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240" windowWidth="20730" windowHeight="11640" tabRatio="813"/>
  </bookViews>
  <sheets>
    <sheet name="Note d'information" sheetId="27" r:id="rId1"/>
    <sheet name="0 - Récapitulatif" sheetId="25" r:id="rId2"/>
    <sheet name="1 - HVAC" sheetId="21" r:id="rId3"/>
    <sheet name="2 - Électricité" sheetId="15" r:id="rId4"/>
    <sheet name="3 - Régulation &amp; GTC" sheetId="6" r:id="rId5"/>
    <sheet name="4 - Protect. Sécurité Incendie" sheetId="22" r:id="rId6"/>
    <sheet name="5 - Sureté &amp; Contrôle d'accès" sheetId="8" r:id="rId7"/>
    <sheet name="6 - Plomberie &amp; Sanitaire" sheetId="9" r:id="rId8"/>
    <sheet name="7 - Électromécanique" sheetId="17" r:id="rId9"/>
    <sheet name="8 - Équipement de cuisine" sheetId="11" r:id="rId10"/>
    <sheet name="9 - Engin de levage" sheetId="12" r:id="rId11"/>
    <sheet name="10 - Transport de document" sheetId="18" r:id="rId12"/>
    <sheet name="11 - Architecture" sheetId="14" r:id="rId13"/>
    <sheet name="Prestations supplémentaires" sheetId="24" r:id="rId14"/>
    <sheet name="Suivi de chantier CJ9" sheetId="26" r:id="rId15"/>
  </sheets>
  <definedNames>
    <definedName name="_xlnm._FilterDatabase" localSheetId="2" hidden="1">'1 - HVAC'!$A$1:$M$4002</definedName>
    <definedName name="_xlnm._FilterDatabase" localSheetId="11" hidden="1">'10 - Transport de document'!$A$1:$M$106</definedName>
    <definedName name="_xlnm._FilterDatabase" localSheetId="12" hidden="1">'11 - Architecture'!$A$1:$M$410</definedName>
    <definedName name="_xlnm._FilterDatabase" localSheetId="3" hidden="1">'2 - Électricité'!$A$1:$M$4249</definedName>
    <definedName name="_xlnm._FilterDatabase" localSheetId="4" hidden="1">'3 - Régulation &amp; GTC'!$A$1:$M$1040</definedName>
    <definedName name="_xlnm._FilterDatabase" localSheetId="5" hidden="1">'4 - Protect. Sécurité Incendie'!$A$1:$M$1168</definedName>
    <definedName name="_xlnm._FilterDatabase" localSheetId="6" hidden="1">'5 - Sureté &amp; Contrôle d''accès'!$A$1:$M$1021</definedName>
    <definedName name="_xlnm._FilterDatabase" localSheetId="7" hidden="1">'6 - Plomberie &amp; Sanitaire'!$A$1:$M$1237</definedName>
    <definedName name="_xlnm._FilterDatabase" localSheetId="8" hidden="1">'7 - Électromécanique'!$A$1:$M$278</definedName>
    <definedName name="_xlnm._FilterDatabase" localSheetId="9" hidden="1">'8 - Équipement de cuisine'!$A$1:$M$580</definedName>
    <definedName name="_xlnm._FilterDatabase" localSheetId="10" hidden="1">'9 - Engin de levage'!$A$1:$M$76</definedName>
    <definedName name="_xlnm.Print_Area" localSheetId="1">'0 - Récapitulatif'!$A$1:$M$51</definedName>
    <definedName name="_xlnm.Print_Area" localSheetId="0">'Note d''information'!$A$1:$C$50</definedName>
    <definedName name="_xlnm.Print_Area" localSheetId="13">'Prestations supplémentaires'!$A$1:$F$210</definedName>
    <definedName name="_xlnm.Print_Titles" localSheetId="2">'1 - HVAC'!#REF!</definedName>
    <definedName name="_xlnm.Print_Titles" localSheetId="11">'10 - Transport de document'!#REF!</definedName>
    <definedName name="_xlnm.Print_Titles" localSheetId="4">'3 - Régulation &amp; GTC'!#REF!</definedName>
    <definedName name="_xlnm.Print_Titles" localSheetId="5">'4 - Protect. Sécurité Incendie'!#REF!</definedName>
    <definedName name="_xlnm.Print_Titles" localSheetId="6">'5 - Sureté &amp; Contrôle d''accès'!#REF!</definedName>
    <definedName name="_xlnm.Print_Titles" localSheetId="7">'6 - Plomberie &amp; Sanitaire'!#REF!</definedName>
    <definedName name="_xlnm.Print_Titles" localSheetId="8">'7 - Électromécanique'!#REF!</definedName>
    <definedName name="_xlnm.Print_Titles" localSheetId="9">'8 - Équipement de cuisine'!#REF!</definedName>
    <definedName name="_xlnm.Print_Titles" localSheetId="10">'9 - Engin de levage'!#REF!</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50" i="17" l="1"/>
  <c r="G44" i="17"/>
  <c r="I15" i="25" l="1"/>
  <c r="I13" i="25"/>
  <c r="I11" i="25"/>
  <c r="I10" i="25"/>
  <c r="I9" i="25"/>
  <c r="I8" i="25"/>
  <c r="I7" i="25"/>
  <c r="I6" i="25"/>
  <c r="I5" i="25"/>
  <c r="I4" i="25"/>
  <c r="I31" i="25"/>
  <c r="I29" i="25"/>
  <c r="I27" i="25"/>
  <c r="I26" i="25"/>
  <c r="I25" i="25"/>
  <c r="I24" i="25"/>
  <c r="I23" i="25"/>
  <c r="I22" i="25"/>
  <c r="I21" i="25"/>
  <c r="I20" i="25"/>
  <c r="I14" i="25"/>
  <c r="I30" i="25"/>
  <c r="G15" i="25"/>
  <c r="D26" i="25" l="1"/>
  <c r="D10" i="25" l="1"/>
  <c r="F3" i="26" l="1"/>
  <c r="F201" i="24" l="1"/>
  <c r="F199" i="24"/>
  <c r="F195" i="24"/>
  <c r="F193" i="24"/>
  <c r="F191" i="24"/>
  <c r="F190" i="24"/>
  <c r="F189" i="24"/>
  <c r="F187" i="24"/>
  <c r="F186" i="24"/>
  <c r="F185" i="24"/>
  <c r="F184" i="24"/>
  <c r="F179" i="24"/>
  <c r="F178" i="24"/>
  <c r="F177" i="24"/>
  <c r="F176" i="24"/>
  <c r="F174" i="24"/>
  <c r="F173" i="24"/>
  <c r="F171" i="24"/>
  <c r="F170" i="24"/>
  <c r="F169" i="24"/>
  <c r="F167" i="24"/>
  <c r="F166" i="24"/>
  <c r="F165" i="24"/>
  <c r="F164" i="24"/>
  <c r="F160" i="24"/>
  <c r="F158" i="24"/>
  <c r="F156" i="24"/>
  <c r="F155" i="24"/>
  <c r="F154" i="24"/>
  <c r="F148" i="24"/>
  <c r="F147" i="24"/>
  <c r="F146" i="24"/>
  <c r="F145" i="24"/>
  <c r="F144" i="24"/>
  <c r="F143" i="24"/>
  <c r="F141" i="24"/>
  <c r="F140" i="24"/>
  <c r="F139" i="24"/>
  <c r="F138" i="24"/>
  <c r="F137" i="24"/>
  <c r="F136" i="24"/>
  <c r="F135" i="24"/>
  <c r="F134" i="24"/>
  <c r="F133" i="24"/>
  <c r="F132" i="24"/>
  <c r="F131" i="24"/>
  <c r="F130" i="24"/>
  <c r="F129" i="24"/>
  <c r="F128" i="24"/>
  <c r="F122" i="24"/>
  <c r="F121" i="24"/>
  <c r="F120" i="24"/>
  <c r="F119" i="24"/>
  <c r="F118" i="24"/>
  <c r="F117" i="24"/>
  <c r="F115" i="24"/>
  <c r="F113" i="24"/>
  <c r="F112" i="24"/>
  <c r="F111" i="24"/>
  <c r="F110" i="24"/>
  <c r="F109" i="24"/>
  <c r="F108" i="24"/>
  <c r="F107" i="24"/>
  <c r="F106" i="24"/>
  <c r="F105" i="24"/>
  <c r="F104" i="24"/>
  <c r="F103" i="24"/>
  <c r="F102" i="24"/>
  <c r="F101" i="24"/>
  <c r="F100" i="24"/>
  <c r="F99" i="24"/>
  <c r="F98" i="24"/>
  <c r="F97" i="24"/>
  <c r="F96" i="24"/>
  <c r="F95" i="24"/>
  <c r="F94" i="24"/>
  <c r="F93" i="24"/>
  <c r="F92" i="24"/>
  <c r="F91" i="24"/>
  <c r="F90" i="24"/>
  <c r="F89" i="24"/>
  <c r="F88" i="24"/>
  <c r="F87" i="24"/>
  <c r="F86" i="24"/>
  <c r="F85" i="24"/>
  <c r="F84" i="24"/>
  <c r="F83" i="24"/>
  <c r="F82" i="24"/>
  <c r="F81" i="24"/>
  <c r="F80" i="24"/>
  <c r="F79" i="24"/>
  <c r="F78" i="24"/>
  <c r="F77" i="24"/>
  <c r="F76" i="24"/>
  <c r="F75" i="24"/>
  <c r="F74" i="24"/>
  <c r="F73" i="24"/>
  <c r="F72" i="24"/>
  <c r="F71" i="24"/>
  <c r="F70" i="24"/>
  <c r="F69" i="24"/>
  <c r="F68" i="24"/>
  <c r="F67" i="24"/>
  <c r="F66" i="24"/>
  <c r="F65" i="24"/>
  <c r="F64" i="24"/>
  <c r="F63" i="24"/>
  <c r="F62" i="24"/>
  <c r="F61" i="24"/>
  <c r="F60" i="24"/>
  <c r="F59" i="24"/>
  <c r="F57" i="24"/>
  <c r="F56" i="24"/>
  <c r="F55" i="24"/>
  <c r="F54" i="24"/>
  <c r="F53" i="24"/>
  <c r="F52" i="24"/>
  <c r="F51" i="24"/>
  <c r="F50" i="24"/>
  <c r="F49" i="24"/>
  <c r="F48" i="24"/>
  <c r="F47" i="24"/>
  <c r="F46" i="24"/>
  <c r="F45" i="24"/>
  <c r="F44" i="24"/>
  <c r="F43" i="24"/>
  <c r="F42" i="24"/>
  <c r="F41" i="24"/>
  <c r="F31" i="24"/>
  <c r="F26" i="24"/>
  <c r="F21" i="24"/>
  <c r="F19" i="24"/>
  <c r="F18" i="24"/>
  <c r="F17" i="24"/>
  <c r="F16" i="24"/>
  <c r="F14" i="24"/>
  <c r="F13" i="24"/>
  <c r="F12" i="24"/>
  <c r="F11" i="24"/>
  <c r="F9" i="24"/>
  <c r="F8" i="24"/>
  <c r="F7" i="24"/>
  <c r="F6" i="24"/>
  <c r="F34" i="24"/>
  <c r="F33" i="24"/>
  <c r="F32" i="24"/>
  <c r="F29" i="24"/>
  <c r="F28" i="24"/>
  <c r="F27" i="24"/>
  <c r="F24" i="24"/>
  <c r="F23" i="24"/>
  <c r="F22" i="24"/>
  <c r="C35" i="24" l="1"/>
  <c r="C36" i="24" s="1"/>
  <c r="B14" i="25" l="1"/>
  <c r="B15" i="25"/>
  <c r="B12" i="25"/>
  <c r="B11" i="25"/>
  <c r="B13" i="25"/>
  <c r="B10" i="25"/>
  <c r="B9" i="25"/>
  <c r="B8" i="25"/>
  <c r="B7" i="25"/>
  <c r="B6" i="25"/>
  <c r="B5" i="25"/>
  <c r="B4" i="25"/>
  <c r="G39" i="25"/>
  <c r="G45" i="25" s="1"/>
  <c r="G51" i="25" s="1"/>
  <c r="L15" i="25"/>
  <c r="K15" i="25"/>
  <c r="J15" i="25"/>
  <c r="H15" i="25"/>
  <c r="F15" i="25"/>
  <c r="E15" i="25"/>
  <c r="D15" i="25"/>
  <c r="C15" i="25"/>
  <c r="L14" i="25"/>
  <c r="K14" i="25"/>
  <c r="J14" i="25"/>
  <c r="H14" i="25"/>
  <c r="G14" i="25"/>
  <c r="F14" i="25"/>
  <c r="E14" i="25"/>
  <c r="D14" i="25"/>
  <c r="C14" i="25"/>
  <c r="L13" i="25"/>
  <c r="K13" i="25"/>
  <c r="J13" i="25"/>
  <c r="H13" i="25"/>
  <c r="G13" i="25"/>
  <c r="F13" i="25"/>
  <c r="E13" i="25"/>
  <c r="D13" i="25"/>
  <c r="C13" i="25"/>
  <c r="L12" i="25"/>
  <c r="K12" i="25"/>
  <c r="J12" i="25"/>
  <c r="I12" i="25"/>
  <c r="H12" i="25"/>
  <c r="G12" i="25"/>
  <c r="F12" i="25"/>
  <c r="E12" i="25"/>
  <c r="D12" i="25"/>
  <c r="C12" i="25"/>
  <c r="L11" i="25"/>
  <c r="K11" i="25"/>
  <c r="J11" i="25"/>
  <c r="H11" i="25"/>
  <c r="G11" i="25"/>
  <c r="F11" i="25"/>
  <c r="E11" i="25"/>
  <c r="D11" i="25"/>
  <c r="C11" i="25"/>
  <c r="L10" i="25"/>
  <c r="K10" i="25"/>
  <c r="J10" i="25"/>
  <c r="H10" i="25"/>
  <c r="G10" i="25"/>
  <c r="F10" i="25"/>
  <c r="E10" i="25"/>
  <c r="C10" i="25"/>
  <c r="L9" i="25"/>
  <c r="K9" i="25"/>
  <c r="J9" i="25"/>
  <c r="H9" i="25"/>
  <c r="G9" i="25"/>
  <c r="F9" i="25"/>
  <c r="E9" i="25"/>
  <c r="D9" i="25"/>
  <c r="C9" i="25"/>
  <c r="L8" i="25"/>
  <c r="K8" i="25"/>
  <c r="J8" i="25"/>
  <c r="H8" i="25"/>
  <c r="G8" i="25"/>
  <c r="F8" i="25"/>
  <c r="E8" i="25"/>
  <c r="D8" i="25"/>
  <c r="C8" i="25"/>
  <c r="L7" i="25"/>
  <c r="K7" i="25"/>
  <c r="J7" i="25"/>
  <c r="H7" i="25"/>
  <c r="G7" i="25"/>
  <c r="F7" i="25"/>
  <c r="E7" i="25"/>
  <c r="D7" i="25"/>
  <c r="C7" i="25"/>
  <c r="L6" i="25"/>
  <c r="K6" i="25"/>
  <c r="J6" i="25"/>
  <c r="H6" i="25"/>
  <c r="G6" i="25"/>
  <c r="F6" i="25"/>
  <c r="E6" i="25"/>
  <c r="D6" i="25"/>
  <c r="C6" i="25"/>
  <c r="L5" i="25"/>
  <c r="K5" i="25"/>
  <c r="J5" i="25"/>
  <c r="H5" i="25"/>
  <c r="G5" i="25"/>
  <c r="F5" i="25"/>
  <c r="E5" i="25"/>
  <c r="D5" i="25"/>
  <c r="C5" i="25"/>
  <c r="L4" i="25"/>
  <c r="K4" i="25"/>
  <c r="J4" i="25"/>
  <c r="H4" i="25"/>
  <c r="G4" i="25"/>
  <c r="F4" i="25"/>
  <c r="E4" i="25"/>
  <c r="D4" i="25"/>
  <c r="C4" i="25"/>
  <c r="L31" i="25"/>
  <c r="K31" i="25"/>
  <c r="J31" i="25"/>
  <c r="H31" i="25"/>
  <c r="G31" i="25"/>
  <c r="F31" i="25"/>
  <c r="E31" i="25"/>
  <c r="D31" i="25"/>
  <c r="C31" i="25"/>
  <c r="B31" i="25"/>
  <c r="L30" i="25"/>
  <c r="K30" i="25"/>
  <c r="J30" i="25"/>
  <c r="H30" i="25"/>
  <c r="G30" i="25"/>
  <c r="F30" i="25"/>
  <c r="E30" i="25"/>
  <c r="D30" i="25"/>
  <c r="C30" i="25"/>
  <c r="B30" i="25"/>
  <c r="L29" i="25"/>
  <c r="K29" i="25"/>
  <c r="J29" i="25"/>
  <c r="H29" i="25"/>
  <c r="G29" i="25"/>
  <c r="F29" i="25"/>
  <c r="E29" i="25"/>
  <c r="D29" i="25"/>
  <c r="C29" i="25"/>
  <c r="B29" i="25"/>
  <c r="L28" i="25"/>
  <c r="K28" i="25"/>
  <c r="J28" i="25"/>
  <c r="I28" i="25"/>
  <c r="H28" i="25"/>
  <c r="G28" i="25"/>
  <c r="F28" i="25"/>
  <c r="E28" i="25"/>
  <c r="D28" i="25"/>
  <c r="C28" i="25"/>
  <c r="B28" i="25"/>
  <c r="L27" i="25"/>
  <c r="K27" i="25"/>
  <c r="J27" i="25"/>
  <c r="H27" i="25"/>
  <c r="G27" i="25"/>
  <c r="F27" i="25"/>
  <c r="E27" i="25"/>
  <c r="D27" i="25"/>
  <c r="C27" i="25"/>
  <c r="B27" i="25"/>
  <c r="L26" i="25"/>
  <c r="K26" i="25"/>
  <c r="J26" i="25"/>
  <c r="H26" i="25"/>
  <c r="G26" i="25"/>
  <c r="F26" i="25"/>
  <c r="E26" i="25"/>
  <c r="C26" i="25"/>
  <c r="B26" i="25"/>
  <c r="L25" i="25"/>
  <c r="K25" i="25"/>
  <c r="J25" i="25"/>
  <c r="H25" i="25"/>
  <c r="G25" i="25"/>
  <c r="F25" i="25"/>
  <c r="E25" i="25"/>
  <c r="D25" i="25"/>
  <c r="C25" i="25"/>
  <c r="B25" i="25"/>
  <c r="L24" i="25"/>
  <c r="K24" i="25"/>
  <c r="J24" i="25"/>
  <c r="H24" i="25"/>
  <c r="G24" i="25"/>
  <c r="F24" i="25"/>
  <c r="E24" i="25"/>
  <c r="D24" i="25"/>
  <c r="C24" i="25"/>
  <c r="B24" i="25"/>
  <c r="L23" i="25"/>
  <c r="K23" i="25"/>
  <c r="J23" i="25"/>
  <c r="H23" i="25"/>
  <c r="G23" i="25"/>
  <c r="F23" i="25"/>
  <c r="E23" i="25"/>
  <c r="D23" i="25"/>
  <c r="C23" i="25"/>
  <c r="B23" i="25"/>
  <c r="L22" i="25"/>
  <c r="K22" i="25"/>
  <c r="J22" i="25"/>
  <c r="H22" i="25"/>
  <c r="G22" i="25"/>
  <c r="F22" i="25"/>
  <c r="E22" i="25"/>
  <c r="D22" i="25"/>
  <c r="C22" i="25"/>
  <c r="B22" i="25"/>
  <c r="L21" i="25"/>
  <c r="K21" i="25"/>
  <c r="J21" i="25"/>
  <c r="H21" i="25"/>
  <c r="G21" i="25"/>
  <c r="F21" i="25"/>
  <c r="E21" i="25"/>
  <c r="D21" i="25"/>
  <c r="C21" i="25"/>
  <c r="B21" i="25"/>
  <c r="L20" i="25"/>
  <c r="K20" i="25"/>
  <c r="J20" i="25"/>
  <c r="H20" i="25"/>
  <c r="G20" i="25"/>
  <c r="F20" i="25"/>
  <c r="E20" i="25"/>
  <c r="D20" i="25"/>
  <c r="C20" i="25"/>
  <c r="B20" i="25"/>
  <c r="G16" i="25" l="1"/>
  <c r="F16" i="25"/>
  <c r="J16" i="25"/>
  <c r="K16" i="25"/>
  <c r="E16" i="25"/>
  <c r="M9" i="25"/>
  <c r="D16" i="25"/>
  <c r="C16" i="25"/>
  <c r="L16" i="25"/>
  <c r="I16" i="25"/>
  <c r="M7" i="25"/>
  <c r="M5" i="25"/>
  <c r="M6" i="25"/>
  <c r="M15" i="25"/>
  <c r="M12" i="25"/>
  <c r="D39" i="25" s="1"/>
  <c r="H16" i="25"/>
  <c r="M11" i="25"/>
  <c r="M4" i="25"/>
  <c r="M14" i="25"/>
  <c r="M13" i="25"/>
  <c r="M10" i="25"/>
  <c r="M8" i="25"/>
  <c r="B16" i="25"/>
  <c r="M28" i="25"/>
  <c r="E39" i="25" s="1"/>
  <c r="L32" i="25"/>
  <c r="H32" i="25"/>
  <c r="K32" i="25"/>
  <c r="G32" i="25"/>
  <c r="F32" i="25"/>
  <c r="M24" i="25"/>
  <c r="B32" i="25"/>
  <c r="D32" i="25"/>
  <c r="J32" i="25"/>
  <c r="M20" i="25"/>
  <c r="C32" i="25"/>
  <c r="M29" i="25"/>
  <c r="E32" i="25"/>
  <c r="M25" i="25"/>
  <c r="M21" i="25"/>
  <c r="M31" i="25"/>
  <c r="M26" i="25"/>
  <c r="M22" i="25"/>
  <c r="M27" i="25"/>
  <c r="M23" i="25"/>
  <c r="M30" i="25"/>
  <c r="I32" i="25"/>
  <c r="E37" i="25" l="1"/>
  <c r="E50" i="25" s="1"/>
  <c r="E38" i="25"/>
  <c r="D37" i="25"/>
  <c r="D38" i="25"/>
  <c r="M16" i="25"/>
  <c r="M32" i="25"/>
  <c r="D44" i="25" l="1"/>
  <c r="E44" i="25"/>
  <c r="D43" i="25"/>
  <c r="H43" i="25" s="1"/>
  <c r="E46" i="25"/>
  <c r="E49" i="25"/>
  <c r="E45" i="25"/>
  <c r="E48" i="25"/>
  <c r="E47" i="25"/>
  <c r="D50" i="25"/>
  <c r="D46" i="25"/>
  <c r="D49" i="25"/>
  <c r="D45" i="25"/>
  <c r="D48" i="25"/>
  <c r="D47" i="25"/>
  <c r="F207" i="24"/>
  <c r="C208" i="24" s="1"/>
  <c r="C209" i="24" s="1"/>
  <c r="F182" i="24"/>
  <c r="F181" i="24"/>
  <c r="E51" i="25" l="1"/>
  <c r="D51" i="25"/>
  <c r="C123" i="24"/>
  <c r="C124" i="24" s="1"/>
  <c r="C161" i="24"/>
  <c r="C149" i="24"/>
  <c r="C150" i="24" s="1"/>
  <c r="C196" i="24"/>
  <c r="C202" i="24"/>
  <c r="G309" i="14"/>
  <c r="G308" i="14"/>
  <c r="I683" i="9"/>
  <c r="I3692" i="15"/>
  <c r="I3686" i="15"/>
  <c r="I3681" i="15"/>
  <c r="I3676" i="15"/>
  <c r="C203" i="24" l="1"/>
  <c r="C210" i="24" s="1"/>
  <c r="F37" i="25" l="1"/>
  <c r="F44" i="25" s="1"/>
  <c r="H44" i="25" s="1"/>
  <c r="G162" i="22"/>
  <c r="G88" i="22"/>
  <c r="G87" i="22"/>
  <c r="G86" i="22"/>
  <c r="G105" i="22"/>
  <c r="G104" i="22"/>
  <c r="G102" i="22"/>
  <c r="G101" i="22"/>
  <c r="G100" i="22"/>
  <c r="G98" i="22"/>
  <c r="G97" i="22"/>
  <c r="G93" i="22"/>
  <c r="G74" i="22"/>
  <c r="G73" i="22"/>
  <c r="G68" i="22"/>
  <c r="G67" i="22"/>
  <c r="G66" i="22"/>
  <c r="G65" i="22"/>
  <c r="G64" i="22"/>
  <c r="G63" i="22"/>
  <c r="G62" i="22"/>
  <c r="G61" i="22"/>
  <c r="G60" i="22"/>
  <c r="G59" i="22"/>
  <c r="G58" i="22"/>
  <c r="G57" i="22"/>
  <c r="G56" i="22"/>
  <c r="G28" i="22"/>
  <c r="G27" i="22"/>
  <c r="G26" i="22"/>
  <c r="G25" i="22"/>
  <c r="G24" i="22"/>
  <c r="G23" i="22"/>
  <c r="G21" i="22"/>
  <c r="G20" i="22"/>
  <c r="G19" i="22"/>
  <c r="G18" i="22"/>
  <c r="G17" i="22"/>
  <c r="G16" i="22"/>
  <c r="G15" i="22"/>
  <c r="G14" i="22"/>
  <c r="G13" i="22"/>
  <c r="G12" i="22"/>
  <c r="G11" i="22"/>
  <c r="G10" i="22"/>
  <c r="G9" i="22"/>
  <c r="G8" i="22"/>
  <c r="G7" i="22"/>
  <c r="G6" i="22"/>
  <c r="G5" i="22"/>
  <c r="G4" i="22"/>
  <c r="G2" i="22"/>
  <c r="F45" i="25" l="1"/>
  <c r="H45" i="25" s="1"/>
  <c r="F50" i="25"/>
  <c r="H50" i="25" s="1"/>
  <c r="F47" i="25"/>
  <c r="H47" i="25" s="1"/>
  <c r="F46" i="25"/>
  <c r="H46" i="25" s="1"/>
  <c r="F49" i="25"/>
  <c r="H49" i="25" s="1"/>
  <c r="F48" i="25"/>
  <c r="H48" i="25" s="1"/>
  <c r="F51" i="25" l="1"/>
  <c r="G148" i="15"/>
  <c r="G147" i="15"/>
  <c r="G146" i="15"/>
  <c r="G144" i="15"/>
  <c r="G143" i="15"/>
  <c r="G142" i="15"/>
  <c r="H51" i="25" l="1"/>
  <c r="G118" i="8"/>
  <c r="G116" i="8"/>
  <c r="G115" i="8"/>
  <c r="G114" i="8"/>
  <c r="G113" i="8"/>
  <c r="G112" i="8"/>
  <c r="G111" i="8"/>
  <c r="G110" i="8"/>
  <c r="G109" i="8"/>
  <c r="G108" i="8"/>
  <c r="G107" i="8"/>
  <c r="G106" i="8"/>
  <c r="G105" i="8"/>
  <c r="G104" i="8"/>
  <c r="G103" i="8"/>
  <c r="G102" i="8"/>
  <c r="G101" i="8"/>
  <c r="G100" i="8"/>
  <c r="G99" i="8"/>
  <c r="G98" i="8"/>
  <c r="G97" i="8"/>
  <c r="G95" i="8"/>
  <c r="G94" i="8"/>
</calcChain>
</file>

<file path=xl/comments1.xml><?xml version="1.0" encoding="utf-8"?>
<comments xmlns="http://schemas.openxmlformats.org/spreadsheetml/2006/main">
  <authors>
    <author>Urbain Didier</author>
  </authors>
  <commentList>
    <comment ref="A1" authorId="0">
      <text>
        <r>
          <rPr>
            <b/>
            <sz val="9"/>
            <color indexed="81"/>
            <rFont val="Tahoma"/>
            <family val="2"/>
          </rPr>
          <t>Urbain Didier:</t>
        </r>
        <r>
          <rPr>
            <sz val="9"/>
            <color indexed="81"/>
            <rFont val="Tahoma"/>
            <family val="2"/>
          </rPr>
          <t xml:space="preserve">
On ne peut pas se contenterde quantités "1".  Il faut un scénario réaliste, avec des estimations de prix, de manière</t>
        </r>
      </text>
    </comment>
  </commentList>
</comments>
</file>

<file path=xl/comments2.xml><?xml version="1.0" encoding="utf-8"?>
<comments xmlns="http://schemas.openxmlformats.org/spreadsheetml/2006/main">
  <authors>
    <author>Urbain Didier</author>
  </authors>
  <commentList>
    <comment ref="A1" authorId="0">
      <text>
        <r>
          <rPr>
            <b/>
            <sz val="9"/>
            <color indexed="81"/>
            <rFont val="Tahoma"/>
            <family val="2"/>
          </rPr>
          <t>Urbain Didier:</t>
        </r>
        <r>
          <rPr>
            <sz val="9"/>
            <color indexed="81"/>
            <rFont val="Tahoma"/>
            <family val="2"/>
          </rPr>
          <t xml:space="preserve">
On ne peut pas se contenterde quantités "1".  Il faut un scénario réaliste, avec des estimations de prix, de manière</t>
        </r>
      </text>
    </comment>
  </commentList>
</comments>
</file>

<file path=xl/sharedStrings.xml><?xml version="1.0" encoding="utf-8"?>
<sst xmlns="http://schemas.openxmlformats.org/spreadsheetml/2006/main" count="43069" uniqueCount="12778">
  <si>
    <t>Ventilation</t>
  </si>
  <si>
    <t>Marque</t>
  </si>
  <si>
    <t>Type</t>
  </si>
  <si>
    <t>Robatherm</t>
  </si>
  <si>
    <t>Axair</t>
  </si>
  <si>
    <t>Trox</t>
  </si>
  <si>
    <t>TEK</t>
  </si>
  <si>
    <t>RMC 06/06</t>
  </si>
  <si>
    <t>Thermowave</t>
  </si>
  <si>
    <t>TL 90</t>
  </si>
  <si>
    <t>Grundfos</t>
  </si>
  <si>
    <t>TPE 32-80/4-S</t>
  </si>
  <si>
    <t>TPE 32-60/4-S</t>
  </si>
  <si>
    <t>Pneumatex</t>
  </si>
  <si>
    <t>PND 80/3</t>
  </si>
  <si>
    <t>Socla</t>
  </si>
  <si>
    <t>Sylax</t>
  </si>
  <si>
    <t>ARI</t>
  </si>
  <si>
    <t>Eurowedi</t>
  </si>
  <si>
    <t>Cimberio</t>
  </si>
  <si>
    <t>CIM 200</t>
  </si>
  <si>
    <t xml:space="preserve">Vanne de réglage à brides                                                                                                                                                     </t>
  </si>
  <si>
    <t>TA</t>
  </si>
  <si>
    <t>STAF</t>
  </si>
  <si>
    <t>STAD</t>
  </si>
  <si>
    <t>Y333</t>
  </si>
  <si>
    <t xml:space="preserve">Clapet antiretour Sandwich                                                                                                                                                   </t>
  </si>
  <si>
    <t xml:space="preserve">Robinet de vidange                                                                                                                                                             </t>
  </si>
  <si>
    <t xml:space="preserve">Automate de dégazage et d'appoint d'eau                                                                                                                                             </t>
  </si>
  <si>
    <t>VMB BO PC</t>
  </si>
  <si>
    <t xml:space="preserve">Purgeur d'air automatique à grande capacité                                                                                                                                         </t>
  </si>
  <si>
    <t>Super</t>
  </si>
  <si>
    <t xml:space="preserve">Thermomètre en verre                                                                                                                                                                </t>
  </si>
  <si>
    <t>Sika</t>
  </si>
  <si>
    <t xml:space="preserve">Thermomètre à cadran                                                                                                                                                                </t>
  </si>
  <si>
    <t>Wika</t>
  </si>
  <si>
    <t xml:space="preserve">Manomètre                                                                                                                                                                           </t>
  </si>
  <si>
    <t xml:space="preserve">Robinet de manomètre                                                                                                                                                                </t>
  </si>
  <si>
    <t xml:space="preserve">Set manomètre différentiel                                                                                                                                                          </t>
  </si>
  <si>
    <t>Actaris</t>
  </si>
  <si>
    <t>Woltex</t>
  </si>
  <si>
    <t xml:space="preserve">Set de remplissage pour vase d'expansion                                                                                                                                            </t>
  </si>
  <si>
    <t>TA + EMO</t>
  </si>
  <si>
    <t>TVBC + T</t>
  </si>
  <si>
    <t>Heimeier</t>
  </si>
  <si>
    <t xml:space="preserve">Servomoteurs thermiques                                                                                                                                                             </t>
  </si>
  <si>
    <t>Siemens</t>
  </si>
  <si>
    <t>Flamco</t>
  </si>
  <si>
    <t xml:space="preserve">Installation de dosage pour produits de conditionnement                                                                                                                             </t>
  </si>
  <si>
    <t>Permo</t>
  </si>
  <si>
    <t>Permotronic 16</t>
  </si>
  <si>
    <t xml:space="preserve">Produit neutralisant pour circuits chauffage                                                                                                                                        </t>
  </si>
  <si>
    <t xml:space="preserve">Liant d'oxygène pour circuits chauffage                                                                                                                                             </t>
  </si>
  <si>
    <t>T 2235</t>
  </si>
  <si>
    <t xml:space="preserve">Coffret d'analyse eau chaude                                                                                                                                                        </t>
  </si>
  <si>
    <t>Labo BC 3</t>
  </si>
  <si>
    <t xml:space="preserve">Analyse de l'eau                                                                                                                                                                    </t>
  </si>
  <si>
    <t>Belimo</t>
  </si>
  <si>
    <t>BF24</t>
  </si>
  <si>
    <t>CIAT</t>
  </si>
  <si>
    <t>Sous - domaine</t>
  </si>
  <si>
    <t>Humidificateur à vapeur</t>
  </si>
  <si>
    <t>Système de diffusion multiple</t>
  </si>
  <si>
    <t>Équipement principal</t>
  </si>
  <si>
    <t>Système de traitement de l'air</t>
  </si>
  <si>
    <t>CTA et accessoires</t>
  </si>
  <si>
    <t>Utilisation
Emplacement</t>
  </si>
  <si>
    <t>Système de ventilation</t>
  </si>
  <si>
    <t>Ventilo-convecteur</t>
  </si>
  <si>
    <t>Vase d'expansion</t>
  </si>
  <si>
    <t xml:space="preserve">Set de raccordement pour plafond froid                                                                                                                                      </t>
  </si>
  <si>
    <t>Détail</t>
  </si>
  <si>
    <t>Qté</t>
  </si>
  <si>
    <t xml:space="preserve">Pcs </t>
  </si>
  <si>
    <t>Legrand</t>
  </si>
  <si>
    <t>Tableau de commande</t>
  </si>
  <si>
    <t>Ensemble de mise à la terre</t>
  </si>
  <si>
    <t>Tableaux secondaires No-break - Acces Layer</t>
  </si>
  <si>
    <t>Merlin Gerin</t>
  </si>
  <si>
    <t>Tableaux sec. No-break - Distribution Level + Acces Layer</t>
  </si>
  <si>
    <t>Modules de transfert de charge</t>
  </si>
  <si>
    <t>Socomec</t>
  </si>
  <si>
    <t>Armoire murale</t>
  </si>
  <si>
    <t xml:space="preserve">Bouton poussoir sans voyant </t>
  </si>
  <si>
    <t xml:space="preserve">Bouton poussoir avec voyant </t>
  </si>
  <si>
    <t>Prise simple mono  standard</t>
  </si>
  <si>
    <t>Prise double mono  standard</t>
  </si>
  <si>
    <t>Prise triphasée</t>
  </si>
  <si>
    <t>Support pour dito</t>
  </si>
  <si>
    <t>Raccord fixe</t>
  </si>
  <si>
    <t>BP EIB Bus encast.+ 8 LED</t>
  </si>
  <si>
    <t>Jung</t>
  </si>
  <si>
    <t>WG 800</t>
  </si>
  <si>
    <t>LS 990</t>
  </si>
  <si>
    <t>Mozaic</t>
  </si>
  <si>
    <t>Walther</t>
  </si>
  <si>
    <t>CEE</t>
  </si>
  <si>
    <t>SVP</t>
  </si>
  <si>
    <t>Betterman</t>
  </si>
  <si>
    <t>A 11 HF</t>
  </si>
  <si>
    <t>Light</t>
  </si>
  <si>
    <t>Philips</t>
  </si>
  <si>
    <t>Sammode</t>
  </si>
  <si>
    <t xml:space="preserve">Luminaire de signalisation simple face  </t>
  </si>
  <si>
    <t>Luminaire de signalisation double face</t>
  </si>
  <si>
    <t>Luminaire de secours</t>
  </si>
  <si>
    <t>Interface de communication avec la GSC et GTC</t>
  </si>
  <si>
    <t>ECKER</t>
  </si>
  <si>
    <t>Ecker</t>
  </si>
  <si>
    <t xml:space="preserve">VKS 8 </t>
  </si>
  <si>
    <t>IQS 2000</t>
  </si>
  <si>
    <t xml:space="preserve">Alimentation </t>
  </si>
  <si>
    <t>Self de blocage</t>
  </si>
  <si>
    <t>BUS</t>
  </si>
  <si>
    <t>Coupleur</t>
  </si>
  <si>
    <t xml:space="preserve">Interface sérielle </t>
  </si>
  <si>
    <t>Interface sérielle sur rail</t>
  </si>
  <si>
    <t>Coupleur de ligne</t>
  </si>
  <si>
    <t>Horloge</t>
  </si>
  <si>
    <t>Temporisation</t>
  </si>
  <si>
    <t>Module dimmeur</t>
  </si>
  <si>
    <t>Récepteur passif  (entrée binaire) 230 V</t>
  </si>
  <si>
    <t>Recepteur actif -</t>
  </si>
  <si>
    <t>Récepteur passif  (entrée binaire) 24 V</t>
  </si>
  <si>
    <t>Sortie binaire 24V</t>
  </si>
  <si>
    <t>ABB</t>
  </si>
  <si>
    <t>SV/S 30 64-</t>
  </si>
  <si>
    <t>DR/S</t>
  </si>
  <si>
    <t>DS/E 277</t>
  </si>
  <si>
    <t>LK/S</t>
  </si>
  <si>
    <t>UP 146</t>
  </si>
  <si>
    <t>EA/S</t>
  </si>
  <si>
    <t>IG/S</t>
  </si>
  <si>
    <t>FW/S</t>
  </si>
  <si>
    <t>N 263 E01</t>
  </si>
  <si>
    <t>N 567</t>
  </si>
  <si>
    <t>Récepteurs actif-stores</t>
  </si>
  <si>
    <t>Commande des stores</t>
  </si>
  <si>
    <t>N 563 02</t>
  </si>
  <si>
    <t>4 AC 24-01</t>
  </si>
  <si>
    <t>Horloge mère</t>
  </si>
  <si>
    <t>Horloge simple, double ou quadruple face</t>
  </si>
  <si>
    <t>Sonnerie 230 V</t>
  </si>
  <si>
    <t>Distribution de l'heure</t>
  </si>
  <si>
    <t>BODET</t>
  </si>
  <si>
    <t>Delta 2</t>
  </si>
  <si>
    <t>Friedland</t>
  </si>
  <si>
    <t>festival</t>
  </si>
  <si>
    <t>Répartiteur de ligne</t>
  </si>
  <si>
    <t>Dérivateur ligne</t>
  </si>
  <si>
    <t>Amplificateur de ligne</t>
  </si>
  <si>
    <t>Armoire 19''/45U</t>
  </si>
  <si>
    <t>Prise d'antenne bipolaire radio TV du type terminal</t>
  </si>
  <si>
    <t>Prise d'antenne bipolaire radio TV du type passage</t>
  </si>
  <si>
    <t>Télédistribution</t>
  </si>
  <si>
    <t>TRATEC</t>
  </si>
  <si>
    <t>Scientific</t>
  </si>
  <si>
    <t>Atlanta</t>
  </si>
  <si>
    <t>Apranet</t>
  </si>
  <si>
    <t>Boîtier d'appel</t>
  </si>
  <si>
    <t>Boîtier de raccordement d'interfaçage</t>
  </si>
  <si>
    <t>Poste intérieur</t>
  </si>
  <si>
    <t>ES II  Jung</t>
  </si>
  <si>
    <t>Divers</t>
  </si>
  <si>
    <t>Ensemble de régulation - y compris sondes, vannes, moteurs, pompes, et entrées sorties digitales et analogiques</t>
  </si>
  <si>
    <t>Régulation "Individuelle"</t>
  </si>
  <si>
    <t xml:space="preserve">Matériel de régulation pour "Introduction air neuf"                                                                                                                            </t>
  </si>
  <si>
    <t xml:space="preserve">Matériel de régulation pour "extraction sanitaire"                                                                                   </t>
  </si>
  <si>
    <t xml:space="preserve">Tableaux électriques d'étage                                                                             </t>
  </si>
  <si>
    <t>Ensemble de régulation - y compris sondes, vannes, moteurs, pompes, entrées sorties digitales et analog.</t>
  </si>
  <si>
    <t>Système de Sécurité Incendie</t>
  </si>
  <si>
    <t>Centrale de détection incendie</t>
  </si>
  <si>
    <t xml:space="preserve">Centraliseur de mise en sécurité incendie </t>
  </si>
  <si>
    <t>Commande d'arrêt pompier</t>
  </si>
  <si>
    <t>Commande à clé de réarmement</t>
  </si>
  <si>
    <t>Détecteur linéaire</t>
  </si>
  <si>
    <t>Détecteur de gaine de ventilation</t>
  </si>
  <si>
    <t>Bouton poussoir pour enclenchement manuel</t>
  </si>
  <si>
    <t>Sirène d'alarme évacuation d'extérieur</t>
  </si>
  <si>
    <t>Flash (gyrophare)</t>
  </si>
  <si>
    <t>Avertisseur lumineux</t>
  </si>
  <si>
    <t>Module électronique adressable 2</t>
  </si>
  <si>
    <t>Boîtier interface de prise d'information</t>
  </si>
  <si>
    <t>Interface</t>
  </si>
  <si>
    <t>Tableau DIN pompier</t>
  </si>
  <si>
    <t>Tableau parallèle</t>
  </si>
  <si>
    <t>Source secondaire de secours</t>
  </si>
  <si>
    <t>Protection d'alimentation du SSI</t>
  </si>
  <si>
    <t>Esser Novar</t>
  </si>
  <si>
    <t>ECS 8000</t>
  </si>
  <si>
    <t>Q 8 QUAD</t>
  </si>
  <si>
    <t>DLF-R</t>
  </si>
  <si>
    <t>DM 8001</t>
  </si>
  <si>
    <t>IA 2000</t>
  </si>
  <si>
    <t>Ensemble de Sécurité Incendie</t>
  </si>
  <si>
    <t>Electro-aimant pour portes coupe-feu</t>
  </si>
  <si>
    <t>Esser</t>
  </si>
  <si>
    <t>838A/BW 1</t>
  </si>
  <si>
    <t>Driver de communication SSI</t>
  </si>
  <si>
    <t>Fourniture et pose de boîtier bris de glace</t>
  </si>
  <si>
    <t>Détecteur optique de fumée</t>
  </si>
  <si>
    <t>Moteur-vérin 24 V</t>
  </si>
  <si>
    <t>Bouton de commande d'aération</t>
  </si>
  <si>
    <t>Module de gestion pluie et vent</t>
  </si>
  <si>
    <t>Capteur de vent/pluie</t>
  </si>
  <si>
    <t>Ensemble des équipements pour l'évacuation des fumées</t>
  </si>
  <si>
    <t>STG Beikirch</t>
  </si>
  <si>
    <t>TBZ VDS 2A</t>
  </si>
  <si>
    <t>S 650</t>
  </si>
  <si>
    <t>Unité de gestion</t>
  </si>
  <si>
    <t>Dorma</t>
  </si>
  <si>
    <t>NFS 61934/UGIS 64</t>
  </si>
  <si>
    <t>UGIS 64</t>
  </si>
  <si>
    <t>Interface système de surveillance des issues de secours</t>
  </si>
  <si>
    <t>Dispositif de demande d'ouverture</t>
  </si>
  <si>
    <t>TG-DDO/TLCS1 + RCPS 2</t>
  </si>
  <si>
    <t>Dispositif de contrôle des issues de secours</t>
  </si>
  <si>
    <t xml:space="preserve">Serrure électrique </t>
  </si>
  <si>
    <t xml:space="preserve">Ventouse électromagnétrique </t>
  </si>
  <si>
    <t>Contact magnétique encastré dans le chambranle</t>
  </si>
  <si>
    <t>Boîtier de contrôle d'accès</t>
  </si>
  <si>
    <t>Contrôleur d'accès pour porte simple</t>
  </si>
  <si>
    <t>MDC A2</t>
  </si>
  <si>
    <t>Carte de contrôle d'accès  dispositif de contrôle</t>
  </si>
  <si>
    <t>PC serveur</t>
  </si>
  <si>
    <t>DELL</t>
  </si>
  <si>
    <t>Système de gestion de l'installation complète par PC</t>
  </si>
  <si>
    <t>TOA</t>
  </si>
  <si>
    <t xml:space="preserve">LR 40 </t>
  </si>
  <si>
    <t>Armoire de commande (baie câblée)</t>
  </si>
  <si>
    <t>CR 40</t>
  </si>
  <si>
    <t>Unité de puissance 240 W RMS</t>
  </si>
  <si>
    <t>VP 2421</t>
  </si>
  <si>
    <t>Châssis de surveillance</t>
  </si>
  <si>
    <t>Carte de surveillance</t>
  </si>
  <si>
    <t>VX 2000</t>
  </si>
  <si>
    <t>Châssis d'alimentation</t>
  </si>
  <si>
    <t>VS 2000</t>
  </si>
  <si>
    <t>Matrice audio</t>
  </si>
  <si>
    <t>Mélangeur audio 8 entrées</t>
  </si>
  <si>
    <t>Dynacord</t>
  </si>
  <si>
    <t>DRM 4000</t>
  </si>
  <si>
    <t>interface système de sonorisation</t>
  </si>
  <si>
    <t>Lecteur numérique 4 messages</t>
  </si>
  <si>
    <t>EV 350 R</t>
  </si>
  <si>
    <t>Lecteur CD-MP3</t>
  </si>
  <si>
    <t xml:space="preserve">Sony </t>
  </si>
  <si>
    <t>Har LH 500</t>
  </si>
  <si>
    <t>Lecteur de disques compacts à chargeur de 5 CDS</t>
  </si>
  <si>
    <t>Marrantz</t>
  </si>
  <si>
    <t>CCR 4300</t>
  </si>
  <si>
    <t>Tuner digital AM/FM</t>
  </si>
  <si>
    <t>Apart</t>
  </si>
  <si>
    <t>pr 100</t>
  </si>
  <si>
    <t>Module d'interfaçage PABX</t>
  </si>
  <si>
    <t>IF</t>
  </si>
  <si>
    <t>TEL</t>
  </si>
  <si>
    <t>Pupitre d'appel digital permettant l'appel sélectif</t>
  </si>
  <si>
    <t>RM 200</t>
  </si>
  <si>
    <t>Haut-parleur à encastrer, exécution spéciale</t>
  </si>
  <si>
    <t>CM 6</t>
  </si>
  <si>
    <t>Haut-parleur apparent</t>
  </si>
  <si>
    <t>PJ 200</t>
  </si>
  <si>
    <t>Haut-parleur pour le dé-ambulatoire, exécution spéciale</t>
  </si>
  <si>
    <t>Electro Voice</t>
  </si>
  <si>
    <t>EV 128</t>
  </si>
  <si>
    <t>Haut-parleur à intégrer dans mât métallique</t>
  </si>
  <si>
    <t>Prise de connexion</t>
  </si>
  <si>
    <t>Amplificateur local</t>
  </si>
  <si>
    <t>1706 ER</t>
  </si>
  <si>
    <t>Pupitre d'appel pompiers</t>
  </si>
  <si>
    <t>GRAS</t>
  </si>
  <si>
    <t xml:space="preserve">HW.25 </t>
  </si>
  <si>
    <t>Saunders</t>
  </si>
  <si>
    <t>A</t>
  </si>
  <si>
    <t>Seppelfricke</t>
  </si>
  <si>
    <t>Bartec</t>
  </si>
  <si>
    <t>Tricer S 26</t>
  </si>
  <si>
    <t>ETC 220</t>
  </si>
  <si>
    <t>Twisto S</t>
  </si>
  <si>
    <t>Twisto T</t>
  </si>
  <si>
    <t>Twisto E</t>
  </si>
  <si>
    <t>Extincteur à poudre</t>
  </si>
  <si>
    <t>6 kg</t>
  </si>
  <si>
    <t>Extincteur à eau</t>
  </si>
  <si>
    <t>6 litres et additif</t>
  </si>
  <si>
    <t>Extincteur CO2</t>
  </si>
  <si>
    <t>5 kg</t>
  </si>
  <si>
    <t>Carte micromodule</t>
  </si>
  <si>
    <t>Carte extension 3 micromodules</t>
  </si>
  <si>
    <t>DORMA</t>
  </si>
  <si>
    <t>Sonorisation de sécurité</t>
  </si>
  <si>
    <t>Contrôle d'accès</t>
  </si>
  <si>
    <t>Unité de traitement local pour une porte (UTL)</t>
  </si>
  <si>
    <t>EAL</t>
  </si>
  <si>
    <t>IRIS</t>
  </si>
  <si>
    <t>Module interface de porte</t>
  </si>
  <si>
    <t>Vossessor II</t>
  </si>
  <si>
    <t>Lecteur de badges raccordable au module interface porte pour montage encastré</t>
  </si>
  <si>
    <t>MPAS</t>
  </si>
  <si>
    <t>Clavier à code raccordable au module interface</t>
  </si>
  <si>
    <t>M/PAS / PIN</t>
  </si>
  <si>
    <t>Coffrets métalliques</t>
  </si>
  <si>
    <t>Power 24 V</t>
  </si>
  <si>
    <t>Power 24 V-4</t>
  </si>
  <si>
    <t>Bouton poussoir de sortie</t>
  </si>
  <si>
    <t>531V + AS 590</t>
  </si>
  <si>
    <t>Alimentation déportée en coffret 5 A</t>
  </si>
  <si>
    <t>EGDL</t>
  </si>
  <si>
    <t>5A</t>
  </si>
  <si>
    <t>Fourniture et pose d'un répartiteur sans halogène IP 54</t>
  </si>
  <si>
    <t>Feuchtraum</t>
  </si>
  <si>
    <t>SVP 6XXX</t>
  </si>
  <si>
    <t>Enregistreur vidéo numérique centralisé 24 voies</t>
  </si>
  <si>
    <t>Enregistreur vidéo numérique centralisé 16 voies</t>
  </si>
  <si>
    <t>Enregistreur vidéo numérique décentralisée 8 voies</t>
  </si>
  <si>
    <t>Enregistreur vidéo numérique décentralisée 2 voies</t>
  </si>
  <si>
    <t>Caméra couleur fixe interne</t>
  </si>
  <si>
    <t>Transmetteur vidéo pour 1 caméra intérieure</t>
  </si>
  <si>
    <t xml:space="preserve">Récepteur vidéo pour 2 caméras intérieures </t>
  </si>
  <si>
    <t>Châssis 19'', 10 modules</t>
  </si>
  <si>
    <t>Caméra mini-dôme interne</t>
  </si>
  <si>
    <t>Caméra couleur dôme interne</t>
  </si>
  <si>
    <t>Caméra couleur fixe externe</t>
  </si>
  <si>
    <t xml:space="preserve">Objectif varifocal </t>
  </si>
  <si>
    <t>Objectif focal fixe</t>
  </si>
  <si>
    <t>Boîtier en fonte d'aluminium</t>
  </si>
  <si>
    <t>Transmetteur vidéo pour 2 caméras extérieures</t>
  </si>
  <si>
    <t>Caméra dôme externe</t>
  </si>
  <si>
    <t>Transmetteur vidéo pour 1 caméra convertissant</t>
  </si>
  <si>
    <t xml:space="preserve">Récepteur vidéo pour 2 caméras </t>
  </si>
  <si>
    <t>Châssis 19'', 14 modules</t>
  </si>
  <si>
    <t>Nice Vision</t>
  </si>
  <si>
    <t>NV Alto 32</t>
  </si>
  <si>
    <t>NV PRO</t>
  </si>
  <si>
    <t>CVSH 2000</t>
  </si>
  <si>
    <t>Data Cabling</t>
  </si>
  <si>
    <t>TW 102</t>
  </si>
  <si>
    <t>RW 108</t>
  </si>
  <si>
    <t>CAE</t>
  </si>
  <si>
    <t>49 K0103 P</t>
  </si>
  <si>
    <t>VOL-01184</t>
  </si>
  <si>
    <t>CCDA 1415</t>
  </si>
  <si>
    <t>CSH 220 D</t>
  </si>
  <si>
    <t>Sanyo</t>
  </si>
  <si>
    <t>SVCL-</t>
  </si>
  <si>
    <t>Tamrom</t>
  </si>
  <si>
    <t>AU-VT 612 B</t>
  </si>
  <si>
    <t>AU-VT 1616 B</t>
  </si>
  <si>
    <t>VIDO</t>
  </si>
  <si>
    <t>AU Vc 802</t>
  </si>
  <si>
    <t>CCDA 1415-DN</t>
  </si>
  <si>
    <t>IFS</t>
  </si>
  <si>
    <t>VT 1101 H</t>
  </si>
  <si>
    <t>VB 1001 R3</t>
  </si>
  <si>
    <t>Poste de table principal numérique 2-fils</t>
  </si>
  <si>
    <t>Portier à encastrer avec haut-parleur</t>
  </si>
  <si>
    <t>Portier apparent avec haut-parleur / microphone numérique</t>
  </si>
  <si>
    <t>Portier vidéo encastré avec haut-parleur/microphone numérique et caméra CCD couleur</t>
  </si>
  <si>
    <t>Interphonie</t>
  </si>
  <si>
    <t>Stentofon</t>
  </si>
  <si>
    <t>L 7007</t>
  </si>
  <si>
    <t>TL3/PAM</t>
  </si>
  <si>
    <t>Serrure anti-panique 24 VDC</t>
  </si>
  <si>
    <t>Serrure anti-panique 12 VDC</t>
  </si>
  <si>
    <t>Contact magnétique de porte à encastrer</t>
  </si>
  <si>
    <t>Contact magnétique de porte apparent</t>
  </si>
  <si>
    <t>Câble de connexion souple 12 conducteurs</t>
  </si>
  <si>
    <t>Ventouse magnétique puissance de porte</t>
  </si>
  <si>
    <t>SVZ 6 XXX +…</t>
  </si>
  <si>
    <t>EFF-EFF</t>
  </si>
  <si>
    <t>TV2 XX</t>
  </si>
  <si>
    <t>Lecteur hyperfréquence</t>
  </si>
  <si>
    <t>Appareils sanitaires</t>
  </si>
  <si>
    <t>Ensemble des équipements sanitaires</t>
  </si>
  <si>
    <t>Cuvette de WC</t>
  </si>
  <si>
    <t>Elément de montage WC avec déclenchement frontal</t>
  </si>
  <si>
    <t>Distributeur de papier de toilette</t>
  </si>
  <si>
    <t>Distributeur de réserve de papier de toilette</t>
  </si>
  <si>
    <t>Abattant de WC</t>
  </si>
  <si>
    <t>Brosse de toilette</t>
  </si>
  <si>
    <t>Crochet simple avec plot de tête</t>
  </si>
  <si>
    <t>Bac récupérateur hygiénique</t>
  </si>
  <si>
    <t>Cuvette de WC pour handicapés</t>
  </si>
  <si>
    <t>Unité de raccordement de WC pour handicapés</t>
  </si>
  <si>
    <t>Barre d'appui relevable</t>
  </si>
  <si>
    <t>Lavabo 606x560mm</t>
  </si>
  <si>
    <t>Lavabo 740x510mm</t>
  </si>
  <si>
    <t>Mitigeur à levier</t>
  </si>
  <si>
    <t xml:space="preserve">Siphon chromé 5/4" de lavabo </t>
  </si>
  <si>
    <t>Siphon de lavabo 5/4" encastré</t>
  </si>
  <si>
    <t>Robinet équerre 1/2"</t>
  </si>
  <si>
    <t>Glace sanitaire</t>
  </si>
  <si>
    <t>Distributeur de savon liquide</t>
  </si>
  <si>
    <t>Distributeur de serviettes en papier</t>
  </si>
  <si>
    <t xml:space="preserve">Bac récupérateur </t>
  </si>
  <si>
    <t>Unité de raccordement préfabriquée pour lavabo</t>
  </si>
  <si>
    <t>Idem, mais avec renforts pour barres d'appui</t>
  </si>
  <si>
    <t>Urinoir mural en porcelaine vitrifiée</t>
  </si>
  <si>
    <t>Bloc d'installation pour urinoir, électronic à radar</t>
  </si>
  <si>
    <t>Paroi de séparation</t>
  </si>
  <si>
    <t>Installation de vidoirs</t>
  </si>
  <si>
    <t>Soupape chromée 6/4"</t>
  </si>
  <si>
    <t>Siphon en PP blanc 6/4" x 40mm</t>
  </si>
  <si>
    <t xml:space="preserve">Mitigeur mural </t>
  </si>
  <si>
    <t xml:space="preserve">Robinet double service </t>
  </si>
  <si>
    <t xml:space="preserve">Robinet simple </t>
  </si>
  <si>
    <t>VB</t>
  </si>
  <si>
    <t>Saval</t>
  </si>
  <si>
    <t xml:space="preserve">Geberit </t>
  </si>
  <si>
    <t>GIS</t>
  </si>
  <si>
    <t>Pagette</t>
  </si>
  <si>
    <t>Schell</t>
  </si>
  <si>
    <t>St Gobain</t>
  </si>
  <si>
    <t>Vanne d'arrêt</t>
  </si>
  <si>
    <t xml:space="preserve">Vanne d'arrêt de réglage  </t>
  </si>
  <si>
    <t>Robinet à encastrer</t>
  </si>
  <si>
    <t>Thermomètres industriels</t>
  </si>
  <si>
    <t>Pompe de circulation d'eau sanitaire (triphasé)</t>
  </si>
  <si>
    <t>Sonde de température</t>
  </si>
  <si>
    <t xml:space="preserve">Soupape de retenue en bronze </t>
  </si>
  <si>
    <t>Kemper</t>
  </si>
  <si>
    <t>150.20</t>
  </si>
  <si>
    <t>523.00</t>
  </si>
  <si>
    <t>Oventrop</t>
  </si>
  <si>
    <t>103.20.04</t>
  </si>
  <si>
    <t>BMG</t>
  </si>
  <si>
    <t>28.11.15</t>
  </si>
  <si>
    <t>Stratos</t>
  </si>
  <si>
    <t>QAE 22</t>
  </si>
  <si>
    <t>Soclair</t>
  </si>
  <si>
    <t>158.21</t>
  </si>
  <si>
    <t>Ecoulement de toiture avec chauffage</t>
  </si>
  <si>
    <t>Passavant</t>
  </si>
  <si>
    <t>7064 + …</t>
  </si>
  <si>
    <t>Ensemble des équipements pour l'évacuation des eaux pluviales</t>
  </si>
  <si>
    <t>Pam Global</t>
  </si>
  <si>
    <t>HDE</t>
  </si>
  <si>
    <t>Wilo</t>
  </si>
  <si>
    <t xml:space="preserve">Vanne d'arrêt </t>
  </si>
  <si>
    <t>Système d'alarme pour séparateur d'hydrocarbures</t>
  </si>
  <si>
    <t>Séparateur d'hydrocarbures</t>
  </si>
  <si>
    <t>Séparateur d'hydrocarbures et accessoires</t>
  </si>
  <si>
    <t>Analyse et traitement de l'eau</t>
  </si>
  <si>
    <t xml:space="preserve">1 couloir rapide </t>
  </si>
  <si>
    <t>Pupitre de commande locale</t>
  </si>
  <si>
    <t>Gunnebo</t>
  </si>
  <si>
    <t>Ascenseur</t>
  </si>
  <si>
    <t>OTIS</t>
  </si>
  <si>
    <t>Gen 2</t>
  </si>
  <si>
    <t>Nettoyage de façade</t>
  </si>
  <si>
    <t>Nacelle mobile à flèche</t>
  </si>
  <si>
    <t>SECALT</t>
  </si>
  <si>
    <t>Transport de documents</t>
  </si>
  <si>
    <t>Ensemble des équipements pour le transport automatique de documents</t>
  </si>
  <si>
    <t>Rail de circulation verticale</t>
  </si>
  <si>
    <t>Courbe verticale</t>
  </si>
  <si>
    <t>Aiguillage électronique 3 voies</t>
  </si>
  <si>
    <t>Ensemble d'alimentation</t>
  </si>
  <si>
    <t>Clapet motorisé coupe feu 1 Rail</t>
  </si>
  <si>
    <t>Clapet motorisé coupe feu 2 rails</t>
  </si>
  <si>
    <t>Signal à distance</t>
  </si>
  <si>
    <t>Containers complets</t>
  </si>
  <si>
    <t>Station à 2 places d'arret</t>
  </si>
  <si>
    <t>Swisslog Telelift</t>
  </si>
  <si>
    <t xml:space="preserve">ALUVER, </t>
  </si>
  <si>
    <t xml:space="preserve">ALUCVE, </t>
  </si>
  <si>
    <t>EW - 3P - 1W</t>
  </si>
  <si>
    <t>AL 24</t>
  </si>
  <si>
    <t>ABS 1R</t>
  </si>
  <si>
    <t>ABS 2R</t>
  </si>
  <si>
    <t>AKS</t>
  </si>
  <si>
    <t>N 5.45.0 - 550</t>
  </si>
  <si>
    <t>RK - 2HP</t>
  </si>
  <si>
    <t>TE - EMK</t>
  </si>
  <si>
    <t>Ligne de vie</t>
  </si>
  <si>
    <t>RMC 09/06</t>
  </si>
  <si>
    <t xml:space="preserve">Echangeur pour plafond froid 4.14                                                                                                                                                   </t>
  </si>
  <si>
    <t xml:space="preserve">Echangeur CTA extérieure/A.4.14                                                                                                                                                 </t>
  </si>
  <si>
    <t xml:space="preserve">Echangeur PF / A 4.1/4.4/4.8/4.11                                                                                                                                                  </t>
  </si>
  <si>
    <t xml:space="preserve">Echangeur PF / A.4.5/4.6/4.7/4.12/4.13                                                                                                                                           </t>
  </si>
  <si>
    <t>CTA avec panoplie sur collecteur et GTC</t>
  </si>
  <si>
    <t>GEA CAIRplus</t>
  </si>
  <si>
    <t xml:space="preserve">SX 128.096IVBV </t>
  </si>
  <si>
    <t>Ventilateurs de transfert couloir</t>
  </si>
  <si>
    <t>Helios</t>
  </si>
  <si>
    <t xml:space="preserve">Circuit primaire "Plafond climatique" 
A.4.1/4.4/4.5/4.6/4.7/4.8/4.11/4.12/4.13                                                                              </t>
  </si>
  <si>
    <t xml:space="preserve">Circuit primaire  "Plafond climatique" A.4.2/4.3/4.9/4.10                                                                                                   </t>
  </si>
  <si>
    <t xml:space="preserve">Circuit secondaire "Plafond climatique" A.4.14                                                                                                              </t>
  </si>
  <si>
    <t xml:space="preserve">Circuit "primaire" échangeur CTA A.4.14                                                                                                                     </t>
  </si>
  <si>
    <t xml:space="preserve">Circulateur électronique pour circuit "VDI" A.4.1/4.4/4.8/4.11                                                                                                                      </t>
  </si>
  <si>
    <t>TPE 32-180/4-S</t>
  </si>
  <si>
    <t>TPE 32-120/4-S</t>
  </si>
  <si>
    <t>TPE 65-130/4-S</t>
  </si>
  <si>
    <t>PND 35/3</t>
  </si>
  <si>
    <t xml:space="preserve">Vanne à papillon                                                                                                                                                         </t>
  </si>
  <si>
    <t xml:space="preserve">Vanne d'arrêt à brides                                                                                                                                                       </t>
  </si>
  <si>
    <t xml:space="preserve">Vanne d'isolement cadenassée                                                                                                                                                  </t>
  </si>
  <si>
    <t xml:space="preserve">Robinet à boisseau sphérique                                                                                                                                              </t>
  </si>
  <si>
    <t xml:space="preserve">Vanne de réglage à brides                                                                                                                                                   </t>
  </si>
  <si>
    <t xml:space="preserve">Vanne de réglage filetée                                                                                                                                                   </t>
  </si>
  <si>
    <t xml:space="preserve">Filtre à tamis à brides                                                                                                                                                       </t>
  </si>
  <si>
    <t xml:space="preserve">Filtre à tamis taraudé                                                                                                                                                    </t>
  </si>
  <si>
    <t xml:space="preserve">Clapet antiretour Sandwich                                                                                                                                                  </t>
  </si>
  <si>
    <t xml:space="preserve">Clapet antiretour fileté                                                                                                                                                 </t>
  </si>
  <si>
    <t xml:space="preserve">Vanne à soupape à 2 voies pour motorisation                                                                                                                                </t>
  </si>
  <si>
    <t xml:space="preserve">Compteur d'énergie thermique calibre 65                                                                                                                                             </t>
  </si>
  <si>
    <t xml:space="preserve">Compteur d'énergie thermique calibre  50                                                                                                                                            </t>
  </si>
  <si>
    <t xml:space="preserve">Compteur d'énergie thermique calibre  125                                                                                                                                           </t>
  </si>
  <si>
    <t xml:space="preserve">Set de remplissage                                                                                                                                                                  </t>
  </si>
  <si>
    <t xml:space="preserve">Dispositif de remplissage et de rétention d'eau glycolée                                                                                                                            </t>
  </si>
  <si>
    <t>Y334</t>
  </si>
  <si>
    <t>Y335</t>
  </si>
  <si>
    <t>UPE 25-80</t>
  </si>
  <si>
    <t xml:space="preserve">Vase d'expansion pour eau glycolée CTA A.4.14                                                                                                                                       </t>
  </si>
  <si>
    <t xml:space="preserve">Vanne d'arrêt à brides                                                                                                                                                        </t>
  </si>
  <si>
    <t xml:space="preserve">Vanne d'isolement cadenassée R                                                                                                                                                   </t>
  </si>
  <si>
    <t xml:space="preserve">Robinet à boisseau sphérique -                                                                                                                                               </t>
  </si>
  <si>
    <t xml:space="preserve">Vanne de réglage filetée                                                                                                                                                    </t>
  </si>
  <si>
    <t xml:space="preserve">Set de raccordement pour convecteurs de sol                                                                                                                                         </t>
  </si>
  <si>
    <t xml:space="preserve">Filtre à tamis fileté                                                                                                                                                          </t>
  </si>
  <si>
    <t xml:space="preserve">Robinet de vidange                                                                                                                                                            </t>
  </si>
  <si>
    <t xml:space="preserve">Compteur de chaleur calibre 50                                                                                                                                                    </t>
  </si>
  <si>
    <t xml:space="preserve">Sas d'injection pour produits de traitement                                                                                                                                         </t>
  </si>
  <si>
    <t xml:space="preserve">Produit pour protection antigel et anticorrosion                                                                                                                                    </t>
  </si>
  <si>
    <t>Sonde + thermostat bureau AN4+06LB0654</t>
  </si>
  <si>
    <t>Sonde + thermostat bureau AN1+06LB0332-2</t>
  </si>
  <si>
    <t>Sonde + thermostat bureau AN2+07LB0454</t>
  </si>
  <si>
    <t>Sonde + thermostat bureau AN2+07LB0352</t>
  </si>
  <si>
    <t>Sonde + thermostat bureau AN2+06LB0430</t>
  </si>
  <si>
    <t>Sonde + thermostat bureau AN4+07LB0646</t>
  </si>
  <si>
    <t>QAX</t>
  </si>
  <si>
    <t xml:space="preserve">Diffusion chaud/froid   </t>
  </si>
  <si>
    <t>Ventilo-convecteur petite salle de délibérés</t>
  </si>
  <si>
    <t>Major2</t>
  </si>
  <si>
    <t>Anneau</t>
  </si>
  <si>
    <t>Parking Membres</t>
  </si>
  <si>
    <t>TS normaux</t>
  </si>
  <si>
    <t>TS remplacement</t>
  </si>
  <si>
    <t>Tableaux secondaires No-break</t>
  </si>
  <si>
    <t>Réglette</t>
  </si>
  <si>
    <t>P LUM</t>
  </si>
  <si>
    <t>Poplex</t>
  </si>
  <si>
    <t>Pacific</t>
  </si>
  <si>
    <t>TBS 600</t>
  </si>
  <si>
    <t>Cistanza</t>
  </si>
  <si>
    <t>P 1316</t>
  </si>
  <si>
    <t>Lum 70</t>
  </si>
  <si>
    <t>Lum 10</t>
  </si>
  <si>
    <t>TM  W 065</t>
  </si>
  <si>
    <t>Luxelec</t>
  </si>
  <si>
    <t>Centrale de gestion et de surveillance</t>
  </si>
  <si>
    <t xml:space="preserve">Module d'éclairage de sécurité pour Downlight </t>
  </si>
  <si>
    <t>Module d'éclairage de sécurité pour lumiaire</t>
  </si>
  <si>
    <t>Module d'éclairage de sécurité pour lumiaire 1 x 100 W</t>
  </si>
  <si>
    <t>Module d'éclairage de sécurité pour lumi,aire 1 x 49 W</t>
  </si>
  <si>
    <t>Module d'éclairage de sécurité pour lumi,aire 1 x 39 W</t>
  </si>
  <si>
    <t>RZ 13/1</t>
  </si>
  <si>
    <t xml:space="preserve">VKS 8/1  </t>
  </si>
  <si>
    <t>RMW 10-58</t>
  </si>
  <si>
    <t>Transformateur 24 V</t>
  </si>
  <si>
    <t>Recepteur actif - commande des fenêtres</t>
  </si>
  <si>
    <t>Station pour la gestion des fenetres</t>
  </si>
  <si>
    <t>4 AC 24 01</t>
  </si>
  <si>
    <t>N 523/03</t>
  </si>
  <si>
    <t>F4 FV EH</t>
  </si>
  <si>
    <t>SA/S</t>
  </si>
  <si>
    <t>EO 1602</t>
  </si>
  <si>
    <t>Programmation paramétrage</t>
  </si>
  <si>
    <t>Alimentation 24 V</t>
  </si>
  <si>
    <t>Installation photovoltaïque</t>
  </si>
  <si>
    <t>Installation photovoltaïque (hors modules)</t>
  </si>
  <si>
    <t>KYOCERA</t>
  </si>
  <si>
    <t>KC 175 GHT-2</t>
  </si>
  <si>
    <t>Module photovoltaïque</t>
  </si>
  <si>
    <t>Distribution électrique
Anneau</t>
  </si>
  <si>
    <t>Distribution électrique
Parking Membres</t>
  </si>
  <si>
    <t>TGBT remplacement 1</t>
  </si>
  <si>
    <t>TGBT normal</t>
  </si>
  <si>
    <t>TGBT sécurité</t>
  </si>
  <si>
    <t>TGBT remplacement 2</t>
  </si>
  <si>
    <t>TGBT remplacement 3</t>
  </si>
  <si>
    <t>TGBT no-break A</t>
  </si>
  <si>
    <t>TGBT no-break B</t>
  </si>
  <si>
    <t>WG 801</t>
  </si>
  <si>
    <t>Downlight encastrés</t>
  </si>
  <si>
    <t>Luminaires encastrés</t>
  </si>
  <si>
    <t>G LUM</t>
  </si>
  <si>
    <t>Basic</t>
  </si>
  <si>
    <t>TBS</t>
  </si>
  <si>
    <t>Pracht</t>
  </si>
  <si>
    <t>VESUV</t>
  </si>
  <si>
    <t>Interface avec la GTC</t>
  </si>
  <si>
    <t>Luminaire de secours (signalisation)</t>
  </si>
  <si>
    <t>Luminaire supplémentaires station de lavage</t>
  </si>
  <si>
    <t>Alimentation pour appareil anti-volatile Eagle Eye</t>
  </si>
  <si>
    <t>Appareil anti-volatile Eagle Eye</t>
  </si>
  <si>
    <t>Prise (N/S) local PM1+02LT202</t>
  </si>
  <si>
    <t>Prise (N/S) local PM1+02LT207</t>
  </si>
  <si>
    <t>Prise (N/S) local PM1+02LT216</t>
  </si>
  <si>
    <t>Prise (N/S) local PM1+02LT201</t>
  </si>
  <si>
    <t xml:space="preserve">Régulation pour Echangeurs intermédiaires 25kW                                                                                                                          </t>
  </si>
  <si>
    <t xml:space="preserve">Régulation pour Echangeurs intermédiaires 22kW                                                                                                                          </t>
  </si>
  <si>
    <t xml:space="preserve">Régulation pour Echangeurs intermédiaires  50.....60 kW                                                                                                                 </t>
  </si>
  <si>
    <t xml:space="preserve">Régulation pour Echangeurs intermédiaires  ...70kW.....                                                                                                                 </t>
  </si>
  <si>
    <t xml:space="preserve">Régulation pour circuit ventilo-convecteur VDI 1.8 m3/h                                                                                                                 </t>
  </si>
  <si>
    <t xml:space="preserve">Régulation d'ambiance" locaux VDI                                                                                                                      </t>
  </si>
  <si>
    <t xml:space="preserve">Matériel de régulation pour "protection antigel"                                                                                                                                    </t>
  </si>
  <si>
    <t xml:space="preserve">Régul secondaire pour échangeur intermédiaire                                                                                                       </t>
  </si>
  <si>
    <t xml:space="preserve">Régulation secondaire pour échangeur intermédiaire                                                                                                         </t>
  </si>
  <si>
    <t xml:space="preserve">Matériel de régulation pour échangeur intermédiaire                                                                                                                         </t>
  </si>
  <si>
    <t xml:space="preserve">Matériel de régulation pour échangeur intermédiaire                                                                                                          </t>
  </si>
  <si>
    <t xml:space="preserve">Matériel de régulation pour circuit " CTA" chauffe                                                                                                 </t>
  </si>
  <si>
    <t xml:space="preserve">Matériel de régulation pour circuit "convecteurs"                                                                                                                 </t>
  </si>
  <si>
    <t xml:space="preserve">Matériel de régulation pour circuit CTA                                                                                                             </t>
  </si>
  <si>
    <t xml:space="preserve">Matériel de régulation pour circuit CTA                                                                                                                            </t>
  </si>
  <si>
    <t xml:space="preserve">Matériel de régulation pour Echangeurs intermédiaires                                                                                                                         </t>
  </si>
  <si>
    <t xml:space="preserve">Régulation pour circuit ventilo-convecteur VDI                                                                                                                </t>
  </si>
  <si>
    <t xml:space="preserve">Régulation pour "régulation d'ambiance" locaux VDI                                                                                                                      </t>
  </si>
  <si>
    <t>VIDERA</t>
  </si>
  <si>
    <t>Merlin Gérin</t>
  </si>
  <si>
    <t xml:space="preserve">Armoire électrique  chauffage/froid " LT A.4.x     </t>
  </si>
  <si>
    <t xml:space="preserve">Armoire électrique pour DDC chauffage/froid " LT A.4.1/A.4.4/A.4.8/A.4.11  </t>
  </si>
  <si>
    <t xml:space="preserve">Armoire électrique pour DDC chauffage/froid " LT A.4.13    </t>
  </si>
  <si>
    <t xml:space="preserve">Armoire électrique d'étage pour DDC          </t>
  </si>
  <si>
    <t xml:space="preserve">Armoire électrique d'étage pour DDC LT A.6.13 </t>
  </si>
  <si>
    <t>Pyranomètre</t>
  </si>
  <si>
    <t>Extérieur</t>
  </si>
  <si>
    <t xml:space="preserve">Régulation pour circuit "convecteurs" DN32                                                                                                            </t>
  </si>
  <si>
    <t>Détecteur optique de fumée analogique adressable (O)</t>
  </si>
  <si>
    <t>Détecteur thermovélocimétrique analogique adressable (TD)</t>
  </si>
  <si>
    <t>Sirène d'alarme diffuseur sonore (série IQ8)</t>
  </si>
  <si>
    <t>OI (Boîtier d'interface avec 4 relais)</t>
  </si>
  <si>
    <t>Boîtier à clé pour intervention des pompiers</t>
  </si>
  <si>
    <t>Interface de liaison utilisant le protocole</t>
  </si>
  <si>
    <t>Programme d'interface standard système de détection d'inc.</t>
  </si>
  <si>
    <t xml:space="preserve"> CMSI 8000</t>
  </si>
  <si>
    <t>interface système d'évacuation des fumées à la GSC</t>
  </si>
  <si>
    <t>R7  12 a -1RG-1LG+BMM</t>
  </si>
  <si>
    <t xml:space="preserve">Alimentation pour dispositif de contrôle des issues </t>
  </si>
  <si>
    <t xml:space="preserve">Module de liaison entre l'unité de gestion centrale </t>
  </si>
  <si>
    <t>Poste d'incendie mural</t>
  </si>
  <si>
    <t xml:space="preserve">Aérateur (Rohrbelüfter) </t>
  </si>
  <si>
    <t>Ruban antigel autorégulant</t>
  </si>
  <si>
    <t>Thermostat avec sonde de détection</t>
  </si>
  <si>
    <t>Kit de raccordement</t>
  </si>
  <si>
    <t>Kit de dérivation</t>
  </si>
  <si>
    <t>Terminaison</t>
  </si>
  <si>
    <t>Baie 19"</t>
  </si>
  <si>
    <t>Centrale incendie IQ8Control M</t>
  </si>
  <si>
    <t>Centrale incendie 8000 M</t>
  </si>
  <si>
    <t>Module essemet® 500kBd</t>
  </si>
  <si>
    <t>Organe Intermédiaire (011)</t>
  </si>
  <si>
    <t>Serrure électrique</t>
  </si>
  <si>
    <t>F Tronic</t>
  </si>
  <si>
    <t>SANYO</t>
  </si>
  <si>
    <t>D-Line</t>
  </si>
  <si>
    <t>Presalit</t>
  </si>
  <si>
    <t>Vita</t>
  </si>
  <si>
    <t>Grohé</t>
  </si>
  <si>
    <t>Kludi</t>
  </si>
  <si>
    <t xml:space="preserve">Robinet de vidange à boisseau  </t>
  </si>
  <si>
    <t>Vanne d'arrêt à membrane, corps en PP</t>
  </si>
  <si>
    <t>SN</t>
  </si>
  <si>
    <t>Alimentation d'eau (extérieur) et robinet</t>
  </si>
  <si>
    <t>Batterie de 3 couloirs rapides adjacent</t>
  </si>
  <si>
    <t>Unité de traitement du système</t>
  </si>
  <si>
    <t>Pupitre de commande</t>
  </si>
  <si>
    <t>Boucle d'induction</t>
  </si>
  <si>
    <t>Barrière</t>
  </si>
  <si>
    <t>Console de commande</t>
  </si>
  <si>
    <t>Magnetic AC</t>
  </si>
  <si>
    <t>MIB 30</t>
  </si>
  <si>
    <t>MEC 10 N</t>
  </si>
  <si>
    <t xml:space="preserve">Luxelec </t>
  </si>
  <si>
    <t>S 1</t>
  </si>
  <si>
    <t>S 2</t>
  </si>
  <si>
    <t>KAS N</t>
  </si>
  <si>
    <t>Équipement physique de contrôle d'accès</t>
  </si>
  <si>
    <t>gunnebo</t>
  </si>
  <si>
    <t>Station de lavage y compris produits savonneux et traitement d'eau</t>
  </si>
  <si>
    <t>Ascenseur avec accessoires 1000kg - 7,9kW</t>
  </si>
  <si>
    <t>Ascenseur avec accessoires 1200kg - 12kW</t>
  </si>
  <si>
    <t>Ascenseur avec accessoires 2700kg - 22kW</t>
  </si>
  <si>
    <t>SPE</t>
  </si>
  <si>
    <t>Installation de nettoyage de façade</t>
  </si>
  <si>
    <t>Équipement pour les façades extérieures</t>
  </si>
  <si>
    <t>Système de ventilation hygiénique</t>
  </si>
  <si>
    <t>Système Blue kits</t>
  </si>
  <si>
    <t>Aiguillage électronique 2 voies</t>
  </si>
  <si>
    <t>Alimentation de secours</t>
  </si>
  <si>
    <t>Garage décentralisé à 1 place d'arret</t>
  </si>
  <si>
    <t>EW - 2P - 1W</t>
  </si>
  <si>
    <t>VAS</t>
  </si>
  <si>
    <t>Mur rideau intérieur/extérieur à ouvrants parallèles</t>
  </si>
  <si>
    <t>Belgo métal</t>
  </si>
  <si>
    <t>Mur rideau intérieur/extérieur</t>
  </si>
  <si>
    <t>Faux-plafond</t>
  </si>
  <si>
    <t>Store anti-éblouissement</t>
  </si>
  <si>
    <t>Store anti-éblouissement simple</t>
  </si>
  <si>
    <t>Store anti-éblouissement double</t>
  </si>
  <si>
    <t>Faux-plafond et faux-plafond froid à cassette - surface en m²</t>
  </si>
  <si>
    <t>Porte sectionnelle avec accessoires (moteur, détecteur de passage etc.)</t>
  </si>
  <si>
    <t>Hörmann</t>
  </si>
  <si>
    <t>SPU 40</t>
  </si>
  <si>
    <t>T 90 Stahl</t>
  </si>
  <si>
    <t>Porte coulissante à 2 battants et ses accessoires</t>
  </si>
  <si>
    <t>Porte simple battant et accessoires</t>
  </si>
  <si>
    <t>Porte double battant et accessoires</t>
  </si>
  <si>
    <t>Anneau étage 6</t>
  </si>
  <si>
    <t>Anneau étage 7</t>
  </si>
  <si>
    <t>Ligne de vie passerelle</t>
  </si>
  <si>
    <t>Porte d'accès pour prise d'air neuf PM</t>
  </si>
  <si>
    <t>Commande maille décorative - Salle des délibérés</t>
  </si>
  <si>
    <t>Distribution électrique</t>
  </si>
  <si>
    <t>Appareillage électrique</t>
  </si>
  <si>
    <t>Protection électrique</t>
  </si>
  <si>
    <t xml:space="preserve">Echangeur PF / A.4.2/4.3/4.9/4.10                                                                                                                                                </t>
  </si>
  <si>
    <t>Bâtiment</t>
  </si>
  <si>
    <t>Bibliothèque</t>
  </si>
  <si>
    <t>NOVA</t>
  </si>
  <si>
    <t>K 14</t>
  </si>
  <si>
    <t>Restaurant</t>
  </si>
  <si>
    <t>Z 17/20</t>
  </si>
  <si>
    <t>Salle multimédia et salon</t>
  </si>
  <si>
    <t>K 14/17</t>
  </si>
  <si>
    <t>Club</t>
  </si>
  <si>
    <t>Cuisines et laveries</t>
  </si>
  <si>
    <t>Z 11/14, Z 9/11, A 11/14</t>
  </si>
  <si>
    <t>Technical center</t>
  </si>
  <si>
    <t>K 7/28</t>
  </si>
  <si>
    <t>Banque</t>
  </si>
  <si>
    <t>Ensemble de ventilation et accessoires (ventilo-convecteur, clapet, etc.)</t>
  </si>
  <si>
    <t>Ostberg</t>
  </si>
  <si>
    <t>CK 200 B</t>
  </si>
  <si>
    <t>Parking Personnel</t>
  </si>
  <si>
    <t>Ensemble de ventilation et accessoires (ventilateur, clapet, système d'air neuf, etc.)</t>
  </si>
  <si>
    <t>Salle à manger, buanderie, cafétéria</t>
  </si>
  <si>
    <t>Z 14/140, A 14/17</t>
  </si>
  <si>
    <t>Galerie</t>
  </si>
  <si>
    <t>Production de froid</t>
  </si>
  <si>
    <t>Split guérite Rue Technique/Park Erasmus</t>
  </si>
  <si>
    <t>CTS</t>
  </si>
  <si>
    <t>Armoires de climatisation</t>
  </si>
  <si>
    <t>Magister II</t>
  </si>
  <si>
    <t xml:space="preserve">Echangeur plancher climatique "Galerie RT.2"                                                                                                                                          </t>
  </si>
  <si>
    <t xml:space="preserve">Circuit "bibliothèque" RT.1                                                                                                                                 </t>
  </si>
  <si>
    <t>TPE 50-60/4 S</t>
  </si>
  <si>
    <t xml:space="preserve">Circuit "VDI" bibliothèque"  - RT.1.                                                                                                                  </t>
  </si>
  <si>
    <t>TPE 25-90/2</t>
  </si>
  <si>
    <t xml:space="preserve">Circuit "Ventilo-convecteurs - Bibliothèque"  - RT.1.                                                                                                 </t>
  </si>
  <si>
    <t xml:space="preserve">Circuit CTA "Restaurant" RT.2.                                                                                                                             </t>
  </si>
  <si>
    <t xml:space="preserve">TPE 80-60/4 </t>
  </si>
  <si>
    <t xml:space="preserve">Circuit échangeur "Sol climatique" RT.2.                                                                                                                  </t>
  </si>
  <si>
    <t xml:space="preserve">Circuit échangeur "Sol climatique" RT.2.                                                                                                                    </t>
  </si>
  <si>
    <t xml:space="preserve">TPE 100-130/4 </t>
  </si>
  <si>
    <t xml:space="preserve">Circuit CTA "Banque" RT.2                                                                                                                             </t>
  </si>
  <si>
    <t>TPE 25-90</t>
  </si>
  <si>
    <t xml:space="preserve">Circuit CTA "Cuisine &amp; Laveries"  G.1.1.                                                                                                                    </t>
  </si>
  <si>
    <t xml:space="preserve">TPE 65-60/4 </t>
  </si>
  <si>
    <t xml:space="preserve">Circuit CTA "clubs" G.1.1.                                                                                                                                  </t>
  </si>
  <si>
    <t xml:space="preserve">Circuit CTA "multimedia" G.1.1.                                                                                                                      </t>
  </si>
  <si>
    <t>TPE 40-120</t>
  </si>
  <si>
    <t xml:space="preserve">Circuit CTA "Classes" G.1.2.                                                                                                                                </t>
  </si>
  <si>
    <t xml:space="preserve">Circuit VDI - G.1.1                                                                                                                                   </t>
  </si>
  <si>
    <t xml:space="preserve">Circuit CTA "Salle à manger" G.1.2.                                                                                                                         </t>
  </si>
  <si>
    <t xml:space="preserve">Circuit CTA "Avocats-Presse" G..1                                                                                                                           </t>
  </si>
  <si>
    <t xml:space="preserve">Vanne à papillon                                                                                                                                                             </t>
  </si>
  <si>
    <t>LUF</t>
  </si>
  <si>
    <t xml:space="preserve">Vanne d'arrêt filetée                                                                                                                                                       </t>
  </si>
  <si>
    <t xml:space="preserve">Robinet à boisseau sphérique                                                                                                                                               </t>
  </si>
  <si>
    <t>JVR</t>
  </si>
  <si>
    <t xml:space="preserve">Set de raccordement pour batterie de ventilo-convecteur                                                                                                                             </t>
  </si>
  <si>
    <t>Danfoss</t>
  </si>
  <si>
    <t>RAV</t>
  </si>
  <si>
    <t xml:space="preserve">Filtre à tamis à brides                                                                                                                                                     </t>
  </si>
  <si>
    <t xml:space="preserve">Clapet antiretour fileté                                                                                                                                                  </t>
  </si>
  <si>
    <t>Spiravent</t>
  </si>
  <si>
    <t>Spirotop</t>
  </si>
  <si>
    <t xml:space="preserve">Compteur d'énergie thermique calibre 125                                                                                                                                            </t>
  </si>
  <si>
    <t>Aquamétro</t>
  </si>
  <si>
    <t>WPDX O ODI</t>
  </si>
  <si>
    <t xml:space="preserve">Compteur d'énergie thermique calibre  80                                                                                                                                          </t>
  </si>
  <si>
    <t>Rubis</t>
  </si>
  <si>
    <t xml:space="preserve">Compteur d'énergie thermique calibre  40                                                                                                                                            </t>
  </si>
  <si>
    <t>Topaze</t>
  </si>
  <si>
    <t xml:space="preserve">Compteur d'énergie thermique calibre  15                                                                                                                                            </t>
  </si>
  <si>
    <t xml:space="preserve">Set de remplissage "grand débit"                                                                                                                                                    </t>
  </si>
  <si>
    <t>Plancher chauffant</t>
  </si>
  <si>
    <t xml:space="preserve">Réseau plancher chauffant à eau chaude - surface en m² </t>
  </si>
  <si>
    <t xml:space="preserve">Echangeur pour eau chaude - Bibliothèque                                                                                                                                           </t>
  </si>
  <si>
    <t>TL 250</t>
  </si>
  <si>
    <t xml:space="preserve">Echangeur pour eau chaude - Restaurant                                                                                                                                               </t>
  </si>
  <si>
    <t>TL 50</t>
  </si>
  <si>
    <t xml:space="preserve">Echangeur pour eau chaude - Cuisne                                                                                                                                                 </t>
  </si>
  <si>
    <t xml:space="preserve">Echangeur pour eau chaude - Classes                                                                                                                                                </t>
  </si>
  <si>
    <t xml:space="preserve">Echangeur pour eau chaude - Salle à manger                                                                                                                                         </t>
  </si>
  <si>
    <t xml:space="preserve">Echangeur "Plancher climatique" / Galerie / RT.2                                                                                                                                </t>
  </si>
  <si>
    <t xml:space="preserve">Pompe électronique GALERIE  RT.1. " Bibliothèque"                                                                                                                        </t>
  </si>
  <si>
    <t>TPE 80-70/4</t>
  </si>
  <si>
    <t xml:space="preserve">Pompe  électronique GALERIE CH. SOL                                                                                                                                      </t>
  </si>
  <si>
    <t>TPE 50-130/4</t>
  </si>
  <si>
    <t xml:space="preserve">Pompe  électronique GALERIE CH. SOL                                                                                                                                       </t>
  </si>
  <si>
    <t>TPE 100-130/4</t>
  </si>
  <si>
    <t xml:space="preserve">Pompe électronique GALERIE "CLASSES" LT+2                                                                                                                                </t>
  </si>
  <si>
    <t xml:space="preserve">Magna UPE 32-120 F </t>
  </si>
  <si>
    <t xml:space="preserve">Pompe   électronique "Aérothermes"                                                                                                                                        </t>
  </si>
  <si>
    <t xml:space="preserve">Pompe électronique "Echangeur RESTAURANT"                                                                                                                               </t>
  </si>
  <si>
    <t>UPE 50-120 F</t>
  </si>
  <si>
    <t xml:space="preserve">Pompe centrifuge électronique "Echangeur LT CUISINE"                                                                                                                                </t>
  </si>
  <si>
    <t xml:space="preserve">Circulateur  électronique CTA "Bibliothèque"                                                                                                                              </t>
  </si>
  <si>
    <t xml:space="preserve">Circulateur  électronique GALERIE CLUB'S                                                                                                                                  </t>
  </si>
  <si>
    <t xml:space="preserve">Circulateur GALERIE "Unit terminales Multimédia"                                                                                                            </t>
  </si>
  <si>
    <t xml:space="preserve">Pompe électronique GALERIE "Unit. terminales CLASSES"                                                                                                              </t>
  </si>
  <si>
    <t xml:space="preserve">Circulateur  électronique  "Post-chauffe  - Avocats-Presse"                                                                                                              </t>
  </si>
  <si>
    <t xml:space="preserve">Pompe centrifuge GALERIE "Préchauffe RT1"                                                                                                                                           </t>
  </si>
  <si>
    <t xml:space="preserve">Magna UPE 40-120 F </t>
  </si>
  <si>
    <t xml:space="preserve">Pompe centrifuge GALERIE "Préchauffe RT2"                                                                                                                                           </t>
  </si>
  <si>
    <t>UPS 40-18-S</t>
  </si>
  <si>
    <t xml:space="preserve">Pompe centrifuge GALERIE "CTA Classes"                                                                                                                                              </t>
  </si>
  <si>
    <t xml:space="preserve">UPS 32-120 F </t>
  </si>
  <si>
    <t xml:space="preserve">Pompe centrifuge GALERIE  RT.2. "CTA Restaurant"                                                                                                                                    </t>
  </si>
  <si>
    <t xml:space="preserve">Pompe centrifuge GALERIE   G.1.1. "CTA Cuisine"                                                                                                                                     </t>
  </si>
  <si>
    <t xml:space="preserve">Pompe centrifuge GALERIE "CTA Laverie 1"                                                                                                                                            </t>
  </si>
  <si>
    <t xml:space="preserve">Pompe centrifuge GALERIE "CTA Laverie 2"                                                                                                                                            </t>
  </si>
  <si>
    <t xml:space="preserve">Circulateur centrifuge GALERIE "CTA Bibliothèque"                                                                                                                                   </t>
  </si>
  <si>
    <t xml:space="preserve">Circulateur centrifuge GALERIE   RT.1. "CTA Stockage"                                                                                                                               </t>
  </si>
  <si>
    <t xml:space="preserve">UPS 32-60 F </t>
  </si>
  <si>
    <t xml:space="preserve">Circulateur centrifuge GALERIE "CTA Hotte"                                                                                                                                          </t>
  </si>
  <si>
    <t xml:space="preserve">Circulateur centrifuge GALERIE "CTA Club's"                                                                                                                                         </t>
  </si>
  <si>
    <t xml:space="preserve">Circulareur centrifuge GALERIE "CTA Multimédia"                                                                                                                                     </t>
  </si>
  <si>
    <t xml:space="preserve">Circulateur centrifuge GALERIE "CTA Avocats-Presse"                                                                                                                                 </t>
  </si>
  <si>
    <t xml:space="preserve">Circulateur GALERIE "Récupération CTA Resaturant"                                                                                                                        </t>
  </si>
  <si>
    <t xml:space="preserve">UPS 32-80 F </t>
  </si>
  <si>
    <t xml:space="preserve">Pompe de transvasement pour antigel                                                                                                                                                 </t>
  </si>
  <si>
    <t xml:space="preserve">Vase d'expansion - "RESTAURANT" RT.2                                                                                                                                                </t>
  </si>
  <si>
    <t>Reflex</t>
  </si>
  <si>
    <t>N</t>
  </si>
  <si>
    <t xml:space="preserve">Vase d'expansion -" BIBLIOTHEQUE" RT.1                                                                                                                                              </t>
  </si>
  <si>
    <t>Cuisine</t>
  </si>
  <si>
    <t xml:space="preserve">Vase d'expansion -"CUISINE" G.1.1                                                                                                                                                   </t>
  </si>
  <si>
    <t>Classes</t>
  </si>
  <si>
    <t xml:space="preserve">Vase d'expansion - "CLASSES" G.1.2                                                                                                                                                  </t>
  </si>
  <si>
    <t>Salle à manger</t>
  </si>
  <si>
    <t xml:space="preserve">Vase d'expansion - "Salle à manger"                                                                                                                                                 </t>
  </si>
  <si>
    <t xml:space="preserve">Vase d'expansion - GALERIE " Plancher climatique"                                                                                                                                   </t>
  </si>
  <si>
    <t xml:space="preserve">Vase d'expansion pour eau glycolée "récupération CTA"                                                                                                                             </t>
  </si>
  <si>
    <t xml:space="preserve">Vanne à papillon                                                                                                                                                              </t>
  </si>
  <si>
    <t xml:space="preserve">Vanne d'arrêt filetée                                                                                                                                                    </t>
  </si>
  <si>
    <t xml:space="preserve">Vanne d'isolement cadenassée                                                                                                                                               </t>
  </si>
  <si>
    <t xml:space="preserve">Robinet à boisseau sphérique                                                                                                                                                 </t>
  </si>
  <si>
    <t xml:space="preserve">Set de raccordement pour unitées terminales de chauffe                                                                                                                              </t>
  </si>
  <si>
    <t>Cimbero</t>
  </si>
  <si>
    <t xml:space="preserve">Set de raccordement pour aérotherme "Stockage et divers"                                                                                                                     </t>
  </si>
  <si>
    <t xml:space="preserve">Filtre à tamis à brides                                                                                                                                                        </t>
  </si>
  <si>
    <t xml:space="preserve">Dégazeur                                                                                                                                                                            </t>
  </si>
  <si>
    <t>PLA-A1-00</t>
  </si>
  <si>
    <t xml:space="preserve">Clapet antiretour Sandwich                                                                                                                                                    </t>
  </si>
  <si>
    <t xml:space="preserve">Clapet antiretour fileté                                                                                                                                                   </t>
  </si>
  <si>
    <t xml:space="preserve">Purgeur d'air                                                                                                                                                                </t>
  </si>
  <si>
    <t>Luft</t>
  </si>
  <si>
    <t>Robinet thermostatique</t>
  </si>
  <si>
    <t>RA</t>
  </si>
  <si>
    <t>Galerie et Parking Personnel</t>
  </si>
  <si>
    <t>Niveau 6</t>
  </si>
  <si>
    <t>RMC 09/09</t>
  </si>
  <si>
    <t>Extracteur pour sanitaire</t>
  </si>
  <si>
    <t>CK 115 B</t>
  </si>
  <si>
    <t>CP2 F45</t>
  </si>
  <si>
    <t>Gpt…800/800/45</t>
  </si>
  <si>
    <t>RMC 09/12</t>
  </si>
  <si>
    <t>CK 160 C</t>
  </si>
  <si>
    <t>Ventilateur centrifuge</t>
  </si>
  <si>
    <t>Ferrari</t>
  </si>
  <si>
    <t>FRB 3561 N 4</t>
  </si>
  <si>
    <t>Moyenne salle d'audience Niveau 06/07</t>
  </si>
  <si>
    <t>CK 315 G</t>
  </si>
  <si>
    <t>Salle des pas perdus Couloir Interprètes Niveau 06/07/08</t>
  </si>
  <si>
    <t>Salle des pas perdus Niv 06/09</t>
  </si>
  <si>
    <t>RMC 12/12</t>
  </si>
  <si>
    <t>Salle de presse - Repos journalistes Niveau 02</t>
  </si>
  <si>
    <t>Salle de conférence Niveau 02
Local PA1 +02 LT0756</t>
  </si>
  <si>
    <t>Rucon</t>
  </si>
  <si>
    <t>Grande salle d'audience Niveau 02
Local PA1 +02 LT0756</t>
  </si>
  <si>
    <t>CTA et accessoires (filtres (3), clapets (3), pressostats (3), sondes de pression différentielle (2), thermostat antigel)</t>
  </si>
  <si>
    <t>RMC 12/15</t>
  </si>
  <si>
    <t>Ventilateur de pulsion</t>
  </si>
  <si>
    <t>Ventilateur de reprise</t>
  </si>
  <si>
    <t>Variateur de vitesse</t>
  </si>
  <si>
    <t>VLT</t>
  </si>
  <si>
    <t>Roue de récupération</t>
  </si>
  <si>
    <t>Klingenburg</t>
  </si>
  <si>
    <t>KR 4 R</t>
  </si>
  <si>
    <t>Batterie eau ch. (70°C/50°C) + Batterie eau fr. (8°C/14°C)</t>
  </si>
  <si>
    <t>IRKC 315 F3</t>
  </si>
  <si>
    <t>RUCON</t>
  </si>
  <si>
    <t>Extracteur</t>
  </si>
  <si>
    <t>TLT</t>
  </si>
  <si>
    <t>AXN R 561 800 D</t>
  </si>
  <si>
    <t>Salle des pas perdus NIV.02
Local PA1 +01 LT0713
Local PA1 +02 LT0756</t>
  </si>
  <si>
    <t>FR 631 N4</t>
  </si>
  <si>
    <t>FR 561 N2</t>
  </si>
  <si>
    <t>FR 491 N4</t>
  </si>
  <si>
    <t>BVAXN 12 156/ 560 D</t>
  </si>
  <si>
    <t>Palais</t>
  </si>
  <si>
    <t>Système de détection des fumées</t>
  </si>
  <si>
    <t>Câblage</t>
  </si>
  <si>
    <t>Module de test</t>
  </si>
  <si>
    <t>Passerelles Palais-Anneau</t>
  </si>
  <si>
    <t>Ensemble de ventilation et accessoires</t>
  </si>
  <si>
    <t>Ventilo-convecteur plafonnier</t>
  </si>
  <si>
    <t>LTG</t>
  </si>
  <si>
    <t xml:space="preserve">VFC - 2 </t>
  </si>
  <si>
    <t>Ensemble de ventilation</t>
  </si>
  <si>
    <t>EVRAPO</t>
  </si>
  <si>
    <t>CH 216</t>
  </si>
  <si>
    <t xml:space="preserve">Ventilateur </t>
  </si>
  <si>
    <t>Cabines interprètes, Grande salle, Salle conférence interprétation, Moyenne salle d'audience, Petite salle d'audience, bureaux périphériques</t>
  </si>
  <si>
    <t>RMC 06/09</t>
  </si>
  <si>
    <t>Condair</t>
  </si>
  <si>
    <t>CP</t>
  </si>
  <si>
    <t>Locaux techniques</t>
  </si>
  <si>
    <t>Ventilateur de pulsion pour gaine simple</t>
  </si>
  <si>
    <t>UM 80-5-4</t>
  </si>
  <si>
    <t>Ventilateur de reprise pour gaine simple</t>
  </si>
  <si>
    <t>UM 31-10-2</t>
  </si>
  <si>
    <t>Clapet de réglage et de fermeture 2000x800</t>
  </si>
  <si>
    <t>Schako</t>
  </si>
  <si>
    <t>HKP 180</t>
  </si>
  <si>
    <t>Clapet de réglage et de fermeture 500x300</t>
  </si>
  <si>
    <t>Clapet coupe-feu rectangulaire, motorisé</t>
  </si>
  <si>
    <t>BK 188</t>
  </si>
  <si>
    <t>BK</t>
  </si>
  <si>
    <t>Caisson filtre plan 2100x800</t>
  </si>
  <si>
    <t>TP/CR</t>
  </si>
  <si>
    <t>FKA</t>
  </si>
  <si>
    <t>Local photovoltaïque</t>
  </si>
  <si>
    <t xml:space="preserve">Echangeur PF/Palais/Traducteurs "Grande Salle"  </t>
  </si>
  <si>
    <t xml:space="preserve">Echangeur PF/Palais/Traducteurs "Salle de conférence" </t>
  </si>
  <si>
    <t xml:space="preserve">Echangeur PF/Palais/Traducteurs "Audience Niveau 6/7"     </t>
  </si>
  <si>
    <t xml:space="preserve">Echangeur PF/Palais/Traducteurs "Audience Niveau 8"  </t>
  </si>
  <si>
    <t xml:space="preserve">Echangeur PR/Palais/P.1.01                                                                                                                                                  </t>
  </si>
  <si>
    <t xml:space="preserve">Echangeur PR/Palais/P.2.01                                                                                                                                                  </t>
  </si>
  <si>
    <t xml:space="preserve">Echangeur PR/Palais/P.1.09                                                                                                                                                  </t>
  </si>
  <si>
    <t xml:space="preserve">Echangeur PR/Palais/P.2.09                                                                                                                                                 </t>
  </si>
  <si>
    <t xml:space="preserve">Circuit "Plancher climatique" Palais - P.1.1.                                                                                                               </t>
  </si>
  <si>
    <t>TPE 65-60/4 S</t>
  </si>
  <si>
    <t xml:space="preserve">Circuit "Plancher climatique" Palais - P.1.2.                                                                                                             </t>
  </si>
  <si>
    <t>TPE 80-60/4-S</t>
  </si>
  <si>
    <t xml:space="preserve">Circuit "VDI" Grande salle d'audience                                                                                                            </t>
  </si>
  <si>
    <t>TPE 32-40/4-S</t>
  </si>
  <si>
    <t xml:space="preserve">Circuit "PR" "Grande salle" et "Salle de conf" P.1.1. et  P.2.1.                                                             </t>
  </si>
  <si>
    <t xml:space="preserve">Circuit "VDI" Salle de conférence                                                                                                                           </t>
  </si>
  <si>
    <t xml:space="preserve">Circuit "Plancher climatique" P.1.9                                                                                                                         </t>
  </si>
  <si>
    <t xml:space="preserve">Circuit "Plancher climatique" P.2.9                                                                                                                         </t>
  </si>
  <si>
    <t xml:space="preserve">Circuit  CTA "Grande salle d'audience"                                                                                                                        </t>
  </si>
  <si>
    <t xml:space="preserve">Circuit  CTA "Salle de conférence"                                                                                                                          </t>
  </si>
  <si>
    <t>TPE 32-100/4-S</t>
  </si>
  <si>
    <t xml:space="preserve">Circuit  CTA "Salle des Pas perdus"                                                                                                                         </t>
  </si>
  <si>
    <t xml:space="preserve">Circuit  CTA "Salle des pas perdus haute"                                                                                                                   </t>
  </si>
  <si>
    <t xml:space="preserve">Circuit  CTA "Bureaux +6""                                                                                                                                  </t>
  </si>
  <si>
    <t xml:space="preserve">Circuit  CTA "Salle d'audience  +6"                                                                                                                         </t>
  </si>
  <si>
    <t>TPE 40-100/4-S</t>
  </si>
  <si>
    <t xml:space="preserve">Circuit  CTA "Salle d'audience  +8"                                                                                                                         </t>
  </si>
  <si>
    <t>TPE 32-150/4-S</t>
  </si>
  <si>
    <t xml:space="preserve">Circuit "Plafond refroidissant" P.1.9. et P 2.9                                                                                                       </t>
  </si>
  <si>
    <t xml:space="preserve">Circuit "Plafond refroidissant" P.1.9. et P.2.9                                                                                </t>
  </si>
  <si>
    <t xml:space="preserve">Circuit "VDI" P.1.9. et P.2.9.                                                                                                                       </t>
  </si>
  <si>
    <t xml:space="preserve">Vase d'expansion - Palais "Grande salle" &amp; "Conférence"                                                                                                                             </t>
  </si>
  <si>
    <t xml:space="preserve">Vase d'expansion - Palais "Audience " 6/7                                                                                                                                           </t>
  </si>
  <si>
    <t xml:space="preserve">Vase d'expansion - Palais "Audience" 8                                                                                                                                              </t>
  </si>
  <si>
    <t>PND 25/4</t>
  </si>
  <si>
    <t xml:space="preserve">Vanne à papillon                                                                                                                                                               </t>
  </si>
  <si>
    <t xml:space="preserve">Vanne d'isolement cadenassée                                                                                                                                                    </t>
  </si>
  <si>
    <t xml:space="preserve">Robinet à boisseau sphérique -                                                                                                                                           </t>
  </si>
  <si>
    <t xml:space="preserve">Vanne de réglage filetée                                                                                                                                                        </t>
  </si>
  <si>
    <t>TBVC</t>
  </si>
  <si>
    <t xml:space="preserve">Filtre à tamis à brides                                                                                                                                                         </t>
  </si>
  <si>
    <t>Flexvent</t>
  </si>
  <si>
    <t xml:space="preserve">Compteur d'énergie thermique calibre  100                                                                                                                                         </t>
  </si>
  <si>
    <t xml:space="preserve">Set  pour batterie de climatisation locaux "VDI"                                                                                                                     </t>
  </si>
  <si>
    <t xml:space="preserve">Echangeur PC/P.1.1.                                                                                                                                                          </t>
  </si>
  <si>
    <t xml:space="preserve">Echangeur PC/P.2.1.                                                                                                                                                           </t>
  </si>
  <si>
    <t xml:space="preserve">Echangeur PC/P.1.9.                                                                                                                                                           </t>
  </si>
  <si>
    <t xml:space="preserve">Echangeur PC/P.2.9.                                                                                                                                                           </t>
  </si>
  <si>
    <t xml:space="preserve">Pompe centrifuge électronique Palais 1 Ouest P.1.1.                                                                                                                                 </t>
  </si>
  <si>
    <t xml:space="preserve">Pompe centrifuge électronique Palais 1 Ouest CH SOL                                                                                                                                 </t>
  </si>
  <si>
    <t>TPE 50-190/4-S</t>
  </si>
  <si>
    <t xml:space="preserve">Pompe centrifuge électronique Palais Est P.2.1.                                                                                                                                   </t>
  </si>
  <si>
    <t>TPE 50-90/4-S</t>
  </si>
  <si>
    <t xml:space="preserve">Pompe centrifuge électronique Palais 1 Est CH SOL                                                                                                                                   </t>
  </si>
  <si>
    <t>TPE 80-150/4-S</t>
  </si>
  <si>
    <t xml:space="preserve">Pompe centrifuge électronique Palais 9 OuestP.1.9.                                                                                                                               </t>
  </si>
  <si>
    <t xml:space="preserve">Pompe centrifuge électronique Palais 9 Ouest PC                                                                                                                                     </t>
  </si>
  <si>
    <t>TPE 65-170/4-S</t>
  </si>
  <si>
    <t xml:space="preserve">Circulateur électronique Palais 9 Ouest                                                                                                                                            </t>
  </si>
  <si>
    <t xml:space="preserve">Pompe centrifuge électronique Palais 9 Est P.2.9.                                                                                                                                  </t>
  </si>
  <si>
    <t xml:space="preserve">Circulateur centrifuge électronique Palais 9 Est                                                                                                                                    </t>
  </si>
  <si>
    <t xml:space="preserve">Pompe centrifuge électronique Palais 9 Est P.2.9.                                                                                                                                   </t>
  </si>
  <si>
    <t xml:space="preserve">Pompe centrifuge électronique Palais 9 Est                                                                                                                                         </t>
  </si>
  <si>
    <t>TPE 65-150/4-S</t>
  </si>
  <si>
    <t xml:space="preserve">Pompe électonique "Batteries terminales-Avocats/Presse"                                                                                                           </t>
  </si>
  <si>
    <t xml:space="preserve">Vase d'expansion - Palais "Grande salle"                                                                                                                                            </t>
  </si>
  <si>
    <t>PND 120/3</t>
  </si>
  <si>
    <t xml:space="preserve">Vase d'expansion - Palais  "Conférence"                                                                                                                                             </t>
  </si>
  <si>
    <t xml:space="preserve">Vase d'expansion - Palais LT 9 P1.9/2.9                                                                                                                                             </t>
  </si>
  <si>
    <t>PND 140/3</t>
  </si>
  <si>
    <t xml:space="preserve">Vase d'expansion - Palais "Chauffage de sol"                                                                                                                                        </t>
  </si>
  <si>
    <t>PND 300/3</t>
  </si>
  <si>
    <t xml:space="preserve">Robinet à boisseau sphérique                                                                                                                                        </t>
  </si>
  <si>
    <t xml:space="preserve">Régulation  de zones  pour batteries terminales                                                                                                                        </t>
  </si>
  <si>
    <t>2202-04</t>
  </si>
  <si>
    <t>STA  71</t>
  </si>
  <si>
    <t xml:space="preserve">Purgeur d'air                                                                                                                                                                 </t>
  </si>
  <si>
    <t>Flamcovent 125 F</t>
  </si>
  <si>
    <t>Flamcovent 80 F</t>
  </si>
  <si>
    <t>Confort</t>
  </si>
  <si>
    <t>Sinus</t>
  </si>
  <si>
    <t xml:space="preserve">Bouteille de purge long 150 mm                                                                                                                                           </t>
  </si>
  <si>
    <t xml:space="preserve">Bouteille de purge  long 200 mm                                                                                                                                          </t>
  </si>
  <si>
    <t xml:space="preserve">Embout d'injection pour produits de conditionnement                                                                                                                                 </t>
  </si>
  <si>
    <t>Plancher chauffant électrique - surface en m²</t>
  </si>
  <si>
    <t>Plancher chauffant à eau chaude - surface en m²</t>
  </si>
  <si>
    <t>RZ 15/21</t>
  </si>
  <si>
    <t>Ensemble de clapets coupe-feu</t>
  </si>
  <si>
    <t>Ensemble de moteurs pour clapets coupe-feu</t>
  </si>
  <si>
    <t>TPE 80-110/4-S</t>
  </si>
  <si>
    <t>TPE 65-110/4-S</t>
  </si>
  <si>
    <t>TPE 65-60/4-S</t>
  </si>
  <si>
    <t>PND 200/3</t>
  </si>
  <si>
    <t xml:space="preserve">Vanne d'arrêt à brides                                                                                                                                                         </t>
  </si>
  <si>
    <t xml:space="preserve">Set de raccord. pour batterie de climatisation locaux "VDI"                                                                                                                     </t>
  </si>
  <si>
    <t>Magna 32-120</t>
  </si>
  <si>
    <t xml:space="preserve">Vase d'expansion - TOUR - LT 25                                                                                                                                                     </t>
  </si>
  <si>
    <t xml:space="preserve">Vase d'expansion - PIED de TOUR                                                                                                                                                     </t>
  </si>
  <si>
    <t>2201-02</t>
  </si>
  <si>
    <t>2201-04</t>
  </si>
  <si>
    <t>STA 71</t>
  </si>
  <si>
    <t xml:space="preserve">Filtre à tamis fileté                                                                                                                                                         </t>
  </si>
  <si>
    <t>Y222</t>
  </si>
  <si>
    <t xml:space="preserve">Robinet de vidange 3/4"                                                                                                                                                             </t>
  </si>
  <si>
    <t>Flamcovent 125</t>
  </si>
  <si>
    <t>Installation de dosage pour produits de conditionnement</t>
  </si>
  <si>
    <t xml:space="preserve">Sas d'injection pour produits de traitement d'eau                                                                                                                                   </t>
  </si>
  <si>
    <t xml:space="preserve">Analyses de l'eau                                                                                                                                                                   </t>
  </si>
  <si>
    <t>SS2 - TECH. GAUCHE</t>
  </si>
  <si>
    <t>GROUPE EXTRACTION CAFETARIA / RESTAURANT</t>
  </si>
  <si>
    <t>ROBATHERM</t>
  </si>
  <si>
    <t>RZ15/21</t>
  </si>
  <si>
    <t>VENTILATION D'EXTRACTION</t>
  </si>
  <si>
    <t/>
  </si>
  <si>
    <t>GROUPE PULSION CAFETARIA / RESTAURANT</t>
  </si>
  <si>
    <t>VENTILATION DE PULSION</t>
  </si>
  <si>
    <t>GROUPE CTA HALL D'ENTRÉE GAUCHE (CV02 - CENTRAL GAUCHE - CELLULE D)</t>
  </si>
  <si>
    <t>WOLF</t>
  </si>
  <si>
    <t>KG 100 / 87</t>
  </si>
  <si>
    <t>SERVOMOTEUR DE CLAPET D'AIR</t>
  </si>
  <si>
    <t>BELIMO</t>
  </si>
  <si>
    <t>GM24</t>
  </si>
  <si>
    <t>FILTRE D'AIR PULSION</t>
  </si>
  <si>
    <t>filtre à poche F7</t>
  </si>
  <si>
    <t>FILTRE D'AIR REPRISE</t>
  </si>
  <si>
    <t>filtre à poche F5</t>
  </si>
  <si>
    <t>VANNE À 3 VOIES</t>
  </si>
  <si>
    <t>HONEYWELL</t>
  </si>
  <si>
    <t>SERVOMOTEUR</t>
  </si>
  <si>
    <t>ML7420A609</t>
  </si>
  <si>
    <t>VENTILATEUR PULSION</t>
  </si>
  <si>
    <t>POMPE BATTERIE FROIDE</t>
  </si>
  <si>
    <t>GRUNDFOS</t>
  </si>
  <si>
    <t>71B4-14F85</t>
  </si>
  <si>
    <t>POMPE BATTERIE CHAUD</t>
  </si>
  <si>
    <t>UPS 42-50F</t>
  </si>
  <si>
    <t>POMPE BATTERIE RÉCUPÉRATION</t>
  </si>
  <si>
    <t>WILO</t>
  </si>
  <si>
    <t>Top-S 50/10</t>
  </si>
  <si>
    <t>VENTILATEUR REPRISE</t>
  </si>
  <si>
    <t>SERVOMOTEUR DE CCF</t>
  </si>
  <si>
    <t>BF 230</t>
  </si>
  <si>
    <t>CONTRÔLE DE PRESSION</t>
  </si>
  <si>
    <t>VANNE DE RÉGULATION</t>
  </si>
  <si>
    <t>ANTIGEL</t>
  </si>
  <si>
    <t>IT REGELGERÄTE</t>
  </si>
  <si>
    <t>RM 06/06</t>
  </si>
  <si>
    <t>RM 09/09</t>
  </si>
  <si>
    <t>CJ4BIS</t>
  </si>
  <si>
    <t>GROUPE CTA STOCK GAUCHE SS-1 (CV02 - CENTRAL GAUCHE - CELLULE A)</t>
  </si>
  <si>
    <t>KG 100/ 87</t>
  </si>
  <si>
    <t>CLAPETS MOTORISÉE</t>
  </si>
  <si>
    <t>BATTERIE CHAUDE</t>
  </si>
  <si>
    <t>AMORTISSEUR</t>
  </si>
  <si>
    <t>UPS 15-45/20</t>
  </si>
  <si>
    <t>VANNE D'ARRÊT</t>
  </si>
  <si>
    <t xml:space="preserve">GROUPE CTA SALLE DE AUDIENCE PESSOA </t>
  </si>
  <si>
    <t>SWEGON</t>
  </si>
  <si>
    <t>VENTILATION DE REPRISE</t>
  </si>
  <si>
    <t>GROUPE CTA CABINES INTERPRETES PESSOA (CV02 - CENTRAL GAUCHE - CELLULE B)</t>
  </si>
  <si>
    <t>KG 63 / 87</t>
  </si>
  <si>
    <t>BATTERIE DE RÉCUPÉRATION</t>
  </si>
  <si>
    <t>BATTERIE PRÉCHAUFFAGE</t>
  </si>
  <si>
    <t>BATTERIE POST CHAUFFAGE</t>
  </si>
  <si>
    <t>UMT 50-60</t>
  </si>
  <si>
    <t>POMPE BATTERIE PRÉCHAUFFAGE</t>
  </si>
  <si>
    <t>UPS 20-60</t>
  </si>
  <si>
    <t>POMPE BATTERIE POST CHAUFFAGE</t>
  </si>
  <si>
    <t>UPS 15-40</t>
  </si>
  <si>
    <t>BATTERIE FROIDE</t>
  </si>
  <si>
    <t>VASE D'EXPANSION</t>
  </si>
  <si>
    <t>REFLEX</t>
  </si>
  <si>
    <t>12l</t>
  </si>
  <si>
    <t>GROUPE CTA HALL D'ENTRÉE DROIT (CV02 - CENTRAL GAUCHE - CELLULE D)</t>
  </si>
  <si>
    <t>SM24</t>
  </si>
  <si>
    <t>15l</t>
  </si>
  <si>
    <t>GROUPE CTA PARKING 1</t>
  </si>
  <si>
    <t>KG 400 / 87</t>
  </si>
  <si>
    <t>G4</t>
  </si>
  <si>
    <t>GROUPE CTA PARKING 2</t>
  </si>
  <si>
    <t>BT-N</t>
  </si>
  <si>
    <t>SIEMENS</t>
  </si>
  <si>
    <t>SKQ 62</t>
  </si>
  <si>
    <t xml:space="preserve">SS2 - TECH. DROIT </t>
  </si>
  <si>
    <t>GROUPE CTA DES CABINES INTERPRETES DALSGAARD (CV07 - CENTRALE DROIT - CELLULE B)</t>
  </si>
  <si>
    <t>LAVEUR D'AIR</t>
  </si>
  <si>
    <t>SÉPARATEUR DE GOUTTELETTE</t>
  </si>
  <si>
    <t>STATION DÉSINFECTION UV</t>
  </si>
  <si>
    <t xml:space="preserve">POMPE </t>
  </si>
  <si>
    <t>POMPE</t>
  </si>
  <si>
    <t>BUSE</t>
  </si>
  <si>
    <t>VANNE MAGNÉTIQUE</t>
  </si>
  <si>
    <t>VANNE ÉLECTORMECANIQUE</t>
  </si>
  <si>
    <t>RÉGULATEUR</t>
  </si>
  <si>
    <t xml:space="preserve">GROUPE CTA DE LA SALLE D'AUDIENCE DALSGAARD </t>
  </si>
  <si>
    <t>GROUPE CTA STOCK DROIT SS-1 (CV07 - CENTRALE DROIT - CELLULE E)</t>
  </si>
  <si>
    <t>KG 160 / 87</t>
  </si>
  <si>
    <t>UPS 15-35</t>
  </si>
  <si>
    <t>ÖVENTROP</t>
  </si>
  <si>
    <t>GROUPE CTA D'AIR IMPRIMERIE (CV07 - CENTRALE DROIT - CELLULE G)</t>
  </si>
  <si>
    <t>UPS 65-60</t>
  </si>
  <si>
    <t>UPS 40-80</t>
  </si>
  <si>
    <t>TABLEAU DE COMMANDE ET DE PUISSANCE</t>
  </si>
  <si>
    <t>FUSIBLE &gt; 35A</t>
  </si>
  <si>
    <t>BATIMENT A</t>
  </si>
  <si>
    <t>SS1 - NO-BREAK A</t>
  </si>
  <si>
    <t>ARMOIRE DE CLIMATISATION DU LOCAL NO-BREAK</t>
  </si>
  <si>
    <t>CIAT EXPAIR</t>
  </si>
  <si>
    <t>EG 4000</t>
  </si>
  <si>
    <t>Air connect</t>
  </si>
  <si>
    <t xml:space="preserve">FILTRE </t>
  </si>
  <si>
    <t>cassette F5</t>
  </si>
  <si>
    <t>POMPE DE CONDENSATS</t>
  </si>
  <si>
    <t>DÉTECTION FUITE D'EAU</t>
  </si>
  <si>
    <t>PLENUM DE SOUFFLAGE</t>
  </si>
  <si>
    <t>CLAPET COUPE FEU</t>
  </si>
  <si>
    <t>TROX</t>
  </si>
  <si>
    <t>BLF 230</t>
  </si>
  <si>
    <t>003 - CABANON A1</t>
  </si>
  <si>
    <t>GROUPE CTA A1</t>
  </si>
  <si>
    <t>003 - CABANON A2</t>
  </si>
  <si>
    <t>GROUPE CTA A2</t>
  </si>
  <si>
    <t>003 - CABANON A3</t>
  </si>
  <si>
    <t>GROUPE CTA A3</t>
  </si>
  <si>
    <t>003 - CABANON A4</t>
  </si>
  <si>
    <t>GROUPE CTA A4</t>
  </si>
  <si>
    <t>003 - CABANON A5</t>
  </si>
  <si>
    <t xml:space="preserve">GROUPE CTA A5 </t>
  </si>
  <si>
    <t>003 - CABANON A6</t>
  </si>
  <si>
    <t>GROUPE CTA A6</t>
  </si>
  <si>
    <t>003 - CABANON A7</t>
  </si>
  <si>
    <t>GROUPE CTA A7</t>
  </si>
  <si>
    <t>003 - CABANON A8</t>
  </si>
  <si>
    <t>GROUPE CTA A8</t>
  </si>
  <si>
    <t>GROUPE D'EXTRACTION IMPRIMERIE</t>
  </si>
  <si>
    <t>GROUPE D'EXTRACTION TOITURE TECHNIQUE DROIT 1</t>
  </si>
  <si>
    <t>HÉLIOS</t>
  </si>
  <si>
    <t>KD 285/6/60/30</t>
  </si>
  <si>
    <t>GROUPE D'EXTRACTION TOITURE TECHNIQUE DROIT 2</t>
  </si>
  <si>
    <t>RR 125C</t>
  </si>
  <si>
    <t>GROUPE D'EXTRACTION TOITURE TECHNIQUE CENTRE DROIT 2</t>
  </si>
  <si>
    <t>EXTRACTEUR WC A GAUCHE</t>
  </si>
  <si>
    <t>KE 63/88</t>
  </si>
  <si>
    <t>SM 220</t>
  </si>
  <si>
    <t>GROUPE D'EXTRACTION TOITURE TECHNIQUE CENTRE GAUCHE 1</t>
  </si>
  <si>
    <t>EXTRACTEUR</t>
  </si>
  <si>
    <t>KE 63/87</t>
  </si>
  <si>
    <t>GROUPE D'EXTRACTION TOITURE TECHNIQUE CENTRE DROIT 1</t>
  </si>
  <si>
    <t>GROUPE D'EXTRACTION TOITURE TECHNIQUE CENTRE GAUCHE 2</t>
  </si>
  <si>
    <t>RR 200 B</t>
  </si>
  <si>
    <t>CJ4BIS - CUISINE</t>
  </si>
  <si>
    <t>GROUPE D'EXTRACTION TOITURE TECHNIQUE GAUCHE 3</t>
  </si>
  <si>
    <t>HOTTE CUISINE</t>
  </si>
  <si>
    <t>DELTRIAN</t>
  </si>
  <si>
    <t>145/453M</t>
  </si>
  <si>
    <t xml:space="preserve">FILTRES À CHARBON ACTIF </t>
  </si>
  <si>
    <t>cartouches</t>
  </si>
  <si>
    <t>SS1 - BATTERIES A</t>
  </si>
  <si>
    <t>GROUPE D'EXTRACTION LOCAL BATTERIE</t>
  </si>
  <si>
    <t>HQW 450/4 TK</t>
  </si>
  <si>
    <t>GROUPE D'EXTRACTION IMPRIMERIE - (EXTRACTION DIRECTE SUR MACHINES)</t>
  </si>
  <si>
    <t xml:space="preserve">VENTILATEUR </t>
  </si>
  <si>
    <t>WK-61</t>
  </si>
  <si>
    <t>SS1 - POSTE A</t>
  </si>
  <si>
    <t xml:space="preserve"> VENTILATEURS DE PULSION, GROUPE PARALLELE  </t>
  </si>
  <si>
    <t xml:space="preserve"> VENTILATEURS DE REPRISE, GROUPE PARALLELE  </t>
  </si>
  <si>
    <t xml:space="preserve"> VENTILATEUR DE PULSION 200M3  </t>
  </si>
  <si>
    <t xml:space="preserve"> VENTILATEUR DE PULSION 1000M3  </t>
  </si>
  <si>
    <t xml:space="preserve"> VENTILATEUR DE PULSION 3400M3  </t>
  </si>
  <si>
    <t xml:space="preserve"> VENTILATEUR DE REPRISE 200M3  </t>
  </si>
  <si>
    <t xml:space="preserve"> VENTILATEUR DE REPRISE 1000M3  </t>
  </si>
  <si>
    <t xml:space="preserve"> CAISSON FILTRE PLAN POUR ARRIVE D'AIR TRAFO  </t>
  </si>
  <si>
    <t xml:space="preserve"> MOTEUR POUR CLAPET MOTORISE  </t>
  </si>
  <si>
    <t xml:space="preserve"> THERMOSTAT D'AMBIANCE  </t>
  </si>
  <si>
    <t xml:space="preserve"> CONTROLEUR DE DEBIT  </t>
  </si>
  <si>
    <t xml:space="preserve"> COMMANDE DES INSTALLATIONS DE VENTILATION  </t>
  </si>
  <si>
    <t>SS2 - GRPE ELECTRO A</t>
  </si>
  <si>
    <t xml:space="preserve">HUMIDIFICATEUR ADIABADIQUE COMPOSÉ DE : 1 OSMOSEUR, 1 RAMPE PIEZO-ÉLECTRIQUE </t>
  </si>
  <si>
    <t>PASSERELLES A</t>
  </si>
  <si>
    <t>VENTILATEUR EXTRACTEURS D'AIR</t>
  </si>
  <si>
    <t>STORK AIR ZENDHER</t>
  </si>
  <si>
    <t>VDA 250/6 EC + WS</t>
  </si>
  <si>
    <t>SS1 - DANGEREUX</t>
  </si>
  <si>
    <t>VENTILATEUR AXIAL</t>
  </si>
  <si>
    <t>HÜMER FUNKEN</t>
  </si>
  <si>
    <t>HF A 250 - ..D</t>
  </si>
  <si>
    <t>SS1 - VESTIAIRES</t>
  </si>
  <si>
    <t>VENTILATEUR PULSION &amp; REPRISE</t>
  </si>
  <si>
    <t>RR 315 C</t>
  </si>
  <si>
    <t>SS1 - LOCAUX ISS</t>
  </si>
  <si>
    <t>SS1 - MENUISERIE</t>
  </si>
  <si>
    <t>RR 250 C</t>
  </si>
  <si>
    <t>SS1 - STOCK &amp; APK</t>
  </si>
  <si>
    <t>SB 400 F</t>
  </si>
  <si>
    <t>VENTILATEUR DE REPRISE</t>
  </si>
  <si>
    <t>SB 315 B</t>
  </si>
  <si>
    <t>Climatiseur cabine régie Salle d'audience Pessoa</t>
  </si>
  <si>
    <t>RITTAL</t>
  </si>
  <si>
    <t>TOP THERM</t>
  </si>
  <si>
    <t>Climatiseur cabine régie Salle d'audience Dalsgaard</t>
  </si>
  <si>
    <t>CHAUFFAGE URBAIN</t>
  </si>
  <si>
    <t>Ipn 100/280-11/4G12</t>
  </si>
  <si>
    <t>VARIATEUR DE FRÉQUENCE</t>
  </si>
  <si>
    <t>SOCLA</t>
  </si>
  <si>
    <t>FILTRE À TAMIS</t>
  </si>
  <si>
    <t>COMPTEUR CALORIFIQUE</t>
  </si>
  <si>
    <t>STAF 100</t>
  </si>
  <si>
    <t>SOUPAPE DE SÉCURITÉ</t>
  </si>
  <si>
    <t xml:space="preserve">VASE D'EXPANSION </t>
  </si>
  <si>
    <t>Reflexomat RG</t>
  </si>
  <si>
    <t>COMPRESSEUR</t>
  </si>
  <si>
    <t>KAESER</t>
  </si>
  <si>
    <t>KCT 400 D</t>
  </si>
  <si>
    <t>CIRCUIT COLLECTEURS BATIMENT</t>
  </si>
  <si>
    <t>KRONE</t>
  </si>
  <si>
    <t>IFC 010 D/ALTOCAL F4</t>
  </si>
  <si>
    <t>TL4/4000/2DM</t>
  </si>
  <si>
    <t>Safe 903</t>
  </si>
  <si>
    <t>VANNE MOTORISÉES</t>
  </si>
  <si>
    <t>SKC62</t>
  </si>
  <si>
    <t>VANNE DE RÉGLAGE PNEUMATIQUE</t>
  </si>
  <si>
    <t>SAMSON</t>
  </si>
  <si>
    <t>42-34</t>
  </si>
  <si>
    <t>ÉCHANGEUR À PLAQUES</t>
  </si>
  <si>
    <t>COMPENSATEUR</t>
  </si>
  <si>
    <t>STENFLEX</t>
  </si>
  <si>
    <t>DN 100</t>
  </si>
  <si>
    <t>TRAITEMENT D'EAU</t>
  </si>
  <si>
    <t>GRÜNBECK</t>
  </si>
  <si>
    <t>GP10</t>
  </si>
  <si>
    <t>SS2 - TECHNIQUE</t>
  </si>
  <si>
    <t>PANOPLIE BATTERIE CHAUDE CTA COMPOSÉE DE : 1 BATTERIE CHAUDE, 2 THERMOMÈTRES, 2 SONDES THERMOSTATIQUES, 1 VANNE D'ARRET, 1 VANNE 3 VOIES MOTORISÉE, 3 VANNES DE RÉGLAGE</t>
  </si>
  <si>
    <t>PANOPLIE BATTERIE CHAUDE CTA COMPOSÉE DE : 1 BATTERIE CHAUDE, 2 THERMOMÈTRES, 1 VANNE D'ARRET, 1 VANNE 3 VOIES MOTORISÉE, 2 VANNES DE RÉGLAGE, 1 POMPE</t>
  </si>
  <si>
    <t>PANOPLIE BATTERIE CHAUDE CTA COMPOSÉE DE : 1 BATTERIE CHAUDE, 2 THERMOMÈTRES, 2 VANNES D'ARRET, 1 VANNE 3 VOIES MOTORISÉE, 1 FILTRE, 1 POMPE</t>
  </si>
  <si>
    <t>PANOPLIE BATTERIE CHAUDE CTA COMPOSÉE DE : 2 BATTERIES CHAUDES, 3 THERMOMÈTRES, 1 SONDE THERMOSTATIQUE, 1 VANNE 3 VOIES MOTORISÉE, 1 VANNE DE RÉGLAGE, 1 POMPE</t>
  </si>
  <si>
    <t>VASE D'EXPANSION AVEC SOUPAPE DE SÉCURITÉ ET MANOMÈTRE</t>
  </si>
  <si>
    <t>PANOPLIE COLLECTEUR : 3 VANNES D'ARRET, 1 VANNE DE RÉGLAGE, 1 VANNE 3 VOIES MOTORISÉE, 2 VANNES DE VIDANGE, 1 SOUPAPE DE SÉCURITÉ, 2 THERMOMÈTRES, 1 SONDE THERMOSTATIQUE, 1 FILTRE, 1 POMPE</t>
  </si>
  <si>
    <t xml:space="preserve">COMPTEUR CALORIFIQUE </t>
  </si>
  <si>
    <t>SS1 - PARKING</t>
  </si>
  <si>
    <t>DISTRIBUTION HYDRAULIQUE DU CIRCUIT PLAFONDS FROIDS</t>
  </si>
  <si>
    <t>PWA 25,22</t>
  </si>
  <si>
    <t>POMPE SECONDAIRE EAU GLACÉE</t>
  </si>
  <si>
    <t>DPn100/160 - 1,1/4</t>
  </si>
  <si>
    <t>VASE D'EXPANSION PRIMAIRE PL</t>
  </si>
  <si>
    <t>PNEUMATEX</t>
  </si>
  <si>
    <t>OTTO</t>
  </si>
  <si>
    <t>SOUPAPE</t>
  </si>
  <si>
    <t>1 1/2"</t>
  </si>
  <si>
    <t>POMPE GLYCOL</t>
  </si>
  <si>
    <t>BAC DE RÉTENTION DE GLYCOL</t>
  </si>
  <si>
    <t>DEHOUST</t>
  </si>
  <si>
    <t>2000l</t>
  </si>
  <si>
    <t>SS1 - TECH. DROIT</t>
  </si>
  <si>
    <t xml:space="preserve">POMPES HYDRAULIQUE CÔTE DROIT SS-1 </t>
  </si>
  <si>
    <t>DPn 65/140 - 3/2</t>
  </si>
  <si>
    <t>DPn 80/250 - 5,5/4</t>
  </si>
  <si>
    <t>VASE D'EXPANSION SECONDAIRE</t>
  </si>
  <si>
    <t>SYR</t>
  </si>
  <si>
    <t>1"</t>
  </si>
  <si>
    <t>PARKING</t>
  </si>
  <si>
    <t>CABLE CHAUFFANT PARKING</t>
  </si>
  <si>
    <t>RAYCHEM</t>
  </si>
  <si>
    <t>ensemble</t>
  </si>
  <si>
    <t>AT-TS 13</t>
  </si>
  <si>
    <t>TABLEAU ELECTRIQUE</t>
  </si>
  <si>
    <t>QUAI DE LIVRAISON</t>
  </si>
  <si>
    <t>CABLE CHAUFFANT QUAI DE LIVRAISON</t>
  </si>
  <si>
    <t>ECHANGEUR 9/15°C COMPOSÉ DE : 1 ÉCHANGEUR, 4 BRIDES, 1 FILTRE, 1 VANNE D'ARRET MOTORISÉE, 1 THERMOMÈTRE, 1 SONDE THERMOSTATIQUE, 1 DIFFÉRENTIEL DE PRESSION</t>
  </si>
  <si>
    <t>ECHANGEUR 9/15°C COMPOSÉ DE : 1 ÉCHANGEUR, 4 BRIDES, 6 ANTI-VIBRATOIRES, 4 SONDES THERMOSTATIQUES, 1 VANNE D'ARRET MOTORISÉE, 2 VANNES DE RÉGLAGE, 1 FILTRE, 1 POMPE, 1 CLAPPET ANTI-RETOUR</t>
  </si>
  <si>
    <t>CASSETTE CIAT AVEC VANNE MOTORISÉE</t>
  </si>
  <si>
    <t>ARMOIRE COMPOSÉE DE : 1 ARMOIRE FROIDE, 1 VANNE MOTORISÉE, 1 VANNE D'ARRET, 1 VANNE DE RÉGLAGE</t>
  </si>
  <si>
    <t>PANOPLIE BATTERIE FROIDE CTA COMPOSÉE DE : 1 BATTERIE FROIDE, 4 THERMOMÈTRES, 1 VANNE D'ARRET, 1 VANNE 3 VOIES MOTORISÉE, 2 VANNES DE RÉGLAGE, 1 POMPE</t>
  </si>
  <si>
    <t>BALLON TAMPON 4000L AVEC 4 BRIDES</t>
  </si>
  <si>
    <t>VASE D'EXPANSION AVEC SOUPAPE DE SÉCURITÉ ET VANNE À CAPUCHON</t>
  </si>
  <si>
    <t>POMPE AVEC 2 THERMOMÈTRES ET 2 SONDES THERMOSTATIQUES</t>
  </si>
  <si>
    <t>VANNE D'ARRET</t>
  </si>
  <si>
    <t>VANNE D'ARRET DN20</t>
  </si>
  <si>
    <t>VANNE D'ARRET DN25</t>
  </si>
  <si>
    <t>VANNE D'ARRET DN32</t>
  </si>
  <si>
    <t>VANNE D'ARRET DN40</t>
  </si>
  <si>
    <t>VANNE D'ARRET DN50</t>
  </si>
  <si>
    <t>VANNE D'ARRET DN65</t>
  </si>
  <si>
    <t>VANNE D'ARRET DN80</t>
  </si>
  <si>
    <t>VANNE D'ARRET DN100</t>
  </si>
  <si>
    <t>VANNE D'ARRET DN125</t>
  </si>
  <si>
    <t>VANNE D'ARRET DN150</t>
  </si>
  <si>
    <t>VANNE PAPILLON</t>
  </si>
  <si>
    <t>VANNE PAPILLON DN125</t>
  </si>
  <si>
    <t>VANNE PAPILLON DN150</t>
  </si>
  <si>
    <t>VANNE DE RÉGLAGE</t>
  </si>
  <si>
    <t>VANNE DE RÉGLAGE DN20</t>
  </si>
  <si>
    <t>VANNE DE RÉGLAGE DN32</t>
  </si>
  <si>
    <t>VANNE DE RÉGLAGE DN40</t>
  </si>
  <si>
    <t>VANNE DE RÉGLAGE DN50</t>
  </si>
  <si>
    <t>VANNE DE RÉGLAGE DN65</t>
  </si>
  <si>
    <t>VANNE DE RÉGLAGE DN80</t>
  </si>
  <si>
    <t>VANNE DE RÉGLAGE DN100</t>
  </si>
  <si>
    <t>VANNE DE RÉGLAGE DN125</t>
  </si>
  <si>
    <t>VANNE DE RÉGLAGE DN150</t>
  </si>
  <si>
    <t>VANNE MOTORISÉE SIEMENS DN50</t>
  </si>
  <si>
    <t>VANNE VIDANGE Ø1/2"</t>
  </si>
  <si>
    <t>PLAFOND FROID COMPRENANT : 2 VANNES D'ARRET Ø1/2", 1 VANNE DE RÉGLAGE Ø1/2"</t>
  </si>
  <si>
    <t>PANOPLIE "FROID" EN DN 100</t>
  </si>
  <si>
    <t>FILTRE</t>
  </si>
  <si>
    <t>VANNE À 2 VOIES</t>
  </si>
  <si>
    <t>THERMOMETRE</t>
  </si>
  <si>
    <t>PANOPLIE "CHAUD" EN DN 80</t>
  </si>
  <si>
    <t>PANOPLIE "RECUPERATION" EN DN 80</t>
  </si>
  <si>
    <t>RESEAU DE GAINAGE</t>
  </si>
  <si>
    <t xml:space="preserve">DURLUM </t>
  </si>
  <si>
    <t>MCI</t>
  </si>
  <si>
    <t>SONDE ANTI CONDENSATION</t>
  </si>
  <si>
    <t>THERMOSTAT D'AMBIANCE</t>
  </si>
  <si>
    <t>CONVECTEUR AVEC 2 VANNES D'ARRET ET 1 VANNE THERMOSTATIQUE</t>
  </si>
  <si>
    <t>CONVECTEUR AVEC 2 VANNES D'ARRET ET 1 VANNE MOTORISÉE</t>
  </si>
  <si>
    <t>VEDA</t>
  </si>
  <si>
    <t>Type 10</t>
  </si>
  <si>
    <t>LOCAL VDI DL A</t>
  </si>
  <si>
    <t>VENTILO-CONVECTEURS</t>
  </si>
  <si>
    <t>Bâtiment A</t>
  </si>
  <si>
    <t>SS3 - Ss STATION N°1</t>
  </si>
  <si>
    <t>GROUPE CTA DELIBERES 2 - CV01B</t>
  </si>
  <si>
    <t>KG 40 / 9480</t>
  </si>
  <si>
    <t xml:space="preserve">SERVOMOTEUR </t>
  </si>
  <si>
    <t>32-60</t>
  </si>
  <si>
    <t>25-40</t>
  </si>
  <si>
    <t>40-60</t>
  </si>
  <si>
    <t>GROUPE CTA DELIBERES 1 - CV01B</t>
  </si>
  <si>
    <t>UMK 32-60</t>
  </si>
  <si>
    <t>UPS 25-40</t>
  </si>
  <si>
    <t>UMK 32-30</t>
  </si>
  <si>
    <t>GROUPE D'EXTRACTION PARKING 1+2</t>
  </si>
  <si>
    <t>VENTILATEUR</t>
  </si>
  <si>
    <t>A. EICHELBERGER A.E.</t>
  </si>
  <si>
    <t>NSR 1120</t>
  </si>
  <si>
    <t>GROUPE D'EXTRACTION PARKING 3+4</t>
  </si>
  <si>
    <t>GROUPE CTA ARCHIVES EG - CV01B</t>
  </si>
  <si>
    <t>KG 40 / 9041</t>
  </si>
  <si>
    <t>LANDIS &amp; GYR</t>
  </si>
  <si>
    <t>SKD 62</t>
  </si>
  <si>
    <t>UPK 40-60</t>
  </si>
  <si>
    <t>SS3 - Ss STATION N°2</t>
  </si>
  <si>
    <t>GROUPE CTA FOYER 3 - CV03B</t>
  </si>
  <si>
    <t>KG 250 / 9041</t>
  </si>
  <si>
    <t>UPS 25-80</t>
  </si>
  <si>
    <t>GROUPE CTA D'INTERPRETES 3 - CV03B</t>
  </si>
  <si>
    <t>KG 63 / 9480</t>
  </si>
  <si>
    <t>SQS 65</t>
  </si>
  <si>
    <t>UPK32-60</t>
  </si>
  <si>
    <t>LANCE DE VAPEUR</t>
  </si>
  <si>
    <t>GROUPE CTA D'INTERPRETES 2 - CV03B</t>
  </si>
  <si>
    <t>RÉGULATEUR DÉBIT</t>
  </si>
  <si>
    <t>SÉPARATEUR D'AIR</t>
  </si>
  <si>
    <t>SS2 - Ss STATION N°3</t>
  </si>
  <si>
    <t>GROUPE CTA RESERVE &amp; STOCK - CV04B</t>
  </si>
  <si>
    <t>KG 100 / 9420</t>
  </si>
  <si>
    <t>UPS 32-80</t>
  </si>
  <si>
    <t>UPS-32-80</t>
  </si>
  <si>
    <t>GROUPE CTA FOYER 1 - CV04B</t>
  </si>
  <si>
    <t>KG 250 / 9420</t>
  </si>
  <si>
    <t>UMT 65-60</t>
  </si>
  <si>
    <t>UPS 32-50</t>
  </si>
  <si>
    <t>UPS-32-50</t>
  </si>
  <si>
    <t>GROUPE CTA D'INTERPRETES 1 - CV04B</t>
  </si>
  <si>
    <t>UPT 40-60</t>
  </si>
  <si>
    <t>GROUPE CTA FOYER 2 - CV04B</t>
  </si>
  <si>
    <t>KG 160 / 9420</t>
  </si>
  <si>
    <t>UMT 50</t>
  </si>
  <si>
    <t>TOP-S 40-10</t>
  </si>
  <si>
    <t>UPC 40-160</t>
  </si>
  <si>
    <t>SS1 - BATTERIES B</t>
  </si>
  <si>
    <t>KCH</t>
  </si>
  <si>
    <t>AX 58</t>
  </si>
  <si>
    <t>001 - CABANON B19</t>
  </si>
  <si>
    <t>GROUPE CTA 19 - SALLE D'AUDIENCE 1</t>
  </si>
  <si>
    <t>KG 100 / 9301</t>
  </si>
  <si>
    <t>UPK 32-120</t>
  </si>
  <si>
    <t>RADIATEUR ÉLECTRIQUE</t>
  </si>
  <si>
    <t>CONDAIR</t>
  </si>
  <si>
    <t>001 - CABANON B20</t>
  </si>
  <si>
    <t>GROUPE CTA 20 - SALLE D'AUDIENCE 2</t>
  </si>
  <si>
    <t>UPK 32-60</t>
  </si>
  <si>
    <t>001 - CABANON B21</t>
  </si>
  <si>
    <t>GROUPE CTA 21 - SALLE DE CONFERENCE</t>
  </si>
  <si>
    <t>003 - CABANON B1</t>
  </si>
  <si>
    <t>GROUPE CTA B9</t>
  </si>
  <si>
    <t>003 - CABANON B2</t>
  </si>
  <si>
    <t>GROUPE CTA B10</t>
  </si>
  <si>
    <t>003 - CABANON B3</t>
  </si>
  <si>
    <t>GROUPE CTA B11</t>
  </si>
  <si>
    <t>003 - CABANON B4</t>
  </si>
  <si>
    <t>GROUPE CTA B12</t>
  </si>
  <si>
    <t>GROUPE CTA ARRIERE SALLE</t>
  </si>
  <si>
    <t>002 - Ss STATION N°12</t>
  </si>
  <si>
    <t>EXTRACTEUR SANITAIRES 1</t>
  </si>
  <si>
    <t>KG 63</t>
  </si>
  <si>
    <t>TABLEAU ÉLECTRIQUE</t>
  </si>
  <si>
    <t>002 - Ss STATION N°13</t>
  </si>
  <si>
    <t>EXTRACTEUR SANITAIRES 2</t>
  </si>
  <si>
    <t>KG 40</t>
  </si>
  <si>
    <t>002 - Ss STATION N°14</t>
  </si>
  <si>
    <t>EXTRACTEUR SANITAIRES 3</t>
  </si>
  <si>
    <t>SS2 - Ss STATION N°1</t>
  </si>
  <si>
    <t>GROUPE CTA DATACENTER</t>
  </si>
  <si>
    <t>ClimaCiat</t>
  </si>
  <si>
    <t>SONDE DE TEMPÉRATURE</t>
  </si>
  <si>
    <t>SS1 - CTS4</t>
  </si>
  <si>
    <t>ARMOIRE DE CLIMATISATION - CTS4</t>
  </si>
  <si>
    <t>SS1 - NO-BREAK B</t>
  </si>
  <si>
    <t>Ciatronic Expair EG 4000</t>
  </si>
  <si>
    <t>FILTRE À CASSETTE</t>
  </si>
  <si>
    <t>SS1 - STAGING AREA</t>
  </si>
  <si>
    <t>ARMOIRE DE CLIMATISATION - STAGING AREA</t>
  </si>
  <si>
    <t>Ciatronic Expair EG 6000</t>
  </si>
  <si>
    <t>cassette  F7</t>
  </si>
  <si>
    <t>SS1 - LOCAL P&amp;T</t>
  </si>
  <si>
    <t xml:space="preserve">ARMOIRE DE CLIMATISATION - LOCAL TELECOM </t>
  </si>
  <si>
    <t xml:space="preserve">SS1 - DATA CENTER </t>
  </si>
  <si>
    <t>ARMOIRE DE CLIMATISATION - DATACENTER</t>
  </si>
  <si>
    <t>Magister EG 15</t>
  </si>
  <si>
    <t>cassette F7</t>
  </si>
  <si>
    <t>BACS DE RÉTENTION</t>
  </si>
  <si>
    <t>CLAPET DE SURPRESSION</t>
  </si>
  <si>
    <t>AEROTECHNIK</t>
  </si>
  <si>
    <t>VENTILATEURS DE DESENFUMAGE</t>
  </si>
  <si>
    <t xml:space="preserve">ALFRED </t>
  </si>
  <si>
    <t>PASSERELLES B</t>
  </si>
  <si>
    <t>Régie</t>
  </si>
  <si>
    <t>Climatiseur cabine régie Salle d'audience verte</t>
  </si>
  <si>
    <t>Climatiseur cabine régie Salle d'audience bleue</t>
  </si>
  <si>
    <t>Climatiseur cabine régie Salle de conférences</t>
  </si>
  <si>
    <t>MACHINE FRIGORIFIQUE CHILLER 750kW</t>
  </si>
  <si>
    <t>COFELY</t>
  </si>
  <si>
    <t>R134A A PALLIER MAGNETIQUE</t>
  </si>
  <si>
    <t>DETECTION LIQUIDE FRIGORIGENE R134A</t>
  </si>
  <si>
    <t>COMPTEUR DE CHALEUR</t>
  </si>
  <si>
    <t>POMPE CONDENSEUR</t>
  </si>
  <si>
    <t>COMPENSATEUR LATERAL DN 200 POUR MONTAGE A L'ASPIRATION</t>
  </si>
  <si>
    <t>COMPENSATEUR LATERAL DN 200 POUR MONTAGE AU REFOULEMENT</t>
  </si>
  <si>
    <t>FILTRE A TAMIS A BRIDES DN 200</t>
  </si>
  <si>
    <t>CLAPET ANTIRETOUR SANDWICH DN 200</t>
  </si>
  <si>
    <t>VANNE PAPILLON ENTRE-DRIDES DN 200 POUR REGULATION</t>
  </si>
  <si>
    <t>SERVOMOTEUR POUR VANNE</t>
  </si>
  <si>
    <t>VANNE A PAPILLON ENTRE-BRIDES DN 200</t>
  </si>
  <si>
    <t>VANNE DE REGLAGE A BRIDES DN 200</t>
  </si>
  <si>
    <t>VANNE A CAPUCHON PLOMBE DN 20</t>
  </si>
  <si>
    <t>SOUPAPE DE SECURITE</t>
  </si>
  <si>
    <t>VANNE D'ISOLEMENT CADENASSEE 1 1/2"</t>
  </si>
  <si>
    <t>POMPE ET ACCESSOIRES CÖTE EVAPORATEUR</t>
  </si>
  <si>
    <t>POMPE EVAPORATEUR</t>
  </si>
  <si>
    <t>COMPENSATEUR LATERAL DN 150 POUR MONTAGE A L'ASPIRATION</t>
  </si>
  <si>
    <t>COMPENSATEUR LATERAL DN 150 POUR MONTAGE AU REFOULEMENT</t>
  </si>
  <si>
    <t>FILTRE A TAMIS A BRIDES DN 150</t>
  </si>
  <si>
    <t>CLAPET ANTIRETOUR SANDWICH DN 150</t>
  </si>
  <si>
    <t>VANNE PAPILLON ENTRE-DRIDES DN 150</t>
  </si>
  <si>
    <t>VANNE DE REGLAGE A BRIDES DN 150</t>
  </si>
  <si>
    <t>AEROREFROIDISSEUR HYBRIDE</t>
  </si>
  <si>
    <t>JÂGGI</t>
  </si>
  <si>
    <t>TOURS DE REFROIDISSEMENT HYBRIDES</t>
  </si>
  <si>
    <t>VANNE A PAPILLON ENTRE-BRIDES DN 100</t>
  </si>
  <si>
    <t>VANNE DE REGLAGE A BRIDES DN 100</t>
  </si>
  <si>
    <t>COMPENSATEUR LATERAL DN 100</t>
  </si>
  <si>
    <t>CILLIT</t>
  </si>
  <si>
    <t>TRAITEMENT D'EAU DE PULVERISATION DES TOURS</t>
  </si>
  <si>
    <t>FILTRE DE PROTECTION AUTONETTOYANT DN 50</t>
  </si>
  <si>
    <t>DISCONNECTEUR HYDRAULYQUE DN 50</t>
  </si>
  <si>
    <t>RESEAU DE CORDON ELECTRIQUE CHAUFFANT</t>
  </si>
  <si>
    <t>EXPANSION</t>
  </si>
  <si>
    <t>VANNE D'ISOLEMENT CADENASSEE 2"</t>
  </si>
  <si>
    <t>ROBINET DE VIDANGE</t>
  </si>
  <si>
    <t>TUYAUTERIE CHAUFFAGE</t>
  </si>
  <si>
    <t>ISOLATION TUYAUTERIE CHAUFFAGE</t>
  </si>
  <si>
    <t xml:space="preserve">VANNE DE RÉGLAGE </t>
  </si>
  <si>
    <t>TUYAUTERIE FROID</t>
  </si>
  <si>
    <t>ISOLATION TUYAUTERIE FROID</t>
  </si>
  <si>
    <t>DEPART D'EAU CHAUDE</t>
  </si>
  <si>
    <t>CIRCULATEUR</t>
  </si>
  <si>
    <t>CLAPET ANTIRETOUR</t>
  </si>
  <si>
    <t>COMPTEUR D'EAU</t>
  </si>
  <si>
    <t>80 ltr</t>
  </si>
  <si>
    <t>PANOPLIE BATTERIE CHAUDE CTA COMPOSÉE DE : 1 BATTERIE CHAUDE, 1 THERMOMÈTRE, 1 VANNE D'ARRET MOTORISÉE</t>
  </si>
  <si>
    <t>ECHANGEUR COMPOSÉ DE : 1 ÉCHANGEUR, 2 VANNES D'ARRET, 1 VANNE DE RÉGLAGE, 1 THERMOMÈTRE, 1 POMPE</t>
  </si>
  <si>
    <t>ÉCHANGEUR CHAUFFAGE 1</t>
  </si>
  <si>
    <t>BERGFELD ET  HEIDER</t>
  </si>
  <si>
    <t>SQX 62</t>
  </si>
  <si>
    <t>ISOLATION DU ÉCHANGEUR</t>
  </si>
  <si>
    <t>COMPTEUR D'ÉNERGIE</t>
  </si>
  <si>
    <t>ÉCHANGEUR CHAUFFAGE 2</t>
  </si>
  <si>
    <t>POMPE SECONDAIRE 1</t>
  </si>
  <si>
    <t>UPS 80-60 F</t>
  </si>
  <si>
    <t>POMPE SECONDAIRE 2</t>
  </si>
  <si>
    <t>UPS 80-120 F</t>
  </si>
  <si>
    <t>RÉGULATION ÉCHANGEURS</t>
  </si>
  <si>
    <t>SKC 62</t>
  </si>
  <si>
    <t>ECHANGEUR 9/15°C COMPOSÉ DE : 1 ÉCHANGEUR, 4 BRIDES, 1 VANNE 3 VOIES MOTORISÉE, 1 VANNE D'ARRET, 1 VANNE DE RÉGLAGE, 2 POMPES, 1 FILTRE</t>
  </si>
  <si>
    <t>CHILLER COMPOSÉ DE : 1 CHILLER 8/14°C, 12 ANTIVIBRATOIRES, 4 POMPES, 4 FILTRES, 4 CLAPETS ANTI-RETOUR, 10 VANNES D'ARRET, 6 THERMOMÈTRES, 4 SONDES THERMOSTATIQUES, 2 PRESSOSTATS, 8 MANOMÈTRES</t>
  </si>
  <si>
    <t>PANOPLIE TOUR HYBRIDE</t>
  </si>
  <si>
    <t>PRISE COLLECTEUR CONFORT CTA AVEC 1 POMPE ET 1 THERMOMÈTRE</t>
  </si>
  <si>
    <t>PANOPLIE BATTERIE FROIDE CTA COMPOSÉE DE : 1 BATTERIE FROIDE, 1 THERMOMÈTRE, 1 VANNE D'ARRET MOTORISÉE</t>
  </si>
  <si>
    <t>PANOPLIE BATTERIE FROIDE CTA SIMPLE</t>
  </si>
  <si>
    <t>BALLON TAMPON AVEC 4 BRIDES</t>
  </si>
  <si>
    <t>VANNE MOTORISÉE SIEMENS DN65</t>
  </si>
  <si>
    <t>DISTRIBUTION EAU GLACEE DU VASE TAMPON DATACENTER</t>
  </si>
  <si>
    <t>POMPE PRIMAIRE EAU GLACÉE</t>
  </si>
  <si>
    <t>UPT 80 - 120</t>
  </si>
  <si>
    <t>VXF 31.91</t>
  </si>
  <si>
    <t>VASE D'EXPANSION EAU GLACEE DATACENTER</t>
  </si>
  <si>
    <t xml:space="preserve">EG Stucklin </t>
  </si>
  <si>
    <t>COMPRESEUR</t>
  </si>
  <si>
    <t>ÉQUIPÉ D'UN AUTOMATE</t>
  </si>
  <si>
    <t>PNEUMAT. PAF AO</t>
  </si>
  <si>
    <t>POMPE EAU GLACEE DES VENTILO-CONVECTEURS</t>
  </si>
  <si>
    <t>CDM 100 1,5Kw</t>
  </si>
  <si>
    <t>REGULATION PRIMAIRE EAU GLACEE DES VENTILO-CONVECTEURS</t>
  </si>
  <si>
    <t>VXF 31.90</t>
  </si>
  <si>
    <t>VASE TAMPON EAU GLACEE DES VENTILO-CONVECTEURS</t>
  </si>
  <si>
    <t>VASE D'EXPANSION EAU GLACEE DES VENTILO-CONVECTEURS</t>
  </si>
  <si>
    <t>EGC</t>
  </si>
  <si>
    <t>PNEUMATEX PAC</t>
  </si>
  <si>
    <t>DISTRIBUTION EAU GLACEE DU VASE TAMPON DATACENTER DES VENTILO-CONVECTEURS</t>
  </si>
  <si>
    <t>RÉGULATION SECONDAIRE EAU GLACÉE VENTILO-CONVECTEURS</t>
  </si>
  <si>
    <t>VXF 31.32</t>
  </si>
  <si>
    <t>POMPE SECONDAIRE EAU GLACÉE VENTILO-CONVECTEURS</t>
  </si>
  <si>
    <t>CDM 125 - 4Kw</t>
  </si>
  <si>
    <t>COLLECTEUR FROID DES SALLES DE CONFERENCE</t>
  </si>
  <si>
    <t>UPT 50-120</t>
  </si>
  <si>
    <t>COLLECTEUR FROID GROUPE DE VENTILATION -2</t>
  </si>
  <si>
    <t>UPT 80-120</t>
  </si>
  <si>
    <t>LM 80-200</t>
  </si>
  <si>
    <t>COLLECTEUR FROID CLIMATISEUR CARRIER</t>
  </si>
  <si>
    <t>TOP-S 40/10</t>
  </si>
  <si>
    <t>SQS 62</t>
  </si>
  <si>
    <t>VANNE DE PRESSION DIFFÉRENCE</t>
  </si>
  <si>
    <t>BRAUCKMANN</t>
  </si>
  <si>
    <t>ECHANGEUR A PLAQUES</t>
  </si>
  <si>
    <t>PWA18.11</t>
  </si>
  <si>
    <t>THERMOMÈTRE</t>
  </si>
  <si>
    <t>MANOMÈTRE</t>
  </si>
  <si>
    <t>ISOLATION</t>
  </si>
  <si>
    <t>ARMAFLEX</t>
  </si>
  <si>
    <t>SONDE DE TEMPÉRATURE À PLONGE</t>
  </si>
  <si>
    <t>POMPE PRIMAIRE</t>
  </si>
  <si>
    <t>TP 65-110/4</t>
  </si>
  <si>
    <t>POMPE SECONDAIRE</t>
  </si>
  <si>
    <t>TPE 50-240/2</t>
  </si>
  <si>
    <t>PNU 600</t>
  </si>
  <si>
    <t>VANNE D'ISOLEMENT PLOMBÉE</t>
  </si>
  <si>
    <t>FILTRE D'IMPURETÉ</t>
  </si>
  <si>
    <t>BELGIUM VENTIEL</t>
  </si>
  <si>
    <t>VASE TAMPON EAU GLACEE DU DATACENTER</t>
  </si>
  <si>
    <t xml:space="preserve">VASE D'EXPANSION D'EAU CHAUDE                </t>
  </si>
  <si>
    <t>PAF A0</t>
  </si>
  <si>
    <t xml:space="preserve">Diffusion chaud/froid </t>
  </si>
  <si>
    <t>RDC - CONFERENCE B</t>
  </si>
  <si>
    <t>FC-S-100-600-4M35RH</t>
  </si>
  <si>
    <t>RADIATEURS</t>
  </si>
  <si>
    <t>SAR</t>
  </si>
  <si>
    <t>LOCAUX VDI B</t>
  </si>
  <si>
    <t>Bâtiment B</t>
  </si>
  <si>
    <t>YORK</t>
  </si>
  <si>
    <t>YN WS 717 FCLC 555 CN</t>
  </si>
  <si>
    <t>Ptliegendörter</t>
  </si>
  <si>
    <t>CLE 100-4</t>
  </si>
  <si>
    <t>DMC</t>
  </si>
  <si>
    <t>Octoplus</t>
  </si>
  <si>
    <t xml:space="preserve">Vanne d'isolement de sécurité motorisée                                                                                                                                        </t>
  </si>
  <si>
    <t>Burraco</t>
  </si>
  <si>
    <t>T 983</t>
  </si>
  <si>
    <t xml:space="preserve">Tours de refroidissement - Tour ouverte                                                                                                                                      </t>
  </si>
  <si>
    <t>Balticare</t>
  </si>
  <si>
    <t>VM 279-P  VTL 137-M</t>
  </si>
  <si>
    <t>TGBT No-break A</t>
  </si>
  <si>
    <t>TGBT No-break B</t>
  </si>
  <si>
    <t>Ensemble de canalisation électriques pré fabriquées</t>
  </si>
  <si>
    <t>CTS 2 Module de transfert de charge</t>
  </si>
  <si>
    <t>MTC 3G</t>
  </si>
  <si>
    <t>Distribution électrique
Parking Personnel</t>
  </si>
  <si>
    <t>Pro 21 Creo</t>
  </si>
  <si>
    <t xml:space="preserve">Pro 21 </t>
  </si>
  <si>
    <t>BP EIB BUS ENCAST.+ 8 LED</t>
  </si>
  <si>
    <t xml:space="preserve">Prise simple mono  </t>
  </si>
  <si>
    <t>Cewiss</t>
  </si>
  <si>
    <t>F-Tronic</t>
  </si>
  <si>
    <t>E-113 FK</t>
  </si>
  <si>
    <t>Raccord fixe encastré pour urinoir</t>
  </si>
  <si>
    <t>Raccord fixe encastré pour sèche cheveux</t>
  </si>
  <si>
    <t>Raccord fixe encastré pour sèche mains</t>
  </si>
  <si>
    <t>Sèche cheveux</t>
  </si>
  <si>
    <t>BAEGE - AIRFUN</t>
  </si>
  <si>
    <t>Galerie Prise distributeur salles d'accueil</t>
  </si>
  <si>
    <t>Galerie 2+02 Prise électrique photocopieuse</t>
  </si>
  <si>
    <t>Quai de livraison Alimentation électrique monte-charge</t>
  </si>
  <si>
    <t>RT3 -1 Local société de nettoyage Prise mono 16A</t>
  </si>
  <si>
    <t>RT3 -1 Local société de nettoyage Prise tri 16A</t>
  </si>
  <si>
    <t xml:space="preserve">Raccord fixe encastré </t>
  </si>
  <si>
    <t>Raccord fixe apparent pour porte de compartimentage</t>
  </si>
  <si>
    <t>E-114 FK</t>
  </si>
  <si>
    <t>Parking personnel S1 Prise triphasée 230 V</t>
  </si>
  <si>
    <t>Reglette</t>
  </si>
  <si>
    <t>V  LUX</t>
  </si>
  <si>
    <t>PTX - EVG</t>
  </si>
  <si>
    <t>Zumtobel</t>
  </si>
  <si>
    <t>FZ</t>
  </si>
  <si>
    <t>Downlight</t>
  </si>
  <si>
    <t>Mitralux</t>
  </si>
  <si>
    <t>Pro 201</t>
  </si>
  <si>
    <t>Pro 211</t>
  </si>
  <si>
    <t>Encastré, à vasque</t>
  </si>
  <si>
    <t>RIDI</t>
  </si>
  <si>
    <t>EPFO</t>
  </si>
  <si>
    <t>Prise Weyland</t>
  </si>
  <si>
    <t>G LUM1</t>
  </si>
  <si>
    <t>Panos HF</t>
  </si>
  <si>
    <t>G LUM2</t>
  </si>
  <si>
    <t>G LUM3</t>
  </si>
  <si>
    <t>G LUM4</t>
  </si>
  <si>
    <t>G LUM6</t>
  </si>
  <si>
    <t>Feeling</t>
  </si>
  <si>
    <t>Mammouth</t>
  </si>
  <si>
    <t>G LUM8</t>
  </si>
  <si>
    <t>Central</t>
  </si>
  <si>
    <t>G LUM10</t>
  </si>
  <si>
    <t>G LUM13</t>
  </si>
  <si>
    <t>G LUM14</t>
  </si>
  <si>
    <t>G LUM15</t>
  </si>
  <si>
    <t>G LUM19</t>
  </si>
  <si>
    <t>Ingo maurer</t>
  </si>
  <si>
    <t>XXL</t>
  </si>
  <si>
    <t>G LUM20</t>
  </si>
  <si>
    <t>G LUM21</t>
  </si>
  <si>
    <t>COPA  D</t>
  </si>
  <si>
    <t>G LUM22</t>
  </si>
  <si>
    <t>G LUM24</t>
  </si>
  <si>
    <t>G LUM26</t>
  </si>
  <si>
    <t>BCS 712</t>
  </si>
  <si>
    <t>G LUM28</t>
  </si>
  <si>
    <t>G LUM29</t>
  </si>
  <si>
    <t>QR  CBC</t>
  </si>
  <si>
    <t>G LUM30</t>
  </si>
  <si>
    <t>G LUM 31</t>
  </si>
  <si>
    <t>G LUM32</t>
  </si>
  <si>
    <t>G LUM33</t>
  </si>
  <si>
    <t>Bibliothèque luminaire de table</t>
  </si>
  <si>
    <t>Luceplan</t>
  </si>
  <si>
    <t>D13 Costanza</t>
  </si>
  <si>
    <t>Bibliothèque luminaire d'étagère</t>
  </si>
  <si>
    <t>Bibliothèque luminaire d'armoire rotative</t>
  </si>
  <si>
    <t>GA1-01LD0013 Luminaire local "œuvre d'art"</t>
  </si>
  <si>
    <t>Galerie vers Palais Eclairage œuvre d'art</t>
  </si>
  <si>
    <t>Galerie 1 +02 Eclairage œuvre d'art</t>
  </si>
  <si>
    <t>Reglette 1 x 18 W</t>
  </si>
  <si>
    <t>Reglette 1 x 36 W</t>
  </si>
  <si>
    <t>Reglette 1 x 58 W</t>
  </si>
  <si>
    <t>Reglette 2 x 18 W</t>
  </si>
  <si>
    <t>Eclairage rampe</t>
  </si>
  <si>
    <t>Einstein</t>
  </si>
  <si>
    <t>Eclairage escalier</t>
  </si>
  <si>
    <t>Applique ext</t>
  </si>
  <si>
    <t>Parking personnel S4 Luminaire suppl.</t>
  </si>
  <si>
    <t>Parking personnel S4 BP Suppl.</t>
  </si>
  <si>
    <t>Parking personnel S4 Luminaire secours suppl.</t>
  </si>
  <si>
    <t>Parking personnel S1 Luminaire suppl. Chauffeur</t>
  </si>
  <si>
    <t>Centrale principale de gestion et de surveillance</t>
  </si>
  <si>
    <t>Unité d'alimentation de l'éclairage de secours N. 1</t>
  </si>
  <si>
    <t>Unité d'alimentation de l'éclairage de secours N. 2</t>
  </si>
  <si>
    <t>Unité d'alimentation de l'éclairage de secours N. 3</t>
  </si>
  <si>
    <t>Module de surveillance 3 phases</t>
  </si>
  <si>
    <t>Module de contrôle et de surveillance</t>
  </si>
  <si>
    <t>Module de départ</t>
  </si>
  <si>
    <t>Centrale de gestion des luminaires de secours</t>
  </si>
  <si>
    <t>Luminaire de signalisation</t>
  </si>
  <si>
    <t>Praziza</t>
  </si>
  <si>
    <t>F 90 207</t>
  </si>
  <si>
    <t xml:space="preserve">Bloc de secours autonome </t>
  </si>
  <si>
    <t>N 90 664/SI/B</t>
  </si>
  <si>
    <t>N 90 664 B</t>
  </si>
  <si>
    <t>N 90 676 B</t>
  </si>
  <si>
    <t>.03502</t>
  </si>
  <si>
    <t>.03506</t>
  </si>
  <si>
    <t>Bus</t>
  </si>
  <si>
    <t>.03509</t>
  </si>
  <si>
    <t>Coupeur de ligne</t>
  </si>
  <si>
    <t>.03536</t>
  </si>
  <si>
    <t>.03590</t>
  </si>
  <si>
    <t>526/02</t>
  </si>
  <si>
    <t>Récepteur passif binaire (BP)</t>
  </si>
  <si>
    <t>.03537</t>
  </si>
  <si>
    <t>.03534</t>
  </si>
  <si>
    <t>.03533</t>
  </si>
  <si>
    <t>Récepteur passif binaire (BP) 24v</t>
  </si>
  <si>
    <t>Sortie binaire 24v</t>
  </si>
  <si>
    <t>Détecteur de présence EIB BUS</t>
  </si>
  <si>
    <t>Ordinateur desktop.</t>
  </si>
  <si>
    <t>Max Data</t>
  </si>
  <si>
    <t>Favorit</t>
  </si>
  <si>
    <t>Système de visualisation</t>
  </si>
  <si>
    <t>Elvis IT</t>
  </si>
  <si>
    <t>SY 3500</t>
  </si>
  <si>
    <t>Logiciel de contrôle</t>
  </si>
  <si>
    <t>.03531</t>
  </si>
  <si>
    <t>Festival</t>
  </si>
  <si>
    <t>Bibliothèque Horloge salle de crise</t>
  </si>
  <si>
    <t>Transformateur</t>
  </si>
  <si>
    <t>Transformateur sec</t>
  </si>
  <si>
    <t>France Transfo</t>
  </si>
  <si>
    <t>TRIHAL 400v 1250kVA</t>
  </si>
  <si>
    <t>Cellules M.T.</t>
  </si>
  <si>
    <t>Cellules d'arrivée M.T.</t>
  </si>
  <si>
    <t>Schneider</t>
  </si>
  <si>
    <t>RM6 I</t>
  </si>
  <si>
    <t>Cellules de protection M.T.</t>
  </si>
  <si>
    <t>RM6 D</t>
  </si>
  <si>
    <t>Cellules de remontée M.T.</t>
  </si>
  <si>
    <t>RM6</t>
  </si>
  <si>
    <t>Cellules de protection transfo  M.T.</t>
  </si>
  <si>
    <t>Source de courant sur batterie - batterie + redresseur</t>
  </si>
  <si>
    <t>Plaque en matière synthétique</t>
  </si>
  <si>
    <t>Tabouret</t>
  </si>
  <si>
    <t>Tapis isolant</t>
  </si>
  <si>
    <t>Jeux de panneaux</t>
  </si>
  <si>
    <t>Paires de gants</t>
  </si>
  <si>
    <t>Dispositif de mise à la terre</t>
  </si>
  <si>
    <t>CATU</t>
  </si>
  <si>
    <t>MT - 9200</t>
  </si>
  <si>
    <t>Perche de manœuvre</t>
  </si>
  <si>
    <t>Plaquettes de désignation</t>
  </si>
  <si>
    <t>AM</t>
  </si>
  <si>
    <t>Equipotentielle</t>
  </si>
  <si>
    <t>SOLELEC</t>
  </si>
  <si>
    <t>EQMALT</t>
  </si>
  <si>
    <t>Diodes</t>
  </si>
  <si>
    <t>Luminaire de secours portable</t>
  </si>
  <si>
    <t>Courant de secours</t>
  </si>
  <si>
    <t>Groupe électrogène</t>
  </si>
  <si>
    <t>Groupe électrogène (moteur, génératrice, tableau)</t>
  </si>
  <si>
    <t>MTU + Leroy S</t>
  </si>
  <si>
    <t>12 V 2000</t>
  </si>
  <si>
    <t>Moteur 910kW - 1000kVA</t>
  </si>
  <si>
    <t>MTU 12 V</t>
  </si>
  <si>
    <t>2000 G 23 E</t>
  </si>
  <si>
    <t>Génératrice</t>
  </si>
  <si>
    <t>Leroy Sommer</t>
  </si>
  <si>
    <t>LSA 491 M 5</t>
  </si>
  <si>
    <t>SDMO/SOREEL</t>
  </si>
  <si>
    <t>Capotage sur groupe</t>
  </si>
  <si>
    <t>Collecteur et pots d'échappement</t>
  </si>
  <si>
    <t>Tuyau d'échappement</t>
  </si>
  <si>
    <t>Réservoir journalier</t>
  </si>
  <si>
    <t>Mangin</t>
  </si>
  <si>
    <t>1.000 l</t>
  </si>
  <si>
    <t>Pompe de remplissage</t>
  </si>
  <si>
    <t>Japy</t>
  </si>
  <si>
    <t>JEV  11</t>
  </si>
  <si>
    <t>Réservoir principal</t>
  </si>
  <si>
    <t>Dispositif de sécurité et de trop plein</t>
  </si>
  <si>
    <t>SDMO</t>
  </si>
  <si>
    <t xml:space="preserve">Flotteur, </t>
  </si>
  <si>
    <t>Coffret de remplissage</t>
  </si>
  <si>
    <t>Aéroréfrigérant</t>
  </si>
  <si>
    <t>Friga Bonn</t>
  </si>
  <si>
    <t>Basse vitesse</t>
  </si>
  <si>
    <t>Convertisseur de fréquence</t>
  </si>
  <si>
    <t>Soreel</t>
  </si>
  <si>
    <t>Electronique</t>
  </si>
  <si>
    <t>Pompe centrif. "tours de refroidissement"</t>
  </si>
  <si>
    <t>Salmson</t>
  </si>
  <si>
    <t>in line</t>
  </si>
  <si>
    <t>Robinet à soupape souple à brides DN 80</t>
  </si>
  <si>
    <t>1/4 tour</t>
  </si>
  <si>
    <t>Vanne réglage DN 80</t>
  </si>
  <si>
    <t>Pot de décrassage, filtre, DN 80</t>
  </si>
  <si>
    <t>Compensateur de dilatation en élastomère</t>
  </si>
  <si>
    <t>Tubflex</t>
  </si>
  <si>
    <t>Manomètre</t>
  </si>
  <si>
    <t>VDO</t>
  </si>
  <si>
    <t>Thermomètre</t>
  </si>
  <si>
    <t>Vase d'expansion à membrane</t>
  </si>
  <si>
    <t>Flecon</t>
  </si>
  <si>
    <t>400 l</t>
  </si>
  <si>
    <t>Détecteur de manque d'eau</t>
  </si>
  <si>
    <t>Sauter</t>
  </si>
  <si>
    <t>Contrôleur de débit</t>
  </si>
  <si>
    <t>SIKA</t>
  </si>
  <si>
    <t>Soupape de sécurité</t>
  </si>
  <si>
    <t>Commutateur d'urgence</t>
  </si>
  <si>
    <t xml:space="preserve">Purgeur d'air </t>
  </si>
  <si>
    <t xml:space="preserve">Robinet vid./rempl. </t>
  </si>
  <si>
    <t>Alimentation statique (redresseur, onduleur, batteries)</t>
  </si>
  <si>
    <t>Newave</t>
  </si>
  <si>
    <t>Redresseur</t>
  </si>
  <si>
    <t>Master +</t>
  </si>
  <si>
    <t>Onduleur</t>
  </si>
  <si>
    <t>Ensemble de batteries</t>
  </si>
  <si>
    <t>NPL Sprigter</t>
  </si>
  <si>
    <t>Tableau de surveillance</t>
  </si>
  <si>
    <t>Riello</t>
  </si>
  <si>
    <t>Petits équipements</t>
  </si>
  <si>
    <t>Prise de terre</t>
  </si>
  <si>
    <t>Tableaux électriques</t>
  </si>
  <si>
    <t xml:space="preserve">TS Normaux </t>
  </si>
  <si>
    <t>KÖHL</t>
  </si>
  <si>
    <t xml:space="preserve">TS Remplacement   </t>
  </si>
  <si>
    <t xml:space="preserve">TS Régie </t>
  </si>
  <si>
    <t>Prisma +</t>
  </si>
  <si>
    <t>Régies, locales et centrales, RL &amp; RC - Armoire murale</t>
  </si>
  <si>
    <t>Parvis Coffret électrique pour fiche 125A</t>
  </si>
  <si>
    <t>Régulation et accessoires</t>
  </si>
  <si>
    <t>Commande des ventilateurs à 2 vitesses</t>
  </si>
  <si>
    <t>INEL</t>
  </si>
  <si>
    <t>AKF</t>
  </si>
  <si>
    <t>Commande des ventilateurs à 1 vitesse</t>
  </si>
  <si>
    <t>Edelstahl</t>
  </si>
  <si>
    <t>Mondo Gira</t>
  </si>
  <si>
    <t>FW 116</t>
  </si>
  <si>
    <t>Bloc prises</t>
  </si>
  <si>
    <t>Prise mâle : fiche</t>
  </si>
  <si>
    <t>Valens</t>
  </si>
  <si>
    <t>Raccord fixe pour urinoir</t>
  </si>
  <si>
    <t>Parvis Prise 16A pour sonorisation</t>
  </si>
  <si>
    <t>Réglette 1 x 36 W</t>
  </si>
  <si>
    <t xml:space="preserve">TL T8 36W </t>
  </si>
  <si>
    <t>Réglette 1 x 58 W</t>
  </si>
  <si>
    <t xml:space="preserve">TL T8 58W </t>
  </si>
  <si>
    <t>P Lum</t>
  </si>
  <si>
    <t>FC 42 w</t>
  </si>
  <si>
    <t>FC 18 w</t>
  </si>
  <si>
    <t>FC 32W</t>
  </si>
  <si>
    <t>TL 36 W</t>
  </si>
  <si>
    <t>2 x TL 36W</t>
  </si>
  <si>
    <t>TL 11 W</t>
  </si>
  <si>
    <t>TL 39 W</t>
  </si>
  <si>
    <t>Wila</t>
  </si>
  <si>
    <t>3 x 35 W + 50 W</t>
  </si>
  <si>
    <t>48 x 35 W</t>
  </si>
  <si>
    <t>36 x 35 W</t>
  </si>
  <si>
    <t>1 x 50 W</t>
  </si>
  <si>
    <t>5 w</t>
  </si>
  <si>
    <t>11 w</t>
  </si>
  <si>
    <t>8 x 150 W</t>
  </si>
  <si>
    <t>BEGA</t>
  </si>
  <si>
    <t>18 W</t>
  </si>
  <si>
    <t>150 + 150 W</t>
  </si>
  <si>
    <t>14 x 35 W</t>
  </si>
  <si>
    <t>35 + 50 W</t>
  </si>
  <si>
    <t>70 w + 100 W</t>
  </si>
  <si>
    <t>Sylvania</t>
  </si>
  <si>
    <t>125 W</t>
  </si>
  <si>
    <t>100 W</t>
  </si>
  <si>
    <t>60 W</t>
  </si>
  <si>
    <t>3 x 35 W + 90 W</t>
  </si>
  <si>
    <t>32 W</t>
  </si>
  <si>
    <t>G Lum</t>
  </si>
  <si>
    <t>11 W</t>
  </si>
  <si>
    <t>Mise en lumière du Palais</t>
  </si>
  <si>
    <t>Geometrix</t>
  </si>
  <si>
    <t>IDE</t>
  </si>
  <si>
    <t>Grande salle d'audience LED Fauteuil</t>
  </si>
  <si>
    <t>PA1+06 Salle des pas perdus spots</t>
  </si>
  <si>
    <t>PA1+02 arrière salle de la salle de conf. Spots inox</t>
  </si>
  <si>
    <t>Éclairage de sécurité</t>
  </si>
  <si>
    <t>2 RM 2001</t>
  </si>
  <si>
    <t>SWJ XSS</t>
  </si>
  <si>
    <t>Unité d'alimentation de l'éclairage de secours N. 4</t>
  </si>
  <si>
    <t>FZBB</t>
  </si>
  <si>
    <t>DNÜ ST PC</t>
  </si>
  <si>
    <t xml:space="preserve">Module de contrôle et de surveillance </t>
  </si>
  <si>
    <t>DLSM</t>
  </si>
  <si>
    <t>UM 3 x 4</t>
  </si>
  <si>
    <t xml:space="preserve">R 7 13 </t>
  </si>
  <si>
    <t>VKS 8/1</t>
  </si>
  <si>
    <t>TRS 8/1</t>
  </si>
  <si>
    <t>Système Bus EIB</t>
  </si>
  <si>
    <t>Interface avec GTC</t>
  </si>
  <si>
    <t>Display de commande</t>
  </si>
  <si>
    <t>CTD</t>
  </si>
  <si>
    <t>Telecommande</t>
  </si>
  <si>
    <t>S 425</t>
  </si>
  <si>
    <t>F4  FUEH</t>
  </si>
  <si>
    <t>Module dimmable</t>
  </si>
  <si>
    <t>REG</t>
  </si>
  <si>
    <t>Entrée binaire</t>
  </si>
  <si>
    <t>Bornier de report d'alarme</t>
  </si>
  <si>
    <t>Détevteur de présence EIB  BUS</t>
  </si>
  <si>
    <t>Scenic</t>
  </si>
  <si>
    <t>Ordinateur portable.</t>
  </si>
  <si>
    <t>Amilo</t>
  </si>
  <si>
    <t>Imprimante jet d'encre couleur A3</t>
  </si>
  <si>
    <t>HP</t>
  </si>
  <si>
    <t>Deskjet</t>
  </si>
  <si>
    <t>Station de gestion des fenêtres</t>
  </si>
  <si>
    <t>PA1+08 salle d'audience 1 et 2 module de séparation des stores</t>
  </si>
  <si>
    <t>PA1+02 Locaux VDI prise dans rack info</t>
  </si>
  <si>
    <t>Flotech</t>
  </si>
  <si>
    <t>Liseuses des cabines interprètes au palais</t>
  </si>
  <si>
    <t>TRAFO-UNION GEAFOL</t>
  </si>
  <si>
    <t>TG 6044D</t>
  </si>
  <si>
    <t xml:space="preserve"> TRANSFORMATEUR 2</t>
  </si>
  <si>
    <t>MERLIN GERIN</t>
  </si>
  <si>
    <t>-</t>
  </si>
  <si>
    <t xml:space="preserve"> CELLULES DE PROTECTION 5 ET 6  </t>
  </si>
  <si>
    <t>OBB3-125</t>
  </si>
  <si>
    <t>MECCALTE</t>
  </si>
  <si>
    <t>ECO 40 4-2S/4</t>
  </si>
  <si>
    <t>MAN</t>
  </si>
  <si>
    <t>D 2840 LE213</t>
  </si>
  <si>
    <t xml:space="preserve"> TABLEAU DE COMMANDE  </t>
  </si>
  <si>
    <t>COMAP</t>
  </si>
  <si>
    <t>INTELLIGEN</t>
  </si>
  <si>
    <t xml:space="preserve"> COFFRET EXTERIEUR DE REMPLISSAGE EN CARBURANT  </t>
  </si>
  <si>
    <t xml:space="preserve"> LUMINAIRE DE SECOURS PORTATIF  </t>
  </si>
  <si>
    <t xml:space="preserve"> ECLAIRAGE DE SECURITE 30 LUX  </t>
  </si>
  <si>
    <t>NEWAVE</t>
  </si>
  <si>
    <t>Power-Wave100-33</t>
  </si>
  <si>
    <t xml:space="preserve"> BATTERIES 12V - 121 Ah</t>
  </si>
  <si>
    <t>MARATHON</t>
  </si>
  <si>
    <t>M12V125FT</t>
  </si>
  <si>
    <t>SS1 - TGBT A</t>
  </si>
  <si>
    <t>SCHNEIDER</t>
  </si>
  <si>
    <t>INS1000</t>
  </si>
  <si>
    <t xml:space="preserve"> PROTECTION FUSIBLE</t>
  </si>
  <si>
    <t xml:space="preserve"> PARAFOUDRE DE TYPE 1  </t>
  </si>
  <si>
    <t xml:space="preserve"> TRANSFORMATEURS D'INTENSITE</t>
  </si>
  <si>
    <t xml:space="preserve"> CENTRALE DE MESURES ELECTRIQUES UNIVERSELLES  </t>
  </si>
  <si>
    <t>SOCOMEC</t>
  </si>
  <si>
    <t>DIRIS A40</t>
  </si>
  <si>
    <t xml:space="preserve"> DISJONCTEUR DE REPARTITION</t>
  </si>
  <si>
    <t>NSX630F</t>
  </si>
  <si>
    <t xml:space="preserve"> DISJONCTEUR DE DEPART 400A</t>
  </si>
  <si>
    <t>NSX400F</t>
  </si>
  <si>
    <t xml:space="preserve"> DISJONCTEUR DE DEPART 250A</t>
  </si>
  <si>
    <t>NSX250B</t>
  </si>
  <si>
    <t xml:space="preserve"> DISJONCTEUR DE DEPART 100A</t>
  </si>
  <si>
    <t>NSX100B</t>
  </si>
  <si>
    <t xml:space="preserve"> INTERRUPTEUR SECTIONNEUR D'ARRIVEE DU GE</t>
  </si>
  <si>
    <t xml:space="preserve"> DISJONCTEUR DE DEPART 1000A</t>
  </si>
  <si>
    <t xml:space="preserve"> DISJONCTEUR D'ARRIVEE DU TGBT RA/2</t>
  </si>
  <si>
    <t>SS2 - ZONE A1-A5</t>
  </si>
  <si>
    <t>MOELLER</t>
  </si>
  <si>
    <t>IVS</t>
  </si>
  <si>
    <t xml:space="preserve"> DISJONCTEUR D'ARRIVEE DU TGBT NA</t>
  </si>
  <si>
    <t>I 20-125A</t>
  </si>
  <si>
    <t xml:space="preserve"> COMPTEUR D'ENERGIE ELECTRIQUE &lt;= 80A  </t>
  </si>
  <si>
    <t>COUNTIS E30</t>
  </si>
  <si>
    <t xml:space="preserve"> PARAFOUDRE DE TYPE 2  </t>
  </si>
  <si>
    <t>DEHN</t>
  </si>
  <si>
    <t>DEHNGUARD S 275</t>
  </si>
  <si>
    <t xml:space="preserve"> DISJONCTEUR DIFFERENTIEL DE DEPART 10A</t>
  </si>
  <si>
    <t>FI 16-80A CLASSE A</t>
  </si>
  <si>
    <t xml:space="preserve"> DISJONCTEUR DIFFERENTIEL DE DEPART 16A</t>
  </si>
  <si>
    <t xml:space="preserve"> ACTIONNEUR MODULAIRE 8 SORTIES  </t>
  </si>
  <si>
    <t>MERTEN</t>
  </si>
  <si>
    <t xml:space="preserve"> DISJONCTEUR D'ARRIVEE DU TGBT RA</t>
  </si>
  <si>
    <t xml:space="preserve"> ALIMENTATION DE LIGNE AVEC SELF INTEGRES  </t>
  </si>
  <si>
    <t xml:space="preserve"> DISJONCTEUR DE DEPART 16A - 3P</t>
  </si>
  <si>
    <t>C60N</t>
  </si>
  <si>
    <t xml:space="preserve"> INTERRUPTEUR DIFFERENTIEL DE DEPART 16A - 4P</t>
  </si>
  <si>
    <t xml:space="preserve"> ENTREE BINAIRE 8X230V AC  </t>
  </si>
  <si>
    <t>5WG1 263-1EB01</t>
  </si>
  <si>
    <t>SS2 - ZONE A6-A8</t>
  </si>
  <si>
    <t>SS1 - ZONE A1-A8</t>
  </si>
  <si>
    <t>SS1 - ZONE A1-A4</t>
  </si>
  <si>
    <t xml:space="preserve"> TABLEAU SECONDAIRE TS.A.N.SS1,2  </t>
  </si>
  <si>
    <t xml:space="preserve"> TABLEAU SECONDAIRE TS.A.R.SS1,2  </t>
  </si>
  <si>
    <t>SS1 - ZONE A5-A8</t>
  </si>
  <si>
    <t xml:space="preserve"> TABLEAU SECONDAIRE TS.A.N.SS1,3  </t>
  </si>
  <si>
    <t xml:space="preserve"> TABLEAU SECONDAIRE TS.A.R.SS1,3  </t>
  </si>
  <si>
    <t>RDC - ZONE A5 - A8</t>
  </si>
  <si>
    <t xml:space="preserve"> TABLEAU SECONDAIRE TS.A.N.0,1  </t>
  </si>
  <si>
    <t xml:space="preserve"> MODULE DE SURVEILLANCE 3 PHASES  </t>
  </si>
  <si>
    <t>ETAP</t>
  </si>
  <si>
    <t>KCWMU</t>
  </si>
  <si>
    <t xml:space="preserve"> PASSERELLE EIB / DALI  </t>
  </si>
  <si>
    <t xml:space="preserve"> DISJONCTEUR DE DEPART 10A - 3P</t>
  </si>
  <si>
    <t xml:space="preserve"> DISJONCTEUR DE DEPART 16A - 2P</t>
  </si>
  <si>
    <t xml:space="preserve"> TABLEAU SECONDAIRE TS.A.R.0,1  </t>
  </si>
  <si>
    <t>RDC - HALL ERASMUS</t>
  </si>
  <si>
    <t xml:space="preserve"> TABLEAU SECONDAIRE TS.HE.N  </t>
  </si>
  <si>
    <t xml:space="preserve"> DISJONCTEUR D'ARRIVEE DU TGBT NB</t>
  </si>
  <si>
    <t xml:space="preserve"> TABLEAU SECONDAIRE TS.HE.R  </t>
  </si>
  <si>
    <t xml:space="preserve"> DISJONCTEUR D'ARRIVEE DU TGBT RB</t>
  </si>
  <si>
    <t>RDC - ZONE A1 - A4</t>
  </si>
  <si>
    <t xml:space="preserve"> TABLEAU SECONDAIRE TS.A.N.0,3  </t>
  </si>
  <si>
    <t xml:space="preserve"> TABLEAU SECONDAIRE TS.A.R.0,3  </t>
  </si>
  <si>
    <t xml:space="preserve"> TABLEAU SECONDAIRE TS.A/B/C.N.X.Y TYPE 1  </t>
  </si>
  <si>
    <t xml:space="preserve"> TABLEAU SECONDAIRE TS.A/B/C.R.X.Y TYPE 1  </t>
  </si>
  <si>
    <t xml:space="preserve"> DISJONCTEUR D'ARRIVEE DU TGBT RC</t>
  </si>
  <si>
    <t xml:space="preserve"> DISJONCTEUR DE DEPART 16A - 4P</t>
  </si>
  <si>
    <t xml:space="preserve"> DISJONCTEUR DE DEPART 32A - 4P</t>
  </si>
  <si>
    <t xml:space="preserve"> TABLEAU SECONDAIRE TS.A/B/C.N.X.Y TYPE 2  </t>
  </si>
  <si>
    <t xml:space="preserve"> DISJONCTEUR D'ARRIVEE DU TGBT NC</t>
  </si>
  <si>
    <t xml:space="preserve"> TABLEAU SECONDAIRE TS.A/B/C.R.X.Y TYPE 2  </t>
  </si>
  <si>
    <t>Toiture A</t>
  </si>
  <si>
    <t xml:space="preserve"> COFFRET ELECTRIQUE CE.A.N.T.Y1 à 8.A </t>
  </si>
  <si>
    <t xml:space="preserve"> DISJONCTEUR D'ARRIVEE DU TGBT</t>
  </si>
  <si>
    <t>COUNTIS E33</t>
  </si>
  <si>
    <t xml:space="preserve"> ACTIONNEUR MODULAIRE 2 SORTIES  </t>
  </si>
  <si>
    <t xml:space="preserve"> COFFRET ELECTRIQUE CE.A/B/C.R.T.1 à 8.A</t>
  </si>
  <si>
    <t xml:space="preserve"> DISJONCTEUR DE DEPART 10A - 2P</t>
  </si>
  <si>
    <t xml:space="preserve"> ENTREE BINAIRE 4X230V AC  </t>
  </si>
  <si>
    <t xml:space="preserve"> TABLEAU SECONDAIRE TS.A.S.SS1,1  </t>
  </si>
  <si>
    <t xml:space="preserve"> TABLEAU SECONDAIRE TS.A.EXTERIEUR  </t>
  </si>
  <si>
    <t xml:space="preserve"> TABLEAU SECONDAIRE ASCENSEURS  </t>
  </si>
  <si>
    <t>DISJONCTEUR 10A</t>
  </si>
  <si>
    <t>DISJONCTEUR DIFFERENTIEL DE DEPART 10A</t>
  </si>
  <si>
    <t>DISJONCTEUR DE DEPART 63A - 4P</t>
  </si>
  <si>
    <t xml:space="preserve"> TABLEAU SECONDAIRE PORTE DE SECURITE  </t>
  </si>
  <si>
    <t>RDC - CJ4BIS</t>
  </si>
  <si>
    <t xml:space="preserve"> TABLEAU TS.B.N.0 CAFETERIA</t>
  </si>
  <si>
    <t xml:space="preserve"> TABLEAU TS.B.R.0 CAFETERIA</t>
  </si>
  <si>
    <t>SS1 - CJ4BIS</t>
  </si>
  <si>
    <t xml:space="preserve"> TABLEAU TS.B.N.0 QUAI ERASMUS</t>
  </si>
  <si>
    <t xml:space="preserve"> TABLEAU TS.B.R.0 QUAI ERASMUS</t>
  </si>
  <si>
    <t xml:space="preserve"> COFFRET E90 TS.S.B.0  </t>
  </si>
  <si>
    <t>STRIEBEL JOHN</t>
  </si>
  <si>
    <t>1/0 AF 301</t>
  </si>
  <si>
    <t xml:space="preserve"> DISJONCTEUR D'ARRIVEE DU TS3</t>
  </si>
  <si>
    <t xml:space="preserve"> COFFRET DESENFUMAGE EXISTANT TS3</t>
  </si>
  <si>
    <t xml:space="preserve"> DISJONCTEUR PRINCIPAL    100 A</t>
  </si>
  <si>
    <t>5TE3</t>
  </si>
  <si>
    <t xml:space="preserve"> FUSIBLES DIAZED &gt; 25A</t>
  </si>
  <si>
    <t xml:space="preserve"> FUSIBLES NEOZED &lt; 25A</t>
  </si>
  <si>
    <t xml:space="preserve"> FUSIBLES  G 2A</t>
  </si>
  <si>
    <t>5SN1</t>
  </si>
  <si>
    <t xml:space="preserve"> FUSIBLES  B6A</t>
  </si>
  <si>
    <t>5SX21</t>
  </si>
  <si>
    <t xml:space="preserve"> FUSIBLES  L10A</t>
  </si>
  <si>
    <t xml:space="preserve"> FUSIBLES  B10A</t>
  </si>
  <si>
    <t>5SX23</t>
  </si>
  <si>
    <t xml:space="preserve"> FUSIBLES  G16A</t>
  </si>
  <si>
    <t xml:space="preserve"> DISJONCTEUR DE DEPART 32A - 3P</t>
  </si>
  <si>
    <t xml:space="preserve"> DISJONCTEUR DE DEPART 25A - 3P</t>
  </si>
  <si>
    <t>SS1 - CJ4BIS - ISS</t>
  </si>
  <si>
    <t xml:space="preserve"> TABLEAU TS.A.N.-1.ISS</t>
  </si>
  <si>
    <t xml:space="preserve"> TABLEAU TS.A.R.-1.ISS</t>
  </si>
  <si>
    <t xml:space="preserve"> TABLEAU TS.A.N.-1.MENUISERIE</t>
  </si>
  <si>
    <t xml:space="preserve"> TP NO-BREAK COURANT FAIBLE A</t>
  </si>
  <si>
    <t xml:space="preserve"> DISJONCTEUR D'ARRIVEE DU TGBT R</t>
  </si>
  <si>
    <t xml:space="preserve"> RELAIS DIFFERENTIEL</t>
  </si>
  <si>
    <t>RESYS M20</t>
  </si>
  <si>
    <t xml:space="preserve"> PROTECTION DISJONCTEUR</t>
  </si>
  <si>
    <t>GV2</t>
  </si>
  <si>
    <t xml:space="preserve"> MODULE DE SURVEILLANCE DE PHASES  </t>
  </si>
  <si>
    <t>INOTEC</t>
  </si>
  <si>
    <t>DPÜ</t>
  </si>
  <si>
    <t xml:space="preserve"> DISJONCTEUR DE DEPART 40A - 2P</t>
  </si>
  <si>
    <t xml:space="preserve"> DISJONCTEUR DE DEPART 16A - 1P</t>
  </si>
  <si>
    <t xml:space="preserve"> TS NO-BREAK HALL D'ENTREE  </t>
  </si>
  <si>
    <t xml:space="preserve"> DISJONCTEUR D'ARRIVEE DU MTC</t>
  </si>
  <si>
    <t xml:space="preserve"> TS NO-BREAK LOCAUX VDI (AL ET DL)  </t>
  </si>
  <si>
    <t xml:space="preserve"> DISJONCTEUR D'ARRIVEE DU TGBT A NB</t>
  </si>
  <si>
    <t>RDC - SALLES A</t>
  </si>
  <si>
    <t xml:space="preserve"> TS NO-BREAK REGIE MULTIMEDIA  </t>
  </si>
  <si>
    <t xml:space="preserve"> TS NO-BREAK RESTAURANT  </t>
  </si>
  <si>
    <t xml:space="preserve"> DISJONCTEUR D'ARRIVEE DU TGBT C NB</t>
  </si>
  <si>
    <t>SS2 - TECH. DROIT</t>
  </si>
  <si>
    <t>TABLEAU ÉLECTRIQUE DE COMMANDE ET DE PUISSANCE BOILER ECS</t>
  </si>
  <si>
    <t xml:space="preserve">FUSIBLE </t>
  </si>
  <si>
    <t>TRANSFO</t>
  </si>
  <si>
    <t>RELAIS</t>
  </si>
  <si>
    <t>RELAIS TEMPORISÉ</t>
  </si>
  <si>
    <t>FUSIBLE AUTOMATIQUE</t>
  </si>
  <si>
    <t>CONTACTEUR</t>
  </si>
  <si>
    <t>KLÖCKNER MÖLLER</t>
  </si>
  <si>
    <t>DISJONCTEUR</t>
  </si>
  <si>
    <t>NZM +-200</t>
  </si>
  <si>
    <t>RELAIS THERMIQUE</t>
  </si>
  <si>
    <t>PKZM</t>
  </si>
  <si>
    <t>TABLEAU ÉLECTRIQUE DE COMMANDE ET DE PUISSANCE</t>
  </si>
  <si>
    <t>NZM 9-315</t>
  </si>
  <si>
    <t>TABLEAU SECONDAIRE TSCU1</t>
  </si>
  <si>
    <t>1 INTERRUPTEUR À COUPURE EN CHARGE 3 X 630 A</t>
  </si>
  <si>
    <t>PROTECTIONS DE SURTENSION MONOPHASEE</t>
  </si>
  <si>
    <t>PHOENIX</t>
  </si>
  <si>
    <t>VALVETRAB</t>
  </si>
  <si>
    <t>PARAFOUDRE 4 PÔLES AVEC FUSIBLES NH</t>
  </si>
  <si>
    <t>FLASHTRAB</t>
  </si>
  <si>
    <t>CENTRALE DE MESURE MULTIFONCTION</t>
  </si>
  <si>
    <t>PM</t>
  </si>
  <si>
    <t>RELAIS DE COMMANDE</t>
  </si>
  <si>
    <t>CT</t>
  </si>
  <si>
    <t>MODULE DE SURVEILLANCE RESEAU</t>
  </si>
  <si>
    <t>CEAG</t>
  </si>
  <si>
    <t>VD</t>
  </si>
  <si>
    <t>CONTACT AUXILIAIRE DE SIGNALISATION DE DECLENCHEMENT</t>
  </si>
  <si>
    <t>MULTI 9</t>
  </si>
  <si>
    <t>TELERUPTEUR</t>
  </si>
  <si>
    <t>TL</t>
  </si>
  <si>
    <t>DISJONCTEUR 200 A MOTORISÉ AVEC DÉCLENCHEUR À MINIMUM DE TENSION</t>
  </si>
  <si>
    <t>NSX</t>
  </si>
  <si>
    <t>DISJONCTEUR 250 A MOTORISÉ AVEC DÉCLENCHEUR À MINIMUM DE TENSION</t>
  </si>
  <si>
    <t>DISJONCTEURS AVEC MANETTE 4 PÔLES 40 A</t>
  </si>
  <si>
    <t>DISJONCTEUR AVEC MANETTE 4 PÔLES 80 A</t>
  </si>
  <si>
    <t>DISJONCTEURS AVEC MANETTE 4 PÔLES 100 A</t>
  </si>
  <si>
    <t>DISJONCTEURS AVEC MANETTE 100 A, AVEC PROTECTION DIFFÉRENTIELLE 30 MA</t>
  </si>
  <si>
    <t>INTERRUPTEURS DIFFÉRENTIELS IN = 40 A/ 4 PÔLES, 30 MA</t>
  </si>
  <si>
    <t>INTERRUPTEURS DIFFÉRENTIELS IN = 25 A/ 4 PÔLES, 30 MA</t>
  </si>
  <si>
    <t>DISJONCTEURS AUTOMATES 3 X 16A</t>
  </si>
  <si>
    <t>DISJONCTEURS AUTOMATES 3 X 20A/B</t>
  </si>
  <si>
    <t>DISJONCTEUR AUTOMATE 3 X 25A</t>
  </si>
  <si>
    <t>DISJONCTEUR AUTOMATE 3 X 32A/B</t>
  </si>
  <si>
    <t xml:space="preserve">DISJONCTEURS AUTOMATES 1 X 16A/B AVEC PROTECTION DIFFÉRENTIELLE 30 MA FI/LS </t>
  </si>
  <si>
    <t>DISJONCTEURS AUTOMATES</t>
  </si>
  <si>
    <t>TABLEAU ELECTRIQUE ET COMMANDE CHAUFFAGE URBAIN</t>
  </si>
  <si>
    <t>SED 2</t>
  </si>
  <si>
    <t>ELTRA</t>
  </si>
  <si>
    <t>ST 0,5</t>
  </si>
  <si>
    <t>Sirius</t>
  </si>
  <si>
    <t xml:space="preserve">SS2 - TECH. GAUCHE </t>
  </si>
  <si>
    <t>TABLEAUX ELECTRIQUES DE REGULATION CENTRALISEE COLLECTEUR GAUCHE CV 02</t>
  </si>
  <si>
    <t>3 armoires</t>
  </si>
  <si>
    <t>TABLEAU DE COMMANDE ET DE PUISSANCE CV 02 - CELLULE B</t>
  </si>
  <si>
    <t>FUSIBLE &lt; 25A</t>
  </si>
  <si>
    <t>TABLEAU DE COMMANDE ET DE PUISSANCE CV 02 - CELLULE D</t>
  </si>
  <si>
    <t xml:space="preserve">RELAIS </t>
  </si>
  <si>
    <t>TABLEAU DE COMMANDE ET DE PUISSANCE CV 02 - CELLULE E</t>
  </si>
  <si>
    <t>FUSIBLE &gt; 25A</t>
  </si>
  <si>
    <t>TABLEAU DE COMMANDE ET DE PUISSANCE CV 02 - CELLULE F</t>
  </si>
  <si>
    <t>TABLEAUX ELECTRIQUES DE REGULATION CENTRALISEE COLLECTEUR DROIT CV 07</t>
  </si>
  <si>
    <t>TABLEAU DE COMMANDE ET DE PUISSANCE CV 07 - CELLULE B</t>
  </si>
  <si>
    <t>TABLEAU DE COMMANDE ET DE PUISSANCE CV 07 - CELLULE C</t>
  </si>
  <si>
    <t>TABLEAU DE COMMANDE ET DE PUISSANCE CV 07 - CELLULE D</t>
  </si>
  <si>
    <t>TABLEAU DE COMMANDE ET DE PUISSANCE CV 07 - CELLULE E</t>
  </si>
  <si>
    <t>TABLEAU DE COMMANDE ET DE PUISSANCE CV 07 - CELLULE G</t>
  </si>
  <si>
    <t>INTERRUPTEUR 20A</t>
  </si>
  <si>
    <t>INTERRUPTEUR 63A - 3P</t>
  </si>
  <si>
    <t>RELAIS 24VDC</t>
  </si>
  <si>
    <t>RELAIS 24VAC</t>
  </si>
  <si>
    <t>PHOENIX CONTACT</t>
  </si>
  <si>
    <t>PARASURTENSEUR</t>
  </si>
  <si>
    <t>VAL-CP-MC</t>
  </si>
  <si>
    <t xml:space="preserve">APPAREIL DE MESURE SOCOMEC </t>
  </si>
  <si>
    <t>48250A40</t>
  </si>
  <si>
    <t>TRANSFO 230/24V 160VA</t>
  </si>
  <si>
    <t>ABL 6TS16B</t>
  </si>
  <si>
    <t>TRANSFORMATEUR D'INTENSITÉ</t>
  </si>
  <si>
    <t>DISJONCTEUR 4A</t>
  </si>
  <si>
    <t>DISJONCTEUR 6A</t>
  </si>
  <si>
    <t>DISJONCTEUR 16A</t>
  </si>
  <si>
    <t xml:space="preserve">DISJONCTEUR 20A - 3P </t>
  </si>
  <si>
    <t>C60N 3P 20A/C</t>
  </si>
  <si>
    <t xml:space="preserve">DISJONCTEUR 25A - 3P </t>
  </si>
  <si>
    <t>C60N 3P 25A/C</t>
  </si>
  <si>
    <t>INTERRUPTEUR DIFFERENTIEL</t>
  </si>
  <si>
    <t>K12230</t>
  </si>
  <si>
    <t>RELAIS DE DEROGATION ANALOGIQUE</t>
  </si>
  <si>
    <t>SAUTER</t>
  </si>
  <si>
    <t>KMA-E08</t>
  </si>
  <si>
    <t>RELAIS DE DÉROGATION DIGITAL SANS RETOUR</t>
  </si>
  <si>
    <t>RELAIS DE DÉROGATION DIGITAL AVEC RETOUR</t>
  </si>
  <si>
    <t>KRA-S-M8/21</t>
  </si>
  <si>
    <t>CONTACTEUR PUISSANCE</t>
  </si>
  <si>
    <t>LC1 D</t>
  </si>
  <si>
    <t>TABLEAU VENTILATION PARKING BAT A</t>
  </si>
  <si>
    <t>CARTE D'ENTREE DIGITALES</t>
  </si>
  <si>
    <t>DI 6ES7</t>
  </si>
  <si>
    <t>TRANSFO 230/24V 250VA</t>
  </si>
  <si>
    <t>ABL 6TS25B</t>
  </si>
  <si>
    <t>DEPARTS MOTEURS</t>
  </si>
  <si>
    <t>DISJONCTEUR MOTEUR</t>
  </si>
  <si>
    <t>GV2 ME16</t>
  </si>
  <si>
    <t>GV3 P40</t>
  </si>
  <si>
    <t>COUP DE POING ROUGE</t>
  </si>
  <si>
    <t>XB4 BS8445</t>
  </si>
  <si>
    <t>TABLEAU CABANON TECHNIQUE A1</t>
  </si>
  <si>
    <t>INTERRUPTEUR 40A - 3P</t>
  </si>
  <si>
    <t>TRANSFO 230/24V 400VA</t>
  </si>
  <si>
    <t xml:space="preserve">ABL 6TS40B </t>
  </si>
  <si>
    <t>C60N 3P 20A/D</t>
  </si>
  <si>
    <t>GV2 ME08</t>
  </si>
  <si>
    <t>LC1 D65 B7</t>
  </si>
  <si>
    <t>TABLEAU CABANON TECHNIQUE A2</t>
  </si>
  <si>
    <t xml:space="preserve">TABLEAU CABANON TECHNIQUE A3 </t>
  </si>
  <si>
    <t xml:space="preserve">TABLEAU CABANON TECHNIQUE A4 </t>
  </si>
  <si>
    <t>TABLEAU CABANON TECHNIQUE A5</t>
  </si>
  <si>
    <t>TABLEAU CABANON TECHNIQUE A6</t>
  </si>
  <si>
    <t>TABLEAU CABANON TECHNIQUE A7</t>
  </si>
  <si>
    <t>TABLEAU CABANON TECHNIQUE A8</t>
  </si>
  <si>
    <t>INTERRUPTEUR 32A - 3P</t>
  </si>
  <si>
    <t>DISJONCTEUR 2A</t>
  </si>
  <si>
    <t>TABLEAU CTA DALSGAARD</t>
  </si>
  <si>
    <t>DISJONCTEUR 1A</t>
  </si>
  <si>
    <t>TABLEAU CTA PESSOA</t>
  </si>
  <si>
    <t>TABLEAU DETECTION CO PARKING -1</t>
  </si>
  <si>
    <t>TABLEAU DETECTION CO PARKING -2</t>
  </si>
  <si>
    <t xml:space="preserve">COFFRET DDC TGBT A </t>
  </si>
  <si>
    <t>TABLEAU ZONE CJ4BIS - ER-02LT0320CFXXXEAW002</t>
  </si>
  <si>
    <t>INTERRUPTEUR 125A - 3P</t>
  </si>
  <si>
    <t>INTERRUPTEUR 32A - 3P - GENERAL NO-BREAK</t>
  </si>
  <si>
    <t>DEPARTS MOTEURS 32A</t>
  </si>
  <si>
    <t>DISJONCTEUR MOTEUR 0.63-1A</t>
  </si>
  <si>
    <t>DISJONCTEUR MOTEUR 1-1.6A</t>
  </si>
  <si>
    <t>ALIMENTATION DDC</t>
  </si>
  <si>
    <t>PS307</t>
  </si>
  <si>
    <t>CARTE MEMOIRE</t>
  </si>
  <si>
    <t>CPU 317-2 PN/DP</t>
  </si>
  <si>
    <t>INTERFACE MODULE</t>
  </si>
  <si>
    <t>IM 360</t>
  </si>
  <si>
    <t>TETE DE RACK PROFIBUS</t>
  </si>
  <si>
    <t>IM153</t>
  </si>
  <si>
    <t>COMMUNICATION PROCESSOR</t>
  </si>
  <si>
    <t>CP 343-1</t>
  </si>
  <si>
    <t>CARTE D'ENTRÉES ANALOGIQUES</t>
  </si>
  <si>
    <t>AI 6ES7</t>
  </si>
  <si>
    <t>CARTES DE SORTIES ANALOGIQUES</t>
  </si>
  <si>
    <t>DO 6ES7</t>
  </si>
  <si>
    <t>CARTE D'ENTRÉES DIGITALES</t>
  </si>
  <si>
    <t>CARTES DE SORTIES DIGITALES</t>
  </si>
  <si>
    <t>SITOPSELECT (4 FUSIBLES)</t>
  </si>
  <si>
    <t xml:space="preserve">SWITCH ETHERNET </t>
  </si>
  <si>
    <t>MOXA</t>
  </si>
  <si>
    <t>EDS-205A</t>
  </si>
  <si>
    <t>TERMINAL OPERATEUR</t>
  </si>
  <si>
    <t>SICLIMAT</t>
  </si>
  <si>
    <t>TP177</t>
  </si>
  <si>
    <t>ZONES A1-A8</t>
  </si>
  <si>
    <t xml:space="preserve"> COFFRET D'APPAREILLAGE POUR FAUX-PLANCHER TYPE 6  </t>
  </si>
  <si>
    <t>VAN GEEL</t>
  </si>
  <si>
    <t>84 548 01</t>
  </si>
  <si>
    <t>ZONE IMPRIMERIE</t>
  </si>
  <si>
    <t>85 548 01</t>
  </si>
  <si>
    <t xml:space="preserve"> BOITE DE MONTAGE AVEC PRISE DOUBLE (2) 230V/16A BLANCHE  </t>
  </si>
  <si>
    <t>84 550 01</t>
  </si>
  <si>
    <t>85 550 01</t>
  </si>
  <si>
    <t xml:space="preserve"> BOITE DE MONTAGE AVEC PRISE DOUBLE (2) 230V/16A ROUGE  </t>
  </si>
  <si>
    <t xml:space="preserve"> REPARTITEUR BASSE TENSION A 3 SORTIES  </t>
  </si>
  <si>
    <t>WIELAND</t>
  </si>
  <si>
    <t xml:space="preserve"> REPARTITEUR BASSE TENSION A 6 SORTIES  </t>
  </si>
  <si>
    <t xml:space="preserve"> BOITE A PRISE RONDE AVEC COUVERCLE, AVEC PRISE 230V/16A BLANCHE (Z)  </t>
  </si>
  <si>
    <t>OBO BETTERMANN</t>
  </si>
  <si>
    <t>GES RC2 HS</t>
  </si>
  <si>
    <t xml:space="preserve"> BOITE A PRISE RONDE AVEC COUVERCLE, AVEC PRISE 230V/16A ROUGE (Z)  </t>
  </si>
  <si>
    <t>GES RA2 HS</t>
  </si>
  <si>
    <t xml:space="preserve"> BOITE A PRISE RONDE AVEC COUVERCLE, AVEC RESERVE DE PLACE (Y)  </t>
  </si>
  <si>
    <t xml:space="preserve"> COFFRET D'APPAREILLAGE POUR FAUX-PLANCHER TYPE 2 (A, B ET C)  </t>
  </si>
  <si>
    <t xml:space="preserve"> COFFRET D'APPAREILLAGE POUR FAUX-PLANCHER TYPE 6 (D, E ET G)  </t>
  </si>
  <si>
    <t xml:space="preserve"> COFFRET D'APPAREILLAGE POUR FAUX-PLANCHER TYPE 9 33 X 33 CM (F)  </t>
  </si>
  <si>
    <t xml:space="preserve"> PRISE SIMPLE 230V/16A DANS GOULOTTE DE DISTRIBUTION  </t>
  </si>
  <si>
    <t xml:space="preserve"> PRISE DOUBLE 230V/16A DANS GOULOTTE DE DISTRIBUTION  </t>
  </si>
  <si>
    <t xml:space="preserve"> PRISE SIMPLE 400V/16A DANS GOULOTTE DE DISTRIBUTION  </t>
  </si>
  <si>
    <t xml:space="preserve"> BOUTON-POUSSOIR APPARENT AVEC VOYANT  </t>
  </si>
  <si>
    <t xml:space="preserve"> BOUTON-POUSSOIR ENCASTRE AVEC VOYANT  </t>
  </si>
  <si>
    <t>M</t>
  </si>
  <si>
    <t xml:space="preserve"> BOUTON-POUSSOIR APPARENT AVEC VOYANT 10A/250V EX</t>
  </si>
  <si>
    <t xml:space="preserve"> BOUTON-POUSSOIR ENCASTRE DIMMING  </t>
  </si>
  <si>
    <t xml:space="preserve"> PRISE MONOPHASEE APPARENTE  </t>
  </si>
  <si>
    <t xml:space="preserve"> PRISE MONOPHASEE APPARENTE EX  </t>
  </si>
  <si>
    <t>EX STECKDOSE</t>
  </si>
  <si>
    <t xml:space="preserve"> PRISE MONOPHASEE ENCASTREE  </t>
  </si>
  <si>
    <t>ZONE QUAI</t>
  </si>
  <si>
    <t xml:space="preserve"> PRISE TETRA APPARENTE 16A</t>
  </si>
  <si>
    <t>MENNEKES</t>
  </si>
  <si>
    <t>003 - LOCAL ASC A</t>
  </si>
  <si>
    <t xml:space="preserve"> RADIATEUR ELECTRIQUE</t>
  </si>
  <si>
    <t xml:space="preserve"> BOUTON-POUSSOIR 1 FONCTION INOX  </t>
  </si>
  <si>
    <t xml:space="preserve"> BOUTON-POUSSOIR 2 FONCTIONS INOX  </t>
  </si>
  <si>
    <t xml:space="preserve"> BOUTON-POUSSOIR 4 FONCTIONS INOX  </t>
  </si>
  <si>
    <t>628346+481146</t>
  </si>
  <si>
    <t xml:space="preserve"> PANNEAU DE COMMANDE TOUCHSCREEN  </t>
  </si>
  <si>
    <t xml:space="preserve"> DETECTEUR DE PRESENCE EIB 360° PLAFOND  </t>
  </si>
  <si>
    <t>ZUBLIN</t>
  </si>
  <si>
    <t>SWISS GARDE 360</t>
  </si>
  <si>
    <t xml:space="preserve"> SONDE CREPUSCULAIRE  </t>
  </si>
  <si>
    <t xml:space="preserve"> ACTIONNEUR MODULAIRE 4 SORTIES</t>
  </si>
  <si>
    <t xml:space="preserve"> ACTIONNEUR MODULAIRE 6 SORTIES</t>
  </si>
  <si>
    <t xml:space="preserve"> ACTIONNEUR MODULAIRE 6 SORTIES DIMMABLE  </t>
  </si>
  <si>
    <t xml:space="preserve"> ACTIONNEUR DANS FAUX-PLAFOND 8X400 V / 10 A  </t>
  </si>
  <si>
    <t>GESIS RAN KNX33</t>
  </si>
  <si>
    <t xml:space="preserve"> RACK HUB EIB</t>
  </si>
  <si>
    <t>PROTEC.NET</t>
  </si>
  <si>
    <t>PP6</t>
  </si>
  <si>
    <t xml:space="preserve"> ACTIONNEUR POUR STORES 230V/AC - 4 SORTIES  </t>
  </si>
  <si>
    <t>WAREMA</t>
  </si>
  <si>
    <t>KNX MSE</t>
  </si>
  <si>
    <t xml:space="preserve"> ACTIONNEUR POUR STORES 230V/AC - 8 SORTIES  </t>
  </si>
  <si>
    <t xml:space="preserve"> ACTIONNEUR POUR JALOUSIES</t>
  </si>
  <si>
    <t xml:space="preserve"> STATION METEO  </t>
  </si>
  <si>
    <t xml:space="preserve"> ACTIONNEUR POUR RIDEAUX 230V/AC - 8 SORTIES  </t>
  </si>
  <si>
    <t xml:space="preserve"> ACTIONNEUR POUR OUVRANTS 230V/AC - 2 SORTIES  </t>
  </si>
  <si>
    <t xml:space="preserve"> ACTIONNEUR POUR VENTILATEURS 230V/AC -2 SORTIES  </t>
  </si>
  <si>
    <t xml:space="preserve"> ACTIONNEUR POUR VANNE MOTORISEE 230V/AC - 6 SORTIES  </t>
  </si>
  <si>
    <t>N605</t>
  </si>
  <si>
    <t xml:space="preserve"> BOUTON-POUSSOIR 4 FONCTIONS INOX STORES</t>
  </si>
  <si>
    <t>SYSTEME POUR HUISSIER DE PORTE</t>
  </si>
  <si>
    <t>JUNG</t>
  </si>
  <si>
    <t>ES 2539</t>
  </si>
  <si>
    <t xml:space="preserve"> LUMINAIRE ETANCHE 1X18W  </t>
  </si>
  <si>
    <t>E62/118HFW</t>
  </si>
  <si>
    <t xml:space="preserve"> LUMINAIRE ETANCHE 1X36W  </t>
  </si>
  <si>
    <t>E62/136HFW</t>
  </si>
  <si>
    <t xml:space="preserve"> LUMINAIRE ETANCHE 1X58W  </t>
  </si>
  <si>
    <t>E62/158HFW</t>
  </si>
  <si>
    <t xml:space="preserve"> LUMINAIRE ETANCHE 2X36W  </t>
  </si>
  <si>
    <t>E62/236HFW</t>
  </si>
  <si>
    <t xml:space="preserve"> LUMINAIRE ETANCHE 2X58W  </t>
  </si>
  <si>
    <t>E62/258HFW</t>
  </si>
  <si>
    <t xml:space="preserve"> LUMINAIRE ETANCHE 1X36W EX  </t>
  </si>
  <si>
    <t>E62/136HFWV200</t>
  </si>
  <si>
    <t xml:space="preserve"> LUMINAIRE ETANCHE 1X58W EX  </t>
  </si>
  <si>
    <t>E62/158HFWV200</t>
  </si>
  <si>
    <t xml:space="preserve"> ECLAIRAGE KITCHENETTE</t>
  </si>
  <si>
    <t>1x18W</t>
  </si>
  <si>
    <t xml:space="preserve"> LUMINAIRE ENCASTRE A GRILLE 1X21W  </t>
  </si>
  <si>
    <t>UJ1860A/121HFW</t>
  </si>
  <si>
    <t xml:space="preserve"> LUMINAIRE ENCASTRE A GRILLE 1X21W GRADUABLE  </t>
  </si>
  <si>
    <t>UJ1860A/121HFE</t>
  </si>
  <si>
    <t xml:space="preserve"> LUMINAIRE ENCASTRE A GRILLE 1X24W  </t>
  </si>
  <si>
    <t>UJ1860B/124HFW</t>
  </si>
  <si>
    <t xml:space="preserve"> LUMINAIRE ENCASTRE A GRILLE 1X24W GRADUABLE  </t>
  </si>
  <si>
    <t>UJ1860B/124HFE</t>
  </si>
  <si>
    <t xml:space="preserve"> LUMINAIRE ENCASTRE A GRILLE 1X28W - COURT  </t>
  </si>
  <si>
    <t>UJ1860C/128HFW</t>
  </si>
  <si>
    <t xml:space="preserve"> LUMINAIRE ENCASTRE A GRILLE 2X28W - LONG  </t>
  </si>
  <si>
    <t>UJ1860D/228HFE</t>
  </si>
  <si>
    <t xml:space="preserve"> STRUCTURE LUMINEUSE A GRILLE 1X28W -COURT  </t>
  </si>
  <si>
    <t xml:space="preserve"> STRUCTURE LUMINEUSE A GRILLE 1X28W -LONG  </t>
  </si>
  <si>
    <t xml:space="preserve"> STRUCTURE LUMINEUSE A GRILLE 3X14W</t>
  </si>
  <si>
    <t>UJ1860E/314HFE</t>
  </si>
  <si>
    <t xml:space="preserve"> SPOT DOWNLIGHT ENCASTRE 1X13W  </t>
  </si>
  <si>
    <t>D14/T113HFWX2</t>
  </si>
  <si>
    <t xml:space="preserve"> SPOT DOWNLIGHT ENCASTRE 1X18W  </t>
  </si>
  <si>
    <t>D14/T118HFWX2</t>
  </si>
  <si>
    <t xml:space="preserve"> SPOT DOWNLIGHT ENCASTRE 1X26W  </t>
  </si>
  <si>
    <t>D14/T126HFWX2</t>
  </si>
  <si>
    <t xml:space="preserve"> SPOT DOWNLIGHT ENCASTRE 1X32W  </t>
  </si>
  <si>
    <t>D14/T132HFWX2</t>
  </si>
  <si>
    <t xml:space="preserve"> SPOT DOWNLIGHT ENCASTRE 1X42W  </t>
  </si>
  <si>
    <t xml:space="preserve"> SPOT DOWNLIGHT ENCASTRE 2X13W  </t>
  </si>
  <si>
    <t>D14/T213HFWX2</t>
  </si>
  <si>
    <t xml:space="preserve"> SPOT DOWNLIGHT ENCASTRE 2X18W  </t>
  </si>
  <si>
    <t>D14/T218HFWX2</t>
  </si>
  <si>
    <t>ZONES A1-A8 / ESCALIERS</t>
  </si>
  <si>
    <t xml:space="preserve"> LUMINAIRE TUBULAIRE 2X35W  </t>
  </si>
  <si>
    <t>R8J00/235HFW</t>
  </si>
  <si>
    <t xml:space="preserve"> LUMINAIRE PLAFONNIER ENCASTRE LED 6.5W</t>
  </si>
  <si>
    <t xml:space="preserve"> LUMINAIRE PLAFONNIER APPARENT - (RELAMPE)</t>
  </si>
  <si>
    <t xml:space="preserve"> ELUM1. SPOT DOWNLIGHT ENCASTRE 1X26W  </t>
  </si>
  <si>
    <t>XEBDT</t>
  </si>
  <si>
    <t xml:space="preserve"> ELUM1. SPOT DOWNLIGHT ENCASTRE 1X26W DIMMABLE</t>
  </si>
  <si>
    <t xml:space="preserve"> ELUM1'. SPOT DOWNLIGHT ENCASTRE 1X32W  </t>
  </si>
  <si>
    <t xml:space="preserve"> ELUM1''. SPOT DOWNLIGHT ENCASTRE 1X32W  </t>
  </si>
  <si>
    <t xml:space="preserve">XE BDT </t>
  </si>
  <si>
    <t xml:space="preserve"> ELUM2. ECLAIRAGE FLUO LINEAIRE SUSPENDU 1X36W  </t>
  </si>
  <si>
    <t>SAMODE</t>
  </si>
  <si>
    <t>NIE70</t>
  </si>
  <si>
    <t xml:space="preserve"> ELUM2. ECLAIRAGE FLUO LINEAIRE SUSPENDU 1X39W  </t>
  </si>
  <si>
    <t xml:space="preserve"> ELUM3. SPOT DOWNLIGHT ENCASTRE 1X42W  </t>
  </si>
  <si>
    <t xml:space="preserve">XEBDT </t>
  </si>
  <si>
    <t xml:space="preserve"> ELUM3. SPOT DOWNLIGHT ENCASTRE 1X42W  DIMMABLE</t>
  </si>
  <si>
    <t xml:space="preserve"> ELUM3. SPOT DOWNLIGHT ENCASTRE ASYMETRIQUE 1X42W  DIMMABLE</t>
  </si>
  <si>
    <t xml:space="preserve"> ELUM4. PROJECTEUR NOIR AVEC VOLETS 42W  </t>
  </si>
  <si>
    <t>HUY1-N 42 IM</t>
  </si>
  <si>
    <t xml:space="preserve"> ELUM4. PROJECTEUR NOIR AVEC VOLETS 150W  </t>
  </si>
  <si>
    <t>HUY1-N 150 IM</t>
  </si>
  <si>
    <t xml:space="preserve"> ELUM5. ECLAIRAGE FLUO LINERAIRE SUR MAT  </t>
  </si>
  <si>
    <t>NIE 70 111E</t>
  </si>
  <si>
    <t xml:space="preserve"> ELUM6. BALISE DE SOL 18W  </t>
  </si>
  <si>
    <t xml:space="preserve"> ELUM7 ECLAIRAGE FLUO LINEAIRE  </t>
  </si>
  <si>
    <t>EIN133</t>
  </si>
  <si>
    <t xml:space="preserve"> ELUM14. ECLAIRAGE FLUO LINEAIRE 1x36W</t>
  </si>
  <si>
    <t>NIE 70</t>
  </si>
  <si>
    <t xml:space="preserve"> ELUM15 ECLAIRAGE SAMMODE DE SECURITE  </t>
  </si>
  <si>
    <t xml:space="preserve"> LUMINAIRE LOUIS POULSEN 1X42W  </t>
  </si>
  <si>
    <t>PENDEL SATELLITE</t>
  </si>
  <si>
    <t xml:space="preserve"> LUMINAIRE AVEC VASQUE OPALIN 2X28W  </t>
  </si>
  <si>
    <t>LUDWIG</t>
  </si>
  <si>
    <t>432RR OS 2T16-28E/EVG</t>
  </si>
  <si>
    <t xml:space="preserve"> LUMINAIRE SUR DESK HALL D'ENTRÉE</t>
  </si>
  <si>
    <t xml:space="preserve"> O. PROJECTEUR EN APPLIQUE A ECLAIRAGE DIRECT 16 W  </t>
  </si>
  <si>
    <t>6696S</t>
  </si>
  <si>
    <t xml:space="preserve"> A. REGLETTE FLUORESCENTE MINIATURE GRADUABLE 54W  </t>
  </si>
  <si>
    <t>SECANTE</t>
  </si>
  <si>
    <t xml:space="preserve"> B. REGLETTE FLUORESCENTE MINIATURE 24W  </t>
  </si>
  <si>
    <t xml:space="preserve"> D. SERRURERIE SPECIALE - LIGNE DE LUMIERE ENCASTREE  </t>
  </si>
  <si>
    <t xml:space="preserve"> H. LUMINAIRE ENCASTRE TYPE LIGNE CONTINUE  </t>
  </si>
  <si>
    <t>PROLIGHT</t>
  </si>
  <si>
    <t>UTAH</t>
  </si>
  <si>
    <t xml:space="preserve"> J. PROJECTEUR ORIENTABLE LEDS 6W  </t>
  </si>
  <si>
    <t>ILED</t>
  </si>
  <si>
    <t>DUFF DIMMABLE</t>
  </si>
  <si>
    <t xml:space="preserve"> J. PROJECTEUR ORIENTABLE LEDS 12W  </t>
  </si>
  <si>
    <t>ZUMTOBEL</t>
  </si>
  <si>
    <t>PANOS HG</t>
  </si>
  <si>
    <t xml:space="preserve"> SPOT DOWNLIGHT ENCASTRE 2X42W  </t>
  </si>
  <si>
    <t>PANOS M HG</t>
  </si>
  <si>
    <t xml:space="preserve"> SPOT ORIENTABLE ENCASTRE 1X20W  </t>
  </si>
  <si>
    <t>PANOS S</t>
  </si>
  <si>
    <t xml:space="preserve"> REGLETTE POUR GORGE LUMINEUSE 1X28W  </t>
  </si>
  <si>
    <t>113N</t>
  </si>
  <si>
    <t xml:space="preserve"> REGLETTE POUR GORGE LUMINEUSE 1X54W  </t>
  </si>
  <si>
    <t xml:space="preserve"> SPOT DOWNLIGHT ENCASTRE A LEDS 400 LUMENS  </t>
  </si>
  <si>
    <t>L3K</t>
  </si>
  <si>
    <t>PIN HOLE</t>
  </si>
  <si>
    <t xml:space="preserve"> SPOT DOWNLIGHT ENCASTRE A LEDS 700 LUMENS  </t>
  </si>
  <si>
    <t xml:space="preserve"> SPOT DOWNLIGHT ENCASTRE A LEDS 1000 LUMENS  </t>
  </si>
  <si>
    <t xml:space="preserve"> E. LAMPE AVEC BRAS FLEXIBLE ORIENTABLE  </t>
  </si>
  <si>
    <t>I-LED</t>
  </si>
  <si>
    <t>GAMMAL</t>
  </si>
  <si>
    <t xml:space="preserve"> LUMINAIRE DECORATIF 60W - (RELAMPE)</t>
  </si>
  <si>
    <t>ESCALIER EXTERIEUR</t>
  </si>
  <si>
    <t xml:space="preserve"> LUMINAIRE DECORATIF - (RELAMPE)</t>
  </si>
  <si>
    <t>Luminaire de table</t>
  </si>
  <si>
    <t xml:space="preserve"> SYSTEME A SOURCE CENTRALISEE  </t>
  </si>
  <si>
    <t>EBS DYNAMIC</t>
  </si>
  <si>
    <t>KCW MU</t>
  </si>
  <si>
    <t xml:space="preserve"> MODULE DE SURVEILLANCE LUMINAIRE DE SECURITE  </t>
  </si>
  <si>
    <t>MODULE C1</t>
  </si>
  <si>
    <t xml:space="preserve"> MODULE DE SURVEILLANCE LUMINAIRE DE L'ECLAIRAGE NORMAL  </t>
  </si>
  <si>
    <t>KCADB01</t>
  </si>
  <si>
    <t xml:space="preserve"> LUMINAIRE DE SECURITE ENCASTRE POUR ECLAIRAGE ANTI-PANIQUE  </t>
  </si>
  <si>
    <t>K5R3/8-230X2</t>
  </si>
  <si>
    <t xml:space="preserve"> LUMINAIRE DE SECURITE, AVEC SIGNALISATION SIMPLE FACE  </t>
  </si>
  <si>
    <t>K5R4/8-230X2</t>
  </si>
  <si>
    <t xml:space="preserve"> LUMINAIRE DE SECURITE, AVEC SIGNALISATION DOUBLE FACE  </t>
  </si>
  <si>
    <t xml:space="preserve"> CENTRALE DE CONTROLE ET DE SURVEILLANCE  </t>
  </si>
  <si>
    <t>K4H12+K416+EBS/ESMKH15</t>
  </si>
  <si>
    <t xml:space="preserve"> BLOC DE SECOURS AUTONOME, SANS SIGNALISATION  </t>
  </si>
  <si>
    <t>K213/6N</t>
  </si>
  <si>
    <t xml:space="preserve"> BLOC DE SECOURS AUTONOME, AVEC SIGNALISATION SIMPLE FACE</t>
  </si>
  <si>
    <t>K233/6P</t>
  </si>
  <si>
    <t>K233/6P+K2H23 COMPRS</t>
  </si>
  <si>
    <t xml:space="preserve"> BLOC DE SECOURS AUTONOME, AVEC SIGNALISATION DOUBLE FACE  </t>
  </si>
  <si>
    <t>K243/6P</t>
  </si>
  <si>
    <t xml:space="preserve"> BLOC DE SECOURS AUTONOME POUR EXTERIEUR</t>
  </si>
  <si>
    <t>K213/6NO</t>
  </si>
  <si>
    <t xml:space="preserve"> BLOC DE SECOURS AUTONOME, SANS SIGNALISATION (POUR GAINE TECHNIQUE)</t>
  </si>
  <si>
    <t xml:space="preserve"> LUMINAIRE DE SECURITE A LED  </t>
  </si>
  <si>
    <t>K9212/3N</t>
  </si>
  <si>
    <t xml:space="preserve"> BLOC DE SECOURS AUTONONE, SANS SIGNALISATION  </t>
  </si>
  <si>
    <t>K933/8N</t>
  </si>
  <si>
    <t>K943/8PGO</t>
  </si>
  <si>
    <t>K953/8PGO</t>
  </si>
  <si>
    <t xml:space="preserve">BLOC DE SECOURS AUTONOME, AVEC SIGNALISATION DOUBLE FACE  </t>
  </si>
  <si>
    <t>K923/8PGO</t>
  </si>
  <si>
    <t>ALIMENTATION AUTONOME POUR DOWNLIGHT</t>
  </si>
  <si>
    <t>K9013/3N</t>
  </si>
  <si>
    <t>PRISE COAXIALE</t>
  </si>
  <si>
    <t>KATHREIN</t>
  </si>
  <si>
    <t>ESD 44</t>
  </si>
  <si>
    <t>HORLOGE</t>
  </si>
  <si>
    <t>BURK MOBATIME</t>
  </si>
  <si>
    <t>B043 1411 3211</t>
  </si>
  <si>
    <t>RUBAN CHAUFFANT</t>
  </si>
  <si>
    <t>EM2-XR</t>
  </si>
  <si>
    <t>Ensemble installation de parafoudre</t>
  </si>
  <si>
    <t>Paratonnerre</t>
  </si>
  <si>
    <t xml:space="preserve"> NO-BREAK B - 200kVA</t>
  </si>
  <si>
    <t>Power-Wave200-33</t>
  </si>
  <si>
    <t>EXIDE SPRINTER</t>
  </si>
  <si>
    <t>XP12V3000</t>
  </si>
  <si>
    <t>SS1 - TGBT B</t>
  </si>
  <si>
    <t xml:space="preserve"> TABLEAU GENERAL BASSE TENSION B NORMAL TB/1</t>
  </si>
  <si>
    <t xml:space="preserve"> INTERRUPTEUR SECTIONNEUR D'ARRIVEE DU TGBT TB/1</t>
  </si>
  <si>
    <t>INS1600</t>
  </si>
  <si>
    <t xml:space="preserve"> DISJONCTEUR DE DEPART 160A</t>
  </si>
  <si>
    <t>NSX160B</t>
  </si>
  <si>
    <t xml:space="preserve"> TABLEAU GENERAL BASSE TENSION B SECURITE SB/1</t>
  </si>
  <si>
    <t xml:space="preserve"> INTERRUPTEUR SECTIONNEUR D'ARRIVEE DU TGBT GC/1</t>
  </si>
  <si>
    <t>INS400</t>
  </si>
  <si>
    <t xml:space="preserve"> TABLEAU GENERAL BASSE TENSION B REMPLACEMENT  RB/1</t>
  </si>
  <si>
    <t xml:space="preserve"> DISJONCTEUR D'ARRIVEE DU TGBT TC/1</t>
  </si>
  <si>
    <t>NSX400NA</t>
  </si>
  <si>
    <t xml:space="preserve"> TABLEAU GENERAL BASSE TENSION B REMPLACEMENT BIS RB/2</t>
  </si>
  <si>
    <t xml:space="preserve"> DISJONCTEUR D'ARRIVEE DU TGBT R PM</t>
  </si>
  <si>
    <t>NSX800NA</t>
  </si>
  <si>
    <t xml:space="preserve"> TABLEAU GENERAL BASSE TENSION B NO-BREAK NB/2</t>
  </si>
  <si>
    <t xml:space="preserve"> DISJONCTEUR D'ARRIVEE DU NO-BREAK 200kVA</t>
  </si>
  <si>
    <t xml:space="preserve"> DISJONCTEUR D'ARRIVEE DU TGBT RB/2</t>
  </si>
  <si>
    <t xml:space="preserve"> TABLEAU SECONDAIRE TS.B.N.SS3,1  </t>
  </si>
  <si>
    <t xml:space="preserve"> TABLEAU SECONDAIRE TS.B.R.SS3,1  </t>
  </si>
  <si>
    <t xml:space="preserve"> TABLEAU SECONDAIRE TS.B.N.SS2,1  </t>
  </si>
  <si>
    <t xml:space="preserve"> TABLEAU SECONDAIRE TS.B.R.SS2,1  </t>
  </si>
  <si>
    <t>SS1 - ZONE B1-B2</t>
  </si>
  <si>
    <t xml:space="preserve"> TABLEAU SECONDAIRE TS.B.N.SS1,1  </t>
  </si>
  <si>
    <t xml:space="preserve"> TABLEAU SECONDAIRE TS.B.R.SS1,1  </t>
  </si>
  <si>
    <t>SS1 - ZONE B3-B4</t>
  </si>
  <si>
    <t xml:space="preserve"> TABLEAU SECONDAIRE TS.B.N.SS1,2  </t>
  </si>
  <si>
    <t xml:space="preserve"> TABLEAU SECONDAIRE TS.B.R.SS1,2  </t>
  </si>
  <si>
    <t>SS1 - ATELIER</t>
  </si>
  <si>
    <t xml:space="preserve"> TABLEAU SECONDAIRE TS.B.N.SS1.AT  </t>
  </si>
  <si>
    <t>RDC - ZONE B1</t>
  </si>
  <si>
    <t xml:space="preserve"> TABLEAU SECONDAIRE TS.B.N.0,1  </t>
  </si>
  <si>
    <t xml:space="preserve"> TABLEAU SECONDAIRE TS.B.R.0,1  </t>
  </si>
  <si>
    <t>RDC - ZONE B2</t>
  </si>
  <si>
    <t xml:space="preserve"> TABLEAU SECONDAIRE TS.B.N.0,2  </t>
  </si>
  <si>
    <t xml:space="preserve"> TABLEAU SECONDAIRE TS.B.R.0,2  </t>
  </si>
  <si>
    <t>RDC - ZONE B3</t>
  </si>
  <si>
    <t xml:space="preserve"> TABLEAU SECONDAIRE TS.B.N.0,3  </t>
  </si>
  <si>
    <t xml:space="preserve"> TABLEAU SECONDAIRE TS.B.R.0,3  </t>
  </si>
  <si>
    <t>RDC - ZONE B4</t>
  </si>
  <si>
    <t xml:space="preserve"> TABLEAU SECONDAIRE TS.B.N.0,4  </t>
  </si>
  <si>
    <t xml:space="preserve"> TABLEAU SECONDAIRE TS.B.R.0,4  </t>
  </si>
  <si>
    <t>Toiture B</t>
  </si>
  <si>
    <t xml:space="preserve"> COFFRET ELECTRIQUE CE.B.N.T.9 à 12 B</t>
  </si>
  <si>
    <t xml:space="preserve"> COFFRET ELECTRIQUE CE.A/B/C.R.T.9 à 12.B</t>
  </si>
  <si>
    <t xml:space="preserve"> ACTIONNEUR MODULAIRE 4 SORTIES  </t>
  </si>
  <si>
    <t xml:space="preserve"> TABLEAU SECONDAIRE TS.B.S.SS1,1  </t>
  </si>
  <si>
    <t xml:space="preserve"> TABLEAU SECONDAIRE TS.B.EXTERIEUR  </t>
  </si>
  <si>
    <t xml:space="preserve"> TABLEAU SECONDAIRE TS.B.R.EXTERIEUR</t>
  </si>
  <si>
    <t xml:space="preserve"> TABLEAU SECONDAIRE TS.C.EXTERIEUR  </t>
  </si>
  <si>
    <t xml:space="preserve"> DISJONCTEUR 10A</t>
  </si>
  <si>
    <t xml:space="preserve"> DISJONCTEUR DE DEPART 63A - 4P</t>
  </si>
  <si>
    <t xml:space="preserve"> TP NO-BREAK LOCAL CTS 4</t>
  </si>
  <si>
    <t xml:space="preserve"> TP NO-BREAK COURANT FAIBLE B</t>
  </si>
  <si>
    <t xml:space="preserve"> TS NO-BREAK COURANT FAIBLE CF1 - CTS4</t>
  </si>
  <si>
    <t xml:space="preserve"> TS NO-BREAK COURANT FAIBLE CF2</t>
  </si>
  <si>
    <t xml:space="preserve"> DISJONCTEUR D'ARRIVEE DU TGBT B NB</t>
  </si>
  <si>
    <t>RDC - SALLES B</t>
  </si>
  <si>
    <t>ZONE B1</t>
  </si>
  <si>
    <t xml:space="preserve"> TS NO-BREAK CENTRE DE CONDUITE  </t>
  </si>
  <si>
    <t>TABLEAUX COMMANDE ET PUISSANCE POMPE EAU GLACEE PRIMAIRE VENTILO-CONVECTEUR - CV02B</t>
  </si>
  <si>
    <t>NZM 9-250</t>
  </si>
  <si>
    <t>TABLEAU ELECTRIQUE "AIR PRIMAIRE" ET "EXTRACTION GARAGE" - CV01B - CELLULE C/1 &amp; C/2</t>
  </si>
  <si>
    <t>NZM 9-200</t>
  </si>
  <si>
    <t>NZM 4-63</t>
  </si>
  <si>
    <t>TABLEAU ELECTRIQUE ARCHIVE ET DATACENTER - CV01B - CELLULE B</t>
  </si>
  <si>
    <t>TABLEAUX ELECTRIQUES DELIBERES 1 ET 2  - CV01B - CELLULE A/1 &amp; A/2</t>
  </si>
  <si>
    <t>TABLEAU DE REGULATION POUR VENTILO-CONVECTEURS</t>
  </si>
  <si>
    <t>TABLEAU DE CONCENTRATION DES CCF</t>
  </si>
  <si>
    <t>TABLEAU ELECTRIQUE INTERPRETES 2 ET 3 - CV03B - CELLULE A/1 &amp; A/2</t>
  </si>
  <si>
    <t>TABLEAU ELECTRIQUE FOYER 3 &amp; CAFETERIA - CV03B - CELLULE B/1 &amp; B/2</t>
  </si>
  <si>
    <t>TABLEAU ELECTRIQUE FOYER 1 ET 2 - CV04B - CELLULE A1/A2</t>
  </si>
  <si>
    <t>TABLEAU ELECTRIQUE RESERVE STOCKAGE ET INTERPRETE 1 - CV04B - CELLULE B1/B2</t>
  </si>
  <si>
    <t>TABLEAUX ELECTRIQUES DES AEROCONDENSEURS DU DATACENTER</t>
  </si>
  <si>
    <t>TABLEAU ELECTRIQUE DU CTA 19 - SALLE D'AUDIENCE 1</t>
  </si>
  <si>
    <t>TABLEAU ELECTRIQUE DU CTA 20 - SALLE D'AUDIENCE 2</t>
  </si>
  <si>
    <t>TABLEAU ELECTRIQUE DU CTA 21 - CONFERENCE</t>
  </si>
  <si>
    <t>TABLEAUX ELECTRIQUES DE DESENFUMAGE</t>
  </si>
  <si>
    <t>TABLEAU ELECTRIQUE DE LA SALLE DE REUNION / SALLE D'AUDIENCE 2</t>
  </si>
  <si>
    <t>NH1-11</t>
  </si>
  <si>
    <t>TABLEAU ELECTRIQUE DCC BT &amp; CF - CV06.2B</t>
  </si>
  <si>
    <t>COFFRET CTS4</t>
  </si>
  <si>
    <t>CARTE DE SORTIE DIGITALES</t>
  </si>
  <si>
    <t>TABLEAU DE PRODUCTION DE FROID TM-3</t>
  </si>
  <si>
    <t>RELAIS 230VAC 4 POLE</t>
  </si>
  <si>
    <t>C60N 3P 25A/D</t>
  </si>
  <si>
    <t>TABLEAU CABANON TECHNIQUE B1</t>
  </si>
  <si>
    <t>TABLEAU CABANON TECHNIQUE B2</t>
  </si>
  <si>
    <t>TABLEAU CABANON TECHNIQUE B3</t>
  </si>
  <si>
    <t xml:space="preserve">TABLEAU CABANON TECHNIQUE B4 </t>
  </si>
  <si>
    <t>COFFRET ECHANGEUR BAT B</t>
  </si>
  <si>
    <t>TABLEAU DE GESTION BAT B</t>
  </si>
  <si>
    <t>TABLEAU CTA ARRIERE SALLE</t>
  </si>
  <si>
    <t>COFFRET DDC TGBT B</t>
  </si>
  <si>
    <t>COFFRET VENTILATION LOCAL SOUDURE</t>
  </si>
  <si>
    <t>INTERRUPTEUR 100A - 3P</t>
  </si>
  <si>
    <t>GV2 ME22</t>
  </si>
  <si>
    <t>GV2 ME06</t>
  </si>
  <si>
    <t>TABLEAU DETECTION CO PARKING -3</t>
  </si>
  <si>
    <t>TABLEAU TOUR DE REFROIDISSEMENT</t>
  </si>
  <si>
    <t xml:space="preserve">INTERRUPTEUR À CLEF </t>
  </si>
  <si>
    <t xml:space="preserve">ALLEN BRADLEY </t>
  </si>
  <si>
    <t xml:space="preserve">DÉPARTS MOTEURS </t>
  </si>
  <si>
    <t>DISJONCTEUR DIFFÉRENTIEL 30MA</t>
  </si>
  <si>
    <t>CHAUFFAGE DE L'ARMOIRE</t>
  </si>
  <si>
    <t>SWIBOX AG</t>
  </si>
  <si>
    <t xml:space="preserve">VARIATEUR DE VITESSE </t>
  </si>
  <si>
    <t>SCHAFFNER EMV AG</t>
  </si>
  <si>
    <t>TABLEAU GROUPE DE FROID 1</t>
  </si>
  <si>
    <t>INTERRUPTEUR</t>
  </si>
  <si>
    <t>PRISE 230V</t>
  </si>
  <si>
    <t>ALIMENTATION 24VDC</t>
  </si>
  <si>
    <t>CARTE ÉLECTRONIQUE CONTRÔLE COMPRESSEUR</t>
  </si>
  <si>
    <t>SIEMENS - ABB</t>
  </si>
  <si>
    <t>PORTES FUSIBLE À COUTEAUX</t>
  </si>
  <si>
    <t>TRANSFORMATEUR 24V</t>
  </si>
  <si>
    <t>ZONES B1-B4</t>
  </si>
  <si>
    <t>86 548 01</t>
  </si>
  <si>
    <t>003 - LOCAL ASC B</t>
  </si>
  <si>
    <t>ZONES B1-B4 / ESCALIERS</t>
  </si>
  <si>
    <t>RDC - FOYER B</t>
  </si>
  <si>
    <t xml:space="preserve"> I. LIGNE CONTINUE DE LUMIERE 54 W  </t>
  </si>
  <si>
    <t xml:space="preserve"> P. PROJECTEUR EN APPLIQUE A ECLAIRAGE DIRECT ET INDIRECT 2X35 W  </t>
  </si>
  <si>
    <t>6622A</t>
  </si>
  <si>
    <t xml:space="preserve"> SPOTS A LEDS DANS LE FOYER  </t>
  </si>
  <si>
    <t>PHILIPS</t>
  </si>
  <si>
    <t>BBG462</t>
  </si>
  <si>
    <t xml:space="preserve"> LUMINAIRE SUR RAIL</t>
  </si>
  <si>
    <t>TTX150</t>
  </si>
  <si>
    <t>EXTERIEUR</t>
  </si>
  <si>
    <t xml:space="preserve"> BALISE - (RELAMPE)</t>
  </si>
  <si>
    <t xml:space="preserve"> BALISE - FLUO COMPACT - 42W</t>
  </si>
  <si>
    <t>Lampe de bureau</t>
  </si>
  <si>
    <t xml:space="preserve"> ALIMENTATION AUTONOME POUR DOWNLIGHT</t>
  </si>
  <si>
    <t>RACK TELEDISTRIBUTION</t>
  </si>
  <si>
    <t>SCHAFER</t>
  </si>
  <si>
    <t>RX-RACK + ACCESS</t>
  </si>
  <si>
    <t>SYSTÈME D’AMPLIFICATION POUR MATRICE DE DISTRIBUTION</t>
  </si>
  <si>
    <t>VWS 2550</t>
  </si>
  <si>
    <t>MATRICE DE PASSAGE</t>
  </si>
  <si>
    <t>EXR 2998</t>
  </si>
  <si>
    <t>SYSTÈME D’AMPLIFICATION POUR DISTRIBUTION SECONDAIRE</t>
  </si>
  <si>
    <t>VWS 2900</t>
  </si>
  <si>
    <t>MATRICE DE FIN DE LIGNE</t>
  </si>
  <si>
    <t>EXR 2908</t>
  </si>
  <si>
    <t>ELÉMENT DE CONNEXION À 9 VOIES</t>
  </si>
  <si>
    <t>EBX 2920</t>
  </si>
  <si>
    <t>RÉSISTANCE DE FIN DE LIGNE</t>
  </si>
  <si>
    <t>EMK 03</t>
  </si>
  <si>
    <t>REPARTITEUR</t>
  </si>
  <si>
    <t>EBC 14</t>
  </si>
  <si>
    <t>TMC</t>
  </si>
  <si>
    <t>TMC RES</t>
  </si>
  <si>
    <t>Ormazabal</t>
  </si>
  <si>
    <t>Cellules MT de sectionnement</t>
  </si>
  <si>
    <t>CKS 630</t>
  </si>
  <si>
    <t>Source de courant sur batterie</t>
  </si>
  <si>
    <t>AEES</t>
  </si>
  <si>
    <t>Poweris</t>
  </si>
  <si>
    <t>OVA</t>
  </si>
  <si>
    <t>FARO</t>
  </si>
  <si>
    <t>Moteur</t>
  </si>
  <si>
    <t>MTU</t>
  </si>
  <si>
    <t>12 V 4000 G 21</t>
  </si>
  <si>
    <t>LSA 50-1</t>
  </si>
  <si>
    <t>Energolux</t>
  </si>
  <si>
    <t>Interface de communication avec la GTC</t>
  </si>
  <si>
    <t>Martin</t>
  </si>
  <si>
    <t>SMG</t>
  </si>
  <si>
    <t>Dehoust</t>
  </si>
  <si>
    <t>PEK 1000</t>
  </si>
  <si>
    <t>Trop plein</t>
  </si>
  <si>
    <t>Flotteur, vanne d'arrèt</t>
  </si>
  <si>
    <t>Petit équipement</t>
  </si>
  <si>
    <t>Güntner</t>
  </si>
  <si>
    <t>GFH 102 B</t>
  </si>
  <si>
    <t>IPN</t>
  </si>
  <si>
    <t>BOA</t>
  </si>
  <si>
    <t>COMPACT</t>
  </si>
  <si>
    <t>Compensateur de dilatation</t>
  </si>
  <si>
    <t>Dilato</t>
  </si>
  <si>
    <t>K-BO</t>
  </si>
  <si>
    <t>Jumo</t>
  </si>
  <si>
    <t xml:space="preserve">N 200 </t>
  </si>
  <si>
    <t>Sonde de pression pour liquide</t>
  </si>
  <si>
    <t>GG 20</t>
  </si>
  <si>
    <t>Controleur de débit</t>
  </si>
  <si>
    <t>FS</t>
  </si>
  <si>
    <t xml:space="preserve">Soupape de sécurité </t>
  </si>
  <si>
    <t>Goetze</t>
  </si>
  <si>
    <t>Purgeur d'air</t>
  </si>
  <si>
    <t>Robinet de vidange et remplissage</t>
  </si>
  <si>
    <t>Concept Power</t>
  </si>
  <si>
    <t>Exide</t>
  </si>
  <si>
    <t>Marathon</t>
  </si>
  <si>
    <t>Suppression des problèmes d'harmoniques</t>
  </si>
  <si>
    <t>VFI</t>
  </si>
  <si>
    <t>SS 111</t>
  </si>
  <si>
    <t>Interface de communication avec le réseau interne</t>
  </si>
  <si>
    <t>Raccordement acrotere</t>
  </si>
  <si>
    <t>Mesure de contrôle</t>
  </si>
  <si>
    <t>Tableau principal normal et ses accessoires</t>
  </si>
  <si>
    <t>Tableau principal normal toiture Tour A</t>
  </si>
  <si>
    <t>Tableau principal normal toiture Tour B</t>
  </si>
  <si>
    <t>ENERGOLUX</t>
  </si>
  <si>
    <t>Tableau distribution Courant faible</t>
  </si>
  <si>
    <t>PCS/PCI et CTS1 Module de transfert de charge</t>
  </si>
  <si>
    <t>AXN 12/56/710</t>
  </si>
  <si>
    <t>AXN 12/56/1000</t>
  </si>
  <si>
    <t>AXN 12/56/315</t>
  </si>
  <si>
    <t>F  742</t>
  </si>
  <si>
    <t>THEBEN</t>
  </si>
  <si>
    <t>RAM</t>
  </si>
  <si>
    <t>AXN 12/56/560</t>
  </si>
  <si>
    <t>GIRA</t>
  </si>
  <si>
    <t>Edelst WGSYS</t>
  </si>
  <si>
    <t>Prise simple mono  standard secourue</t>
  </si>
  <si>
    <t>MONDO</t>
  </si>
  <si>
    <t>FW116</t>
  </si>
  <si>
    <t xml:space="preserve">Raccord fixe  Fenêtres à ouverture électrique </t>
  </si>
  <si>
    <t>BETTERMAN</t>
  </si>
  <si>
    <t>A11HF</t>
  </si>
  <si>
    <t xml:space="preserve">Raccord fixe 16A/230V Urinoir </t>
  </si>
  <si>
    <t>Raccord fixe 16A/230V</t>
  </si>
  <si>
    <t>Transformateur pour moteur fenêtre</t>
  </si>
  <si>
    <t>LEGRAND</t>
  </si>
  <si>
    <t>TO1 +15 LB0035 Prise électrique 230 V</t>
  </si>
  <si>
    <t>TO1+00LB0064 Prise double</t>
  </si>
  <si>
    <t>TO1+00LB0064 Patch panel</t>
  </si>
  <si>
    <t>TO1-01LT0022 Prises 230 V</t>
  </si>
  <si>
    <t>Réglette 1X36W</t>
  </si>
  <si>
    <t>LIGHT</t>
  </si>
  <si>
    <t>NEW POPLEX</t>
  </si>
  <si>
    <t>Réglette 1X58W</t>
  </si>
  <si>
    <t>SITECO</t>
  </si>
  <si>
    <t>FR100</t>
  </si>
  <si>
    <t>TEKNILUX</t>
  </si>
  <si>
    <t>TEK-VE 200</t>
  </si>
  <si>
    <t>TEK-HO 200</t>
  </si>
  <si>
    <t>Luminaire plafonnier pour les bureaux</t>
  </si>
  <si>
    <t>RJ478/139-TD1</t>
  </si>
  <si>
    <t>Applique murale</t>
  </si>
  <si>
    <t>SAMMODE</t>
  </si>
  <si>
    <t>LUM133</t>
  </si>
  <si>
    <t>Réserve bibliothèque Luminaires suppl.</t>
  </si>
  <si>
    <t>Réserve bibliothèque Int. suppl.</t>
  </si>
  <si>
    <t>TO2+00LG006 Luminaires suppl.</t>
  </si>
  <si>
    <t>TO1+00LG006 Luminaires suppl.</t>
  </si>
  <si>
    <t>ZRM-2001-SO</t>
  </si>
  <si>
    <t>IQS2000-999</t>
  </si>
  <si>
    <t>Luminaire de secours, locaux techniques</t>
  </si>
  <si>
    <t>R7-13/1-LD-D/W-SI-IP54-IQS</t>
  </si>
  <si>
    <t>R5-13/1-LD-D/W-IP54-IQS</t>
  </si>
  <si>
    <t>EXS-8/1-LD-W/D-IQS</t>
  </si>
  <si>
    <t>R5-8/1-LD-D/W-IP54-IQS</t>
  </si>
  <si>
    <t>Module de conversion Ecker pour 2 ETAP</t>
  </si>
  <si>
    <t>EIB SYSTEM</t>
  </si>
  <si>
    <t>Interface GTC</t>
  </si>
  <si>
    <t>Coupleur de lignes</t>
  </si>
  <si>
    <t>Bloc temporisation</t>
  </si>
  <si>
    <t>Recepteur actif - FENETRE 24V</t>
  </si>
  <si>
    <t>Station meteo pour stores ET FENETRE</t>
  </si>
  <si>
    <t>Récepteur passif (entrée binaire BP)</t>
  </si>
  <si>
    <t>Récepteur actif tableaux</t>
  </si>
  <si>
    <t>Récepteur actif plafond</t>
  </si>
  <si>
    <t>Récepteur passif (entrée binaire 24V)</t>
  </si>
  <si>
    <t>Module dimmable 0-10V</t>
  </si>
  <si>
    <t>Entrée binaire (état des disjoncteurs du TGBT)</t>
  </si>
  <si>
    <t>Entrée binaire (alarme production énergie)</t>
  </si>
  <si>
    <t>ASUS</t>
  </si>
  <si>
    <t>p4</t>
  </si>
  <si>
    <t>Ordinateur Labtop</t>
  </si>
  <si>
    <t>PM12</t>
  </si>
  <si>
    <t>Imprimante à jet d'encre couleur A3</t>
  </si>
  <si>
    <t>Office jet pro</t>
  </si>
  <si>
    <t>Interfaces GSC et GTC</t>
  </si>
  <si>
    <t>TO1+17LB0026 Module EIB</t>
  </si>
  <si>
    <t>TO1+25 NH3 Convertisseur de signal pour intégration GTC</t>
  </si>
  <si>
    <t>TO2+25 NH3 Convertisseur de signal pour intégration GTC</t>
  </si>
  <si>
    <t>VENTUS</t>
  </si>
  <si>
    <t>NG24/2A</t>
  </si>
  <si>
    <t>EIB 8 REG</t>
  </si>
  <si>
    <t>Wieland</t>
  </si>
  <si>
    <t>Gesis 
EIB RM-BAS</t>
  </si>
  <si>
    <t>TO2 -1 Telecom Center Prise dans rack info</t>
  </si>
  <si>
    <t>TO2 -1 Telecom Center Bloc de prises dans rack info</t>
  </si>
  <si>
    <t xml:space="preserve">Régulation pour CTA "Bibliothèque"                                                                                              </t>
  </si>
  <si>
    <t xml:space="preserve">Régulation pour circuit "Ventilo-convecteurs" Bibliothèque                                                                                                              </t>
  </si>
  <si>
    <t xml:space="preserve">Régulation pour "régulation d'ambiance" bureaux individuels                                                                                                             </t>
  </si>
  <si>
    <t xml:space="preserve">Régulation pour "Ventilo-convecteurs VDI" Bibliothèque                                                                                                 </t>
  </si>
  <si>
    <t xml:space="preserve">Régulation pour "régulation d'ambiance" Locaux VDI                                                                                                                      </t>
  </si>
  <si>
    <t xml:space="preserve">Matériel de régulation pour CTA "Restaurant"                                                                                                </t>
  </si>
  <si>
    <t xml:space="preserve">Régulation pour Echangeurs "Plancher climatique" .                                                                                                          </t>
  </si>
  <si>
    <t xml:space="preserve">Régulation pour "régulation d'ambiance" pour dito                                                                                                                       </t>
  </si>
  <si>
    <t xml:space="preserve">Régulation pour circuit  CTA  et VC "Banque"                                                                                              </t>
  </si>
  <si>
    <t xml:space="preserve">Régulation pour CTA "Agence de voyage" .                                                                                                              </t>
  </si>
  <si>
    <t xml:space="preserve">Régulation pour CTA "Club's"                                                                                                                        </t>
  </si>
  <si>
    <t xml:space="preserve">Régulation pour CTA "Multimédia" .0...2 m3/h                                                                                                                            </t>
  </si>
  <si>
    <t xml:space="preserve">Régulation pour  circuit  CTA "Cuisine et Laverie "                                                                                                 </t>
  </si>
  <si>
    <t xml:space="preserve">Régulation pour CTA "Salle de cours"                                                                                                                  </t>
  </si>
  <si>
    <t xml:space="preserve">Régulation pour circuit "Ventilo-convecteurs VDI" "Classes"                                                                                                   </t>
  </si>
  <si>
    <t xml:space="preserve">Régulation pour CTA "Salle à manger"                                                                                                           </t>
  </si>
  <si>
    <t xml:space="preserve">Régulation pour CTA "Laverie 2"                                                                                                                     </t>
  </si>
  <si>
    <t xml:space="preserve">Régulation pour ballon d'accumulation                                                                                                                                 </t>
  </si>
  <si>
    <t xml:space="preserve">Matériel de régulation pour système de by-pass                                                                                                                                   </t>
  </si>
  <si>
    <t xml:space="preserve">Matériel de régulation pour Echangeurs intermédiaires                                                                                                                    </t>
  </si>
  <si>
    <t xml:space="preserve">Régulation pour "Pompes de transfert primaires"                                                                                                                     </t>
  </si>
  <si>
    <t xml:space="preserve">Régulation pour "Pompes de transfert Secondaires"                                                                                                                    </t>
  </si>
  <si>
    <t xml:space="preserve">Régulation  pour vase d'expansion automatique                                                                                                                     </t>
  </si>
  <si>
    <t xml:space="preserve">Régulation pour CTA "Bibliothèque"                                                                                                </t>
  </si>
  <si>
    <t xml:space="preserve">Régulation pour circuit "V.C." Bibliothèque                                                                                                              </t>
  </si>
  <si>
    <t xml:space="preserve">"Régulation d'ambiance" bureaux individuels                                                                                                             </t>
  </si>
  <si>
    <t xml:space="preserve">Régulation pour circuit "V.C. VDI" Bibliothèque                                                                                                </t>
  </si>
  <si>
    <t xml:space="preserve">égulation pour "régulation d'ambiance" Locaux VDI                                                                                                                      </t>
  </si>
  <si>
    <t xml:space="preserve">Régulation pour CTA "Restaurant"                                                                                                 </t>
  </si>
  <si>
    <t xml:space="preserve">Régulation pour Echangeurs "Plancher climatique"                                                                                                              </t>
  </si>
  <si>
    <t xml:space="preserve">Régulation pour circuit  CTA  et V.C. "Banque"                                                                                           </t>
  </si>
  <si>
    <t xml:space="preserve">Matériel de régulation pour CTA "Agence de voyage"                                                                                                               </t>
  </si>
  <si>
    <t xml:space="preserve">Matériel de régulation pour CTA "Club's"                                                                                                                         </t>
  </si>
  <si>
    <t xml:space="preserve">Matériel de régulation pour CTA "Multimédia"                                                                                                                         </t>
  </si>
  <si>
    <t xml:space="preserve">Régulation pour  circuit  CTA "Cuisine et Laverie " 1                                                                                                 </t>
  </si>
  <si>
    <t xml:space="preserve">Matériel de régulation pour CTA "Salle de cours"                                                                                                                 </t>
  </si>
  <si>
    <t xml:space="preserve">Régulation pour circuit "V.C. VDI" "Classes"                                                                                                 </t>
  </si>
  <si>
    <t xml:space="preserve">Matériel de régulation pour CTA "Salle à manger"   </t>
  </si>
  <si>
    <t xml:space="preserve">Matériel de régulation pour CTA "Laverie 2"                                                                                                                  </t>
  </si>
  <si>
    <t xml:space="preserve">Matériel de régulation pour échangeur intermédiaire                                                                                                   </t>
  </si>
  <si>
    <t xml:space="preserve">Matériel de régulation pour circuit " batteries" préchauffe                                                                               </t>
  </si>
  <si>
    <t xml:space="preserve">Régulation pour circuit  CTA" Bibliothèque" préchauffe.                                                              </t>
  </si>
  <si>
    <t xml:space="preserve">Régulation pour circuit  CTA "Bibliothèque"  postchauffe                                                                                </t>
  </si>
  <si>
    <t xml:space="preserve">Matériel de régulation pour circuit  CTA "Stokage"                                                                                                 </t>
  </si>
  <si>
    <t xml:space="preserve">Matériel de régulation pour Echangeur "ECS"                                                                                                           </t>
  </si>
  <si>
    <t xml:space="preserve">Matériel de régulation pour échangeur intermédiaire                                                                                                     </t>
  </si>
  <si>
    <t xml:space="preserve">Matériel de régulation pour circuit " CTA Restaurant"                                                                                            </t>
  </si>
  <si>
    <t xml:space="preserve">Matériel de régulation pour circuit " aerothermes"                                                                                             </t>
  </si>
  <si>
    <t xml:space="preserve">Matériel de régulation pour "régulation d'ambiance"                                                                                                                                 </t>
  </si>
  <si>
    <t xml:space="preserve">Matériel de régulation pour circuit " unités terminales"                                                                                                   </t>
  </si>
  <si>
    <t xml:space="preserve">Matériel de régulation pour circuit " unités terminales"                                                                                              </t>
  </si>
  <si>
    <t xml:space="preserve">Matériel de régulation pour "batteries terminales"                                                                                                              </t>
  </si>
  <si>
    <t xml:space="preserve">Matériel de régulation pour circuit " CTA" chauffe                                                                                                   </t>
  </si>
  <si>
    <t xml:space="preserve">Matériel de régulation pour circuit " Coupole" chauffe                                                                                                  </t>
  </si>
  <si>
    <t xml:space="preserve">Matériel de régulation pour circuit " CTA" chauffe                                                                                                             </t>
  </si>
  <si>
    <t xml:space="preserve">Matériel de régulation pour circuit " CTA" chauffe                                                                                                              </t>
  </si>
  <si>
    <t xml:space="preserve">Matériel de régulation pour circuit " CTA" chauffe                                                                                                                </t>
  </si>
  <si>
    <t xml:space="preserve">Matériel de régulation pour échangeur intermédiaire                                                                                                        </t>
  </si>
  <si>
    <t xml:space="preserve">Matériel de régulation pour circuit " CTA" chauffe                                                                                                    </t>
  </si>
  <si>
    <t xml:space="preserve">Matériel de régulation pour "batteries terminales"                                                                                                               </t>
  </si>
  <si>
    <t xml:space="preserve">Matériel de régulation pour circuit " CTA" chauffe                                                                                         </t>
  </si>
  <si>
    <t xml:space="preserve">Régulation pour post chauffe  CTA "Presse - Avocats"                                                                               </t>
  </si>
  <si>
    <t xml:space="preserve">Matériel de régulation pour circuit "récupération de chaleur "                                                                                                                      </t>
  </si>
  <si>
    <t xml:space="preserve">Matériel de régulation pour circuit " CTA" chauffe                                                                                                  </t>
  </si>
  <si>
    <t xml:space="preserve">Matériel de régulation pour circuit " CTA" chauffe                                                                                                                  </t>
  </si>
  <si>
    <t xml:space="preserve">Matériel de régulation pour circuit " batteries" préchauffe                                                                                             </t>
  </si>
  <si>
    <t xml:space="preserve">Régulation pour circuit "récupération de chaleur "                                                                                                                      </t>
  </si>
  <si>
    <t xml:space="preserve">Régulation pour Echangeur "Eau chaude sanitaire"                                                                                                        </t>
  </si>
  <si>
    <t xml:space="preserve">Régulation pour circuit  CTA "Bibliothèque"  postchauffe </t>
  </si>
  <si>
    <t xml:space="preserve">Régulation pour circuit  CTA "Stokage"  chauffe                                                                                             </t>
  </si>
  <si>
    <t xml:space="preserve">Régulation pour circuit " CTA Restaurant" chauffe                                                                                         </t>
  </si>
  <si>
    <t xml:space="preserve">Matériel de régulation pour circuit " aerothermes"                                                                                                </t>
  </si>
  <si>
    <t xml:space="preserve">Matériel de régulation pour échangeur intermédiaire                                                                                              </t>
  </si>
  <si>
    <t xml:space="preserve">Matériel de régulation pour circuit " unités terminales"                                                                                                 </t>
  </si>
  <si>
    <t xml:space="preserve">Matériel de régulation pour circuit " Coupole" chauffe                                                                                                 </t>
  </si>
  <si>
    <t xml:space="preserve">Matériel de régulation pour "batteries terminales"                                                                                                          </t>
  </si>
  <si>
    <t xml:space="preserve">Régulation pour   CTA "Presse - Avocats"  postchauffe </t>
  </si>
  <si>
    <t>Ensemble de régulation DDC et sous station DCC</t>
  </si>
  <si>
    <t>Matériel de régulation pour extration sanitaire</t>
  </si>
  <si>
    <t>Tableau électrique ventilation</t>
  </si>
  <si>
    <t xml:space="preserve">Armoire électrique  chauffage/froid " LT Bibliothèque" régulation DDC  </t>
  </si>
  <si>
    <t xml:space="preserve">Tableau divisionnaire chauffage "LT Production ECS" régulation DDC        </t>
  </si>
  <si>
    <t xml:space="preserve">Armoire élec. pour LT "Désenfumage RT" régulation DDC </t>
  </si>
  <si>
    <t xml:space="preserve">Armoire électrique HVAC "LT CTA Salle à manger" régulation DDC  </t>
  </si>
  <si>
    <t xml:space="preserve">Armoire électrique HVAC "LT Restaurant" régulation DDC   </t>
  </si>
  <si>
    <t xml:space="preserve">Tableau divisionnaire HVAC  pour CTA "Laverie 2" régulation DDC       </t>
  </si>
  <si>
    <t xml:space="preserve">Tableau divisionnaire HVAC "LT Production ECS" régulation DDC   </t>
  </si>
  <si>
    <t xml:space="preserve">Armoire électrique chauffage/froid "LT Cuisine" régulation DDC          </t>
  </si>
  <si>
    <t xml:space="preserve">Armoire électrique chauffage/froid "LT Classes" régulation DDC         </t>
  </si>
  <si>
    <t xml:space="preserve">Armoire élec.  HVAC "LT Désenfumage Bibliothèque" régulation DDC   </t>
  </si>
  <si>
    <t xml:space="preserve">Armoire électrique "Extraction cuisine" régulation DDC   </t>
  </si>
  <si>
    <t>Armoire électrique "Extraction Friteuse" régulation DDC</t>
  </si>
  <si>
    <t>Ensemble de régulation "Eau glaçée" - y compris sondes, vannes, moteurs, pompes, et entrées sorties digitales et analogiques</t>
  </si>
  <si>
    <t>Ensemble de régulation "Eau chaude" - y compris sondes, vannes, moteurs, pompes, et entrées sorties digitales et analogiques</t>
  </si>
  <si>
    <t xml:space="preserve">Régulation pour Echangeur "Plancher climatique"  90kW                                                                                                                   </t>
  </si>
  <si>
    <t xml:space="preserve">Matériel de régulation pour "régulation d'ambiance" pour dito                                                                                                                       </t>
  </si>
  <si>
    <t xml:space="preserve">Régulation pour Echangeur "Plancher climatique"  175kW                                                                                                                  </t>
  </si>
  <si>
    <t xml:space="preserve">Régulation pour Echangeur "Plancher climatique"  130kW                                                                                                                  </t>
  </si>
  <si>
    <t xml:space="preserve">Régulation pour Echangeur "Plancher climatique"  82kW                                                                                                                   </t>
  </si>
  <si>
    <t xml:space="preserve">Matériel de régulation pour Echangeur plafond froid  9 kW                                                                                                                           </t>
  </si>
  <si>
    <t xml:space="preserve">Matériel de régulation pour Echangeur plafond froid  13kW                                                                                                                           </t>
  </si>
  <si>
    <t xml:space="preserve">Régulation pour Echangeur plafond froid  19.....21 kW                                                                                                                   </t>
  </si>
  <si>
    <t xml:space="preserve">Régulation pour "régulation d'ambiance" Plafond froid                                                                                                                   </t>
  </si>
  <si>
    <t xml:space="preserve">Régulation pour circuit "Ventilo-convecteurs VDI"  1.7 m3/h                                                                                                             </t>
  </si>
  <si>
    <t xml:space="preserve">Matériel de régulation pour circuit CTA  </t>
  </si>
  <si>
    <t xml:space="preserve">Régulation pour Echangeur "Plancher climatique"                                                                                                                     </t>
  </si>
  <si>
    <t xml:space="preserve">Régulation d'ambiance pour dito                                                                                                                       </t>
  </si>
  <si>
    <t xml:space="preserve">Régulation pour Echangeur plafond froid                                                                                                                            </t>
  </si>
  <si>
    <t xml:space="preserve">Matériel de régulation pour Echangeur plafond froid                                                                                                                          </t>
  </si>
  <si>
    <t xml:space="preserve">Régulation d'ambiance" Plafond froid                                                                                                                   </t>
  </si>
  <si>
    <t xml:space="preserve">Régulation pour circuit "Ventilo-convecteurs VDI"                                                                                             </t>
  </si>
  <si>
    <t xml:space="preserve">Régulation d'ambiance" Locaux VDI                                                                                                                      </t>
  </si>
  <si>
    <t xml:space="preserve">Matériel de régulation pour CTA "Avocats - Presse"                                                                                                    </t>
  </si>
  <si>
    <t xml:space="preserve">Régulation pour échangeur intermédiaire  550 .kW....600 kW                                                                                                              </t>
  </si>
  <si>
    <t xml:space="preserve">Régulation pour échangeur intermédiaire  310 .kW                                                                                                                        </t>
  </si>
  <si>
    <t xml:space="preserve">Régulation pour circuit " Plancher climatique"  3.9 m3/h                                                                                                                </t>
  </si>
  <si>
    <t xml:space="preserve">Régulation pour circuit " Plancher climatique"  7.5 m3/h                                                                                                                </t>
  </si>
  <si>
    <t xml:space="preserve">Régulation pour circuit "batterie terminales" Avocat-Presse                                                                                                             </t>
  </si>
  <si>
    <t xml:space="preserve">Régulation pour circuit " Plancher climatique"  5.6 m3/h                                                                                                                </t>
  </si>
  <si>
    <t xml:space="preserve">Régulation pour circuit " Plancher climatique"  3.5 m3/h                                                                                                                </t>
  </si>
  <si>
    <t xml:space="preserve">Matériel de régulation pour circuit "Passerelles"                                                                                                                                   </t>
  </si>
  <si>
    <t xml:space="preserve">Matériel de régulation pour "extraction sanitaire"                                                                                                                                  </t>
  </si>
  <si>
    <t xml:space="preserve">Matériel de régulation pour échangeur intermédiaire                                                                                                         </t>
  </si>
  <si>
    <t xml:space="preserve">Matériel de régulation pour circuit " CTA -Pas Perdus "                                                                                                         </t>
  </si>
  <si>
    <t xml:space="preserve">Matériel de régulation pour circuit " Plancher climatique"                                                                                                        </t>
  </si>
  <si>
    <t xml:space="preserve">Régulation pour circuit " Postchauffe Traducteurs"                                                                                                  </t>
  </si>
  <si>
    <t xml:space="preserve">Régulation pour circuit "batterie terminales" Traducteur                                                                                                                </t>
  </si>
  <si>
    <t xml:space="preserve">Matériel de régulation pour circuit " CTA Conférence"                                                                                                                 </t>
  </si>
  <si>
    <t xml:space="preserve">Matériel de régulation pour circuit " CTA Grande Salle"                                                                                                                </t>
  </si>
  <si>
    <t xml:space="preserve">Matériel de régulation pour circuit " CTA Audience 8"                                                                                                        </t>
  </si>
  <si>
    <t xml:space="preserve">Matériel de régulation pour circuit " CTA Audience 6"                                                                                                               </t>
  </si>
  <si>
    <t xml:space="preserve">Matériel de régulation pour circuit " CTA Hall"                                                                                                                  </t>
  </si>
  <si>
    <t xml:space="preserve">Régulation pour circuit " CTA Salle Polyvalente"                                                                                                             </t>
  </si>
  <si>
    <t xml:space="preserve">Régulation pour circuit "batterie terminales" Bureaux                                                                                                                   </t>
  </si>
  <si>
    <t>Merlin G</t>
  </si>
  <si>
    <t>Local technique P.1.1</t>
  </si>
  <si>
    <t>Armoire électrique HVAC régulation DDC</t>
  </si>
  <si>
    <t>Local technique P.1.2</t>
  </si>
  <si>
    <t>Armoire électrique  HVAC pour la régulation DDC</t>
  </si>
  <si>
    <t>Local technique P.9.1</t>
  </si>
  <si>
    <t>Local technique P.9.2</t>
  </si>
  <si>
    <t xml:space="preserve">Armoire électrique  chauffage/froid pour local technique P.9.2 régulation DDC       </t>
  </si>
  <si>
    <t xml:space="preserve">Armoire électrique pour  DDC/GTC    </t>
  </si>
  <si>
    <t xml:space="preserve">Reports vers détection incendie                                                                                                                                                     </t>
  </si>
  <si>
    <t>Comptage de l'énergie</t>
  </si>
  <si>
    <t xml:space="preserve">Compteur d'énergie                                                                                                                                                                  </t>
  </si>
  <si>
    <t xml:space="preserve">Compteur d'énergie avec TI                                                                                                                                                          </t>
  </si>
  <si>
    <t xml:space="preserve">Régulation pour une tour ouverte de refroidissement (1)                                                                                                               </t>
  </si>
  <si>
    <t xml:space="preserve">Régulation pour traitement d'eau des tours de refroid.                                                                                                     </t>
  </si>
  <si>
    <t xml:space="preserve">Matériel de régulation pour "protection antigel" (1)                                                                                                                                </t>
  </si>
  <si>
    <t xml:space="preserve">Régulation pour groupe de production d'eau glacée (1)                                                                                                                   </t>
  </si>
  <si>
    <t xml:space="preserve">Matériel de régulation pour le circuit free-chilling (1)                                                                                                                            </t>
  </si>
  <si>
    <t xml:space="preserve">Matériel de régulation pour ventilation local chiller NH3                                                                                                                     </t>
  </si>
  <si>
    <t xml:space="preserve">Régulation pour surpression SAS machines NH3 (1)                                                                                                                </t>
  </si>
  <si>
    <t xml:space="preserve">Matériel de régulation pour détection NH3 (1)                                                                                                                                       </t>
  </si>
  <si>
    <t xml:space="preserve">Régulation  pour vase d'expansion automatique (1)                                                                                                                     </t>
  </si>
  <si>
    <t xml:space="preserve">Régulation pour échangeur intermédiaire .                                                                                                      </t>
  </si>
  <si>
    <t xml:space="preserve">Matériel de régulation pour circuit  "CTA"                                                                                                 </t>
  </si>
  <si>
    <t xml:space="preserve">Régulation pour Echangeur Intermédiaires                                                                                                                     </t>
  </si>
  <si>
    <t xml:space="preserve">Régulation pour circuit "ventilo-convecteurs VDI"                                                                                                     </t>
  </si>
  <si>
    <t xml:space="preserve">Régulation pour Echangeur intermédiaire "Pied de Tour"                                                                                                       </t>
  </si>
  <si>
    <t xml:space="preserve">Régulation pour Echangeur plafond froid                                                                                                                          </t>
  </si>
  <si>
    <t xml:space="preserve">Matériel de régulation pour circuit " CTA"                                                                                                      </t>
  </si>
  <si>
    <t xml:space="preserve">Régulation  secondaire pour échangeur intermédiaire 370 kW                                                                                                              </t>
  </si>
  <si>
    <t xml:space="preserve">Régulation  secondaire pour Echangeur  99, 124, 128 kW                                                                                                    </t>
  </si>
  <si>
    <t xml:space="preserve">Régulation pour circuit "ventilo-convecteurs VDI" 0.9.1.8 m3/h                                                                                                      </t>
  </si>
  <si>
    <t xml:space="preserve">Régulation pour Echangeur  "Pied de Tour"  180 kW                                                                                                          </t>
  </si>
  <si>
    <t xml:space="preserve">Régulation pour Echangeur plafond froid 85 kW                                                                                                                           </t>
  </si>
  <si>
    <t xml:space="preserve">Matériel de régulation pour échangeur intermédiaire                                                                                                              </t>
  </si>
  <si>
    <t xml:space="preserve">Matériel de régulation pour circuit " CTA" préchauffe                                                                                          </t>
  </si>
  <si>
    <t xml:space="preserve">Matériel de régulation pour circui  " CTA" poste chauffe                                                                                                        </t>
  </si>
  <si>
    <t xml:space="preserve">Régulation pour échangeur intermédiaire                                                                                                                 </t>
  </si>
  <si>
    <t xml:space="preserve">Matériel de régulation pour circuit " Convecteurs"                                                                                                             </t>
  </si>
  <si>
    <t xml:space="preserve">Régul secondaire pour échangeur intermédiaire 700 kW                                                                                                               </t>
  </si>
  <si>
    <t xml:space="preserve">Régul secondaire pour échangeur   2.6 m3/h ( 60 kW)                                                                                                   </t>
  </si>
  <si>
    <t xml:space="preserve">Régul pour circuit " Convecteurs" ...1.3...m3/h (30 kW)                                                                                                            </t>
  </si>
  <si>
    <t>Tableau électrique d'étage</t>
  </si>
  <si>
    <t>Armoire électrique pour sous-station HVAC Lt T.x.25</t>
  </si>
  <si>
    <t>Armoire électrique pour sous-station HVAC Lt PDT.</t>
  </si>
  <si>
    <t>Armoire électrique pour sous-station HVAC aux étages</t>
  </si>
  <si>
    <t xml:space="preserve">Armoire électrique pour station principale DDC/GTC </t>
  </si>
  <si>
    <t>Armoire électrique d'étage pour sous-station DDC</t>
  </si>
  <si>
    <t>PC GTC client supplémentaire</t>
  </si>
  <si>
    <t>Régulation HVAC</t>
  </si>
  <si>
    <t>Ensemble de régulation "Eau glaçée" et "Eau chaude" - y compris sondes, vannes, moteurs, pompes, et entrées sorties digitales et analogiques</t>
  </si>
  <si>
    <t>SOUS-STATION CV 07 - 02CL1N</t>
  </si>
  <si>
    <t>ENTRÉE ANALOGIQUE</t>
  </si>
  <si>
    <t>SORTIE ANALOGIQUE</t>
  </si>
  <si>
    <t>ENTRÉE NUMÉRIQUE</t>
  </si>
  <si>
    <t>SORTIE NUMÉRIQUE</t>
  </si>
  <si>
    <t>SOUS-STATION CV 07 - 02CL2N</t>
  </si>
  <si>
    <t>SOUS-STATION CV 02 - 02W1N</t>
  </si>
  <si>
    <t>SOUS-STATION CV 07 - 02CL3N</t>
  </si>
  <si>
    <t>SOUS-STATION CV 02 - 02W2N</t>
  </si>
  <si>
    <t>GTC</t>
  </si>
  <si>
    <t>STATION OS</t>
  </si>
  <si>
    <t>SOFTWARE GTC</t>
  </si>
  <si>
    <t>Siclimat x</t>
  </si>
  <si>
    <t>POINTS DDC</t>
  </si>
  <si>
    <t>20.000</t>
  </si>
  <si>
    <t>IMAGE GTC</t>
  </si>
  <si>
    <t>ORDINATEUR</t>
  </si>
  <si>
    <t>SERVEUR</t>
  </si>
  <si>
    <t>ÉCRAN 21"</t>
  </si>
  <si>
    <t xml:space="preserve">ÉCRAN 15" </t>
  </si>
  <si>
    <t>RÉGULATEUR DDC</t>
  </si>
  <si>
    <t>Siclimat S5</t>
  </si>
  <si>
    <t>Siclimat S7</t>
  </si>
  <si>
    <t>IMPRIMANT LASER</t>
  </si>
  <si>
    <t>LaserJet 9040</t>
  </si>
  <si>
    <t>IMPRIMANT COULEUR</t>
  </si>
  <si>
    <t>Deskjet 930 C</t>
  </si>
  <si>
    <t>ERCAN  TFT 17"</t>
  </si>
  <si>
    <t>SWITCH</t>
  </si>
  <si>
    <t>LAMPE FLASH</t>
  </si>
  <si>
    <t>MODEM ISDN</t>
  </si>
  <si>
    <t>MODEM ANALOGUE</t>
  </si>
  <si>
    <t>US Robotics</t>
  </si>
  <si>
    <t>POINTEUSE</t>
  </si>
  <si>
    <t>ELV</t>
  </si>
  <si>
    <t xml:space="preserve">HORLOGE </t>
  </si>
  <si>
    <t>SCANNER</t>
  </si>
  <si>
    <t>Scanjet 4070</t>
  </si>
  <si>
    <t>FAX</t>
  </si>
  <si>
    <t>CANON</t>
  </si>
  <si>
    <t>L 320</t>
  </si>
  <si>
    <t>SWITCH ETHERNET</t>
  </si>
  <si>
    <t>TOUCH PANEL</t>
  </si>
  <si>
    <t>PROCESSEUR</t>
  </si>
  <si>
    <t xml:space="preserve">CPU 319 </t>
  </si>
  <si>
    <t>CONVERTISSEUR M-BUS</t>
  </si>
  <si>
    <t>WZC-P60</t>
  </si>
  <si>
    <t>FAUX-PLAFOND</t>
  </si>
  <si>
    <t>REGULATEUR DE COMMANDE VANNES (ACTIONNEURS N605)</t>
  </si>
  <si>
    <t>MODULES E/S N605 SUR KNX</t>
  </si>
  <si>
    <t>TREMIES</t>
  </si>
  <si>
    <t>COFFRETS TRÉMIE SANS LOCAL VDI AVEC IP BAT A</t>
  </si>
  <si>
    <t>ALIMENTATION EIB 640 MA</t>
  </si>
  <si>
    <t>COUPLEUR EIB / EIB</t>
  </si>
  <si>
    <t>COUPLEUR EIB / IP</t>
  </si>
  <si>
    <t>COFFRETS TRÉMIE AVEC LOCAL VDI AVEC IP BAT A</t>
  </si>
  <si>
    <t>COFFRETS TRÉMIE SANS LOCAL VDI SANS IP BAT A</t>
  </si>
  <si>
    <t>COFFRETS TRÉMIE AVEC LOCAL VDI RDC SANS IP BAT A</t>
  </si>
  <si>
    <t>Centre de conduite</t>
  </si>
  <si>
    <t>GMAO</t>
  </si>
  <si>
    <t>Siveco</t>
  </si>
  <si>
    <t>SOUS STATION 03CV1B</t>
  </si>
  <si>
    <t>SOUS-STATION 03CV2B</t>
  </si>
  <si>
    <t>SOUS-STATION 03CV3B</t>
  </si>
  <si>
    <t>SOUS-STATION 02CV4B</t>
  </si>
  <si>
    <t>SS1 - Ss STATION</t>
  </si>
  <si>
    <t>SOUS-STATION 01CV5B</t>
  </si>
  <si>
    <t>CONVERTISSEUR MODBUS</t>
  </si>
  <si>
    <t>CARTES</t>
  </si>
  <si>
    <t>6ES8340</t>
  </si>
  <si>
    <t>COFFRETS TRÉMIE SANS LOCAL VDI AVEC IP BAT B</t>
  </si>
  <si>
    <t>COUPÉLEUR EIB / IP</t>
  </si>
  <si>
    <t>COFFRETS TRÉMIE AVEC LOCAL VDI AVEC IP BAT B</t>
  </si>
  <si>
    <t>COFFRETS TRÉMIE SANS LOCAL VDI SANS IP BAT B</t>
  </si>
  <si>
    <t>COFFRETS TRÉMIE AVEC LOCAL VDI SANS IP BAT B</t>
  </si>
  <si>
    <t>CPU MICROLOGIX 1400</t>
  </si>
  <si>
    <t>PANELVIEW</t>
  </si>
  <si>
    <t>Anneau et Parking Membres</t>
  </si>
  <si>
    <t>Sprinkler 3/8", 1/2",  68°C RTI 30-80, en faux plafond</t>
  </si>
  <si>
    <t>Viking</t>
  </si>
  <si>
    <t>M  laiton</t>
  </si>
  <si>
    <t>Sprinkler 1/2",  68°C RTI 80-120, horizontal</t>
  </si>
  <si>
    <t>Sprinkler 3/8", 1/2",  68°C RTI 30-80, non visible</t>
  </si>
  <si>
    <t>Vanne d'essai, manomètre et raccord</t>
  </si>
  <si>
    <t>Vanne de rinçage</t>
  </si>
  <si>
    <t>Vanne d'essai, point test</t>
  </si>
  <si>
    <t>Robinet à boisseau sphérique</t>
  </si>
  <si>
    <t>Sprinkler 1/2",  68°C RTI 80-120, hvertical sec</t>
  </si>
  <si>
    <t>Centrale de porte</t>
  </si>
  <si>
    <t>Interface entrée/sortie</t>
  </si>
  <si>
    <t>Terminal de porte (DDO bris de glace)</t>
  </si>
  <si>
    <t>serrure 12/24V réversible</t>
  </si>
  <si>
    <t>CTS 2 Centrale SDI</t>
  </si>
  <si>
    <t>IQ8M</t>
  </si>
  <si>
    <t>CTS 2 Centrale CMSI</t>
  </si>
  <si>
    <t>CMSI 8000</t>
  </si>
  <si>
    <t>CTS 2 Matrice video issue de secours</t>
  </si>
  <si>
    <t>XMATRIX</t>
  </si>
  <si>
    <t>CTS 2 Station esclave déportée</t>
  </si>
  <si>
    <t>SEE Telecom</t>
  </si>
  <si>
    <t>K000000003015</t>
  </si>
  <si>
    <t>Détecteur optique de fumée analogique adressable</t>
  </si>
  <si>
    <t>Détecteur thermovélocimétrique analogique adressable</t>
  </si>
  <si>
    <t xml:space="preserve">Sirène d'alarme </t>
  </si>
  <si>
    <t>Boîtier d'interface avec 4 relais</t>
  </si>
  <si>
    <t>Programme d'interface de la détection d'incendie</t>
  </si>
  <si>
    <t>Répartiteur 200 paires</t>
  </si>
  <si>
    <t>Répartiteur 100 paires</t>
  </si>
  <si>
    <t>Répartiteur 40 paires</t>
  </si>
  <si>
    <t>Répartiteur 20 paires</t>
  </si>
  <si>
    <t>Baie 19" pour détection incendie</t>
  </si>
  <si>
    <t>Rittal</t>
  </si>
  <si>
    <t>TE 7000</t>
  </si>
  <si>
    <t>IQ8 Control M</t>
  </si>
  <si>
    <t>Esserbus Plus</t>
  </si>
  <si>
    <t>Module essernet 500 kBd</t>
  </si>
  <si>
    <t>Batterie 12V/27Ah</t>
  </si>
  <si>
    <t>FIAMM</t>
  </si>
  <si>
    <t>GLOFI12V27</t>
  </si>
  <si>
    <t>Déclencheur manuel (DM)</t>
  </si>
  <si>
    <t>IQ8 MCP</t>
  </si>
  <si>
    <t>Détecteur Sirène (O/So)</t>
  </si>
  <si>
    <t>IQ8
QUAD O/So</t>
  </si>
  <si>
    <t>Détecteur multicapteur (Otblue)</t>
  </si>
  <si>
    <t>IQ8
QUAD Otblue</t>
  </si>
  <si>
    <t>Réflecteur pour DLF-R grand</t>
  </si>
  <si>
    <t>SEFI</t>
  </si>
  <si>
    <t>Reflex 60</t>
  </si>
  <si>
    <t>Module reset pour réarmement DLF-R</t>
  </si>
  <si>
    <t>Alimentation de sécurité (AES)</t>
  </si>
  <si>
    <t>SLAT</t>
  </si>
  <si>
    <t>C24 SB24V-4A</t>
  </si>
  <si>
    <t>Rack d'extension CMSI8000</t>
  </si>
  <si>
    <t>8U EXT RK</t>
  </si>
  <si>
    <t>Carte bus CMSI8000</t>
  </si>
  <si>
    <t>Module facette</t>
  </si>
  <si>
    <t>4 US/UCMC</t>
  </si>
  <si>
    <t>M1UGA</t>
  </si>
  <si>
    <t>Module facette 12 fonctions UCMC</t>
  </si>
  <si>
    <t>M12UC</t>
  </si>
  <si>
    <t>Carte 12 boucles</t>
  </si>
  <si>
    <t>C12B</t>
  </si>
  <si>
    <t>Carte contrôleur réseau IGIS Loop</t>
  </si>
  <si>
    <t>O13330,1</t>
  </si>
  <si>
    <t>Module déporté</t>
  </si>
  <si>
    <t>MD4L</t>
  </si>
  <si>
    <t>Mercure
24V - 16A</t>
  </si>
  <si>
    <t>Mercure
24V - 8A</t>
  </si>
  <si>
    <t>Batterie 12V/42Ah</t>
  </si>
  <si>
    <t>FG24204</t>
  </si>
  <si>
    <t>Batterie 12V/12Ah</t>
  </si>
  <si>
    <t>FG21201</t>
  </si>
  <si>
    <t>Coffret de commande centralisé</t>
  </si>
  <si>
    <t>Coopers</t>
  </si>
  <si>
    <t>PZCP BBU</t>
  </si>
  <si>
    <t>Coffret de commande moteur rideau</t>
  </si>
  <si>
    <t>MCU</t>
  </si>
  <si>
    <t>Electro-aimant porte coupe-feu</t>
  </si>
  <si>
    <t>Programme d'interface standard système de détection d'incendie</t>
  </si>
  <si>
    <t>module essernet 500 kBd</t>
  </si>
  <si>
    <t xml:space="preserve"> </t>
  </si>
  <si>
    <t>Centrale de mesure et d'alarme</t>
  </si>
  <si>
    <t>DHC</t>
  </si>
  <si>
    <t>Sonde de mesure</t>
  </si>
  <si>
    <t>Sirène d'alarme, 110 dB(A)</t>
  </si>
  <si>
    <t>Fulleen</t>
  </si>
  <si>
    <t>Pishini 230</t>
  </si>
  <si>
    <t>Panneau lumineux, h : 250 mm, l : 12410 mm</t>
  </si>
  <si>
    <t>Etalonnage</t>
  </si>
  <si>
    <t>Boîtier bris de glace</t>
  </si>
  <si>
    <t>Fourniture et pose d'un module de gestion pluie et vent</t>
  </si>
  <si>
    <t>Fourniture et pose d'un capteur de vent/pluie</t>
  </si>
  <si>
    <t>Coffret de réarmement Volets DSF</t>
  </si>
  <si>
    <t>Encotec</t>
  </si>
  <si>
    <t>PA 1205</t>
  </si>
  <si>
    <t>Coffret de relayage PYRODIS-2</t>
  </si>
  <si>
    <t>Unelvent</t>
  </si>
  <si>
    <t>CDA 16,2 T2</t>
  </si>
  <si>
    <t>CDA 25,3 T2</t>
  </si>
  <si>
    <t>Désenfumage autonome (RWA)</t>
  </si>
  <si>
    <t>Stürmann</t>
  </si>
  <si>
    <t>ESM48/5-5</t>
  </si>
  <si>
    <t>Alimentation 24V</t>
  </si>
  <si>
    <t>SNT 120</t>
  </si>
  <si>
    <t>Module</t>
  </si>
  <si>
    <t>MR 100</t>
  </si>
  <si>
    <t>ZL 100</t>
  </si>
  <si>
    <t>WS 100</t>
  </si>
  <si>
    <t>Module alim</t>
  </si>
  <si>
    <t>LB140</t>
  </si>
  <si>
    <t>Batterie 12V/18Ah</t>
  </si>
  <si>
    <t>Multipower</t>
  </si>
  <si>
    <t>MP 18,12</t>
  </si>
  <si>
    <t>Boitier secondaire</t>
  </si>
  <si>
    <t>GE 732</t>
  </si>
  <si>
    <t>Boitier bris de glace DSF</t>
  </si>
  <si>
    <t>HE 071</t>
  </si>
  <si>
    <t>Batterie 12V/1,2Ah</t>
  </si>
  <si>
    <t>FG20121</t>
  </si>
  <si>
    <t>Vérin motorisé de coupole 24V</t>
  </si>
  <si>
    <t>EA-L
1500-100</t>
  </si>
  <si>
    <t>DA 8 T</t>
  </si>
  <si>
    <t>CDA 43,3 T2</t>
  </si>
  <si>
    <t>Interface de surveillance des issues de secours</t>
  </si>
  <si>
    <t>Centrale de porte RCPS 2</t>
  </si>
  <si>
    <t>NBGS</t>
  </si>
  <si>
    <t>RCPS 2</t>
  </si>
  <si>
    <t>Interface Entrée/Sortie</t>
  </si>
  <si>
    <t>EXCI 4</t>
  </si>
  <si>
    <t>Batterie 12V/2Ah</t>
  </si>
  <si>
    <t>FG20201</t>
  </si>
  <si>
    <t>Interface vidéo 64 voies pour UGIS 64</t>
  </si>
  <si>
    <t>X-Matrix 64</t>
  </si>
  <si>
    <t>Raccordement d'une serrure électrique existante</t>
  </si>
  <si>
    <t>Ventouse électromagnétique existante</t>
  </si>
  <si>
    <t>Contact magnétique à encastrer ou apparent</t>
  </si>
  <si>
    <t>Raccordement d'un boîtier de contrôle d'accès</t>
  </si>
  <si>
    <t>CTS 2 Rack de sonorisation et transmission de message</t>
  </si>
  <si>
    <t>Brandag</t>
  </si>
  <si>
    <t>245-025-</t>
  </si>
  <si>
    <t>245-025-RS</t>
  </si>
  <si>
    <t>Idem, mais avec armoire apparente</t>
  </si>
  <si>
    <t>246-025-RS</t>
  </si>
  <si>
    <t>Idem, mais sans construction en acier</t>
  </si>
  <si>
    <t xml:space="preserve">Hydro-stop </t>
  </si>
  <si>
    <t>Hydrostop</t>
  </si>
  <si>
    <t>Top Stop</t>
  </si>
  <si>
    <t>Surpresseur (pompe d'incendie)</t>
  </si>
  <si>
    <t xml:space="preserve">Hydro 2.000 </t>
  </si>
  <si>
    <t xml:space="preserve">Vase d'expansion PN16, </t>
  </si>
  <si>
    <t xml:space="preserve">Reflex </t>
  </si>
  <si>
    <t xml:space="preserve">DIT5 </t>
  </si>
  <si>
    <t>Soupape de sécurité DN32/DN50</t>
  </si>
  <si>
    <t>Bâche de stockage</t>
  </si>
  <si>
    <t>PE 1500</t>
  </si>
  <si>
    <t>Raykem</t>
  </si>
  <si>
    <t>Frostop vert</t>
  </si>
  <si>
    <t>AT-TS-N3</t>
  </si>
  <si>
    <t>C 16</t>
  </si>
  <si>
    <t>JB 16</t>
  </si>
  <si>
    <t>EO6</t>
  </si>
  <si>
    <t>BV</t>
  </si>
  <si>
    <t>Guillotine</t>
  </si>
  <si>
    <t>50 kg</t>
  </si>
  <si>
    <t>Répéteur (station de relais)</t>
  </si>
  <si>
    <t>SEE</t>
  </si>
  <si>
    <t>Antenne radio VHF</t>
  </si>
  <si>
    <t>Kathreim</t>
  </si>
  <si>
    <t>Adaptateur d'onde</t>
  </si>
  <si>
    <t>190029-1</t>
  </si>
  <si>
    <t>Équipement divers</t>
  </si>
  <si>
    <t>Module essemet® SOOkBd</t>
  </si>
  <si>
    <t>Inerface de liaison</t>
  </si>
  <si>
    <t>Esserbus plus</t>
  </si>
  <si>
    <t>Détecteur multicapteur (O²T)</t>
  </si>
  <si>
    <t>IQ8 QUAD O²T</t>
  </si>
  <si>
    <t>IQ8 QUAD Otblue</t>
  </si>
  <si>
    <t>Réflecteur pour DLF-R petit</t>
  </si>
  <si>
    <t>Reflex 10</t>
  </si>
  <si>
    <t>Détecteur par aspiration laser plus</t>
  </si>
  <si>
    <t>Vesda</t>
  </si>
  <si>
    <t>Laser Plus</t>
  </si>
  <si>
    <t>Détecteur par aspiration adressable</t>
  </si>
  <si>
    <t>Novar</t>
  </si>
  <si>
    <t>LRS compact/EB</t>
  </si>
  <si>
    <t>Filtre pour système d'aspiration</t>
  </si>
  <si>
    <t>C24 SB 24V-4A</t>
  </si>
  <si>
    <t>Baie 19" pour la mise en sécurité</t>
  </si>
  <si>
    <t>R7 12 a1RG-1LG+BMM</t>
  </si>
  <si>
    <t>Interface système d'évacuation des fumées à la GSC</t>
  </si>
  <si>
    <t>CDA 8 D</t>
  </si>
  <si>
    <t>CDA 16,6 T</t>
  </si>
  <si>
    <t>CDA 25,3 T</t>
  </si>
  <si>
    <t>CDA 43,3 T</t>
  </si>
  <si>
    <t>STG Beikrich</t>
  </si>
  <si>
    <t>RBH 3A</t>
  </si>
  <si>
    <t>M2 / 750-500N</t>
  </si>
  <si>
    <t xml:space="preserve">Unité d'alimentation pour dispositif de contrôle des issues </t>
  </si>
  <si>
    <t xml:space="preserve">Module électronique de liaison entre l'unité de gestion centrale </t>
  </si>
  <si>
    <t>NGBS</t>
  </si>
  <si>
    <t>X-matrix 64</t>
  </si>
  <si>
    <t>Interface fibre optique</t>
  </si>
  <si>
    <t>Bosch</t>
  </si>
  <si>
    <t>PRS-FIN</t>
  </si>
  <si>
    <t>Interface d'entrées sorties</t>
  </si>
  <si>
    <t>LBB4402/00</t>
  </si>
  <si>
    <t>Indicateur de passage d'eau</t>
  </si>
  <si>
    <t>IQ8 QUAD O/So</t>
  </si>
  <si>
    <t>783256</t>
  </si>
  <si>
    <t>Mercure
24V-16A</t>
  </si>
  <si>
    <t>Coffret rideau coupe-feu</t>
  </si>
  <si>
    <t>Stöbich</t>
  </si>
  <si>
    <t>AM-S-EV</t>
  </si>
  <si>
    <t>AM-M2-EV</t>
  </si>
  <si>
    <t>Accus powerpack</t>
  </si>
  <si>
    <t>Protronic</t>
  </si>
  <si>
    <t>O</t>
  </si>
  <si>
    <t>Bouton de commande rideau CF</t>
  </si>
  <si>
    <t>Glissière PCF à ventouse</t>
  </si>
  <si>
    <t>G 93 EMF</t>
  </si>
  <si>
    <t>Ferme-porte coupe-feu à ventouse</t>
  </si>
  <si>
    <t>Geze</t>
  </si>
  <si>
    <t>DA 16,6 T</t>
  </si>
  <si>
    <t>Boîtier bris de glace DSF</t>
  </si>
  <si>
    <t>Baie 19" pour système radio pompier</t>
  </si>
  <si>
    <t>Station de tête</t>
  </si>
  <si>
    <t>Relais analogique 25W</t>
  </si>
  <si>
    <t>Duplexeur</t>
  </si>
  <si>
    <t>Module découpleur</t>
  </si>
  <si>
    <t>Alimentation 220/24V</t>
  </si>
  <si>
    <t>CIRCUITS DE SPRINKLER</t>
  </si>
  <si>
    <t>JOMOS</t>
  </si>
  <si>
    <t>MOD.D.DN150 PN10</t>
  </si>
  <si>
    <t>COLONNE SÈCHE</t>
  </si>
  <si>
    <t xml:space="preserve">ATLAS COPCO </t>
  </si>
  <si>
    <t>LS 90</t>
  </si>
  <si>
    <t>RÉGULATEUR DE COMPRESSEUR</t>
  </si>
  <si>
    <t>ATLAS COPCO</t>
  </si>
  <si>
    <t>VANNE DE VIDANGE</t>
  </si>
  <si>
    <t>DN 150</t>
  </si>
  <si>
    <t>VANNE ARRÊT</t>
  </si>
  <si>
    <t>DN 15</t>
  </si>
  <si>
    <t>DN 32</t>
  </si>
  <si>
    <t>PARKING A</t>
  </si>
  <si>
    <t>TÊTE SPRINKLER</t>
  </si>
  <si>
    <t>CJ4BIS - SCRAMBLE 2</t>
  </si>
  <si>
    <t xml:space="preserve">DETECTEUR DOUBLE TECHNOLOGIE </t>
  </si>
  <si>
    <t>ESSER</t>
  </si>
  <si>
    <t>DETECTEUR SIRENE OPTIQUE</t>
  </si>
  <si>
    <t>802382-FO</t>
  </si>
  <si>
    <t>RECUPERATION ET REMISE EN ETAT D'UN DETECTEUR OPTIQUE</t>
  </si>
  <si>
    <t>DETECTION DE GAINE DE VENTILATION DE REPRISE</t>
  </si>
  <si>
    <t>DETECTEUR OPTIQUE EX</t>
  </si>
  <si>
    <t>DETECTEUR LINEAIRE</t>
  </si>
  <si>
    <t>6500 RS</t>
  </si>
  <si>
    <t>INDICATEUR D'ACTION</t>
  </si>
  <si>
    <t>DECLENCHEUR MANUEL D'ALARME INCENDIE</t>
  </si>
  <si>
    <t>ORGANE INTERMEDIAIRE</t>
  </si>
  <si>
    <t>MODULE ELECTRONIQUE ADRESSABLE</t>
  </si>
  <si>
    <t>SOURCE SECONDAIRE DE SECOURS AES</t>
  </si>
  <si>
    <t>AES24U8AC8SAB</t>
  </si>
  <si>
    <t>DIFFUSEUR SONORE</t>
  </si>
  <si>
    <t>198SSB</t>
  </si>
  <si>
    <t>DIFFUSEUR LUMINEUX</t>
  </si>
  <si>
    <t>SOLISTA MAXI</t>
  </si>
  <si>
    <t>BOUTON POUSSOIR DE DECLENCHEMENT DE PORTE</t>
  </si>
  <si>
    <t>SS</t>
  </si>
  <si>
    <t>COMMANDE A CLE POMPIERS POUR ARRET DESEMFUMAGE</t>
  </si>
  <si>
    <t>CLEARR</t>
  </si>
  <si>
    <t>DIFFUSEUR SONORE POUR ZONE EX</t>
  </si>
  <si>
    <t>DIFFUSEUR LUMINEUX POUR ZONE EX</t>
  </si>
  <si>
    <t>SYSTEME D'EXTINCTION DE FEU INTEGRE A LA HOTTE A INDUCTION DU SCRAMBLE</t>
  </si>
  <si>
    <t>NOBEL</t>
  </si>
  <si>
    <t>KS</t>
  </si>
  <si>
    <t>UNITE DE DETECTION</t>
  </si>
  <si>
    <t>RESERVOIR AVEC PRODUIT D'EXTINCTION</t>
  </si>
  <si>
    <t>MECANISME DE DECLENCHEMENT</t>
  </si>
  <si>
    <t>DETECTEUR INCENDIE</t>
  </si>
  <si>
    <t>CENTRALE D'ALARME DE DETECTION D'EAU</t>
  </si>
  <si>
    <t>FG-ALS</t>
  </si>
  <si>
    <t>ANTENNES</t>
  </si>
  <si>
    <t>SEE TELECOM</t>
  </si>
  <si>
    <t>DFA2170-X</t>
  </si>
  <si>
    <t>003 - TOITURE A</t>
  </si>
  <si>
    <t>ANTENNES TOITURE</t>
  </si>
  <si>
    <t>DP70</t>
  </si>
  <si>
    <t>P6 - EXTINCTEUR À POUDRE 6 KG</t>
  </si>
  <si>
    <t>P12 - EXTINCTEUR À POUDRE 12 KG</t>
  </si>
  <si>
    <t>M6 - MOUSSE 6L</t>
  </si>
  <si>
    <t>EXTINCTEURS CO2 5 KG</t>
  </si>
  <si>
    <t>EXTINCTEURS CO2 50 KG</t>
  </si>
  <si>
    <t>F6 - EXTINCTEUR À EAU</t>
  </si>
  <si>
    <t>ARMOIRES RIA</t>
  </si>
  <si>
    <t>Organe Intermédiaire (0/1)</t>
  </si>
  <si>
    <t>Détecteur thermovélocimétrique (TD)</t>
  </si>
  <si>
    <t>Indicateur d'action (lA)</t>
  </si>
  <si>
    <t>Détecteur muticapteur (OTblue)</t>
  </si>
  <si>
    <t>Diffusseur sonore</t>
  </si>
  <si>
    <t>SS3 - SPRINKLER</t>
  </si>
  <si>
    <t>TABLEAU ELECTRIQUE SPRINKLER 1</t>
  </si>
  <si>
    <t>PORTE FUSIBLE À COUTEAUX TRIPHASÉ</t>
  </si>
  <si>
    <t>WOHNER</t>
  </si>
  <si>
    <t>PORTE FUSIBLE A CARTOUCHE</t>
  </si>
  <si>
    <t>DEBNAR</t>
  </si>
  <si>
    <t>RELAIS DE COMMANDE 230V</t>
  </si>
  <si>
    <t>RELAIS PTC</t>
  </si>
  <si>
    <t>HOLZHAUER</t>
  </si>
  <si>
    <t>BOUTON POUSSOIR</t>
  </si>
  <si>
    <t>VOYANT</t>
  </si>
  <si>
    <t>VU METRE</t>
  </si>
  <si>
    <t>COMMUTATEUR</t>
  </si>
  <si>
    <t>TABLEAU ELECTRIQUE SPRINKLER 2</t>
  </si>
  <si>
    <t>PARKING B</t>
  </si>
  <si>
    <t>Réservoir sous pression + équipements</t>
  </si>
  <si>
    <t>Kahrlheidelmeier</t>
  </si>
  <si>
    <t>MCVB 40/10-HMV-K1-4,0</t>
  </si>
  <si>
    <t>Compresseur d'air</t>
  </si>
  <si>
    <t>Kaeser</t>
  </si>
  <si>
    <t>Classic</t>
  </si>
  <si>
    <t>Contrôleur de niveau</t>
  </si>
  <si>
    <t>Alimentation en eau de ville + équipements</t>
  </si>
  <si>
    <t>Pompe de sprinklage + équipements</t>
  </si>
  <si>
    <t>FHVE 2016-07-EL-SX</t>
  </si>
  <si>
    <t>Centrale de contrôle sprinkler</t>
  </si>
  <si>
    <t>Minimax</t>
  </si>
  <si>
    <t>FMZ 5000</t>
  </si>
  <si>
    <t>Poste de contrôle (groupe - 5 départs)</t>
  </si>
  <si>
    <t>Réservoir d'eau (bâche)</t>
  </si>
  <si>
    <t>Stahlbau Abersfelder</t>
  </si>
  <si>
    <t>Surpresseur + bac tampon + équipements</t>
  </si>
  <si>
    <t>CO-ER System</t>
  </si>
  <si>
    <t>Panoplie et équipements (vannes, clapets, filtres,
 appareils de mesure, robinets, raccords,…)</t>
  </si>
  <si>
    <t>ENSEMBLE DE CENTRALE SDI DANS LE CTS 4 (5 éléments)</t>
  </si>
  <si>
    <t>CENTRALE CMSI DANS CTS4</t>
  </si>
  <si>
    <t>BATTERIES 12V - 24 Ah</t>
  </si>
  <si>
    <t>SUN BATTERIES</t>
  </si>
  <si>
    <t>SUN SB 12-24</t>
  </si>
  <si>
    <t>CENTRALE D'EXTINCTION DATA CENTER</t>
  </si>
  <si>
    <t>DÉTECTEURS DE MOUVEMENT</t>
  </si>
  <si>
    <t>CENTRALE DÉTECTION D'EAU</t>
  </si>
  <si>
    <t>TKK</t>
  </si>
  <si>
    <t>FGSYS</t>
  </si>
  <si>
    <t>CENTRALE D'EXTINCTION</t>
  </si>
  <si>
    <t>CEREXEN</t>
  </si>
  <si>
    <t>CX-BOX1</t>
  </si>
  <si>
    <t>BOUTEILLE CEREXEN</t>
  </si>
  <si>
    <t>DÉTECTEUR OPTIQUE</t>
  </si>
  <si>
    <t>SIRÈNE D'ALARME</t>
  </si>
  <si>
    <t>SIRÈNE + FLASH D'ALARME INCENDIE</t>
  </si>
  <si>
    <t>RENIFLEUR DE FUMÉE</t>
  </si>
  <si>
    <t>Cerberus Titanus 3000</t>
  </si>
  <si>
    <t>Cerberus AD 1</t>
  </si>
  <si>
    <t>Cerberus Transpondeur SPF 3000</t>
  </si>
  <si>
    <t>DÉTECTEUR SUR LES RACKS</t>
  </si>
  <si>
    <t>BOUTON ENCLENCHEMENT EXTINCTION</t>
  </si>
  <si>
    <t>BOUTON BYPASS ARRÊT EXTINCTION</t>
  </si>
  <si>
    <t>PANNEAU LUMINEUX EXTINCTION</t>
  </si>
  <si>
    <t>TRANSPONDEUR</t>
  </si>
  <si>
    <t>002 - LOCAL VDI B</t>
  </si>
  <si>
    <t>MATRICE VIDEO ISSUES DE SECOURS</t>
  </si>
  <si>
    <t>STATION ESCLAVE DEPORTEE</t>
  </si>
  <si>
    <t>003 - TOITURE B</t>
  </si>
  <si>
    <t>DP71</t>
  </si>
  <si>
    <t>EXTINCTEUR À POUDRE 6 KG</t>
  </si>
  <si>
    <t>Lecteur de badges  porte pour montage encastré</t>
  </si>
  <si>
    <t>CTS 2 Rack pour contrôle d'accès</t>
  </si>
  <si>
    <t>Kombinet</t>
  </si>
  <si>
    <t>5222-088</t>
  </si>
  <si>
    <t>CTS 2 Convertisseur</t>
  </si>
  <si>
    <t>CTS 2 Master 8 lignes</t>
  </si>
  <si>
    <t>1 vossessor + 1 lecteur de badge + 1 serrure (Sas Rue Technique)</t>
  </si>
  <si>
    <t>Module d'entrées, montage en coffret délocalisé</t>
  </si>
  <si>
    <t>Module de sorties, montage en coffret délocalisé</t>
  </si>
  <si>
    <t>Lecteur de badges code à barres ou magnétiques</t>
  </si>
  <si>
    <t>Siemens Nice</t>
  </si>
  <si>
    <t xml:space="preserve">Récepteur vidéo pour1 ou 2 caméras intérieures </t>
  </si>
  <si>
    <t>VDL-01184 VA</t>
  </si>
  <si>
    <t>Transmetteur vidéo pour 1 ou 2 caméras extérieures</t>
  </si>
  <si>
    <t xml:space="preserve">Récepteur vidéo pour 1 ou 2 caméras </t>
  </si>
  <si>
    <t>CTS 2 Rack pour videosurveillance</t>
  </si>
  <si>
    <t>LV</t>
  </si>
  <si>
    <t>Chassis 19'' pour modules paires torsadees</t>
  </si>
  <si>
    <t>Recepteur video interieur sur paires torsadées</t>
  </si>
  <si>
    <t>NVT</t>
  </si>
  <si>
    <t>NV-872</t>
  </si>
  <si>
    <t>Emetteur video sur paires torsadées</t>
  </si>
  <si>
    <t>NVT I</t>
  </si>
  <si>
    <t>NV-214A-M</t>
  </si>
  <si>
    <t>Enregistreur/encodeur video numerique 20 voies</t>
  </si>
  <si>
    <t>NVE/NVR/SWITCH</t>
  </si>
  <si>
    <t>CTS 2 Tableau de teledistribution electrique CCTV</t>
  </si>
  <si>
    <t>LU</t>
  </si>
  <si>
    <t>Centrale de parlophonie</t>
  </si>
  <si>
    <t>XE7</t>
  </si>
  <si>
    <t>Haut-parleur 30 W</t>
  </si>
  <si>
    <t>SDQ-5TBL</t>
  </si>
  <si>
    <t>CTS 3 Rack de sonorisation et transmission de message</t>
  </si>
  <si>
    <t>Schafer</t>
  </si>
  <si>
    <t>Module d'entrée amplificateur</t>
  </si>
  <si>
    <t>VP-200VX</t>
  </si>
  <si>
    <t>Unité de surveillance des entrées</t>
  </si>
  <si>
    <t>VX-200SF</t>
  </si>
  <si>
    <t>Module de contrôle d'impédance</t>
  </si>
  <si>
    <t>VX-200SZ</t>
  </si>
  <si>
    <t>Unité d'alimentation</t>
  </si>
  <si>
    <t>VX-200PF</t>
  </si>
  <si>
    <t>Bloc d'alimentation 24 V</t>
  </si>
  <si>
    <t>VX-200PS</t>
  </si>
  <si>
    <t>Tunnel contrôle bagage</t>
  </si>
  <si>
    <t>Rapiscan</t>
  </si>
  <si>
    <t>618 XR</t>
  </si>
  <si>
    <t>Portique HIPE wide</t>
  </si>
  <si>
    <t>HIPE wide</t>
  </si>
  <si>
    <t xml:space="preserve">Lecteur de badges </t>
  </si>
  <si>
    <t>Ouverture automatique de porte</t>
  </si>
  <si>
    <t>Contact magnétique de porte (CMO)</t>
  </si>
  <si>
    <t>Module SF</t>
  </si>
  <si>
    <t>VX-200SO</t>
  </si>
  <si>
    <t>Module entrée micro-pupitre</t>
  </si>
  <si>
    <t>VX-200XR</t>
  </si>
  <si>
    <t>Bloc alimentation 24V</t>
  </si>
  <si>
    <t>Extension pupitre</t>
  </si>
  <si>
    <t>RM-210</t>
  </si>
  <si>
    <t>Projecteur de son 10W (trompe)</t>
  </si>
  <si>
    <t>SC-610M</t>
  </si>
  <si>
    <t>Projecteur de son 20W</t>
  </si>
  <si>
    <t>PJ-200W EU</t>
  </si>
  <si>
    <t>CTS 1 Rack de sonorisation et transmission de message</t>
  </si>
  <si>
    <t>Serveur NTP</t>
  </si>
  <si>
    <t>CONTROLEUR DE PORTE DELOCALISE + Batterie</t>
  </si>
  <si>
    <t>AVOS 4.2</t>
  </si>
  <si>
    <t>LECTEUR/CLAVIER A CODE</t>
  </si>
  <si>
    <t>DPA PINCOD 1-2</t>
  </si>
  <si>
    <t>SYSTEME D'APPEL WC HANDICAPES</t>
  </si>
  <si>
    <t>JUNO</t>
  </si>
  <si>
    <t>ASO834</t>
  </si>
  <si>
    <t>CAMERA COULEUR</t>
  </si>
  <si>
    <t>MESSOA</t>
  </si>
  <si>
    <t>SCB265PRO</t>
  </si>
  <si>
    <t>AMENAG. EXT. BAT A</t>
  </si>
  <si>
    <t>CAMERA COULEUR EXTERIEURE</t>
  </si>
  <si>
    <t>CAMERA COULEUR EXTERIEURE EXISTANTE</t>
  </si>
  <si>
    <t>PARAFOUDRE POUR CAMERA EXTERIEURE</t>
  </si>
  <si>
    <t>RACK POUR VIDEOSURVEILLANCE</t>
  </si>
  <si>
    <t>CHASSIS 19" POUR MODULES PAIRES TORSADEES</t>
  </si>
  <si>
    <t>RECEPTEUR VIDEO INTERIEUR SUR PAIRES TORSADEES</t>
  </si>
  <si>
    <t>EMETTEURS VIDEO SUR PAIRES TORSADEES</t>
  </si>
  <si>
    <t>ENREGISTREUR/ENCODEUR VIDEO NUMERIQUE 20 VOIES</t>
  </si>
  <si>
    <t>NICE VISION</t>
  </si>
  <si>
    <t>CAMERA COULEUR SPEED DÔME</t>
  </si>
  <si>
    <t>CCDA1445DN18</t>
  </si>
  <si>
    <t>CTS2</t>
  </si>
  <si>
    <t>SWITCH ETHERNET CONTRÔLE UNICITAIRE</t>
  </si>
  <si>
    <t>ALLIED TELESIS</t>
  </si>
  <si>
    <t>ATIAT 8000 524</t>
  </si>
  <si>
    <t>TIROIR OPTIQUE CONTRÔLE UNICITAIRE</t>
  </si>
  <si>
    <t>TDE</t>
  </si>
  <si>
    <t>TML-19/IHE-8-M</t>
  </si>
  <si>
    <t>PANNEAU DE BRASSAGE MODULAIRE POUR CONTRÔLE UNICITAIRE</t>
  </si>
  <si>
    <t>TML-LWL 05291 b5</t>
  </si>
  <si>
    <t>AUTOMATE IP POUR BATTERIE 2 COULOIRS</t>
  </si>
  <si>
    <t>SAIA</t>
  </si>
  <si>
    <t>M330 PC D3/PC P3E16S/PCD3-A251</t>
  </si>
  <si>
    <t>SS1 - PARKING A</t>
  </si>
  <si>
    <t>AUTOMATE IP POUR BATTERIE 7 COULOIRS</t>
  </si>
  <si>
    <t>PUPITRE ECRAN TACTILE</t>
  </si>
  <si>
    <t>DS100TV010PCP7</t>
  </si>
  <si>
    <t>RECEPTEUR POMPIER</t>
  </si>
  <si>
    <t>ALBANO ELECTRONICA</t>
  </si>
  <si>
    <t>AE300EXS/AER XPRS/CZ 345</t>
  </si>
  <si>
    <t>SORTIE PARKING A</t>
  </si>
  <si>
    <t>AUTOMATE IP POUR BARRIERE</t>
  </si>
  <si>
    <t>EQUIPEMENT EN GUERITE</t>
  </si>
  <si>
    <t>M33 30-PC D3 / PCD3 E 16S / PCD3 A251</t>
  </si>
  <si>
    <t>PARLOPHONE</t>
  </si>
  <si>
    <t>STENTOFON</t>
  </si>
  <si>
    <t>AC1</t>
  </si>
  <si>
    <t>PORTE AVEC VENTOUSE</t>
  </si>
  <si>
    <t>VENTOUSE</t>
  </si>
  <si>
    <t>EFF EFF</t>
  </si>
  <si>
    <t>EM750R3</t>
  </si>
  <si>
    <t>CONTACT MAGNETIQUE</t>
  </si>
  <si>
    <t>DISPOSITIF DE DEMANDE D'OUVERTURE</t>
  </si>
  <si>
    <t>UTGDDO</t>
  </si>
  <si>
    <t>LECTEUR DE BADGE</t>
  </si>
  <si>
    <t>DPA SI.I</t>
  </si>
  <si>
    <t>CONTROLEUR DE PORTE FONCTION HUISSIER</t>
  </si>
  <si>
    <t>AVOS So 1</t>
  </si>
  <si>
    <t>BOUTON POUSSOIR DE COMMANDE D'OUVERTURE - CMO</t>
  </si>
  <si>
    <t>ELECTRO-AIMANT</t>
  </si>
  <si>
    <t>BOUTON POUSSOIR FERME PORTE</t>
  </si>
  <si>
    <t>PORTE AVEC SERRURE ELECTRIQUE</t>
  </si>
  <si>
    <t>SERRURE ELECTRIQUE</t>
  </si>
  <si>
    <t>709x72-SS CJE</t>
  </si>
  <si>
    <t>VERROUILLAGE MOTORISE</t>
  </si>
  <si>
    <t>ML 6X2 DAS</t>
  </si>
  <si>
    <t>HAUT-PARLEUR PLAFONNIER A ENCASTRE POUR LES COMMUNS</t>
  </si>
  <si>
    <t>BOSCH</t>
  </si>
  <si>
    <t>LC1-WM06E8 + LC1-CMR</t>
  </si>
  <si>
    <t>PROJECTEURS DE SON POUR LOCAUX TECHNIQUES ET PARKINGS</t>
  </si>
  <si>
    <t>LBC3432/01</t>
  </si>
  <si>
    <t>RACK DE SONORISATION ET TRANSMISSION DE MESSAGE</t>
  </si>
  <si>
    <t>UNITÉ DE PUISSANCE 1 X 500WRMS/100V</t>
  </si>
  <si>
    <t>PRS-1B500</t>
  </si>
  <si>
    <t>HAUT-PARLEUR PLAFONNIER A PAVILLON POUR LOCAL A ATMOSPHERE EXPLOSIVE</t>
  </si>
  <si>
    <t>RACK POUR CONTROLE D'ACCES</t>
  </si>
  <si>
    <t>KOMBINET</t>
  </si>
  <si>
    <t>CONVERTISSEUR</t>
  </si>
  <si>
    <t>MASTER 8 LIGNES</t>
  </si>
  <si>
    <t>AMENAG. EXT. BAT B</t>
  </si>
  <si>
    <t>TABLEAU DE DISTRIBUTION ELECTRIQUE CCTV (CTS4)</t>
  </si>
  <si>
    <t>RACK SYSTEME DE PARLOPHONIE</t>
  </si>
  <si>
    <t>SS1 - PARKING B</t>
  </si>
  <si>
    <t>001 - HALL D'ACCES</t>
  </si>
  <si>
    <t>ENTREE PARKING A</t>
  </si>
  <si>
    <t>Terrasse cafétéria</t>
  </si>
  <si>
    <t>Caméra mini dôme CFVS 1317-LP (terrasse)</t>
  </si>
  <si>
    <t>CFVS 1317-LP</t>
  </si>
  <si>
    <t>Portier anti vandale TL1/PAM Stentophon (terrasse)</t>
  </si>
  <si>
    <t>Stentophon</t>
  </si>
  <si>
    <t>TL1/PAM</t>
  </si>
  <si>
    <t>Vossessor pour reprise terrasse (terrasse)</t>
  </si>
  <si>
    <t>CENTRALE DE PARLOPHONIE</t>
  </si>
  <si>
    <t>DETECTEUR DE PRESENCE POUR PORTE AUTOMATIQUE</t>
  </si>
  <si>
    <t>Contacts de portes (portillon terrasse)</t>
  </si>
  <si>
    <t>INTERFACE MULTI-CANAL</t>
  </si>
  <si>
    <t>Praesideo + PRS-NCO-B</t>
  </si>
  <si>
    <t>INTERFACE FIBRE OPTIQUE</t>
  </si>
  <si>
    <t>UNITÉ DE PUISSANCE 2 X 250WRMS/100V</t>
  </si>
  <si>
    <t>PRS-2B250</t>
  </si>
  <si>
    <t>INTERFACE D’ENTRÉES ET SORTIES</t>
  </si>
  <si>
    <t>WC suspendu</t>
  </si>
  <si>
    <t>Alternative : distributeur de papier de toilette</t>
  </si>
  <si>
    <t>Alternative : bac récupérateur hygiénique</t>
  </si>
  <si>
    <t>Archi</t>
  </si>
  <si>
    <t>Couvercle de WC</t>
  </si>
  <si>
    <t>Pressalit</t>
  </si>
  <si>
    <t>Lavabo</t>
  </si>
  <si>
    <t>Allia</t>
  </si>
  <si>
    <t>Preciosa</t>
  </si>
  <si>
    <t>Lavabo à encastrer</t>
  </si>
  <si>
    <t>archi</t>
  </si>
  <si>
    <t>Siphon 5/4" de lavabo chromé</t>
  </si>
  <si>
    <t>H Grohe</t>
  </si>
  <si>
    <t>Distributeur de savon pâte</t>
  </si>
  <si>
    <t>Alternative : distributeur de savon pâte</t>
  </si>
  <si>
    <t>Alternative : distributeur de serviettes en papier</t>
  </si>
  <si>
    <t xml:space="preserve">Alternative : bac récupérateur </t>
  </si>
  <si>
    <t xml:space="preserve">Allia </t>
  </si>
  <si>
    <t>Blagnac</t>
  </si>
  <si>
    <t>Mitigeur mural 1/2"</t>
  </si>
  <si>
    <t xml:space="preserve">Eurodisc </t>
  </si>
  <si>
    <t>Mitigeur de douche thermostatique</t>
  </si>
  <si>
    <t>Tête de douche</t>
  </si>
  <si>
    <t>Relaxa 28</t>
  </si>
  <si>
    <t>Robinet double service 1/2"</t>
  </si>
  <si>
    <t>Robinet simple DN15</t>
  </si>
  <si>
    <t>Idem, mais DN20</t>
  </si>
  <si>
    <t>Distributeur de savon pour guérite quai de livraison</t>
  </si>
  <si>
    <t>Crochet simple</t>
  </si>
  <si>
    <t>Alternative : distributeur de réserve de papier de toilette</t>
  </si>
  <si>
    <t>Alternative : brosse de toilette</t>
  </si>
  <si>
    <t>H Grohé</t>
  </si>
  <si>
    <t>Siphon</t>
  </si>
  <si>
    <t>Alternative : robinet équerre 1/2"</t>
  </si>
  <si>
    <t>St gobain</t>
  </si>
  <si>
    <t>Omnia</t>
  </si>
  <si>
    <t>Relaxa</t>
  </si>
  <si>
    <t xml:space="preserve">Manomètre à cadran circualire </t>
  </si>
  <si>
    <t>Euro Index</t>
  </si>
  <si>
    <t>Idem, mais sans robinet d'isolement</t>
  </si>
  <si>
    <t>Soupape de sécurité  /10bar, en méhanite</t>
  </si>
  <si>
    <t>UP 40-50</t>
  </si>
  <si>
    <t>QAE 22A</t>
  </si>
  <si>
    <t>RWC</t>
  </si>
  <si>
    <t xml:space="preserve">Vase d'expansion sanitaire à circulation forcée </t>
  </si>
  <si>
    <t>DT5 junior</t>
  </si>
  <si>
    <t>Surpresseur</t>
  </si>
  <si>
    <t>HB</t>
  </si>
  <si>
    <t>Idem, mais  en fonte</t>
  </si>
  <si>
    <t xml:space="preserve">Réducteur de pression </t>
  </si>
  <si>
    <t>TD 15</t>
  </si>
  <si>
    <t>Filtre à tamis 30 µ</t>
  </si>
  <si>
    <t>Aérateur (Rohrbelüfter)</t>
  </si>
  <si>
    <t>Vanne d'arrêt à mambrane , corps en PP</t>
  </si>
  <si>
    <t>Fusiotherm</t>
  </si>
  <si>
    <t>Toiture prise d'eau</t>
  </si>
  <si>
    <t>Traitement de l'eau</t>
  </si>
  <si>
    <t>Ensemble des équipements pour le traitement de l'eau</t>
  </si>
  <si>
    <t>Ensemble de traitement d'eau</t>
  </si>
  <si>
    <t>Adoucisseur d'eau du type double</t>
  </si>
  <si>
    <t>Cillit</t>
  </si>
  <si>
    <t>Vanne de by-pass de mélange automatique DN50</t>
  </si>
  <si>
    <t>Interrupteur de fluide</t>
  </si>
  <si>
    <t>Ecoulement de toiture HDE avec chauffage</t>
  </si>
  <si>
    <t>7045.10.00</t>
  </si>
  <si>
    <t>Avaloir de sol</t>
  </si>
  <si>
    <t>5193.00.00</t>
  </si>
  <si>
    <t>Ecoulement de sol pour garage</t>
  </si>
  <si>
    <t>5189.10.00</t>
  </si>
  <si>
    <t>Evacuation des eaux pluviales de la rigole F Protection anti-gel</t>
  </si>
  <si>
    <t xml:space="preserve">Ecoulement de sol </t>
  </si>
  <si>
    <t>Siphon de sol</t>
  </si>
  <si>
    <t>5125.60.91</t>
  </si>
  <si>
    <t>Caniveau en béton</t>
  </si>
  <si>
    <t>Acodrain</t>
  </si>
  <si>
    <t>N 100 K</t>
  </si>
  <si>
    <t>Pompe de relevage des eaux usées</t>
  </si>
  <si>
    <t>TP 65E 132/22- DM</t>
  </si>
  <si>
    <t>Dispositif de commande</t>
  </si>
  <si>
    <t>Drain Cpntrol 2</t>
  </si>
  <si>
    <t>Dispositif d'alarme indépendant du réseau</t>
  </si>
  <si>
    <t xml:space="preserve">Drain Alarm </t>
  </si>
  <si>
    <t xml:space="preserve">Clapet de retenue </t>
  </si>
  <si>
    <t>TP 50F 82/5,5- DM</t>
  </si>
  <si>
    <t>ER 1A</t>
  </si>
  <si>
    <t>Pompe de relevage station lavage des poubelles et accessoires</t>
  </si>
  <si>
    <t xml:space="preserve">TC 80E </t>
  </si>
  <si>
    <t>Drain Control</t>
  </si>
  <si>
    <t>Drain Alarm</t>
  </si>
  <si>
    <t xml:space="preserve">Danne d'arrêt </t>
  </si>
  <si>
    <t xml:space="preserve">FA 10.68 WT </t>
  </si>
  <si>
    <t>ETVW-</t>
  </si>
  <si>
    <t>Vanne d'arrêt DN80</t>
  </si>
  <si>
    <t>Clapet anti retour DN80</t>
  </si>
  <si>
    <t>Ballon de stokage de l'eau chaude</t>
  </si>
  <si>
    <t>Ballon d'eau chaude sanitaire horizontal - 5000l</t>
  </si>
  <si>
    <t>Ballon d'eau chaude sanitaire horizontal - 2500l</t>
  </si>
  <si>
    <t>Débourdeur et séparateur de graisse NG20</t>
  </si>
  <si>
    <t>CIPUMAX</t>
  </si>
  <si>
    <t>Ensemble d'évacuation des eaux</t>
  </si>
  <si>
    <t>D - Line</t>
  </si>
  <si>
    <t>Precio</t>
  </si>
  <si>
    <t>F. Grohe</t>
  </si>
  <si>
    <t>Eurodisc</t>
  </si>
  <si>
    <t>S.N.</t>
  </si>
  <si>
    <t>Ensemble évacuation des eaux</t>
  </si>
  <si>
    <t>Ensemble évacuation de la terasse</t>
  </si>
  <si>
    <t>Rigole de terrasse</t>
  </si>
  <si>
    <t>Rothfuss</t>
  </si>
  <si>
    <t>RINO</t>
  </si>
  <si>
    <t>Ecoulement de sol</t>
  </si>
  <si>
    <t>70 00.13</t>
  </si>
  <si>
    <t>Pompe de relevage et accessoires</t>
  </si>
  <si>
    <t>Ensemble de pompe de relevage</t>
  </si>
  <si>
    <t>WC</t>
  </si>
  <si>
    <t xml:space="preserve">Siège de WC </t>
  </si>
  <si>
    <t>Urinoir</t>
  </si>
  <si>
    <t>Mitigeur de lavabo</t>
  </si>
  <si>
    <t>Vanne</t>
  </si>
  <si>
    <t>Distributeur de papier</t>
  </si>
  <si>
    <t>Réserve de papier</t>
  </si>
  <si>
    <t>Brosse de WC</t>
  </si>
  <si>
    <t>Crochet mural</t>
  </si>
  <si>
    <t>Distributeur de savon</t>
  </si>
  <si>
    <t>Poubelle</t>
  </si>
  <si>
    <t>Barre de soutien</t>
  </si>
  <si>
    <t>Geberit</t>
  </si>
  <si>
    <t>Gis</t>
  </si>
  <si>
    <t>Bras de support WC</t>
  </si>
  <si>
    <t>Miroir</t>
  </si>
  <si>
    <t>Boiler électrique Socle</t>
  </si>
  <si>
    <t>Stiebel</t>
  </si>
  <si>
    <t>Eltron SA80S</t>
  </si>
  <si>
    <t>Meuble bas</t>
  </si>
  <si>
    <t>SP 60 555</t>
  </si>
  <si>
    <t>Evier inox</t>
  </si>
  <si>
    <t>Franke</t>
  </si>
  <si>
    <t>EFX 614</t>
  </si>
  <si>
    <t>Chauffe eau électrique</t>
  </si>
  <si>
    <t>Mitigeur pour boiler basse pression</t>
  </si>
  <si>
    <t>ORAS</t>
  </si>
  <si>
    <t>US 60 555</t>
  </si>
  <si>
    <t>Réfrigérateur</t>
  </si>
  <si>
    <t>KUR 16A40</t>
  </si>
  <si>
    <t>Cadre et poignée alu, socle</t>
  </si>
  <si>
    <t>KSZ</t>
  </si>
  <si>
    <t>Plan de travail</t>
  </si>
  <si>
    <t>APLA  A 60</t>
  </si>
  <si>
    <t>Profil mural de fermeture</t>
  </si>
  <si>
    <t>WAP 55039</t>
  </si>
  <si>
    <t>Système d'adoucissement de l'eau et ses accessoires (pompes, filtres, etc.)</t>
  </si>
  <si>
    <t>Ensemble des équipements de distribution d'ECS</t>
  </si>
  <si>
    <t>BOILER CUISINE</t>
  </si>
  <si>
    <t>FRÖLING</t>
  </si>
  <si>
    <t>M 500 III BI</t>
  </si>
  <si>
    <t>RÉSISTANCE ÉLECTRIQUE</t>
  </si>
  <si>
    <t>CIRCULATEUR DE BOUCLE POUR A</t>
  </si>
  <si>
    <t>Z30-7</t>
  </si>
  <si>
    <t>CIRCULATEUR EC CUISINE</t>
  </si>
  <si>
    <t>Z25-2</t>
  </si>
  <si>
    <t>BOILER ECS</t>
  </si>
  <si>
    <t>CIRCULATEUR DE BOUCLE POUR D</t>
  </si>
  <si>
    <t>CIRCULATEUR ECS</t>
  </si>
  <si>
    <t>COLLECTEUR ECS</t>
  </si>
  <si>
    <t>SAUNDERS</t>
  </si>
  <si>
    <t>DN 25</t>
  </si>
  <si>
    <t>DN 20</t>
  </si>
  <si>
    <t>1/2"</t>
  </si>
  <si>
    <t>TOP S 30-10</t>
  </si>
  <si>
    <t>M500</t>
  </si>
  <si>
    <t>GEBHARD ELEKTROWÄRME</t>
  </si>
  <si>
    <t>TB 35.3</t>
  </si>
  <si>
    <t>CIRCULATEUR DE BOUCLE</t>
  </si>
  <si>
    <t>Z25</t>
  </si>
  <si>
    <t>UPS 25-60</t>
  </si>
  <si>
    <t>COLLECTEUR ECS AVEC 3 DÉPARTS DONT 1 RÉSERVE</t>
  </si>
  <si>
    <t>DN 50</t>
  </si>
  <si>
    <t>DN 40</t>
  </si>
  <si>
    <t>ELSTER</t>
  </si>
  <si>
    <t>ROBINET</t>
  </si>
  <si>
    <t>GROHE</t>
  </si>
  <si>
    <t>EURODISC</t>
  </si>
  <si>
    <t>ROBINET POUR PMR</t>
  </si>
  <si>
    <t>EUROECO-SEC</t>
  </si>
  <si>
    <t>ROBINET POUR DEVERSOIR</t>
  </si>
  <si>
    <t>ROBINET EXTERIEUR</t>
  </si>
  <si>
    <t>URINOIR</t>
  </si>
  <si>
    <t>V+B</t>
  </si>
  <si>
    <t>ESTA</t>
  </si>
  <si>
    <t>SOUPAPE SÉCURITÉ</t>
  </si>
  <si>
    <t>BOILER SHU5</t>
  </si>
  <si>
    <t>BOILER S15-U</t>
  </si>
  <si>
    <t>LAVABO + BÂTI SUPPORT</t>
  </si>
  <si>
    <t>OMINA VITA</t>
  </si>
  <si>
    <t>DISTRIBUTION DE SAVON</t>
  </si>
  <si>
    <t>DREILICH</t>
  </si>
  <si>
    <t>SERIUS-SD-2310 MV</t>
  </si>
  <si>
    <t>DISTRIBUTION DE PAPIER</t>
  </si>
  <si>
    <t>SERIUS-II-912.0101</t>
  </si>
  <si>
    <t>PORTE-ROULEAU PAPIER TOILETTE</t>
  </si>
  <si>
    <t>220-BM</t>
  </si>
  <si>
    <t>PORTE-ROULEAU PAPIER DE RECHANGE</t>
  </si>
  <si>
    <t>222-BTM</t>
  </si>
  <si>
    <t>ENSEMBLE BROSSE TOILETTES</t>
  </si>
  <si>
    <t>246-BM</t>
  </si>
  <si>
    <t>PATERE MURALE</t>
  </si>
  <si>
    <t>201-BM</t>
  </si>
  <si>
    <t>DEVERSOIR</t>
  </si>
  <si>
    <t>TINA</t>
  </si>
  <si>
    <t>MIROIR AVEC LEVIER POUR WC PMR</t>
  </si>
  <si>
    <t>HEWI</t>
  </si>
  <si>
    <t>801.01.100</t>
  </si>
  <si>
    <t>POUBELLE</t>
  </si>
  <si>
    <t>SERIUS-II-9100.SA2</t>
  </si>
  <si>
    <t>DOUCHE</t>
  </si>
  <si>
    <t>THERM.</t>
  </si>
  <si>
    <t>BOILER</t>
  </si>
  <si>
    <t>BOILER (III)</t>
  </si>
  <si>
    <t>SECHES CHEVEUX</t>
  </si>
  <si>
    <t>OMNIA VITA</t>
  </si>
  <si>
    <t>Parking</t>
  </si>
  <si>
    <t>Points d'eau Parking</t>
  </si>
  <si>
    <t>ROBINETS POUR LA PRISE DES ÉCHANTILLONS</t>
  </si>
  <si>
    <t>SEPPELFRICKE</t>
  </si>
  <si>
    <t>COLLECTEUR EAU ADOUCIE AVEC 4 DÉPARTS :</t>
  </si>
  <si>
    <t>EAU DOUCE CUISINE</t>
  </si>
  <si>
    <t>EAU DOUCE BOILER CUISINE</t>
  </si>
  <si>
    <t>EAU DOUCE BOILER ECS - BLOCS 1 ET 2</t>
  </si>
  <si>
    <t>EAU DOUCE BOILER ECS - BLOCS 3 ET 4</t>
  </si>
  <si>
    <t>RÉDUCTEUR DE PRESSION</t>
  </si>
  <si>
    <t>VANNE DE MÉLANGE</t>
  </si>
  <si>
    <t>COLLECTEUR EAU FROIDE - ARRIVÉE GÉNÉRALE ÉQUIPÉE DE 2 FILTRES AVEC 8 DÉPARTS ÉQUIPÉS DE :</t>
  </si>
  <si>
    <t>GCA 100 - DN 100</t>
  </si>
  <si>
    <t>VANNES D'ISOLEMENT ET MANOMÈTRES DE CONTRÔLE</t>
  </si>
  <si>
    <t>DN 80</t>
  </si>
  <si>
    <t>POMPE VIDE-CAVE</t>
  </si>
  <si>
    <t>KSB</t>
  </si>
  <si>
    <t>AMA DRAINER 515.ND 10K</t>
  </si>
  <si>
    <t>POMPE IMMERGÉES</t>
  </si>
  <si>
    <t>FLYGT</t>
  </si>
  <si>
    <t>DL-50-15</t>
  </si>
  <si>
    <t>AVALOIRS DE TOITURE</t>
  </si>
  <si>
    <t>CÂBLE CHAUFFANT</t>
  </si>
  <si>
    <t>AVALOIRS DE SOL</t>
  </si>
  <si>
    <t>PASSAVANT</t>
  </si>
  <si>
    <t>Begu-Rekord</t>
  </si>
  <si>
    <t>Begu</t>
  </si>
  <si>
    <t>CANIVEAUX</t>
  </si>
  <si>
    <t>SS2 - PARKING A</t>
  </si>
  <si>
    <t>POMPE DE RELEVAGE</t>
  </si>
  <si>
    <t>POMPES DE RELEVAGES IMMERGÉES</t>
  </si>
  <si>
    <t>AMA DRAINER 50 HS-1NDS 286</t>
  </si>
  <si>
    <t>VANNE D'ARRET DN15</t>
  </si>
  <si>
    <t>EVACUATION CONDENSAT</t>
  </si>
  <si>
    <t>CANIVEAU DE SOL</t>
  </si>
  <si>
    <t>ADOUCISSEUR</t>
  </si>
  <si>
    <t>2900 Duplex</t>
  </si>
  <si>
    <t>RÉGULATEUR DE L'ADOUCISSEUR</t>
  </si>
  <si>
    <t>Typ GCA100 DN 100</t>
  </si>
  <si>
    <t>RÉGULATEUR DU FILTRE</t>
  </si>
  <si>
    <t>VENTIL DE MAGNÉTIQUE</t>
  </si>
  <si>
    <t>MINUTERIE</t>
  </si>
  <si>
    <t xml:space="preserve">LEGRAND </t>
  </si>
  <si>
    <t>RÉSERVOIR DU SEL</t>
  </si>
  <si>
    <t>50/19D</t>
  </si>
  <si>
    <t>QN=10</t>
  </si>
  <si>
    <t>GRÜNBECK GENO</t>
  </si>
  <si>
    <t>RTA 1,5 DN40</t>
  </si>
  <si>
    <t>DISCONNECTEUR</t>
  </si>
  <si>
    <t>INSTALLATION DE TRAITEMENT D'EAU ADOUCIE</t>
  </si>
  <si>
    <t>Exados EGS 20</t>
  </si>
  <si>
    <t>SEPARATEUR D'HYDROCARBURE</t>
  </si>
  <si>
    <t xml:space="preserve">SEPARATEUR DE GRAISSE </t>
  </si>
  <si>
    <t>BUDERUS</t>
  </si>
  <si>
    <t>TBS Isocal ST 1001AH</t>
  </si>
  <si>
    <t>RÉSISTANCE</t>
  </si>
  <si>
    <t>3/4", 8 bar</t>
  </si>
  <si>
    <t>PNEUMAWELL</t>
  </si>
  <si>
    <t>80 l</t>
  </si>
  <si>
    <t>COLLECTEUR CIRCULATION ECS</t>
  </si>
  <si>
    <t>POMPE DE CIRCULATION</t>
  </si>
  <si>
    <t>COLLECTEUR EFS</t>
  </si>
  <si>
    <t>DN 65</t>
  </si>
  <si>
    <t>SS2 - PARKING B</t>
  </si>
  <si>
    <t>SS3 - PARKING B</t>
  </si>
  <si>
    <t>AVALOIR DE SOL</t>
  </si>
  <si>
    <t>ROBINET EXTÉRIEUR</t>
  </si>
  <si>
    <t>FILTRE AUTO-NETTOYANT</t>
  </si>
  <si>
    <t>RÉDUCTEUR DE DÉBIT</t>
  </si>
  <si>
    <t>COMPTEUR</t>
  </si>
  <si>
    <t>CLAPET ANTI-RETOUR</t>
  </si>
  <si>
    <t>BALLON TAMPON 600L</t>
  </si>
  <si>
    <t>GSX 14 PN10</t>
  </si>
  <si>
    <t>COMPTEUR D'EAU AVEC IMPULS</t>
  </si>
  <si>
    <t>VANNE DE MELANGE</t>
  </si>
  <si>
    <t>Exados ES 6 1"</t>
  </si>
  <si>
    <t xml:space="preserve">LANCE </t>
  </si>
  <si>
    <t>Batterie de 2 couloirs rapides adjacent</t>
  </si>
  <si>
    <t>Portillon d'accès pour PMR</t>
  </si>
  <si>
    <t>Pupitre de commande local</t>
  </si>
  <si>
    <t>Pupitre de commande déporté</t>
  </si>
  <si>
    <t>BE/BARMATIC</t>
  </si>
  <si>
    <t>P 350/19</t>
  </si>
  <si>
    <t>Barrière rue Technique</t>
  </si>
  <si>
    <t>Stand Saule 20</t>
  </si>
  <si>
    <t>BSEP</t>
  </si>
  <si>
    <t>Afficheur électronique</t>
  </si>
  <si>
    <t>Schauf</t>
  </si>
  <si>
    <t>LED  K-60/15 Z</t>
  </si>
  <si>
    <t>Entrée solennelle</t>
  </si>
  <si>
    <t>Palais entrée 2&amp;3</t>
  </si>
  <si>
    <t>Tribunal de 1ère instance</t>
  </si>
  <si>
    <t>Batterie de 4 couloirs rapides adjacent</t>
  </si>
  <si>
    <t>PORTE SECTIONNELLE MOTORISEE - 331-1</t>
  </si>
  <si>
    <t>CRAWFORD</t>
  </si>
  <si>
    <t>BOUCLE DE SOL</t>
  </si>
  <si>
    <t>RESSORT</t>
  </si>
  <si>
    <t>MOTEUR</t>
  </si>
  <si>
    <t>CELLULE DE SECURITE</t>
  </si>
  <si>
    <t>DISJONCTEUR A CLEFS</t>
  </si>
  <si>
    <t>FUSIBLE AUTOMATE</t>
  </si>
  <si>
    <t>REGULATEUR</t>
  </si>
  <si>
    <t>TRANSFORMATEUR</t>
  </si>
  <si>
    <t>LISSE DE SECURITE - FEUX DE SIGNALISATION</t>
  </si>
  <si>
    <t>PORTE SECTIONNELLE MOTORISEE - 331-2</t>
  </si>
  <si>
    <t>HÖRMANN</t>
  </si>
  <si>
    <t>SPU40</t>
  </si>
  <si>
    <t>VARIATEUR DE FREQUENCE</t>
  </si>
  <si>
    <t>COULOIR RAPIDE BIDIRECTIONNEL ELLIPTIQUES</t>
  </si>
  <si>
    <t>GUNNEBO</t>
  </si>
  <si>
    <t>FPW 1800</t>
  </si>
  <si>
    <t>COULOIR RAPIDE BIDIRECTIONNEL PARALLELIPEDIQUE</t>
  </si>
  <si>
    <t xml:space="preserve">BATTERIE 7 COULOIRS RAPIDES ADJACENTS BIDIRECTIONNELS </t>
  </si>
  <si>
    <t>STORES A LAMELLES ALU. EXTERIEURS MOTORISES</t>
  </si>
  <si>
    <t>STORES D'OCCULTATION MOTORISES</t>
  </si>
  <si>
    <t>PANNEAU MOTORISE COULISSANT POUR ECRAN</t>
  </si>
  <si>
    <t>BOUTON POUSSOIR DE DECLENCHEMENT D'OUVERTURE</t>
  </si>
  <si>
    <t>CJ4BIS - SCHLANGENFASSADE</t>
  </si>
  <si>
    <t>PORTE VITREE MOTORISEE - DESENFUMAGE - IS - 201-1</t>
  </si>
  <si>
    <t>MOTORISATION</t>
  </si>
  <si>
    <t>ED 200</t>
  </si>
  <si>
    <t>SENSOR</t>
  </si>
  <si>
    <t>PORTE VITREE MOTORISEE - DESENFUMAGE - IS - 201-4</t>
  </si>
  <si>
    <t>CJ4BIS - RANGEMENT VAISSELLE</t>
  </si>
  <si>
    <t>PORTE HABILLAGE MÉT./ACIER-THERMOLAQUÉ MOTORISEE - DESENFUMAGE - IS - 116-1</t>
  </si>
  <si>
    <t>GARDULA</t>
  </si>
  <si>
    <t>BOUTON-POUSSOIR OUVERTURE SPECIAL</t>
  </si>
  <si>
    <t>CJ4BIS - RANGEMENT VAISSELLE &amp; SCRAMBLE 2</t>
  </si>
  <si>
    <t>PORTE HABILLAGE MÉT./ACIER-THERMOLAQUÉ MOTORISEE - DESENFUMAGE - IS - 117-1</t>
  </si>
  <si>
    <t>CJ4BIS - COULOIR DEVANT LAVERIE</t>
  </si>
  <si>
    <t>PORTE ACIER-THERMOLAQUÉ MOTORISEE - DESENFUMAGE - IS - 117-2</t>
  </si>
  <si>
    <t>CJ4BIS - OFFICE/SCRAMBLE</t>
  </si>
  <si>
    <t>PORTE HABILLAGE MÉT./ACIER-THERMOLAQUÉ MOTORISEE - DESENFUMAGE - IS - 308-2</t>
  </si>
  <si>
    <t>CJ4BIS - SCRAMBLE 2/ZONE SALLE</t>
  </si>
  <si>
    <t>PORTE HABILLAGE MÉT./ACIER-THERMOLAQUÉ MOTORISEE - DESENFUMAGE - IS - 310-1</t>
  </si>
  <si>
    <t>CJ4BIS - LAVERIE</t>
  </si>
  <si>
    <t>PORTE HABILLAGE MÉT./ACIER-THERMOLAQUÉ MOTORISEE - DESENFUMAGE - IS - 700-1</t>
  </si>
  <si>
    <t>PORTE ALU-VITRÉE MOTORISEE - DESENFUMAGE - IS -105-2</t>
  </si>
  <si>
    <t>FELDHAUS/ WEISGERBER</t>
  </si>
  <si>
    <t>PORTE ALU-VITRÉE MOTORISEE - DESENFUMAGE - IS -105-3/4/5/6</t>
  </si>
  <si>
    <t>CJ4BIS - SALLE A MANGER</t>
  </si>
  <si>
    <t>PORTE ALU-VITRÉE MOTORISEE - DESENFUMAGE - IS -318-1/2</t>
  </si>
  <si>
    <t>SOMETA</t>
  </si>
  <si>
    <t>BOUTON-POUSSOIR INCENDIE (BPI)</t>
  </si>
  <si>
    <t>GUINNEBO</t>
  </si>
  <si>
    <t>BARRIERE DE CONTRÔLE  + PERIPHERIE</t>
  </si>
  <si>
    <t>FAAC</t>
  </si>
  <si>
    <t>620 RAPIDA</t>
  </si>
  <si>
    <t>HERSE DE CONTRÔLE  + PERIPHERIE</t>
  </si>
  <si>
    <t>AUTOMATIC SYSTEMS</t>
  </si>
  <si>
    <t>RSB76</t>
  </si>
  <si>
    <t>CJ4BIS - CAFETERIA</t>
  </si>
  <si>
    <t>CJ4BIS - RESTAURANT</t>
  </si>
  <si>
    <t>STORES MOTORISES POUR VERRIERE</t>
  </si>
  <si>
    <t xml:space="preserve">CENTRALE DE DESENFUMAGE </t>
  </si>
  <si>
    <t>SS3 - PARKING</t>
  </si>
  <si>
    <t>PORTE SECTIONNELLE MOTORISEE - 498-2</t>
  </si>
  <si>
    <t>SS2 - PARKING</t>
  </si>
  <si>
    <t>PORTE SECTIONNELLE MOTORISEE - 498-4</t>
  </si>
  <si>
    <t>PORTE SECTIONNELLE MOTORISEE - 498-5</t>
  </si>
  <si>
    <t>PORTE SECTIONNELLE MOTORISEE - 498-6</t>
  </si>
  <si>
    <t>SCHLANGENFASSADE</t>
  </si>
  <si>
    <t>PORTE VITREE MOTORISEE - DESENFUMAGE - IS - 200-3</t>
  </si>
  <si>
    <t>SAS ENTRE BC</t>
  </si>
  <si>
    <t>PORTE VITREE MOTORISEE - DESENFUMAGE - IS - 202-1</t>
  </si>
  <si>
    <t>PORTE VITREE MOTORISEE - DESENFUMAGE - IS - 202-2</t>
  </si>
  <si>
    <t>RDC - ENTRÉE FOYER C</t>
  </si>
  <si>
    <t>PORTE VITREE MOTORISEE POUR PRISE D'AIR - 200-5</t>
  </si>
  <si>
    <t>PORTE VITREE MOTORISEE POUR PRISE D'AIR - 200-6</t>
  </si>
  <si>
    <t>ENTREE PARKING B</t>
  </si>
  <si>
    <t>BARRIERE DE CONTRÔLE + PERIPHERIE</t>
  </si>
  <si>
    <t>ENSEMBLE DE BORNES ESCAMOTABLES</t>
  </si>
  <si>
    <t>STORES SUR VERRIÈRES OBLIQUES PATIOS</t>
  </si>
  <si>
    <t>FIREJET</t>
  </si>
  <si>
    <t>165J SA 24V</t>
  </si>
  <si>
    <t>Porte tournante (tourniquet) accès terrasse</t>
  </si>
  <si>
    <t>BLASI</t>
  </si>
  <si>
    <t>TAMBOUR TKA16</t>
  </si>
  <si>
    <t>Ensemble des équipements pour la livraison et le stockage</t>
  </si>
  <si>
    <t>Ilsa</t>
  </si>
  <si>
    <t>Hupfer</t>
  </si>
  <si>
    <t>Rieber</t>
  </si>
  <si>
    <t>Sofinor</t>
  </si>
  <si>
    <t>Brema</t>
  </si>
  <si>
    <t>Meiko</t>
  </si>
  <si>
    <t>Robot Coupe</t>
  </si>
  <si>
    <t>Friginox</t>
  </si>
  <si>
    <t>Vauconsant</t>
  </si>
  <si>
    <t>Multimax B</t>
  </si>
  <si>
    <t>Caniveau avaloir</t>
  </si>
  <si>
    <t>Basika</t>
  </si>
  <si>
    <t>MKN</t>
  </si>
  <si>
    <t>Cache latérale</t>
  </si>
  <si>
    <t>Eloma</t>
  </si>
  <si>
    <t>Optima 700</t>
  </si>
  <si>
    <t>Cache mural</t>
  </si>
  <si>
    <t>RF</t>
  </si>
  <si>
    <t>Granuldisk</t>
  </si>
  <si>
    <t>Blanco</t>
  </si>
  <si>
    <t>Plonge</t>
  </si>
  <si>
    <t>De Kobra</t>
  </si>
  <si>
    <t>TEH</t>
  </si>
  <si>
    <t>Scholl</t>
  </si>
  <si>
    <t>ABNER</t>
  </si>
  <si>
    <t>Zanussi</t>
  </si>
  <si>
    <t>Santos</t>
  </si>
  <si>
    <t>GRE40</t>
  </si>
  <si>
    <t>Animo</t>
  </si>
  <si>
    <t>Wessamat</t>
  </si>
  <si>
    <t>TP 90080</t>
  </si>
  <si>
    <t>Machine à café</t>
  </si>
  <si>
    <t>Dynamic</t>
  </si>
  <si>
    <t>SMX600E</t>
  </si>
  <si>
    <t>DITO SAMA</t>
  </si>
  <si>
    <t>Sirman</t>
  </si>
  <si>
    <t>Tableau secondaire TSCu2</t>
  </si>
  <si>
    <t>Tableau secondaire TSCu1</t>
  </si>
  <si>
    <t>Moeller</t>
  </si>
  <si>
    <t>Tableau secondaire TSCaf2</t>
  </si>
  <si>
    <t>Tableau secondaire TSCaf1</t>
  </si>
  <si>
    <t>Tableau secondaire TS Office</t>
  </si>
  <si>
    <t>ARMOIRE CHAUFFANTE TRAVERSANTE</t>
  </si>
  <si>
    <t>1900G</t>
  </si>
  <si>
    <t>1 MITIGEUR ÉLECTRONIQUE POUR LAVE-MAINS HYGIÉNIQUE COMBINÉ AVEC DÉVERSOIR</t>
  </si>
  <si>
    <t>HAK-K</t>
  </si>
  <si>
    <t>RÉFRIGÉRATEUR PROFESSIONNEL À AIR PULSÉ</t>
  </si>
  <si>
    <t>MASTER A70/1N</t>
  </si>
  <si>
    <t>CONVOYEUR DE TRANSPORT DE PLATEAUX À POLYCORDES</t>
  </si>
  <si>
    <t>EXTRACTEUR MAGNÉTIQUE DE COUVERTS</t>
  </si>
  <si>
    <t>BFM7.2</t>
  </si>
  <si>
    <t>OSMOSE INVERSE</t>
  </si>
  <si>
    <t>ROHD 4001 IS  G</t>
  </si>
  <si>
    <t>VITRINE RÉFRIGÉRÉE - ÉLÉMENTS RÉFRIGÉRÉS</t>
  </si>
  <si>
    <t>COMPTOIR DE TRAVAIL (GRILLADE, THÈME)</t>
  </si>
  <si>
    <t>1 MITIGEUR ÉLECTRONIQUE ½’’ POUR LAVE-MAINS</t>
  </si>
  <si>
    <t>CUISEUR DE PÂTES</t>
  </si>
  <si>
    <t>PLAQUES DE CUISSON À INDUCTION À 2 ZONES</t>
  </si>
  <si>
    <t>GRILL ÉLECTRIQUE</t>
  </si>
  <si>
    <t>FRITEUSE DOUBLE</t>
  </si>
  <si>
    <t>COMPTOIR DE TRAVAIL (GRILLADE, THÈME/MENU 2)</t>
  </si>
  <si>
    <t>ÉLÉMENT RÉFRIGÉRÉ 3 X 1/1</t>
  </si>
  <si>
    <t>PLAQUE CHAUFFANTE</t>
  </si>
  <si>
    <t>CUISEUR - WOK ÉLECTRIQUE À INDUCTION</t>
  </si>
  <si>
    <t>COMPTOIR DE SERVICE (VÉGÉTARIEN, MENU 1, ENTRÉES CHAUDES, POTAGE)</t>
  </si>
  <si>
    <t>ELEMENT CHAUFFANT</t>
  </si>
  <si>
    <t>CHARIOT À NIVEAU CONSTANT</t>
  </si>
  <si>
    <t>TS-H1 18-33/573775</t>
  </si>
  <si>
    <t>BUFFET (DESSERTS, ENTRÉES FROIDES)</t>
  </si>
  <si>
    <t>ARMOIRE RÉFRIGÉRÉE 3X GN 2/1</t>
  </si>
  <si>
    <t>CUVE RÉFRIGÉRÉE VENTILÉE AVEC VITRINE</t>
  </si>
  <si>
    <t>BUFFET (BOISSONS)</t>
  </si>
  <si>
    <t>ARMOIRE RÉFRIGÉRÉE 2 X GN 2/1</t>
  </si>
  <si>
    <t>CUVE RÉFRIGÉRÉE À SERPENTINS</t>
  </si>
  <si>
    <t>BUFFET (DESSERTS, SALADES)</t>
  </si>
  <si>
    <t>CUVE RÉFRIGÉRÉE À SERPENTINS ENCASTRÉE POUR SALADES/DESSERTS</t>
  </si>
  <si>
    <t>COMPTOIR DE CAISSE SIMPLE</t>
  </si>
  <si>
    <t>ÉLÉMENT DE CAISSE SIMPLE AVEC 2 PRISES 230V + 2 PRISES RJ45 + 1 PRISE TEL</t>
  </si>
  <si>
    <t>PORTE</t>
  </si>
  <si>
    <t>HOTTE MURALE À INDUCTION</t>
  </si>
  <si>
    <t>INDULINE IDF 13</t>
  </si>
  <si>
    <t>COMPTOIR FONTAINE À BOIRE</t>
  </si>
  <si>
    <t>FONTAINE D'EAU</t>
  </si>
  <si>
    <t>K47-1000</t>
  </si>
  <si>
    <t>COMPTOIR DE SERVICE (CAFÉTERIA 2)</t>
  </si>
  <si>
    <t>ÉLÉMENT RÉFRIGÉRÉ 2 X GN 1/1</t>
  </si>
  <si>
    <t>VITRINE RÉFRIGÉRÉE</t>
  </si>
  <si>
    <t>ARRIÈRE COMPTOIR CAFÉTERIA 2</t>
  </si>
  <si>
    <t>ÉLÉMENT RÉFRIGÉRÉ 3 X GN 1/1</t>
  </si>
  <si>
    <t>K27-1000</t>
  </si>
  <si>
    <t>INTERRUPTEUR ARRÊT D'URGENCE</t>
  </si>
  <si>
    <t>M22-PV</t>
  </si>
  <si>
    <t>MICRO-ONDES</t>
  </si>
  <si>
    <t>Ensemble de équipements pour le lavage de la vaisselle</t>
  </si>
  <si>
    <t>LAVE-VAISSELLE À CONVOYEUR</t>
  </si>
  <si>
    <t>MIQ-B-M74V8N02P8</t>
  </si>
  <si>
    <t>UNITÉ DE LAVAGE</t>
  </si>
  <si>
    <t>HCEV100260</t>
  </si>
  <si>
    <t>Distribution électrique
Cuisine</t>
  </si>
  <si>
    <t>Distribution électrique
Galerie (hors Cuisine)</t>
  </si>
  <si>
    <t>Ascenseur avec accessoires 1275kg - 13,5kW</t>
  </si>
  <si>
    <t>Schindler</t>
  </si>
  <si>
    <t>Eurolift</t>
  </si>
  <si>
    <t>Ascenseur avec accessoires 1000kg - 6,3kW</t>
  </si>
  <si>
    <t>Matco</t>
  </si>
  <si>
    <t>Quai n°1</t>
  </si>
  <si>
    <t>Monte-charge</t>
  </si>
  <si>
    <t>Quai n°2</t>
  </si>
  <si>
    <t>Ascenseur avec accessoires 630kg - 7,9kW</t>
  </si>
  <si>
    <t>Ascenseur avec accessoires 3000kg - 31kW</t>
  </si>
  <si>
    <t>Installation de nettoyage de façade intérieure</t>
  </si>
  <si>
    <t>Monorail horizontal</t>
  </si>
  <si>
    <t>Plafond des pas perdus</t>
  </si>
  <si>
    <t>Grande salle d'audience</t>
  </si>
  <si>
    <t>Couloir plafond</t>
  </si>
  <si>
    <t>Verrière</t>
  </si>
  <si>
    <t>Nacelle siège</t>
  </si>
  <si>
    <t>Nacelle</t>
  </si>
  <si>
    <t>Ascenseur avec accessoires 1000kg - 29kW</t>
  </si>
  <si>
    <t>Ascenseur avec accessoires 1275kg - 12kW</t>
  </si>
  <si>
    <t>ZONE A1-A2</t>
  </si>
  <si>
    <t>FIAM</t>
  </si>
  <si>
    <t>ZONE A3-A4 - ENTRÉE ERASMUS</t>
  </si>
  <si>
    <t>ZONE A5-A6 - ENTRÉE ERASMUS</t>
  </si>
  <si>
    <t>ZONE A7-A8</t>
  </si>
  <si>
    <t>IMPRIMERIE</t>
  </si>
  <si>
    <t>SCHINDLER</t>
  </si>
  <si>
    <t>65263 Hydraulique</t>
  </si>
  <si>
    <t>Quai 4 ERASMUS</t>
  </si>
  <si>
    <t>PLATE-FORME ELEVATRICE</t>
  </si>
  <si>
    <t>Laweco</t>
  </si>
  <si>
    <t>ZONE B4</t>
  </si>
  <si>
    <t>ASCENSEUR J - MODERNISATION LEGERE 2013
3 niveaux, 20 personnes, 1500 kg</t>
  </si>
  <si>
    <t>ZONE B2</t>
  </si>
  <si>
    <t>ASCENSEUR K - MODERNISATION LEGERE 2013
6 niveaux, 20 personnes, 1500 kg</t>
  </si>
  <si>
    <t>ASCENSEUR L - MODERNISATION 2013
4 niveaux, 12 personnes, 900 kg</t>
  </si>
  <si>
    <t>Hydraulique 65478</t>
  </si>
  <si>
    <t>B3NE4094/95/NZ2157/58</t>
  </si>
  <si>
    <t>B3NE4096/97/NZ2159/60</t>
  </si>
  <si>
    <t>B3NE4088/89/NZ2151/52</t>
  </si>
  <si>
    <t>B3NE4090/91/NZ2153/54</t>
  </si>
  <si>
    <t>Escalator</t>
  </si>
  <si>
    <t>Ensemble des escalators et accessoires</t>
  </si>
  <si>
    <t>ASCENSEUR A - MODERNISATION LEGERE 2013
5 niveaux, 20 personnes, 1500 kg</t>
  </si>
  <si>
    <t>ASCENSEUR B - MODERNISATION LEGERE 2013
4 niveaux, 12 personnes, 900 kg</t>
  </si>
  <si>
    <t>ASCENSEUR C - MODERNISATION LEGERE 2013
4 niveaux, 12 personnes, 900 kg</t>
  </si>
  <si>
    <t>ASCENSEUR D - MODERNISATION LEGERE 2013
5 niveaux, 20 personnes, 1500 kg</t>
  </si>
  <si>
    <t>MONTE CHARGE E - MISE EN PEINTURE 2013
2 niveaux, 22 personnes, 1700 kg</t>
  </si>
  <si>
    <t>Rail de circulation horizontale</t>
  </si>
  <si>
    <t xml:space="preserve">ALUHOR, </t>
  </si>
  <si>
    <t>Courbe horizontale</t>
  </si>
  <si>
    <t xml:space="preserve">ALUCHO, </t>
  </si>
  <si>
    <t>Aiguillage électronique 4 voies</t>
  </si>
  <si>
    <t>EW - 4P - 1W</t>
  </si>
  <si>
    <t>Aiguillage électronique 4 voies &amp; double plateau</t>
  </si>
  <si>
    <t>EW - 4P - 2W</t>
  </si>
  <si>
    <t>Centrale de commande principale</t>
  </si>
  <si>
    <t>PC - S</t>
  </si>
  <si>
    <t>Centrale de commande secondaire</t>
  </si>
  <si>
    <t>Station à 5 places d'arret</t>
  </si>
  <si>
    <t>RK - 5HP</t>
  </si>
  <si>
    <t>Banc d'essai</t>
  </si>
  <si>
    <t>EW-2P-1W</t>
  </si>
  <si>
    <t>EW-4P-1W</t>
  </si>
  <si>
    <t>Aiguillage électronique 4 voies et double</t>
  </si>
  <si>
    <t>EW-4P-2W</t>
  </si>
  <si>
    <t>Équipement de secours no-break</t>
  </si>
  <si>
    <t>20 kVA</t>
  </si>
  <si>
    <t>Aiguillage électronique 3 voies &amp; 2 plateaux</t>
  </si>
  <si>
    <t>EW - 3P - 2W</t>
  </si>
  <si>
    <t>Garage décentralisé à 5 places d'arret</t>
  </si>
  <si>
    <t>EW-3P-1W</t>
  </si>
  <si>
    <t>EW-3P-2W</t>
  </si>
  <si>
    <t>No-Break</t>
  </si>
  <si>
    <t>AIGUILLAGE ELECTRONIQUE 2 VOIES</t>
  </si>
  <si>
    <t>AIGUILLAGE ELECTRONIQUE 3 VOIES</t>
  </si>
  <si>
    <t>ENSEMBLE D'ALIMENTATION</t>
  </si>
  <si>
    <t>CLAPET MOTORISE COUPE FEU 2 RAILS</t>
  </si>
  <si>
    <t>CONTAINER COMPLET</t>
  </si>
  <si>
    <t>N.5.45.0 - 550</t>
  </si>
  <si>
    <t>STATION A 2 PLACES D'ARRÊT</t>
  </si>
  <si>
    <t>GARAGE DECENTRALISE A 5 PLACES D'ARRÊT</t>
  </si>
  <si>
    <t>NO-BREAK</t>
  </si>
  <si>
    <t>Porte double Restaurant et accessoires</t>
  </si>
  <si>
    <t>Porte double libre entrée Erasmus</t>
  </si>
  <si>
    <t>Porte double avec contrôle d'accès entrée Erasmus</t>
  </si>
  <si>
    <t>Porte double issue de secours entrée Erasmus</t>
  </si>
  <si>
    <t>Portes double sortie de secours Façade des extrémités Nord</t>
  </si>
  <si>
    <t>Portes double sortie de secours des socles</t>
  </si>
  <si>
    <t>Verrière de la Galerie et Restaurant</t>
  </si>
  <si>
    <t>Chassis de désenfumage et de ventilation</t>
  </si>
  <si>
    <t>Tympan ventilé</t>
  </si>
  <si>
    <t>Rideau coupe-fumée</t>
  </si>
  <si>
    <t>Kema</t>
  </si>
  <si>
    <t>Façade intérieure de la Galerie</t>
  </si>
  <si>
    <t>Façade côté parvis et pignon sud</t>
  </si>
  <si>
    <t>Parois en verre, scamble et restaurant 2</t>
  </si>
  <si>
    <t>Portes sur file AP</t>
  </si>
  <si>
    <t>Signalétiques au RdC</t>
  </si>
  <si>
    <t>Signalétiques dans les étages</t>
  </si>
  <si>
    <t>Façades coté Erasmus - File AQ</t>
  </si>
  <si>
    <t>Portes  RF 60</t>
  </si>
  <si>
    <t>Porte double vitrées, ouvrage C</t>
  </si>
  <si>
    <t>Porte double pleine, ouvrage D</t>
  </si>
  <si>
    <t>Porte , ouvrage E</t>
  </si>
  <si>
    <t>Porte simple pleine</t>
  </si>
  <si>
    <t>Porte sectionnelle</t>
  </si>
  <si>
    <t xml:space="preserve">SPU </t>
  </si>
  <si>
    <t>Porte de garage coulissante</t>
  </si>
  <si>
    <t>KHP</t>
  </si>
  <si>
    <t>Équipements de gaine - carneaux d'air neufs</t>
  </si>
  <si>
    <t>Porte compartimentage coulissante, à 2 vantaux</t>
  </si>
  <si>
    <t>RIHA</t>
  </si>
  <si>
    <t>REI 60</t>
  </si>
  <si>
    <t>Porte compartimentage coulissante, à 1 vantail</t>
  </si>
  <si>
    <t>T 90</t>
  </si>
  <si>
    <t>T 30</t>
  </si>
  <si>
    <t>Ensemble de cloisons mobiles</t>
  </si>
  <si>
    <t>Panneaux indépendants suspendus</t>
  </si>
  <si>
    <t>Hüppe  TOP 100</t>
  </si>
  <si>
    <t>Idem, mais téléscopiques</t>
  </si>
  <si>
    <t>Eléments d'angles</t>
  </si>
  <si>
    <t>Habillage pour têtes de cloisons</t>
  </si>
  <si>
    <t>Porte de garage sectionnelle composée de:</t>
  </si>
  <si>
    <t>Hormann</t>
  </si>
  <si>
    <t>HR 116</t>
  </si>
  <si>
    <t>Moteur pour porte sectionnelle</t>
  </si>
  <si>
    <t>Ressort renforcé pour dito</t>
  </si>
  <si>
    <t>Détecteur de passage</t>
  </si>
  <si>
    <t>Porte de garage sectionnelle</t>
  </si>
  <si>
    <t>Porte de compartimentage coulissante à 1 vantail</t>
  </si>
  <si>
    <t>Porte guérite</t>
  </si>
  <si>
    <t>PP Cage d'escalier poignée de porte</t>
  </si>
  <si>
    <t>PP Cage d'escalier ferme porte</t>
  </si>
  <si>
    <t>Galerie + Parking Personnel</t>
  </si>
  <si>
    <t>Portes simples et accessoires</t>
  </si>
  <si>
    <t>Portes doubles et accessoires</t>
  </si>
  <si>
    <t>Stores incorporés motorisés bureaux (m² surface)</t>
  </si>
  <si>
    <t>Maille décorative (quincaillerie)</t>
  </si>
  <si>
    <t>Guardula</t>
  </si>
  <si>
    <t>Rideaux coupe fumée pour fermeture de l'escalier en colimaçon et ses boitiers de commande</t>
  </si>
  <si>
    <t>KEMA</t>
  </si>
  <si>
    <t>Ensemble des équipements de la façade</t>
  </si>
  <si>
    <t>Tour A</t>
  </si>
  <si>
    <t>Ouvrant désenfumage</t>
  </si>
  <si>
    <t>Grille prise d'air</t>
  </si>
  <si>
    <t>Eléments PF 60'</t>
  </si>
  <si>
    <t>Tour B</t>
  </si>
  <si>
    <t>Eléments portes + accessoires</t>
  </si>
  <si>
    <t>Elements désenfumage</t>
  </si>
  <si>
    <t>Socle Tour A</t>
  </si>
  <si>
    <t>Portes</t>
  </si>
  <si>
    <t>Portes prise d'air</t>
  </si>
  <si>
    <t>Socle Tour B</t>
  </si>
  <si>
    <t>Portes + accessoires</t>
  </si>
  <si>
    <t>Porte vers l'extérieur simple battant</t>
  </si>
  <si>
    <t>Porte vers l'extérieur double battant</t>
  </si>
  <si>
    <t>Porte intérieure métallique simple battant</t>
  </si>
  <si>
    <t>Porte intérieure métallique double battant</t>
  </si>
  <si>
    <t>Porte intérieure bois simple battant</t>
  </si>
  <si>
    <t>Porte intérieure bois double battant</t>
  </si>
  <si>
    <t>Porte intérieure bois coulissante</t>
  </si>
  <si>
    <t>Porte dans les cloisons simple battant</t>
  </si>
  <si>
    <t>Store simple motorisé</t>
  </si>
  <si>
    <t>Inteco</t>
  </si>
  <si>
    <t>Ligne de vie (2 points de fixation et guidage)</t>
  </si>
  <si>
    <t>FENÊTRE OSCILLANTE-BASCULANTE</t>
  </si>
  <si>
    <t>SCHÜCO</t>
  </si>
  <si>
    <t>2076XX</t>
  </si>
  <si>
    <t xml:space="preserve">SIMPLES PORTES </t>
  </si>
  <si>
    <t>SIMPLES PORTES CF (EI30S)</t>
  </si>
  <si>
    <t>SIMPLES PORTES EI30</t>
  </si>
  <si>
    <t>SIMPLES PORTES EI30S</t>
  </si>
  <si>
    <t>SIMPLES PORTES EI60S</t>
  </si>
  <si>
    <t>SIMPLES PORTES EXTERIEURES</t>
  </si>
  <si>
    <t>SIMPLES PORTES EN BOIS</t>
  </si>
  <si>
    <t>SIMPLES PORTES EN BOIS PEINTES</t>
  </si>
  <si>
    <t>SIMPLES PORTES GRILLAGEES</t>
  </si>
  <si>
    <t>SIMPLES PORTES STRATIFIEES HPL</t>
  </si>
  <si>
    <t>SIMPLES PORTES METALLIQUES</t>
  </si>
  <si>
    <t>SIMPLES PORTES VITREES</t>
  </si>
  <si>
    <t>DOUBLES PORTES</t>
  </si>
  <si>
    <t>DOUBLES PORTES EI30</t>
  </si>
  <si>
    <t>DOUBLES PORTES EI30S</t>
  </si>
  <si>
    <t>DOUBLES PORTES EI60S</t>
  </si>
  <si>
    <t>DOUBLES PORTES EXTERIEURES</t>
  </si>
  <si>
    <t>DOUBLES PORTES GRILLAGEES</t>
  </si>
  <si>
    <t>DOUBLES PORTES METALLIQUES</t>
  </si>
  <si>
    <t>DOUBLES PORTES VITREES</t>
  </si>
  <si>
    <t>PORTE COULISSANTE EI60</t>
  </si>
  <si>
    <t>SIMPLES PORTES ACIER-THERMOLAQUES</t>
  </si>
  <si>
    <t xml:space="preserve">SIMPLES PORTES EN BOIS SYSTEME  </t>
  </si>
  <si>
    <t>SIMPLES PORTES HABILLAGE METALLIQUES / ACIER-THERMOLAQUES</t>
  </si>
  <si>
    <t>DOUBLES PORTES ALU-VITRES</t>
  </si>
  <si>
    <t>Portes issues de secours terrasse cafétéria</t>
  </si>
  <si>
    <t>Porte extérieure accès terrasse cafétéria (sur le côté vers Erasmus)</t>
  </si>
  <si>
    <t xml:space="preserve">Ensemble lignes de vie toiture (2x) Annexe C + points d'ancrage verrière (72x) Thomas More </t>
  </si>
  <si>
    <t>B-TETERES</t>
  </si>
  <si>
    <t>TAIT</t>
  </si>
  <si>
    <t>TB 7100</t>
  </si>
  <si>
    <t>VSWR</t>
  </si>
  <si>
    <t>YR2</t>
  </si>
  <si>
    <t>QS10</t>
  </si>
  <si>
    <t>QS5</t>
  </si>
  <si>
    <t>PULS Dimension</t>
  </si>
  <si>
    <t>Multiplexeur</t>
  </si>
  <si>
    <t>Iris</t>
  </si>
  <si>
    <t>Patch panel</t>
  </si>
  <si>
    <t>Brand-Rex</t>
  </si>
  <si>
    <t>24 ports</t>
  </si>
  <si>
    <t>Serrure 12V</t>
  </si>
  <si>
    <t>Câble de porte avec connecteur</t>
  </si>
  <si>
    <t>TK110 ou 210</t>
  </si>
  <si>
    <t>SVP ou SVZ</t>
  </si>
  <si>
    <t>SVP-A 1000</t>
  </si>
  <si>
    <t>Baie 19" pour vidéosurveillance</t>
  </si>
  <si>
    <t>PC Workstation pour contrôle d'accès (PC du domaine CJUE)</t>
  </si>
  <si>
    <t>Ecran Workstation pour contrôle d'accès (PC du domaine CJUE)</t>
  </si>
  <si>
    <t>Console KVM</t>
  </si>
  <si>
    <t>Commutateur KVM 8 voies</t>
  </si>
  <si>
    <t>Enregistreur NVR 20 voies</t>
  </si>
  <si>
    <t>Récepteur vidéo 2 voies</t>
  </si>
  <si>
    <t>Emetteur vidéo bifilaire</t>
  </si>
  <si>
    <t>Chassis 19" pour 10VZE + alimentation</t>
  </si>
  <si>
    <t>Interface TTY / RS485</t>
  </si>
  <si>
    <t>Patch vidéo VICO5 Accessory kit</t>
  </si>
  <si>
    <t>Caméra couleur fixe</t>
  </si>
  <si>
    <t>Alimentation pour boîtier CHSL2610</t>
  </si>
  <si>
    <t>Caméra minidôme jour/nuit</t>
  </si>
  <si>
    <t>Caméra dôme mobile zoom x26</t>
  </si>
  <si>
    <t>Boïtier extérieur pour dôme</t>
  </si>
  <si>
    <t>Alimentation pour CCDA 1445</t>
  </si>
  <si>
    <t>EMKA</t>
  </si>
  <si>
    <t>optiplex 740 DT</t>
  </si>
  <si>
    <t>1908 FP</t>
  </si>
  <si>
    <t>Aten</t>
  </si>
  <si>
    <t>CL1000M</t>
  </si>
  <si>
    <t>Digitus</t>
  </si>
  <si>
    <t>DS-13202</t>
  </si>
  <si>
    <t>NP2000</t>
  </si>
  <si>
    <t>TP-RXMOD02</t>
  </si>
  <si>
    <t>VZS-6</t>
  </si>
  <si>
    <t>TP-CH + 
TW2000</t>
  </si>
  <si>
    <t>CAC0103</t>
  </si>
  <si>
    <t>VICO5</t>
  </si>
  <si>
    <t>CCBS 1337-LP</t>
  </si>
  <si>
    <t>CHSL2610</t>
  </si>
  <si>
    <t>MA6-15120</t>
  </si>
  <si>
    <t>CCDA 1445
DN26</t>
  </si>
  <si>
    <t>CCDA 1445
WPH</t>
  </si>
  <si>
    <t>CAPA2415
W230</t>
  </si>
  <si>
    <t>Centrale d'interphonie</t>
  </si>
  <si>
    <t>Carte multirelais</t>
  </si>
  <si>
    <t>Transformateur de sécurité 24V/16A</t>
  </si>
  <si>
    <t>Switch 5 ports</t>
  </si>
  <si>
    <t>Portier antivandale</t>
  </si>
  <si>
    <t>AlphaCom E7</t>
  </si>
  <si>
    <t>Zénitel</t>
  </si>
  <si>
    <t>MRBD</t>
  </si>
  <si>
    <t>L1035</t>
  </si>
  <si>
    <t>Edimax</t>
  </si>
  <si>
    <t>ES3205</t>
  </si>
  <si>
    <t>TL1 / PAM</t>
  </si>
  <si>
    <t>Portique métaux Rapiscan</t>
  </si>
  <si>
    <t>Ecran TFT 17"</t>
  </si>
  <si>
    <t>Metor 300</t>
  </si>
  <si>
    <t>620 XR</t>
  </si>
  <si>
    <t>622 XR</t>
  </si>
  <si>
    <t>Neovo</t>
  </si>
  <si>
    <t>U-17</t>
  </si>
  <si>
    <t>Couloir rapide</t>
  </si>
  <si>
    <t>Automate base / processeur</t>
  </si>
  <si>
    <t>Module E/S digitales "Entrées"</t>
  </si>
  <si>
    <t>Module E/S digitales "Sorties"</t>
  </si>
  <si>
    <t>Convertisseur RJ45 / fibre optique</t>
  </si>
  <si>
    <t>Récepteur fibre</t>
  </si>
  <si>
    <t>Switch 24 ports</t>
  </si>
  <si>
    <t>Alimentation 24V-5A</t>
  </si>
  <si>
    <t>Batterie 12V/7Ah</t>
  </si>
  <si>
    <t>Ecran tactile PCB WEB Panel CE</t>
  </si>
  <si>
    <t>Hidden Gate
2 NC</t>
  </si>
  <si>
    <t>PCD3-M3120</t>
  </si>
  <si>
    <t>PCD3-E165</t>
  </si>
  <si>
    <t>PCD3-A251</t>
  </si>
  <si>
    <t>Gigamédia</t>
  </si>
  <si>
    <t>GGM 742</t>
  </si>
  <si>
    <t>TKM</t>
  </si>
  <si>
    <t>D-LINK</t>
  </si>
  <si>
    <t>DGS 105</t>
  </si>
  <si>
    <t>DES 1024R</t>
  </si>
  <si>
    <t>Mean Well</t>
  </si>
  <si>
    <t>AD 155B</t>
  </si>
  <si>
    <t>ENIX</t>
  </si>
  <si>
    <t>AMP 9037</t>
  </si>
  <si>
    <t>PCD 7</t>
  </si>
  <si>
    <t>Porte automatique stations de lavage</t>
  </si>
  <si>
    <t>GSA +03  Ligne de vie</t>
  </si>
  <si>
    <t>Extérieur + 07  Ligne de vie</t>
  </si>
  <si>
    <t>Salle d'audience + 08  Ligne de vie</t>
  </si>
  <si>
    <t>Toiture ligne de vie</t>
  </si>
  <si>
    <t>PA1+02LD0700, LB0706, LB0710 Arrêt de porte</t>
  </si>
  <si>
    <t>Porte à simple battant</t>
  </si>
  <si>
    <t>Porte à double battant</t>
  </si>
  <si>
    <t>Stores simples motorisés (surface en m²)</t>
  </si>
  <si>
    <t>Carte bus CMSI 8000</t>
  </si>
  <si>
    <t>Module facette 12 fonctions</t>
  </si>
  <si>
    <t>US/UCMC</t>
  </si>
  <si>
    <t>Mercure
24V-8A</t>
  </si>
  <si>
    <t>Verrou ML</t>
  </si>
  <si>
    <t>ML-662</t>
  </si>
  <si>
    <t>SVZ ou SVP</t>
  </si>
  <si>
    <t>TAG mobile + pose</t>
  </si>
  <si>
    <t>Vossessor TAG</t>
  </si>
  <si>
    <t>Boitier en fonte d'aluminium</t>
  </si>
  <si>
    <t>Alimentation pour boitier CHSL2610</t>
  </si>
  <si>
    <t>Caméra + objectif + alimentation</t>
  </si>
  <si>
    <t>Caméra minidôme jour / nuit</t>
  </si>
  <si>
    <t>CCBS 1325-LP</t>
  </si>
  <si>
    <t>Batterie 12V/24Ah</t>
  </si>
  <si>
    <t>Extension base 2 emplacement</t>
  </si>
  <si>
    <t>Module E/S digital "entrées"</t>
  </si>
  <si>
    <t>Module E/S digital "sorties"</t>
  </si>
  <si>
    <t>convertisseur RJ45 / fibre optique</t>
  </si>
  <si>
    <t>Coffret distribution automates</t>
  </si>
  <si>
    <t>Coffret de commande</t>
  </si>
  <si>
    <t>Système huissier de porte</t>
  </si>
  <si>
    <t>HiddenGate</t>
  </si>
  <si>
    <t>PCD3-M3330</t>
  </si>
  <si>
    <t>PCD3-C11</t>
  </si>
  <si>
    <t>PCD3-E110</t>
  </si>
  <si>
    <t>DGS105</t>
  </si>
  <si>
    <t>Brink's</t>
  </si>
  <si>
    <t>WA 400 FU</t>
  </si>
  <si>
    <t>BK 150FUEH</t>
  </si>
  <si>
    <t>Prise TV encastrée</t>
  </si>
  <si>
    <t>Amplificateur 36 dB</t>
  </si>
  <si>
    <t>Répartiteur 2 voies 19 dB</t>
  </si>
  <si>
    <t>Répartiteur 13 voies 12 dB</t>
  </si>
  <si>
    <t>Répartiteur 3 voies 12 dB</t>
  </si>
  <si>
    <t>Répartiteur 2 voies 3,6 dB</t>
  </si>
  <si>
    <t>Répartiteur 6 voies 12,5 à 17 dB</t>
  </si>
  <si>
    <t>Mât et parabole</t>
  </si>
  <si>
    <t>WISI</t>
  </si>
  <si>
    <t>GUT 121</t>
  </si>
  <si>
    <t>Atlantic</t>
  </si>
  <si>
    <t>XD13</t>
  </si>
  <si>
    <t>Tratec</t>
  </si>
  <si>
    <t>TTB-13++</t>
  </si>
  <si>
    <t>TTB-3-12++</t>
  </si>
  <si>
    <t>SB 02++</t>
  </si>
  <si>
    <t>Habzeiger</t>
  </si>
  <si>
    <t>HFT 618</t>
  </si>
  <si>
    <t>Serveur ATS (PC du domaine CJUE)</t>
  </si>
  <si>
    <t>DL380G5</t>
  </si>
  <si>
    <t>Serveur AMS (PC du domaine CJUE)</t>
  </si>
  <si>
    <t>Serveur</t>
  </si>
  <si>
    <t>Poste double affichage de table</t>
  </si>
  <si>
    <t>DES1008D</t>
  </si>
  <si>
    <t>L.7007</t>
  </si>
  <si>
    <t>Extension base 2 emplacements</t>
  </si>
  <si>
    <t>Bouton d'ouverture sans fil au coude</t>
  </si>
  <si>
    <t>Slimdrive
EMD-F</t>
  </si>
  <si>
    <t>Ecran workstation pour contrôle d'accès</t>
  </si>
  <si>
    <t>Enregistreur alto</t>
  </si>
  <si>
    <t>Enregistreur NVE</t>
  </si>
  <si>
    <t>Enregistreur NVR</t>
  </si>
  <si>
    <t>Chassis 193 pour 10 VZE + alimentation</t>
  </si>
  <si>
    <t>CL 1000M</t>
  </si>
  <si>
    <t>Nice vision</t>
  </si>
  <si>
    <t>NVE1008</t>
  </si>
  <si>
    <t>NVR9420</t>
  </si>
  <si>
    <t>TP-CH+TW2000</t>
  </si>
  <si>
    <t>VICO 5</t>
  </si>
  <si>
    <t>MA6+15120</t>
  </si>
  <si>
    <t>CFVS1317-LP</t>
  </si>
  <si>
    <t>CFVS1415-LP</t>
  </si>
  <si>
    <t>Centrale interphonie</t>
  </si>
  <si>
    <t>EM4410</t>
  </si>
  <si>
    <t>Eminent</t>
  </si>
  <si>
    <t>Portique détecteur de métaux Rapiscan</t>
  </si>
  <si>
    <t>Tunnel contrôle bagages</t>
  </si>
  <si>
    <t>Tunnel contrôle bagages et colis</t>
  </si>
  <si>
    <t>Amplificateur 36dB</t>
  </si>
  <si>
    <t>Répartiteur 2 voies</t>
  </si>
  <si>
    <t>HiddenGate 2 NC</t>
  </si>
  <si>
    <t>Amp 9037</t>
  </si>
  <si>
    <t>XD10</t>
  </si>
  <si>
    <t>627 XR</t>
  </si>
  <si>
    <t>Néovo</t>
  </si>
  <si>
    <t>AOL</t>
  </si>
  <si>
    <t>779-S</t>
  </si>
  <si>
    <t>Caméra + objectif + alimentation CCBS 1325-LP</t>
  </si>
  <si>
    <t>Coffret de commande porte rapide</t>
  </si>
  <si>
    <t>Coffret de commande porte sectionnelle</t>
  </si>
  <si>
    <t>SS3 - BATTERIES C</t>
  </si>
  <si>
    <t>ABC-A OESTBERG</t>
  </si>
  <si>
    <t>RKT 1000/500H</t>
  </si>
  <si>
    <t>ALRE</t>
  </si>
  <si>
    <t>JDI2</t>
  </si>
  <si>
    <t>CLAPET MOTORISÉE</t>
  </si>
  <si>
    <t xml:space="preserve">VENTILATEUR CENTRIFUGES EN GAINE </t>
  </si>
  <si>
    <t>RKT 500/300B</t>
  </si>
  <si>
    <t>LOCAL TRAITEMENT D'EAU</t>
  </si>
  <si>
    <t xml:space="preserve">VENTILATION </t>
  </si>
  <si>
    <t>AX 58-250/28</t>
  </si>
  <si>
    <t xml:space="preserve">1 VENTILATEUR PVC CENTRIFUGE EN GAINE </t>
  </si>
  <si>
    <t>SS1 - TECHN. HVAC</t>
  </si>
  <si>
    <t>GROUPE CTA MUSCULATION</t>
  </si>
  <si>
    <t>GA WOLF</t>
  </si>
  <si>
    <t>KG 25/91</t>
  </si>
  <si>
    <t>AF 24</t>
  </si>
  <si>
    <t>POMPE BATTERIE CHAUDE</t>
  </si>
  <si>
    <t>FS 220</t>
  </si>
  <si>
    <t>GROUPE CTA INTERPRÈTES 2</t>
  </si>
  <si>
    <t>KG 40/91</t>
  </si>
  <si>
    <t>FM 24</t>
  </si>
  <si>
    <t>UMK 40-60</t>
  </si>
  <si>
    <t>CABINES DES INTERPRÈTES 2</t>
  </si>
  <si>
    <t>GROUPE CTA SPORT</t>
  </si>
  <si>
    <t>KG 63/91</t>
  </si>
  <si>
    <t>GROUPE CTA INTERPRÈTES 1</t>
  </si>
  <si>
    <t>Star RS 25/4</t>
  </si>
  <si>
    <t>CABINES DES INTERPRÈTES 1</t>
  </si>
  <si>
    <t>STAF 40</t>
  </si>
  <si>
    <t>GROUPE CTA SQUASH</t>
  </si>
  <si>
    <t>QM 24</t>
  </si>
  <si>
    <t>UPS 32-60</t>
  </si>
  <si>
    <t>GROUPE CTA FOYER</t>
  </si>
  <si>
    <t>KG 100/91</t>
  </si>
  <si>
    <t>SM 24</t>
  </si>
  <si>
    <t>GROUPE CTA SALLE D'AUDIENCE</t>
  </si>
  <si>
    <t>KG 250/91</t>
  </si>
  <si>
    <t>UMK 65-60</t>
  </si>
  <si>
    <t>GROUPE CTA SALLE MULTIFONCTION</t>
  </si>
  <si>
    <t>KG 63/92</t>
  </si>
  <si>
    <t>GROUPE CTA VESTIAIRE HOMMES</t>
  </si>
  <si>
    <t>KG 40/92</t>
  </si>
  <si>
    <t>GROUPE CTA DÉLIBÉRÉS</t>
  </si>
  <si>
    <t>UP 25-80</t>
  </si>
  <si>
    <t>GROUPE CTA VESTIAIRE FEMMES</t>
  </si>
  <si>
    <t>GROUPE CTA ARCHIVES ET 1ER ÉTAGE</t>
  </si>
  <si>
    <t>GROUPE CTA ARCHIVES 1-2</t>
  </si>
  <si>
    <t>GROUPE CTA STOCKAGE</t>
  </si>
  <si>
    <t>SS3 - EAU CHAUDE</t>
  </si>
  <si>
    <t>GROUPE CTA ARCHIVES SOUS-SOL -3</t>
  </si>
  <si>
    <t>KG 63/94</t>
  </si>
  <si>
    <t>POMPE CHAUD</t>
  </si>
  <si>
    <t>UPS 25/60</t>
  </si>
  <si>
    <t>005 - TOITURE C</t>
  </si>
  <si>
    <t>GROUPE CTA C13.1</t>
  </si>
  <si>
    <t>GROUPE CTA C13.2</t>
  </si>
  <si>
    <t>GROUPE CTA C14</t>
  </si>
  <si>
    <t>GROUPE CTA C15</t>
  </si>
  <si>
    <t>GROUPE CTA C16</t>
  </si>
  <si>
    <t>GROUPE CTA C17</t>
  </si>
  <si>
    <t>GROUPE CTA C29</t>
  </si>
  <si>
    <t>GROUPE CTA C32</t>
  </si>
  <si>
    <t>SS1 - VENTILATION</t>
  </si>
  <si>
    <t>BATTERIES FROIDES SUR GROUPE DE VENTILATION</t>
  </si>
  <si>
    <t>SQUASH</t>
  </si>
  <si>
    <t xml:space="preserve">12KG63 </t>
  </si>
  <si>
    <t>MULTIFONCTIONNELLE</t>
  </si>
  <si>
    <t>9KG63</t>
  </si>
  <si>
    <t>MUSCULATION</t>
  </si>
  <si>
    <t>KG25F</t>
  </si>
  <si>
    <t>SS3 - FRIGO</t>
  </si>
  <si>
    <t>VENTILATEUR DU GAINAGE</t>
  </si>
  <si>
    <t>KD 355/6/70/40</t>
  </si>
  <si>
    <t>RÉGULATEUR DE VITESSE</t>
  </si>
  <si>
    <t>CLAPET MOTORISÉ</t>
  </si>
  <si>
    <t>SS1 - CTS5</t>
  </si>
  <si>
    <t>ARMOIRE DE CLIMATISATION - CTS5</t>
  </si>
  <si>
    <t>POSTE C</t>
  </si>
  <si>
    <t xml:space="preserve"> INSTALLATIONS DE VENTILATION POSTE C</t>
  </si>
  <si>
    <t xml:space="preserve"> VENTILATEUR DE PULSION 4200M3  </t>
  </si>
  <si>
    <t xml:space="preserve"> VENTILATEUR DE REPRISE 4200M3  </t>
  </si>
  <si>
    <t xml:space="preserve"> CAISSON FILTRE PLAN POUR ARRIVE D'AIR NO-BREAK </t>
  </si>
  <si>
    <t>SS3 - GRPE ELECTRO C</t>
  </si>
  <si>
    <t xml:space="preserve"> CAISSON FILTRE PLAN  </t>
  </si>
  <si>
    <t xml:space="preserve"> CLAPET COUPE-FEU RECTANGULAIRE  </t>
  </si>
  <si>
    <t>Gainage et isolation pour l'ensemble du bâtiment</t>
  </si>
  <si>
    <t>SS3 - MACHINE FRIGO</t>
  </si>
  <si>
    <t>YNWS-S1</t>
  </si>
  <si>
    <t>COMPRESSEUR À VIS</t>
  </si>
  <si>
    <t>CONDENSEUR</t>
  </si>
  <si>
    <t>CB1 16-10 I 176 3P</t>
  </si>
  <si>
    <t>ÉVAPORATEUR</t>
  </si>
  <si>
    <t>EX3 16-10A 165 4P1C</t>
  </si>
  <si>
    <t>RÉGULATION</t>
  </si>
  <si>
    <t>Optiview Control Center</t>
  </si>
  <si>
    <t>DANFOSS</t>
  </si>
  <si>
    <t>EKC 315 A</t>
  </si>
  <si>
    <t>D-NZM 10-400</t>
  </si>
  <si>
    <t>DIL 11 185</t>
  </si>
  <si>
    <t>DIL 3 A1185</t>
  </si>
  <si>
    <t>32 A</t>
  </si>
  <si>
    <t>AMPÈREMÈTRE</t>
  </si>
  <si>
    <t>450 VA</t>
  </si>
  <si>
    <t>1000 VA</t>
  </si>
  <si>
    <t>FILTRE À  CADRE</t>
  </si>
  <si>
    <t>TOUR HYBRIDE</t>
  </si>
  <si>
    <t>HTK2.4/4.2-S-P6-CU-ELF6</t>
  </si>
  <si>
    <t>VANNE MOTORISÉ</t>
  </si>
  <si>
    <t>GF</t>
  </si>
  <si>
    <t>POMPE D'ARROSAGE</t>
  </si>
  <si>
    <t>VENTILATEUR JET</t>
  </si>
  <si>
    <t>AP*</t>
  </si>
  <si>
    <t>TABLEAU DE COMMANDE</t>
  </si>
  <si>
    <t>ALLEN BRADLEY</t>
  </si>
  <si>
    <t>Panel View</t>
  </si>
  <si>
    <t>FUSIBLE</t>
  </si>
  <si>
    <t>1 A</t>
  </si>
  <si>
    <t>6 A</t>
  </si>
  <si>
    <t>4 A</t>
  </si>
  <si>
    <t>2 A</t>
  </si>
  <si>
    <t>0,03A</t>
  </si>
  <si>
    <t>MicroLogix 1200</t>
  </si>
  <si>
    <t>PowerFlex 40</t>
  </si>
  <si>
    <t>PowerFlex 4</t>
  </si>
  <si>
    <t>SS3</t>
  </si>
  <si>
    <t>LAVEUR D'AIR POUR NH3</t>
  </si>
  <si>
    <t xml:space="preserve">PFIEGENSDÖRFER </t>
  </si>
  <si>
    <t>UMWELTSYSTEME</t>
  </si>
  <si>
    <t>Climatiseur cabine régie Grande salle d'audience</t>
  </si>
  <si>
    <t>ECHANGEUR 9/15°C COMPOSÉ DE : 1 ÉCHANGEUR, 4 BRIDES, 2 ANTI-VIBRATOIRES, 1 SONDE THERMOSTATIQUE, 2 THERMOMÈTRES, 1 VANNE D'ARRET, 1 VANNE D'ARRET MOTORISÉE, 2 VANNES DE RÉGLAGE, 4 VANNES DE VIDANGE, 1 FILTRE, 2 MANOMÈTRES, 1 POMPE, 1 CLAPPET ANTI-RETOUR</t>
  </si>
  <si>
    <t>ECHANGEUR 15,5/18°C AVEC 1 POMPE</t>
  </si>
  <si>
    <t>ECHANGEUR 9/15°C COMPOSÉ DE : 1 ÉCHANGEUR, 4 BRIDES, 4 ANTI-VIBRATOIRES, 6 VANNES D'ARRET PAPILLON, 1 FILTRE, 2 MANOMÈTRES, 2 POMPES, 2 CLAPPETS ANTI-RETOUR, 1 DIFFÉRENTIEL DE PRESSION</t>
  </si>
  <si>
    <t>ECHANGEUR 10/16°C COMPOSÉ DE : 1 ÉCHANGEUR, 4 BRIDES, 1 VANNE D'ARRET PAPILLON, 1 VANNE DE RÉGLAGE, 1 FILTRE, 1 POMPE, 1 CLAPPET ANTI-RETOUR</t>
  </si>
  <si>
    <t>CHILLER COMPOSÉ DE : 1 CHILLER 6/12°C, 8 ANTIVIBRATOIRES, 4 POMPES, 2 FILTRES, 4 CLAPETS ANTI-RETOUR, 8 VANNES D'ARRET, 2 VANNES D'ARRET MOTORISÉES, 2 THERMOMÈTRES, 2 SONDES THERMOSTATIQUES, 1 SONDE PH, 4 MANOMÈTRES</t>
  </si>
  <si>
    <t>PRISE COLLECTEUR COMPRENANT : 3 VANNES D'ARRET, 1 VANNE 3 VOIES MOTORISÉE, 3 VANNES DE VIDANGE, 1 FILTRE, 1 POMPE</t>
  </si>
  <si>
    <t>PRISE COLLECTEUR COMPRENANT : 3 VANNES D'ARRET, 1 VANNE 3 VOIES MOTORISÉE, 3 VANNES DE VIDANGE, 1 FILTRE, 2 POMPES</t>
  </si>
  <si>
    <t>PANOPLIE BATTERIE FROIDE CTA COMPOSÉE DE : 1 BATTERIE FROIDE, 2 ANTI-VIBRATOIRES, 1 VANNE D'ARRET, 1 VANNE D'ARRET MOTORISÉE, 1 VANNE DE RÉGLAGE</t>
  </si>
  <si>
    <t>BAC À GLACE AVEC : 2 THERMOMÈTRES, 2 SONDES THERMOSTATIQUES, 2 BRIDES, 1 VANNE PAPILLON MOTORISÉE, 1 VANNE DE RÉGLAGE</t>
  </si>
  <si>
    <t>PURGEUR D'AIR</t>
  </si>
  <si>
    <t>SS3 - LOCAL FRIGO</t>
  </si>
  <si>
    <t>POMPE DE CIRCULATION PRIMAIRE</t>
  </si>
  <si>
    <t>TP 150-160/4</t>
  </si>
  <si>
    <t>VLT 6000</t>
  </si>
  <si>
    <t>DN 200</t>
  </si>
  <si>
    <t>CLAPET ANITRETOUR</t>
  </si>
  <si>
    <t>FILTRE TAPIS</t>
  </si>
  <si>
    <t>ÉCHANGEUR</t>
  </si>
  <si>
    <t>1110 kW</t>
  </si>
  <si>
    <t>POMPE DE CIRCULATION"RING"</t>
  </si>
  <si>
    <t>TP 125-110/4</t>
  </si>
  <si>
    <t>POMPE DE CIRCULATION "TOUR DE REFROIDISSEMENT"</t>
  </si>
  <si>
    <t>50l</t>
  </si>
  <si>
    <t>3bar</t>
  </si>
  <si>
    <t>STAF 125</t>
  </si>
  <si>
    <t>STAF 150</t>
  </si>
  <si>
    <t>POMPE DE REMPLISSAGE</t>
  </si>
  <si>
    <t>ÉCHANGEUR À PLAQUE</t>
  </si>
  <si>
    <t>ALFA-LAVAL</t>
  </si>
  <si>
    <t>M 10 BFM</t>
  </si>
  <si>
    <t>COMPTEUR DE CALORIES</t>
  </si>
  <si>
    <t xml:space="preserve">EXPANSION PRIMAIRE </t>
  </si>
  <si>
    <t xml:space="preserve">A180 </t>
  </si>
  <si>
    <t>POMPES PRIMAIRES</t>
  </si>
  <si>
    <t>POMPES JUMELÉES</t>
  </si>
  <si>
    <t>UMTD 100-60</t>
  </si>
  <si>
    <t>AVEC RÉGULATEUR DE DÉBIT</t>
  </si>
  <si>
    <t>Delta Control M 6</t>
  </si>
  <si>
    <t>16 A</t>
  </si>
  <si>
    <t>6A</t>
  </si>
  <si>
    <t>10A</t>
  </si>
  <si>
    <t>BV EI 78/2816-50</t>
  </si>
  <si>
    <t>VLT 3502</t>
  </si>
  <si>
    <t>RÉGULATION PRIMAIRE</t>
  </si>
  <si>
    <t>VANNES 3 VOIES</t>
  </si>
  <si>
    <t>PANOPLIE BATTERIE CHAUDE CTA COMPOSÉE DE : 1 BATTERIE CHAUDE, 2 THERMOMÈTRES, 3 VANNES D'ARRET, 1 VANNE 3 VOIES MOTORISÉE, 1 VANNE DE RÉGLAGE, 1 POMPE</t>
  </si>
  <si>
    <t>PANOPLIE COLLECTEUR : 2 VANNES D'ARRET, 1 VANNE DE RÉGLAGE, 1 VANNE DE VIDANGE,  2 THERMOMÈTRES, 1 MANOMÈTRE, 1 POMPE</t>
  </si>
  <si>
    <t>PANOPLIE COLLECTEUR : 2 VANNES D'ARRET, 1 VANNE 3 VOIES MOTORISÉE, 1 VANNE DE RÉGLAGE, 2 VANNES DE VIDANGE,  2 THERMOMÈTRES, 1 MANOMÈTRE, 1 FILTRE, 2 POMPES</t>
  </si>
  <si>
    <t>BALLON TAMPON AVEC 2 VANNES D'ARRET, 1 VANNE 3 VOIES MOTORISÉE, 1 VANNE DE RÉGLAGE, 3 THERMOMÈTRES, 1 FILTRE</t>
  </si>
  <si>
    <t>BAC À GLACE</t>
  </si>
  <si>
    <t>POMPE POUR CHARGE LE BAC À GLACE</t>
  </si>
  <si>
    <t>TP125-130/4</t>
  </si>
  <si>
    <t>SS3 - CHAUFFAGE</t>
  </si>
  <si>
    <t>ÉCHANGEUR À PLAQUES DU DATACENTER</t>
  </si>
  <si>
    <t>ROBINETS DE VIDANGE</t>
  </si>
  <si>
    <t>MANOMÈTRES</t>
  </si>
  <si>
    <t>ROBINETS D'ARRÊT,</t>
  </si>
  <si>
    <t>SOUPAPE DE RETENUE</t>
  </si>
  <si>
    <t>ROBINETS D'ÉQUILIBRAGE</t>
  </si>
  <si>
    <t>VANNES D'ÉQUILIBRAGE</t>
  </si>
  <si>
    <t>CONVECTEUR FROID COMPRENANT : 2 VANNES D'ARRET ET 1 VANNE MOTORISÉE</t>
  </si>
  <si>
    <t>CARRIER CLIMATISEUR PLAFONNIER</t>
  </si>
  <si>
    <t>TOP-S 40</t>
  </si>
  <si>
    <t>SQX 61</t>
  </si>
  <si>
    <t>DN</t>
  </si>
  <si>
    <t>VXF 31.65</t>
  </si>
  <si>
    <t>RADIATEUR AVEC 2 VANNES D'ARRET ET 1 VANNE MOTORISÉE</t>
  </si>
  <si>
    <t>SS3 - ARCHIVE</t>
  </si>
  <si>
    <t>V C PLAFONNIERS À CASSETTE</t>
  </si>
  <si>
    <t>CARRIER</t>
  </si>
  <si>
    <t>42 WKC 16</t>
  </si>
  <si>
    <t>SS3 - NO-BREAK C</t>
  </si>
  <si>
    <t>DAIKIN</t>
  </si>
  <si>
    <t>FXYFP63K</t>
  </si>
  <si>
    <t>SS3 - LOCAL VDI DL C</t>
  </si>
  <si>
    <t>LOCAUX VDI C</t>
  </si>
  <si>
    <t>GUERITE</t>
  </si>
  <si>
    <t>SPLIT</t>
  </si>
  <si>
    <t xml:space="preserve">RADIATEUR </t>
  </si>
  <si>
    <t>SS3 - POSTE C</t>
  </si>
  <si>
    <t xml:space="preserve"> TRANSFORMATEUR 1 </t>
  </si>
  <si>
    <t>FRANCE TRANFO</t>
  </si>
  <si>
    <t>SEC</t>
  </si>
  <si>
    <t>SS3 - POSTE DE TÊTE C</t>
  </si>
  <si>
    <t xml:space="preserve"> CELLULES HAUTE TENSION POSTE DE TETE C</t>
  </si>
  <si>
    <t>ELPRO</t>
  </si>
  <si>
    <t>PETERS + THIEDING</t>
  </si>
  <si>
    <t xml:space="preserve"> CELLULES DE BOUCLAGE 1, 2 ET 5  </t>
  </si>
  <si>
    <t xml:space="preserve"> CELLULES DE BOUCLAGE 3</t>
  </si>
  <si>
    <t xml:space="preserve"> CELLULE DE PROTECTION GENERALE 4 </t>
  </si>
  <si>
    <t xml:space="preserve"> MOTORISATION PROTECTION GENERALE 4 </t>
  </si>
  <si>
    <t xml:space="preserve"> CELLULE DE COMPTAGE 7</t>
  </si>
  <si>
    <t xml:space="preserve"> CELLULES DE PROTECTION 8 ET 9  </t>
  </si>
  <si>
    <t xml:space="preserve"> COFFRET DE RE-ENCLENCHEMENT AUTOMATIQUE</t>
  </si>
  <si>
    <t xml:space="preserve"> BATTERIES</t>
  </si>
  <si>
    <t>SS3 -  POSTE C</t>
  </si>
  <si>
    <t xml:space="preserve"> CELLULES HAUTE TENSION POSTE C</t>
  </si>
  <si>
    <t xml:space="preserve"> CELLULES DE BOUCLAGE 1 ET 2  </t>
  </si>
  <si>
    <t xml:space="preserve"> CELLULE DE PROTECTION GENERALE 3  </t>
  </si>
  <si>
    <t xml:space="preserve"> CELLULE DE LIAISON 4  </t>
  </si>
  <si>
    <t xml:space="preserve"> SOURCE DE COURANT INDEPENDANTE DU RESEAU  </t>
  </si>
  <si>
    <t>ECO 40 4-2L/4</t>
  </si>
  <si>
    <t xml:space="preserve"> MOTEUR</t>
  </si>
  <si>
    <t xml:space="preserve"> NO-BREAK C - 200kVA 160kW THDI: 3.5% - REDRESSEUR IGBT</t>
  </si>
  <si>
    <t>Ensemble installation de parafoufre</t>
  </si>
  <si>
    <t>SS3 - TGBT C</t>
  </si>
  <si>
    <t xml:space="preserve"> TABLEAU GENERAL BASSE TENSION C NORMAL  </t>
  </si>
  <si>
    <t xml:space="preserve"> INTERRUPTEUR SECTIONNEUR D'ARRIVEE DU TGBT TC/1</t>
  </si>
  <si>
    <t>INS2000</t>
  </si>
  <si>
    <t xml:space="preserve"> TABLEAU GENERAL BASSE TENSION C SECURITE  </t>
  </si>
  <si>
    <t>DISJONCTEUR D'ARRIVEE DU TGBT GC/1</t>
  </si>
  <si>
    <t xml:space="preserve"> TABLEAU GENERAL BASSE TENSION C REMPLACEMENT RC/1</t>
  </si>
  <si>
    <t xml:space="preserve"> INTERRUPTEUR SECTIONNEUR D'ARRIVEE DU TGBT TC/1 &amp; GC/1</t>
  </si>
  <si>
    <t xml:space="preserve"> DISJONCTEUR DE DEPART 630A</t>
  </si>
  <si>
    <t xml:space="preserve"> TABLEAU GENERAL BASSE TENSION C NO-BREAK  </t>
  </si>
  <si>
    <t xml:space="preserve"> DISJONCTEUR D'ARRIVEE DU TGBT RC/1</t>
  </si>
  <si>
    <t xml:space="preserve"> TABLEAU SECONDAIRE TS.C.N.SS3,1  </t>
  </si>
  <si>
    <t xml:space="preserve"> TABLEAU SECONDAIRE TS.C.R.SS3,1  </t>
  </si>
  <si>
    <t>SS2 - ZONE C1</t>
  </si>
  <si>
    <t xml:space="preserve"> TABLEAU SECONDAIRE TS.C.N.SS2,1  </t>
  </si>
  <si>
    <t xml:space="preserve"> TABLEAU SECONDAIRE TS.C.R.SS2,1  </t>
  </si>
  <si>
    <t>SS2 - ZONE C2</t>
  </si>
  <si>
    <t xml:space="preserve"> TABLEAU SECONDAIRE TS.C.N.SS2,2  </t>
  </si>
  <si>
    <t xml:space="preserve"> TABLEAU SECONDAIRE TS.C.R.SS2,2  </t>
  </si>
  <si>
    <t>SS1 - ZONE C1</t>
  </si>
  <si>
    <t xml:space="preserve"> TABLEAU SECONDAIRE TS.C.N.SS1,1  </t>
  </si>
  <si>
    <t xml:space="preserve"> TABLEAU SECONDAIRE TS.C.R.SS1,1  </t>
  </si>
  <si>
    <t>SS1 - ZONE C2</t>
  </si>
  <si>
    <t xml:space="preserve"> TABLEAU SECONDAIRE TS.C.N.SS1,2  </t>
  </si>
  <si>
    <t xml:space="preserve"> TABLEAU SECONDAIRE TS.C.R.SS1,2  </t>
  </si>
  <si>
    <t>RDC - ZONE SALLE C</t>
  </si>
  <si>
    <t xml:space="preserve"> TABLEAU SECONDAIRE TS.C.N.0,1  </t>
  </si>
  <si>
    <t xml:space="preserve"> TABLEAU SECONDAIRE TS.C.R.0,1  </t>
  </si>
  <si>
    <t>RDC - ZONE BUREAUX</t>
  </si>
  <si>
    <t xml:space="preserve"> TABLEAU SECONDAIRE TS.C.N.0,2  </t>
  </si>
  <si>
    <t xml:space="preserve"> TABLEAU SECONDAIRE TS.C.R.0,2  </t>
  </si>
  <si>
    <t xml:space="preserve"> TABLEAU SECONDAIRE TS.C.N.0,3  </t>
  </si>
  <si>
    <t xml:space="preserve"> TABLEAU SECONDAIRE TS.C.R.0,3  </t>
  </si>
  <si>
    <t>004</t>
  </si>
  <si>
    <t>001 - 002 - 003</t>
  </si>
  <si>
    <t>Toiture C</t>
  </si>
  <si>
    <t xml:space="preserve"> COFFRET ELECTRIQUE CE.C.N.T.1 à 4</t>
  </si>
  <si>
    <t xml:space="preserve"> COFFRET ELECTRIQUE CE.A/B/C.R.T.1 à 4</t>
  </si>
  <si>
    <t xml:space="preserve"> TABLEAU SECONDAIRE TS.C.S.SS3,1  </t>
  </si>
  <si>
    <t xml:space="preserve"> TABLEAU SECONDAIRE TS.C.S.0,1</t>
  </si>
  <si>
    <t xml:space="preserve"> TABLEAU SECONDAIRE TS.C.S.RDC.3</t>
  </si>
  <si>
    <t xml:space="preserve"> TP NO-BREAK LOCAL CTS 5</t>
  </si>
  <si>
    <t xml:space="preserve"> TP NO-BREAK COURANT FAIBLE C</t>
  </si>
  <si>
    <t xml:space="preserve"> TS NO-BREAK COURANT FAIBLE CF1 - CTS5</t>
  </si>
  <si>
    <t>RDC - HALL FOYER C</t>
  </si>
  <si>
    <t>004 - SALLE DELIBERES</t>
  </si>
  <si>
    <t>Luminaires</t>
  </si>
  <si>
    <t>ZONES C1-C2</t>
  </si>
  <si>
    <t>ZONES C1-C2 / ESCALIERS</t>
  </si>
  <si>
    <t>RDC - FOYER C</t>
  </si>
  <si>
    <t xml:space="preserve"> LUMINAIRE SUSPENDU DESK FOYER </t>
  </si>
  <si>
    <t>RDC - SALLE C</t>
  </si>
  <si>
    <t xml:space="preserve"> LUSTRE ELLIPTIQUE SERRURIE METTALIQUE SPECIALE</t>
  </si>
  <si>
    <t xml:space="preserve"> RAILS LED DANS CORNICHE</t>
  </si>
  <si>
    <t>SS2 - CENTRE DE SANTE</t>
  </si>
  <si>
    <t xml:space="preserve"> LUMINAIRE ENCASTRE OPALIN 1X18W - (RELAMPE)</t>
  </si>
  <si>
    <t xml:space="preserve"> LUMINAIRE ENCASTRE OPALIN 1X36W - (RELAMPE)</t>
  </si>
  <si>
    <t xml:space="preserve"> LUMINAIRE ENCASTRE OPALIN 1X58W - (RELAMPE)</t>
  </si>
  <si>
    <t xml:space="preserve"> LUMINAIRE ENCASTRE A GRILLE 2X36W - (RELAMPE)</t>
  </si>
  <si>
    <t xml:space="preserve"> LUMINAIRE PLAFONNIER A GRILLE 2X58W - (RELAMPE)</t>
  </si>
  <si>
    <t xml:space="preserve"> LUMINAIRE ENCASTRE A GRILLE 2X58W - (RELAMPE)</t>
  </si>
  <si>
    <t xml:space="preserve"> APPLIQUE MURALE - (RELAMPE)</t>
  </si>
  <si>
    <t xml:space="preserve"> SPOT HALOGENE - (RELAMPE)</t>
  </si>
  <si>
    <t xml:space="preserve"> DOWNLIGHT 2X13W - (RELAMPE)</t>
  </si>
  <si>
    <t xml:space="preserve"> PROJECTEUR 35W</t>
  </si>
  <si>
    <t xml:space="preserve"> PROJECTEUR ROND 50W - 12V - (RELAMPE)</t>
  </si>
  <si>
    <t>HOFFMEISTER</t>
  </si>
  <si>
    <t>LOVO QT12</t>
  </si>
  <si>
    <t xml:space="preserve"> PROJECTEUR RECTANGULAIRE - (RELAMPE)</t>
  </si>
  <si>
    <t xml:space="preserve"> LUMINAIRE BALISAGE (TORTUE) - (RELAMPE)</t>
  </si>
  <si>
    <t xml:space="preserve">FAÇADE </t>
  </si>
  <si>
    <t xml:space="preserve"> PROJECTEUR CARRE - (RELAMPE)</t>
  </si>
  <si>
    <t xml:space="preserve"> LUMINAIRE DE SECOURS DECORATIF</t>
  </si>
  <si>
    <t>87 548 01</t>
  </si>
  <si>
    <t>005 - LOCAL ASC C</t>
  </si>
  <si>
    <t>RDC - SALLES C</t>
  </si>
  <si>
    <t>TABLEAU ÉLECTRIQUE CIRCUIT CLIMATISEUR PLAFONNIER</t>
  </si>
  <si>
    <t>MARX</t>
  </si>
  <si>
    <t>UST 0,1</t>
  </si>
  <si>
    <t>SCHRACK</t>
  </si>
  <si>
    <t>TABLEAU ÉLECTRIQUE COLLECTEUR FROID</t>
  </si>
  <si>
    <t>NZM 4-100</t>
  </si>
  <si>
    <t>6A; 10 A</t>
  </si>
  <si>
    <t>63VA</t>
  </si>
  <si>
    <t>TABLEAU ÉLECTRIQUE POUR L'EXTRACTEURS CV04-1C</t>
  </si>
  <si>
    <t>6A 230V</t>
  </si>
  <si>
    <t>16A, 3*400V</t>
  </si>
  <si>
    <t>TABLEAU ÉLECTRIQUE SAS</t>
  </si>
  <si>
    <t>INS 400</t>
  </si>
  <si>
    <t>TÉLÉMATIQUE</t>
  </si>
  <si>
    <t>BTR</t>
  </si>
  <si>
    <t>TABLEAU CV01.0 C</t>
  </si>
  <si>
    <t>TABLEAU CV02.5 C</t>
  </si>
  <si>
    <t>TABLEAU CV02.0 C - COLLECTEUR EAU GLACÉE</t>
  </si>
  <si>
    <t>TABLEAU CV03.2 C - CELLULE A</t>
  </si>
  <si>
    <t>NZM 6-160</t>
  </si>
  <si>
    <t>TABLEAU CV03.2 C - CELLULE B</t>
  </si>
  <si>
    <t>TABLEAU CV03.1 C - CELLULE A</t>
  </si>
  <si>
    <t>TABLEAU CV03.1 C - CELLULE B</t>
  </si>
  <si>
    <t>NULL</t>
  </si>
  <si>
    <t>TABLEAU CV03.1 C - CELLULE C</t>
  </si>
  <si>
    <t>TABLEAU CV04.2 C - ARCHIVE 3</t>
  </si>
  <si>
    <t>TABLEAU ÉLECTRIQUE ET COMMANDE DE LA SALLE DE MACHINE ET DU SAS</t>
  </si>
  <si>
    <t>INS 160</t>
  </si>
  <si>
    <t xml:space="preserve">CONTRÔLE </t>
  </si>
  <si>
    <t>ABL 6TS63 B</t>
  </si>
  <si>
    <t>10 A</t>
  </si>
  <si>
    <t>25 A</t>
  </si>
  <si>
    <t>DISJONCTEURS MOTEURS</t>
  </si>
  <si>
    <t>COFFRET CTS 5</t>
  </si>
  <si>
    <t>COFFRET ECHANGEUR BAT C</t>
  </si>
  <si>
    <t>TABLEAU DE GESTION BAT C</t>
  </si>
  <si>
    <t>INTERRUPTEUR 20A - 3P</t>
  </si>
  <si>
    <t>TABLEAU TOITURE C1+5L T0381</t>
  </si>
  <si>
    <t>C60N 3P 3A/C</t>
  </si>
  <si>
    <t>TABLEAU TOITURE C1 + 5L T0417</t>
  </si>
  <si>
    <t>TABLEAU TOITURE C2 + 5L T0301</t>
  </si>
  <si>
    <t>TABLEAU TOITURE C2 + 5L T0307</t>
  </si>
  <si>
    <t>COFFRET DDC TGBT C</t>
  </si>
  <si>
    <t>SOUS-STATION 01CV3A</t>
  </si>
  <si>
    <t>SOUS-STATION 01CV3C</t>
  </si>
  <si>
    <t>SOUS-STATION 01CV3B</t>
  </si>
  <si>
    <t>SOUS-STATION 01CVC1</t>
  </si>
  <si>
    <t>EXTINCTEURS CO2 6 KG</t>
  </si>
  <si>
    <t>ENSEMBLE DE CENTRALE SDI DANS LE CTS 5 (5 éléments)</t>
  </si>
  <si>
    <t>CENTRALE CMSI DANS CTS5</t>
  </si>
  <si>
    <t>DP72</t>
  </si>
  <si>
    <t>INTERFACE POUR PUPITRE D’APPEL DISTANT</t>
  </si>
  <si>
    <t>PRS-CSI</t>
  </si>
  <si>
    <t>AMENAG. EXT. BAT C</t>
  </si>
  <si>
    <t>TABLEAU DE DISTRIBUTION ELECTRIQUE CCTV (CTS5)</t>
  </si>
  <si>
    <t>AUTOMATE IP POUR BATTERIE 5 COULOIRS</t>
  </si>
  <si>
    <t>ACCES PARKING C</t>
  </si>
  <si>
    <t>SWITCH ETHERNET POUR ACCES AU PARKING ET BORNES RETRACTABLES</t>
  </si>
  <si>
    <t>TIROIR OPTIQUE</t>
  </si>
  <si>
    <t>PANNEAU DE BRASSAGE MODULAIRE</t>
  </si>
  <si>
    <t xml:space="preserve">LT-AN </t>
  </si>
  <si>
    <t>UPC 65 - 120</t>
  </si>
  <si>
    <t>DÉGASEUR</t>
  </si>
  <si>
    <t>SPIRANT</t>
  </si>
  <si>
    <t xml:space="preserve">COLLECTEUR DE DÉPART EAU CHAUDE </t>
  </si>
  <si>
    <t>COLLECTEUR DE CIRCULATION</t>
  </si>
  <si>
    <t>STAF 15</t>
  </si>
  <si>
    <t>Z30/7</t>
  </si>
  <si>
    <t>COMPTAGE EAU CHAUDE</t>
  </si>
  <si>
    <t>ARRIVÉE D'EAU DE VILLE</t>
  </si>
  <si>
    <t>80l</t>
  </si>
  <si>
    <t>JUDO</t>
  </si>
  <si>
    <t>SN 77</t>
  </si>
  <si>
    <t>3 DÉPARTS EAU FROIDE</t>
  </si>
  <si>
    <t>5/4"</t>
  </si>
  <si>
    <t>VANNE D'ARRET DN12</t>
  </si>
  <si>
    <t>SS1 - SERVICE MEDICAL</t>
  </si>
  <si>
    <t>ROBINET POUR SERVIVE MEDICAL</t>
  </si>
  <si>
    <t>WC - HANDICAPE</t>
  </si>
  <si>
    <t>SAUNA</t>
  </si>
  <si>
    <t>FOURS</t>
  </si>
  <si>
    <t>EOS P1</t>
  </si>
  <si>
    <t>Installation de pédiluve</t>
  </si>
  <si>
    <t>Sas NH 3</t>
  </si>
  <si>
    <t>Douche de décontamination NH 3</t>
  </si>
  <si>
    <t>LAVABO</t>
  </si>
  <si>
    <t>LOCAL SAN</t>
  </si>
  <si>
    <t xml:space="preserve">STATION DU CHLORE </t>
  </si>
  <si>
    <t>POMPE PROMINENT</t>
  </si>
  <si>
    <t>GAMA</t>
  </si>
  <si>
    <t>LANCE</t>
  </si>
  <si>
    <t>DÉSINFECTION DES PIEDS</t>
  </si>
  <si>
    <t>APPAREIL DE DOSAGE</t>
  </si>
  <si>
    <t>STATION DE DOSAGE BIOCIDE POUR LA MACHINE NH3</t>
  </si>
  <si>
    <t>GENODOS</t>
  </si>
  <si>
    <t>POMPE DE DOSAGE</t>
  </si>
  <si>
    <t>BZ 10/40</t>
  </si>
  <si>
    <t>STATION DE DOSAGE INHIBITEUR POUR LA MACHINE  NH3</t>
  </si>
  <si>
    <t>GP2/40 S</t>
  </si>
  <si>
    <t>GENO-MAT DUO WE 65</t>
  </si>
  <si>
    <t>DICONNECTEUR</t>
  </si>
  <si>
    <t>EURO-SYSTEMTRENNER GENO-DK 2</t>
  </si>
  <si>
    <t>FILTRE D'EAU</t>
  </si>
  <si>
    <t>FS 1</t>
  </si>
  <si>
    <t>TRAITEMENT D'EAU INHIBITEUR</t>
  </si>
  <si>
    <t xml:space="preserve">POMPE DE DOSAGE </t>
  </si>
  <si>
    <t>EXADOS ES12 5/4"</t>
  </si>
  <si>
    <t>BATTERIE 2 COULOIRS RAPIDES ADJACENTS BIDIRECTIONNELS
STANDARD AVEC CAISSONS ELLIPTIQUES A VANTAUX COULISSANTS (PASSAGE DE 550 mm+900 mm)</t>
  </si>
  <si>
    <t>BATTERIE 3 COULOIRS RAPIDES ADJACENTS BIDIRECTIONNELS
STANDARD AVEC CAISSONS ELLIPTIQUES A VANTAUX COULISSANTS (PASSAGE DE 550 mm + 900 mm + 550 mm)</t>
  </si>
  <si>
    <t xml:space="preserve">ENSEMBLE DE 3 BORNES ESCAMOTABLES </t>
  </si>
  <si>
    <t>CITY K275 H700</t>
  </si>
  <si>
    <t>CAGES D'ESCALIERS</t>
  </si>
  <si>
    <t>EXUTOIRES DE FUMEE CAGES D'ESCALIERS</t>
  </si>
  <si>
    <t>RDC - HALL - FOYER</t>
  </si>
  <si>
    <t>EXUTOIRES DE FUMEE COULOIRS</t>
  </si>
  <si>
    <t>ZONE C2</t>
  </si>
  <si>
    <t>ASCENSEUR M - MODERNISATION 2013
8 niveaux, 20 personnes, 1500 kg</t>
  </si>
  <si>
    <t>FO 7905</t>
  </si>
  <si>
    <t>ASCENSEUR N - MODERNISATION 2013
5 niveaux, 12 personnes, 900 kg</t>
  </si>
  <si>
    <t>FO 7906</t>
  </si>
  <si>
    <t>ZONE C1</t>
  </si>
  <si>
    <t>ASCENSEUR O - MODERNISATION 2013
8 niveaux, 20 personnes, 1500 kg</t>
  </si>
  <si>
    <t>FO 7904</t>
  </si>
  <si>
    <t>ASCENSEUR Q - MODERNISATION 2013
8 niveaux, 12 personnes, 900 kg</t>
  </si>
  <si>
    <t>FO 7907</t>
  </si>
  <si>
    <t>Module déporté (asservissement coupoles des socles)</t>
  </si>
  <si>
    <t>CLAPET D'ISOLEMENT</t>
  </si>
  <si>
    <t>Caméra</t>
  </si>
  <si>
    <t xml:space="preserve">Set de raccordement pour poutre froide (aménagement des salles de réunions et bureaux pour les nouveaux Membres)                                                                                                                                      </t>
  </si>
  <si>
    <t>Porte motorisée Bibliothèque + gâches de porte</t>
  </si>
  <si>
    <t>Porte motorisée Scramble restaurant + gâches de porte</t>
  </si>
  <si>
    <t>Point d'eau Terrasse Cafétéria</t>
  </si>
  <si>
    <t>Point d'eau Parking</t>
  </si>
  <si>
    <t>MACHINE FROID NH3 500kW</t>
  </si>
  <si>
    <t>Poste</t>
  </si>
  <si>
    <t>Fréquence annuelle</t>
  </si>
  <si>
    <t>1.1.1.1</t>
  </si>
  <si>
    <t>1.1.1.2</t>
  </si>
  <si>
    <t>Trox/Belimo</t>
  </si>
  <si>
    <t>TEK/BF24</t>
  </si>
  <si>
    <t>1.1.1.3</t>
  </si>
  <si>
    <t>1.1.1.4</t>
  </si>
  <si>
    <t>1.1.1.5</t>
  </si>
  <si>
    <t>1.1.1.6</t>
  </si>
  <si>
    <t xml:space="preserve">Pompe électronique pour circuit  CTA                                                                                                                                                </t>
  </si>
  <si>
    <t xml:space="preserve">Vase d'expansion pour eau glycolée-Anneau/CTA A.4.14 avec automate de dégazage et d'appoint d'eau                                                                                                                         </t>
  </si>
  <si>
    <t>Tuyauterie et isolation pour l'ensemble du bâtiment</t>
  </si>
  <si>
    <t xml:space="preserve">Circulateur Anneau "Circuit Convecteurs"                                                                                                                    </t>
  </si>
  <si>
    <t xml:space="preserve">Vase d'expansion - Anneau                                                                                                                                                        </t>
  </si>
  <si>
    <t xml:space="preserve">Set pour régulation de zones pour batteries terminales                                                                                                                        </t>
  </si>
  <si>
    <t>Convecteur de sol et set de raccordement</t>
  </si>
  <si>
    <t>Ensemble pour le traitement de l'eau</t>
  </si>
  <si>
    <t>1.1.2.1</t>
  </si>
  <si>
    <t>K 15</t>
  </si>
  <si>
    <t>1.1.2.2</t>
  </si>
  <si>
    <t>1.1.2.3</t>
  </si>
  <si>
    <t>1.1.2.4</t>
  </si>
  <si>
    <t>1.1.2.5</t>
  </si>
  <si>
    <t>Split guérite PP</t>
  </si>
  <si>
    <t>1.2.2.1</t>
  </si>
  <si>
    <t>1.3.2.1</t>
  </si>
  <si>
    <t>1.3.2.2</t>
  </si>
  <si>
    <t>1.3.2.3</t>
  </si>
  <si>
    <t>1.4.2.1</t>
  </si>
  <si>
    <t>1.4.2.2</t>
  </si>
  <si>
    <t>1.5.2.1</t>
  </si>
  <si>
    <t xml:space="preserve">Robinet porte-manomètre                                                                                                                                                 </t>
  </si>
  <si>
    <t xml:space="preserve">Circulateur centrifuge électronique GALERIE "COUPOLE"                                                                                                                               </t>
  </si>
  <si>
    <t>1.1.3.1</t>
  </si>
  <si>
    <t>1.1.3.2</t>
  </si>
  <si>
    <t>1.1.3.3</t>
  </si>
  <si>
    <t>Gaines de ventilation, isolation et diffuseurs</t>
  </si>
  <si>
    <t>1.1.3.4</t>
  </si>
  <si>
    <t>1.1.3.5</t>
  </si>
  <si>
    <t>1.1.3.6</t>
  </si>
  <si>
    <t>1.1.3.7</t>
  </si>
  <si>
    <t>1.2.3.1</t>
  </si>
  <si>
    <t>1.3.3.1</t>
  </si>
  <si>
    <t>1.3.3.2</t>
  </si>
  <si>
    <t>1.3.3.3</t>
  </si>
  <si>
    <t xml:space="preserve">Vanne à soupape à 2 voies pour motorisation                                                                                                                                 </t>
  </si>
  <si>
    <t>1.4.3.1</t>
  </si>
  <si>
    <t xml:space="preserve">Bouteille de purge long 100 mm                                                                                                                                           </t>
  </si>
  <si>
    <t>1.1.4.1</t>
  </si>
  <si>
    <t>1.1.4.2</t>
  </si>
  <si>
    <t>1.1.4.8</t>
  </si>
  <si>
    <t>1.2.4.1</t>
  </si>
  <si>
    <t>1.3.4.1</t>
  </si>
  <si>
    <t>1.4.4.1</t>
  </si>
  <si>
    <t>1.5.4.1</t>
  </si>
  <si>
    <t>1.6.4.1</t>
  </si>
  <si>
    <t>1.5.4.2</t>
  </si>
  <si>
    <t>1.1.5.1</t>
  </si>
  <si>
    <t>1.1.5.2</t>
  </si>
  <si>
    <t>1.1.5.3</t>
  </si>
  <si>
    <t>1.1.5.4</t>
  </si>
  <si>
    <t>1.1.5.5</t>
  </si>
  <si>
    <t>1.1.5.6</t>
  </si>
  <si>
    <t>1.1.5.7</t>
  </si>
  <si>
    <t>1.2.5.1</t>
  </si>
  <si>
    <t>1.3.5.1</t>
  </si>
  <si>
    <t>1.4.5.1</t>
  </si>
  <si>
    <t>Plafonds froids</t>
  </si>
  <si>
    <t>1.1.6.1</t>
  </si>
  <si>
    <t>1.1.6.2</t>
  </si>
  <si>
    <t>1.1.6.3</t>
  </si>
  <si>
    <t>1.1.6.4</t>
  </si>
  <si>
    <t>1.1.6.5</t>
  </si>
  <si>
    <t>1.1.6.6</t>
  </si>
  <si>
    <t>1.1.6.7</t>
  </si>
  <si>
    <t>1.1.6.8</t>
  </si>
  <si>
    <t>1.1.6.9</t>
  </si>
  <si>
    <t>1.1.6.10</t>
  </si>
  <si>
    <t>1.1.6.11</t>
  </si>
  <si>
    <t>1.1.6.12</t>
  </si>
  <si>
    <t>1.1.6.13</t>
  </si>
  <si>
    <t>1.1.6.14</t>
  </si>
  <si>
    <t>1.1.6.15</t>
  </si>
  <si>
    <t>1.1.6.16</t>
  </si>
  <si>
    <t>1.1.6.17</t>
  </si>
  <si>
    <t>1.1.6.18</t>
  </si>
  <si>
    <t>1.1.6.19</t>
  </si>
  <si>
    <t>1.1.6.20</t>
  </si>
  <si>
    <t>1.1.6.21</t>
  </si>
  <si>
    <t>1.1.6.22</t>
  </si>
  <si>
    <t>1.1.6.23</t>
  </si>
  <si>
    <t>1.1.6.24</t>
  </si>
  <si>
    <t>1.1.6.25</t>
  </si>
  <si>
    <t>1.1.6.26</t>
  </si>
  <si>
    <t>1.1.6.27</t>
  </si>
  <si>
    <t>1.2.6.1</t>
  </si>
  <si>
    <t>1.3.6.1</t>
  </si>
  <si>
    <t>1.3.6.2</t>
  </si>
  <si>
    <t>1.4.6.1</t>
  </si>
  <si>
    <t>1.4.6.2</t>
  </si>
  <si>
    <t>1.1.7.1</t>
  </si>
  <si>
    <t>1.1.7.2</t>
  </si>
  <si>
    <t>1.1.7.3</t>
  </si>
  <si>
    <t>1.1.7.4</t>
  </si>
  <si>
    <t>1.1.7.5</t>
  </si>
  <si>
    <t>1.1.7.6</t>
  </si>
  <si>
    <t>1.1.7.7</t>
  </si>
  <si>
    <t>1.1.7.8</t>
  </si>
  <si>
    <t>1.1.7.9</t>
  </si>
  <si>
    <t>1.1.7.10</t>
  </si>
  <si>
    <t>1.1.7.11</t>
  </si>
  <si>
    <t>1.1.7.12</t>
  </si>
  <si>
    <t>1.1.7.13</t>
  </si>
  <si>
    <t>1.1.7.14</t>
  </si>
  <si>
    <t>1.1.7.15</t>
  </si>
  <si>
    <t>1.1.7.16</t>
  </si>
  <si>
    <t>1.1.7.17</t>
  </si>
  <si>
    <t>1.1.7.18</t>
  </si>
  <si>
    <t>1.1.7.19</t>
  </si>
  <si>
    <t>1.1.7.20</t>
  </si>
  <si>
    <t>1.1.7.21</t>
  </si>
  <si>
    <t>1.1.7.22</t>
  </si>
  <si>
    <t>1.1.7.23</t>
  </si>
  <si>
    <t>1.1.7.24</t>
  </si>
  <si>
    <t>1.1.7.25</t>
  </si>
  <si>
    <t>1.1.7.26</t>
  </si>
  <si>
    <t>1.1.7.27</t>
  </si>
  <si>
    <t>1.2.7.1</t>
  </si>
  <si>
    <t>1.3.7.1</t>
  </si>
  <si>
    <t>1.4.7.1</t>
  </si>
  <si>
    <t>1.4.7.2</t>
  </si>
  <si>
    <t xml:space="preserve">Plafonds froids                                                                                                                                                           </t>
  </si>
  <si>
    <t>2.1.1.1</t>
  </si>
  <si>
    <t>2.2.1.1</t>
  </si>
  <si>
    <t>2.3.1.1</t>
  </si>
  <si>
    <t>2.4.1.1</t>
  </si>
  <si>
    <t>2.5.1.1</t>
  </si>
  <si>
    <t>2.6.1.1</t>
  </si>
  <si>
    <t>2.7.1.1</t>
  </si>
  <si>
    <t>2.6.1.2</t>
  </si>
  <si>
    <t>2.1.2.1</t>
  </si>
  <si>
    <t>2.2.2.1</t>
  </si>
  <si>
    <t>2.3.2.1</t>
  </si>
  <si>
    <t>2.4.2.1</t>
  </si>
  <si>
    <t>2.5.2.1</t>
  </si>
  <si>
    <t>2.5.2.2</t>
  </si>
  <si>
    <t>2.4.2.2</t>
  </si>
  <si>
    <t>2.1.3.1</t>
  </si>
  <si>
    <t>2.2.3.1</t>
  </si>
  <si>
    <t>2.3.3.1</t>
  </si>
  <si>
    <t>2.4.3.1</t>
  </si>
  <si>
    <t>2.5.3.1</t>
  </si>
  <si>
    <t>2.4.4.4</t>
  </si>
  <si>
    <t>2.4.3.2</t>
  </si>
  <si>
    <t>2.1.5.1</t>
  </si>
  <si>
    <t>2.2.5.1</t>
  </si>
  <si>
    <t>2.3.5.1</t>
  </si>
  <si>
    <t>2.4.5.1</t>
  </si>
  <si>
    <t>2.4.5.2</t>
  </si>
  <si>
    <t xml:space="preserve">COFFRET D'APPAREILLAGE POUR FAUX-PLANCHER TYPE 6  </t>
  </si>
  <si>
    <t>COFFRET D'APPAREILLAGE POUR FAUX-PLANCHER TYPE 7</t>
  </si>
  <si>
    <t>2.5.5.1</t>
  </si>
  <si>
    <t>2.6.5.1</t>
  </si>
  <si>
    <t>2.7.5.1</t>
  </si>
  <si>
    <t>2.6.5.2</t>
  </si>
  <si>
    <t>2.1.6.1</t>
  </si>
  <si>
    <t>2.2.6.1</t>
  </si>
  <si>
    <t>2.3.6.1</t>
  </si>
  <si>
    <t>2.4.6.1</t>
  </si>
  <si>
    <t>2.5.6.1</t>
  </si>
  <si>
    <t>2.6.6.2</t>
  </si>
  <si>
    <t>2.1.7.1</t>
  </si>
  <si>
    <t>2.2.7.1</t>
  </si>
  <si>
    <t>2.3.7.1</t>
  </si>
  <si>
    <t>2.4.7.1</t>
  </si>
  <si>
    <t>2.4.7.2</t>
  </si>
  <si>
    <t>SS1 - CTS4
Distribution des locaux critiques</t>
  </si>
  <si>
    <t>SS1 - TGBT B
Distribution des locaux critiques</t>
  </si>
  <si>
    <t>LOCAUX VDI B
Distribution des locaux critiques</t>
  </si>
  <si>
    <t>RDC - SALLES B
Distribution des locaux critiques</t>
  </si>
  <si>
    <t>ZONE B1
Distribution des locaux critiques</t>
  </si>
  <si>
    <t>Distribution électrique HVAC</t>
  </si>
  <si>
    <t>SS3 - Ss STATION N°1
Distribution électrique HVAC</t>
  </si>
  <si>
    <t>SS3 - Ss STATION N°2
Distribution électrique HVAC</t>
  </si>
  <si>
    <t>SS2 - Ss STATION N°3
Distribution électrique HVAC</t>
  </si>
  <si>
    <t>Ss STATION N°4
Distribution électrique HVAC</t>
  </si>
  <si>
    <t>001 - CABANON B19
Distribution électrique HVAC</t>
  </si>
  <si>
    <t>001 - CABANON B20
Distribution électrique HVAC</t>
  </si>
  <si>
    <t>001 - CABANON B21
Distribution électrique HVAC</t>
  </si>
  <si>
    <t>003 - TOITURE B1-B4
Distribution électrique HVAC</t>
  </si>
  <si>
    <t>SS1 - CTS4
Distribution électrique HVAC</t>
  </si>
  <si>
    <t>003 - CABANON B1
Distribution électrique HVAC</t>
  </si>
  <si>
    <t>003 - CABANON B2
Distribution électrique HVAC</t>
  </si>
  <si>
    <t>003 - CABANON B3
Distribution électrique HVAC</t>
  </si>
  <si>
    <t>003 - CABANON B4
Distribution électrique HVAC</t>
  </si>
  <si>
    <t>SS1 - TGBT B
Distribution électrique HVAC</t>
  </si>
  <si>
    <t>SS1 - LOCAL SOUDURE
Distribution électrique HVAC</t>
  </si>
  <si>
    <t>SS1 - STOCKAGE
Distribution électrique HVAC</t>
  </si>
  <si>
    <t>SS2 - STOCKAGE
Distribution électrique HVAC</t>
  </si>
  <si>
    <t>SS3 - STOCKAGE
Distribution électrique HVAC</t>
  </si>
  <si>
    <t>SS2 - TECH. GAUCHE
Distribution électrique HVAC</t>
  </si>
  <si>
    <t>SS1 - TGBT A
Distribution électrique HVAC</t>
  </si>
  <si>
    <t>SS1 - STOCK
Distribution électrique HVAC</t>
  </si>
  <si>
    <t>SS2 - TECH. DROIT
Distribution électrique HVAC</t>
  </si>
  <si>
    <t>SS2 - TECHN. HVAC
Distribution électrique HVAC</t>
  </si>
  <si>
    <t>003 - CABANON A8
Distribution électrique HVAC</t>
  </si>
  <si>
    <t>003 - CABANON A7
Distribution électrique HVAC</t>
  </si>
  <si>
    <t>003 - CABANON A6
Distribution électrique HVAC</t>
  </si>
  <si>
    <t>003 - CABANON A5
Distribution électrique HVAC</t>
  </si>
  <si>
    <t>003 - CABANON A4
Distribution électrique HVAC</t>
  </si>
  <si>
    <t>003 - CABANON A3
Distribution électrique HVAC</t>
  </si>
  <si>
    <t>003 - CABANON A2
Distribution électrique HVAC</t>
  </si>
  <si>
    <t>003 - CABANON A1
Distribution électrique HVAC</t>
  </si>
  <si>
    <t>SS2 - TECH. DROIT 
Distribution électrique HVAC</t>
  </si>
  <si>
    <t>SS2 - TECH. GAUCHE 
Distribution électrique HVAC</t>
  </si>
  <si>
    <t>CJ4BIS - CUISINE
Distribution électrique Cuisine</t>
  </si>
  <si>
    <t>SS2 - TECH. GAUCHE
Distribution électrique sanitaires</t>
  </si>
  <si>
    <t>SS2 - TECH. DROIT
Distribution électrique sanaitaires</t>
  </si>
  <si>
    <t>RDC - SALLES A
Distribution électrique Locaux critiques</t>
  </si>
  <si>
    <t>LOCAUX VDI A
Distribution électrique Locaux critiques</t>
  </si>
  <si>
    <t>RDC - HALL ERASMUS
Distribution électrique Locaux critiques</t>
  </si>
  <si>
    <t>SS1 - NO-BREAK A
Distribution électrique Locaux critiques</t>
  </si>
  <si>
    <t>Câbles et canalisations</t>
  </si>
  <si>
    <t>No-break 100kVA</t>
  </si>
  <si>
    <t>Onduleur No-break 250kVA</t>
  </si>
  <si>
    <t xml:space="preserve">Tableaux électriques </t>
  </si>
  <si>
    <t>SS1 - CTS5
Distribution électrique "Locaux critiques"</t>
  </si>
  <si>
    <t>SS3 - NO-BREAK C
Distribution électrique "Locaux critiques"</t>
  </si>
  <si>
    <t>RDC - HALL FOYER C
Distribution électrique "Locaux critiques"</t>
  </si>
  <si>
    <t>LOCAUX VDI C
Distribution électrique "Locaux critiques"</t>
  </si>
  <si>
    <t>RDC - ZONE SALLE C
Distribution électrique "Locaux critiques"</t>
  </si>
  <si>
    <t>004 - SALLE DELIBERES
Distribution électrique "Locaux critiques"</t>
  </si>
  <si>
    <t>SS3
Distribution électrique HVAC</t>
  </si>
  <si>
    <t>SS3 - LOCAL FRIGO
Distribution électrique HVAC</t>
  </si>
  <si>
    <t>SS3 - TGBT C
Distribution électrique HVAC</t>
  </si>
  <si>
    <t>SS3 - SAS NH3
Distribution électrique HVAC</t>
  </si>
  <si>
    <t>SS3 - CHAUFFAGE
Distribution électrique HVAC</t>
  </si>
  <si>
    <t>SS1 - TECHN. HVAC
Distribution électrique HVAC</t>
  </si>
  <si>
    <t>SS3 - EAU CHAUDE
Distribution électrique HVAC</t>
  </si>
  <si>
    <t>SS1 - CTS5
Distribution électrique HVAC</t>
  </si>
  <si>
    <t>005 - TOITURE C
Distribution électrique HVAC</t>
  </si>
  <si>
    <t>2.4.7.3</t>
  </si>
  <si>
    <t>2.4.7.4</t>
  </si>
  <si>
    <t>2.4.7.5</t>
  </si>
  <si>
    <t>2.4.7.6</t>
  </si>
  <si>
    <t>2.4.7.7</t>
  </si>
  <si>
    <t>2.4.7.8</t>
  </si>
  <si>
    <t>2.4.7.9</t>
  </si>
  <si>
    <t>2.4.7.10</t>
  </si>
  <si>
    <t>2.4.7.11</t>
  </si>
  <si>
    <t>2.4.7.12</t>
  </si>
  <si>
    <t>2.4.7.13</t>
  </si>
  <si>
    <t>2.4.7.14</t>
  </si>
  <si>
    <t>2.4.7.15</t>
  </si>
  <si>
    <t>2.4.7.16</t>
  </si>
  <si>
    <t>2.4.7.17</t>
  </si>
  <si>
    <t>2.4.7.18</t>
  </si>
  <si>
    <t>2.4.7.19</t>
  </si>
  <si>
    <t>2.4.7.20</t>
  </si>
  <si>
    <t>2.4.7.21</t>
  </si>
  <si>
    <t>2.4.7.22</t>
  </si>
  <si>
    <t>2.4.7.23</t>
  </si>
  <si>
    <t>2.4.7.24</t>
  </si>
  <si>
    <t>2.4.7.25</t>
  </si>
  <si>
    <t>2.4.7.26</t>
  </si>
  <si>
    <t>2.4.7.27</t>
  </si>
  <si>
    <t>2.4.7.28</t>
  </si>
  <si>
    <t>2.4.7.29</t>
  </si>
  <si>
    <t>2.4.7.30</t>
  </si>
  <si>
    <t>2.4.7.31</t>
  </si>
  <si>
    <t>2.4.7.32</t>
  </si>
  <si>
    <t>2.4.7.33</t>
  </si>
  <si>
    <t>2.4.7.34</t>
  </si>
  <si>
    <t>2.4.7.35</t>
  </si>
  <si>
    <t>2.4.7.36</t>
  </si>
  <si>
    <t>2.4.7.37</t>
  </si>
  <si>
    <t>2.4.7.38</t>
  </si>
  <si>
    <t>2.4.7.39</t>
  </si>
  <si>
    <t>2.4.7.40</t>
  </si>
  <si>
    <t>2.4.7.41</t>
  </si>
  <si>
    <t>2.4.7.42</t>
  </si>
  <si>
    <t>2.4.7.43</t>
  </si>
  <si>
    <t>2.4.7.44</t>
  </si>
  <si>
    <t>2.4.7.45</t>
  </si>
  <si>
    <t>2.4.7.46</t>
  </si>
  <si>
    <t>2.4.7.47</t>
  </si>
  <si>
    <t>2.4.7.48</t>
  </si>
  <si>
    <t>2.4.7.49</t>
  </si>
  <si>
    <t>2.4.7.50</t>
  </si>
  <si>
    <t>2.4.7.51</t>
  </si>
  <si>
    <t>2.4.7.52</t>
  </si>
  <si>
    <t>2.4.7.53</t>
  </si>
  <si>
    <t>2.4.7.54</t>
  </si>
  <si>
    <t>2.4.7.55</t>
  </si>
  <si>
    <t>2.4.7.56</t>
  </si>
  <si>
    <t>2.4.7.57</t>
  </si>
  <si>
    <t>2.5.7.1</t>
  </si>
  <si>
    <t>2.6.7.1</t>
  </si>
  <si>
    <t>2.7.7.1</t>
  </si>
  <si>
    <t>Régulation "Ventilation"
Parking Membres</t>
  </si>
  <si>
    <t>Régulation "Eau glaçée"
Anneau</t>
  </si>
  <si>
    <t>Régulation "Eau chaude"
Anneau</t>
  </si>
  <si>
    <t>Régulation "Ventilation"
Parking Personnel</t>
  </si>
  <si>
    <t>Régulation "Eau glaçée"
Galerie</t>
  </si>
  <si>
    <t>Régulation "Eau chaude"
Galerie</t>
  </si>
  <si>
    <t>Régulation "Ventilation"
Palais</t>
  </si>
  <si>
    <t>Régulation "Eau glaçée"
Palais</t>
  </si>
  <si>
    <t>Régulation "Eau chaude"
Palais</t>
  </si>
  <si>
    <t>3.1.1.1</t>
  </si>
  <si>
    <t>3.1.1.2</t>
  </si>
  <si>
    <t>3.1.1.3</t>
  </si>
  <si>
    <t>3.1.2.1</t>
  </si>
  <si>
    <t>3.1.2.2</t>
  </si>
  <si>
    <t>3.1.2.3</t>
  </si>
  <si>
    <t>3.1.3.1</t>
  </si>
  <si>
    <t>3.1.4.1</t>
  </si>
  <si>
    <t>3.2.4.1</t>
  </si>
  <si>
    <t>3.3.4.1</t>
  </si>
  <si>
    <t>3.1.5.1</t>
  </si>
  <si>
    <t>3.1.6.1</t>
  </si>
  <si>
    <t>3.1.7.1</t>
  </si>
  <si>
    <t xml:space="preserve">Régulation secondaire pour échangeur  7 m3/h (170 kW)                                                                                                     </t>
  </si>
  <si>
    <t>1.1.1.7</t>
  </si>
  <si>
    <t>Centrale d'évacuation de fumées et de chaleur</t>
  </si>
  <si>
    <t>4.1.1.1</t>
  </si>
  <si>
    <t>4.2.1.1</t>
  </si>
  <si>
    <t>4.3.1.1</t>
  </si>
  <si>
    <t>4.4.1.1</t>
  </si>
  <si>
    <t>4.5.1.1</t>
  </si>
  <si>
    <t>4.1.2.1</t>
  </si>
  <si>
    <t>4.3.2.1</t>
  </si>
  <si>
    <t>4.4.2.1</t>
  </si>
  <si>
    <t>4.5.2.1</t>
  </si>
  <si>
    <t>4.1.3.1</t>
  </si>
  <si>
    <t>4.1.3.2</t>
  </si>
  <si>
    <t>4.2.3.1</t>
  </si>
  <si>
    <t>4.3.3.1</t>
  </si>
  <si>
    <t>4.4.3.1</t>
  </si>
  <si>
    <t>4.5.3.1</t>
  </si>
  <si>
    <t>4.5.3.2</t>
  </si>
  <si>
    <t>4.1.4.1</t>
  </si>
  <si>
    <t>4.1.4.2</t>
  </si>
  <si>
    <t>4.1.4.3</t>
  </si>
  <si>
    <t>4.3.4.1</t>
  </si>
  <si>
    <t>4.4.4.1</t>
  </si>
  <si>
    <t>4.5.4.1</t>
  </si>
  <si>
    <t>4.1.5.1</t>
  </si>
  <si>
    <t>4.2.5.1</t>
  </si>
  <si>
    <t>4.3.5.1</t>
  </si>
  <si>
    <t>4.1.6.1</t>
  </si>
  <si>
    <t>4.1.6.2</t>
  </si>
  <si>
    <t>4.2.6.1</t>
  </si>
  <si>
    <t>4.1.7.1</t>
  </si>
  <si>
    <t>4.2.7.1</t>
  </si>
  <si>
    <t>4.2.7.2</t>
  </si>
  <si>
    <t>5.1.1.1</t>
  </si>
  <si>
    <t>5.2.1.1</t>
  </si>
  <si>
    <t>5.3.1.1</t>
  </si>
  <si>
    <t>5.4.1.1</t>
  </si>
  <si>
    <t>5.5.1.1</t>
  </si>
  <si>
    <t>5.1.2.1</t>
  </si>
  <si>
    <t>5.2.2.1</t>
  </si>
  <si>
    <t>5.3.2.1</t>
  </si>
  <si>
    <t>5.4.2.1</t>
  </si>
  <si>
    <t>5.5.2.1</t>
  </si>
  <si>
    <t>5.1.3.1</t>
  </si>
  <si>
    <t>5.2.3.1</t>
  </si>
  <si>
    <t>5.3.3.1</t>
  </si>
  <si>
    <t>5.4.3.1</t>
  </si>
  <si>
    <t>5.5.3.1</t>
  </si>
  <si>
    <t>5.1.4.1</t>
  </si>
  <si>
    <t>5.2.4.1</t>
  </si>
  <si>
    <t>5.3.4.1</t>
  </si>
  <si>
    <t>5.1.5.1</t>
  </si>
  <si>
    <t>5.2.5.1</t>
  </si>
  <si>
    <t>5.3.5.1</t>
  </si>
  <si>
    <t>5.4.5.1</t>
  </si>
  <si>
    <t>5.1.6.1</t>
  </si>
  <si>
    <t>5.2.6.1</t>
  </si>
  <si>
    <t>5.3.6.1</t>
  </si>
  <si>
    <t>5.4.6.1</t>
  </si>
  <si>
    <t>5.1.7.1</t>
  </si>
  <si>
    <t>5.2.7.1</t>
  </si>
  <si>
    <t>5.3.7.1</t>
  </si>
  <si>
    <t>Séparateur de graisses et accessoires</t>
  </si>
  <si>
    <t>6.1.1.1</t>
  </si>
  <si>
    <t>AVALOIRS DE TOITURE ET CÂBLE CHAUFFANT</t>
  </si>
  <si>
    <t>6.2.1.1</t>
  </si>
  <si>
    <t>6.4.1.1</t>
  </si>
  <si>
    <t>6.5.1.1</t>
  </si>
  <si>
    <t>6.1.2.1</t>
  </si>
  <si>
    <t>6.2.2.1</t>
  </si>
  <si>
    <t>6.5.2.1</t>
  </si>
  <si>
    <t>6.4.2.1</t>
  </si>
  <si>
    <t>6.1.3.1</t>
  </si>
  <si>
    <t>6.2.3.1</t>
  </si>
  <si>
    <t>6.4.3.1</t>
  </si>
  <si>
    <t>6.5.3.1</t>
  </si>
  <si>
    <t>6.1.4.1</t>
  </si>
  <si>
    <t>6.1.4.2</t>
  </si>
  <si>
    <t>6.1.5.1</t>
  </si>
  <si>
    <t>6.2.5.1</t>
  </si>
  <si>
    <t>6.3.5.1</t>
  </si>
  <si>
    <t>6.4.5.1</t>
  </si>
  <si>
    <t>6.5.5.1</t>
  </si>
  <si>
    <t>6.6.5.1</t>
  </si>
  <si>
    <t>6.7.5.1</t>
  </si>
  <si>
    <t>6.1.6.1</t>
  </si>
  <si>
    <t>6.2.7.1</t>
  </si>
  <si>
    <t>6.2.6.1</t>
  </si>
  <si>
    <t>6.3.6.1</t>
  </si>
  <si>
    <t>6.4.6.1</t>
  </si>
  <si>
    <t>6.5.6.1</t>
  </si>
  <si>
    <t>6.6.6.1</t>
  </si>
  <si>
    <t>6.1.7.1</t>
  </si>
  <si>
    <t>6.3.7.1</t>
  </si>
  <si>
    <t>6.4.7.1</t>
  </si>
  <si>
    <t>6.5.7.1</t>
  </si>
  <si>
    <t>6.5.7.2</t>
  </si>
  <si>
    <t>7.1.1.1</t>
  </si>
  <si>
    <t>7.1.2.1</t>
  </si>
  <si>
    <t>7.1.2.2</t>
  </si>
  <si>
    <t>7.1.3.1</t>
  </si>
  <si>
    <t>7.1.4.1</t>
  </si>
  <si>
    <t>7.1.5.1</t>
  </si>
  <si>
    <t>7.1.6.1</t>
  </si>
  <si>
    <t>7.1.6.2</t>
  </si>
  <si>
    <t>7.1.6.3</t>
  </si>
  <si>
    <t>7.1.6.4</t>
  </si>
  <si>
    <t>7.1.6.5</t>
  </si>
  <si>
    <t>7.1.6.6</t>
  </si>
  <si>
    <t>7.1.6.7</t>
  </si>
  <si>
    <t>7.1.6.8</t>
  </si>
  <si>
    <t>7.1.6.9</t>
  </si>
  <si>
    <t>7.1.6.10</t>
  </si>
  <si>
    <t>7.1.7.1</t>
  </si>
  <si>
    <t>7.1.7.2</t>
  </si>
  <si>
    <t>Équipements de cuisine</t>
  </si>
  <si>
    <t>Galerie
Laverie n°2</t>
  </si>
  <si>
    <t>Galerie
Lave-vaisselle cuisine</t>
  </si>
  <si>
    <t>Équipements de restauration</t>
  </si>
  <si>
    <t>Galerie
Office 2ème étage</t>
  </si>
  <si>
    <t>Monte-charge hydraulique 2000kg - 22kW</t>
  </si>
  <si>
    <t>Palais
Façade intérieure</t>
  </si>
  <si>
    <t>Palais
Façade extérieure</t>
  </si>
  <si>
    <t>9.1.1.1</t>
  </si>
  <si>
    <t>9.1.1.2</t>
  </si>
  <si>
    <t>9.2.1.1</t>
  </si>
  <si>
    <t>9.3.1.1</t>
  </si>
  <si>
    <t>9.1.2.1</t>
  </si>
  <si>
    <t>9.1.4.1</t>
  </si>
  <si>
    <t>9.1.6.1</t>
  </si>
  <si>
    <t>9.1.2.2</t>
  </si>
  <si>
    <t>9.2.2.1</t>
  </si>
  <si>
    <t>9.2.2.2</t>
  </si>
  <si>
    <t>9.3.2.1</t>
  </si>
  <si>
    <t>9.1.3.1</t>
  </si>
  <si>
    <t>9.1.3.2</t>
  </si>
  <si>
    <t>9.2.3.1</t>
  </si>
  <si>
    <t>9.3.3.1</t>
  </si>
  <si>
    <t>9.1.4.2</t>
  </si>
  <si>
    <t>9.2.4.1</t>
  </si>
  <si>
    <t>9.2.4.2</t>
  </si>
  <si>
    <t>9.3.4.1</t>
  </si>
  <si>
    <t>9.1.5.1</t>
  </si>
  <si>
    <t>9.1.5.2</t>
  </si>
  <si>
    <t>9.2.5.1</t>
  </si>
  <si>
    <t>9.2.5.2</t>
  </si>
  <si>
    <t>9.3.5.1</t>
  </si>
  <si>
    <t>9.1.6.2</t>
  </si>
  <si>
    <t>9.1.6.3</t>
  </si>
  <si>
    <t>9.2.6.1</t>
  </si>
  <si>
    <t>9.2.6.2</t>
  </si>
  <si>
    <t>9.1.7.1</t>
  </si>
  <si>
    <t>9.1.7.2</t>
  </si>
  <si>
    <t>9.1.7.3</t>
  </si>
  <si>
    <t>Ascenseurs et accessoires</t>
  </si>
  <si>
    <t>10.1.1.1</t>
  </si>
  <si>
    <t>10.1.2.1</t>
  </si>
  <si>
    <t>10.1.3.1</t>
  </si>
  <si>
    <t>10.1.4.1</t>
  </si>
  <si>
    <t>10.1.5.1</t>
  </si>
  <si>
    <t>10.1.6.1</t>
  </si>
  <si>
    <t>10.1.7.1</t>
  </si>
  <si>
    <t>Sortie de secours
Façade de la Galerie</t>
  </si>
  <si>
    <t>11.1.1.1</t>
  </si>
  <si>
    <t>11.1.1.2</t>
  </si>
  <si>
    <t>11.2.1.1</t>
  </si>
  <si>
    <t>11.1.2.1</t>
  </si>
  <si>
    <t>11.1.2.2</t>
  </si>
  <si>
    <t>11.1.2.3</t>
  </si>
  <si>
    <t>11.1.2.4</t>
  </si>
  <si>
    <t>11.1.2.5</t>
  </si>
  <si>
    <t>11.1.2.6</t>
  </si>
  <si>
    <t>11.2.2.1</t>
  </si>
  <si>
    <t>11.1.3.1</t>
  </si>
  <si>
    <t>Portes motorisées + gâches de porte (salle de conférence)</t>
  </si>
  <si>
    <t>11.1.3.2</t>
  </si>
  <si>
    <t>11.1.4.1</t>
  </si>
  <si>
    <t>11.2.4.1</t>
  </si>
  <si>
    <t>11.1.4.2</t>
  </si>
  <si>
    <t>11.1.4.3</t>
  </si>
  <si>
    <t>11.1.4.4</t>
  </si>
  <si>
    <t>11.1.4.5</t>
  </si>
  <si>
    <t>11.1.4.6</t>
  </si>
  <si>
    <t>11.1.4.7</t>
  </si>
  <si>
    <t>11.1.5.2</t>
  </si>
  <si>
    <t>11.1.5.1</t>
  </si>
  <si>
    <t>11.1.6.1</t>
  </si>
  <si>
    <t>11.1.6.2</t>
  </si>
  <si>
    <t>11.1.7.1</t>
  </si>
  <si>
    <t>11.1.7.2</t>
  </si>
  <si>
    <t>Ferme-porte</t>
  </si>
  <si>
    <t>Porte simple/double battant et accessoires</t>
  </si>
  <si>
    <t>11.1.7.3</t>
  </si>
  <si>
    <t>11.2.7.1</t>
  </si>
  <si>
    <t>11.2.3.1</t>
  </si>
  <si>
    <t xml:space="preserve"> rue Technique</t>
  </si>
  <si>
    <t>Ferme-porte Tour B</t>
  </si>
  <si>
    <t>Ferme-porte Tour A</t>
  </si>
  <si>
    <t>Portes simples/doubles et accessoires</t>
  </si>
  <si>
    <t>Ferme-porte Rue Technique</t>
  </si>
  <si>
    <t>Communs</t>
  </si>
  <si>
    <t>Circuit "Eau glaçée"
Communs</t>
  </si>
  <si>
    <t>Circuit "Eau chaude"
Communs</t>
  </si>
  <si>
    <t xml:space="preserve">Disconnecteur hydraulique                                                                                                                                                      </t>
  </si>
  <si>
    <t>Grünbek</t>
  </si>
  <si>
    <t>DK</t>
  </si>
  <si>
    <t xml:space="preserve">Filtre de protection autonettoyant                                                                                                                                            </t>
  </si>
  <si>
    <t>MX 80</t>
  </si>
  <si>
    <t>Mat DUO WE 330</t>
  </si>
  <si>
    <t>Gernados  DM 1/20</t>
  </si>
  <si>
    <t>6 DIV  JP5</t>
  </si>
  <si>
    <t xml:space="preserve">Traitement d'eau des tours                                                                                                                                                         </t>
  </si>
  <si>
    <t xml:space="preserve">Traitement d'eau des circuits d'eau glacée                                                                                                                                         </t>
  </si>
  <si>
    <t xml:space="preserve">Echangeur pour eau froide en mode " free-chilling "                                                                                                                                 </t>
  </si>
  <si>
    <t>Thermoware</t>
  </si>
  <si>
    <t>TL 650</t>
  </si>
  <si>
    <t>TL 400</t>
  </si>
  <si>
    <t xml:space="preserve">Echangeur pour eau froide - RT.01                                                                                                                                                   </t>
  </si>
  <si>
    <t xml:space="preserve">Echangeur pour eau froide - TM.03                                                                                                                                                   </t>
  </si>
  <si>
    <t xml:space="preserve">Pompe élect pour échange intermédiaire RT.1                                                                                                                          </t>
  </si>
  <si>
    <t xml:space="preserve">Pompe électronique pour echange intermédiaire RT.1                                                                                                                          </t>
  </si>
  <si>
    <t xml:space="preserve">Pompe électrique pour primaire "Echangeur" T. More                                                                                                                        </t>
  </si>
  <si>
    <t xml:space="preserve">Pompe électronique pour "Evaporateur NH3" T.More                                                                                                                            </t>
  </si>
  <si>
    <t xml:space="preserve">Pompe pour circuit free chilling 8/12.2                                                                                                                                           </t>
  </si>
  <si>
    <t xml:space="preserve">Pompe pour circuit secondaire "Echangeur" T.More                                                                                                                                   </t>
  </si>
  <si>
    <t>Pompes</t>
  </si>
  <si>
    <t>TPE 150 - 200</t>
  </si>
  <si>
    <t>TPE 150 - 130</t>
  </si>
  <si>
    <t>TPE 125 - 130</t>
  </si>
  <si>
    <t>TPE 100 - 170</t>
  </si>
  <si>
    <t>TPE 125 - 110</t>
  </si>
  <si>
    <t xml:space="preserve">V.E. automatique RT.1.                                                                                                                                                  </t>
  </si>
  <si>
    <t xml:space="preserve">V.E. pour eau glycolée "Condenseur NH3" TM03                                                                                                                            </t>
  </si>
  <si>
    <t xml:space="preserve">V.E. pour eau glycolée "Evaporateur NH3" TM03                                                                                                                           </t>
  </si>
  <si>
    <t xml:space="preserve">PAF  4.000/6 - AU </t>
  </si>
  <si>
    <t>PND  35/3</t>
  </si>
  <si>
    <t>PNG  3.000/6</t>
  </si>
  <si>
    <t xml:space="preserve">Vanne à papillon                                                                                                                                                            </t>
  </si>
  <si>
    <t xml:space="preserve">Robinet à boisseau sphérique -                                                                                                                                              </t>
  </si>
  <si>
    <t xml:space="preserve">Vanne de régulation à pression différentielle                                                                                                                             </t>
  </si>
  <si>
    <t xml:space="preserve">Robinet de vidange                                                                                                                                                              </t>
  </si>
  <si>
    <t xml:space="preserve">Compteur d'énergie thermique calibre 200                                                                                                                                            </t>
  </si>
  <si>
    <t xml:space="preserve">Compteur d'énergie thermique calibre 150                                                                                                                                            </t>
  </si>
  <si>
    <t xml:space="preserve">Compteur d'énergie thermique calibre 100                                                                                                                                            </t>
  </si>
  <si>
    <t xml:space="preserve">Compteur d'énergie thermique calibre 25                                                                                                                                           </t>
  </si>
  <si>
    <t xml:space="preserve">Compteur d'énergie thermique calibre 20                                                                                                                                             </t>
  </si>
  <si>
    <t xml:space="preserve">Compteur d'énergie thermique calibre 15                                                                                                                                             </t>
  </si>
  <si>
    <t xml:space="preserve">Soupape de sécurité                                                                                                                                                                 </t>
  </si>
  <si>
    <t xml:space="preserve">Sécurité de manque d'eau                                                                                                                                                            </t>
  </si>
  <si>
    <t>104  012</t>
  </si>
  <si>
    <t>CIM 201</t>
  </si>
  <si>
    <t>CIM 202</t>
  </si>
  <si>
    <t>WI</t>
  </si>
  <si>
    <t>FY 624</t>
  </si>
  <si>
    <t>Samson</t>
  </si>
  <si>
    <t>42-25</t>
  </si>
  <si>
    <t>Spirovent</t>
  </si>
  <si>
    <t>Aquametro</t>
  </si>
  <si>
    <t xml:space="preserve">Echangeur pour eau chaude- GALERIE - RT.1                                                                                                                                           </t>
  </si>
  <si>
    <t xml:space="preserve">Echangeur pour eau chaude- - RT.1.B                                                                                                                                                 </t>
  </si>
  <si>
    <t xml:space="preserve">Echangeur pour eau chaude- RT.2                                                                                                                                                     </t>
  </si>
  <si>
    <t xml:space="preserve">Echangeur pour eau chaude- - G1.1.                                                                                                                                                  </t>
  </si>
  <si>
    <t xml:space="preserve">Echangeur pour eau chaude- - G.1.2.                                                                                                                                                 </t>
  </si>
  <si>
    <t xml:space="preserve">Echangeur pour eau chaude - ANNEAU -  A.4.2/4.3/4.9/4.10                                                                                                                             </t>
  </si>
  <si>
    <t xml:space="preserve">Echangeur pour eau chaude - A.4.14                                                                                                                                               </t>
  </si>
  <si>
    <t xml:space="preserve">Echangeur pour eau chaude - A.4.6.                                                                                                                                               </t>
  </si>
  <si>
    <t xml:space="preserve">Pompe centrifuge  électronique GALERIE RT1                                                                                                                                          </t>
  </si>
  <si>
    <t xml:space="preserve">Pompe centrifuge "primaire ECS"                                                                                                                                                     </t>
  </si>
  <si>
    <t xml:space="preserve">Circulateur centrifuge "Primaire ECS"                                                                                                                                               </t>
  </si>
  <si>
    <t>TPE  40 - 160</t>
  </si>
  <si>
    <t>UPS  40 - 120</t>
  </si>
  <si>
    <t>UPS  32 - 60</t>
  </si>
  <si>
    <t xml:space="preserve">Vase d'expansion principal                                                                                                                                                      </t>
  </si>
  <si>
    <t>PAC  400/5-A1</t>
  </si>
  <si>
    <t xml:space="preserve">Vanne d'arrêt filetée                                                                                                                                                      </t>
  </si>
  <si>
    <t xml:space="preserve">Vanne de régulation de pression différentielle                                                                                                                               </t>
  </si>
  <si>
    <t xml:space="preserve">Compteur de chaleur calibre 80                                                                                                                                                    </t>
  </si>
  <si>
    <t xml:space="preserve">Compteur de chaleur calibre 65                                                                                                                                                      </t>
  </si>
  <si>
    <t xml:space="preserve">Compteur de chaleur calibre 50                                                                                                                                                      </t>
  </si>
  <si>
    <t xml:space="preserve">Compteur de chaleur calibre 40                                                                                                                                                      </t>
  </si>
  <si>
    <t xml:space="preserve">Compteur de chaleur calibre 25                                                                                                                                                      </t>
  </si>
  <si>
    <t>Krombach</t>
  </si>
  <si>
    <t>Grünbeck</t>
  </si>
  <si>
    <t>Genodes  GM  1/20</t>
  </si>
  <si>
    <t>Tuyauterie et isolation - Ring froid</t>
  </si>
  <si>
    <t>Tuyauterie et isolation - Ring chaud</t>
  </si>
  <si>
    <t>Interrupteur principal</t>
  </si>
  <si>
    <t>Disjoncteur mono</t>
  </si>
  <si>
    <t>Disjoncteur triph</t>
  </si>
  <si>
    <t>Module de comptage vers GTC</t>
  </si>
  <si>
    <t>Tableaux secondaires</t>
  </si>
  <si>
    <t>LUM 1800W</t>
  </si>
  <si>
    <t>LUM 35W</t>
  </si>
  <si>
    <t>LUM 1000W</t>
  </si>
  <si>
    <t>LUM 2000W</t>
  </si>
  <si>
    <t>LUM 150W</t>
  </si>
  <si>
    <t>6825 S</t>
  </si>
  <si>
    <t>8034 S</t>
  </si>
  <si>
    <t>MVF 403</t>
  </si>
  <si>
    <t>MVP 507</t>
  </si>
  <si>
    <t>8618 S</t>
  </si>
  <si>
    <t xml:space="preserve">Ensemble EIB composé de: </t>
  </si>
  <si>
    <t>ALIMENTATION DU SYSTEME</t>
  </si>
  <si>
    <t>Coupleur de participant</t>
  </si>
  <si>
    <t>Interrupteur crépusculaire</t>
  </si>
  <si>
    <t>Bloc temporisation EIB BUS</t>
  </si>
  <si>
    <t>Récepteur actif EIB BUS</t>
  </si>
  <si>
    <t>Récepteur actif EIB BUS, 6 canaux</t>
  </si>
  <si>
    <t>Disjoncteur différentiels</t>
  </si>
  <si>
    <t>Coffret de distribution</t>
  </si>
  <si>
    <t>UPS portatif (Automate CJ8)</t>
  </si>
  <si>
    <t>Chauffage des guérites</t>
  </si>
  <si>
    <t xml:space="preserve">Armoire électrique  "Tours et distribution de chaud/Froid" T.x.25                                                                                                                </t>
  </si>
  <si>
    <t>Armoire électrique chauffage/froid "Sous-station de transfert</t>
  </si>
  <si>
    <t>Armoire électrique Thomas More  LT 3 Bât C 3ème sous-sol</t>
  </si>
  <si>
    <t>Poste central de GTC</t>
  </si>
  <si>
    <t>Poste central, ordinateur central</t>
  </si>
  <si>
    <t>Station graphique, poste de travail GTC</t>
  </si>
  <si>
    <t>Moniteur TFT 19"</t>
  </si>
  <si>
    <t>Note Book</t>
  </si>
  <si>
    <t>Imprimante Hard Copy</t>
  </si>
  <si>
    <t>Imprimante alarme et protocole</t>
  </si>
  <si>
    <t>Time serveur</t>
  </si>
  <si>
    <t>Coordination avec les entreprises tierces</t>
  </si>
  <si>
    <t>Alarme serveur</t>
  </si>
  <si>
    <t>Print serveur</t>
  </si>
  <si>
    <t>Logiciel utilisateur avec les licences des systèmes</t>
  </si>
  <si>
    <t>Logiciel et licences de l'ordinateur central</t>
  </si>
  <si>
    <t>Logiciel et licences poste GTC</t>
  </si>
  <si>
    <t>Logiciel et licences pour Note Book</t>
  </si>
  <si>
    <t>Logiciel et licences optimisation gestion énergétique</t>
  </si>
  <si>
    <t>Logiciel et licences Web accès</t>
  </si>
  <si>
    <t>Construction d'image graphique dynamisées</t>
  </si>
  <si>
    <t>Double alimentation</t>
  </si>
  <si>
    <t>Double disque dur</t>
  </si>
  <si>
    <t>Ensemble des régulateurs numériques DDC</t>
  </si>
  <si>
    <t>Intégration des régulateurs individuels</t>
  </si>
  <si>
    <t>Intégration des sous stations DDC</t>
  </si>
  <si>
    <t>Intégration de la production électrique</t>
  </si>
  <si>
    <t>Ensemble des EIB Bus</t>
  </si>
  <si>
    <t>Ordinateur central avec:</t>
  </si>
  <si>
    <t>Image graphique dynamiques</t>
  </si>
  <si>
    <t>Réseau et câblage</t>
  </si>
  <si>
    <t>Station ADP  &amp;  CC</t>
  </si>
  <si>
    <t>Station graphique, poste de travail ADP  CC</t>
  </si>
  <si>
    <t>Logiciel et licences ADP  &amp;  CC pour 7.5</t>
  </si>
  <si>
    <t>Logiciel et licences ADP  &amp;  CC outil bureautique CURIA</t>
  </si>
  <si>
    <t>Stratégie de maîtrise des consommation</t>
  </si>
  <si>
    <t>Compteur électrique Domaine 1</t>
  </si>
  <si>
    <t>Compteur électrique Domaine 2</t>
  </si>
  <si>
    <t>Compteur électrique Domaine 3</t>
  </si>
  <si>
    <t xml:space="preserve">Régulateur  d'ambiance  pour bureaux modulables (1)                                                                                                                                 </t>
  </si>
  <si>
    <t xml:space="preserve">Régulateur  d'ambiance  pour bureaux non modulables                                                                                                                           </t>
  </si>
  <si>
    <t xml:space="preserve">Corps de vannes pour régulation  de zones DN15                                                                                                                                      </t>
  </si>
  <si>
    <t xml:space="preserve">Corps de vannes pour régulation  de zones DN20                                                                                                                                      </t>
  </si>
  <si>
    <t xml:space="preserve">Corps de vannes pour régulation  de zones DN25                                                                                                                                      </t>
  </si>
  <si>
    <t xml:space="preserve">Tableaux électriques d'étage                                                                                                                                                  </t>
  </si>
  <si>
    <t xml:space="preserve">Sensor - Modules EIB 4 entrées (1)                                                                                                                                                  </t>
  </si>
  <si>
    <t>GE 262</t>
  </si>
  <si>
    <t>Compteur d'énergie sortie imulsion pour GTC,  800 mA - 80 A</t>
  </si>
  <si>
    <t>Compteur d'énergie avec TI sortie imulsion pour GTC,  800 mA - 80 A</t>
  </si>
  <si>
    <t>Ensemble de régulation</t>
  </si>
  <si>
    <t xml:space="preserve">Matériel de régulation pour "tour fermée" 350 kW (1)                                                                                                                                </t>
  </si>
  <si>
    <t xml:space="preserve">Matériel de régulation pour système d'aspersion (1)                                                                                                                                 </t>
  </si>
  <si>
    <t xml:space="preserve">Matériel de régulation  production de froid NH3  500kW (1)                                                                                   </t>
  </si>
  <si>
    <t xml:space="preserve">Régulation pour traitement d'eau des tours de refroidissement (1)                                                                                                      </t>
  </si>
  <si>
    <t xml:space="preserve">Matériel de régulation pour ventilation local chiller NH3                                                                                                                      </t>
  </si>
  <si>
    <t xml:space="preserve">Régulation pour  surpression SAS machines NH3                                                                                                                </t>
  </si>
  <si>
    <t xml:space="preserve">Matériel de régulation pour circuit "Remplissage glycole"                                                                                                                       </t>
  </si>
  <si>
    <t xml:space="preserve">Matériel de régulation pour bac à glace (1)                                                                                                                                         </t>
  </si>
  <si>
    <t xml:space="preserve">Régulation pour échangeur à plaques puissance                                                                                                           </t>
  </si>
  <si>
    <t xml:space="preserve">Régulation pour pompes secondaire "eau glacée" (1)                                                                                                                      </t>
  </si>
  <si>
    <t>Centrale de régulation et de commande</t>
  </si>
  <si>
    <t>Chauffage de sol
Accès rue technique</t>
  </si>
  <si>
    <t>Parties communes</t>
  </si>
  <si>
    <t>Réservoir sous pression</t>
  </si>
  <si>
    <t>Controleur de niveau du réservoir principal, 1.1</t>
  </si>
  <si>
    <t>Alimentation en eau de ville</t>
  </si>
  <si>
    <t>Robinet à flotteur</t>
  </si>
  <si>
    <t>Pompe de sprinklage</t>
  </si>
  <si>
    <t>Equipement de pompe</t>
  </si>
  <si>
    <t>Ensemble de démarrage des pompes</t>
  </si>
  <si>
    <t>Armoire électrique</t>
  </si>
  <si>
    <t>Tableau de signalisation</t>
  </si>
  <si>
    <t>Bac de remplissage et robinet flotteur</t>
  </si>
  <si>
    <t>Coffret réserve de sprinkler</t>
  </si>
  <si>
    <t>Poste de contrôle sous eau</t>
  </si>
  <si>
    <t>Poste de contrôle sous eau/air</t>
  </si>
  <si>
    <t>Tête de sprinkler 1/2", réponse standard 93°C RTI 30-80</t>
  </si>
  <si>
    <t>Refroidisseur d'air</t>
  </si>
  <si>
    <t>Tête de sprinkler 1/2", réponse standard 93°C RTI 30-81 murale</t>
  </si>
  <si>
    <t>Pompes alimentations sprinkler</t>
  </si>
  <si>
    <t>Pompes alimentations RIA</t>
  </si>
  <si>
    <t>Pompe de remplissage du réservoir</t>
  </si>
  <si>
    <t>Contrôle automatique de niveau</t>
  </si>
  <si>
    <t>Contrôle  de remplissage</t>
  </si>
  <si>
    <t>Filtre</t>
  </si>
  <si>
    <t>Débimètre</t>
  </si>
  <si>
    <t>Clapet</t>
  </si>
  <si>
    <t>Clapet de pied avec crépine d'aspiration</t>
  </si>
  <si>
    <t>Vanne avec surveillance électrique</t>
  </si>
  <si>
    <t>Europrotect</t>
  </si>
  <si>
    <t>30 m³</t>
  </si>
  <si>
    <t>CR</t>
  </si>
  <si>
    <t>Atlas Copco</t>
  </si>
  <si>
    <t>LT 75</t>
  </si>
  <si>
    <t>Inst express</t>
  </si>
  <si>
    <t>à électrodes</t>
  </si>
  <si>
    <t>Filtre Y 911</t>
  </si>
  <si>
    <t>4000 S</t>
  </si>
  <si>
    <t>C &amp; F Indus</t>
  </si>
  <si>
    <t>Euro Protect</t>
  </si>
  <si>
    <t>Aritech</t>
  </si>
  <si>
    <t>FP 2864</t>
  </si>
  <si>
    <t>500 l</t>
  </si>
  <si>
    <t>J - 1</t>
  </si>
  <si>
    <t>F - 1</t>
  </si>
  <si>
    <t>Storz</t>
  </si>
  <si>
    <t>Sprinkers 3/8"-1/2" 93°C RTI 30-80</t>
  </si>
  <si>
    <t>Sprinkers 3/8"-1/2" 68°C RTI chrome</t>
  </si>
  <si>
    <t>Sprinkers 3/8"-1/2" 68°C RTI 80-120</t>
  </si>
  <si>
    <t>Sprinkers 1/2" horizontal 93°C RTI 33</t>
  </si>
  <si>
    <t>Sprinkers 3/8"-1/2" 93°C RTI 30-80, avec capot</t>
  </si>
  <si>
    <t>Sprinkers divers</t>
  </si>
  <si>
    <t>Clef de montage</t>
  </si>
  <si>
    <t>Livres de contrôles</t>
  </si>
  <si>
    <t>Antenne UHF</t>
  </si>
  <si>
    <t>Station de relais UHF 40 W</t>
  </si>
  <si>
    <t xml:space="preserve">Comparateur principal avec adaptation niveaux </t>
  </si>
  <si>
    <t>Câble rayonnant</t>
  </si>
  <si>
    <t>Commutateur 4 portes pour câbles rayonnant</t>
  </si>
  <si>
    <t>Armoire 19"</t>
  </si>
  <si>
    <t>Motorola</t>
  </si>
  <si>
    <t>Système radio-transmission</t>
  </si>
  <si>
    <t>Vanne verrouillable et indicateurs de position</t>
  </si>
  <si>
    <t>150 m³</t>
  </si>
  <si>
    <t>Réservoir d'eau du sprinkler (bâche)</t>
  </si>
  <si>
    <t>Interface SEl pour liaison Winmag</t>
  </si>
  <si>
    <t>Imprimante matricielle</t>
  </si>
  <si>
    <t>PC Superviseur UAE CJ8</t>
  </si>
  <si>
    <t>Ecran Superviseur LCD 23 pouces</t>
  </si>
  <si>
    <t>Licence Winmag SDI</t>
  </si>
  <si>
    <t>Licence connection serveur</t>
  </si>
  <si>
    <t>Logiciel Winmag</t>
  </si>
  <si>
    <t>Dongle Winmag USB</t>
  </si>
  <si>
    <t>Ecran superviseur détection incendie (PC du domaine CJUE)</t>
  </si>
  <si>
    <t>Cartouche ruban pour imprimante</t>
  </si>
  <si>
    <t>Interface HLI-PC Vesda</t>
  </si>
  <si>
    <t>Centraliseur de mise en sécurité incendie (CMSI)</t>
  </si>
  <si>
    <t>Kit EXT 128 CMSI 8000</t>
  </si>
  <si>
    <t>Kit logiciel CMSI 8000</t>
  </si>
  <si>
    <t>13602</t>
  </si>
  <si>
    <t>13606</t>
  </si>
  <si>
    <t>13600</t>
  </si>
  <si>
    <t>13631</t>
  </si>
  <si>
    <t>Epson</t>
  </si>
  <si>
    <t>LX-320</t>
  </si>
  <si>
    <t>SO15019</t>
  </si>
  <si>
    <t>761506</t>
  </si>
  <si>
    <t>80540</t>
  </si>
  <si>
    <t>783260</t>
  </si>
  <si>
    <t>Baie 19" pour gestion issue de secours</t>
  </si>
  <si>
    <t>Unité d'alimentation pour dispositif de contrôle
issue de secours (Centrale UGIS en rack)</t>
  </si>
  <si>
    <t>PC de gestion des issues de secours (PC du domaine CJUE)</t>
  </si>
  <si>
    <t>Ecran de gestion des issues de secours (PC du domaine CJUE)</t>
  </si>
  <si>
    <t>Logiciel d'exploitation et de supervision</t>
  </si>
  <si>
    <t>Interface réseau / série</t>
  </si>
  <si>
    <t>Switch 8 ports</t>
  </si>
  <si>
    <t>Adaptateur SDI</t>
  </si>
  <si>
    <t>optiplex
740 DT</t>
  </si>
  <si>
    <t>UGISoft</t>
  </si>
  <si>
    <t>ATOP</t>
  </si>
  <si>
    <t>SE 5001</t>
  </si>
  <si>
    <t>3Com</t>
  </si>
  <si>
    <t>3CGSU08</t>
  </si>
  <si>
    <t>MSC 01,01</t>
  </si>
  <si>
    <t>Commande arrêt pompier (désenfumage commandé)</t>
  </si>
  <si>
    <t>Commande réarmement pompier (désenfumage commandé)</t>
  </si>
  <si>
    <t>Serveur gestion contrôle d'accès, d'intrusion, gestion visite</t>
  </si>
  <si>
    <t>Licence software de base contrôle d'accès</t>
  </si>
  <si>
    <t xml:space="preserve">Serveur WEB préannonce visiteur </t>
  </si>
  <si>
    <t>Licence Software préannonce et gestion des visiteurs</t>
  </si>
  <si>
    <t>Option : licence software serveur OPC</t>
  </si>
  <si>
    <t>PC exploitation du système de contrôle d'accès, d'intrusion …</t>
  </si>
  <si>
    <t>Ecran TFT 17''</t>
  </si>
  <si>
    <t>Ensemble de personnalisation de badges</t>
  </si>
  <si>
    <t xml:space="preserve">Système de prise de vue, de projection et d'enregistrement </t>
  </si>
  <si>
    <t>Badge de proximité compatible avec les lecteurs décrits ci-après</t>
  </si>
  <si>
    <t>Econel 200</t>
  </si>
  <si>
    <t>ATS:SMS</t>
  </si>
  <si>
    <t>ATS Visitors</t>
  </si>
  <si>
    <t>ATS TAS OpCC</t>
  </si>
  <si>
    <t>Scenicview</t>
  </si>
  <si>
    <t>ATS  Badge printing</t>
  </si>
  <si>
    <t>ATS  Si Pas</t>
  </si>
  <si>
    <t>MIFARE</t>
  </si>
  <si>
    <t>Serveur GSC - normal en rack 19''</t>
  </si>
  <si>
    <t>Serveur GSC de secours en rack 19''</t>
  </si>
  <si>
    <t>Poste client GSC</t>
  </si>
  <si>
    <t>Imprimante laser noir/blanc A4 (capotée), au fil de l'eau</t>
  </si>
  <si>
    <t xml:space="preserve">Imprimante couleur jet d'encre A4 et A3, </t>
  </si>
  <si>
    <t>Interface avec une base de donnée externe non-propriétaire (GTC)</t>
  </si>
  <si>
    <t>Pare-feu de haute disponibilité</t>
  </si>
  <si>
    <t>Econel 100</t>
  </si>
  <si>
    <t>K 850</t>
  </si>
  <si>
    <t>F 25</t>
  </si>
  <si>
    <t>Ensemble des équipements de la GSC</t>
  </si>
  <si>
    <t>Téléviseur LCD 105 cm (plans ATS) pour contrôle d'accès</t>
  </si>
  <si>
    <t>PC workstation pour contrôle d'accès (PC du domaine CJUE)</t>
  </si>
  <si>
    <t>Ecran workstation pour contrôle d'accès (PC du domaine CJUE)</t>
  </si>
  <si>
    <t>Splitter vidéo</t>
  </si>
  <si>
    <t>mini KVM</t>
  </si>
  <si>
    <t>Switch KVM 16 voies</t>
  </si>
  <si>
    <t>Programmeur pour les badges de contrôle d'accès</t>
  </si>
  <si>
    <t>Serveur de management vidéo</t>
  </si>
  <si>
    <t>Poste vidéo</t>
  </si>
  <si>
    <t>Licence Software</t>
  </si>
  <si>
    <t>Mur d'image</t>
  </si>
  <si>
    <t>Contrôleur</t>
  </si>
  <si>
    <t>Cube projecteur mur vidéo</t>
  </si>
  <si>
    <t>PC image vidéo</t>
  </si>
  <si>
    <t>Switch 16 voies</t>
  </si>
  <si>
    <t>Ecran workstation pour vidéosurveillance (PC du domaine CJUE)</t>
  </si>
  <si>
    <t>Ecran GSC pour vidéosurveillance (PC du domaine CJUE)</t>
  </si>
  <si>
    <t>Clavier PTZ controller, Joystick</t>
  </si>
  <si>
    <t>VMC 7321 E</t>
  </si>
  <si>
    <t>Mavell</t>
  </si>
  <si>
    <t xml:space="preserve">Multi view </t>
  </si>
  <si>
    <t>MAUELL</t>
  </si>
  <si>
    <t xml:space="preserve">Split PC </t>
  </si>
  <si>
    <t>GUT</t>
  </si>
  <si>
    <t>Serveur mur vidéo</t>
  </si>
  <si>
    <t>M5 50 SXGA+</t>
  </si>
  <si>
    <t>HPS Series</t>
  </si>
  <si>
    <t>IEC 822</t>
  </si>
  <si>
    <t>ABIX</t>
  </si>
  <si>
    <t>52030</t>
  </si>
  <si>
    <t>TP-Link</t>
  </si>
  <si>
    <t>TL-SG 1016</t>
  </si>
  <si>
    <t>Fujitsu/
Siemens</t>
  </si>
  <si>
    <t>P19-2P</t>
  </si>
  <si>
    <t>CKA 4820 V2</t>
  </si>
  <si>
    <t>LG</t>
  </si>
  <si>
    <t>M4715CG</t>
  </si>
  <si>
    <t>optiplex 
740 DT</t>
  </si>
  <si>
    <t>ATEN</t>
  </si>
  <si>
    <t>VS 102</t>
  </si>
  <si>
    <t>Minicom</t>
  </si>
  <si>
    <t>68816</t>
  </si>
  <si>
    <t>SMART 216A</t>
  </si>
  <si>
    <t>Parlophonie : poste double affichage de table</t>
  </si>
  <si>
    <t>Ensemble des équipements pour le contrôle de ronde</t>
  </si>
  <si>
    <t>Centrale système</t>
  </si>
  <si>
    <t>Connexion entre le système de parlophonie et la vidéo-surveillance</t>
  </si>
  <si>
    <t>Poste client contrôle de ronde</t>
  </si>
  <si>
    <t>Lecteur mobile d'acquisition d'information</t>
  </si>
  <si>
    <t>Lecteur mobile supplémentaire identique à la pos. Préc.</t>
  </si>
  <si>
    <t>Embase de rechargement de batterie du lecteur mobile</t>
  </si>
  <si>
    <t xml:space="preserve">Unité de télécommande qui charge/décharge et enregistre </t>
  </si>
  <si>
    <t>Pointeur inerte d'identification discret à incorporer</t>
  </si>
  <si>
    <t>Logiciel pour système de contrôle de ronde</t>
  </si>
  <si>
    <t>Alphacom</t>
  </si>
  <si>
    <t>RS 232</t>
  </si>
  <si>
    <t>Cel Cius</t>
  </si>
  <si>
    <t>DIGITOOL</t>
  </si>
  <si>
    <t>GC 01</t>
  </si>
  <si>
    <t>GC 03</t>
  </si>
  <si>
    <t>CGK 01</t>
  </si>
  <si>
    <t>GA 01B</t>
  </si>
  <si>
    <t>Micro pupitre</t>
  </si>
  <si>
    <t>RM-200X</t>
  </si>
  <si>
    <t>Contrôle d'accès intérieur</t>
  </si>
  <si>
    <t>Pupitre général de commande à distance</t>
  </si>
  <si>
    <t>Interface des équipements GSC</t>
  </si>
  <si>
    <t>Centrale de commande d'obstacles</t>
  </si>
  <si>
    <t>Ensemble commande des obstacles</t>
  </si>
  <si>
    <t>Contrôle d'accès extérieur</t>
  </si>
  <si>
    <t>Ensemble d'obstacles véhicules</t>
  </si>
  <si>
    <t>Cellule photo électrique</t>
  </si>
  <si>
    <t>Console voiture, lecteur de badges, parlophone</t>
  </si>
  <si>
    <t>Herse "arrêt véhicule"</t>
  </si>
  <si>
    <t>Borne d'appel pour 2 bornes escamotables</t>
  </si>
  <si>
    <t>Ensemble de 2 bornes escamotables</t>
  </si>
  <si>
    <t>Borne d'appel pour 4 bornes escamotables</t>
  </si>
  <si>
    <t>Ensemble de 4 bornes escamotables</t>
  </si>
  <si>
    <t>Ensemble Transmetteur/Récepteur et tableaux commande pompiers</t>
  </si>
  <si>
    <t>Récepteur Cour de Justice</t>
  </si>
  <si>
    <t>Télécommande Cour de Justice et pompiers</t>
  </si>
  <si>
    <t>Tableau de commande PCS/PCI</t>
  </si>
  <si>
    <t>Interface avec le superviseur PCS/PCI</t>
  </si>
  <si>
    <t>Poste de contrôle entrée des quais</t>
  </si>
  <si>
    <t>Tableaux de commande à distance pour guérite</t>
  </si>
  <si>
    <t>Erasmus</t>
  </si>
  <si>
    <t xml:space="preserve">Erasmus </t>
  </si>
  <si>
    <t xml:space="preserve"> COFFRET E90 POUR VG Erasmus</t>
  </si>
  <si>
    <t>TABLEAU PRINCIPAL GESTION Erasmus</t>
  </si>
  <si>
    <t>COFFRET ECHANGEUR Erasmus</t>
  </si>
  <si>
    <t>Erasmus - GAINE 17</t>
  </si>
  <si>
    <t>Thomas More</t>
  </si>
  <si>
    <t xml:space="preserve"> COFFRET E90 POUR VG Thomas More</t>
  </si>
  <si>
    <t>Thomas More
Distribution électrique HVAC</t>
  </si>
  <si>
    <t>SS2 - Thomas More</t>
  </si>
  <si>
    <t>Annexe C</t>
  </si>
  <si>
    <t xml:space="preserve"> MODULE DE SECURITE POUR ECLAIRAGE SALLE D'AUDIENCE DU Annexe C  </t>
  </si>
  <si>
    <t xml:space="preserve"> COFFRET E90 POUR VG Annexe C</t>
  </si>
  <si>
    <t xml:space="preserve"> VENTILATION GROUPE ELECTROGENE Annexe C</t>
  </si>
  <si>
    <t>Vanne d'expansion PN16 à circulation forcée</t>
  </si>
  <si>
    <t xml:space="preserve">Robinet de vidange à boisseau </t>
  </si>
  <si>
    <t xml:space="preserve">Vanne d'arrêt de réglage </t>
  </si>
  <si>
    <t>Station de surpression eau sanitaire</t>
  </si>
  <si>
    <t>SS1 - Erasmus</t>
  </si>
  <si>
    <t>Erasmus - CUISINE</t>
  </si>
  <si>
    <t>Ensemble de robinetterie, tuyauterie et accessoires</t>
  </si>
  <si>
    <t>Distribution d'eau sanitaire</t>
  </si>
  <si>
    <t>6.6.3.1</t>
  </si>
  <si>
    <t>6.5.4.1</t>
  </si>
  <si>
    <t>6.3.6.2</t>
  </si>
  <si>
    <t>6.3.6.3</t>
  </si>
  <si>
    <t>Unité de froid positif et chambre froide</t>
  </si>
  <si>
    <t>Unité de froid négatif et chambre froide</t>
  </si>
  <si>
    <t>Circuit "Eau glaçée"
Anneau et Parking Membres</t>
  </si>
  <si>
    <t>Circuit "Eau glaçée"
Galerie</t>
  </si>
  <si>
    <t>Circuit "Eau chaude"
Galerie</t>
  </si>
  <si>
    <t>Circuit "Eau chaude"
Palais</t>
  </si>
  <si>
    <t>Circuit "Eau glaçée"
Palais</t>
  </si>
  <si>
    <t>Portes intégrées dans les panneaux</t>
  </si>
  <si>
    <t>1.1.1.8</t>
  </si>
  <si>
    <t>1.1.1.9</t>
  </si>
  <si>
    <t>1.1.1.10</t>
  </si>
  <si>
    <t>1.1.1.11</t>
  </si>
  <si>
    <t>1.1.1.12</t>
  </si>
  <si>
    <t>1.1.1.13</t>
  </si>
  <si>
    <t>1.1.1.14</t>
  </si>
  <si>
    <t>1.2.3.2</t>
  </si>
  <si>
    <t>2.8.1.1</t>
  </si>
  <si>
    <t>2.6.2.1</t>
  </si>
  <si>
    <t>2.6.2.2</t>
  </si>
  <si>
    <t>2.7.2.1</t>
  </si>
  <si>
    <t>2.3.3.2</t>
  </si>
  <si>
    <t>2.5.3.2</t>
  </si>
  <si>
    <t>3.2.2.1</t>
  </si>
  <si>
    <t>4.1.1.2</t>
  </si>
  <si>
    <t>4.1.1.3</t>
  </si>
  <si>
    <t>4.2.3.2</t>
  </si>
  <si>
    <t>4.4.3.2</t>
  </si>
  <si>
    <t>5.1.3.2</t>
  </si>
  <si>
    <t>5.2.3.2</t>
  </si>
  <si>
    <t>5.3.3.2</t>
  </si>
  <si>
    <t>5.4.3.2</t>
  </si>
  <si>
    <t>5.5.3.2</t>
  </si>
  <si>
    <t>6.4.1.2</t>
  </si>
  <si>
    <t>6.1.3.2</t>
  </si>
  <si>
    <t>6.2.3.2</t>
  </si>
  <si>
    <t>6.5.3.2</t>
  </si>
  <si>
    <t>6.5.3.3</t>
  </si>
  <si>
    <t>6.5.3.4</t>
  </si>
  <si>
    <t>6.6.3.2</t>
  </si>
  <si>
    <t>6.7.3.1</t>
  </si>
  <si>
    <t>8.1.3.1</t>
  </si>
  <si>
    <t>8.2.3.1</t>
  </si>
  <si>
    <t>8.2.3.2</t>
  </si>
  <si>
    <t>9.4.1.1</t>
  </si>
  <si>
    <t>9.4.1.2</t>
  </si>
  <si>
    <t>9.1.2.3</t>
  </si>
  <si>
    <t>9.2.3.2</t>
  </si>
  <si>
    <t>11.1.3.3</t>
  </si>
  <si>
    <t>11.1.3.4</t>
  </si>
  <si>
    <t>11.1.3.5</t>
  </si>
  <si>
    <t>11.1.3.6</t>
  </si>
  <si>
    <t>11.1.3.7</t>
  </si>
  <si>
    <t>11.1.3.8</t>
  </si>
  <si>
    <t>Cabine pour fumeurs</t>
  </si>
  <si>
    <t>7.2.5.1</t>
  </si>
  <si>
    <t>Installation d'air comprimé</t>
  </si>
  <si>
    <t>Erasmus - Imprimerie</t>
  </si>
  <si>
    <t>Compresseur pour la production d'air comprimé et accessoires (tuyauterie, filtre, réducteur de pression, vanne d'arrêt etc.)</t>
  </si>
  <si>
    <t>Atlas Corpo</t>
  </si>
  <si>
    <t>SF-1</t>
  </si>
  <si>
    <t>Groupe électrogène (moteur, génératrice, tableau) 650kVA</t>
  </si>
  <si>
    <t>Moniteur 19'' couleur TFT</t>
  </si>
  <si>
    <t>Moniteur 21 ''</t>
  </si>
  <si>
    <t>Interface système de sonorisation</t>
  </si>
  <si>
    <t>1.5.7.1</t>
  </si>
  <si>
    <t>1.5.7.2</t>
  </si>
  <si>
    <t>7.2.3.1</t>
  </si>
  <si>
    <t>7.2.2.1</t>
  </si>
  <si>
    <t>11.1.5.3</t>
  </si>
  <si>
    <t>Escaliers mécaniques</t>
  </si>
  <si>
    <t>Escaliers mécaniques 0 VERS 1 - MODERNISATION 2013
course 3,48 m; vitesse 0,5 m/s; angle 30</t>
  </si>
  <si>
    <t>Escaliers mécaniques 1 VERS 2 - MODERNISATION 2013
course 3,32 m; vitesse 0,5 m/s; angle 30°</t>
  </si>
  <si>
    <t>Escaliers mécaniques -3 VERS -2 - MODERNISATION 2013
course 2,5 m; vitesse 0,5 m/s; angle 35°</t>
  </si>
  <si>
    <t>Escaliers mécaniques -2 VERS -1 - MODERNISATION 2013
course 2,6 m; vitesse 0,5 m/s; angle 35°</t>
  </si>
  <si>
    <t>Escaliers mécaniques -1 VERS 0 - MODERNISATION 2013
course 2,6 m; vitesse 0,5 m/s; angle 35°</t>
  </si>
  <si>
    <t>Ouvrant parallèle</t>
  </si>
  <si>
    <t>Fenêtre à ouvrant parallèle motorisé</t>
  </si>
  <si>
    <t>Ensemble de portes et accessoires (y inclus serrurerie et ferronnerie)</t>
  </si>
  <si>
    <t>1.1.10.1</t>
  </si>
  <si>
    <t>Bâtiment T</t>
  </si>
  <si>
    <t>Production de chaud</t>
  </si>
  <si>
    <t>Chaudière à gaz</t>
  </si>
  <si>
    <t>465 kW</t>
  </si>
  <si>
    <t>TOP S50/10</t>
  </si>
  <si>
    <t>PND 120</t>
  </si>
  <si>
    <t>Gründeck</t>
  </si>
  <si>
    <t>233-12-4-71</t>
  </si>
  <si>
    <t>Kromschroeder</t>
  </si>
  <si>
    <t>VK100 100mbars</t>
  </si>
  <si>
    <t>Dalemans</t>
  </si>
  <si>
    <t>Cheminées pour extraction fumée</t>
  </si>
  <si>
    <t>Vases d'expansion</t>
  </si>
  <si>
    <t>Bouteille casse pression</t>
  </si>
  <si>
    <t>Vannes de réglage de débits</t>
  </si>
  <si>
    <t>Vannes à papillon</t>
  </si>
  <si>
    <t>Thermomètres</t>
  </si>
  <si>
    <t>Sondes de température</t>
  </si>
  <si>
    <t>Soupapes de sécurité</t>
  </si>
  <si>
    <t>Clapets anti-retour</t>
  </si>
  <si>
    <t>Pressostats</t>
  </si>
  <si>
    <t>Vannes de fermeture</t>
  </si>
  <si>
    <t>Vannes d'isol. avec manomètre</t>
  </si>
  <si>
    <t>Vannes à capuchon</t>
  </si>
  <si>
    <t>Robinets de vidange</t>
  </si>
  <si>
    <t>Filtres gaz</t>
  </si>
  <si>
    <t>Bâche de récup. des condensats</t>
  </si>
  <si>
    <t>Pompe de relevage</t>
  </si>
  <si>
    <t>Vanne d'arrivée gaz</t>
  </si>
  <si>
    <t>Filtre gaz</t>
  </si>
  <si>
    <t>Détendeur gaz</t>
  </si>
  <si>
    <t>Vanne de sécurité avec servo-moteurs</t>
  </si>
  <si>
    <t>Robinet de vidange des condensats</t>
  </si>
  <si>
    <t>Coffret de détection gaz</t>
  </si>
  <si>
    <t>Détecteurs gaz</t>
  </si>
  <si>
    <t>Chaudières à gaz (année 1998)</t>
  </si>
  <si>
    <t>Optimagaz Guillot</t>
  </si>
  <si>
    <t>Ramon Vizcaino</t>
  </si>
  <si>
    <t>Charge totale : 1 X 73 kg</t>
  </si>
  <si>
    <t>Machine NH3 et tour de refroidissement</t>
  </si>
  <si>
    <t>Compresseur Mycon modèle200VMD 2,6</t>
  </si>
  <si>
    <t>Modèle RB21-61 &amp; modèle RTA-WW/38</t>
  </si>
  <si>
    <t>HPH Mesero (MI) Type EVN56-301</t>
  </si>
  <si>
    <t>HPH Condenseur STS modèle 52-302</t>
  </si>
  <si>
    <t>1
1</t>
  </si>
  <si>
    <t>Radiateur électrique 2 Kw</t>
  </si>
  <si>
    <t>Ventilateur d'extraction détecteur gaz</t>
  </si>
  <si>
    <t>Extincteur</t>
  </si>
  <si>
    <t>Coffret de détection NH3 + coffret de détection PH</t>
  </si>
  <si>
    <t>Douche de sécurité NH3 + lave yeux</t>
  </si>
  <si>
    <t>RC Group</t>
  </si>
  <si>
    <t>EASY. A.STD T.84Z2R6</t>
  </si>
  <si>
    <t>DWM Copland</t>
  </si>
  <si>
    <t>Production froid informatique R407C, 83.8kW composée de:</t>
  </si>
  <si>
    <t>Régulateur</t>
  </si>
  <si>
    <t>Condenseur</t>
  </si>
  <si>
    <t>Ventilateur</t>
  </si>
  <si>
    <t>Toiture pour local informatique
Bâtiment T</t>
  </si>
  <si>
    <t>Compresseur</t>
  </si>
  <si>
    <t>Ensemble collecteur chaud (1998) composé de:</t>
  </si>
  <si>
    <t>TOP S40/7</t>
  </si>
  <si>
    <t>TOP S65/13</t>
  </si>
  <si>
    <t>IPN 65/160/5.5/2</t>
  </si>
  <si>
    <t>VXF 31.80</t>
  </si>
  <si>
    <t>SKD62</t>
  </si>
  <si>
    <t>TA Hydronics</t>
  </si>
  <si>
    <t xml:space="preserve">STAF </t>
  </si>
  <si>
    <t>Zesa</t>
  </si>
  <si>
    <t>PAC400</t>
  </si>
  <si>
    <t>Aqua Métro</t>
  </si>
  <si>
    <t>WMH-RM02+NW</t>
  </si>
  <si>
    <t>Alfa Laval</t>
  </si>
  <si>
    <t>M6MFM</t>
  </si>
  <si>
    <t>STAF 65</t>
  </si>
  <si>
    <t>Pompe</t>
  </si>
  <si>
    <t>Clapets anti-retours</t>
  </si>
  <si>
    <t>Vanne 3 voies</t>
  </si>
  <si>
    <t>Servomoteur</t>
  </si>
  <si>
    <t>Filtres d'impuretés</t>
  </si>
  <si>
    <t>Vannes de réglages de débits</t>
  </si>
  <si>
    <t>Compteur calorifique</t>
  </si>
  <si>
    <t>Echangeur à plaques chaud</t>
  </si>
  <si>
    <t>Vanne de réglage de débits</t>
  </si>
  <si>
    <t>Filtre d'impuretés</t>
  </si>
  <si>
    <t>Sous-station chauffage SS-1</t>
  </si>
  <si>
    <t>Ensemble échangeur chaud</t>
  </si>
  <si>
    <t>Echangeur à plaques chaud 340 kW</t>
  </si>
  <si>
    <t>M6-FG</t>
  </si>
  <si>
    <t>Echangeur à plaques chaud 520 kW</t>
  </si>
  <si>
    <t>TOP S65/15</t>
  </si>
  <si>
    <t>IP N65/150-4/2</t>
  </si>
  <si>
    <t>PNU</t>
  </si>
  <si>
    <t>robinet de vidange</t>
  </si>
  <si>
    <t>DSB 143 F001</t>
  </si>
  <si>
    <t>651 HN</t>
  </si>
  <si>
    <t>Vase d'expansion 200l</t>
  </si>
  <si>
    <t>Vase d'expansion 140l</t>
  </si>
  <si>
    <t>Vanne à papillon</t>
  </si>
  <si>
    <t>Vanne de fermeture</t>
  </si>
  <si>
    <t>Vanne de réglage de débit</t>
  </si>
  <si>
    <t>Soupape à pression différentielle</t>
  </si>
  <si>
    <t>Pressostat</t>
  </si>
  <si>
    <t>Vanne d'isolement avec manomètre</t>
  </si>
  <si>
    <t>Vanne à capuchon</t>
  </si>
  <si>
    <t>Clapet anti-retour</t>
  </si>
  <si>
    <t>Ensemble collecteur chaud composé de :</t>
  </si>
  <si>
    <t>IPE 65/2-15</t>
  </si>
  <si>
    <t>IPN 150/224-7/5/4</t>
  </si>
  <si>
    <t>Y</t>
  </si>
  <si>
    <t>Burkert</t>
  </si>
  <si>
    <t>3002/203V</t>
  </si>
  <si>
    <t>PNU 750</t>
  </si>
  <si>
    <t>IPN 150/180 5.5/4</t>
  </si>
  <si>
    <t>0/60°C</t>
  </si>
  <si>
    <t>PND 80</t>
  </si>
  <si>
    <t>HN651</t>
  </si>
  <si>
    <t>DPN 150/224-7.5/4</t>
  </si>
  <si>
    <t>DPN 200/250-15/4</t>
  </si>
  <si>
    <t>VM 50 EX</t>
  </si>
  <si>
    <t>Genodos</t>
  </si>
  <si>
    <t>D30</t>
  </si>
  <si>
    <t>Vanne de réglages de débits</t>
  </si>
  <si>
    <t>Vase tampon</t>
  </si>
  <si>
    <t>Sous-station SS-1</t>
  </si>
  <si>
    <t>Doseur biocide</t>
  </si>
  <si>
    <t>Radiateur électrique</t>
  </si>
  <si>
    <t>Ventilateur anti-déflagrant</t>
  </si>
  <si>
    <t>Silencieux</t>
  </si>
  <si>
    <t>Volet de dosage rectangulaire avec moteur</t>
  </si>
  <si>
    <t>Compensateur anti-vibratoire</t>
  </si>
  <si>
    <t>Purgeur</t>
  </si>
  <si>
    <t>Sondes PH</t>
  </si>
  <si>
    <t>Détecteur gaz</t>
  </si>
  <si>
    <t>Câble chauffant</t>
  </si>
  <si>
    <t>Ensemble échangeur à plaques froid</t>
  </si>
  <si>
    <t>Pompe double</t>
  </si>
  <si>
    <t>Vanne de réglage</t>
  </si>
  <si>
    <t>Ventilateur axial</t>
  </si>
  <si>
    <t>1.1.10.2</t>
  </si>
  <si>
    <t>CCF</t>
  </si>
  <si>
    <t>Régulateur autonome</t>
  </si>
  <si>
    <t>Clapet motorisée</t>
  </si>
  <si>
    <t>Servomoteur de clapet d'air</t>
  </si>
  <si>
    <t>Filtre d'air pulsion</t>
  </si>
  <si>
    <t>Filtre d'air reprise</t>
  </si>
  <si>
    <t>Batterie chaude</t>
  </si>
  <si>
    <t>Vanne à 3 voies</t>
  </si>
  <si>
    <t xml:space="preserve">Batterie froide </t>
  </si>
  <si>
    <t>Pompe batterie froide</t>
  </si>
  <si>
    <t>Pompe batterie chaud</t>
  </si>
  <si>
    <t>Ventilateur pulsion</t>
  </si>
  <si>
    <t>Ventilateur reprise</t>
  </si>
  <si>
    <t>Amortisseur du bruit</t>
  </si>
  <si>
    <t>Vanne de régulation</t>
  </si>
  <si>
    <t>Echangeur à plaque</t>
  </si>
  <si>
    <t>Réunion
Bâtiment T</t>
  </si>
  <si>
    <t>PRU</t>
  </si>
  <si>
    <t>Clapet motorisé</t>
  </si>
  <si>
    <t>Pompe batterie chaude</t>
  </si>
  <si>
    <t>Antigel</t>
  </si>
  <si>
    <t>Restaurant 2
Bâtiment T</t>
  </si>
  <si>
    <t>Restaurant 1
Bâtiment T</t>
  </si>
  <si>
    <t>Cuisine
Bâtiment T</t>
  </si>
  <si>
    <t>COMEFRI</t>
  </si>
  <si>
    <t>TLZ 560</t>
  </si>
  <si>
    <t>AF750-15/S/S</t>
  </si>
  <si>
    <t>Ciat</t>
  </si>
  <si>
    <t>MAJOR 333 NCH 4T 20T-G spécial</t>
  </si>
  <si>
    <t>Landis&amp;Gyr</t>
  </si>
  <si>
    <t>Thermostat mural</t>
  </si>
  <si>
    <t>Ventilateur pulsion+reprise</t>
  </si>
  <si>
    <t>Batterie froide</t>
  </si>
  <si>
    <t>Filtre d'air</t>
  </si>
  <si>
    <t>Vanne à 2 voies</t>
  </si>
  <si>
    <t>ALDES</t>
  </si>
  <si>
    <t>MINI-VEC 160</t>
  </si>
  <si>
    <t>C-VEC 750</t>
  </si>
  <si>
    <t>C-VEC 1500</t>
  </si>
  <si>
    <t>Ventilateur (extraction sanitaire)</t>
  </si>
  <si>
    <t>Toiture
Bâtiment T</t>
  </si>
  <si>
    <t>Syntesys</t>
  </si>
  <si>
    <t>340S</t>
  </si>
  <si>
    <t>Salle de cours
Bâtiment T</t>
  </si>
  <si>
    <t>Extracteur four 500 m³/h</t>
  </si>
  <si>
    <t>Purificateur d'air 3400 m³/h + filtre</t>
  </si>
  <si>
    <t>BKS</t>
  </si>
  <si>
    <t>DO 9.6</t>
  </si>
  <si>
    <t>Laverie
Bâtiment T</t>
  </si>
  <si>
    <t xml:space="preserve">WPA 300 </t>
  </si>
  <si>
    <t>Tableau électrique</t>
  </si>
  <si>
    <t>Fusible</t>
  </si>
  <si>
    <t>Extracteur composé de :</t>
  </si>
  <si>
    <t>Types 327,329</t>
  </si>
  <si>
    <t>EURAPO</t>
  </si>
  <si>
    <t>Prisma PV216</t>
  </si>
  <si>
    <t>Eurapo</t>
  </si>
  <si>
    <t>Bureaux 1er étage
Bâtiment T</t>
  </si>
  <si>
    <t>Bureaux 2ème étage
Bâtiment T</t>
  </si>
  <si>
    <t>Bureaux 3ème étage
Bâtiment T</t>
  </si>
  <si>
    <t>RDC
Bâtiment T</t>
  </si>
  <si>
    <t>Ventilo-convecteurs composé de :</t>
  </si>
  <si>
    <t>Vanne à 4 voies</t>
  </si>
  <si>
    <t>Filtre media</t>
  </si>
  <si>
    <t>1.1.10.3</t>
  </si>
  <si>
    <t>1.1.10.4</t>
  </si>
  <si>
    <t>1.1.10.6</t>
  </si>
  <si>
    <t>1.1.10.7</t>
  </si>
  <si>
    <t>1.1.10.8</t>
  </si>
  <si>
    <t>1.2.10.1</t>
  </si>
  <si>
    <t>Landis &amp; Staefa</t>
  </si>
  <si>
    <t>Bâtiment T Bis</t>
  </si>
  <si>
    <t>1.1.11.1</t>
  </si>
  <si>
    <t>Centrale de traitement d'air 4200m³/h composée de :</t>
  </si>
  <si>
    <t>Centrale de traitement d'air 13000m³/h composée de :</t>
  </si>
  <si>
    <t>Centrale de traitement d'air 8500m³/h composée de :</t>
  </si>
  <si>
    <t>Centrale de traitement d'air composée de :</t>
  </si>
  <si>
    <t>Centrale de traitement d'air 1500m³/h composée de :</t>
  </si>
  <si>
    <t>Centrale de traitement d'air 1275m³/h composée de :</t>
  </si>
  <si>
    <t>Chaudière</t>
  </si>
  <si>
    <t>Buderus</t>
  </si>
  <si>
    <t>GE615 - 660 kW</t>
  </si>
  <si>
    <t>Cheminée pour extraction de fumée</t>
  </si>
  <si>
    <t>Weishaupt</t>
  </si>
  <si>
    <t>G5/1-D-ZD-LN</t>
  </si>
  <si>
    <t>FRS-5040</t>
  </si>
  <si>
    <t>Brûleur</t>
  </si>
  <si>
    <t>Vanne d'arrivée de gaz</t>
  </si>
  <si>
    <t>Tableau électrique de commande</t>
  </si>
  <si>
    <t>Charge totale : 115 kg</t>
  </si>
  <si>
    <t>Machine NH3 et tour de refroidissement 6 ventilateurs</t>
  </si>
  <si>
    <t>Masque</t>
  </si>
  <si>
    <t>Coffret de détection NH3</t>
  </si>
  <si>
    <t>Douche de sécurité NH3</t>
  </si>
  <si>
    <t>Coffret de détection PH</t>
  </si>
  <si>
    <t>HFC</t>
  </si>
  <si>
    <t>Toiture pour local informatique
Bâtiment T Bis</t>
  </si>
  <si>
    <t>Production froid informatique R407</t>
  </si>
  <si>
    <t>R407 - 18kg</t>
  </si>
  <si>
    <t>M15-BF M8</t>
  </si>
  <si>
    <t>TOP S80/10-3</t>
  </si>
  <si>
    <t>STA</t>
  </si>
  <si>
    <t>F80</t>
  </si>
  <si>
    <t>Viterra</t>
  </si>
  <si>
    <t>WMZ 80F40T25</t>
  </si>
  <si>
    <t>100 S</t>
  </si>
  <si>
    <t>Vanne de régulation de débit</t>
  </si>
  <si>
    <t>Compteur</t>
  </si>
  <si>
    <t>Thermostat</t>
  </si>
  <si>
    <t>Séparateur d'air</t>
  </si>
  <si>
    <t>Toiture cabanon
Bâtiment T Bis</t>
  </si>
  <si>
    <t>Top S 65/13 DM</t>
  </si>
  <si>
    <t>DSA 143</t>
  </si>
  <si>
    <t>Relfex</t>
  </si>
  <si>
    <t>Toiture
Bâtiment T Bis</t>
  </si>
  <si>
    <t>650 KW</t>
  </si>
  <si>
    <t>Ensemble échangeur froid</t>
  </si>
  <si>
    <t>IL 100/145 11/2</t>
  </si>
  <si>
    <t>IL 100/170 3-4</t>
  </si>
  <si>
    <t>IPM 150/250 11/4</t>
  </si>
  <si>
    <t>HCDF-40-4M</t>
  </si>
  <si>
    <t>150-200l</t>
  </si>
  <si>
    <t>Staf</t>
  </si>
  <si>
    <t>Absorbeur NH3</t>
  </si>
  <si>
    <t>Laveur d'air</t>
  </si>
  <si>
    <t>Echangeur</t>
  </si>
  <si>
    <t>Robinet de vidange</t>
  </si>
  <si>
    <t>Vanne papillon motorisée</t>
  </si>
  <si>
    <t>Vanne papillon</t>
  </si>
  <si>
    <t>Sonde PH</t>
  </si>
  <si>
    <t>Soupape</t>
  </si>
  <si>
    <t>SVR114; SVR216; SVR218;</t>
  </si>
  <si>
    <t>Honeywell</t>
  </si>
  <si>
    <t>RDC
Bâtiment T Bis</t>
  </si>
  <si>
    <t>Bureaux 3ème étage
Bâtiment T Bis</t>
  </si>
  <si>
    <t>Bureaux 2ème étage
Bâtiment T Bis</t>
  </si>
  <si>
    <t>Bureaux 1er étage
Bâtiment T Bis</t>
  </si>
  <si>
    <t>SS -1
Bâtiment T Bis</t>
  </si>
  <si>
    <t>SS -2
Bâtiment T Bis</t>
  </si>
  <si>
    <t>Toilettes
Bâtiment T Bis</t>
  </si>
  <si>
    <t>Brugman</t>
  </si>
  <si>
    <t>20S/500x640</t>
  </si>
  <si>
    <t>K</t>
  </si>
  <si>
    <t>Radiateur</t>
  </si>
  <si>
    <t>Vanne thermostatique</t>
  </si>
  <si>
    <t>Gebhardt Genovent</t>
  </si>
  <si>
    <t>DRDA 31 25 28-4DR</t>
  </si>
  <si>
    <t>Extracteurs de toiture 1400 m³/h</t>
  </si>
  <si>
    <t>1.1.11.2</t>
  </si>
  <si>
    <t>1.2.11.1</t>
  </si>
  <si>
    <t>1.3.11.1</t>
  </si>
  <si>
    <t>1.4.11.1</t>
  </si>
  <si>
    <t>1.4.11.2</t>
  </si>
  <si>
    <t>1.5.11.1</t>
  </si>
  <si>
    <t>1.5.11.2</t>
  </si>
  <si>
    <t>1.5.11.3</t>
  </si>
  <si>
    <t>1.6.11.1</t>
  </si>
  <si>
    <t>1.6.11.2</t>
  </si>
  <si>
    <t>1.6.11.3</t>
  </si>
  <si>
    <t>1.6.11.4</t>
  </si>
  <si>
    <t>1.6.11.5</t>
  </si>
  <si>
    <t>1.6.11.6</t>
  </si>
  <si>
    <t>Transformateur 1600 kVA</t>
  </si>
  <si>
    <t>Cellules MT</t>
  </si>
  <si>
    <t>Local MT SS -1
Bâtiment T</t>
  </si>
  <si>
    <t>Service NET AG</t>
  </si>
  <si>
    <t>Power Value B0</t>
  </si>
  <si>
    <t>Alimentation statique 15 kVA (redresseur, onduleur, batteries)</t>
  </si>
  <si>
    <t>Cellules compteurs</t>
  </si>
  <si>
    <t>Cellules TGBT</t>
  </si>
  <si>
    <t>TGBT</t>
  </si>
  <si>
    <t>Tableaux divisionnaires</t>
  </si>
  <si>
    <t>TP.UPS</t>
  </si>
  <si>
    <t>Geyer</t>
  </si>
  <si>
    <t>EC 350 C</t>
  </si>
  <si>
    <t>EC 332 C</t>
  </si>
  <si>
    <t>UV.1 UPS</t>
  </si>
  <si>
    <t>EC 325 C</t>
  </si>
  <si>
    <t>AEG</t>
  </si>
  <si>
    <t>ELFA EP61</t>
  </si>
  <si>
    <t>UV.2 UPS</t>
  </si>
  <si>
    <t>UV.3 UPS</t>
  </si>
  <si>
    <t>UV.4 UPS</t>
  </si>
  <si>
    <t>UV.5 UPS</t>
  </si>
  <si>
    <t>C 60 N</t>
  </si>
  <si>
    <t>S261</t>
  </si>
  <si>
    <t>Fusibles  C50A</t>
  </si>
  <si>
    <t>Fusibles  C32A</t>
  </si>
  <si>
    <t>Fusibles  10A</t>
  </si>
  <si>
    <t>Fusibles  C16A</t>
  </si>
  <si>
    <t>Fusibles  B6A</t>
  </si>
  <si>
    <t>Disjoncteur principal      25 A</t>
  </si>
  <si>
    <t>Disjoncteur principal      32 A</t>
  </si>
  <si>
    <t>VVG</t>
  </si>
  <si>
    <t>Néon 58 W</t>
  </si>
  <si>
    <t>Néon 58 W IP54</t>
  </si>
  <si>
    <t>Néon 18 W</t>
  </si>
  <si>
    <t>Néon 36 W</t>
  </si>
  <si>
    <t>Ampoule 26 W</t>
  </si>
  <si>
    <t>Ampoule</t>
  </si>
  <si>
    <t>Ampoule 60 W</t>
  </si>
  <si>
    <t>Starter</t>
  </si>
  <si>
    <t>Blocs autonomes de secours</t>
  </si>
  <si>
    <t>Prises de courant</t>
  </si>
  <si>
    <t>Ampèremètre</t>
  </si>
  <si>
    <t>Interrupteurs</t>
  </si>
  <si>
    <t>SS -1 Chaufferie
Bâtiment T</t>
  </si>
  <si>
    <t>RDC Toilettes
Bâtiment T</t>
  </si>
  <si>
    <t>Bureau 3ème étage
Bâtiment T</t>
  </si>
  <si>
    <t>Couloir 3ème étage
Bâtiment T</t>
  </si>
  <si>
    <t>Bureau 1er étage
Bâtiment T</t>
  </si>
  <si>
    <t>3. étage couloir</t>
  </si>
  <si>
    <t>Chaufferie</t>
  </si>
  <si>
    <t>Rdc toilettes</t>
  </si>
  <si>
    <t>1. étage couloir</t>
  </si>
  <si>
    <t>1. étage bureau</t>
  </si>
  <si>
    <t>2. étage toilettes</t>
  </si>
  <si>
    <t>2. étage bureau</t>
  </si>
  <si>
    <t>2. étage couloir</t>
  </si>
  <si>
    <t>Couloir 2ème étage
Bâtiment T</t>
  </si>
  <si>
    <t>Toilettes 2ème étage
Bâtiment T</t>
  </si>
  <si>
    <t>Bureau 2ème étage
Bâtiment T</t>
  </si>
  <si>
    <t>Tableaux électriques HVAC</t>
  </si>
  <si>
    <t>2.1.10.1</t>
  </si>
  <si>
    <t>2.2.10.1</t>
  </si>
  <si>
    <t>2.3.10.1</t>
  </si>
  <si>
    <t>2.4.10.1</t>
  </si>
  <si>
    <t>CHLORIDE Power Protection</t>
  </si>
  <si>
    <t>Synthesis Twin</t>
  </si>
  <si>
    <t>NS 1000 N</t>
  </si>
  <si>
    <t>NS 630 N</t>
  </si>
  <si>
    <t>NS 100 N</t>
  </si>
  <si>
    <t>3NP401</t>
  </si>
  <si>
    <t>GV2 ME10 /4-6,3A</t>
  </si>
  <si>
    <t>Disjoncteurs - moteurs</t>
  </si>
  <si>
    <t>Disjoncteur principal 1000 A</t>
  </si>
  <si>
    <t>Disjoncteur 630 A</t>
  </si>
  <si>
    <t>Disjoncteur 63 A</t>
  </si>
  <si>
    <t>Disjoncteur 100 A</t>
  </si>
  <si>
    <t>Disjoncteur 32 A</t>
  </si>
  <si>
    <t>Disjoncteur 16 A</t>
  </si>
  <si>
    <t>Disjoncteur 40 A</t>
  </si>
  <si>
    <t>Fusibles 100A</t>
  </si>
  <si>
    <t>TELE</t>
  </si>
  <si>
    <t>Tableaux principal &amp; secondaire</t>
  </si>
  <si>
    <t>ST 550</t>
  </si>
  <si>
    <t>Prises simples</t>
  </si>
  <si>
    <t>Prises doubles</t>
  </si>
  <si>
    <t>Interrupteurs simples</t>
  </si>
  <si>
    <t>Boutons poussoirs avec voyant</t>
  </si>
  <si>
    <t>OMS Lighting</t>
  </si>
  <si>
    <t>Classic ASN/PAR</t>
  </si>
  <si>
    <t>AGA LIGHT</t>
  </si>
  <si>
    <t>Rubin Posredni</t>
  </si>
  <si>
    <t>SUNLUX</t>
  </si>
  <si>
    <t>GFPLH</t>
  </si>
  <si>
    <t>HITECH</t>
  </si>
  <si>
    <t>CIRCUS</t>
  </si>
  <si>
    <t>COOPER</t>
  </si>
  <si>
    <t>Vistral BLV 3000</t>
  </si>
  <si>
    <t>STG</t>
  </si>
  <si>
    <t>M2-1000</t>
  </si>
  <si>
    <t>eff/eff</t>
  </si>
  <si>
    <t>839 BW</t>
  </si>
  <si>
    <t>Néon</t>
  </si>
  <si>
    <t>Luminaires coins café</t>
  </si>
  <si>
    <t>Luminaires dans les couloirs</t>
  </si>
  <si>
    <t>Luminaires dans les bureaux</t>
  </si>
  <si>
    <t>Spots</t>
  </si>
  <si>
    <t>Appliques murales</t>
  </si>
  <si>
    <t>Unité de commande pour coupoles</t>
  </si>
  <si>
    <t>Moteur pour coupole de désenfumage</t>
  </si>
  <si>
    <t>Ss -2 toilettes</t>
  </si>
  <si>
    <t>Ss -2 couloir</t>
  </si>
  <si>
    <t>Ss -2 bureau</t>
  </si>
  <si>
    <t>Ss -1 toilettes</t>
  </si>
  <si>
    <t>Ss -1 couloir</t>
  </si>
  <si>
    <t>Ss -1 bureau</t>
  </si>
  <si>
    <t>Rdc couloir</t>
  </si>
  <si>
    <t>Rdc bureau</t>
  </si>
  <si>
    <t>1. étage toilettes</t>
  </si>
  <si>
    <t>3. étage toilettes</t>
  </si>
  <si>
    <t>3. étage  bureau</t>
  </si>
  <si>
    <t>Rétenteurs magnétiques</t>
  </si>
  <si>
    <t>Boutons poussoirs de coupoles</t>
  </si>
  <si>
    <t>2.1.11.1</t>
  </si>
  <si>
    <t>2.2.11.1</t>
  </si>
  <si>
    <t>2.3.11.1</t>
  </si>
  <si>
    <t>2.4.11.1</t>
  </si>
  <si>
    <t>2.5.11.1</t>
  </si>
  <si>
    <t>2.5.11.2</t>
  </si>
  <si>
    <t>3.1.10.1</t>
  </si>
  <si>
    <t>Sous-station AS01T</t>
  </si>
  <si>
    <t>Entrée numérique</t>
  </si>
  <si>
    <t>Entrée analogique</t>
  </si>
  <si>
    <t>Sortie analogique</t>
  </si>
  <si>
    <t>Sortie numérique</t>
  </si>
  <si>
    <t>CH 6595</t>
  </si>
  <si>
    <t>S7</t>
  </si>
  <si>
    <t>QAC 100</t>
  </si>
  <si>
    <t>Raccordement des installations à la GTC</t>
  </si>
  <si>
    <t>Surveillance des températures des chambres froides</t>
  </si>
  <si>
    <t>Surveillance de températures des racks</t>
  </si>
  <si>
    <t>Surveillance des alarmes de l'onduleur</t>
  </si>
  <si>
    <t>Racks info.</t>
  </si>
  <si>
    <t>Local chaufferie</t>
  </si>
  <si>
    <t>Armoire électrique de commande onduleur IMV</t>
  </si>
  <si>
    <t>T-0090</t>
  </si>
  <si>
    <t>Raccordement à la GTC</t>
  </si>
  <si>
    <t>3.2.10.1</t>
  </si>
  <si>
    <t>Surveillance de températures d'eau glacée</t>
  </si>
  <si>
    <t>T Bis 1241</t>
  </si>
  <si>
    <t>3.1.11.1</t>
  </si>
  <si>
    <t>Racks informatique
Bâtiment T Bis</t>
  </si>
  <si>
    <t>Machine froid
Bâtiment T Bis</t>
  </si>
  <si>
    <t>Essertronic</t>
  </si>
  <si>
    <t>Sonnenschein</t>
  </si>
  <si>
    <t>dryfit</t>
  </si>
  <si>
    <t>781451/761371</t>
  </si>
  <si>
    <t>Centrale de détection Incendie</t>
  </si>
  <si>
    <t>Batterie</t>
  </si>
  <si>
    <t>Tableau synoptique</t>
  </si>
  <si>
    <t>Tableau Pompiers</t>
  </si>
  <si>
    <t>Boutons poussoirs</t>
  </si>
  <si>
    <t>Détecteur thermo différentiel</t>
  </si>
  <si>
    <t>Détecteurs optiques</t>
  </si>
  <si>
    <t>Détecteurs aérauliques</t>
  </si>
  <si>
    <t>Lampes flash</t>
  </si>
  <si>
    <t>Sirène d'alerte</t>
  </si>
  <si>
    <t>Témoins lumineux</t>
  </si>
  <si>
    <t>Centrale de détection NH3 + transmetteurs d'alarmes</t>
  </si>
  <si>
    <t>Local technique</t>
  </si>
  <si>
    <t>4.1.10.1</t>
  </si>
  <si>
    <r>
      <t xml:space="preserve">Hydro-stop </t>
    </r>
    <r>
      <rPr>
        <sz val="10"/>
        <rFont val="Symbol"/>
        <family val="1"/>
        <charset val="2"/>
      </rPr>
      <t/>
    </r>
  </si>
  <si>
    <t>Neuhaus</t>
  </si>
  <si>
    <t>PD6</t>
  </si>
  <si>
    <t>Jockel</t>
  </si>
  <si>
    <t>PGI 6</t>
  </si>
  <si>
    <t>50kg</t>
  </si>
  <si>
    <t>CO2 5kg</t>
  </si>
  <si>
    <t>Total</t>
  </si>
  <si>
    <t>PGI 6kg</t>
  </si>
  <si>
    <t>Neurrupin</t>
  </si>
  <si>
    <t>Karbaloy</t>
  </si>
  <si>
    <t>2 x 22 l</t>
  </si>
  <si>
    <t>Gloria</t>
  </si>
  <si>
    <t>Extincteur à poudre 6 kg</t>
  </si>
  <si>
    <t>Extinction automatique</t>
  </si>
  <si>
    <t>Trousse de secours</t>
  </si>
  <si>
    <t>Guérite parking</t>
  </si>
  <si>
    <t>RIA</t>
  </si>
  <si>
    <t>4.2.10.1</t>
  </si>
  <si>
    <t>DBM</t>
  </si>
  <si>
    <t>B12032</t>
  </si>
  <si>
    <t>Détecteurs thermo-différentiel</t>
  </si>
  <si>
    <t>Avertisseur acoustique 24V dc</t>
  </si>
  <si>
    <t>GS ABC 6kg</t>
  </si>
  <si>
    <t>ABC 6kg</t>
  </si>
  <si>
    <t>CO2 8kg</t>
  </si>
  <si>
    <t>4.1.11.1</t>
  </si>
  <si>
    <t>4.2.11.1</t>
  </si>
  <si>
    <t>Lecteur de carte contrôle d'accès + serrure électrique + Batterie</t>
  </si>
  <si>
    <t>mifare</t>
  </si>
  <si>
    <t>CEIA</t>
  </si>
  <si>
    <t>PMD2/ENZ-0002</t>
  </si>
  <si>
    <t>Heimann Systems</t>
  </si>
  <si>
    <t>HS 60 40 1</t>
  </si>
  <si>
    <t>Contrôle d'accès porte composé :</t>
  </si>
  <si>
    <t>Interphone</t>
  </si>
  <si>
    <t>Siedle</t>
  </si>
  <si>
    <t>Ventouse</t>
  </si>
  <si>
    <t>Caméra couleur + caisson +IR</t>
  </si>
  <si>
    <t>Quadsplit + moniteur couleur</t>
  </si>
  <si>
    <t>Console composée de :</t>
  </si>
  <si>
    <t>Parlophone</t>
  </si>
  <si>
    <t>lecteur de carte + vossessor</t>
  </si>
  <si>
    <t>Caméra couleur</t>
  </si>
  <si>
    <t>Phare LED</t>
  </si>
  <si>
    <t>Poste de réception</t>
  </si>
  <si>
    <t>Lecteur de carte contrôle d'accès</t>
  </si>
  <si>
    <t>Vossessor</t>
  </si>
  <si>
    <t>Portiques</t>
  </si>
  <si>
    <t>Tunnel rayon X</t>
  </si>
  <si>
    <t>Entrée</t>
  </si>
  <si>
    <t>Réception</t>
  </si>
  <si>
    <t>Console de table interphone</t>
  </si>
  <si>
    <t>5.1.10.1</t>
  </si>
  <si>
    <t>5.1.11.1</t>
  </si>
  <si>
    <t>Système accès cartes y compris gâches électriques et alimentation, contrôleurs</t>
  </si>
  <si>
    <t>1er étage</t>
  </si>
  <si>
    <t>W.C.</t>
  </si>
  <si>
    <t>Réservoir avec commande</t>
  </si>
  <si>
    <t>Distributeur papier WC</t>
  </si>
  <si>
    <t>Distributeur papier</t>
  </si>
  <si>
    <t>Distributeur savon</t>
  </si>
  <si>
    <t>Brosse</t>
  </si>
  <si>
    <t>Mélangeur</t>
  </si>
  <si>
    <t>Vanne équerre</t>
  </si>
  <si>
    <t>Urinoirs</t>
  </si>
  <si>
    <t>Siphon urinoir</t>
  </si>
  <si>
    <t>Douche</t>
  </si>
  <si>
    <t>Mitigeur</t>
  </si>
  <si>
    <t>Support du douche</t>
  </si>
  <si>
    <t>Avaloirs de sol</t>
  </si>
  <si>
    <t>Supplément pour WC handicapés</t>
  </si>
  <si>
    <t>2ème étage</t>
  </si>
  <si>
    <t>3ème étage</t>
  </si>
  <si>
    <t xml:space="preserve">Ensemble production eau chaude </t>
  </si>
  <si>
    <t>ACV</t>
  </si>
  <si>
    <t>Jumbo 1000l</t>
  </si>
  <si>
    <t>Z30</t>
  </si>
  <si>
    <t xml:space="preserve">DN32 8bar </t>
  </si>
  <si>
    <t>PND80</t>
  </si>
  <si>
    <t>DN40</t>
  </si>
  <si>
    <t>Boiler</t>
  </si>
  <si>
    <t>200l</t>
  </si>
  <si>
    <t>Elster</t>
  </si>
  <si>
    <t>Vase tampon composé de:</t>
  </si>
  <si>
    <t>Compteur d'eau</t>
  </si>
  <si>
    <t>Filtre d'eau</t>
  </si>
  <si>
    <t>Toro</t>
  </si>
  <si>
    <t>Arrosage automatique composé de</t>
  </si>
  <si>
    <t>Programmateur "Green Keeper 212"</t>
  </si>
  <si>
    <t>Buses</t>
  </si>
  <si>
    <t>Vanne magnétique</t>
  </si>
  <si>
    <t xml:space="preserve">CO-ER System </t>
  </si>
  <si>
    <t>MV 1807-1/16/E/3-400-50-2</t>
  </si>
  <si>
    <t>DSA43</t>
  </si>
  <si>
    <t>Refix DE</t>
  </si>
  <si>
    <t>Ensemble surpression eau composé de :</t>
  </si>
  <si>
    <t>Pompes pour surpresseur</t>
  </si>
  <si>
    <t>Régulateur de pression</t>
  </si>
  <si>
    <t>Vase d'expansion 200 l</t>
  </si>
  <si>
    <t>Vanne à boule</t>
  </si>
  <si>
    <t>Avaloirs en toiture</t>
  </si>
  <si>
    <t>PMK-RH1+NW</t>
  </si>
  <si>
    <t>Exados ES 6</t>
  </si>
  <si>
    <t>Geno-mat Duo WE 6/250-2</t>
  </si>
  <si>
    <t>100l</t>
  </si>
  <si>
    <t>IONO-matic</t>
  </si>
  <si>
    <t>BA4760</t>
  </si>
  <si>
    <t>Station de dosage "chlore" composée de</t>
  </si>
  <si>
    <t>Pompe de dosage</t>
  </si>
  <si>
    <t>Lance</t>
  </si>
  <si>
    <t>Compteur calorifique composée de</t>
  </si>
  <si>
    <t>Traitement d'eau</t>
  </si>
  <si>
    <t>Compteur d'impulsion</t>
  </si>
  <si>
    <t>Adoucisseur composée de</t>
  </si>
  <si>
    <t>Cuve</t>
  </si>
  <si>
    <t>Vanne de mélange</t>
  </si>
  <si>
    <t>Disconnecteur</t>
  </si>
  <si>
    <t>Robinets pour la prise des échantillons</t>
  </si>
  <si>
    <t>Local chauffage</t>
  </si>
  <si>
    <t>Séparateur de graisses</t>
  </si>
  <si>
    <t xml:space="preserve"> Bâtiment T Bis</t>
  </si>
  <si>
    <t>Ensemble d'avaloir en toiture</t>
  </si>
  <si>
    <t>Scantral</t>
  </si>
  <si>
    <t>Kimberly-Clark</t>
  </si>
  <si>
    <t>Grohe</t>
  </si>
  <si>
    <t>DKV 10 FHW 1071</t>
  </si>
  <si>
    <t>Boiler électrique</t>
  </si>
  <si>
    <t>RDC</t>
  </si>
  <si>
    <t>SS -1</t>
  </si>
  <si>
    <t>SS -2</t>
  </si>
  <si>
    <t>7020 60</t>
  </si>
  <si>
    <t>7050 00</t>
  </si>
  <si>
    <t>6.1.11.1</t>
  </si>
  <si>
    <t>6.2.11.1</t>
  </si>
  <si>
    <t>6.3.11.1</t>
  </si>
  <si>
    <t>RWA</t>
  </si>
  <si>
    <t>EMB 6500</t>
  </si>
  <si>
    <t xml:space="preserve">STG Beilürch </t>
  </si>
  <si>
    <t>M2/57/G500</t>
  </si>
  <si>
    <t>Ap55000-300</t>
  </si>
  <si>
    <t>Cage d'escaliers
Bâtiment T</t>
  </si>
  <si>
    <t>Coupoles de désenfumage</t>
  </si>
  <si>
    <t>Boutons poussoirs commande des coupoles</t>
  </si>
  <si>
    <t>Détecteur d'ambiance</t>
  </si>
  <si>
    <t>Centrales pour rétenteurs</t>
  </si>
  <si>
    <t>Commande des coupoles composé de:</t>
  </si>
  <si>
    <t>Sous-station AS01T
Bâtiment T</t>
  </si>
  <si>
    <t>Contrôle unicitaire</t>
  </si>
  <si>
    <t>Contrôle unicitaire handicapé</t>
  </si>
  <si>
    <t>Klöckner Möller</t>
  </si>
  <si>
    <t>Easy 412</t>
  </si>
  <si>
    <t>Parking
Bâtiment T</t>
  </si>
  <si>
    <t>Réception
Bâtiment T</t>
  </si>
  <si>
    <t>7.1.10.1</t>
  </si>
  <si>
    <t>7.2.10.1</t>
  </si>
  <si>
    <t>Détecteurs vent et pluie</t>
  </si>
  <si>
    <t>Alpeninox</t>
  </si>
  <si>
    <t>EDVP 600 V 11 C</t>
  </si>
  <si>
    <t>Armoire frigorifique pour légumes (600 litres, R 134a)</t>
  </si>
  <si>
    <t>EDON 570140</t>
  </si>
  <si>
    <t>Multivac</t>
  </si>
  <si>
    <t>2</t>
  </si>
  <si>
    <t>ELX65</t>
  </si>
  <si>
    <t>Hotte</t>
  </si>
  <si>
    <t>Unité hermétique</t>
  </si>
  <si>
    <t>VHTFH2511Z</t>
  </si>
  <si>
    <t>DN 163S</t>
  </si>
  <si>
    <t>Chambre froide négative 1 composée de :</t>
  </si>
  <si>
    <t>Compresseur R404a</t>
  </si>
  <si>
    <t xml:space="preserve">Evaporateur </t>
  </si>
  <si>
    <t>Séparateur d'huile</t>
  </si>
  <si>
    <t>Porte frigo</t>
  </si>
  <si>
    <t xml:space="preserve">Déshydrateur </t>
  </si>
  <si>
    <t>Surveillance GTC</t>
  </si>
  <si>
    <t>TFH 4525 Y</t>
  </si>
  <si>
    <t>CAJ 4511 Y</t>
  </si>
  <si>
    <t>CAJ 4492 Y</t>
  </si>
  <si>
    <t>Chambre froide positive 2 composée de :</t>
  </si>
  <si>
    <t>Chambre froide positive 3 composée de :</t>
  </si>
  <si>
    <t>Chambre froide positive 4 composée de :</t>
  </si>
  <si>
    <t>Chambre froide positive 5 composée de :</t>
  </si>
  <si>
    <t>B3 NE 4860</t>
  </si>
  <si>
    <t>Ascenseur 4 niveaux, 21 personnes, 1600 kg, 1999</t>
  </si>
  <si>
    <t>9.1.11.1</t>
  </si>
  <si>
    <t>Ascenseur 6 niveaux, 8 personnes, 630kg, 2004</t>
  </si>
  <si>
    <t>KONE</t>
  </si>
  <si>
    <t>PW08/10-19</t>
  </si>
  <si>
    <t>PW08</t>
  </si>
  <si>
    <t>JPM/NF</t>
  </si>
  <si>
    <t>double</t>
  </si>
  <si>
    <t>JPM</t>
  </si>
  <si>
    <t>simple</t>
  </si>
  <si>
    <t>Marc</t>
  </si>
  <si>
    <t>NF</t>
  </si>
  <si>
    <t>Vachette</t>
  </si>
  <si>
    <t>automatique</t>
  </si>
  <si>
    <t>Hahn Magnet</t>
  </si>
  <si>
    <t>Ferco</t>
  </si>
  <si>
    <t>GSA</t>
  </si>
  <si>
    <t>fenêtre oscillante-basculante</t>
  </si>
  <si>
    <t>KABA</t>
  </si>
  <si>
    <t>GT 60 R 018.12</t>
  </si>
  <si>
    <t>Porte panique bibliothèque</t>
  </si>
  <si>
    <t>Porte de sortie de secours</t>
  </si>
  <si>
    <t>Porte sécurité</t>
  </si>
  <si>
    <t>Porte WC</t>
  </si>
  <si>
    <t>Porte cage escalier  (coupe feu)</t>
  </si>
  <si>
    <t>Porte bureau</t>
  </si>
  <si>
    <t>Porte cuisine</t>
  </si>
  <si>
    <t>Porte stockage (coupe feu)</t>
  </si>
  <si>
    <t>Porte coupe feu</t>
  </si>
  <si>
    <t>Porte dans cantine</t>
  </si>
  <si>
    <t>Porte d'entrée</t>
  </si>
  <si>
    <t>Aimant</t>
  </si>
  <si>
    <t>Fenêtre couloir</t>
  </si>
  <si>
    <t>Fenêtre bureau</t>
  </si>
  <si>
    <t>Fenêtre cantine et couloir</t>
  </si>
  <si>
    <t>Ferme-porte à ressort</t>
  </si>
  <si>
    <t>Système accès cartes</t>
  </si>
  <si>
    <t>1er étage
Bâtiment T</t>
  </si>
  <si>
    <t>2ème étage
Bâtiment T</t>
  </si>
  <si>
    <t>3ème étage
Bâtiment T</t>
  </si>
  <si>
    <t>Duret</t>
  </si>
  <si>
    <t>11.1.11.2</t>
  </si>
  <si>
    <t>11.1.11.1</t>
  </si>
  <si>
    <t>1er étage
Bâtiment T Bis</t>
  </si>
  <si>
    <t>2ème étage
Bâtiment T Bis</t>
  </si>
  <si>
    <t>3ème étage
Bâtiment T Bis</t>
  </si>
  <si>
    <t>SAG</t>
  </si>
  <si>
    <t>Wilka</t>
  </si>
  <si>
    <t>eff eff</t>
  </si>
  <si>
    <t>Mod. 838</t>
  </si>
  <si>
    <t>Wink Haus</t>
  </si>
  <si>
    <t>RMS</t>
  </si>
  <si>
    <t>DO 4.3</t>
  </si>
  <si>
    <t>11.1.11.3</t>
  </si>
  <si>
    <t>Portes de sortie de secours</t>
  </si>
  <si>
    <t>Porte coupe-feu DIN 18250 / simple</t>
  </si>
  <si>
    <t>Petite salle d'audience
Niveau 08</t>
  </si>
  <si>
    <t>11.1.1.3</t>
  </si>
  <si>
    <t>Joint de dilatation</t>
  </si>
  <si>
    <t>11.1.2.7</t>
  </si>
  <si>
    <t>11.1.3.9</t>
  </si>
  <si>
    <t>11.1.5.4</t>
  </si>
  <si>
    <t>11.1.6.3</t>
  </si>
  <si>
    <t xml:space="preserve">Corps de vannes pour régulation de zones                                                                                                                                      </t>
  </si>
  <si>
    <t>Ensemble des équipements de la station météo</t>
  </si>
  <si>
    <t>3.2.5.1</t>
  </si>
  <si>
    <t>3.2.6.1</t>
  </si>
  <si>
    <t>3.2.7.1</t>
  </si>
  <si>
    <t>Meuble de rangement</t>
  </si>
  <si>
    <t>Installation de production de froid positif d'une puissance électrique de 44 kW et d'une puissance frigorifique de 80 kW, fonctionnant avec 250 kg de réfrigérant R404A</t>
  </si>
  <si>
    <t>Installation de production de froid négatif d'une puissance électrique de 6,8 kW et d'une puissance frigorifique de 10 kW, fonctionnant avec 45 kg de réfrigérant R404A</t>
  </si>
  <si>
    <t>ASCENSEUR EXTERIEUR G</t>
  </si>
  <si>
    <t>ASCENSEUR EXTERIEUR H</t>
  </si>
  <si>
    <t>ASCENSEUR F</t>
  </si>
  <si>
    <t>ASCENSEUR I</t>
  </si>
  <si>
    <t>Clapet motorisé coupe feu 1 rail</t>
  </si>
  <si>
    <t>1.2.1.1</t>
  </si>
  <si>
    <t>1.3.1.1</t>
  </si>
  <si>
    <t>1.4.1.1</t>
  </si>
  <si>
    <t>1.4.1.2</t>
  </si>
  <si>
    <t>1.4.1.3</t>
  </si>
  <si>
    <t>1.4.1.4</t>
  </si>
  <si>
    <t>1.5.1.1</t>
  </si>
  <si>
    <t>1.5.1.2</t>
  </si>
  <si>
    <t>1.6.1.1</t>
  </si>
  <si>
    <t>1.1.3.8</t>
  </si>
  <si>
    <t>1.1.3.9</t>
  </si>
  <si>
    <t>1.1.3.10</t>
  </si>
  <si>
    <t>1.1.3.11</t>
  </si>
  <si>
    <t>Tableaux général secouru</t>
  </si>
  <si>
    <t>SS3 - Ss STATION N°4</t>
  </si>
  <si>
    <t>EMETTEUR VIDEO SUR PAIRES TORSADEES</t>
  </si>
  <si>
    <t>NVT-872</t>
  </si>
  <si>
    <t>NVT1</t>
  </si>
  <si>
    <t>BATIMENT C</t>
  </si>
  <si>
    <t xml:space="preserve">LECTEUR/CLAVIER A CODE </t>
  </si>
  <si>
    <t>DPAPINCOD 1-2</t>
  </si>
  <si>
    <t>SYSTÈME D'APPEL WC HANDICAPES</t>
  </si>
  <si>
    <t>CONTRÔLEUR DE PORTE DELOCALISE +BATTERIE</t>
  </si>
  <si>
    <t xml:space="preserve">Barrière </t>
  </si>
  <si>
    <t>Distribution aéraulique</t>
  </si>
  <si>
    <t>ens</t>
  </si>
  <si>
    <t>Clapets coupe-feu</t>
  </si>
  <si>
    <t>pce</t>
  </si>
  <si>
    <t>Désenfumage autonome</t>
  </si>
  <si>
    <t>Commande de désenfumage</t>
  </si>
  <si>
    <t>Coffrets de relayage</t>
  </si>
  <si>
    <t xml:space="preserve">Ensemble des clapets coupe-feu </t>
  </si>
  <si>
    <t>Ensemble de clapets coupe-feu + moteurs (si présent)</t>
  </si>
  <si>
    <t>Distribution hydraulique</t>
  </si>
  <si>
    <t>Échangeurs "Eau glaçée"</t>
  </si>
  <si>
    <t>Pompes de circulation "Eau glaçée"</t>
  </si>
  <si>
    <t>Échangeurs "Eau chaude"</t>
  </si>
  <si>
    <t>Pompes de circulation "Eau chaude"</t>
  </si>
  <si>
    <t>m2</t>
  </si>
  <si>
    <t>Pompes de circulation "eau glaçée"</t>
  </si>
  <si>
    <t>Unités terminales autonomes</t>
  </si>
  <si>
    <t>Split system</t>
  </si>
  <si>
    <t>INSTALLATIONS DE VENTILATION SS1 - POSTE A</t>
  </si>
  <si>
    <t xml:space="preserve">VENTILATEURS DE PULSION, GROUPE PARALLELE  </t>
  </si>
  <si>
    <t xml:space="preserve">VENTILATEURS DE REPRISE, GROUPE PARALLELE  </t>
  </si>
  <si>
    <t xml:space="preserve">VENTILATEUR DE PULSION 200M3  </t>
  </si>
  <si>
    <t xml:space="preserve">VENTILATEUR DE PULSION 1000M3  </t>
  </si>
  <si>
    <t xml:space="preserve">VENTILATEUR DE REPRISE 200M3  </t>
  </si>
  <si>
    <t xml:space="preserve">VENTILATEUR DE REPRISE 1000M3  </t>
  </si>
  <si>
    <t xml:space="preserve">VENTILATEUR DE REPRISE 3400M3  </t>
  </si>
  <si>
    <t xml:space="preserve">CAISSON FILTRE PLAN POUR ARRIVE D'AIR TRAFO  </t>
  </si>
  <si>
    <t xml:space="preserve">CAISSON FILTRE PLAN POUR ARRIVE D'AIR NO-BREAK  </t>
  </si>
  <si>
    <t xml:space="preserve">MOTEUR POUR CLAPET MOTORISE  </t>
  </si>
  <si>
    <t xml:space="preserve">THERMOSTAT D'AMBIANCE  </t>
  </si>
  <si>
    <t xml:space="preserve">CONTROLEUR DE DEBIT  </t>
  </si>
  <si>
    <t xml:space="preserve">COMMANDE DES INSTALLATIONS DE VENTILATION  </t>
  </si>
  <si>
    <t>VENTILATION GROUPE ELECTROGENE Erasmus</t>
  </si>
  <si>
    <t xml:space="preserve">CLAPET DE REGLAGE ET DE FERMETURE  </t>
  </si>
  <si>
    <t>Ventilo-convecteurs</t>
  </si>
  <si>
    <t>Ensemble des clapets coupe-feu</t>
  </si>
  <si>
    <t xml:space="preserve">ENSEMBLE VANNE DE RÉGLAGE </t>
  </si>
  <si>
    <t>ENSEMBLE VANNE D'ARRÊT</t>
  </si>
  <si>
    <t>Machines NH3</t>
  </si>
  <si>
    <t>Coupe-feu double + moteurs (si présent)</t>
  </si>
  <si>
    <t>Coupe-feu simple + moteurs (si présent)</t>
  </si>
  <si>
    <t>Groupes frigorifiques</t>
  </si>
  <si>
    <t>Radiateurs</t>
  </si>
  <si>
    <t>PLAFOND FROID COMPRENANT: 2 VANNES D'ARRET Ø1/2", 1 VANNE DE RÉGLAGE Ø1/2"</t>
  </si>
  <si>
    <t>Convecteurs</t>
  </si>
  <si>
    <t>Transformateurs</t>
  </si>
  <si>
    <t>Éclairage normal</t>
  </si>
  <si>
    <t>Éclairage de secours</t>
  </si>
  <si>
    <t>Circuits courants faibles</t>
  </si>
  <si>
    <t xml:space="preserve">GROUPE ELECTROGENE 450 KVA (MOTEUR SURDIMENSIONNE A 650 KVA)  </t>
  </si>
  <si>
    <t xml:space="preserve">MOTEUR </t>
  </si>
  <si>
    <t xml:space="preserve">TABLEAU DE COMMANDE  </t>
  </si>
  <si>
    <t xml:space="preserve">COFFRET EXTERIEUR DE REMPLISSAGE EN CARBURANT  </t>
  </si>
  <si>
    <t xml:space="preserve">LUMINAIRE DE SECOURS PORTATIF  </t>
  </si>
  <si>
    <t xml:space="preserve">ECLAIRAGE DE SECURITE 30 LUX  </t>
  </si>
  <si>
    <t>NO-BREAK A - 100kVA</t>
  </si>
  <si>
    <t>BATTERIES 12V - 121 Ah</t>
  </si>
  <si>
    <t>TRANSFORMATEUR 1</t>
  </si>
  <si>
    <t>TRANSFORMATEUR 2</t>
  </si>
  <si>
    <t>CELLULES DE BOUCLAGE 1 ET 3</t>
  </si>
  <si>
    <t>CELLULE DE PROTECTION GENERALE 2</t>
  </si>
  <si>
    <t>CELLULE D'ARRIVEE 4</t>
  </si>
  <si>
    <t xml:space="preserve">CELLULES DE PROTECTION 5 ET 6  </t>
  </si>
  <si>
    <t>CELLULES HAUTE TENSION SS1 - POSTE A</t>
  </si>
  <si>
    <t>Panneaux photovoltaïques</t>
  </si>
  <si>
    <t xml:space="preserve">TABLEAU GENERAL BASSE TENSION A NORMAL  </t>
  </si>
  <si>
    <t>INTERRUPTEUR SECTIONNEUR D'ARRIVEE DU TGBT TA</t>
  </si>
  <si>
    <t>INTERRUPTEUR SECTIONNEUR DE COUPLAGE</t>
  </si>
  <si>
    <t>PROTECTION FUSIBLE</t>
  </si>
  <si>
    <t xml:space="preserve">PARAFOUDRE DE TYPE 1  </t>
  </si>
  <si>
    <t>TRANSFORMATEURS D'INTENSITE</t>
  </si>
  <si>
    <t xml:space="preserve">CENTRALE DE MESURES ELECTRIQUES UNIVERSELLES  </t>
  </si>
  <si>
    <t>DISJONCTEUR DE REPARTITION</t>
  </si>
  <si>
    <t>DISJONCTEUR DE DEPART 400A</t>
  </si>
  <si>
    <t>DISJONCTEUR DE DEPART 250A</t>
  </si>
  <si>
    <t>DISJONCTEUR DE DEPART 100A</t>
  </si>
  <si>
    <t xml:space="preserve">TABLEAU GENERAL BASSE TENSION A SECURITE  </t>
  </si>
  <si>
    <t>INTERRUPTEUR SECTIONNEUR D'ARRIVEE DU GE</t>
  </si>
  <si>
    <t>DISJONCTEUR DE DEPART 1000A</t>
  </si>
  <si>
    <t>TABLEAU GENERAL BASSE TENSION A REMPLACEMENT RA/1</t>
  </si>
  <si>
    <t>DISJONCTEUR D'ARRIVEE DU TGBT TA/1</t>
  </si>
  <si>
    <t>DISJONCTEUR DE DEPART630 A</t>
  </si>
  <si>
    <t>TABLEAU GENERAL BASSE TENSION A REMPLACEMENT BIS RA/2</t>
  </si>
  <si>
    <t>DISJONCTEUR D'ARRIVEE DU TGBT R TOURS</t>
  </si>
  <si>
    <t xml:space="preserve">TABLEAU GENERAL BASSE TENSION A1 NO-BREAK  </t>
  </si>
  <si>
    <t>DISJONCTEUR D'ARRIVEE DU NO-BREAK 100kVA</t>
  </si>
  <si>
    <t>DISJONCTEUR D'ARRIVEE DU TGBT RA/1</t>
  </si>
  <si>
    <t xml:space="preserve">TABLEAU GENERAL BASSE TENSION A2 NO-BREAK  </t>
  </si>
  <si>
    <t xml:space="preserve">TABLEAU SECONDAIRE TS.A.N.SS2,1  </t>
  </si>
  <si>
    <t>DISJONCTEUR D'ARRIVEE DU TGBT NA</t>
  </si>
  <si>
    <t xml:space="preserve">COMPTEUR D'ENERGIE ELECTRIQUE &lt;= 80A  </t>
  </si>
  <si>
    <t xml:space="preserve">PARAFOUDRE DE TYPE 2  </t>
  </si>
  <si>
    <t>DISJONCTEUR DIFFERENTIEL DE DEPART 16A</t>
  </si>
  <si>
    <t xml:space="preserve">ACTIONNEUR MODULAIRE 8 SORTIES  </t>
  </si>
  <si>
    <t xml:space="preserve">TABLEAU SECONDAIRE TS.A.R.SS2,1  </t>
  </si>
  <si>
    <t>DISJONCTEUR D'ARRIVEE DU TGBT RA</t>
  </si>
  <si>
    <t xml:space="preserve">ALIMENTATION DE LIGNE AVEC SELF INTEGRES  </t>
  </si>
  <si>
    <t>DISJONCTEUR DE DEPART 16A - 3P</t>
  </si>
  <si>
    <t>INTERRUPTEUR DIFFERENTIEL DE DEPART 16A - 4P</t>
  </si>
  <si>
    <t xml:space="preserve">ENTREE BINAIRE 8X230V AC  </t>
  </si>
  <si>
    <t xml:space="preserve">TABLEAU SECONDAIRE TS.A.N.SS2,2  </t>
  </si>
  <si>
    <t xml:space="preserve">TABLEAU SECONDAIRE TS.A.R.SS2,2  </t>
  </si>
  <si>
    <t xml:space="preserve">TABLEAU SECONDAIRE TS.A.N.SS1,1  </t>
  </si>
  <si>
    <t xml:space="preserve">TABLEAU SECONDAIRE TS.A.R.SS1,1  </t>
  </si>
  <si>
    <t>Tableaux électriques normaux</t>
  </si>
  <si>
    <t>Tableaux électriques secondaires</t>
  </si>
  <si>
    <t>Coffrets électriques</t>
  </si>
  <si>
    <t>Tableaux électriques principaux</t>
  </si>
  <si>
    <t xml:space="preserve">Tableaux électriques de secours </t>
  </si>
  <si>
    <t>Unité</t>
  </si>
  <si>
    <t>Centrale d'évacuation de fumées et de chaleur (RWA)</t>
  </si>
  <si>
    <t>Ensemble des équipements de gestion des issues de secours (UGIS)</t>
  </si>
  <si>
    <t>Gestion des issues de secours</t>
  </si>
  <si>
    <t>Sprinkler</t>
  </si>
  <si>
    <t xml:space="preserve">Sprinkler </t>
  </si>
  <si>
    <t>Compartimentage</t>
  </si>
  <si>
    <t>Ensemble des RIA</t>
  </si>
  <si>
    <t>Système de détection de gaz</t>
  </si>
  <si>
    <t>Ensemble des extincteurs</t>
  </si>
  <si>
    <t>Extincteurs</t>
  </si>
  <si>
    <t>Détection NH3</t>
  </si>
  <si>
    <t>Système d'extinction par gaz inerte</t>
  </si>
  <si>
    <t>Détection d'eau</t>
  </si>
  <si>
    <t>Système de détection par aspiration</t>
  </si>
  <si>
    <t>Systèmes de détection d'eau</t>
  </si>
  <si>
    <t>Mercure 24V-16A</t>
  </si>
  <si>
    <t>TS 5000 R-ISM</t>
  </si>
  <si>
    <t>Vase d'expansion "Eau glaçée"</t>
  </si>
  <si>
    <t>Équipements de distribution hydraulique "Eau glaçée" dont tuyauteries et accessoires</t>
  </si>
  <si>
    <t>Vase d'expansion "Eau chaude"</t>
  </si>
  <si>
    <t>Équipements de distribution hydraulique dont tuyauteries et accessoires</t>
  </si>
  <si>
    <t>Équipements de distribution hydraulique "Eau chaude" dont tuyauteries et accessoires</t>
  </si>
  <si>
    <t>Convecteurs de sol</t>
  </si>
  <si>
    <t xml:space="preserve">Vase d'expansion "Eau chaude" </t>
  </si>
  <si>
    <t>Tour A et Socle</t>
  </si>
  <si>
    <t>Ensemble gaines de ventilation, calorifuge, volets de dosage, silencieux et diffuseurs</t>
  </si>
  <si>
    <t>Tour B et Socle</t>
  </si>
  <si>
    <t>Tour A - Bureaux étage 3 à 24
T01+25 LT0008</t>
  </si>
  <si>
    <t xml:space="preserve">CTA 30.000 m3/h et accessoires </t>
  </si>
  <si>
    <t>Ensemble batteries chaudes et froides</t>
  </si>
  <si>
    <t>Ensemble ventilateurs soufflage et reprise</t>
  </si>
  <si>
    <t>Ensemble éléments de filtration</t>
  </si>
  <si>
    <t>Tour B - Bureaux étage 3 à 24
T02+25 LT0008</t>
  </si>
  <si>
    <t>Tour A et Socle  - Bureaux étage 0 à 2
T01+02 LT0055</t>
  </si>
  <si>
    <t xml:space="preserve">CTA 13.500 m3/h et accessoires </t>
  </si>
  <si>
    <t>Tour B et Socle - Bureaux étage 0 à 2
T02+02 LT0055</t>
  </si>
  <si>
    <t>Tour A - Salle d'audience et cabines interprètes
T01+00LT0061</t>
  </si>
  <si>
    <t>CTA 5370 m3/h et accessoires</t>
  </si>
  <si>
    <t>AXER</t>
  </si>
  <si>
    <t>CP2 F25</t>
  </si>
  <si>
    <t>Tour A - Sanitaires étage 0 à 24
T01+26 LT0002</t>
  </si>
  <si>
    <t xml:space="preserve">CTA 10.000 m3/h et accessoires </t>
  </si>
  <si>
    <t xml:space="preserve">Ostberg </t>
  </si>
  <si>
    <t>CK 135 C</t>
  </si>
  <si>
    <t>Tour B - Sanitaires étage 0 à 24
T02+26 LT0002</t>
  </si>
  <si>
    <t>Tour A et Socle - Archives étage -1 à +2
T01+02 LT0055</t>
  </si>
  <si>
    <t xml:space="preserve">CTA et accessoires </t>
  </si>
  <si>
    <t>Tour B et Socle - Archives étage -1 à +2
T02+02 LT055</t>
  </si>
  <si>
    <t>Tour A Socle - Sanitaires étage 0 à 2
T01+02</t>
  </si>
  <si>
    <t>Extracteur  sanitaires et accessoires</t>
  </si>
  <si>
    <t>Tour B Socle - Sanitaires étage 0 à 2
T01+02</t>
  </si>
  <si>
    <t xml:space="preserve">Ventilateurs de pulsion </t>
  </si>
  <si>
    <t>Tour A - Locaux techniques
T01+25 LT0003</t>
  </si>
  <si>
    <t>Ventilateur de pulsion pour gaine simple 67.600 m3/h</t>
  </si>
  <si>
    <t>Ventilateur de pulsion pour gaine simple 1.500 m3/h</t>
  </si>
  <si>
    <t>Ventilateur de pulsion pour gaine simple 9.000 m3/h</t>
  </si>
  <si>
    <t xml:space="preserve">Ensemble clapet de réglage et de fermeture </t>
  </si>
  <si>
    <t>HKP</t>
  </si>
  <si>
    <t>Ensemble caisson filtre plan et à poche</t>
  </si>
  <si>
    <t>Commande des ventilateurs</t>
  </si>
  <si>
    <t>Ventilateur de pulsion pour gaine simple 18.000 m3/h</t>
  </si>
  <si>
    <t>Désenfumage mécanique</t>
  </si>
  <si>
    <t>Ventilateurs de désenfumage</t>
  </si>
  <si>
    <t>Tour A - Escaliers étage 1 à 24
T01+25
T01+26</t>
  </si>
  <si>
    <t>Ventilateur axial 12.000 m3/h surpression escalier</t>
  </si>
  <si>
    <t>AXO 5/630</t>
  </si>
  <si>
    <t>Ventilateur axial 7.200 m3/h  surpression escalier</t>
  </si>
  <si>
    <t>AXO 5/500</t>
  </si>
  <si>
    <t>Extracteur fumées en toiture 12.200 m3/h</t>
  </si>
  <si>
    <t>BVD  630/125</t>
  </si>
  <si>
    <t>Ensemble de commande de désenfumage</t>
  </si>
  <si>
    <t>Tour B - Escaliers étage 1 à 24
T02+25
T02+26</t>
  </si>
  <si>
    <t>Ventilateur axial 12.000 m3/h  surpression escalier</t>
  </si>
  <si>
    <t>Cabines fumeurs</t>
  </si>
  <si>
    <t>Tours A et B
Galerie</t>
  </si>
  <si>
    <t>Groupe de production frigorifique et tours de refroidissement</t>
  </si>
  <si>
    <t>Tour A
T01+25 LT0009
T01+25 LT0011
T01+25 LT0014
T01+25 LT0017</t>
  </si>
  <si>
    <t>Machine NH3 (R717) production d'eau glacée</t>
  </si>
  <si>
    <t>Système d'absorption de l'ammoniac</t>
  </si>
  <si>
    <t>Ventilation de la salle des machines</t>
  </si>
  <si>
    <t>Ventilation du sas d'entrée</t>
  </si>
  <si>
    <t xml:space="preserve">Equipement de sécurité et d'alerte NH3                                                                                                                                                             </t>
  </si>
  <si>
    <t>Ensemble pompes évaporateur</t>
  </si>
  <si>
    <t>Ensemble pompes condenseur</t>
  </si>
  <si>
    <t>Ensemble pompes free-cooling</t>
  </si>
  <si>
    <t>Tour B
T02+25 LT0009
T02+25 LT0011
T02+25 LT0014
T02+25 LT0016</t>
  </si>
  <si>
    <t xml:space="preserve">Tour B et Socle  - PCS/PCI et CTS
T02-01 LA0040
T02-01 LA0039
T02+00 LB0070
</t>
  </si>
  <si>
    <t>Armoire de climatisation PCS/PCI</t>
  </si>
  <si>
    <t>Armoire de climatisation CTS1</t>
  </si>
  <si>
    <t xml:space="preserve">Tour A et Socle
Sous-stations froid
</t>
  </si>
  <si>
    <t>Echangeur sous-station froid socle tour A étage 0 à 2</t>
  </si>
  <si>
    <t>Echangeur sous-station froid étage 0 à 4</t>
  </si>
  <si>
    <t>Echangeur sous-station froid étage 5 à 9</t>
  </si>
  <si>
    <t>Echangeur sous-station froid étage 10 à 14</t>
  </si>
  <si>
    <t>Echangeur sous-station froid étage 15 à 19</t>
  </si>
  <si>
    <t>Echangeur sous-station froid étage 20 à 24</t>
  </si>
  <si>
    <t>Echangeur sous-station froid étage 25</t>
  </si>
  <si>
    <t>Tour B et Socle
Sous-stations froid
RT1-01 LT0005
T02+02 LT0055</t>
  </si>
  <si>
    <t>Echangeur sous-station froid socle tour B étage 0 à 2</t>
  </si>
  <si>
    <t>Circuit CTA T.1.25</t>
  </si>
  <si>
    <t xml:space="preserve">Circuit échangeur T.1.7/T.1.12/T.1.17/T.1.22                                    </t>
  </si>
  <si>
    <t>Circuit échangeur T.1.2</t>
  </si>
  <si>
    <t>Circuit échangeur PDT.1.2</t>
  </si>
  <si>
    <t>Circuit plafond froid PDT.1.1</t>
  </si>
  <si>
    <t>Circuit CTA - PDT.1.2</t>
  </si>
  <si>
    <t xml:space="preserve">Circuit VDI - T.1.7 / T.1.12 / T.1.22/ PDT.1.2                                                                                                       </t>
  </si>
  <si>
    <t xml:space="preserve">Circuit VDI  T.1.2 et T.1.17                                                                                                                          </t>
  </si>
  <si>
    <t xml:space="preserve">Circuit CTA T.2.25 </t>
  </si>
  <si>
    <t>Circuit échangeur T.2.7/T.2.12/T.2.17/T.2.22</t>
  </si>
  <si>
    <t>Circuit échangeur T.2.2</t>
  </si>
  <si>
    <t xml:space="preserve">Circuit échangeur PDT.2.2                                                                                                                         </t>
  </si>
  <si>
    <t xml:space="preserve">Circuit plafond froid PDT.2.2                                                                                                                     </t>
  </si>
  <si>
    <t xml:space="preserve">Circuit CTA - PDT.2.2                                                                                                                             </t>
  </si>
  <si>
    <t xml:space="preserve">Circuit VDI - T.2.7 / T.2.12 / T.2.22/ PDT.2.2                                                                                                       </t>
  </si>
  <si>
    <t xml:space="preserve">Circuit VDI  T.2.2 et T.2.17                                                                                                                          </t>
  </si>
  <si>
    <t xml:space="preserve">Vase d'expansion - Tour - T.1.25                                                                                           </t>
  </si>
  <si>
    <t xml:space="preserve">Vase d'expansion - Pied de Tour - PDT.1.2                                                                   </t>
  </si>
  <si>
    <t xml:space="preserve">Vase d'expansion - Tour -  T.2.25                                                                                                                                        </t>
  </si>
  <si>
    <t xml:space="preserve">Vase d'expansion - Pied de Tour - PDT.2.2                                                          </t>
  </si>
  <si>
    <t>Echangeur sous-station chaud socle tour A étage 0 à 2</t>
  </si>
  <si>
    <t>Echangeur sous-station chaud étage 0 à 4</t>
  </si>
  <si>
    <t>Echangeur sous-station chaud étage 5 à 9</t>
  </si>
  <si>
    <t>Echangeur sous-station chaud étage 10 à 14</t>
  </si>
  <si>
    <t>Echangeur sous-station chaud étage 15 à 19</t>
  </si>
  <si>
    <t>Echangeur sous-station chaud étage 20 à 24</t>
  </si>
  <si>
    <t>Echangeur sous-station chaud étage 25</t>
  </si>
  <si>
    <t>Echangeur sous-station chaud socle tour B étage 0 à 2</t>
  </si>
  <si>
    <t>Ensemble tuyauterie et calorifuge</t>
  </si>
  <si>
    <t>Vanne à papillon DN40 à 150</t>
  </si>
  <si>
    <t>Vanne d'arrêt filetée DN25 à 40</t>
  </si>
  <si>
    <t xml:space="preserve">Vanne d'isolement cadenassée DN25                                                                                                                                              </t>
  </si>
  <si>
    <t xml:space="preserve">Robinet à boisseau sphérique DN15 à 40                     </t>
  </si>
  <si>
    <t>Vanne de réglage à brides DN50 à 150</t>
  </si>
  <si>
    <t xml:space="preserve">Vanne de réglage filetée DN20 à 40                                                                                                                                                </t>
  </si>
  <si>
    <t>Vanne à soupape à 2 voies pour motorisation DN15 à 20</t>
  </si>
  <si>
    <t>Filtre à tamis à brides DN150</t>
  </si>
  <si>
    <t>Filtre à tamis à brides DN125</t>
  </si>
  <si>
    <t xml:space="preserve">Clapet antiretour Sandwich DN80 à 150                                                                                                                                            </t>
  </si>
  <si>
    <t>Clapet antiretour fileté  DN25 à 40</t>
  </si>
  <si>
    <t>Robinet de vidange DN15 à 20</t>
  </si>
  <si>
    <t>Ensemble câbles chauffants T.1.25</t>
  </si>
  <si>
    <t>Ensemble câbles chauffants T.2.25</t>
  </si>
  <si>
    <t>Pompe centrifuge électronique TOUR - T.1.25</t>
  </si>
  <si>
    <t>Pompe centrifuge électronique  PDT.1.2</t>
  </si>
  <si>
    <t xml:space="preserve">Pompe centrifuge  électronique T.1.7/1.12/1.17/1.22                                                                                                                                 </t>
  </si>
  <si>
    <t>Pompe centrifuge  électronique T.1.2</t>
  </si>
  <si>
    <t>Pompe centrifuge électronique PDT.1.2</t>
  </si>
  <si>
    <t xml:space="preserve">Pompe centrifuge électronique TOURS - T.2.25                                                                                                                                 </t>
  </si>
  <si>
    <t xml:space="preserve">Pompe centrifuge électronique  PDT2.2                                                                                                                                       </t>
  </si>
  <si>
    <t xml:space="preserve">Pompe centrifuge  électronique T.2.7/2.12/2.17/2.22                                                                                                                                 </t>
  </si>
  <si>
    <t xml:space="preserve">Pompe centrifuge  électronique T.2.2                                                                                                                                          </t>
  </si>
  <si>
    <t xml:space="preserve">Pompe centrifuge électronique PDT.2.2                                                                                                                                       </t>
  </si>
  <si>
    <t xml:space="preserve">Vase d'expansion - TOUR - T.1.2/1.7/1.12./1.17/1.22                                                                                                                                 </t>
  </si>
  <si>
    <t xml:space="preserve">Vase d'expansion - TOUR - T.2.2/2.7/2.12./2.17/2.22                                                                                                                                 </t>
  </si>
  <si>
    <t>Vanne à papillon DN40 à 125</t>
  </si>
  <si>
    <t>Vanne d'arrêt à brides DN50</t>
  </si>
  <si>
    <t>Robinet à boisseau sphérique DN15 à 32</t>
  </si>
  <si>
    <t>Vanne de réglage à brides DN50 à 125</t>
  </si>
  <si>
    <t xml:space="preserve">Vanne de réglage filetée DN15 à 40                                                                                                                                                </t>
  </si>
  <si>
    <t>Filtre à tamis à brides DN50 à 125</t>
  </si>
  <si>
    <t>Filtre à tamis fileté DN40</t>
  </si>
  <si>
    <t xml:space="preserve">Clapet antiretour Sandwich DN 50 à 125                                                                                                                                                   </t>
  </si>
  <si>
    <t xml:space="preserve">Clapet antiretour fileté DN32 à 40                                                             </t>
  </si>
  <si>
    <t>Robinet de vidange 1/2" et 3/4"</t>
  </si>
  <si>
    <t xml:space="preserve">Purgeur d'air DN 40 à 125                                                                                                                                                                </t>
  </si>
  <si>
    <t>Ensemble des plafonds froids et set de raccordement</t>
  </si>
  <si>
    <t>Diffuseurs convecteurs de sol bureaux</t>
  </si>
  <si>
    <t>Kampmann</t>
  </si>
  <si>
    <t>Tour A et socle
T01+00 LT0044</t>
  </si>
  <si>
    <t>Ventilo-convecteur régie salle d'audience n°5</t>
  </si>
  <si>
    <t>Ventilo-convecteur locaux VDI</t>
  </si>
  <si>
    <t>Major 2</t>
  </si>
  <si>
    <t>Ventilo-convecteur local batterie</t>
  </si>
  <si>
    <t>Climatiseur</t>
  </si>
  <si>
    <t>Ensemble des diffuseurs chaud/froid (convecteur, ventilo-convecteur, radiateur…)</t>
  </si>
  <si>
    <t>Convecteurs avec set de raccordement</t>
  </si>
  <si>
    <t>Transformateur et cellules MT</t>
  </si>
  <si>
    <t>Tours A &amp; B
LT Tour B étage -1
T02-01 LT0018</t>
  </si>
  <si>
    <t>Transformateur sec 2000 kVA</t>
  </si>
  <si>
    <t>2000 kVA</t>
  </si>
  <si>
    <t>Cellules d'arrivée / bouclage M.T.</t>
  </si>
  <si>
    <t>EA 20-ZA-19-75</t>
  </si>
  <si>
    <t>Cellules de protection générale M.T.</t>
  </si>
  <si>
    <t>EA 20-LGS-19-90</t>
  </si>
  <si>
    <t>EA 20-GA-19-75</t>
  </si>
  <si>
    <t>Cellules de protection transformateur M.T.</t>
  </si>
  <si>
    <t>EA 20-LS-19-90</t>
  </si>
  <si>
    <t>Tour A 
LT Tour A étage 25
T01+25 LT0003</t>
  </si>
  <si>
    <t>Transformateur sec 1600 kVA</t>
  </si>
  <si>
    <t>1600 kVA</t>
  </si>
  <si>
    <t>Tour B
LT Tour A étage 25
T02+25 LT0003</t>
  </si>
  <si>
    <t>Tours A &amp; B
LT Tour B étage -1
T02-01 LT0025</t>
  </si>
  <si>
    <t>Groupe électrogène (moteur, génératrice, tableau) 1350 kVA</t>
  </si>
  <si>
    <t>1350 kVA</t>
  </si>
  <si>
    <t>Onduleur et batteries</t>
  </si>
  <si>
    <t>Tours A &amp; B
Tour B étage -1
T02-01 LT0035
T02-01 LT0036</t>
  </si>
  <si>
    <t>Batterie d'accumulation, 250 kVA -  60 minutes</t>
  </si>
  <si>
    <t>Tour B
T02-01 LA0039
T02-01 LT0020</t>
  </si>
  <si>
    <t>Static Switch CTS1</t>
  </si>
  <si>
    <t>Static Switch Jonction</t>
  </si>
  <si>
    <t>Ensemble des mises à la terre et liaisons équipotentielles</t>
  </si>
  <si>
    <t xml:space="preserve">Tour A </t>
  </si>
  <si>
    <t>Ensemble des éléments acier sur facade, ligne de captage, tubes métalliques et liaisons</t>
  </si>
  <si>
    <t>Ensemble tige de captage en acier galvanisé</t>
  </si>
  <si>
    <t>Rail d'énergie, câbles et canalisations</t>
  </si>
  <si>
    <t>Ensemble des rails d'énergie colonne montante, câbles courants forts et canalisations</t>
  </si>
  <si>
    <t>Tours A et B
T02-01 LT0022
T02-01 LT0023</t>
  </si>
  <si>
    <t>TGBT Normal</t>
  </si>
  <si>
    <t>TGBT Secouru + sécurité</t>
  </si>
  <si>
    <t>TGBT Remplacement A</t>
  </si>
  <si>
    <t>TGBT Remplacement B</t>
  </si>
  <si>
    <t>Tour A
Étage 25
T01+25 LT0005</t>
  </si>
  <si>
    <t xml:space="preserve">TGBT  HVAC </t>
  </si>
  <si>
    <t>Tour B
Étage 25
T02+25 LT0005</t>
  </si>
  <si>
    <t>TS normaux 50A Pied de Tour A</t>
  </si>
  <si>
    <t>TS remplacement 50A Pied de Tour A</t>
  </si>
  <si>
    <t>TS normaux 100A Tour A</t>
  </si>
  <si>
    <t>TS remplacement 50A Tour A</t>
  </si>
  <si>
    <t>TS normaux 50A Pied de Tour B</t>
  </si>
  <si>
    <t>TS remplacement 50A Pied de Tour B</t>
  </si>
  <si>
    <t>TS normaux 100A Tour B</t>
  </si>
  <si>
    <t>TS remplacement 50ATour B</t>
  </si>
  <si>
    <t>Tableaux électriques No-break</t>
  </si>
  <si>
    <t>Tour A
No break</t>
  </si>
  <si>
    <t>Tableau secondaires No-break Tour A</t>
  </si>
  <si>
    <t>Tour B
No break</t>
  </si>
  <si>
    <t>Tableau secondaires No-break Tour B</t>
  </si>
  <si>
    <t>Modules de transfert de charge Local CTS</t>
  </si>
  <si>
    <t>Tableaux secourus</t>
  </si>
  <si>
    <t>Tour A
Secourus</t>
  </si>
  <si>
    <t>Tableaux secourus pied de tour</t>
  </si>
  <si>
    <t>Tour B
Secourus</t>
  </si>
  <si>
    <t>TO 1 +23 Prises et adaptateurs pour fixation murale (EMS)</t>
  </si>
  <si>
    <t>TO 2 +23 Prise et adaptateur pour fixation murale (EMS)</t>
  </si>
  <si>
    <t>Centrale secondaire de gestion et de surveillance</t>
  </si>
  <si>
    <t>Ensemble télédistribution Tour A</t>
  </si>
  <si>
    <t>Ensemble télédistribution Tour B</t>
  </si>
  <si>
    <t>Régulation "Eau glaçée"
Tour A</t>
  </si>
  <si>
    <t>Régulation "Eau glaçée"
Tour B</t>
  </si>
  <si>
    <t>Régulation "Eau chaude"
Tour A</t>
  </si>
  <si>
    <t>Régulation "Eau chaude"
Tour B</t>
  </si>
  <si>
    <t>Armoire de régulation HVAC</t>
  </si>
  <si>
    <t xml:space="preserve">Armoire électrique pour sous-station DDC PD.x.2 et LT T.x.25   </t>
  </si>
  <si>
    <t>Ensemble des compteurs d'énergie</t>
  </si>
  <si>
    <t xml:space="preserve">Coffrets de relayage </t>
  </si>
  <si>
    <t>Socle tour A</t>
  </si>
  <si>
    <t>Socle tour B</t>
  </si>
  <si>
    <t>Système d'extinction automatique à eau</t>
  </si>
  <si>
    <t>Avertisseurs lumineux</t>
  </si>
  <si>
    <t>Répartiteurs 100/40/20 paires</t>
  </si>
  <si>
    <t>Tour B
T02+00 LB0070
T02-01 LA0039</t>
  </si>
  <si>
    <t>Centraliseur de mise en sécurité incendie CMSI</t>
  </si>
  <si>
    <t>Centrale incendie ECS IQ8Control M</t>
  </si>
  <si>
    <t>Esser IQ8 Control M</t>
  </si>
  <si>
    <t>Alimentation électrique de sécurité (AES)</t>
  </si>
  <si>
    <t xml:space="preserve">Ventouse électromagnétique </t>
  </si>
  <si>
    <t>GS 6</t>
  </si>
  <si>
    <t>EXTINCTEUR À POUDRE 12 KG</t>
  </si>
  <si>
    <t>GS 12</t>
  </si>
  <si>
    <t>EXTINCTEUR CO2</t>
  </si>
  <si>
    <t>K5S</t>
  </si>
  <si>
    <t>EXTINCTEUR À POUDRE SUR ROUES 50KG</t>
  </si>
  <si>
    <t>G 50</t>
  </si>
  <si>
    <t>EXTINCTEUR  À POUDRE  12 KG</t>
  </si>
  <si>
    <t>MY 12D</t>
  </si>
  <si>
    <t xml:space="preserve">Ensemble des RIA </t>
  </si>
  <si>
    <t>Tour A et socle</t>
  </si>
  <si>
    <t>Ensemble des RIA, groupes de surpression, piquage eau incendie</t>
  </si>
  <si>
    <t>EM 6 12</t>
  </si>
  <si>
    <t>Tour B et socle</t>
  </si>
  <si>
    <t>Récepteur d'alarme</t>
  </si>
  <si>
    <t>Tour A 
Étage 25</t>
  </si>
  <si>
    <t>Ensemble des équipements de détection NH3</t>
  </si>
  <si>
    <t>Tour B 
Étage 25</t>
  </si>
  <si>
    <t>Coffrets métalliques 2/4 E/S</t>
  </si>
  <si>
    <t>Répartiteur sans halogène IP 54</t>
  </si>
  <si>
    <t>Serrure électrique 12 ou 24 V</t>
  </si>
  <si>
    <t>Ventouses magnétique puissance de porte</t>
  </si>
  <si>
    <t>Ensemble patch panel</t>
  </si>
  <si>
    <t>BRANDREX</t>
  </si>
  <si>
    <t>Vidéosurveillance</t>
  </si>
  <si>
    <t>Tour A 
hors kitchenettes</t>
  </si>
  <si>
    <t>Elément WC accroche murale</t>
  </si>
  <si>
    <t>Elément WC handicapés</t>
  </si>
  <si>
    <t>Lavabos handicapés</t>
  </si>
  <si>
    <t>Tour B
hors kitchenettes</t>
  </si>
  <si>
    <t>Element WC accroche murale</t>
  </si>
  <si>
    <t>Production d'eau chaude sanitaire</t>
  </si>
  <si>
    <t>Boilers</t>
  </si>
  <si>
    <t>Tour A
Kitchenettes</t>
  </si>
  <si>
    <t>Tour B
Kitchenettes</t>
  </si>
  <si>
    <t xml:space="preserve">Ensemble des vases d'expansion </t>
  </si>
  <si>
    <t>DIT5800/5600</t>
  </si>
  <si>
    <t>2155.32</t>
  </si>
  <si>
    <t xml:space="preserve">Filtre de protection </t>
  </si>
  <si>
    <t>F765-100FA</t>
  </si>
  <si>
    <t>FY30</t>
  </si>
  <si>
    <t xml:space="preserve">Vannes avec membrane </t>
  </si>
  <si>
    <t>Ensemble clapet anti-retour</t>
  </si>
  <si>
    <t>Ensemble sectionneurs</t>
  </si>
  <si>
    <t>Ensemble filtre</t>
  </si>
  <si>
    <t>Multi Therm</t>
  </si>
  <si>
    <t>520.00.020</t>
  </si>
  <si>
    <t>Pompe de circulation eau de service</t>
  </si>
  <si>
    <t>Start-Z 25/6</t>
  </si>
  <si>
    <t>KFE</t>
  </si>
  <si>
    <t>80 0-10 bar</t>
  </si>
  <si>
    <t>Chauffe-eau</t>
  </si>
  <si>
    <t>Nova</t>
  </si>
  <si>
    <t>HLS 300</t>
  </si>
  <si>
    <t>Soupape d'arrêt</t>
  </si>
  <si>
    <t>Sferaco</t>
  </si>
  <si>
    <t>108 90 52</t>
  </si>
  <si>
    <t>Station d'alimentation compacte</t>
  </si>
  <si>
    <t>210 04 015</t>
  </si>
  <si>
    <t>Vanne de vidange</t>
  </si>
  <si>
    <t>Relevage des eaux usées</t>
  </si>
  <si>
    <t>Station de pompage et accessoires</t>
  </si>
  <si>
    <t>Pompe submersible</t>
  </si>
  <si>
    <t>AMA-3m3/h</t>
  </si>
  <si>
    <t>AMA-43m3/h</t>
  </si>
  <si>
    <t>Coffret d'alarme</t>
  </si>
  <si>
    <t>AS2</t>
  </si>
  <si>
    <t>RSK 80/50</t>
  </si>
  <si>
    <t>Amortisseurs des tours</t>
  </si>
  <si>
    <t>Filtre de chauffage</t>
  </si>
  <si>
    <t>BWK600</t>
  </si>
  <si>
    <t>Dispositif de réalimentation</t>
  </si>
  <si>
    <t>228222</t>
  </si>
  <si>
    <t>SP aspiration</t>
  </si>
  <si>
    <t>342180</t>
  </si>
  <si>
    <t>Buses d'entrées</t>
  </si>
  <si>
    <t>202003</t>
  </si>
  <si>
    <t>Installation de dosage</t>
  </si>
  <si>
    <t>BWT</t>
  </si>
  <si>
    <t>Medomat</t>
  </si>
  <si>
    <t>Détecteur de vide</t>
  </si>
  <si>
    <t>Groupe de dosage</t>
  </si>
  <si>
    <t>SBA</t>
  </si>
  <si>
    <t>Pompe de circulation chauffage</t>
  </si>
  <si>
    <t>Grundfoss</t>
  </si>
  <si>
    <t>UPE 32-80</t>
  </si>
  <si>
    <t>MSV-C</t>
  </si>
  <si>
    <t>Réglage du thermostat</t>
  </si>
  <si>
    <t>Récipient calorifugé</t>
  </si>
  <si>
    <t>WGD/FB</t>
  </si>
  <si>
    <t>Ruban chauffant</t>
  </si>
  <si>
    <t>Tricer S26</t>
  </si>
  <si>
    <t>Raccordement ruban</t>
  </si>
  <si>
    <t>Obturateurs d'extrémité</t>
  </si>
  <si>
    <t>Surpresseurs</t>
  </si>
  <si>
    <t>Équipement physique de contrôle d'accès unicitaire</t>
  </si>
  <si>
    <t>Batterie de 4 couloirs rapides adjacent dont 1 PMR</t>
  </si>
  <si>
    <t>Batterie de 2 couloirs rapides adjacent dont 1 PMR</t>
  </si>
  <si>
    <t>Contrôle d'accés extérieur</t>
  </si>
  <si>
    <t>Bornes escamotables</t>
  </si>
  <si>
    <t>Ensemble des bornes escamotables</t>
  </si>
  <si>
    <t>Ensemble courbe horizontale</t>
  </si>
  <si>
    <t>Ensemble clapet motorisé coupe feu 1 Rail</t>
  </si>
  <si>
    <t>Système signal à distance</t>
  </si>
  <si>
    <t>Système Aiguillage électronique 3 voies &amp; 2 plateaux</t>
  </si>
  <si>
    <t>Ensembles portes dans les cloisons double battant</t>
  </si>
  <si>
    <t>Armoires électriques HVAC</t>
  </si>
  <si>
    <t>Broadcast</t>
  </si>
  <si>
    <t>Prises de courant, interrupteurs et accessoires électriques</t>
  </si>
  <si>
    <t>Parlophonie</t>
  </si>
  <si>
    <t>Appareil anti-volatile</t>
  </si>
  <si>
    <t>Automate CJ8</t>
  </si>
  <si>
    <t>Système de transfert statique (STS)</t>
  </si>
  <si>
    <t>HVAC Galerie</t>
  </si>
  <si>
    <t>PC GTC</t>
  </si>
  <si>
    <t>Ensemble des équipements du Système de sécurité incendie, SDI, CMSI et équipements d'alarme</t>
  </si>
  <si>
    <t>Ensemble des electro-aimant pour portes coupe-feu</t>
  </si>
  <si>
    <t>Electro-aimant portes coupe-feu</t>
  </si>
  <si>
    <t>Système de radio-transmission</t>
  </si>
  <si>
    <t>Ensemble des équipements de radio-transmission d'appui pour service incendie et ambulance</t>
  </si>
  <si>
    <t>Détection CO</t>
  </si>
  <si>
    <t>Rideaux coupe-feu</t>
  </si>
  <si>
    <t>Ensemble des équipements du système d'extinction par gaz inerte</t>
  </si>
  <si>
    <t>Ensemble des équipements du système de détection par aspiration</t>
  </si>
  <si>
    <t>Ensemble des équipements du système de contrôle d'accès</t>
  </si>
  <si>
    <t>Ensemble des équipements du système d'interphonie</t>
  </si>
  <si>
    <t>Ensemble des équipements du système de vidéosurveillance</t>
  </si>
  <si>
    <t>Ensemble des équipements des portes</t>
  </si>
  <si>
    <t>Sûreté</t>
  </si>
  <si>
    <t>Portiques détecteur de métaux et tunnels x-ray</t>
  </si>
  <si>
    <t>Ensemble des équipements de sonorisation de sécurité</t>
  </si>
  <si>
    <t>SIOV 32</t>
  </si>
  <si>
    <t>SIOV 16</t>
  </si>
  <si>
    <t>B/PAS</t>
  </si>
  <si>
    <t>SVZ</t>
  </si>
  <si>
    <t xml:space="preserve"> Ensemble des équipements de sonorisation de sécurité</t>
  </si>
  <si>
    <t>Tours A et B</t>
  </si>
  <si>
    <t>Mur d'image vidéo</t>
  </si>
  <si>
    <t>Parties communes
PCI</t>
  </si>
  <si>
    <t>Contrôle de ronde</t>
  </si>
  <si>
    <t>Gestion de Sécurité Centralisée (GSC)</t>
  </si>
  <si>
    <t>Ensemble de robinetterie, tuyauterie, circulateurs et accessoires</t>
  </si>
  <si>
    <t>Ensemble des équipements pour l'évacuation des eaux usées</t>
  </si>
  <si>
    <t>Eaux pluviales</t>
  </si>
  <si>
    <t>Eaux usées</t>
  </si>
  <si>
    <t>Pompe de relevage des eaux usées et accessoires</t>
  </si>
  <si>
    <t>Vanne d'arrêt de réglage</t>
  </si>
  <si>
    <t>Robinet de vidange à boisseau  en méhanite</t>
  </si>
  <si>
    <t>Boilers et circulateurs ECS</t>
  </si>
  <si>
    <t>Ensemble des équipements de distribution d'eau adoucie</t>
  </si>
  <si>
    <t>Ensemble des équipements de distribution d'eau froide</t>
  </si>
  <si>
    <t>Arrosage automatique</t>
  </si>
  <si>
    <t>1.4.1.5</t>
  </si>
  <si>
    <t>1.4.1.6</t>
  </si>
  <si>
    <t>1.4.1.7</t>
  </si>
  <si>
    <t>1.4.1.8</t>
  </si>
  <si>
    <t>1.3.2.4</t>
  </si>
  <si>
    <t>1.3.2.5</t>
  </si>
  <si>
    <t>1.3.2.6</t>
  </si>
  <si>
    <t>1.3.2.7</t>
  </si>
  <si>
    <t>1.3.3.4</t>
  </si>
  <si>
    <t>1.3.3.5</t>
  </si>
  <si>
    <t>1.3.3.6</t>
  </si>
  <si>
    <t>1.3.3.7</t>
  </si>
  <si>
    <t>1.1.4.3</t>
  </si>
  <si>
    <t>1.1.4.4</t>
  </si>
  <si>
    <t>1.1.4.5</t>
  </si>
  <si>
    <t>1.1.4.6</t>
  </si>
  <si>
    <t>1.1.4.7</t>
  </si>
  <si>
    <t>1.5.4.3</t>
  </si>
  <si>
    <t>1.5.4.4</t>
  </si>
  <si>
    <t>1.5.4.5</t>
  </si>
  <si>
    <t>1.5.4.6</t>
  </si>
  <si>
    <t>1.5.4.7</t>
  </si>
  <si>
    <t>1.5.4.8</t>
  </si>
  <si>
    <t>1.6.4.2</t>
  </si>
  <si>
    <t>1.6.4.3</t>
  </si>
  <si>
    <t>1.7.4.1</t>
  </si>
  <si>
    <t>1.5.5.1</t>
  </si>
  <si>
    <t>1.6.5.1</t>
  </si>
  <si>
    <t>1.6.5.2</t>
  </si>
  <si>
    <t>1.6.5.3</t>
  </si>
  <si>
    <t>1.6.5.4</t>
  </si>
  <si>
    <t>1.6.5.5</t>
  </si>
  <si>
    <t>1.6.5.6</t>
  </si>
  <si>
    <t>1.6.5.7</t>
  </si>
  <si>
    <t>1.6.5.8</t>
  </si>
  <si>
    <t>1.7.5.1</t>
  </si>
  <si>
    <t>1.7.5.2</t>
  </si>
  <si>
    <t>1.7.5.3</t>
  </si>
  <si>
    <t>1.8.5.1</t>
  </si>
  <si>
    <t>1.9.5.1</t>
  </si>
  <si>
    <t>1.4.6.3</t>
  </si>
  <si>
    <t>1.4.6.4</t>
  </si>
  <si>
    <t>1.4.6.5</t>
  </si>
  <si>
    <t>1.4.6.6</t>
  </si>
  <si>
    <t>1.4.6.7</t>
  </si>
  <si>
    <t>1.4.6.8</t>
  </si>
  <si>
    <t>1.4.6.9</t>
  </si>
  <si>
    <t>1.4.6.10</t>
  </si>
  <si>
    <t>1.5.6.1</t>
  </si>
  <si>
    <t>1.4.7.3</t>
  </si>
  <si>
    <t>1.4.7.4</t>
  </si>
  <si>
    <t>1.4.7.5</t>
  </si>
  <si>
    <t>1.4.7.6</t>
  </si>
  <si>
    <t>1.5.7.3</t>
  </si>
  <si>
    <t>1.5.7.4</t>
  </si>
  <si>
    <t>1.5.7.5</t>
  </si>
  <si>
    <t>1.5.7.6</t>
  </si>
  <si>
    <t>1.5.7.7</t>
  </si>
  <si>
    <t>1.5.7.8</t>
  </si>
  <si>
    <t>1.5.7.9</t>
  </si>
  <si>
    <t>1.5.7.10</t>
  </si>
  <si>
    <t>1.5.8.1</t>
  </si>
  <si>
    <t>1.5.8.2</t>
  </si>
  <si>
    <t>1.6.7.1</t>
  </si>
  <si>
    <t>1.1.8.1</t>
  </si>
  <si>
    <t>1.1.8.2</t>
  </si>
  <si>
    <t>1.1.8.3</t>
  </si>
  <si>
    <t>1.1.8.4</t>
  </si>
  <si>
    <t>1.1.8.5</t>
  </si>
  <si>
    <t>1.1.8.6</t>
  </si>
  <si>
    <t>1.1.8.7</t>
  </si>
  <si>
    <t>1.1.8.8</t>
  </si>
  <si>
    <t>1.1.8.9</t>
  </si>
  <si>
    <t>1.1.8.10</t>
  </si>
  <si>
    <t>1.1.8.11</t>
  </si>
  <si>
    <t>1.1.8.12</t>
  </si>
  <si>
    <t>1.1.8.13</t>
  </si>
  <si>
    <t>1.1.8.14</t>
  </si>
  <si>
    <t>1.1.8.15</t>
  </si>
  <si>
    <t>1.1.8.16</t>
  </si>
  <si>
    <t>1.1.8.17</t>
  </si>
  <si>
    <t>1.1.8.18</t>
  </si>
  <si>
    <t>1.1.8.19</t>
  </si>
  <si>
    <t>1.1.8.20</t>
  </si>
  <si>
    <t>1.1.8.21</t>
  </si>
  <si>
    <t>1.1.8.22</t>
  </si>
  <si>
    <t>1.1.8.23</t>
  </si>
  <si>
    <t>1.1.8.24</t>
  </si>
  <si>
    <t>1.1.8.25</t>
  </si>
  <si>
    <t>1.1.8.26</t>
  </si>
  <si>
    <t>1.1.8.27</t>
  </si>
  <si>
    <t>1.1.8.28</t>
  </si>
  <si>
    <t>1.1.8.29</t>
  </si>
  <si>
    <t>1.1.8.30</t>
  </si>
  <si>
    <t>1.2.8.1</t>
  </si>
  <si>
    <t>1.3.8.1</t>
  </si>
  <si>
    <t>1.4.8.1</t>
  </si>
  <si>
    <t>1.4.8.2</t>
  </si>
  <si>
    <t>1.4.8.3</t>
  </si>
  <si>
    <t>1.4.8.4</t>
  </si>
  <si>
    <t>1.4.8.5</t>
  </si>
  <si>
    <t>1.5.8.3</t>
  </si>
  <si>
    <t>1.5.8.4</t>
  </si>
  <si>
    <t>1.5.8.5</t>
  </si>
  <si>
    <t>1.5.8.6</t>
  </si>
  <si>
    <t>1.5.8.7</t>
  </si>
  <si>
    <t>1.5.8.8</t>
  </si>
  <si>
    <t>1.5.8.9</t>
  </si>
  <si>
    <t>1.5.8.10</t>
  </si>
  <si>
    <t>1.5.8.11</t>
  </si>
  <si>
    <t>1.5.8.12</t>
  </si>
  <si>
    <t>1.6.8.1</t>
  </si>
  <si>
    <t>1.2.10.2</t>
  </si>
  <si>
    <t>1.1.11.3</t>
  </si>
  <si>
    <t>1.1.11.4</t>
  </si>
  <si>
    <t>1.1.11.5</t>
  </si>
  <si>
    <t>1.1.11.6</t>
  </si>
  <si>
    <t>1.1.11.7</t>
  </si>
  <si>
    <t>1.1.11.8</t>
  </si>
  <si>
    <t>1.1.11.9</t>
  </si>
  <si>
    <t>1.1.11.10</t>
  </si>
  <si>
    <t>1.1.11.11</t>
  </si>
  <si>
    <t>1.5.11.4</t>
  </si>
  <si>
    <t>1.5.11.5</t>
  </si>
  <si>
    <t>1.5.11.6</t>
  </si>
  <si>
    <t>1.7.11.1</t>
  </si>
  <si>
    <t>1.1.12.1</t>
  </si>
  <si>
    <t>1.1.12.2</t>
  </si>
  <si>
    <t>1.2.12.1</t>
  </si>
  <si>
    <t>1.3.12.1</t>
  </si>
  <si>
    <t>1.3.12.2</t>
  </si>
  <si>
    <t>1.4.12.1</t>
  </si>
  <si>
    <t>1.4.12.2</t>
  </si>
  <si>
    <t>1.4.12.3</t>
  </si>
  <si>
    <t>1.4.12.4</t>
  </si>
  <si>
    <t>1.4.12.5</t>
  </si>
  <si>
    <t>1.4.12.6</t>
  </si>
  <si>
    <t>1.5.12.1</t>
  </si>
  <si>
    <t>1.5.12.2</t>
  </si>
  <si>
    <t>1.5.12.3</t>
  </si>
  <si>
    <t>1.5.12.4</t>
  </si>
  <si>
    <t>1.5.12.5</t>
  </si>
  <si>
    <t>1.5.12.6</t>
  </si>
  <si>
    <t>1.5.12.7</t>
  </si>
  <si>
    <t>1.5.12.8</t>
  </si>
  <si>
    <t>Speck Pumpen</t>
  </si>
  <si>
    <t>System'air</t>
  </si>
  <si>
    <t>Magister 2</t>
  </si>
  <si>
    <t>Tour B - Locaux techniques
T02+25 LT0003
T02-01 LT0018 (MT)
T02-01 LT0025 (GE)
T02-01 LT0035 (No-break)
T02-01 LT0036 (No-break)</t>
  </si>
  <si>
    <t>Tour A
T0A-01 0002</t>
  </si>
  <si>
    <t>Tour B
T0B-01 0002</t>
  </si>
  <si>
    <t>Station de surpression eau sanitaire ensemble 4 pompes et vases d'expansion</t>
  </si>
  <si>
    <t>2.9.1.1</t>
  </si>
  <si>
    <t>2.10.1.1</t>
  </si>
  <si>
    <t>2.10.1.2</t>
  </si>
  <si>
    <t>2.10.1.3</t>
  </si>
  <si>
    <t>2.10.1.4</t>
  </si>
  <si>
    <t>2.10.1.5</t>
  </si>
  <si>
    <t>2.11.1.1</t>
  </si>
  <si>
    <t>Système Broadcast (dispositif de relevage motorisé composé  de 4 treuils électriques pour la montée et la descente du cerceau avec ses luminaires)</t>
  </si>
  <si>
    <t>2.4.2.3</t>
  </si>
  <si>
    <t>2.7.2.2</t>
  </si>
  <si>
    <t>2.8.2.1</t>
  </si>
  <si>
    <t>2.8.2.2</t>
  </si>
  <si>
    <t>2.8.2.3</t>
  </si>
  <si>
    <t>2.8.2.4</t>
  </si>
  <si>
    <t>2.8.2.5</t>
  </si>
  <si>
    <t>2.8.2.6</t>
  </si>
  <si>
    <t>2.9.2.1</t>
  </si>
  <si>
    <t>2.3.3.3</t>
  </si>
  <si>
    <t>2.3.3.4</t>
  </si>
  <si>
    <t>2.6.3.1</t>
  </si>
  <si>
    <t>2.6.3.2</t>
  </si>
  <si>
    <t>2.7.3.1</t>
  </si>
  <si>
    <t>2.7.3.2</t>
  </si>
  <si>
    <t>2.7.3.3</t>
  </si>
  <si>
    <t>2.7.3.4</t>
  </si>
  <si>
    <t>2.7.3.5</t>
  </si>
  <si>
    <t>2.7.3.6</t>
  </si>
  <si>
    <t>2.1.4.1</t>
  </si>
  <si>
    <t>2.2.4.1</t>
  </si>
  <si>
    <t>2.3.4.1</t>
  </si>
  <si>
    <t>2.4.4.1</t>
  </si>
  <si>
    <t>2.4.4.2</t>
  </si>
  <si>
    <t>2.4.4.3</t>
  </si>
  <si>
    <t>2.5.4.1</t>
  </si>
  <si>
    <t>2.6.4.1</t>
  </si>
  <si>
    <t>2.7.4.1</t>
  </si>
  <si>
    <t>2.8.4.1</t>
  </si>
  <si>
    <t>2.8.4.2</t>
  </si>
  <si>
    <t>2.8.4.3</t>
  </si>
  <si>
    <t>2.8.4.4</t>
  </si>
  <si>
    <t>2.1.5.2</t>
  </si>
  <si>
    <t>2.3.5.2</t>
  </si>
  <si>
    <t>2.6.5.3</t>
  </si>
  <si>
    <t>2.6.5.4</t>
  </si>
  <si>
    <t>2.6.5.5</t>
  </si>
  <si>
    <t>2.8.5.1</t>
  </si>
  <si>
    <t>2.9.5.1</t>
  </si>
  <si>
    <t>2.10.5.1</t>
  </si>
  <si>
    <t>2.10.5.2</t>
  </si>
  <si>
    <t>2.10.5.3</t>
  </si>
  <si>
    <t>2.10.5.4</t>
  </si>
  <si>
    <t>Tour B
CTS1</t>
  </si>
  <si>
    <t>2.10.5.5</t>
  </si>
  <si>
    <t>Tour B
T02 PCI/PCS
CTS1</t>
  </si>
  <si>
    <t>Tour B
PCI PCS
T02+00 LB0070</t>
  </si>
  <si>
    <t>Tour B
PCI PCS
CTS1</t>
  </si>
  <si>
    <t>Tours A et B
CTS1</t>
  </si>
  <si>
    <t>2.6.6.3</t>
  </si>
  <si>
    <t>2.6.6.4</t>
  </si>
  <si>
    <t>2.6.6.5</t>
  </si>
  <si>
    <t>2.6.6.6</t>
  </si>
  <si>
    <t>2.6.6.7</t>
  </si>
  <si>
    <t>2.7.6.1</t>
  </si>
  <si>
    <t>2.6.6.8</t>
  </si>
  <si>
    <t>2.6.6.9</t>
  </si>
  <si>
    <t>2.6.6.10</t>
  </si>
  <si>
    <t>2.6.6.11</t>
  </si>
  <si>
    <t>2.6.6.12</t>
  </si>
  <si>
    <t>2.6.6.13</t>
  </si>
  <si>
    <t>2.6.6.14</t>
  </si>
  <si>
    <t>2.6.6.15</t>
  </si>
  <si>
    <t>2.6.6.16</t>
  </si>
  <si>
    <t>2.6.6.17</t>
  </si>
  <si>
    <t>2.6.6.18</t>
  </si>
  <si>
    <t>2.6.6.19</t>
  </si>
  <si>
    <t>2.6.6.20</t>
  </si>
  <si>
    <t>2.6.6.21</t>
  </si>
  <si>
    <t>2.6.6.22</t>
  </si>
  <si>
    <t>2.6.6.23</t>
  </si>
  <si>
    <t>2.6.6.24</t>
  </si>
  <si>
    <t>2.6.6.25</t>
  </si>
  <si>
    <t>2.6.6.26</t>
  </si>
  <si>
    <t>2.6.6.27</t>
  </si>
  <si>
    <t>2.6.6.28</t>
  </si>
  <si>
    <t>2.6.6.29</t>
  </si>
  <si>
    <t>2.6.6.30</t>
  </si>
  <si>
    <t>2.6.6.31</t>
  </si>
  <si>
    <t>2.6.6.32</t>
  </si>
  <si>
    <t>2.6.6.33</t>
  </si>
  <si>
    <t>2.6.6.34</t>
  </si>
  <si>
    <t>2.6.6.35</t>
  </si>
  <si>
    <t>2.6.6.36</t>
  </si>
  <si>
    <t>2.6.6.37</t>
  </si>
  <si>
    <t>2.6.6.38</t>
  </si>
  <si>
    <t>2.6.6.39</t>
  </si>
  <si>
    <t>2.6.6.40</t>
  </si>
  <si>
    <t>2.6.6.41</t>
  </si>
  <si>
    <t>2.6.6.42</t>
  </si>
  <si>
    <t>2.6.6.43</t>
  </si>
  <si>
    <t>2.6.6.44</t>
  </si>
  <si>
    <t>2.6.6.45</t>
  </si>
  <si>
    <t>2.6.6.46</t>
  </si>
  <si>
    <t>2.6.6.47</t>
  </si>
  <si>
    <t>2.6.6.48</t>
  </si>
  <si>
    <t>2.6.6.49</t>
  </si>
  <si>
    <t>2.6.6.50</t>
  </si>
  <si>
    <t>2.6.6.51</t>
  </si>
  <si>
    <t>2.6.6.52</t>
  </si>
  <si>
    <t>2.6.6.53</t>
  </si>
  <si>
    <t>2.6.6.54</t>
  </si>
  <si>
    <t>2.6.6.55</t>
  </si>
  <si>
    <t>2.6.6.56</t>
  </si>
  <si>
    <t>2.6.6.57</t>
  </si>
  <si>
    <t>2.6.6.58</t>
  </si>
  <si>
    <t>2.6.6.59</t>
  </si>
  <si>
    <t>2.6.6.60</t>
  </si>
  <si>
    <t>2.6.6.61</t>
  </si>
  <si>
    <t>2.6.6.62</t>
  </si>
  <si>
    <t>2.6.6.63</t>
  </si>
  <si>
    <t>2.6.6.64</t>
  </si>
  <si>
    <t>2.6.6.65</t>
  </si>
  <si>
    <t>2.6.6.66</t>
  </si>
  <si>
    <t>2.6.6.67</t>
  </si>
  <si>
    <t>2.6.6.68</t>
  </si>
  <si>
    <t>2.6.6.69</t>
  </si>
  <si>
    <t>2.6.6.70</t>
  </si>
  <si>
    <t>2.6.6.71</t>
  </si>
  <si>
    <t>2.6.6.72</t>
  </si>
  <si>
    <t>2.6.6.73</t>
  </si>
  <si>
    <t>2.6.6.74</t>
  </si>
  <si>
    <t>2.6.6.75</t>
  </si>
  <si>
    <t>2.6.6.76</t>
  </si>
  <si>
    <t>2.6.6.77</t>
  </si>
  <si>
    <t>2.6.6.78</t>
  </si>
  <si>
    <t>2.6.6.79</t>
  </si>
  <si>
    <t>2.8.6.1</t>
  </si>
  <si>
    <t>2.9.6.1</t>
  </si>
  <si>
    <t>2.10.6.1</t>
  </si>
  <si>
    <t>2.10.6.2</t>
  </si>
  <si>
    <t>2.4.7.58</t>
  </si>
  <si>
    <t>2.4.7.59</t>
  </si>
  <si>
    <t>2.4.7.60</t>
  </si>
  <si>
    <t>2.4.7.61</t>
  </si>
  <si>
    <t>2.4.7.62</t>
  </si>
  <si>
    <t>2.4.7.63</t>
  </si>
  <si>
    <t>2.4.7.64</t>
  </si>
  <si>
    <t>2.4.7.65</t>
  </si>
  <si>
    <t>2.4.7.66</t>
  </si>
  <si>
    <t>2.4.7.67</t>
  </si>
  <si>
    <t>2.8.7.1</t>
  </si>
  <si>
    <t>2.8.7.2</t>
  </si>
  <si>
    <t>2.1.8.1</t>
  </si>
  <si>
    <t>2.2.8.1</t>
  </si>
  <si>
    <t>2.3.8.1</t>
  </si>
  <si>
    <t>2.4.8.1</t>
  </si>
  <si>
    <t>2.5.8.1</t>
  </si>
  <si>
    <t>2.6.8.1</t>
  </si>
  <si>
    <t>2.6.8.2</t>
  </si>
  <si>
    <t>2.6.8.3</t>
  </si>
  <si>
    <t>2.6.8.4</t>
  </si>
  <si>
    <t>2.6.8.5</t>
  </si>
  <si>
    <t>2.6.8.6</t>
  </si>
  <si>
    <t>2.6.8.7</t>
  </si>
  <si>
    <t>2.6.8.8</t>
  </si>
  <si>
    <t>2.6.8.9</t>
  </si>
  <si>
    <t>2.6.8.10</t>
  </si>
  <si>
    <t>2.6.8.11</t>
  </si>
  <si>
    <t>2.6.8.12</t>
  </si>
  <si>
    <t>2.6.8.13</t>
  </si>
  <si>
    <t>2.6.8.14</t>
  </si>
  <si>
    <t>2.6.8.15</t>
  </si>
  <si>
    <t>2.6.8.16</t>
  </si>
  <si>
    <t>2.6.8.17</t>
  </si>
  <si>
    <t>2.6.8.18</t>
  </si>
  <si>
    <t>2.6.8.19</t>
  </si>
  <si>
    <t>2.6.8.20</t>
  </si>
  <si>
    <t>2.6.8.22</t>
  </si>
  <si>
    <t>2.6.8.21</t>
  </si>
  <si>
    <t>2.6.8.23</t>
  </si>
  <si>
    <t>2.6.8.24</t>
  </si>
  <si>
    <t>2.6.8.25</t>
  </si>
  <si>
    <t>2.6.8.26</t>
  </si>
  <si>
    <t>2.6.8.27</t>
  </si>
  <si>
    <t>2.6.8.28</t>
  </si>
  <si>
    <t>2.6.8.29</t>
  </si>
  <si>
    <t>2.6.8.30</t>
  </si>
  <si>
    <t>2.6.8.31</t>
  </si>
  <si>
    <t>2.6.8.32</t>
  </si>
  <si>
    <t>2.6.8.33</t>
  </si>
  <si>
    <t>2.6.8.34</t>
  </si>
  <si>
    <t>2.6.8.35</t>
  </si>
  <si>
    <t>2.6.8.36</t>
  </si>
  <si>
    <t>2.6.8.37</t>
  </si>
  <si>
    <t>2.6.8.38</t>
  </si>
  <si>
    <t>2.6.8.39</t>
  </si>
  <si>
    <t>2.6.8.40</t>
  </si>
  <si>
    <t>2.6.8.41</t>
  </si>
  <si>
    <t>2.6.8.42</t>
  </si>
  <si>
    <t>2.6.8.43</t>
  </si>
  <si>
    <t>2.6.8.44</t>
  </si>
  <si>
    <t>2.6.8.45</t>
  </si>
  <si>
    <t>2.6.8.46</t>
  </si>
  <si>
    <t>2.6.8.47</t>
  </si>
  <si>
    <t>2.6.8.48</t>
  </si>
  <si>
    <t>2.6.8.49</t>
  </si>
  <si>
    <t>2.6.8.50</t>
  </si>
  <si>
    <t>2.6.8.51</t>
  </si>
  <si>
    <t>2.6.8.52</t>
  </si>
  <si>
    <t>2.6.8.53</t>
  </si>
  <si>
    <t>2.6.8.54</t>
  </si>
  <si>
    <t>2.6.8.55</t>
  </si>
  <si>
    <t>2.6.8.56</t>
  </si>
  <si>
    <t>2.6.8.57</t>
  </si>
  <si>
    <t>2.6.8.58</t>
  </si>
  <si>
    <t>2.7.8.1</t>
  </si>
  <si>
    <t>2.8.8.1</t>
  </si>
  <si>
    <t>2.9.8.1</t>
  </si>
  <si>
    <t>2.10.8.1</t>
  </si>
  <si>
    <t>2.10.8.2</t>
  </si>
  <si>
    <t>1.7.8.1</t>
  </si>
  <si>
    <t>1.7.8.2</t>
  </si>
  <si>
    <t>2.1.10.2</t>
  </si>
  <si>
    <t>2.1.10.3</t>
  </si>
  <si>
    <t>2.5.11.3</t>
  </si>
  <si>
    <t>2.5.11.4</t>
  </si>
  <si>
    <t>2.7.11.1</t>
  </si>
  <si>
    <t>2.8.11.1</t>
  </si>
  <si>
    <t>2.1.12.1</t>
  </si>
  <si>
    <t>2.2.12.1</t>
  </si>
  <si>
    <t>2.3.12.1</t>
  </si>
  <si>
    <t>2.4.12.2</t>
  </si>
  <si>
    <t>2.4.12.1</t>
  </si>
  <si>
    <t>2.4.12.3</t>
  </si>
  <si>
    <t>2.6.12.1</t>
  </si>
  <si>
    <t>2.5.12.1</t>
  </si>
  <si>
    <t>2.7.12.1</t>
  </si>
  <si>
    <t>Tour A
Bureau TOA+18 (FM)</t>
  </si>
  <si>
    <t>3.1.8.1</t>
  </si>
  <si>
    <t>3.2.8.1</t>
  </si>
  <si>
    <t>3.1.10.4</t>
  </si>
  <si>
    <t>3.2.11.1</t>
  </si>
  <si>
    <t>3.2.11.2</t>
  </si>
  <si>
    <t>3.1.12.1</t>
  </si>
  <si>
    <t>4.6.1.1</t>
  </si>
  <si>
    <t>4.7.1.1</t>
  </si>
  <si>
    <t>4.8.1.1</t>
  </si>
  <si>
    <t>4.9.1.1</t>
  </si>
  <si>
    <t>4.1.2.2</t>
  </si>
  <si>
    <t>4.2.2.1</t>
  </si>
  <si>
    <t>4.6.2.1</t>
  </si>
  <si>
    <t>4.2.3.3</t>
  </si>
  <si>
    <t>4.2.3.4</t>
  </si>
  <si>
    <t>4.2.3.5</t>
  </si>
  <si>
    <t>4.6.3.1</t>
  </si>
  <si>
    <t>4.7.3.1</t>
  </si>
  <si>
    <t>4.8.3.1</t>
  </si>
  <si>
    <t>4.9.3.1</t>
  </si>
  <si>
    <t>4.9.3.2</t>
  </si>
  <si>
    <t>4.10.3.1</t>
  </si>
  <si>
    <t>4.10.3.2</t>
  </si>
  <si>
    <t>4.2.4.1</t>
  </si>
  <si>
    <t>4.6.4.1</t>
  </si>
  <si>
    <t>4.7.4.1</t>
  </si>
  <si>
    <t>4.8.4.1</t>
  </si>
  <si>
    <t>4.2.5.2</t>
  </si>
  <si>
    <t>4.2.5.3</t>
  </si>
  <si>
    <t>4.4.5.1</t>
  </si>
  <si>
    <t>4.5.5.1</t>
  </si>
  <si>
    <t>4.6.5.1</t>
  </si>
  <si>
    <t>4.7.5.1</t>
  </si>
  <si>
    <t>4.8.5.1</t>
  </si>
  <si>
    <t>4.9.5.1</t>
  </si>
  <si>
    <t>4.10.5.1</t>
  </si>
  <si>
    <t>4.3.6.1</t>
  </si>
  <si>
    <t>4.1.7.2</t>
  </si>
  <si>
    <t>4.1.7.3</t>
  </si>
  <si>
    <t>4.2.7.3</t>
  </si>
  <si>
    <t>4.3.7.1</t>
  </si>
  <si>
    <t>4.4.7.1</t>
  </si>
  <si>
    <t>4.5.7.1</t>
  </si>
  <si>
    <t>4.6.7.1</t>
  </si>
  <si>
    <t>4.6.7.2</t>
  </si>
  <si>
    <t>4.7.7.1</t>
  </si>
  <si>
    <t>4.4.6.1</t>
  </si>
  <si>
    <t>4.1.8.1</t>
  </si>
  <si>
    <t>4.2.8.1</t>
  </si>
  <si>
    <t>4.3.8.1</t>
  </si>
  <si>
    <t>4.2.10.2</t>
  </si>
  <si>
    <t>4.3.10.1</t>
  </si>
  <si>
    <t>4.4.10.1</t>
  </si>
  <si>
    <t>4.3.11.1</t>
  </si>
  <si>
    <t>4.4.11.1</t>
  </si>
  <si>
    <t>4.5.11.1</t>
  </si>
  <si>
    <t>4.1.12.1</t>
  </si>
  <si>
    <t>4.2.12.1</t>
  </si>
  <si>
    <t>4.3.12.1</t>
  </si>
  <si>
    <t>4.4.12.1</t>
  </si>
  <si>
    <t>5.1.1.2</t>
  </si>
  <si>
    <t>5.3.1.2</t>
  </si>
  <si>
    <t>5.1.2.2</t>
  </si>
  <si>
    <t>5.1.3.3</t>
  </si>
  <si>
    <t>5.1.3.4</t>
  </si>
  <si>
    <t>5.3.3.3</t>
  </si>
  <si>
    <t>5.1.4.2</t>
  </si>
  <si>
    <t>5.1.5.2</t>
  </si>
  <si>
    <t>5.5.5.1</t>
  </si>
  <si>
    <t>5.1.6.2</t>
  </si>
  <si>
    <t>5.5.6.1</t>
  </si>
  <si>
    <t>5.1.7.2</t>
  </si>
  <si>
    <t>5.4.7.1</t>
  </si>
  <si>
    <t>5.5.7.1</t>
  </si>
  <si>
    <t>5.1.8.1</t>
  </si>
  <si>
    <t>5.1.8.2</t>
  </si>
  <si>
    <t>5.2.8.1</t>
  </si>
  <si>
    <t>5.3.8.1</t>
  </si>
  <si>
    <t>5.4.8.1</t>
  </si>
  <si>
    <t>5.5.8.1</t>
  </si>
  <si>
    <t>5.2.10.1</t>
  </si>
  <si>
    <t>5.2.10.2</t>
  </si>
  <si>
    <t>5.3.10.1</t>
  </si>
  <si>
    <t>5.4.10.1</t>
  </si>
  <si>
    <t>5.5.10.1</t>
  </si>
  <si>
    <t>5.6.10.1</t>
  </si>
  <si>
    <t>5.1.12.1</t>
  </si>
  <si>
    <t>6.3.1.1</t>
  </si>
  <si>
    <t>6.3.1.2</t>
  </si>
  <si>
    <t>6.3.2.1</t>
  </si>
  <si>
    <t>6.3.3.1</t>
  </si>
  <si>
    <t>6.4.3.2</t>
  </si>
  <si>
    <t>6.2.4.1</t>
  </si>
  <si>
    <t>6.3.4.1</t>
  </si>
  <si>
    <t>6.4.4.1</t>
  </si>
  <si>
    <t>6.6.4.1</t>
  </si>
  <si>
    <t>6.7.4.1</t>
  </si>
  <si>
    <t>6.1.5.2</t>
  </si>
  <si>
    <t>6.2.6.2</t>
  </si>
  <si>
    <t>6.2.6.3</t>
  </si>
  <si>
    <t>6.2.6.4</t>
  </si>
  <si>
    <t>6.2.6.5</t>
  </si>
  <si>
    <t>6.4.6.2</t>
  </si>
  <si>
    <t>6.4.6.3</t>
  </si>
  <si>
    <t>6.2.7.2</t>
  </si>
  <si>
    <t>6.2.7.3</t>
  </si>
  <si>
    <t>6.6.7.1</t>
  </si>
  <si>
    <t>6.7.7.1</t>
  </si>
  <si>
    <t>6.1.8.1</t>
  </si>
  <si>
    <t>6.1.8.2</t>
  </si>
  <si>
    <t>6.2.8.1</t>
  </si>
  <si>
    <t>6.2.8.2</t>
  </si>
  <si>
    <t>6.2.8.3</t>
  </si>
  <si>
    <t>6.2.8.4</t>
  </si>
  <si>
    <t>6.3.8.1</t>
  </si>
  <si>
    <t>6.4.8.1</t>
  </si>
  <si>
    <t>6.5.8.1</t>
  </si>
  <si>
    <t>6.6.8.1</t>
  </si>
  <si>
    <t>6.6.8.2</t>
  </si>
  <si>
    <t>6.2.11.2</t>
  </si>
  <si>
    <t>6.4.11.1</t>
  </si>
  <si>
    <t>6.5.11.1</t>
  </si>
  <si>
    <t>6.6.11.1</t>
  </si>
  <si>
    <t>6.6.11.2</t>
  </si>
  <si>
    <t>6.7.11.1</t>
  </si>
  <si>
    <t>6.8.11.1</t>
  </si>
  <si>
    <t>6.1.12.1</t>
  </si>
  <si>
    <t>6.2.12.1</t>
  </si>
  <si>
    <t>6.3.12.1</t>
  </si>
  <si>
    <t>Barrière véhicule</t>
  </si>
  <si>
    <t>7.2.4.1</t>
  </si>
  <si>
    <t>7.1.6.11</t>
  </si>
  <si>
    <t>7.1.6.12</t>
  </si>
  <si>
    <t>7.1.6.13</t>
  </si>
  <si>
    <t>7.1.6.14</t>
  </si>
  <si>
    <t>7.2.6.1</t>
  </si>
  <si>
    <t>7.1.7.3</t>
  </si>
  <si>
    <t>7.1.7.4</t>
  </si>
  <si>
    <t>7.1.7.5</t>
  </si>
  <si>
    <t>7.1.7.6</t>
  </si>
  <si>
    <t>7.1.7.7</t>
  </si>
  <si>
    <t>7.1.7.8</t>
  </si>
  <si>
    <t>7.1.7.9</t>
  </si>
  <si>
    <t>7.1.7.10</t>
  </si>
  <si>
    <t>7.1.8.1</t>
  </si>
  <si>
    <t>7.1.8.2</t>
  </si>
  <si>
    <t>Équipement physique de contrôle d'accès extérieur</t>
  </si>
  <si>
    <t>7.1.11.1</t>
  </si>
  <si>
    <t>7.2.11.1</t>
  </si>
  <si>
    <t>8.1.11.1</t>
  </si>
  <si>
    <t>8.1.11.2</t>
  </si>
  <si>
    <t>8.2.11.1</t>
  </si>
  <si>
    <t>9.1.6.4</t>
  </si>
  <si>
    <t>9.1.6.5</t>
  </si>
  <si>
    <t>9.1.6.6</t>
  </si>
  <si>
    <t>9.3.6.1</t>
  </si>
  <si>
    <t>Escaliers mécaniques et accessoires</t>
  </si>
  <si>
    <t>9.2.7.1</t>
  </si>
  <si>
    <t>9.2.7.2</t>
  </si>
  <si>
    <t>9.2.7.3</t>
  </si>
  <si>
    <t>9.2.7.4</t>
  </si>
  <si>
    <t>9.1.8.1</t>
  </si>
  <si>
    <t>9.1.8.2</t>
  </si>
  <si>
    <t>9.1.8.3</t>
  </si>
  <si>
    <t>9.1.8.4</t>
  </si>
  <si>
    <t>9.1.12.1</t>
  </si>
  <si>
    <t>9.1.12.2</t>
  </si>
  <si>
    <t>10.1.8.1</t>
  </si>
  <si>
    <t>Maille décorative</t>
  </si>
  <si>
    <t>Chassis de désenfumage</t>
  </si>
  <si>
    <t>11.1.3.10</t>
  </si>
  <si>
    <t>Rideaux coupe-fumée</t>
  </si>
  <si>
    <t>11.1.5.5</t>
  </si>
  <si>
    <t>11.1.5.7</t>
  </si>
  <si>
    <t>11.2.5.1</t>
  </si>
  <si>
    <t>11.1.6.4</t>
  </si>
  <si>
    <t>Exutoires de fumée</t>
  </si>
  <si>
    <t>11.1.8.1</t>
  </si>
  <si>
    <t>11.1.8.2</t>
  </si>
  <si>
    <t>11.1.8.3</t>
  </si>
  <si>
    <t>11.1.8.4</t>
  </si>
  <si>
    <t>7.2.8.1</t>
  </si>
  <si>
    <t>11.1.8.5</t>
  </si>
  <si>
    <t>11.1.8.6</t>
  </si>
  <si>
    <t>11.1.12.1</t>
  </si>
  <si>
    <t>11.1.12.2</t>
  </si>
  <si>
    <t>11.1.12.3</t>
  </si>
  <si>
    <t>Circuit secondaire  "Plafond climatique" 
A.4.1/4.2/4.3/4.4/4.5/4.6/4.7/4.8/4.9/4.10/4.11/4.12/4.13</t>
  </si>
  <si>
    <t>Ech pour eau chaude - A.4.1/4.4/4.5/4.7/4.8/4.11/4.12/4.13</t>
  </si>
  <si>
    <t>Rue technique</t>
  </si>
  <si>
    <t>1.1.3.12</t>
  </si>
  <si>
    <t>1.1.3.13</t>
  </si>
  <si>
    <t>1.1.3.14</t>
  </si>
  <si>
    <t>1.1.3.15</t>
  </si>
  <si>
    <t>1.1.3.16</t>
  </si>
  <si>
    <t>1.1.3.17</t>
  </si>
  <si>
    <t>1.1.3.18</t>
  </si>
  <si>
    <t>1.1.3.19</t>
  </si>
  <si>
    <t>CTA plenum air neuf CTA CF100 et accessoires</t>
  </si>
  <si>
    <t>CTA plenum ventilation (surpression)  rue Technique CTA CF101 et accessoires</t>
  </si>
  <si>
    <t>Sanitaires bibliothèque
Galerie zone 1</t>
  </si>
  <si>
    <t>Extracteur Toilettes Bibliothèque CF543 et accessoires</t>
  </si>
  <si>
    <t>CTA Salle de Classe CF003A et accessoires</t>
  </si>
  <si>
    <t>Salles de classe/formation
Galerie zone 2</t>
  </si>
  <si>
    <t>CTA SAS Ascenseur CF568 et accessoires</t>
  </si>
  <si>
    <t>Rue technique zone 2 étage</t>
  </si>
  <si>
    <t xml:space="preserve">CTA Stockage Salle de Maintenance CF570 et accessoires </t>
  </si>
  <si>
    <t>Rue technique
Atelier société maintenance</t>
  </si>
  <si>
    <t>Extracteur sanitaire Vestiaire Parking Personnel ACF 004</t>
  </si>
  <si>
    <t>Extracteur Toilettes Salle de Classe CF072 et accessoires</t>
  </si>
  <si>
    <t>Sanitaires Salles de classe/formation
Galerie zone 2</t>
  </si>
  <si>
    <t>Sanitaires parking personnel</t>
  </si>
  <si>
    <t>Extracteur STOCKAGE 1 -01 et accessoires LD013</t>
  </si>
  <si>
    <t>Rue technique zone 1 étage</t>
  </si>
  <si>
    <t>1.1.3.20</t>
  </si>
  <si>
    <t>1.1.3.21</t>
  </si>
  <si>
    <t>1.1.3.22</t>
  </si>
  <si>
    <t>1.1.3.23</t>
  </si>
  <si>
    <t>1.1.3.24</t>
  </si>
  <si>
    <t>Extracteur STOCKAGE 2-01 et accessoires LD015</t>
  </si>
  <si>
    <t>Extracteur STOCKAGE 3 -01 et accessoires LD019</t>
  </si>
  <si>
    <t>Extracteur STOCKAGE 4-01 et accessoires LD022</t>
  </si>
  <si>
    <t>Extracteur STOCKAGE 5 -01 et accessoires LD029</t>
  </si>
  <si>
    <t>Extracteur STOCKAGE 6-01 et accessoires LD016</t>
  </si>
  <si>
    <t>1.4.3.2</t>
  </si>
  <si>
    <t>Aérotherme</t>
  </si>
  <si>
    <t>Galerie technique</t>
  </si>
  <si>
    <t>Aérotherme et ses accessoires</t>
  </si>
  <si>
    <t>Kiosque-Journaux</t>
  </si>
  <si>
    <t xml:space="preserve">Circuit "Kiosque-Journaux" - G.1.1.                                                                                                                   </t>
  </si>
  <si>
    <t>Hotte office club</t>
  </si>
  <si>
    <t>CTA de pulsion hotte induction Office Club BCF 27</t>
  </si>
  <si>
    <t>Ventilateur d´extraction ACF 38 hotte office club</t>
  </si>
  <si>
    <t>1.1.3.25</t>
  </si>
  <si>
    <t>1.1.3.26</t>
  </si>
  <si>
    <t>Extracteur sanitaires club et salle à manger ACF 34</t>
  </si>
  <si>
    <t>Sanitaires club et salle à manger</t>
  </si>
  <si>
    <t>1.3.10.1</t>
  </si>
  <si>
    <t>Stockage eau glacée</t>
  </si>
  <si>
    <t>Ballon de stockage eau glacée 20m3</t>
  </si>
  <si>
    <t>Vanne motorisée DN300</t>
  </si>
  <si>
    <t>Circuit "Eau glaçée"</t>
  </si>
  <si>
    <t>1.5.7.11</t>
  </si>
  <si>
    <t>1.5.7.12</t>
  </si>
  <si>
    <t>Pompes de circulation
 "Eau glaçée"</t>
  </si>
  <si>
    <t>Vase d'expansion
"Eau glaçée"</t>
  </si>
  <si>
    <t>1.3.2.8</t>
  </si>
  <si>
    <t xml:space="preserve">Echangeur pour eau chaude- TM -1                                                                                                                                                   </t>
  </si>
  <si>
    <t>1.3.3.8</t>
  </si>
  <si>
    <t>Distribution électrique
HVAC</t>
  </si>
  <si>
    <t>2.4.4.5</t>
  </si>
  <si>
    <t>2.6.5.6</t>
  </si>
  <si>
    <t>Distribution électrique 
HVAC</t>
  </si>
  <si>
    <t>2.4.7.68</t>
  </si>
  <si>
    <t>Plateforme élévatrice</t>
  </si>
  <si>
    <t>Élévateur à plateau hydraulique</t>
  </si>
  <si>
    <t>Élévateur à fourches</t>
  </si>
  <si>
    <t>Jungheinreich</t>
  </si>
  <si>
    <t>DFG 320s/ 440 DZ</t>
  </si>
  <si>
    <t>Amortisseurs dynamiques</t>
  </si>
  <si>
    <t>GERB</t>
  </si>
  <si>
    <t>11.1.1.4</t>
  </si>
  <si>
    <t>11.2.3.2</t>
  </si>
  <si>
    <t>Palais 
Grand escalier</t>
  </si>
  <si>
    <t>Passage coupe-feu</t>
  </si>
  <si>
    <t>11.1.1.5</t>
  </si>
  <si>
    <t>11.1.5.8</t>
  </si>
  <si>
    <t>11.1. 6.5</t>
  </si>
  <si>
    <t>11.1.7.4</t>
  </si>
  <si>
    <t>11.1.8.7</t>
  </si>
  <si>
    <t>Vitres</t>
  </si>
  <si>
    <t>5.2.10.3</t>
  </si>
  <si>
    <t>Tunnel X-Ray contrôle bagages</t>
  </si>
  <si>
    <t>Portique</t>
  </si>
  <si>
    <t>4.1.4.4</t>
  </si>
  <si>
    <t>Détection incendie</t>
  </si>
  <si>
    <t>Détection Incendie</t>
  </si>
  <si>
    <t>FIDUCIA</t>
  </si>
  <si>
    <t>4.2.5.4</t>
  </si>
  <si>
    <t xml:space="preserve">Système anti-intrusion </t>
  </si>
  <si>
    <t xml:space="preserve">Système anti intrusion </t>
  </si>
  <si>
    <t>Sureté</t>
  </si>
  <si>
    <t>5.4.5.2</t>
  </si>
  <si>
    <t>5.1.5.3</t>
  </si>
  <si>
    <t>5.2.5.2</t>
  </si>
  <si>
    <t>Système de surveillance vidéo</t>
  </si>
  <si>
    <t>5.3.5.2</t>
  </si>
  <si>
    <t xml:space="preserve">Système d'appel d'urgence </t>
  </si>
  <si>
    <t>Tour B
Greffe et Salle Audience nº5</t>
  </si>
  <si>
    <t>5.3.4.2</t>
  </si>
  <si>
    <t>Tour A
Greffe et Salle Audience nº5</t>
  </si>
  <si>
    <t>5.3.5.3</t>
  </si>
  <si>
    <t>Tour B
PCS/PCI</t>
  </si>
  <si>
    <t>Tourniquet d'accès</t>
  </si>
  <si>
    <t>7.1.4.2</t>
  </si>
  <si>
    <t>7.1.5.2</t>
  </si>
  <si>
    <t>5.4.1.2</t>
  </si>
  <si>
    <t>Palais
 Salles Audiences: Grand Salle et salles nº1,2,3,4,</t>
  </si>
  <si>
    <t>5.1.2.3</t>
  </si>
  <si>
    <t>Système fermeture des entrées parking Membres</t>
  </si>
  <si>
    <t>5.2.10.4</t>
  </si>
  <si>
    <t>5.1.3.5</t>
  </si>
  <si>
    <t>Automates système de fermeture des entrées Galerie et Parking personnel</t>
  </si>
  <si>
    <t>Galerie
et Parking personnel</t>
  </si>
  <si>
    <t>Galerie et Parking personnel</t>
  </si>
  <si>
    <t>5.3.3.4</t>
  </si>
  <si>
    <t>Tunnel X-Ray contrôles bagages</t>
  </si>
  <si>
    <t>2.6.6.80</t>
  </si>
  <si>
    <t>COFFRET ÉLECTRIQUE BASSIN RÉTENTION ET VANNES INCENDIE</t>
  </si>
  <si>
    <t>Extension d'automate bassin rétention  et vannes incendie</t>
  </si>
  <si>
    <t xml:space="preserve">Système de commande et de supervision </t>
  </si>
  <si>
    <t>5.3.6.2</t>
  </si>
  <si>
    <t>Erasmus
Salles Audiences</t>
  </si>
  <si>
    <t>Automate système de fermeture des entrées</t>
  </si>
  <si>
    <t>6.2.6.6</t>
  </si>
  <si>
    <t>Sonde de pression hydrostatique 300 mBar, 4-20 mA</t>
  </si>
  <si>
    <t>Vanne guillotine motorisée 400V</t>
  </si>
  <si>
    <t>5.3.7.2</t>
  </si>
  <si>
    <t>5.4.7.2</t>
  </si>
  <si>
    <t>6.2.7.4</t>
  </si>
  <si>
    <t>2.6.8.59</t>
  </si>
  <si>
    <t>3.3.6.1</t>
  </si>
  <si>
    <t>2.6.8.60</t>
  </si>
  <si>
    <t>Extension d'automate bassin de rétention et vannes incendie</t>
  </si>
  <si>
    <t>3.3.8.1</t>
  </si>
  <si>
    <t>5.3.8.2</t>
  </si>
  <si>
    <t>6.2.8.5</t>
  </si>
  <si>
    <t>5.2.11.1</t>
  </si>
  <si>
    <t>GROUPE EXTRACTION LAVERIE</t>
  </si>
  <si>
    <t>GROUPE PULSION LAVERIE</t>
  </si>
  <si>
    <t>1.1.3.27</t>
  </si>
  <si>
    <t>Extracteur hotte cuisine ACF 36</t>
  </si>
  <si>
    <t>RMC 09/18</t>
  </si>
  <si>
    <t>Toiture Anneau</t>
  </si>
  <si>
    <t>1.1.9.1</t>
  </si>
  <si>
    <t>CJ9</t>
  </si>
  <si>
    <t>Installation de production de froid informatique et confort MAF 1 et 2</t>
  </si>
  <si>
    <t>Machines frigorifiques "MAF1" et "MAF2" pour l'alimentation des circuits
informatiques et confort.
Localisation :
Locaux de production froid TOC+01 LT0020 et TOC+01 LT0022..</t>
  </si>
  <si>
    <t>Machine frigorifique R-134a - A paliers magnétiques
Compresseurs
Puissance: min. 540 kW.
Réfrigérant: R-134A.
Nombre de compresseurs : 2.
Dispositif de régulation de puissance progressif: de 20 à 100 %.
Evaporateur
Quantité totale max. de réfrigérant : 160 kg.
Température de départ d'eau glacée : 12°C.
Température de retour d'eau glacée : 17°C.
Débit nominal min. : 97,7 m3/h.
Perte de charge côté eau glacée : max. 49,5 kPa.
Degré d'encrassement : 0,000018 m2K/kW.
Raccordements eau glacée : 5''.
Condenseur à eau
Concentration de l'eau glycolée : 0 %.
Température de départ de l'eau glycolée : 38°C.
Températeur de retour de l'eau glycolée : 32°C.
Puissance à évacuer : 670 kW.
Débit nominal min. : 95.4 m3/h.
Perte de charge : 21,38 kPa.
Degré d'encrassement : 0,000018 m2K/kW.
Raccordements eau glacée : 5''.
Données électriques
Tension d'alimentation : 400/3/50 V/Ph/Hz.
Puissance électrique absorbée : 170 kW.
Intensité d'utilisation : 270 A</t>
  </si>
  <si>
    <t>1.1.9.2</t>
  </si>
  <si>
    <t>Installation de production de froid informatique et confort MAF 3</t>
  </si>
  <si>
    <t>production d'énergie
frigorifique de "MAF 3", des tours de refroidissementTOC+01 LT0020.</t>
  </si>
  <si>
    <t>Machine frigorifique R-134a - Compresseur à vis
Compresseur
Puissance: min. 720 kW.
Réfrigérant: R-134A.
Nombre de compresseurs : 1.
Dispositif de régulation de puissance progressif: de 20 à 100 %.
Evaporateur
Quantité totale max. de réfrigérant : 136 kg.
Température de départ d'eau glacée : 8°C.
Température de retour d'eau glacée : 14°C.
Débit nominal min d'eau glacée : 103,3 m3/h.
Perte de charge côté eau glacée : 31,5 kPa.
Degré d'encrassement : 0,000018 m2K/kW.
Raccordements eau glacée : 5''.
Condenseur à eau
Concentration de l'eau glycolée : 30 %.
Température de départ de l'eau glycolée : 32°C.
Températeur de retour de l'eau glycolée : 27°C.
Puissance min. à évacuer : 870 kW.
Débit nominal min. : 134.7 m3/h.
Perte de charge max. : 88,75 kPa.
Degré d'encrassement : 0,000044 m2K/kW.
Raccordements eau glacée : 4''.
Données électriques
Tension d'alimentation : 400/3/50 V/Ph/Hz.
Puissance électrique absorbée : 124,5 kW.
Intensité d'utilisation : 286 A.
Intensité de démarrage : 586 A.</t>
  </si>
  <si>
    <t>1.1.9.3</t>
  </si>
  <si>
    <t>Installation de production de froid informatique et cinfort MAF 1 et 4</t>
  </si>
  <si>
    <t>Refroidisseurs de liquide des machines frigorifiques "MAF 1" &amp; "MAF 2".
Localisation :
Local ventilation TOC+29 LT0003.</t>
  </si>
  <si>
    <t>Refroidisseur hybride
Puissance thermique à évacuer : min. 670 kW.
Liquide de refroidissement : eau non glycolée.
Température au bulbe humide : 22°C.
Température d'entrée du liquide de refroidissement: 38°C .
Température de sortie du liquide de refroidissement : 32°C.
Débit nominal min. d'air : 62280 m3/h.
Nombre de ventilateurs . 2.
Type de ventilateur : centrifuge.
Puissance acoustique max. : 76 dB(A)
Pression statique externe max. : 77 Pa.
Perte de charge statique des atténuations sonores max. : 161 Pa.
Débit nominal min. d'eau de ruissellement : 87 m3/h.
Débit nominal min. d'eau au condenseur : 96,2 m3/h.
Perte de charge hydraulique max. : 93,00 kPa.
Tension d'alimentation : 400/3/50 V/Ph/Hz.
Puissance électrique absorbée : 7.7 kW.</t>
  </si>
  <si>
    <t>1.1.9.4</t>
  </si>
  <si>
    <t>Refroidisseur de liquide de la machine frigorifique "MAF 3".Toiture de la Tour.</t>
  </si>
  <si>
    <t>Refroidisseur adiabatique
Puissance thermique à évacuer : 435 kW.
Liquide de refroidissement : eau glycolée 30%.
Température au bulbe humide : 22°C.
Température au bulbe sec : 32°C.
Température min. de basculement en mode adiabatique : 23°C.
Température d'entrée du liquide de refroidissement: 32°C .
Température de sortie du liquide de refroidissement : 27°C.
Débit nominal min. d'air : 181440 m3/h.
Nombre de ventilateurs : 7.
Type du ventilateur : axial.
Débit nominal min. d'eau de ruissellement : 1,8 m3/h.
Débit nominal min. d'eau au condenseur : 154,1 m3/h.
Perte de charge hydraulique max.: 56.00 kPa.
Puissance acoustique max. : 86 dB(A).
Perte de charge max. de la batterie : 121 kPa.
Nombre de connexion(s) entrée : 4.
Nombre de connexion(s) sortie : 4.
Diamètre de la connexion entrée : 80 mm.
Diamètre de la connexion sortie : 80 mm.
Tension d'alimentation : 400/3/50 V/Ph/Hz..
Puissance électrique absorbée : 16.73 kW.
Intensité d'utilisation : 3.68 A.</t>
  </si>
  <si>
    <t>1.1.9.5</t>
  </si>
  <si>
    <t>Unités de refroidissement et accessoires</t>
  </si>
  <si>
    <t>Armoire de climatisation du Data Center
TOC-01 LT 0013.</t>
  </si>
  <si>
    <t>Conditions de référence
Température bulbe sec : 32°C.
Humidité relative : 35%.
Débit d'air nominal max.: 18500 m³/h.
Pression statique externe : 50 Pa.
Température de l'eau batterie récupération : 25/28°C.
Température de l'eau glacée : 16/20°C.
Type de fluide : eau.
Performances aux conditions de référence
Puissance totale brute : 65,6 kW.
Puissance sensible brute : 65,6 kW.
Puissance totale nette : 62,8 kW.
Puissance sensible nette : 62,8 kW.
EER : 23,9.
Echangeur hydraulique
Nombre d'échangeur : 2.
Batterie de récupération :
Débit eau froide : 5,8 m³/h.
Pertes de charge : 55 kPa.
Batterie de climatisation :
Débit nominal min. eau froide : 14,1m³/h.
Pertes de charge max. : 53 kPa.
Température bulbe sec : 21,2°C.
Humidité relative sortie : 65%.
Ventilateur
Nombre de ventilateurs : 2.
Débit nominal max. d'air : 18500 m³/h.
Puissance absorbée : 2,74 kW.
Filtre
Type de filtre : G4.
Acoustique
Niveau puissance sonoremax. : 84 dB(A).
Niveau pression sonore champs libre max. : 63 dB(A).
Distance niveau pression sonore : 2 m.
Electrique
Alimentation électrique : 400V/3+N/50Hz.
Type d'alimentation électrique : secouru redondant.
Puissance absorbée max. : 5,4 kW.
Intensité absorbée : 8,4 A.
Puissance absorbée : 2,74 kW.</t>
  </si>
  <si>
    <t>1.1.9.6</t>
  </si>
  <si>
    <t>Armoire de climatisation du Data Center. Redondance
Localisation :
TOC-01 LT 0014.</t>
  </si>
  <si>
    <t>Conditions de référence
Température bulbe sec : 32°C.
Humidité relative : 35%.
Débit d'air nominal max.: 18500 m³/h.
Pression statique externe max. : 50 Pa.
Température de l'eau glacée : 16/20°C.
Type de fluide : eau.
Performances aux conditions de référence
Puissance totale brute : 65,6 kW.
Puissance sensible brute : 65,6 kW.
Puissance totale nette : 62,8 kW.
Puissance sensible nette : 62,8 kW.
EER : 23,9.
Echangeur hydraulique
Nombre d'échangeur : 1.
Débit eau froide : 14,1m³/h.
Pertes de charge : 53 kPa.
Température bulbe sec : 21,2°C.
Humidité relative sortie : 65%.
Ventilateur
Nombre de ventilateurs : 2.
Débit nominal max. d'air : 18500 m³/h.
Puissance absorbée : 2,74 kW.
Filtre
Type de filtre : G4.
Acoustique
Niveau puissance sonore max. : 84 dB(A).
Niveau pression sonore champs libre max. : 63 dB(A).
Distance niveau pression sonore : 2 m.
Electrique
Alimentation électrique : 400V/3+N/50Hz.
Type d'alimentation électrique : secouru redondant.
Puissance absorbée max. : 5,4 kW.
Intensité absorbée : 8,4 A.
Puissance absorbée : 2,74 kW.</t>
  </si>
  <si>
    <t>1.2.9.7</t>
  </si>
  <si>
    <t>Armoire de climatisation - Local Telecom
Climatisation du Local Telecom.
TOC-01 LM 0012A.</t>
  </si>
  <si>
    <t>Conditions de référence
Température bulbe sec : 32°C.
Humidité relative : 35%.
Débit d'air nominal max. : 12500 m³/h.
Pression statique externe max. : 50 Pa.
Température de l'eau batterie récupération : 25/28°C.
Température de l'eau glacée : 16/20°C.
Type de fluide : eau.
Performances aux conditions de référence
Puissance totale brute : 53,0 kW.
Puissance sensible brute : 53,0 kW.
Puissance totale nette : 50,9 kW.
Puissance sensible nette : 50,9 kW.
EER : 25,1.
Echangeur hydraulique
Nombre d'échangeur : 2.
Batterie de récupération :
Débit nominal min. eau froide : 4,6 m³/h.
Pertes de charge max. : 60 kPa.
Batterie de climatisation :
Débit nominal min. eau froide : 11,4m³/h.
Pertes de charge max. : 57,2 kPa.
Température bulbe sec : 19,1°C.
Humidité relative sortie : 75%.
Ventilateur
Nombre de ventilateurs : 1.
Débit nominal max. d'air : 12500 m³/h.
Puissance absorbée : 2,11 kW.
Filtre
Type de filtre : G4.
Electrique
Alimentation électrique : 400V/3+N/50Hz.
Type d'alimentation électrique : secouru.
Puissance absorbée max. : 2,7 kW.
Intensité absorbée : 4,2 A.
Puissance absorbée : 2,11 kW.</t>
  </si>
  <si>
    <t>1.1.9.8</t>
  </si>
  <si>
    <t>Armoire de climatisation - Local Telecom Redondance
Redondance de la climatisation du Local Telecom.
TOC-01 LM 0012A.</t>
  </si>
  <si>
    <t>Conditions de référence
Température bulbe sec : 32°C.
Humidité relative : 35%.
Débit d'air nominal max.: 12500 m³/h.
Pression statique externe max. : 50 Pa.
Température de l'eau glacée : 16/20°C.
Type de fluide : eau.
Performances aux conditions de référence
Puissance totale brute : 53,0 kW.
Puissance sensible brute : 53,0 kW.
Puissance totale nette : 50,9 kW.
Puissance sensible nette : 50,9 kW.
EER : 25,1.
Echangeur hydraulique
Nombre d'échangeur : 1.
Humidité relative sortie : ...%.
Batterie de climatisation :
Débit nominal min. eau froide : 11,4m³/h.
Pertes de charge max. : 57,2 kPa.
Température bulbe sec : 19,1°C.
Humidité relative sortie : 75%.
Ventilateur
Nombre de ventilateurs : 1.
Débit nominal max. d'air : 12500 m³/h.
Puissance absorbée : 2,11 kW.
Filtre
Type de filtre : G4.
Acoustique
Niveau puissance sonore max. : 82 dB(A).
Niveau pression sonore champs libre max. : 61 dB(A).
Distance niveau pression sonore : 2 m.
Electrique
Alimentation électrique : 400V/3+N/50Hz.
Type d'alimentation électrique : secouru redondant.
Puissance absorbée max. : 2,7 kW.
Intensité absorbée : 4,2 A.
Puissance absorbée : 2,11 kW.</t>
  </si>
  <si>
    <t>1.1.9.9</t>
  </si>
  <si>
    <t>Climatisation du Data Center
TOC-01 LT 0013.</t>
  </si>
  <si>
    <t>1.1.9.10</t>
  </si>
  <si>
    <t>Redondance de la climatisation du Data Center.
Localisation :
TOC-01 LT 0014.</t>
  </si>
  <si>
    <t>1.1.9.11</t>
  </si>
  <si>
    <t>Climatisation du Local Telecom.
TOC-01 LM 0012A.</t>
  </si>
  <si>
    <t>1.1.9.12</t>
  </si>
  <si>
    <t>Redondance de la climatisation du Local Telecom.
TOC-01 LM 0012A.</t>
  </si>
  <si>
    <t>1.2.9.1</t>
  </si>
  <si>
    <t>Gaines de ventilation</t>
  </si>
  <si>
    <t>Tour et Socle</t>
  </si>
  <si>
    <t>Gaine droite  de ventilation rectangulaire</t>
  </si>
  <si>
    <t>Piece de forme rectangulaire</t>
  </si>
  <si>
    <t>Tube spiralé</t>
  </si>
  <si>
    <t>m</t>
  </si>
  <si>
    <t>Cuisine Tour</t>
  </si>
  <si>
    <t>Gaine droite  de ventilation rectangulaire, inox</t>
  </si>
  <si>
    <t>Piece de forme rectangulaire, inox</t>
  </si>
  <si>
    <t>1.2.9.2</t>
  </si>
  <si>
    <t>Bouches de ventilation</t>
  </si>
  <si>
    <t>Ventilation des bureaux-Tour Plafonds locaux bureautique</t>
  </si>
  <si>
    <t>Bouche circulaire extraction DN 100mm , tôle acier, 50m3/h</t>
  </si>
  <si>
    <t>Ventilation salle de convivialité Pulsion d'air des locaux sanitaires</t>
  </si>
  <si>
    <t>Bouche circulaire pulsion DN 200, tôle acier, 250m3/h</t>
  </si>
  <si>
    <t>Bouche circulaire pulsion DN 160, tôle acier, 150m3/h.</t>
  </si>
  <si>
    <t>Bouche circulaire extraction DN 100, tôle acier, 75-125 m3/h.</t>
  </si>
  <si>
    <t>Bouche circulaire extraction DN 100, tôle acier, 25-50 m3/h.</t>
  </si>
  <si>
    <t>Ventilation cuisine Tour Extraction d'air des locaux sanitaires étages 3 à 28</t>
  </si>
  <si>
    <t>Bouche circulaire extraction DN 160, tôle acier, 150-300 m3/h.</t>
  </si>
  <si>
    <t>Bouche circulaire extraction DN 125, tôle acier,75- 150m3/h.</t>
  </si>
  <si>
    <t>Bouche circulaire extraction DN 100, tôle acier,25-75m3/h.</t>
  </si>
  <si>
    <t>Ventilation sanitaires Tour Extraction  sanitaires</t>
  </si>
  <si>
    <t>Bouche circulaire en tôle d'acier  DN 200, tôle acier, 250 m3/h.</t>
  </si>
  <si>
    <t>Bouche circulaire en tôle d'acier  DN 125, tôle acier,75- 150m3/h.</t>
  </si>
  <si>
    <t>Ventilation sanitaires Tour Extraction  sanitaires et locaux bureautique des étages de la tour +3 à 28.</t>
  </si>
  <si>
    <t>Bouche circulaire en tôle d'acier DN 100, tôle acier,25-75m3/h.</t>
  </si>
  <si>
    <t>Ventilation bureaux/Salles de classes Socle Pulsion reprise locaux VDI et bureautique +2.</t>
  </si>
  <si>
    <t>Bouche circulaire en tôle d'acier DN 100 DN 100 débit 25---75m3/h.</t>
  </si>
  <si>
    <t>Ventilation Salles de conférences bâtiment bas. Pulsion reprise stockage +1 ret +2</t>
  </si>
  <si>
    <t>Bouche circulaire en tôle d'acier  DN 100 débit 25---75m3/h.</t>
  </si>
  <si>
    <t>Ventilation Centre de santé- Socle. Pulsion reprise, locaux stockage, vestibule 0040, circulation squasch, entretien, -1 et rez.</t>
  </si>
  <si>
    <t>Ventilation Sanitaires du socle du bâtiment moyen. Pulsion extraction locaux menage, entretien, sanitaires, stocj^kage, kitchinette +1 et +2.</t>
  </si>
  <si>
    <t>Bouche circulaire en tôle d'acier DN 100</t>
  </si>
  <si>
    <t>Ventilation Vestiaires centre de santé socle . Pulsion/Reprise locaux vestiaires détente -1.</t>
  </si>
  <si>
    <t>Bouche circulaire en tôle d'acier DN 160 débit 150---250 m3/h.</t>
  </si>
  <si>
    <t>Bouche circulaire en tôle d'acier  DN 125 débit 75---150 m3/h.</t>
  </si>
  <si>
    <t>Ventilation Vestiaires centre de santé socle . Pulsion/Reprise locaux stockage +1 +2.</t>
  </si>
  <si>
    <t>Bouche circulaire en tôle d'acier  DN 100 débit 25---75 m3/h.</t>
  </si>
  <si>
    <t>Ventilation Imprimerie Socle. Pulsion extraction locaux stock et téléfit</t>
  </si>
  <si>
    <t>Bouche circulaire en tôle d'acier  Circulaire Diamètre 100mm Débit 20----50 m3/h.</t>
  </si>
  <si>
    <t xml:space="preserve">Ventilation Stockage/Locaux tefchnique socle </t>
  </si>
  <si>
    <t>Bouche circulaire en tôle d'acier  DN 125 débit 75---150m3/h.</t>
  </si>
  <si>
    <t>Ventilation Centre de santé- Socle. Pulsion salle omnisport</t>
  </si>
  <si>
    <t>Buse à jet de longue portée Sur gainage DN 250, débit 500m3/h.</t>
  </si>
  <si>
    <t>Ventilation bureaux/Salles de classes Socle</t>
  </si>
  <si>
    <t>Bouche circulaire coupe-feu 90mn - DN100 Pulsion reprise bureautique +1 et  +2. Coupe feu DN 100 50m3/h.</t>
  </si>
  <si>
    <t>Ventilation Stockage/Locaux tefchnique socle</t>
  </si>
  <si>
    <t>Bouche circulaire coupe-feu 90mn - DN100  Coupe feu DN 100 50m3/h.</t>
  </si>
  <si>
    <t>1.2.9.3</t>
  </si>
  <si>
    <t>Grilles de ventilation</t>
  </si>
  <si>
    <t>Ventilation des bureaux-Tour extraction plenum bureaux</t>
  </si>
  <si>
    <t>Grille en alluminium  500/200mm</t>
  </si>
  <si>
    <t>Ventilation bureaux/Salles de classes Socle Pulsion reprise archive+2</t>
  </si>
  <si>
    <t>Grille en alluminium  Grille de pulsion / reprise 375x75 mm</t>
  </si>
  <si>
    <t>Ventilation bureaux/Salles de classes Socle Pulsion reprise Bureautique +2</t>
  </si>
  <si>
    <t>Grille en alluminium  Grille de pulsion / reprise 225x75 mm</t>
  </si>
  <si>
    <t>Ventilation bureaux/Salles de classes Socle Reprise circulation +2</t>
  </si>
  <si>
    <t>Grille en alluminium  Grille de pulsion / reprise 325x125 mm</t>
  </si>
  <si>
    <t>Grille en alluminium  Grille de pulsion / reprise 425x125 mm</t>
  </si>
  <si>
    <t>Grille en alluminium  Grille de pulsion / reprise 525x125 mm</t>
  </si>
  <si>
    <t>Ventilation bureaux/Salles de classes Socle Pulsion vestibule rez.</t>
  </si>
  <si>
    <t>Grille en alluminium  Grille de pulsion / reprise 525x125 mm - SOL</t>
  </si>
  <si>
    <t>Ventilation bureaux/Salles de classes Socle Reprise vestibule rez.</t>
  </si>
  <si>
    <t>Grille en alluminium  Grille de pulsion / reprise 825x225 -mm Plafond</t>
  </si>
  <si>
    <t>Ventilation Centre de santé- Socle. Pulsion salle ping pong -1.</t>
  </si>
  <si>
    <t>Grille en alluminium, montage sur gaine. Grille de pulsion 425x125 mm</t>
  </si>
  <si>
    <t>Ventilation Centre de santé- Socle. Extraction salle de squasch.</t>
  </si>
  <si>
    <t>Grille Alluminium de  reprise résistante aux chocs de balles. Grille de reprise 425x225 mm</t>
  </si>
  <si>
    <t>Ventilation Centre de santé- Socle. Extraction salle omnisport et ping pong -1.</t>
  </si>
  <si>
    <t>Grille Alluminium de  reprise résistante aux chocs de balles. Grille de reprise 825x225 mm</t>
  </si>
  <si>
    <t>Ventilation Centre de santé- Socle. Pulsion vestibule rez, posées au sol.</t>
  </si>
  <si>
    <t>Grille Alluminium de pulsion. Grille de pulsion 525x125 mm</t>
  </si>
  <si>
    <t>Ventilation Locaux techniques et divers. Prise d'air groupe électrogène local TOC-01-LG0810</t>
  </si>
  <si>
    <t>Grille en aluminium 4100/1155 Dimension 4100x 1155mm Débit 65,000m3/h.</t>
  </si>
  <si>
    <t>Ventilation Locaux techniques et divers. Rejet d'air groupe électrogène local TOC-01-LG0815</t>
  </si>
  <si>
    <t>Grille en aluminium 2600/2600 Dimension 2600x 2600mm Débit 65,000m3/h.</t>
  </si>
  <si>
    <t>Ventilation Locaux techniques et divers. Prise d'air du local moyenne tension, local TOC-LG 0814</t>
  </si>
  <si>
    <t>Grille en aluminium 1400/825 Dimension 1400x 825mm Débit 8440m3/h.</t>
  </si>
  <si>
    <t>Ventilation Locaux techniques et divers. Prise d'air et rejet d'air du local moyenne tension , locaux TOC-01 LG 0810et 11.</t>
  </si>
  <si>
    <t>Grille en aluminium 1200/990 Dimension 1200x 990mm Débit 6200m3/h.</t>
  </si>
  <si>
    <t>Ventilation Locaux techniques et divers. Prise d'air CTA data center, local local TOC-01-LG0814</t>
  </si>
  <si>
    <t>Grille en aluminium 600/495 Dimension 600x 495mm Débit 2500m3/h.</t>
  </si>
  <si>
    <t>Ventilation Locaux techniques et divers. Prise d'air et rejet d'air des locaux électriques, locaux TOC -01 LG 0810 et 11.</t>
  </si>
  <si>
    <t>Grille en aluminium 200/330 Dimension 200x 330mm Débit 360m3/h.</t>
  </si>
  <si>
    <t>Surpression cage s escaliers tour et socle, bâtiment élevés Surpression cage escalier 04b locaux TOC -01LJ 0204 et +01 LJ 0204</t>
  </si>
  <si>
    <t>Grille en aluminium  Dimensions 950/800mm, Q 9400m3/h.</t>
  </si>
  <si>
    <t>Surpression cages escaliers tour et socle, bâtiment élevés Surpression cage escalier 05b locaux TOC -01LJ 0205 et +01 LJ 0205</t>
  </si>
  <si>
    <t>Grille en aluminium  Dimensions 850/700mm, Q 8650m3/h.</t>
  </si>
  <si>
    <t>Surpression cage s escaliers tour et socle, bâtiment élevés Surpression cage escalier 05 et 04 locaux TOC+03 LJ 0204.
TOC+06 LJ 0204.
TOC+09 LJ 0204.
TOC+12 LJ 0204.
TOC+15 LJ 0204.
TOC+18 LJ 0204.
TOC+21 LJ 0204.
TOC+24 LJ 0204.
TOC+27 LJ 0204.
TOC+01 LJ 0205.
TOC+04 LJ 0205.
TOC+07 LJ 0205.
TOC+10 LJ 0205.
TOC+13 LJ 0205.
TOC+16 LJ 0205.
TOC+19 LJ 0205.
TOC+22 LJ 0205.
TOC+25 LJ 0205.
TOC+28 LJ 0205.</t>
  </si>
  <si>
    <t>Grille en aluminium  Dimensions 650/500mm, Q 2700m3/h.</t>
  </si>
  <si>
    <t>Surpression cage s escaliers tour et socle, bâtiment moyens Surpression cage escalier 01 et 02 locaux TOC -01LJ 0201 et +00 LJ 0202</t>
  </si>
  <si>
    <t>Grille en aluminium  Dimensions 1000/600mm, Q 7200m3/h.</t>
  </si>
  <si>
    <t>Surpression cage s escaliers tour et socle, bâtiment moyens Surpression cage escalier 04 TOC-01 LF 0004.
TOC-01 LF 0015.
TOC-00 LF 0039.
TOC-00 LF 0011.
TOC-01 LF 0054.
TOC-01 LF 0012.
TOC-02 LF 0032.
TOC-02 LF 0004.</t>
  </si>
  <si>
    <t>Grille en aluminium 700/400 Dimensions 700/400mm, Q 5200m3/h.</t>
  </si>
  <si>
    <t>Ventilation cafétéria Tour Extraction cafétéria en jouéée plénum</t>
  </si>
  <si>
    <t>Grille murale en aluminium,rectanglaire Dimensions 1025x225mm</t>
  </si>
  <si>
    <t>Ventilation cuisine Tour Faux plafonds cuisines et annexe étages 27 et 28</t>
  </si>
  <si>
    <t>Grille de pulsion/reprise d'air hygiénique Dimension 325/125 mm.</t>
  </si>
  <si>
    <t>Grille de pulsion/reprise d'air hygiénique Dimension 225/125 mm.</t>
  </si>
  <si>
    <t>Ventilation cafétéria Tour Reprise d'air hygiénique sas contrôle TOC +03</t>
  </si>
  <si>
    <t>Grille de pulsion / reprise  A monter sur gainage rectangulaire, dimensions 500/200mm</t>
  </si>
  <si>
    <t>Ventilation cafétéria Tour Pulsion d'air hygiénique sas contrôle TOC +04</t>
  </si>
  <si>
    <t>Grille de pulsion / reprise 425x125 A monter sur gainage rectangulaire, dimensions 400/125mm</t>
  </si>
  <si>
    <t>Ventilation Salles de conférences bâtiment bas. Stockage +1 et +2</t>
  </si>
  <si>
    <t>Grille de pulsion / reprise  Grille de pulsion / reprise 225x75 mm</t>
  </si>
  <si>
    <t>Ventilation Sanitaires du socle du bâtiment moyen. Pulsion sanitaires +1 et +2.,</t>
  </si>
  <si>
    <t>Grille Pulsion/reprise montage sur gaine. Grille de pulsion 525x125 mm</t>
  </si>
  <si>
    <t>Grille Pulsion/reprise montage sur gaine. Grille de pulsion  425x125 mm</t>
  </si>
  <si>
    <t>Ventilation Sanitaires du socle du bâtiment moyen. Pulsion sanitaires femmes socle +2.</t>
  </si>
  <si>
    <t>Grille Pulsion/reprise montage sur gaine. Grille de pulsion  525x75 mm</t>
  </si>
  <si>
    <t>Grille Pulsion/reprise montage sur gaine. Grille de pulsion  425x75 mm</t>
  </si>
  <si>
    <t>Ventilation Sanitaires du socle du bâtiment moyen. Pulsion san PMR, stockage, menage, san femmes +1 et +2.</t>
  </si>
  <si>
    <t>Grille Pulsion/reprise montage sur gaine. Grille de pulsion  225x75 mm</t>
  </si>
  <si>
    <t>Ventilation Imprimerie Socle. Pulsion stockage imprimerie</t>
  </si>
  <si>
    <t>Grille Pulsion/reprise montage sur gaine. Grille de pulsion 325x125 mm</t>
  </si>
  <si>
    <t>Ventilation Imprimerie Socle. Extracftion stockage imprimerie</t>
  </si>
  <si>
    <t>Grille Pulsion/reprise montage sur gaine. Grille de pulsion 425x125 mm</t>
  </si>
  <si>
    <t>Ventilation Data center socle . Reprise Data center</t>
  </si>
  <si>
    <t>Grille de pulsion / reprise montage sur gaine  Grille de reprise 1225x325 mm</t>
  </si>
  <si>
    <t>Ventilation Data center socle . Reprise local telecom</t>
  </si>
  <si>
    <t>Grille de pulsion / reprise  Grille de reprise 825x325 mm</t>
  </si>
  <si>
    <t>Grille de pulsion / reprise  Grille de reprise 625x225 mm</t>
  </si>
  <si>
    <t>Grille de pulsion / reprise  Grille de reprise 525x225 mm</t>
  </si>
  <si>
    <t>Ventilation Data center socle . Reprise local staging</t>
  </si>
  <si>
    <t>Grille de pulsion / reprise  Grille de reprise 525x125 mm</t>
  </si>
  <si>
    <t>Ventilation Data center socle . Reprise locaux stockage</t>
  </si>
  <si>
    <t>Ventilation Data center socle . Reprise locaux MMR 1 et 2</t>
  </si>
  <si>
    <t>Grille de pulsion / reprise  Grille de reprise 425x75 mm</t>
  </si>
  <si>
    <t>Ventilation Data center socle . Reprise local maintenance</t>
  </si>
  <si>
    <t>Grille de pulsion / reprise  Grille de reprise 325x75 mm</t>
  </si>
  <si>
    <t>Ventilation Data center socle . Pulsion locaux maintenance, data center, telecom</t>
  </si>
  <si>
    <t>Grille de pulsion / reprise Alluminium Grille de sol, pulsion DN 200</t>
  </si>
  <si>
    <t>Ventilation Data center socle . Pulsion locaux stockage, staging, MMR 1 et 2.</t>
  </si>
  <si>
    <t>Grille de pulsion / reprise Alluminium Grille de sol, pulsion DN 150</t>
  </si>
  <si>
    <t xml:space="preserve">Ventilation Stockage/Locaux techniques socle </t>
  </si>
  <si>
    <t>Grille de pulsion / reprise  Grille de reprise 825x25 mm</t>
  </si>
  <si>
    <t>Grille de pulsion / reprise  Grille de reprise 425x225 mm</t>
  </si>
  <si>
    <t>Grille de pulsion / reprise  Grille de reprise 225x75 mm</t>
  </si>
  <si>
    <t>Ventilation Locaux techniques et divers. Pulsion extraction local poubelles</t>
  </si>
  <si>
    <t>Grille de pulsion / reprise  Grille de reprise 75 mm</t>
  </si>
  <si>
    <t>1.2.9.4</t>
  </si>
  <si>
    <t>Diffuseurs</t>
  </si>
  <si>
    <t>Ventilation cafétéria Tour</t>
  </si>
  <si>
    <t>Diffuseur plafonnier hélicoïdal pulsion d'air hygiénique  Cafétéria  SE Circulaire Diamètre 400mm Débit 335 m3/h.</t>
  </si>
  <si>
    <t>Diffuseur plafonnier hélicoïdal pulsion d'air hygiénique  Cafétéria  SO Circulaire Diamètre 400mm Débit 175 m3/h.</t>
  </si>
  <si>
    <t>Diffuseur plafonnier hélicoïdal Pulsion bureau salles de classes +1 Circulaire Diamètre 300mm Débit 153 m3/h.</t>
  </si>
  <si>
    <t>Diffuseur plafonnier hélicoïdal Pulsion reprise bureautique +2 Circulaire Diamètre 300mm Débit 100 m3/h.</t>
  </si>
  <si>
    <t>Diffuseur plafonnier hélicoïdal Pulsion reprise circulation +1 Circulaire Diamètre 125mm Débit 54---64 m3/h.</t>
  </si>
  <si>
    <t>Diffuseur plafonnier hélicoïdal Reprise circulation +1 Circulaire Diamètre 125mm Débit 108 m3/h.</t>
  </si>
  <si>
    <t>Diffuseur plafonnier hélicoïdal Pulsion reprise bureautique +5 Circulaire Diamètre 300mm Débit 100 m3/h.</t>
  </si>
  <si>
    <t>Ventilation Salles de conférences bâtiment bas.</t>
  </si>
  <si>
    <t>Diffuseur plafonnier hélicoïdal Pulsion salles de conféerences et espaces attente +1 et +2 Circulaire Diamètre 400mm Débit 180 m3/h.</t>
  </si>
  <si>
    <t>Diffuseur plafonnier hélicoïdal Pulsion bureau et circulations +1et +2 Circulaire Diamètre 300mm Débit 78----100 m3/h.</t>
  </si>
  <si>
    <t>Diffuseur plafonnier hélicoïdal Reprise salles de conférences et espaces d'attente +1 et +2. Circulaire Diamètre 400 mm Débit 360 m3/h.</t>
  </si>
  <si>
    <t>Diffuseur plafonnier hélicoïdal Pulsion bureau et circulations +1et +2 Circulaire Diamètre 300mm Débit 78----200 m3/h.</t>
  </si>
  <si>
    <t>Diffuseur plafonnier hélicoïdal Pulsion reprise vestibules +1 ret +2 Circulaire Diamètre 300mm Débit 50 m3/h.</t>
  </si>
  <si>
    <t>Ventilation Centre de santé- Socle.</t>
  </si>
  <si>
    <t>Diffuseur plafonnier hélicoïdal Pulsion locaux détente, musculation et vestibule -1. Circulaire Diamètre 400mm Débit 175-----190 m3/h.</t>
  </si>
  <si>
    <t>Diffuseur plafonnier hélicoïdal Pulsion locaux vestibules et contrôle d'accès -1 et +1. Circulaire Diamètre 300mm Débit 90----115 m3/h.</t>
  </si>
  <si>
    <t>Diffuseur plafonnier hélicoïdal Extraction locaux détente, musculation et vestibule -1. Circulaire Diamètre 400 mm Débit 230----250 m3/h.</t>
  </si>
  <si>
    <t>Diffuseur plafonnier hélicoïdal Extraction locaux vestibules et contrôle d'accès -1 et +1. Circulaire Diamètre 300mm Débit 155----230 m3/h.</t>
  </si>
  <si>
    <t>Diffuseur plafonnier hélicoïdal Pulsion infirmerie -1 Circulaire Diamètre 160mm Débit 86 m3/h.</t>
  </si>
  <si>
    <t>Diffuseur plafonnier hélicoïdal Extracftion infirmerie -1 Circulaire Diamètre 160mm Débit 86 m3/h.</t>
  </si>
  <si>
    <t>Diffuseur plafonnier hélicoïdal motorisé Pulsion salle de squasch. Circulaire Diamètre 315mm Débit 300 m3/h.</t>
  </si>
  <si>
    <t>Diffuseur plafonnier hélicoïdal Pulsion locaux vestiaires détente -1. Circulaire Diamètre 400mm Débit 18----220 m3/h.</t>
  </si>
  <si>
    <t>Diffuseur plafonnier hélicoïdal Reprise locaux vestiaires détente -1. Circulaire Diamètre 300mm Débit 155 m3/h.</t>
  </si>
  <si>
    <t>Ventilation Imprimerie Socle.</t>
  </si>
  <si>
    <t>Diffuseur plafonnier hélicoïdal Pulsion imprimerie Circulaire Diamètre 825mm Débit 1050 m3/h.</t>
  </si>
  <si>
    <t>Diffuseur plafonnier hélicoïdal Pulsion locale expédition Circulaire Diamètre 300mm Débit 88 m3/h.</t>
  </si>
  <si>
    <t>Diffuseur plafonnier hélicoïdal Reprise  imprimerie Circulaire Diamètre 825mm Débit 1680 m3/h.</t>
  </si>
  <si>
    <t>Diffuseur plafonnier hélicoïdal Extraction locale expédition Circulaire Diamètre 300mm Débit 166 m3/h.</t>
  </si>
  <si>
    <t>Diffuseur plafonnier hélicoïdal Pulsion extractzion locaux bureaux, disponible, agence, huissier, circulation, vestibule. Circulaire Diamètre 125mm Débit 40----80 m3/h.</t>
  </si>
  <si>
    <t>Diffuseur plafonnier hélicoïdal  Circulaire Diamètre 125mm Débit 21---40 m3/h.</t>
  </si>
  <si>
    <t>Ventilation des bureaux-Tour</t>
  </si>
  <si>
    <t>Diffuseurs à fentes Plafonds bureaux L 600mm 1 Fente</t>
  </si>
  <si>
    <t>Diffuseurs à fentes Plafonds salles de réunions NE L 600mm  2 Fentes</t>
  </si>
  <si>
    <t>Diffuseurs à fentes Plafonds salles de réunions SE L 600mm  3 Fentes</t>
  </si>
  <si>
    <t>Ventilation salle de convivialité</t>
  </si>
  <si>
    <t>Diffuseur à lamelles Pulsion d'air hygienique sol salle convivialité L 1300mm H 300mm</t>
  </si>
  <si>
    <t>Diffuseurs à fentes Pulsion plafond salle convivialité L 1500mm 2 Fentes</t>
  </si>
  <si>
    <t>Diffuseurs à fentes Extraction plafond salle convivialité L 1500mm 2 Fentes</t>
  </si>
  <si>
    <t>Diffuseurs à fentes Reprise d'air hygienique plafond salle convivialité L 1500mm 2 Fentes</t>
  </si>
  <si>
    <t>Diffuseurs à fentes Pulsion bureau socle Diffuseurs à fentes L=600 1S, débit 45---60 m3/h.</t>
  </si>
  <si>
    <t>Diffuseurs à fentes Pulsion bureau socle Diffuseurs à fentes L=600 1S, débit 75---90 m3/h.</t>
  </si>
  <si>
    <t>Diffuseurs à fentes Reprise salle réunion +2 Diffuseurs à fentes L=900 3S, débit 180m3/h.</t>
  </si>
  <si>
    <t>Diffuseurs à fentes Reprise salle réunion +3 Diffuseurs à fentes L=1025 2S, débit 120m3/h.</t>
  </si>
  <si>
    <t>Diffuseurs à fentes Pulsion salle de danse 1,au  rez. Diffuseurs à fentes L=1050 2S, débit 225 m3/h.</t>
  </si>
  <si>
    <t>Diffuseurs à fentes Pulsion salle de danse 2,au  rez. Diffuseurs à fentes L=1500 2S, débit 300 m3/h.</t>
  </si>
  <si>
    <t>Diffuseurs à fentes Extraction salle de danse 2,au  rez. Diffuseurs à fentes L=1650 2S, débit 450m3/h.</t>
  </si>
  <si>
    <t>1.2.9.5</t>
  </si>
  <si>
    <t>Thermonètres</t>
  </si>
  <si>
    <t>Production et distribution primaire d'énergie, Pour tous les circuits des collecteurs de distribution calorifique.</t>
  </si>
  <si>
    <t>DN15, plongeur 63mm graduation 0-120°C, dimension du corps 110x30mm.</t>
  </si>
  <si>
    <t>Distribution d'énergie calorifique du socle (Corps de chauffe), Pour circuit secondaire convecteurs/radiateurs, rideaux d'air SS1 - ET24</t>
  </si>
  <si>
    <t>Distribution secondaire d'énergie calorifique de la tour (corp de chauffe), Distribution secondaire convecteurs tour</t>
  </si>
  <si>
    <t>Distribution secondaire d'énergie calorifique de la tour (panneuax chauffants  salle de sport), Distribution secondaire panneaux chauffants salle de sport.</t>
  </si>
  <si>
    <t>Distribution secondaire d'énergie calorifique (chauffage de sol galerie, entrée R+3 et p'lafond réversibles salles de conférences), Distribution secondaire d'énergie calorifique (chauffage de sol galerie, entrée R+3 et p'lafond réversibles salles de conférences)</t>
  </si>
  <si>
    <t>Distribution secondaire d'énergie calorifique (boucle de récupération de chaleur jour), Circuit bouckle de récupération  de chaleur jour</t>
  </si>
  <si>
    <t>Installation de production de froid informatique et cinfort MAF 1 et 2, Circuits condenseurs et évaporateurs des machines frigorifiques "MAF 1" et "MAF 2".</t>
  </si>
  <si>
    <t>Installation de production de froid informatique et cinfort MAF 3, Circuit condenseur de la machine frigorifique "MAF 3". TOC+29 LT0003.</t>
  </si>
  <si>
    <t>Distribution primaire d'énergie frigorifique -INFORMATIQUE ET CONFORT - MAF1 &amp; MAF2, Circuits distribution d'énergie frigorifique des machines
 "MAF 1" et "MAF 2" .</t>
  </si>
  <si>
    <t>Distribution d'énergie frigorifique secondaire Ilot bureautique VDI, Circuits "DISTRIBUTION SECONDAIRE - ILOTS / BUREAUTIQUE / VDI".</t>
  </si>
  <si>
    <t>Distribution d'énergie frigorifique secondaire du data center, Circuits "DATA CENTER" et "REDONDANCE DATA CENTER".</t>
  </si>
  <si>
    <t>Distribution d'énergie frigorifique - CTA -MAF44, Collecteur principal de distribution d'énergie frigorifique de la machine
frigorifique "MAF 3".</t>
  </si>
  <si>
    <t>Récupération directe Data Center, Circuits "RECUPERATION DIRECTE DATA CENTER"</t>
  </si>
  <si>
    <t>Raccordement aux installations existantes, Raccordement aux installations existantes TOC+01 LT0020.</t>
  </si>
  <si>
    <t>1.2.9.6</t>
  </si>
  <si>
    <t>réseau hydraulique et accessoires</t>
  </si>
  <si>
    <t>Ensemble des conduites circuits  chaud et froid</t>
  </si>
  <si>
    <t>Ensemble isolation des conduites circuits  chaud et froid</t>
  </si>
  <si>
    <t>Isolation  + tôle Alu</t>
  </si>
  <si>
    <t>Isolation + feuille alu</t>
  </si>
  <si>
    <t>Isolation à cellule fermée</t>
  </si>
  <si>
    <t>Isolation à cellule fermée + tôle alu</t>
  </si>
  <si>
    <t>Plaque isolation à cellule fermée</t>
  </si>
  <si>
    <t>Isolation thermique et phonique</t>
  </si>
  <si>
    <t>Collecteurs</t>
  </si>
  <si>
    <t>Collecteurs de distibution primaire. Production local TOC +01 LT0021 et local distribution, local TOC +02 LT0019.</t>
  </si>
  <si>
    <t>Collecteur/Distributeur ,DN 300mm avec 6 piquages et une réserve , 1250 KW.</t>
  </si>
  <si>
    <t>Plancher réversible de la galerie</t>
  </si>
  <si>
    <t>Collecteur/distributeur ,En poly amide vitrifié renforcé, collecteur aller/retour avec robinets micrométriques sur les départs, vanne à pistons régulables sure les retours, 2 thermomètres sur le distributeur départ/retour, raccords, purgeurs manuel sur départ/retous, 2 compensateurs de dilatation avec joints torriques,.
2 circuits.</t>
  </si>
  <si>
    <t>Collecteur/distributeur ,En poly amide vitrifié renforcé, collecteur aller/retour avec robinets micrométriques sur les départs, vanne à pistons régulables sure les retours, 2 thermomètres sur le distributeur départ/retour, raccords, purgeurs manuel sur départ/retous, 2 compensateurs de dilatation avec joints torriques,.
3 circuits.</t>
  </si>
  <si>
    <t>Collecteur/distributeur ,En poly amide vitrifié renforcé, collecteur aller/retour avec robinets micrométriques sur les départs, vanne à pistons régulables sure les retours, 2 thermomètres sur le distributeur départ/retour, raccords, purgeurs manuel sur départ/retous, 2 compensateurs de dilatation avec joints torriques,.
4 circuits.</t>
  </si>
  <si>
    <t>Collecteur/distributeur ,En poly amide vitrifié renforcé, collecteur aller/retour avec robinets micrométriques sur les départs, vanne à pistons régulables sure les retours, 2 thermomètres sur le distributeur départ/retour, raccords, purgeurs manuel sur départ/retous, 2 compensateurs de dilatation avec joints torriques,.
6 circuits.</t>
  </si>
  <si>
    <t>Collecteur/distributeur ,En poly amide vitrifié renforcé, collecteur aller/retour avec robinets micrométriques sur les départs, vanne à pistons régulables sure les retours, 2 thermomètres sur le distributeur départ/retour, raccords, purgeurs manuel sur départ/retous, 2 compensateurs de dilatation avec joints torriques,.
7 circuits.</t>
  </si>
  <si>
    <t>Collecteur/distributeur ,En poly amide vitrifié renforcé, collecteur aller/retour avec robinets micrométriques sur les départs, vanne à pistons régulables sure les retours, 2 thermomètres sur le distributeur départ/retour, raccords, purgeurs manuel sur départ/retous, 2 compensateurs de dilatation avec joints torriques,.
8 circuits.</t>
  </si>
  <si>
    <t>Collecteur/distributeur ,En poly amide vitrifié renforcé, collecteur aller/retour avec robinets micrométriques sur les départs, vanne à pistons régulables sure les retours, 2 thermomètres sur le distributeur départ/retour, raccords, purgeurs manuel sur départ/retous, 2 compensateurs de dilatation avec joints torriques,.
9 circuits.</t>
  </si>
  <si>
    <t>Collecteur/distributeur ,En poly amide vitrifié renforcé, collecteur aller/retour avec robinets micrométriques sur les départs, vanne à pistons régulables sure les retours, 2 thermomètres sur le distributeur départ/retour, raccords, purgeurs manuel sur départ/retous, 2 compensateurs de dilatation avec joints torriques,.
11 circuits.</t>
  </si>
  <si>
    <t>Collecteur principal de distribution d'énergie frigorifique des machines
frigorifiques "MAF 1" et "MAF 2" .</t>
  </si>
  <si>
    <t>Collecteur/Distributeur ,Pression de service : max. 16 bars.
Longueur totale : 7.064 mm.
Diamètre : DN 700.
avec :
4 alimentations à brides : DN 200
1 piquages à brides DN 250
2 piquages à brides DN 150
1 piquage à brides DN 65 (réserve)</t>
  </si>
  <si>
    <t>Collecteur principal de distribution d'énergie frigorifique de la machine
frigorifique "MAF 3".</t>
  </si>
  <si>
    <t>Collecteur/Distributeur ,Pression de service : max. 16 bars.
Longueur totale : 3.064 mm.
Diamètre : DN 450.
avec :
1 alimentation : DN 200
2 piquages à brides DN 200
1 piquage à brides DN 65 (réserve).</t>
  </si>
  <si>
    <t>1.2.9.8</t>
  </si>
  <si>
    <t>Pompes et circulateurs</t>
  </si>
  <si>
    <t>Production et distribution primaire d'énergie, Alimentation principale du collecteur de distributrion d'énergie calorifique</t>
  </si>
  <si>
    <t>Circulateur haut rendement à rotor noyé, 2 pompes inline à haut rendement à variateur électronique, en parallèle avec 50% du débit chacune,PN16.     Eau 100%, Débit 43 m3/h, Hm 8m CE.Puissance absorbée 0,01 à 1,55KW, 230V, 900 à 3300 t/min. DN80</t>
  </si>
  <si>
    <t>Production et distribution primaire d'énergie, Circuit convecteurs/radiateurs/rideaux d'air SS1 -ET3</t>
  </si>
  <si>
    <t>Circulateur haut rendement à rotor noyé, 2 pompes inline à haut rendement à variateur électronique en parallèle avec 50% du débit chacune PN 16.     Eau 100%, Débit 5,4 m3/h, Hm 8 m CE.Puissance absorbée 0,025 à 0,47 KW, 230V, 1400à 4600t/min.. DN40</t>
  </si>
  <si>
    <t>Production et distribution primaire d'énergie, Circuit convecteurs tour</t>
  </si>
  <si>
    <t>Circulateur haut rendement à rotor noyé, 2 pompes inline à haut rendement à variateur électronique en parallèle avec 50% du débit chacune PN 16.     Eau 100%, Débit 26,9 m3/h, Hm 15,50 m CE.Puissance absorbée 0,04 à 1,45KW, 230V, 950à 3400t/min.. DN65</t>
  </si>
  <si>
    <t>Production et distribution primaire d'énergie, Circuit production eau chaude</t>
  </si>
  <si>
    <t>Circulateur haut rendement à rotor noyé, 2 pompes inline à haut rendement à variateur électronique en parallèle avec 50% du débit chacune PN 16.     Eau 100%, Débit 8,2 m3/h, Hm 10,50 m CE.Puissance absorbée 0,025 à 0,47 KW, 230V, 1400à4600t/min.. DN40</t>
  </si>
  <si>
    <t>Production et distribution primaire d'énergie, Circuit panneaux chauffants salle de sport</t>
  </si>
  <si>
    <t>Circulateur haut rendement à rotor noyé, 2 pompes inline à haut rendement à variateur électronique  en parallèle avec 50% du débit chacune PN 16.     Eau 100%, Débit 8,2 m3/h, Hm 10,50 m CE.Puissance absorbée 0,025 à 0,47 KW, 230V, 1400à4600t/min.. DN40</t>
  </si>
  <si>
    <t>Production et distribution primaire d'énergie, Circuit chauffage de sol galerie, entrée R+3, plafond réversiblée salles conférence</t>
  </si>
  <si>
    <t>Circulateur haut rendement à rotor noyé, 2 pompes inline à haut rendement à variateur électronique en parallèle avec 50% du débit chacune PN 16.     Eau 100%, Débit 2,8 m3/h, Hm 12,50 m CE.Puissance absorbée 0,025 à 0,47 KW, 230V, 1400à4600t/min.. DN40</t>
  </si>
  <si>
    <t>Production et distribution primaire d'énergie, Circuit appoint de la boucle</t>
  </si>
  <si>
    <t>Circulateur haut rendement à rotor noyé, 2 pompes inline à haut rendement à variateur électronique en parallèle avec 50% du débit chacune PN 16.     Eau 100%, Débit 23 m3/h, Hm 8  m CE.Puissance absorbée 0,038 à 0,8 KW, 230V, 950à3300t/min.. DN65</t>
  </si>
  <si>
    <t>Distribution d'énergie calorifique du socle (Corps de chauffe), Pour circuit secondaire convecteurs/radiateurs, rideaux d'air SS1 - ET3</t>
  </si>
  <si>
    <t>Circulateur haut rendement à rotor noyé, Circulateur double, chacun 100% du débit,  à haut rendement à variateur électronique, PN 10.     Eau 100%, Débit 5,4 m3/h, Hm 10  m CE.Puissance absorbée 0,035 à 0,8 KW, 230V, 950à3500t/min.. DN40</t>
  </si>
  <si>
    <t>Circulateur haut rendement à rotor noyé, Circulateur double, chacun 100% du débit,  à haut rendement à variateur électronique, PN 10.     Eau 100%, Débit 9 m3/h, Hm 9,5  m CE.Puissance absorbée 0,025 à 0,47 KW, 230V, 1400à4600t/min.. DN40</t>
  </si>
  <si>
    <t>Circulateur haut rendement à rotor noyé, Pompe simple à rotor noyé,  à haut rendement à variateur électronique, PN 10.     Eau 100%, Débit 0,34 m3/h, Hm 8  m CE.Puissance absorbée 0,009 à 0,19 KW, 230V, 1400à4450 t/min.</t>
  </si>
  <si>
    <t>Circulateur haut rendement à rotor noyé, Pompe simple à rotor noyé,  à haut rendement à variateur électronique, PN 10.     Eau 100%, Débit 2,8 m3/h, Hm 9  m CE.Puissance absorbée 0,009 à 0,19 KW, 230V, 1400à4450 t/min.</t>
  </si>
  <si>
    <t>Distribution secondaire d'énergie calorifique (boucle de récupération de chaleur jour), Circulateuir boucle de récupération de chaleur jour</t>
  </si>
  <si>
    <t>Circulateur à moteur ventilé, Pompe centifuge   double in line à moteur ventilé monocellulaire, monobloc, garniture à soufflet, PN 16, roue e t corp de pompe en fonte, avec régulation de puissanceélectronique  intégrée pour pression différentielle constante/variable.
Eau 100% , Q 160m3/h, 3-400V, moteur IE3, Puissance nominale 7,5 Kw, V 2900t/min, Courant nominal 13,5 A, IP 55, DN 65.</t>
  </si>
  <si>
    <t>Distribution secondaire d'énergie calorifique (boucle de récupération de chaleur jour), Pour circuit batterie de récupération de la CTA cuisine salle de convivialité, Local TOC +29 LT 0007</t>
  </si>
  <si>
    <t>Circulateur haut rendement à rotor noyé, Pompe simple à rotor noyé,  à haut rendement à variateur électronique, PN 16.     Eau + glycol 30%,  Débit 2 m3/h, Hm 5  m CE.Puissance absorbée 0,009 à 0,08 KW, 230V, 1400à3400 t/min.</t>
  </si>
  <si>
    <t>Distribution secondaire d'énergie calorifique (boucle de récupération de chaleur jour), Pour circuit batterie chaud/froid de la CTA cuisine salle de convivialité, Local TOC +29 LT 0007</t>
  </si>
  <si>
    <t>Circulateur haut rendement à rotor noyé, Pompe simple à rotor noyé,  à haut rendement à variateur électronique, PN 6.     Eau 100%,  Débit 5,4 m3/h, Hm 4  m CE.Puissance absorbée 0,012 à 0,3 KW, 230V, 1400à4800 t/min.</t>
  </si>
  <si>
    <t>Distribution secondaire d'énergie calorifique (boucle de récupération de chaleur jour), Pour circuit batterie chaud/froid de la CTA salle de convivialité, Local TOC +29 LT 0003</t>
  </si>
  <si>
    <t>Circulateur haut rendement à rotor noyé, Pompe simple à rotor noyé,  à haut rendement à variateur électronique, PN 16.     Eau 100%,  Débit 8,65 m3/h, Hm 4  m CE.Puissance absorbée 0,012 à 0,3 KW, 230V, 1400à4800 t/min.</t>
  </si>
  <si>
    <t>Distribution secondaire d'énergie calorifique (boucle de récupération de chaleur jour), Pour circuit batterie de post chauffe de la CTA salle de convivialité, Local TOC +29 LT 0003</t>
  </si>
  <si>
    <t>Circulateur haut rendement à rotor noyé, Pompe simple à rotor noyé,  à haut rendement à variateur électronique, PN 16.     Eau 100%,  Débit 2,6 m3/h, Hm 4  m CE.Puissance absorbée 0,009 à 0,125 KW, 230V, 1400à3700 t/min.</t>
  </si>
  <si>
    <t>Distribution secondaire d'énergie calorifique (boucle de récupération de chaleur jour), Pour circuit batterie chaud/froid de la CTA bureau 1, Local TOC +29 LT 0003</t>
  </si>
  <si>
    <t>Circulateur haut rendement à rotor noyé, Pompe simple à rotor noyé,  à haut rendement à variateur électronique, PN 16.     Eau 100%,  Débit 32,9 m3/h, Hm 4  m CE.Puissance absorbée 0,038 à 0,8 KW, 230V, 1400à3300 t/min, DN 65.</t>
  </si>
  <si>
    <t>Distribution secondaire d'énergie calorifique (boucle de récupération de chaleur jour), Pour circuit batterie post chauffe de la CTA bureau 1, Local TOC +29 LT 0003</t>
  </si>
  <si>
    <t>Circulateur haut rendement à rotor noyé, Pompe simple à rotor noyé,  à haut rendement à variateur électronique, PN 16.     Eau 100%,  Débit 11,6 m3/h, Hm 4  m CE.Puissance absorbée 0,012 à 0,3 KW, 230V, 1400à4800 t/min. DN 40</t>
  </si>
  <si>
    <t>Distribution secondaire d'énergie calorifique (boucle de récupération de chaleur jour), Pour circuit batterie chaud/froid de la CTA bureau 2, Local TOC +29 LT 0003</t>
  </si>
  <si>
    <t>Circulateur haut rendement à rotor noyé, Pompe simple à rotor noyé,  à haut rendement à variateur électronique, PN 16.     Eau 100%,  Débit 31,6 m3/h, Hm 4  m CE.Puissance absorbée 0,038 à 0,8 KW, 230V, 1400à3300 t/min. DN 65</t>
  </si>
  <si>
    <t>Distribution secondaire d'énergie calorifique (boucle de récupération de chaleur jour), Pour circuit batterie post chauffe de la CTA bureau 2, Local TOC +29 LT 0003</t>
  </si>
  <si>
    <t>Circulateur haut rendement à rotor noyé, Pompe simple à rotor noyé,  à haut rendement à variateur électronique, PN 16.     Eau 100%,  Débit 11,1 m3/h, Hm 4  m CE.Puissance absorbée 0,012 à 0,3 KW, 230V, 1400à4800 t/min. DN 40</t>
  </si>
  <si>
    <t>Distribution secondaire d'énergie calorifique (boucle de récupération de chaleur jour), Pour circuit batterie chaud/froid de la CTA cafeteria, Local TOC +01 LT 0015</t>
  </si>
  <si>
    <t>Circulateur haut rendement à rotor noyé, Pompe simple à rotor noyé,  à haut rendement à variateur électronique, PN 16.     Eau 100%,  Débit 8,8 m3/h, Hm 4  m CE.Puissance absorbée 0,012 à 0,3 KW, 230V, 1400à4800 t/min. DN 40</t>
  </si>
  <si>
    <t>Distribution secondaire d'énergie calorifique (boucle de récupération de chaleur jour), Pour circuit batterie post chauffe de la CTA cafeteria, Local TOC +01 LT 0015</t>
  </si>
  <si>
    <t>Circulateur haut rendement à rotor noyé, Pompe simple à rotor noyé,  à haut rendement à variateur électronique, PN 16.     Eau 100%,  Débit 3,3 m3/h, Hm 4  m CE.Puissance absorbée 0,009 à 0,125 KW, 230V, 1400à4800 t/min.</t>
  </si>
  <si>
    <t>Distribution secondaire d'énergie calorifique (boucle de récupération de chaleur jour), Pour circuit batterie chaud/froid de la CTA bureaux /salle de classe, Local TOC +01 LT 0014</t>
  </si>
  <si>
    <t>Circulateur haut rendement à rotor noyé, Pompe simple à rotor noyé,  à haut rendement à variateur électronique, PN 16.     Eau 100%,  Débit 10,1 m3/h, Hm 4  m CE.Puissance absorbée 0,012 à 0,3 KW, 230V, 1400à4800 t/min. DN 40</t>
  </si>
  <si>
    <t>Distribution secondaire d'énergie calorifique (boucle de récupération de chaleur jour), Pour circuit batterie post chauffe de la CTA bureaux /salle de classe, Local TOC +01 LT 0014</t>
  </si>
  <si>
    <t>Circulateur haut rendement à rotor noyé, Pompe simple à rotor noyé,  à haut rendement à variateur électronique, PN 16.     Eau 100%,  Débit 3,8 m3/h, Hm 4  m CE.Puissance absorbée 0,009 à 0,125 KW, 230V, 1400à3700 t/min.</t>
  </si>
  <si>
    <t>Distribution secondaire d'énergie calorifique (boucle de récupération de chaleur jour), Pour circuit batterie chaud/froid de la CTA conférence, Local TOC +01 LT 0014</t>
  </si>
  <si>
    <t>Circulateur haut rendement à rotor noyé, Pompe simple à rotor noyé,  à haut rendement à variateur électronique, PN 16.     Eau 100%,  Débit 9,6 m3/h, Hm 4  m CE.Puissance absorbée 0,012 à 0,3 KW, 230V, 1400à4800 t/min. DN 40</t>
  </si>
  <si>
    <t>Distribution secondaire d'énergie calorifique (boucle de récupération de chaleur jour), Pour circuit batterie post chauffe de la CTA conférence, Local TOC +01 LT 0014</t>
  </si>
  <si>
    <t>Circulateur haut rendement à rotor noyé, Pompe simple à rotor noyé,  à haut rendement à variateur électronique, PN 16.     Eau 100%,  Débit 3,6 m3/h, Hm 4  m CE.Puissance absorbée 0,009 à 0,125 KW, 230V, 1400à3700 t/min.</t>
  </si>
  <si>
    <t>Distribution secondaire d'énergie calorifique (boucle de récupération de chaleur jour), Pour circuit batterie chaud/froid de la CTA imprimerie, Local TOC +01 LT 0014</t>
  </si>
  <si>
    <t>Distribution secondaire d'énergie calorifique (boucle de récupération de chaleur jour), Pour circuit batterie post chauffe de la CTA imprimerie, Local TOC +01 LT 0014</t>
  </si>
  <si>
    <t>Circulateur haut rendement à rotor noyé, Pompe simple à rotor noyé,  à haut rendement à variateur électronique, PN 16.     Eau 100%,  Débit 3,3 m3/h, Hm 4  m CE.Puissance absorbée 0,009 à 0,125 KW, 230V, 1400à3700 t/min.</t>
  </si>
  <si>
    <t>Distribution secondaire d'énergie calorifique (boucle de récupération de chaleur jour), Pour circuit batterie chaud de la CTA sanitaires socle, Local TOC +01 LT 0014</t>
  </si>
  <si>
    <t xml:space="preserve">Circulateur haut rendement à rotor noyé, Pompe simple à rotor noyé,  à haut rendement à variateur électronique, PN 16.     Eau 100%,  Débit 1,9 m3/h, Hm 4  m CE.Puissance absorbée 0,009 à 0,125 KW, 230V, 1400à3700 t/min. </t>
  </si>
  <si>
    <t>Distribution secondaire d'énergie calorifique (boucle de récupération de chaleur jour), Pour circuit batterie chaud de la CTA stockage /LT, Local TOC +01 LT 0014</t>
  </si>
  <si>
    <t xml:space="preserve">Circulateur haut rendement à rotor noyé, Pompe simple à rotor noyé,  à haut rendement à variateur électronique, PN 16.     Eau 100%,  Débit 3,4 m3/h, Hm 4  m CE.Puissance absorbée 0,009 à 0,125 KW, 230V, 1400à3700 t/min. </t>
  </si>
  <si>
    <t>Distribution secondaire d'énergie calorifique (boucle de récupération de chaleur jour), Pour circuit batterie chaud/froid de la CTA data center, Local TOC -01 LT 0086</t>
  </si>
  <si>
    <t xml:space="preserve">Circulateur haut rendement à rotor noyé, Pompe simple à rotor noyé,  à haut rendement à variateur électronique, PN 16.     Eau 100%,  Débit 1,2 m3/h, Hm 4  m CE.Puissance absorbée 0,009 à 0,125 KW, 230V, 1400à3700 t/min. </t>
  </si>
  <si>
    <t>Distribution secondaire d'énergie calorifique (boucle de récupération de chaleur jour), Pour circuit batterie post chauffe de la CTA vestiaires fitness, Local TOC +01 LT 0065</t>
  </si>
  <si>
    <t xml:space="preserve">Circulateur haut rendement à rotor noyé, Pompe simple à rotor noyé,  à haut rendement à variateur électronique, PN 16.     Eau 100%,  Débit 3 m3/h, Hm 4  m CE.Puissance absorbée 0,009 à 0,125 KW, 230V, 1400à3700 t/min. </t>
  </si>
  <si>
    <t>Distribution secondaire d'énergie calorifique (boucle de récupération de chaleur nuit), Circuit boucle de récupération de chaleur nuit, local TOC +02 LT 0019</t>
  </si>
  <si>
    <t>Circulateur haut rendement à rotor noyé, Pompe simple à rotor noyé,  à haut rendement à variateur électronique, PN 6.     Eau 100%,  Débit 19,8 m3/h, Hm 8  m CE.Puissance absorbée 0,04 à 01,45 KW, 230V, 950 à 3400 t/min.</t>
  </si>
  <si>
    <t>Installation de production de froid informatique et cinfort MAF 1 et 10, Circuit condenseur de la machine frigorifique "MAF 1".</t>
  </si>
  <si>
    <t>Circulateur à moteur ventilé, compososé de 2 pompes simples Inline centrifuges à moteur
ventilé, fonctionnant en parallèle et reprenant chacune 50% du débit
nominal du circuit, monocellulaire,
Fluide : Eau 100 %
Débit nominal min. cumulé des 2 pompes : 96,20 m³/h
Hauteur manométrique : 20,50 m
IAlimentation réseau : 3~400 V ±10 %, 50 Hz
Moteur niveau de rendement : IE4
Puissance nominale P2 : 3,8 kW
Vitesse de rotation max. : 500 1/min ... 3700 1/min
Courant nominal (env.) : 7,6 A
Indice de protection : IP 55
Raccord de tube côté aspiration : DN 80, PN 16
Raccord de tube côté refoulement : DN 80, PN 16</t>
  </si>
  <si>
    <t>Installation de production de froid informatique et cinfort MAF 1 et 11, Circuit condenseur de la machine frigorifique "MAF 2".</t>
  </si>
  <si>
    <t>Circulateur à moteur ventilé, compososé de 2 pompes simples Inline centrifuges à moteur
ventilé, fonctionnant en parallèle et reprenant chacune 50% du débit
nominal du circuit, monocellulaire,
Débit nominal min cumulé des 2 pompes : 96,20 m³/h
Hauteur manométrique : 18,50 m
Alimentation réseau : 3~400 V ±10 %, 50 Hz
Moteur niveau de rendement : IE4
Puissance nominale P2 : 3,8 kW
Vitesse de rotation max. : 500 1/min ... 3700 1/min
Courant nominal (env.) : 7,6 A
Indice de protection : IP 55
Raccord de tube côté aspiration : DN 80, PN 16
Raccord de tube côté refoulement : DN 80, PN 16</t>
  </si>
  <si>
    <t>Installation de production de froid informatique et cinfort MAF 1 et 2, Circuits évaporateurs de la machine frigorifique "MAF 1".</t>
  </si>
  <si>
    <t>Circulateur à moteur ventilé, compososé de 2 pompes simples Inline centrifuges à moteur
ventilé, fonctionnant en parallèle et reprenant chacune 50% du débit
nominal du circuit, monocellulaire,
Débit nominal min cumulé des 2 pompes : 93 m³/h
Hauteur manométrique : 7 m
Alimentation réseau : 3~400 V ±10 %, 50 Hz
Moteur niveau de rendement : IE4
Puissance nominale P2 : 3,8 kW
Vitesse de rotation max. : 500 1/min ... 3700 1/min
Courant nominal (env.) : 7,6 A
Indice de protection : IP 55
Raccord de tube côté aspiration : DN 80, PN 16
Raccord de tube côté refoulement : DN 80, PN 16</t>
  </si>
  <si>
    <t>Installation de production de froid informatique et cinfort MAF 1 et 2, Circuits évaporateurs de la machine frigorifique "MAF 2".</t>
  </si>
  <si>
    <t>Installation de production de froid informatique et cinfort MAF 3, Circuit condenseur de la machine frigorifique "MAF 3".
TOC+29 LT0003.</t>
  </si>
  <si>
    <t>Circulateur à moteur ventilé, Dispositif compososé de 2 pompes simples Inline centrifuges à moteur
ventilé, fonctionnant en parallèle et reprenant chacune 50% du débit
nominal du circuit
Caractéristiques techniques prévues :
Fluide : Eau glycolée 30 %
Débit nominal min. cumulé des 2 pompes : 154,10 m³/h
Hauteur manométrique : 18,50 m
Pression maxi de service : 16 bar
Alimentation réseau : 3~400 V ±10 %, 50 Hz
Moteur niveau de rendement : IE4
Puissance nominale P2 : 5,6 kW
Vitesse de rotation max. : 500 1/min ... 3700 1/min
Courant nominal (env.) : 10,4 A
Indice de protection : IP 55
Type d'alimentation électrique : normal.
Raccord de tube côté aspiration : DN 100, PN 16.
Raccord de tube côté refoulement : DN 100, PN 16.</t>
  </si>
  <si>
    <t>Circulateur à moteur ventilé, Dispositif compososé de 2 pompes simples Inline centrifuges à moteur
ventilé, fonctionnant en parallèle et reprenant chacune 50% du débit
nominal du circuit
Caractéristiques techniques prévues :
Fluide : Eau 100 %
Débit nominal min. cumulé des 2 pompes : 103,30 m³/h
Hauteur manométrique : 7,00 m.
Pression maxi de service : 16 bar.
Alimentation réseau : 3~400 V ±10 %, 50 Hz.
Moteur niveau de rendement : IE4
Puissance nominale P2 : 3 kW
Vitesse de rotation max. : 500 1/min ... 2950 1/min.
Courant nominal (env.) : 5,8 A.
Indice de protection : IP 55.
Type d'alimentation électrique : normal.
Raccord de tube côté aspiration : DN 80, PN 16.
Raccord de tube côté refoulement : DN 80, PN 16.</t>
  </si>
  <si>
    <t>Distribution primaire d'énergie frigorifique -INFORMATIQUE ET CONFORT - MAF1 &amp; MAF2, Collecteur principal de distribution d'énergie frigorifique des machines
frigorifiques "MAF 1" et "MAF 2" .</t>
  </si>
  <si>
    <t>Circulateur à moteur ventilé, Dispositif compososé de 2 pompes simples Inline centrifuges à moteur
ventilé, fonctionnant en parallèle et reprenant chacune 50% du débit
nominal du circuit.
Caractéristiques techniques prévues :
Fluide : Eau 100 %
Débit nominal min. cumulé des 2 pompes : 93,00 m³/h
Hauteur manométrique : 7,00 m
Pression maxi de service : 16 bar
Alimentation réseau : 3~400 V ±10 %, 50 Hz
Moteur niveau de rendement : IE4
Puissance nominale P2 : 3,8 kW
Vitesse de rotation max. : 500 1/min ... 3700 1/min
Courant nominal (env.) : 7,6 A
Indice de protection : IP 55
Type d'alimentation électrique : normal.
Raccord de tube côté aspiration : DN 80, PN 16
Raccord de tube côté refoulement : DN 80, PN 16</t>
  </si>
  <si>
    <t>Circulateur à moteur ventilé, Dispositif compososé de 2 pompes simples Inline centrifuges à moteur
ventilé, fonctionnant en parallèle et reprenant chacune 50% du débit
nominal du circuit.
Caractéristiques techniques prévues :
Fluide : Eau 100 %
Débit nominal min. cumulé des 2 pompes : 93,00 m³/h
Hauteur manométrique : 7,00 m
Température du fluide : 1 °C
Température min. du fluide : -20 °C
Température max. du fluide : 140 °C
Pression maxi de service : 16 bar
Indice de rendement minimal (MEI) : =? 0.70
Alimentation réseau : 3~400 V ±10 %, 50 Hz
Moteur niveau de rendement : IE4
Puissance nominale P2 : 3,8 kW
Vitesse de rotation max. : 500 1/min ... 3700 1/min
Courant nominal (env.) : 7,6 A
Indice de protection : IP 55
Type d'alimentation électrique : secouru redondant.
Raccord de tube côté aspiration : DN 80, PN 16
Raccord de tube côté refoulement : DN 80, PN 16</t>
  </si>
  <si>
    <t>Circulateur à moteur ventilé, Pompe simple Inline centrifuges à moteur ventilé.
Caractéristiques techniques prévues :
Fluide : Eau 100 %
Débit nominal min. : 94,70 m³/h
Hauteur manométrique : 12,50 m
Température du fluide : 17°C
Température min. du fluide : -20 °C
Température max. du fluide : 140 °C
Pression maxi de service : 16 bar
Indice de rendement minimal (MEI) : =? 0.70
Alimentation réseau : 3~400 V ±10 %, 50 Hz
Moteur niveau de rendement : IE4
Puissance nominale P2 : 5,6 kW
Vitesse de rotation max. : 500 1/min ... 3700 1/min
Courant nominal (env.) : 10,4 A
Indice de protection : IP 55
Type d'alimentation électrique : normal.
Raccord de tube côté aspiration : DN 100, PN 16
Raccord de tube côté refoulement : DN 100, PN 16</t>
  </si>
  <si>
    <t>Circulateur à moteur ventilé, Dispositif compososé de 2 pompes simples Inline centrifuges à moteur
ventilé, fonctionnant en parallèle et reprenant chacune 50% du débit
nominal du circuit.
Caractéristiques techniques prévues :
Fluide : Eau 100 %
Débit nominal min. cumulé des 2 pompes : 301,00 m³/h
Hauteur manométrique : 7,00 m
Température du fluide : 17 °C
Température min. du fluide : -20 °C
Température max. du fluide : 140 °C
Pression maxi de service : 16 bar
Indice de rendement minimal (MEI) : =? 0.40
Alimentation réseau : 3~400 V ±10 %, 50 Hz
Moteur niveau de rendement : IE2
Puissance nominale P2 : 15 kW
Vitesse de rotation max. : 750 1/min ... 2900 1/min
Courant nominal (env.) : 26 A
Indice de protection : IP 55
Type d'alimentation électrique : secouru redondant.
Raccord de tube côté aspiration : DN 100, PN 16
Raccord de tube côté refoulement : DN 100, PN 16</t>
  </si>
  <si>
    <t>Circulateur à moteur ventilé, Pompe simple Inline centrifuges à moteur ventilé.
Caractéristiques techniques prévues :
Fluide : Eau 100 %
Débit nominal min. : 103.30 m³/h
Hauteur manométrique : 5,00 m
Pression maxi de service : 16 bar
Alimentation réseau : 3~400 V ±10 %, 50 Hz
Moteur niveau de rendement : IE4
Puissance nominale P2 : 3,2 kW
Vitesse de rotation max. : 500 1/min ... 2160 1/min
Courant nominal (env.) : 6,3 A
Indice de protection : IP 55
Type d'alimentation électrique : normal.
Raccord de tube côté aspiration : DN 100, PN 16
Raccord de tube côté refoulement : DN 100, PN 16</t>
  </si>
  <si>
    <t>Circulateur à moteur ventilé, 2 Pompes inline à haut rendement à variation électronique,
fonctionnant en parallèle et reprenant chacune 100% du débit nominal
du circuit.
Caractéristiques techniques prévues :
Fluide : Eau 100 %
Débit nominal min. cumulé des 2 pompes : 64,50 m³/h
Hauteur manométrique : 7,00 m
Température du fluide : 18 °C
Température min. du fluide : -20 °C
Température max. du fluide : 140 °C
Pression maxi de service : 16 bar
Indice de rendement minimal (MEI) : =? 0.40
Alimentation réseau : 3~400 V ±10 %, 50 Hz
Moteur niveau de rendement : IE2
Puissance nominale P2 : 1,1 kW
Vitesse de rotation max. : 750 1/min ... 2900 1/min
Courant nominal (env.) : 2,5 A
Indice de protection : IP 55
Type d'alimentation électrique : secouru redondant.
Raccord de tube côté aspiration : DN 65, PN 16
Raccord de tube côté refoulement : DN 65, PN 16</t>
  </si>
  <si>
    <t>Distribution d'énergie frigorifique secondaire Ilot bureautique VDI, Circuit "DISTRIBUTION SECONDAIRE - ILOTS / BUREAUTIQUE / VDI ET4
- ET12".
Circuit "DISTRIBUTION SECONDAIRE - ILOTS / BUREAUTIQUE / VDI
ET13 - ET20".
Circuit "DISTRIBUTION SECONDAIRE - ILOTS / BUREAUTIQUE / VDI
ET21 - ET28".</t>
  </si>
  <si>
    <t>Circulateur haut rendement à rotor noyé, 2 Pompes inline à haut rendement à variation électronique,
fonctionnant en parallèle et reprenant chacune 50% du débit nominal
du circuit.
Caractéristiques techniques prévues :
Fluide : Eau 100 %
Débit nominal min. : 78,90 m³/h
Hauteur manométrique : 9,50 m
Pression maxi de service : 10 bar
Alimentation réseau : 1~230V/50 Hz
Moteur niveau de rendement : IE2
Puissance nominale P2 : 2,2 kW
Vitesse nominale : 2900 1/min
Courant nominal : 4,62 A
Indice de protection : IP 55
Raccord de tube côté aspiration : DN 80, PN 10
Raccord de tube côté refoulement : DN 80, PN 10</t>
  </si>
  <si>
    <t>Distribution d'énergie frigorifique secondaire Ilot bureautique VDI, Circuit "DISTRIBUTION SECONDAIRE - ILOTS / BUREAUTIQUE / VDI SS1
- ET3".</t>
  </si>
  <si>
    <t>Circulateur haut rendement à rotor noyé, Fluide : Eau 100 %
Débit nominal min. : 66,50 m³/h
Hauteur manométrique : 9,50 m
Pression maxi de service : 10 bar
Alimentation réseau : 1~230V/50 Hz
Moteur niveau de rendement : IE2
Puissance nominale P2 : 1,5 kW
Vitesse nominale : 2900 1/min
Courant nominal : 3,3 A
Indice de protection : IP 55
Raccord de tube côté aspiration : DN 65, PN 10
Raccord de tube côté refoulement : DN 65, PN 10</t>
  </si>
  <si>
    <t>Circulateur à moteur ventilé, Fluide : Eau 100 %
Débit nominal min. cumulé des 2 pompes : 64,50 m³/h
Hauteur manométrique : 7,00 m
Pression maxi de service : 6 bar
Alimentation réseau : 3~400 V ±10 %, 50 Hz
Moteur niveau de rendement : IE2
Puissance nominale P2 : 1,1 kW
Vitesse de rotation max. : 750 1/min ... 2900 1/min
Courant nominal (env.) : 2,5 A
Indice de protection : IP 55
Type d'alimentation électrique : secouru redondant.
Raccord de tube côté aspiration : DN 65, PN 6
Raccord de tube côté refoulement : DN 65, PN 6</t>
  </si>
  <si>
    <t>Distribution d'énergie frigorifique - CTA -MAF4, Alimentation du collecteur principal de distribution d'énergie frigorifique de la
machine frigorifique "MAF 3".</t>
  </si>
  <si>
    <t>Circulateur à moteur ventilé, Dispositif compososé de 2 pompes simples Inline centrifuges à moteur
ventilé, fonctionnant en parallèle et reprenant chacune 50% du débit
nominal du circuit
Caractéristiques techniques prévues :
Fluide : Eau 100 %
Débit nominal min. cumulé des 2 pompes : 103,30 m³/h
Hauteur manométrique : 5,00 m
Pression maxi de service : 16 bar
Alimentation réseau : 3~400 V ±10 %, 50 Hz
Moteur niveau de rendement : IE4
Puissance nominale P2 : 3,2 kW
Vitesse de rotation max. : 500 1/min ... 2160 1/min
Courant nominal (env.) : 6,3 A
Indice de protection : IP 55
Type d'alimentation électrique : normal.
Raccord de tube côté aspiration : DN 100, PN 16
Raccord de tube côté refoulement : DN 100, PN 16</t>
  </si>
  <si>
    <t>Distribution d'énergie frigorifique - CTA -MAF5, Alimentation du collecteur principal de distribution d'énergie frigorifique de la
machine frigorifique "MAF 3".</t>
  </si>
  <si>
    <t>Circulateur à moteur ventilé, Dispositif compososé de 2 pompes simples Inline centrifuges à moteur
ventilé, fonctionnant en parallèle et reprenant chacune 50% du débit
nominal du circuit
Caractéristiques techniques prévues :
Fluide : Eau 100 %
Débit nominal min. cumulé des 2 pompes : 103,30 m³/h
Hauteur manométrique : 18,00 m
Pression maxi de service : 16 bar
Alimentation réseau : 3~400 V ±10 %, 50 Hz
Moteur niveau de rendement : IE4
Puissance nominale P2 : 3,8 kW
Vitesse de rotation max. : 500 1/min ... 3700 1/min
Courant nominal (env.) : 7,6 A
Indice de protection : IP 55
Type d'alimentation électrique : normal.
Raccord de tube côté aspiration : DN 100, PN 16
Raccord de tube côté refoulement : DN 100, PN 16</t>
  </si>
  <si>
    <t>Récupération directe Data Center, Récupération directe Data Center</t>
  </si>
  <si>
    <t>Circulateur haut rendement à rotor noyé, Fluide : Eau 100 %
Débit nominal min : 25,80 m³/h
Hauteur manométrique : 10,00 m
Pression maxi de service : 16 bar
Alimentation réseau : 1~230V/50 Hz
Puissance absorbée P 1 : 0,04 kW ... 1,45 kW
Vitesse de rotation max. : 950 1/min ... 3400 1/min
Intensité absorbée : 0,3 A ... 6,4 A
Indice de protection : IP X4D
Raccord de tube : DN 65 PN 6</t>
  </si>
  <si>
    <t>Circulateur à moteur ventilé, Pompe simple Inline centrifuges à moteur ventilé.
Caractéristiques techniques prévues :
Fluide : Eau 100 %
Débit nominal min. cumulé des 2 pompes : 103,30 m³/h
Hauteur manométrique : 7,00 m.
Pression maxi de service : 16 bar.
Alimentation réseau : 3~400 V ±10 %, 50 Hz.
Moteur niveau de rendement : IE4
Puissance nominale P2 : 3 kW
Vitesse de rotation max. : 500 1/min ... 2950 1/min.
Courant nominal (env.) : 5,8 A.
Indice de protection : IP 55.
Type d'alimentation électrique : normal.
Raccord de tube côté aspiration : DN 80, PN 16.
Raccord de tube côté refoulement : DN 80, PN 16.</t>
  </si>
  <si>
    <t>1.2.9.9</t>
  </si>
  <si>
    <t>Echangeur à plaques</t>
  </si>
  <si>
    <t>Production et distribution primaire d'énergie, Circuit convecteurs/radiateurs/rideaux d'air SS1 -ET3, local TOC +02 LT0019 (distribution chaud)</t>
  </si>
  <si>
    <t>Echangeur à plaque à contre-courant, acier inox. P 125 KW, eau/eau, PN16, raccords DN 65 .</t>
  </si>
  <si>
    <t>Production et distribution primaire d'énergie, Circuit convecteurs tour, en gaine technique locaux TOC+04 LG 0806, +13 et +21.</t>
  </si>
  <si>
    <t>Echangeur à plaque à contre-courant, acier inox. P 125 KW, eau/eau, PN 16, raccords DN 65.</t>
  </si>
  <si>
    <t>Production et distribution primaire d'énergie, Circuit panneaux chauffants salle de sport, local nTOC +02 LT 0019</t>
  </si>
  <si>
    <t>Echangeur à plaque à contre-courant, acier inox. P 7,8 KW, eau/eau, PN 16 raccords DN 20.</t>
  </si>
  <si>
    <t>Production et distribution primaire d'énergie, Circuit chauffage de sol galerie, entrée R+3, plafond réversiblée salles conférence. Local TOC +02 LT 0019</t>
  </si>
  <si>
    <t>Echangeur à plaque à contre-courant, acier inox. P 32,5 KW, eau/eau, PN 16 raccords DN 40.</t>
  </si>
  <si>
    <t>Production et distribution primaire d'énergie, Circuit appoint de la boucle, local TOC+02 LT 0019</t>
  </si>
  <si>
    <t>Echangeur à plaque à contre-courant, acier inox. P 800 KW, eau/eau, PN 16 raccords DN 100.</t>
  </si>
  <si>
    <t>Production et distribution primaire d'énergie, Circuit boucle de récupération de chaleur nuit, Local TOC +02 LT0019</t>
  </si>
  <si>
    <t>Echangeur à plaque à contre-courant, acier inox. P 13 KW, eau/eau, PN 16 raccords DN 40.</t>
  </si>
  <si>
    <t>Production et distribution primaire d'énergie, Circuit boucle de récupération de chaleur nuit, Local TOC +02 LT0020</t>
  </si>
  <si>
    <t>Echangeur à plaque à contre-courant, acier inox. P 125 KW, eau/eau, PN 16 raccords DN 40.</t>
  </si>
  <si>
    <t>Distribution primaire d'énergie frigorifique -INFORMATIQUE ET CONFORT - MAF1 &amp; MAF2, Circuit "ILOTS / BUREAUTIQUE / VDI".
TOC+04 LG 0801 ("Gaine technique").
TOC+13 LG 0801 ("Gaine technique").
TOC+21 LG 0801 ("Gaine technique")</t>
  </si>
  <si>
    <t>Echangeur à plaque à contre-courant, acier inox. P 275 KW, eau/eau, PN16, raccords DN 150 .</t>
  </si>
  <si>
    <t>Echangeur à plaque à contre-courant, acier inox. P 225 KW, eau/eau, PN16, raccords DN 150 .</t>
  </si>
  <si>
    <t>Distribution primaire d'énergie frigorifique -INFORMATIQUE ET CONFORT - MAF1 &amp; MAF2, Circuit data center</t>
  </si>
  <si>
    <t>Echangeur à plaque à contre-courant, acier inox. P 300 KW, eau/eau, PN16, raccords DN 150 .</t>
  </si>
  <si>
    <t>Distribution primaire d'énergie frigorifique -INFORMATIQUE ET CONFORT - MAF1 &amp; MAF2, Redondance data center</t>
  </si>
  <si>
    <t>Récupération directe Data Center, TOC+02 LT0019 ("Local Distribution Chaud").</t>
  </si>
  <si>
    <t>Echangeur à plaque à contre-courant, acier inox. P 90 KW, eau/eau, PN16, raccords DN 100 .</t>
  </si>
  <si>
    <t>Echangeur à plaque à contre-courant, acier inox. P 720 KW, eau/eau, PN16, raccords DN 200 .</t>
  </si>
  <si>
    <t>1.2.9.10</t>
  </si>
  <si>
    <t>Ballons tampon</t>
  </si>
  <si>
    <t>Installation de production de froid informatique et cinfort MAF 1 et 2, Alimentation d'eau à destination des refroidisseurs de liquide des machines
frigorifiques "MAF 1" &amp; "MAF 2".
OC+29 LT0003.</t>
  </si>
  <si>
    <t>Réservoir accumulateur (eau de ville), 1 purge d'air DN 15.
1 vidange DN 32 avec robinet 5/4" à passage intégral.
1 manchon DN 25 en réserve.
flotteur pour maintien du niveau d'eau automatique.
Capacité nominale : 8.000 L.
Diamètre : 2,00 m</t>
  </si>
  <si>
    <t>Installation de production de froid informatique et cinfort MAF 1 et 2, Ballon tampon des machines frigorifiques "MAF 1" &amp; "MAF 2".
Local ventilation TOC+01 LT0022 et TOC+01 LT0020.</t>
  </si>
  <si>
    <t>Réservoirs accumulateurs , 2 départs et retour pour eau glacée DN 200.
1 raccord pour puisage d'eau en partie inférieure DN 40.
1 purge d'air DN 15.
1 vidange DN 32 avec robinet 5/4" à passage intégral.
1 manchon DN 25 en réserve.
3 réservations pour thermomètres.
3 réservations pour sonde de température.
flotteur pour maintien du niveau d'eau automatique.
Caractéristiques techniques prévues :
Capacité nominale totale : 7.000 L. 2x 3500l
Pression nominale : PN 16.
Diamètre max. : 2,00 m.</t>
  </si>
  <si>
    <t>Installation de production de froid informatique et cinfort MAF 1 et 2, Ballon tampon pour la récupération de chaleur indirecte..
Local de distribution chaud TOC+02 LT0019.</t>
  </si>
  <si>
    <t>Installation de production de froid informatique et cinfort MAF 3, Ballon tampon de la machine frigorifique "MAF 3".TOC+01 LT0020 "Production-distribution de froid" .</t>
  </si>
  <si>
    <t>Réservoirs accumulateurs 8.000L (2 x 4.000 L), 2 départs et retour pour eau glacée DN 200.
1 raccord pour puisage d'eau en partie inférieure DN 40.
1 purge d'air DN 15.
1 vidange DN 32 avec robinet 5/4" à passage intégral.
1 manchon DN 25 en réserve.
3 réservations pour thermomètres.
3 réservations pour sonde de température.
flotteur pour maintien du niveau d'eau automatique.
Caractéristiques techniques prévues :
Capacité nominale totale : 8.000 L. 2x 4000l
Pression nominale : PN 16.
Diamètre max. : 2,00 m.</t>
  </si>
  <si>
    <t>1.2.9.11</t>
  </si>
  <si>
    <t xml:space="preserve">Vanne de réglage </t>
  </si>
  <si>
    <t>Production et distribution primaire d'énergie, Pour tous les circuits du collecteur principal de distribution calorifique.</t>
  </si>
  <si>
    <t>Vanne de réglage , DN 125</t>
  </si>
  <si>
    <t>Vanne de réglage , DN 100</t>
  </si>
  <si>
    <t>Vanne de réglage , DN 65.</t>
  </si>
  <si>
    <t>Vanne de réglage , DN 50</t>
  </si>
  <si>
    <t>Vanne de réglage , DN 40</t>
  </si>
  <si>
    <t>Vanne de réglage , DN 20</t>
  </si>
  <si>
    <t>Distribution d'énergie calorifique du socle (Corps de chauffe), Pour circuit secondaire convecteurs/radiateurs, rideaux d'air SS1 - ET20</t>
  </si>
  <si>
    <t>Vanne de réglage, DN 65</t>
  </si>
  <si>
    <t>Vanne de réglage, DN 50</t>
  </si>
  <si>
    <t>Vanne de réglage, DN 40</t>
  </si>
  <si>
    <t>Vanne de réglage, DN 32</t>
  </si>
  <si>
    <t>Vanne de réglage, DN 25</t>
  </si>
  <si>
    <t>Vanne de réglage, DN20</t>
  </si>
  <si>
    <t>Vanne de réglage, DN15</t>
  </si>
  <si>
    <t>Distribution d'énergie calorifique du socle (Corps de chauffe), Circuit d'alimentation des batteries de post chauffe du centre de santé.</t>
  </si>
  <si>
    <t>Vanne de réglage, DN40, PN16</t>
  </si>
  <si>
    <t>Vanne de réglage, DN32, PN16</t>
  </si>
  <si>
    <t>Vanne de réglage, DN25, PN16</t>
  </si>
  <si>
    <t>Vanne de réglage, DN20, PN16</t>
  </si>
  <si>
    <t>Vanne de réglage, DN15, PN16</t>
  </si>
  <si>
    <t>Vanne de réglage , DN 65</t>
  </si>
  <si>
    <t>Vanne de réglage , DN 32</t>
  </si>
  <si>
    <t>Vanne de réglage , DN 25</t>
  </si>
  <si>
    <t>Vanne de réglage, DN 20</t>
  </si>
  <si>
    <t>Vanne de réglage DN 50, DN 50</t>
  </si>
  <si>
    <t>Vanne de réglage DN 40, DN 40</t>
  </si>
  <si>
    <t>Vanne de réglage DN 32, DN 32</t>
  </si>
  <si>
    <t>Vanne de réglage DN 25, DN 25</t>
  </si>
  <si>
    <t>Vanne de réglage DN 15, DN 15</t>
  </si>
  <si>
    <t>Vanne de réglage , DN 200</t>
  </si>
  <si>
    <t>Vanne de réglage , DN 80</t>
  </si>
  <si>
    <t>Distribution secondaire d'énergie calorifique (boucle de récupération de chaleur nuit), Tous les circuits du collecteur principal de distribution calorifique</t>
  </si>
  <si>
    <t>Vanne de réglage DN 100, DN 100</t>
  </si>
  <si>
    <t>Installation de production de froid informatique et cinfort MAF 1 et 2, Circuits condenseurs et évaporatuers des machines frigorifiques "MAF 1" et
"MAF 2".</t>
  </si>
  <si>
    <t>Vanne de réglage , DN 250</t>
  </si>
  <si>
    <t>Vanne de réglage , DN 150</t>
  </si>
  <si>
    <t>Vanne de réglage , DN150</t>
  </si>
  <si>
    <t>Vanne de réglage , DN80</t>
  </si>
  <si>
    <t>Vanne de réglage , DN65</t>
  </si>
  <si>
    <t>Vanne de réglage , DN50</t>
  </si>
  <si>
    <t>Vanne de réglage , DN40</t>
  </si>
  <si>
    <t>Vanne de réglage , DN32</t>
  </si>
  <si>
    <t>Vanne de réglage , DN25</t>
  </si>
  <si>
    <t>Distribution d'énergie frigorifique - CTA -MAF32, Collecteur principal de distribution d'énergie frigorifique de la machine
frigorifique "MAF 3".</t>
  </si>
  <si>
    <t>Vanne de réglage , DN200</t>
  </si>
  <si>
    <t>Distribution d'énergie frigorifique - CTA -MAF33, Collecteur principal de distribution d'énergie frigorifique de la machine
frigorifique "MAF 3".</t>
  </si>
  <si>
    <t>Vanne de réglage, DN150</t>
  </si>
  <si>
    <t>Distribution d'énergie frigorifique - CTA -MAF34, Collecteur principal de distribution d'énergie frigorifique de la machine
frigorifique "MAF 3".</t>
  </si>
  <si>
    <t>Vanne de réglage , DN125</t>
  </si>
  <si>
    <t>Distribution d'énergie frigorifique - CTA -MAF35, Collecteur principal de distribution d'énergie frigorifique de la machine
frigorifique "MAF 3".</t>
  </si>
  <si>
    <t>Distribution d'énergie frigorifique - CTA -MAF36, Collecteur principal de distribution d'énergie frigorifique de la machine
frigorifique "MAF 3".</t>
  </si>
  <si>
    <t>Distribution d'énergie frigorifique - CTA -MAF37, Collecteur principal de distribution d'énergie frigorifique de la machine
frigorifique "MAF 3".</t>
  </si>
  <si>
    <t>Distribution d'énergie frigorifique - CTA -MAF38, Collecteur principal de distribution d'énergie frigorifique de la machine
frigorifique "MAF 3".</t>
  </si>
  <si>
    <t>Vanne de réglage, DN32</t>
  </si>
  <si>
    <t>Distribution d'énergie frigorifique - CTA -MAF39, Collecteur principal de distribution d'énergie frigorifique de la machine
frigorifique "MAF 3".</t>
  </si>
  <si>
    <t>1.2.9.12</t>
  </si>
  <si>
    <t>Robinets</t>
  </si>
  <si>
    <t>Robinet d'isolement à tournant sphérique, DN 20</t>
  </si>
  <si>
    <t>Distribution d'énergie calorifique du socle (Corps de chauffe), Pour circuit secondaire convecteurs/radiateurs, rideaux d'air SS1 - ET18</t>
  </si>
  <si>
    <t>Robinet d'isolement à tournant sphérique, DN25</t>
  </si>
  <si>
    <t>Robinet d'isolement à tournant, DN20, PN16</t>
  </si>
  <si>
    <t>Robinet d'isolement à tournant, DN15</t>
  </si>
  <si>
    <t>Robinet d'isolement à tournant, DN15, PN16</t>
  </si>
  <si>
    <t>Robinet d'isolement à tournant sphérique, DN 15</t>
  </si>
  <si>
    <t>Robinet d'isolement à papillon DN 50, DN 50</t>
  </si>
  <si>
    <t>Robinet d'isolement à papillon DN 40, DN 40</t>
  </si>
  <si>
    <t>Robinet d'isolement à papillon DN 32, DN 32</t>
  </si>
  <si>
    <t>Robinet d'isolement à papillon DN 25, DN 25</t>
  </si>
  <si>
    <t>Robinet d'isolement à tournant sphérique , DN 15</t>
  </si>
  <si>
    <t>Robinet d'isolement à tournant sphérique , DN 20</t>
  </si>
  <si>
    <t>Robinet d'isolement à tournant sphérique , DN150</t>
  </si>
  <si>
    <t>1.2.9.13</t>
  </si>
  <si>
    <t>Production et distribution primaire d'énergie, Pour le raccordement du vase d'expansion à groupe moto-compresseur.</t>
  </si>
  <si>
    <t>Vanne d'arrêt à bride avec capot de sécurité</t>
  </si>
  <si>
    <t>Distribution d'énergie calorifique du socle (Corps de chauffe), Pour le raccordement du vase d'expansion à groupe moto-compresseur.</t>
  </si>
  <si>
    <t>Vanne d'arrêt à bride avec capot de sécurité
Avec poussoir pour test fonctionnement et de réenclenchement, contact libre de potentiel pour report information vers GTC. PN6, 230V, DN 40, IP 44.</t>
  </si>
  <si>
    <t>Installation de production de froid informatique et cinfort MAF 1 et 2, Pour le raccordement des vases d'expansion (à groupe moto-compresseur)</t>
  </si>
  <si>
    <t>Distribution d'énergie frigorifique secondaire Ilot bureautique VDI, Pour le raccordement des vases d'expansion (à groupe moto-compresseur)</t>
  </si>
  <si>
    <t>Distribution d'énergie frigorifique - CTA -MAF20, Collecteur principal de distribution d'énergie frigorifique de la machine
frigorifique "MAF 3".</t>
  </si>
  <si>
    <t>Robinets de vidange / remplissage</t>
  </si>
  <si>
    <t>Pour collecteur principal de distribution calorifique</t>
  </si>
  <si>
    <t>Robinet vid./rempl. , DN 25</t>
  </si>
  <si>
    <t>Pour circuit secondaire convecteurs/radiateurs, rideaux d'air SS1 - ET21</t>
  </si>
  <si>
    <t>Robinet vid./rempl. , DN25</t>
  </si>
  <si>
    <t>Distribution secondaire convecteurs tour</t>
  </si>
  <si>
    <t>Robinet vid./rempl. DN 25, DN25</t>
  </si>
  <si>
    <t>Distribution secondaire panneaux chauffants salle de sport.</t>
  </si>
  <si>
    <t>Distribution secondaire d'énergie calorifique (chauffage de sol galerie, entrée R+3 et p'lafond réversibles salles de conférences)</t>
  </si>
  <si>
    <t>Circuit bouckle de récupération  de chaleur jour</t>
  </si>
  <si>
    <t>Circuits "DISTRIBUTION SECONDAIRE - ILOTS / BUREAUTIQUE / VDI".</t>
  </si>
  <si>
    <t>Robinet vid./rempl. DN 25, Avec 2 robinets d'arrêt DN 25, 1 clapet antiretour DN 25, tuyau flexible DN 25, PN 6.</t>
  </si>
  <si>
    <t>Circuits "DATA CENTER" et "REDONDANCE DATA CENTER".</t>
  </si>
  <si>
    <t>Robinet vid./rempl. DN 25, Type de fluide : eau non glycolée Pression de service : PN 16.
Diamètre de la tuyauterie : DN 200.
Température de service max. : 110°C.
Diamètre du pot : DN 200</t>
  </si>
  <si>
    <t>Circuits "RECUPERATION DIRECTE DATA CENTER"</t>
  </si>
  <si>
    <t>1.2.9.14</t>
  </si>
  <si>
    <t>Clapets</t>
  </si>
  <si>
    <t>Surpression cage s escaliers tour et socle, bâtiment élevés, Maintien de pression entre les sas, cages escaliers , ascenseurs et étages. Installés au-desssus des portes.</t>
  </si>
  <si>
    <t>Clapet de surpression à membrane - DN160, DN 160, système de régulation automatique sans énergie additionnelle avec menbrane anti-fumées froides. Q 330m3/h.</t>
  </si>
  <si>
    <t>Surpression cage s escaliers tour et socle, bâtiment moyens, Maintien de pression entre les sas, cages escaliers , ascenseurs et étages. Installés au-desssus des portes.</t>
  </si>
  <si>
    <t>Clapet de non retour , DN 125</t>
  </si>
  <si>
    <t>Clapet de non retour , DN 100</t>
  </si>
  <si>
    <t>Clapet de non retour , DN 65.</t>
  </si>
  <si>
    <t>Clapet de non retour , DN 40</t>
  </si>
  <si>
    <t>Clapet de non retour , DN 20</t>
  </si>
  <si>
    <t>Distribution d'énergie calorifique du socle (Corps de chauffe), Pour circuit secondaire convecteurs/radiateurs, rideaux d'air SS1 - ET7</t>
  </si>
  <si>
    <t>Clapet de non retour , DN65</t>
  </si>
  <si>
    <t>Clapet de non retour , DN 65</t>
  </si>
  <si>
    <t>Clapet de non retour, DN 200</t>
  </si>
  <si>
    <t>Clapet de non retour, DN 125</t>
  </si>
  <si>
    <t>Clapet de non retour, DN 80</t>
  </si>
  <si>
    <t>Clapet de non retour, DN 65</t>
  </si>
  <si>
    <t>Clapet de non retour, DN 50</t>
  </si>
  <si>
    <t>Clapet de non retour, DN 40</t>
  </si>
  <si>
    <t>Clapet de non retour, DN 32</t>
  </si>
  <si>
    <t>Clapet de non retour, DN 20</t>
  </si>
  <si>
    <t>Clapet de non retour , DN 200</t>
  </si>
  <si>
    <t>Clapet de non retour , DN 250</t>
  </si>
  <si>
    <t>Clapet de non retour , DN150</t>
  </si>
  <si>
    <t>Clapet de non retour , DN 150</t>
  </si>
  <si>
    <t>Distribution d'énergie frigorifique - CTA -MAF41, Collecteur principal de distribution d'énergie frigorifique de la machine
frigorifique "MAF 3".</t>
  </si>
  <si>
    <t>Clapet de non retour , DN200</t>
  </si>
  <si>
    <t>Clapet de non retour, DN 100</t>
  </si>
  <si>
    <t>1.2.9.15</t>
  </si>
  <si>
    <t>Compensateur</t>
  </si>
  <si>
    <t>Production et distribution primaire d'énergie, En têtes et pieds de colonnes montantes dans la tour local TOC  LG 0806</t>
  </si>
  <si>
    <t>Compensateur de dilatation en élastomère, DN100, PN 16.</t>
  </si>
  <si>
    <t>Production et distribution primaire d'énergie, En têtes et pieds de colonnes montantes dans la tour local TOC  LG 0807</t>
  </si>
  <si>
    <t>Compensateur de dilatation en élastomère, DN 65, PN 16.</t>
  </si>
  <si>
    <t>Compensateur de dilatation en élastomère , DN 200</t>
  </si>
  <si>
    <t>Installation de production de froid informatique et cinfort MAF 1 et 2, Circuit condenseur des machines frigorifiques "MAF 1" et "MAF 2".
En têtes et pieds des colonnes montantes dans la tour, TOC+** LG 0806 et
TOC+** LG 0801 ("Gaines techniques").</t>
  </si>
  <si>
    <t>Compensateur de dilatation , Pression de service : PN 16.
Diamètre : DN 200.</t>
  </si>
  <si>
    <t>Compensateur de dilatation en elastomère , DN 200</t>
  </si>
  <si>
    <t>Compensateur de dilatation en, Pression de service : PN 16.
Diamètre : DN 250.</t>
  </si>
  <si>
    <t>Distribution d'énergie frigorifique - CTA -MAF23, Collecteur principal de distribution d'énergie frigorifique de la machine
frigorifique "MAF 3".</t>
  </si>
  <si>
    <t>Compensateur de dilatation en élastomère , DN 150</t>
  </si>
  <si>
    <t>1.2.9.16</t>
  </si>
  <si>
    <t>Filtres</t>
  </si>
  <si>
    <t>Filtre à tamis, DN 125</t>
  </si>
  <si>
    <t>Filtre à tamis, DN 100</t>
  </si>
  <si>
    <t>Filtre à tamis, DN 65.</t>
  </si>
  <si>
    <t>Filtre à tamis, DN 40</t>
  </si>
  <si>
    <t>Filtre à tamis, DN 20</t>
  </si>
  <si>
    <t>Distribution d'énergie calorifique du socle (Corps de chauffe), Pour circuit secondaire convecteurs/radiateurs, rideaux d'air SS1 - ET8</t>
  </si>
  <si>
    <t>Filtre à tamis, DN65</t>
  </si>
  <si>
    <t>Distribution d'énergie calorifique du socle (Corps de chauffe), Pour circuit secondaire convecteurs/radiateurs, rideaux d'air SS1 - ET9</t>
  </si>
  <si>
    <t>Filtre magnétique, DN65</t>
  </si>
  <si>
    <t>Filtre à tamis , DN 65</t>
  </si>
  <si>
    <t>Filtre magnétique , DN 65</t>
  </si>
  <si>
    <t>Filtre à tamis DN 20, DN 20</t>
  </si>
  <si>
    <t>Filtre à tamis , DN 40</t>
  </si>
  <si>
    <t>Filtre magnétique , DN 40</t>
  </si>
  <si>
    <t>Filtre à tamis , DN 200</t>
  </si>
  <si>
    <t>Filtre à tamis , DN 100</t>
  </si>
  <si>
    <t>Filtre à tamis, DN 200</t>
  </si>
  <si>
    <t>Filtre à tamis , DN 250</t>
  </si>
  <si>
    <t>Filtre à tamis , DN 150</t>
  </si>
  <si>
    <t>Filtre magnétique, DN150</t>
  </si>
  <si>
    <t>Distribution d'énergie frigorifique - CTA -MAF42, Collecteur principal de distribution d'énergie frigorifique de la machine
frigorifique "MAF 3".</t>
  </si>
  <si>
    <t>Filtre à tamis , DN200</t>
  </si>
  <si>
    <t>1.2.9.17</t>
  </si>
  <si>
    <t>Compteurs</t>
  </si>
  <si>
    <t>Production et distribution primaire d'énergie, Collecteurs de distibution primaire.  local TOC +02 LT0019.</t>
  </si>
  <si>
    <t xml:space="preserve">Compteur magnétique à impulsion électromécanique à contact secs,adressable avec liaison M-Bus, avec calculateur/intégrateur, 2 sondes de température en platine, débit mettre à hàlice, 1 sortie NPN vers GTC. Raccords union.    Pour eau 80/55°C, débit 0 à 6m3/h, PN16.        </t>
  </si>
  <si>
    <t>Production et distribution primaire d'énergie, Circuit convecteurs/radiateurs/rideaux d'air SS1 -ET3 local TOC +02 LT0019.</t>
  </si>
  <si>
    <t xml:space="preserve">Compteur magnétique à impulsion électromécanique à contact secs,adressable avec liaison M-Bus, avec calculateur/intégrateur, 2 sondes de température en platine, débit mettre à hàlice, 1 sortie NPN vers GTC. Raccords union.    Pour eau 62/42°C, débit 0 à 6m3/h, PN16.        </t>
  </si>
  <si>
    <t xml:space="preserve">Compteur magnétique à impulsion électromécanique à contact secs,adressable avec liaison M-Bus, avec calculateur/intégrateur, 2 sondes de température en platine, débit mettre à hàlice, 1 sortie NPN vers GTC. Raccords union.    Pour eau 44/32°C, débit 0 à 6m3/h, PN16.        </t>
  </si>
  <si>
    <t>Production et distribution primaire d'énergie, Circuit production eau chaude, local TOC +02 LT0019.</t>
  </si>
  <si>
    <t xml:space="preserve">Compteur magnétique à impulsion électromécanique à contact secs,adressable avec liaison M-Bus, avec calculateur/intégrateur, 2 sondes de température en platine, débit mettre à hàlice, 1 sortie NPN vers GTC. Raccords union.    Pour eau 80/60°C, débit 0 à 10m3/h, PN16.        </t>
  </si>
  <si>
    <t>Production et distribution primaire d'énergie, Circuit panneaux chauffants salle de sport local TOC +02 LT0019.</t>
  </si>
  <si>
    <t xml:space="preserve">Compteur magnétique à impulsion électromécanique à contact secs,adressable avec liaison M-Bus, avec calculateur/intégrateur, 2 sondes de température en platine, débit mettre à hàlice, 1 sortie NPN vers GTC. Raccords union.    Pour eau 80/55°C, débit 0 à 0,5 m3/h, PN16.        </t>
  </si>
  <si>
    <t>Production et distribution primaire d'énergie, Circuit chauffage de sol galerie, entrée R+3, plafond réversiblée salles conférence, local TOC +02 LT0019.</t>
  </si>
  <si>
    <t xml:space="preserve">Compteur magnétique à impulsion électromécanique à contact secs,adressable avec liaison M-Bus, avec calculateur/intégrateur, 2 sondes de température en platine, débit mettre à hàlice, 1 sortie NPN vers GTC. Raccords union.    Pour eau 40/30°C, débit 0 à 4 m3/h, PN16.        </t>
  </si>
  <si>
    <t>Production et distribution primaire d'énergie, Circuit appoint de la boucle, local TOC +02 LT0019.</t>
  </si>
  <si>
    <t xml:space="preserve">Compteur magnétique à impulsion électromécanique à contact secs,adressable avec liaison M-Bus, avec calculateur/intégrateur, 2 sondes de température en platine, débit mettre à hàlice, 1 sortie NPN vers GTC. Raccords union.    Pour eau 80/50°C, débit 0 à 25 m3/h, PN16.        </t>
  </si>
  <si>
    <t>Distribution secondaire d'énergie calorifique (boucle de récupération de chaleur jour), Circuit boucle de récupération de chaleur jour, local TOC +02 LT 0019</t>
  </si>
  <si>
    <t xml:space="preserve">Compteur magnétique à impulsion électromécanique à contact secs,adressable avec liaison M-Bus, avec calculateur/intégrateur, 2 sondes de température en platine, débit mettre à hàlice, 1 sortie NPN vers GTC. Raccords union.    Pour eau 30/24°C, débit 0 à 180 m3/h, PN16.        </t>
  </si>
  <si>
    <t xml:space="preserve">Compteur magnétique à impulsion électromécanique à contact secs,adressable avec liaison M-Bus, avec calculateur/intégrateur, 2 sondes de température en platine, débit mettre à hàlice, 1 sortie NPN vers GTC. Raccords union.    Pour eau 30/24°C, débit 0 à 6 m3/h, PN16.        </t>
  </si>
  <si>
    <t xml:space="preserve">Compteur magnétique à impulsion électromécanique à contact secs,adressable avec liaison M-Bus, avec calculateur/intégrateur, 2 sondes de température en platine, débit mettre à hàlice, 1 sortie NPN vers GTC. Raccords union.    Pour eau 30/24°C, débit 0 à 3 m3/h, PN16.        </t>
  </si>
  <si>
    <t xml:space="preserve">Compteur magnétique à impulsion électromécanique à contact secs,adressable avec liaison M-Bus, avec calculateur/intégrateur, 2 sondes de température en platine, débit mettre à hàlice, 1 sortie NPN vers GTC. Raccords union.    Pour eau 30/24°C, débit 0 à 35 m3/h, PN16.        </t>
  </si>
  <si>
    <t xml:space="preserve">Compteur magnétique à impulsion électromécanique à contact secs,adressable avec liaison M-Bus, avec calculateur/intégrateur, 2 sondes de température en platine, débit mettre à hàlice, 1 sortie NPN vers GTC. Raccords union.    Pour eau 30/24°C, débit 0 à 13 m3/h, PN16.        </t>
  </si>
  <si>
    <t xml:space="preserve">Compteur magnétique à impulsion électromécanique à contact secs,adressable avec liaison M-Bus, avec calculateur/intégrateur, 2 sondes de température en platine, débit mettre à hàlice, 1 sortie NPN vers GTC. Raccords union.    Pour eau 30/24°C, débit 0 à 10 m3/h, PN16.        </t>
  </si>
  <si>
    <t xml:space="preserve">Compteur magnétique à impulsion électromécanique à contact secs,adressable avec liaison M-Bus, avec calculateur/intégrateur, 2 sondes de température en platine, débit mettre à hàlice, 1 sortie NPN vers GTC. Raccords union.    Pour eau 30/24°C, débit 0 à 5 m3/h, PN16.        </t>
  </si>
  <si>
    <t xml:space="preserve">Compteur magnétique à impulsion électromécanique à contact secs,adressable avec liaison M-Bus, avec calculateur/intégrateur, 2 sondes de température en platine, débit mettre à hàlice, 1 sortie NPN vers GTC. Raccords union.    Pour eau 30/24°C, débit 0 à10 m3/h, PN16.        </t>
  </si>
  <si>
    <t xml:space="preserve">Compteur magnétique à impulsion électromécanique à contact secs,adressable avec liaison M-Bus, avec calculateur/intégrateur, 2 sondes de température en platine, débit mettre à hàlice, 1 sortie NPN vers GTC. Raccords union.    Pour eau 30/24°C, débit 0 à 8 m3/h, PN16.        </t>
  </si>
  <si>
    <t xml:space="preserve">Compteur magnétique à impulsion électromécanique à contact secs,adressable avec liaison M-Bus, avec calculateur/intégrateur, 2 sondes de température en platine, débit mettre à hàlice, 1 sortie NPN vers GTC. Raccords union.    Pour eau 30/24°C, débit 0 à 4 m3/h, PN16.        </t>
  </si>
  <si>
    <t xml:space="preserve">Compteur magnétique à impulsion électromécanique à contact secs,adressable avec liaison M-Bus, avec calculateur/intégrateur, 2 sondes de température en platine, débit mettre à hàlice, 1 sortie NPN vers GTC. Raccords union.    Pour eau 30/24°C, débit 0 à 2 m3/h, PN16.        </t>
  </si>
  <si>
    <t>Distribution secondaire d'énergie calorifique (boucle de récupération de chaleur jour), Pour circuit batterie de post chauffe gainable centre de santé, local TOC -01 LT 0065</t>
  </si>
  <si>
    <t>Distribution secondaire d'énergie calorifique (boucle de récupération de chaleur jour), Pour circuit batterie de post chauffe gainable de la cafétéria, cafétéria NV03</t>
  </si>
  <si>
    <t xml:space="preserve">Compteur magnétique à impulsion électromécanique à contact secs,adressable avec liaison M-Bus, avec calculateur/intégrateur, 2 sondes de température en platine, débit mettre à hàlice, 1 sortie NPN vers GTC. Raccords union.    Pour eau 30/24°C, débit 0 à 30 m3/h, PN16.        </t>
  </si>
  <si>
    <t>Installation de production de froid informatique et cinfort MAF 1 et 9, Circuits condenseurs des machines frigorifiques "MAF 1" et "MAF 2". Local TOC+01 LT0022 et TOC+01 LT0020.</t>
  </si>
  <si>
    <t>Les compteurs sont adressables et peuvent être nommés. Ils ont une
interface M-BUS.
Compteur magnétique à émetteur d'impulsion électro-mécanique à contacts
secs.
Indication de la consommation en kWh (LCD 6 chiffres).
Pour montage dans la tuyauterie verticalement ou horizontalement.
Précision: Classe B.
Le compteur est constitué de :
-1 calculateur/intégrateur de la consommation.
-2 sondes de température au platine Pt500 pour les départ et retour d'eau
de chauffage (la sonde de retour étant incorporée au débitmètre).
-1 débitmètre à hélice avec 3 m de câbles.
-1 sortie NPN contact vers GTC (paramètres volumes et énergies).
Type de fluide : eau
Températures fluide : 38/32°C
Débit nominal fluide : 0 à 100 m3/h
Pression service : 16 bars</t>
  </si>
  <si>
    <t>Les compteurs sont adressables et peuvent être nommés. Ils ont une
interface M-BUS.
Compteur magnétique à émetteur d'impulsion électro-mécanique à contacts
secs.
Indication de la consommation en kWh (LCD 6 chiffres).
Pour montage dans la tuyauterie verticalement ou horizontalement.
Précision: Classe B.
Le compteur est constitué de :
-1 calculateur/intégrateur de la consommation.
-2 sondes de température au platine Pt500 pour les départ et retour d'eau
de chauffage (la sonde de retour étant incorporée au débitmètre).
-1 débitmètre à hélice avec 3 m de câbles.
-1 sortie NPN contact vers GTC (paramètres volumes et énergies).
Type de fluide : eau
Températures fluide : 32/27°C
Débit nominal fluide : 0 à 110 m3/h
Pression service : 16 bars</t>
  </si>
  <si>
    <t>Les compteurs sont adressables et peuvent être nommés. Ils ont une
interface M-BUS.
Compteur magnétique à émetteur d'impulsion électro-mécanique à contacts
secs.
Indication de la consommation en kWh (LCD 6 chiffres).
Pour montage dans la tuyauterie verticalement ou horizontalement.
Précision: Classe B.
Le compteur est constitué de :
-1 calculateur/intégrateur de la consommation.
-2 sondes de température au platine Pt500 pour les départ et retour d'eau
de chauffage (la sonde de retour étant incorporée au débitmètre).
-1 débitmètre à hélice avec 3 m de câbles.
-1 sortie NPN contact vers GTC (paramètres volumes et énergies).
Type de fluide : eau
Températures fluide : 16/19°C
Débit nominal fluide : 0 à 80 m3/h
Pression service : 16 bars</t>
  </si>
  <si>
    <t>Les compteurs sont adressables et peuvent être nommés. Ils ont une
interface M-BUS.
Compteur magnétique à émetteur d'impulsion électro-mécanique à contacts
secs.
Indication de la consommation en kWh (LCD 6 chiffres).
Pour montage dans la tuyauterie verticalement ou horizontalement.
Précision: Classe B.
Le compteur est constitué de :
-1 calculateur/intégrateur de la consommation.
-2 sondes de température au platine Pt500 pour les départ et retour d'eau
de chauffage (la sonde de retour étant incorporée au débitmètre).
-1 débitmètre à hélice avec 3 m de câbles.
-1 sortie NPN contact vers GTC (paramètres volumes et énergies).
Type de fluide : eau
Températures fluide : 16/19°C
Débit nominal fluide : 0 à 70 m3/h
Pression service : 16 bars</t>
  </si>
  <si>
    <t>Les compteurs sont adressables et peuvent être nommés. Ils ont une
interface M-BUS.
Compteur magnétique à émetteur d'impulsion électro-mécanique à contacts
secs.
Indication de la consommation en kWh (LCD 6 chiffres).
Pour montage dans la tuyauterie verticalement ou horizontalement.
Précision: Classe B.
Le compteur est constitué de :
-1 calculateur/intégrateur de la consommation.
-2 sondes de température au platine Pt500 pour les départ et retour d'eau
de chauffage (la sonde de retour étant incorporée au débitmètre).
-1 débitmètre à hélice avec 3 m de câbles.
-1 sortie NPN contact vers GTC (paramètres volumes et énergies).
Type de fluide : eau
Températures fluide : 14/18°C
Débit nominal fluide : 0 à 70 m3/h
Pression service : 16 bars</t>
  </si>
  <si>
    <t>Distribution primaire d'énergie frigorifique -INFORMATIQUE ET CONFORT - MAF1 &amp; MAF2, Free chiling 1 et 2</t>
  </si>
  <si>
    <t>Les compteurs sont adressables et peuvent être nommés. Ils ont une
interface M-BUS.
Compteur magnétique à émetteur d'impulsion électro-mécanique à contacts
secs.
Indication de la consommation en kWh (LCD 6 chiffres).
Pour montage dans la tuyauterie verticalement ou horizontalement.
Précision: Classe B.
Le compteur est constitué de :
-1 calculateur/intégrateur de la consommation.
-2 sondes de température au platine Pt500 pour les départ et retour d'eau
de chauffage (la sonde de retour étant incorporée au débitmètre).
-1 débitmètre à hélice avec 3 m de câbles.
-1 sortie NPN contact vers GTC (paramètres volumes et énergies).
Type de fluide : eau
Températures fluide : 14/17°C
Débit nominal fluide : 0 à 100 m3/h
Pression service : 16 bars</t>
  </si>
  <si>
    <t>Distribution primaire d'énergie frigorifique -INFORMATIQUE ET CONFORT - MAF1 &amp; MAF2, Connexion production</t>
  </si>
  <si>
    <t>Les compteurs sont adressables et peuvent être nommés. Ils ont une
interface M-BUS.
Compteur magnétique à émetteur d'impulsion électro-mécanique à contacts
secs.
Indication de la consommation en kWh (LCD 6 chiffres).
Pour montage dans la tuyauterie verticalement ou horizontalement.
Précision: Classe B.
Le compteur est constitué de :
-1 calculateur/intégrateur de la consommation.
-2 sondes de température au platine Pt500 pour les départ et retour d'eau
de chauffage (la sonde de retour étant incorporée au débitmètre).
-1 débitmètre à hélice avec 3 m de câbles.
-1 sortie NPN contact vers GTC (paramètres volumes et énergies).
Type de fluide : eau
Températures fluide : 14/17°C
Débit nominal fluide : 0 à 110 m3/h
Pression service : 16 bars</t>
  </si>
  <si>
    <t>Distribution d'énergie frigorifique - CTA -MAF6, Circuits "ALIMENTATION CTA".
TOC+01 LT0020.</t>
  </si>
  <si>
    <t>Les compteurs sont adressables et peuvent être nommés. Ils ont une
interface M-BUS.
Compteur magnétique à émetteur d'impulsion électro-mécanique à contacts
secs.
Indication de la consommation en kWh (LCD 6 chiffres).
Pour montage dans la tuyauterie verticalement ou horizontalement.
Précision: Classe B.
Le compteur est constitué de :
-1 calculateur/intégrateur de la consommation.
-2 sondes de température au platine Pt500 pour les départ et retour d'eau
de chauffage (la sonde de retour étant incorporée au débitmètre).
-1 débitmètre à hélice avec 3 m de câbles.
-1 sortie NPN contact vers GTC (paramètres volumes et énergies).
Type de fluide : eau
Températures fluide : 8/14°C
Débit nominal fluide : 0 à 110 m3/h
Pression service : 16 bars</t>
  </si>
  <si>
    <t>Distribution d'énergie frigorifique - CTA -MAF7, Batterie froide CTA "CUISINE SALLE DE CONVIVIALITE".
TOC+29 LT0007.</t>
  </si>
  <si>
    <t>Les compteurs sont adressables et peuvent être nommés. Ils ont une
interface M-BUS.
Compteur magnétique à émetteur d'impulsion électro-mécanique à contacts
secs.
Indication de la consommation en kWh (LCD 6 chiffres).
Pour montage dans la tuyauterie verticalement ou horizontalement.
Précision: Classe B.
Le compteur est constitué de :
-1 calculateur/intégrateur de la consommation.
-2 sondes de température au platine Pt500 pour les départ et retour d'eau
de chauffage (la sonde de retour étant incorporée au débitmètre).
-1 débitmètre à hélice avec 3 m de câbles.
-1 sortie NPN contact vers GTC (paramètres volumes et énergies).
Type de fluide : eau
Températures fluide : 8/14°C
Débit nominal fluide : 0 à 4 m3/h
Pression service : 16 bars</t>
  </si>
  <si>
    <t>Distribution d'énergie frigorifique - CTA -MAF8, Batterie froide CTA "CUISINE SALLE DE CONVIVIALITE".
TOC+29 LT0003.</t>
  </si>
  <si>
    <t>Les compteurs sont adressables et peuvent être nommés. Ils ont une
interface M-BUS.
Compteur magnétique à émetteur d'impulsion électro-mécanique à contacts
secs.
Indication de la consommation en kWh (LCD 6 chiffres).
Pour montage dans la tuyauterie verticalement ou horizontalement.
Précision: Classe B.
Le compteur est constitué de :
-1 calculateur/intégrateur de la consommation.
-2 sondes de température au platine Pt500 pour les départ et retour d'eau
de chauffage (la sonde de retour étant incorporée au débitmètre).
-1 débitmètre à hélice avec 3 m de câbles.
-1 sortie NPN contact vers GTC (paramètres volumes et énergies).
Type de fluide : eau
Températures fluide : 8/14°C
Débit nominal fluide : 0 à 10 m3/h
Pression service : 16 bars</t>
  </si>
  <si>
    <t>Distribution d'énergie frigorifique - CTA -MAF9, Batterie froide CTA "BUREAUX 1".
TOC+29 LT0003.</t>
  </si>
  <si>
    <t>Les compteurs sont adressables et peuvent être nommés. Ils ont une
interface M-BUS.
Compteur magnétique à émetteur d'impulsion électro-mécanique à contacts
secs.
Indication de la consommation en kWh (LCD 6 chiffres).
Pour montage dans la tuyauterie verticalement ou horizontalement.
Précision: Classe B.
Le compteur est constitué de :
-1 calculateur/intégrateur de la consommation.
-2 sondes de température au platine Pt500 pour les départ et retour d'eau
de chauffage (la sonde de retour étant incorporée au débitmètre).
-1 débitmètre à hélice avec 3 m de câbles.
-1 sortie NPN contact vers GTC (paramètres volumes et énergies).
Type de fluide : eau
Températures fluide : 8/14°C
Débit nominal fluide : 0 à 35 m3/h
Pression service : 16 bars</t>
  </si>
  <si>
    <t>Distribution d'énergie frigorifique - CTA -MAF10, Batterie froide CTA "BUREAUX 2".
TOC+29 LT0003.</t>
  </si>
  <si>
    <t>Distribution d'énergie frigorifique - CTA -MAF11, Batterie froide CTA "CAFETERIA"
TOC+01 LT0014.</t>
  </si>
  <si>
    <t>Distribution d'énergie frigorifique - CTA -MAF12, Batterie froide CTA "BUREAUX/SALLES DE CLASSE".
TOC+01 LT0014</t>
  </si>
  <si>
    <t>Les compteurs sont adressables et peuvent être nommés. Ils ont une
interface M-BUS.
Compteur magnétique à émetteur d'impulsion électro-mécanique à contacts
secs.
Indication de la consommation en kWh (LCD 6 chiffres).
Pour montage dans la tuyauterie verticalement ou horizontalement.
Précision: Classe B.
Le compteur est constitué de :
-1 calculateur/intégrateur de la consommation.
-2 sondes de température au platine Pt500 pour les départ et retour d'eau
de chauffage (la sonde de retour étant incorporée au débitmètre).
-1 débitmètre à hélice avec 3 m de câbles.
-1 sortie NPN contact vers GTC (paramètres volumes et énergies).
Type de fluide : eau
Températures fluide : 8/14°C
Débit nominal fluide : 0 à 12 m3/h
Pression service : 16 bars</t>
  </si>
  <si>
    <t>Distribution d'énergie frigorifique - CTA -MAF13, Batterie froide CTA "CONFERENCE".
TOC+01 LT0014.</t>
  </si>
  <si>
    <t>Distribution d'énergie frigorifique - CTA -MAF14, Batterie froide CTA "IMPRIMERIE".TOC+01 LT0014.</t>
  </si>
  <si>
    <t>Distribution d'énergie frigorifique - CTA -MAF15, Batterie froide CTA "DATA CENTER".
TOC-01 LT0086.</t>
  </si>
  <si>
    <t>Distribution d'énergie frigorifique - CTA -MAF16, Batterie froide CTA "FITNESS".TOC-01 LT0065.</t>
  </si>
  <si>
    <t>Distribution d'énergie frigorifique - CTA -MAF17, Ventilo-convecteurs de la salle de convivialité.
Sanitaires hommes TOC+28 LW 0003.</t>
  </si>
  <si>
    <t>Distribution d'énergie frigorifique - CTA -MAF18, Batteries post-froid de la Cafétéria.Cafétéria NV03.</t>
  </si>
  <si>
    <t>Récupération directe Data Center, Circuits "RECUPERATION DIRECTE DATA CENTER".TOC+02 LT0019.</t>
  </si>
  <si>
    <t>Les compteurs sont adressables et peuvent être nommés. Ils ont une
interface M-BUS.
Compteur magnétique à émetteur d'impulsion électro-mécanique à contacts
secs.
Indication de la consommation en kWh (LCD 6 chiffres).
Pour montage dans la tuyauterie verticalement ou horizontalement.
Précision: Classe B.
Le compteur est constitué de :
-1 calculateur/intégrateur de la consommation.
-2 sondes de température au platine Pt500 pour les départ et retour d'eau
de chauffage (la sonde de retour étant incorporée au débitmètre).
-1 débitmètre à hélice avec 3 m de câbles.
-1 sortie NPN contact vers GTC (paramètres volumes et énergies).
Type de fluide : eau
Températures fluide : 25/28°C
Débit nominal fluide : 0 à 35 m3/h
Pression service : 16 bars</t>
  </si>
  <si>
    <t>1.2.9.18</t>
  </si>
  <si>
    <t>Détecteurs de manque d'eau</t>
  </si>
  <si>
    <t>Production et distribution primaire d'énergie, Circuit alimentation chauffage urbain</t>
  </si>
  <si>
    <t>Détecteur de manque d'eau, Avec poussoir pour test fonctionnement et de réenclenchement, contact libre de potentiel pour report information vers GTC. PN16, 230V, DN 125, IP 44.</t>
  </si>
  <si>
    <t>Distribution d'énergie calorifique du socle (Corps de chauffe), Pour circuit secondaire convecteurs/radiateurs, rideaux d'air SS1 - ET5</t>
  </si>
  <si>
    <t>Détecteur de manque d'eau, Avec poussoir pour test fonctionnement et de réenclenchement, contact libre de potentiel pour report information vers GTC. PN6, 230V, DN 65, IP 44.</t>
  </si>
  <si>
    <t>Détecteur de manque d'eau, Avec poussoir pour test fonctionnement et de réenclenchement, contact libre de potentiel pour report information vers GTC. PN6, 230V, DN 20, IP 44.</t>
  </si>
  <si>
    <t>Détecteur de manque d'eau, Avec contact libre de potentiel pour report information vers GTC. PN6, 230V, DN 40, IP 54.</t>
  </si>
  <si>
    <t>Détecteur de manque d'eau, Avec poussoir pour test fonctionnement et de réenclenchement, contact libre de potentiel pour report information vers GTC. PN16, 230V, DN 200, IP 44.</t>
  </si>
  <si>
    <t>Installation de production de froid informatique et cinfort MAF 1 et 2, Circuits condenseurs et évaporateurs des machines frigorifiques "MAF 1" et
"MAF 2".</t>
  </si>
  <si>
    <t>Détecteur de manque d'eau, Type de fluide : eau non glycolée.
Pression de service : PN 16.
Diamètre de la tuyauterie : DN 200.
Raccordement électrique : 230 V.
Degré de protection : IP 44.</t>
  </si>
  <si>
    <t>Détecteur de manque d'eau, Type de fluide : eau glycolée 30%.
Pression de service : PN 16.
Diamètre de la tuyauterie : DN 200.
Température de service min. : 5°C.
Température de service max. : 110°C.
Raccordement électrique : 230 V.
Degré de protection : IP 44.</t>
  </si>
  <si>
    <t>Détecteur de manque d'eau, Type de fluide : eau non glycolée.
Pression de service : PN 16.
Température de service min. : 5°C.
Température de service max. : 110°C.
Raccordement électrique : 230 V.
Degré de protection : IP 44.</t>
  </si>
  <si>
    <t>Détecteur de manque d'eau, Type de fluide : eau non glycolée.
Pression de service : PN 16.
DN 150.
Température de service max. : 110°C.
Raccordement électrique : 230 V.
Degré de protection : IP 44.</t>
  </si>
  <si>
    <t>Détecteur de manque d'eau, Type de fluide : eau non glycolée.
Pression de service : PN 6.
DN 150.
Température de service max. : 110°C.
Raccordement électrique : 230 V.
Degré de protection : IP 44.</t>
  </si>
  <si>
    <t>Distribution d'énergie frigorifique - CTA -MAF22, Collecteur principal de distribution d'énergie frigorifique de la machine
frigorifique "MAF 3".</t>
  </si>
  <si>
    <t>Détecteur de manque d'eau, Type de fluide : eau non glycolée.
Pression de service : PN 6.
Température de service max. : 110°C.
Raccordement électrique : 230 V.
Degré de protection : IP 44.</t>
  </si>
  <si>
    <t>Détecteur de manque d'eau, Type de fluide : eau non glycolée.
Pression de service : PN 16.
Raccordement électrique : 230 V.
Degré de protection : IP 54.</t>
  </si>
  <si>
    <t>1.2.9.19</t>
  </si>
  <si>
    <t>Dégazeur par dépression</t>
  </si>
  <si>
    <t>Distribution d'énergie calorifique du socle (Corps de chauffe), Pour circuit secondaire convecteurs/radiateurs, rideaux d'air SS1 - ET22</t>
  </si>
  <si>
    <t>Dégazeur par dépression, Avec commande par microprocesseur et auto-optimisation, dégazage par pulvéruisation,, surveillanjce de l'appoint d'eau contrôlé et sécurisé, vannes d'arrêt. Installationj sur pieds.
PN6, sur conduite DN 65, Pmini -1 bars, P maxi 20 bars, 230  IP 54. Niveau sonore max 65 dB(A).</t>
  </si>
  <si>
    <t>1.2.9.20</t>
  </si>
  <si>
    <t>Installation de production de froid informatique et confort MAF 3, Circuit condenseur de la machine frigorifique "MAF 3".
TOC+29 LT0003.</t>
  </si>
  <si>
    <t>Contrôleur de débit, Type de fluide : eau glycolée 30%.
Pression de service : PN 16.
Diamètre de la tuyauterie : DN 200.
Raccordement électrique : 230 V.
Degré de protection : IP 44.</t>
  </si>
  <si>
    <t>Installation de production de froid informatique et confort MAF 1 et 2, Circuits condenseurs et évaporateurs des machines frigorifiques "MAF 1" et
"MAF 2".</t>
  </si>
  <si>
    <t>Contrôleur de débit, Type de fluide : eau non glycolée.
Pression de service : PN 16.
Diamètre de la tuyauterie : DN 200.
Raccordement électrique : 230 V.
Degré de protection : IP 44.</t>
  </si>
  <si>
    <t>1.2.9.21</t>
  </si>
  <si>
    <t>Garniture de remplissage</t>
  </si>
  <si>
    <t>Garniture de remplissage, Avec 2 robinets d'arrêt DN 25, 1 clapet antiretour DN 25, tuyau flexible DN 25, PN 6.</t>
  </si>
  <si>
    <t>Distribution d'énergie frigorifique - CTA -MAF40, Collecteur principal de distribution d'énergie frigorifique de la machine
frigorifique "MAF 3".</t>
  </si>
  <si>
    <t>1.2.9.22</t>
  </si>
  <si>
    <t>Remplissage de glycol</t>
  </si>
  <si>
    <t>1 réservoir en matière synthétique d'une capacité de 600L dans le local
technique pour les opérations de vidange.
- 2 réservoirs de 3000L avec 1 pompe de remplissage manuelle et
accesoires de raccordement aux tuyauteries de liaison pour réfrigérant.</t>
  </si>
  <si>
    <t>for</t>
  </si>
  <si>
    <t>1.2.9.23</t>
  </si>
  <si>
    <t>Purgeur d'air, Purgeur d'air avec  pot bde dégazage, sur DN 125, diamètre du pot DN 150.</t>
  </si>
  <si>
    <t>Distribution d'énergie calorifique du socle (Corps de chauffe), Pour circuit secondaire convecteurs/radiateurs, rideaux d'air SS1 - ET23</t>
  </si>
  <si>
    <t>Purgeur d'air, Purgeur d'air avec  pot bde dégazage, sur DN 65, diamètre du pot DN 100.</t>
  </si>
  <si>
    <t>Purgeur d'air, Pression de service : PN 16.
Diamètre de la tuyauterie : DN 200.
Diamètre du pot : DN 200</t>
  </si>
  <si>
    <t>Purgeur d'air, Type de fluide : eau glycolée 30%.
Pression de service : PN 16.
Diamètre de la tuyauterie : DN 200.
Température de service max. : 110°C.
Diamètre du pot : DN 200</t>
  </si>
  <si>
    <t>Purgeur d'air, Type de fluide : eau non glycolée Pression de service : PN 16.
Diamètre de la tuyauterie : DN 200.
Température de service max. : 110°C.
Diamètre du pot : DN 200</t>
  </si>
  <si>
    <t>Purgeur d'air, Avec commande par microprocesseur et auto-optimisation, dégazage par pulvéruisation,, surveillanjce de l'appoint d'eau contrôlé et sécurisé, vannes d'arrêt. Installationj sur pieds.
PN6, sur conduite DN 65, Pmini -1 bars, P maxi 20 bars, 230  IP 54. Niveau sonore max 65 dB(A).</t>
  </si>
  <si>
    <t>Distribution d'énergie frigorifique - CTA -MAF43, Collecteur principal de distribution d'énergie frigorifique de la machine
frigorifique "MAF 3".</t>
  </si>
  <si>
    <t>1.2.9.24</t>
  </si>
  <si>
    <t>Plancher réversible de la galerie et du vestibule d'entrée de l'étage +3</t>
  </si>
  <si>
    <t>1.2.9.25</t>
  </si>
  <si>
    <t>Séparateur de boues</t>
  </si>
  <si>
    <t>Production et distribution primaire d'énergie
Circuit alimentation chauffage urbain</t>
  </si>
  <si>
    <t>Avec purgeur automatique, vanne de chasse, PN16.
Sur DN 125, Q 43 m3/h.</t>
  </si>
  <si>
    <t>1.2.9.26</t>
  </si>
  <si>
    <t>Puissance chauffage 1250 KW, pression d etarage 15 bars, Température max de service 110 °C.</t>
  </si>
  <si>
    <t>Puissance chauffage 125 KW, pression de tarage 5,5 bars, Température max de service 110 °C.</t>
  </si>
  <si>
    <t>Puissance chauffage 7,8 KW, pression de tarage 3 bars, Température max de service 110 °C.</t>
  </si>
  <si>
    <t>Puissance chauffage 1098KW, pression d etarage 15 bars, Température max de service 110 °C.</t>
  </si>
  <si>
    <t>Installation de production de froid informatique et cinfort MAF 1 et 2, Circuit condenseur de la machine frigorifique "MAF 1 et 2".</t>
  </si>
  <si>
    <t>Type de fluide : eau non glycolée.
Température de service min. : 5°C.
Température de service max. : 110 °C.
Pression de tarage : 15,0 bars.
Puissance de refroidissement (max.) : 540/670 kW.</t>
  </si>
  <si>
    <t>Type de fluide : eau non glycolée.
Température de service min. : 5°C.
Température de service max. : 110 °C.
Pression de tarage : 15,0 bars.
Puissance de refroidissement (max.) : 720/870 kW.</t>
  </si>
  <si>
    <t>Température de service max. : 110 °C.
Pression de tarage : 5,5,0 bars.
Puissance de refroidissement (max.) : 275 kW.</t>
  </si>
  <si>
    <t>Température de service max. : 110 °C.
Pression de tarage : 5,5,0 bars.
Puissance de refroidissement (max.) : 225 kW.</t>
  </si>
  <si>
    <t>Température de service max. : 110 °C.
Pression de tarage : 3 bars.
Puissance de refroidissement (max.) : 300 kW.</t>
  </si>
  <si>
    <t>Température de service max. : 110 °C.
Pression de tarage : 3 bars.
Puissance de refroidissement (max.) : 90 kW.</t>
  </si>
  <si>
    <t>1.2.9.27</t>
  </si>
  <si>
    <t>Pressostat de sécurité</t>
  </si>
  <si>
    <t>Avec contact libre de potentiel pour report information vers GTC. PN16, 230V, DN 125, IP 54.</t>
  </si>
  <si>
    <t>Distribution d'énergie calorifique du socle (Corps de chauffe), Pour circuit secondaire convecteurs/radiateurs, rideaux d'air SS1 - ET6</t>
  </si>
  <si>
    <t>Avec contact libre de potentiel pour report information vers GTC. PN6, 230V, DN 125, IP 54.</t>
  </si>
  <si>
    <t>Avec contact libre de potentiel pour report information vers GTC. PN6, 230V, DN 65, IP 54.</t>
  </si>
  <si>
    <t>Avec contact libre de potentiel pour report information vers GTC. PN6, 230V, DN 20, IP 54.</t>
  </si>
  <si>
    <t>Avec contact libre de potentiel pour report information vers GTC. PN16, 230V, DN 200, IP 54.</t>
  </si>
  <si>
    <t>Type de fluide : eau non glycolée.
Pression de service : PN 16.
Diamètre de la tuyauterie : DN 125.
Raccordement électrique : 230 V.
Degré de protection : IP 54.</t>
  </si>
  <si>
    <t>Type de fluide : eau glycolée 30%.
Pression de service : PN 16.
Diamètre de la tuyauterie : DN 125.
Température de service min. : 5°C
Raccordement électrique : 230 V.
Degré de protection : IP 54.</t>
  </si>
  <si>
    <t>Type de fluide : eau non glycolée.
Pression de service : PN 16.
Diamètre de la tuyauterie : DN 125.
Température de service min. : 5°C.
Température de service max. : 110°C.
Raccordement électrique : 230 V.
Degré de protection : IP 54.</t>
  </si>
  <si>
    <t>Pression de service : PN 6.
Diamètre de la tuyauterie : DN 150.
Température de service max. : 110°C.
Raccordement électrique : 230 V.
Degré de protection : IP 54.</t>
  </si>
  <si>
    <t>Distribution d'énergie frigorifique - CTA -MAF21, Collecteur principal de distribution d'énergie frigorifique de la machine
frigorifique "MAF 3".</t>
  </si>
  <si>
    <t>Type de fluide : eau non glycolée.
Pression de service : PN 16.
Raccordement électrique : 230 V.
Degré de protection : IP 54.</t>
  </si>
  <si>
    <t>Type de fluide : eau non glycolée.
Pression de service : PN 6.
Température de service max. : 110°C.
Raccordement électrique : 230 V.
Degré de protection : IP 44.</t>
  </si>
  <si>
    <t>1.2.9.28</t>
  </si>
  <si>
    <t>Thermostat de sécurité</t>
  </si>
  <si>
    <t>1.2.9.29</t>
  </si>
  <si>
    <t xml:space="preserve">Compensateur de dilatation </t>
  </si>
  <si>
    <t>DN100, PN 16.</t>
  </si>
  <si>
    <t>DN 65, PN 16.</t>
  </si>
  <si>
    <t>Pression de service : PN 16.
Diamètre : DN 200.</t>
  </si>
  <si>
    <t>Pression de service : PN 16.
Diamètre : DN 250.</t>
  </si>
  <si>
    <t>1.2.9.30</t>
  </si>
  <si>
    <t>Production et distribution primaire d'énergie, Pour collecteur principal de distribution calorifique</t>
  </si>
  <si>
    <t>DN15, plongeur 63mm, diamètre cadran 100mm.</t>
  </si>
  <si>
    <t>Distribution d'énergie calorifique du socle (Corps de chauffe), Pour circuit secondaire convecteurs/radiateurs, rideaux d'air SS1 - ET25</t>
  </si>
  <si>
    <t>Distribution d'énergie frigorifique - CTA -MAF45, Collecteur principal de distribution d'énergie frigorifique de la machine
frigorifique "MAF 3".</t>
  </si>
  <si>
    <t>1.2.9.31</t>
  </si>
  <si>
    <t>Arrêt d'urgence</t>
  </si>
  <si>
    <t>Production et distribution primaire d'énergie, Pour mise à l'arrêt manuellement de l'ensemble des installation des installations de distribution calorifique, y compris les tableaux électrique.</t>
  </si>
  <si>
    <t>Arrêt d'urgence - Type coup de poing.</t>
  </si>
  <si>
    <t>Installation de production de froid informatique et cinfort MAF 1 et 2, Machines frigorifiques "MAF 1" et "MAF 2".
 TOC+01 LT0020 et TOC+01 LT0022.</t>
  </si>
  <si>
    <t>1.2.9.32</t>
  </si>
  <si>
    <t>Production et distribution primaire d'énergie, Pour le collecteur principal</t>
  </si>
  <si>
    <t>Vase expansion à menbranne, avec groupe motocompresseur bà rendement élevé., 2 manomètres à piston, contacteur de couplage et écran de visualisatio, Soupape de sécurité.Pression initiale 12,5 bar et presion de service 14,5 bars. Température max de service 100°C.</t>
  </si>
  <si>
    <t>Distribution d'énergie calorifique du socle (Corps de chauffe), Pour circuit secondaire convecteurs/radiateurs, rideaux d'air SS1 - ET4</t>
  </si>
  <si>
    <t>Vase expansion à menbranne, avec groupe motocompresseur bà rendement élevé., 2 manomètres à piston, contacteur de couplage et écran de visualisatio, Soupape de sécurité.Pression initiale 2,5 bar et presion de service 5 bars. Température max de service 110°C.</t>
  </si>
  <si>
    <t>A menbranne élastomère, remplissage azote.
Pression ionitiale 2 bars, T° service 110°C.</t>
  </si>
  <si>
    <t>A menbranne élastomère, remplissage azote.
Pression initiale 1,5 bars, T° service 110°C.</t>
  </si>
  <si>
    <t>Vase expansion à menbranne, avec groupe motocompresseur bà rendement élevé., 2 manomètres à piston, contacteur de couplage et écran de visualisatio, Soupape de sécurité.Pression initiale 12,5 bar et presion de service 14,5 bars. Température max de service 110°C.</t>
  </si>
  <si>
    <t>Installation de production de froid informatique et cinfort MAF 1 et 2, Circuit condenseur de la machine frigorifique "MAF 1".</t>
  </si>
  <si>
    <t>Installation de production de froid informatique et cinfort MAF 1 et 2, Circuit condenseur de la machine frigorifique "MAF 2".</t>
  </si>
  <si>
    <t>Distribution d'énergie frigorifique secondaire Ilot bureautique VDI, Expansion des circuits "DISTRIBUTION SECONDAIRE - ILOTS /
BUREAUTIQUE / VDI".</t>
  </si>
  <si>
    <t>Vase expansion à menbranne, avec groupe motocompresseur bà rendement élevé., 2 manomètres à piston, contacteur de couplage et écran de visualisatio, Soupape de sécurité.Pression initiale 3,2 bar et presion de service 5 bars. Température max de service 110°C.</t>
  </si>
  <si>
    <t>Distribution d'énergie frigorifique - CTA -MAF19, Collecteur principal de distribution d'énergie frigorifique de la machine
frigorifique "MAF 3".</t>
  </si>
  <si>
    <t>1.3.9.1</t>
  </si>
  <si>
    <t>Ventilation et traitement de l’air</t>
  </si>
  <si>
    <t>Centrale de traitement d'air</t>
  </si>
  <si>
    <t xml:space="preserve">Centrale de traitenmentd'air, Tour CTA bureau 1,  33.930 m3/h  
</t>
  </si>
  <si>
    <t>ens.</t>
  </si>
  <si>
    <t>Récuperateur à roue classe H1 Puissance 344kW</t>
  </si>
  <si>
    <t>Régulateur de vitesse avec contrôle de fonctionnement</t>
  </si>
  <si>
    <t>sondes PTC</t>
  </si>
  <si>
    <t>batterie change over/chaud P:230 kW, Q:33m3/h.</t>
  </si>
  <si>
    <t>batterie change over/froid P:217kW. Q:31m3/h.</t>
  </si>
  <si>
    <t>Tiroir antigel</t>
  </si>
  <si>
    <t>Humidificateur à pulvérisation type laveur d'air, Q: 225l/h, P: 3kW"400V</t>
  </si>
  <si>
    <t>Système de contrôle hygienique du laveur d'air.</t>
  </si>
  <si>
    <t>Système de déconcentrationpar mesure de conductivité</t>
  </si>
  <si>
    <t xml:space="preserve">Variateur de fréquence </t>
  </si>
  <si>
    <t>Batterie de post chauffe P:80 kW, Q: 11.6m3/h.</t>
  </si>
  <si>
    <t>Ventilateur à roue libre SFP3 classe P1. P arbre 12,6kW</t>
  </si>
  <si>
    <t>Moteur P absorbée 14,2kW 400V</t>
  </si>
  <si>
    <t>Variateur de fréquence P:15kW</t>
  </si>
  <si>
    <t xml:space="preserve">Sonde PTC </t>
  </si>
  <si>
    <t>Regulateur de vitesse</t>
  </si>
  <si>
    <t>Centrale de traitement d'air extraction de 26.400m3/h. Equipé de:</t>
  </si>
  <si>
    <t xml:space="preserve">Filtre à poche  F7 </t>
  </si>
  <si>
    <t>ventilateur à roue libre, classe SFP2, P1.P arbre 6,6kW</t>
  </si>
  <si>
    <t>Moteur P absorbée 7,47 kW 400V</t>
  </si>
  <si>
    <t>Variateur de fréquence P:11kW</t>
  </si>
  <si>
    <t>Accessoires :</t>
  </si>
  <si>
    <t>lampe nèon IP65</t>
  </si>
  <si>
    <t>lampes ovales IP44</t>
  </si>
  <si>
    <t>interrupteurs avec témoins lumineux</t>
  </si>
  <si>
    <t>1.3.9.2</t>
  </si>
  <si>
    <t>Centrale de traitement d'air, pulsion  de 32430 m3/h Equipé de:</t>
  </si>
  <si>
    <t>Registres motorisés  sur prise d'air frai et rejet air vicié (PAF-RAV).</t>
  </si>
  <si>
    <t xml:space="preserve">Registre de mélange </t>
  </si>
  <si>
    <t xml:space="preserve">Filtre à poche  F7 sur air neuf </t>
  </si>
  <si>
    <t>Récuperateur à roue classe H1 Puissance 307kW</t>
  </si>
  <si>
    <t>batterie change over/chaud P:220 kW, Q:32m3/h.</t>
  </si>
  <si>
    <t>batterie change over/froid P:207kW. Q:30m3/h.</t>
  </si>
  <si>
    <t>Humidificateur à pulvérisation type laveur d'air, Q: 215l/h, P: 3kW 400v</t>
  </si>
  <si>
    <t>Batterie de post chauffe P:77 kW, Q: 11.1m3/h.</t>
  </si>
  <si>
    <t>Ventilateur à roue libre SFP3 classe P1. P arbre 12kW</t>
  </si>
  <si>
    <t>Moteur P absorbée 13,5kW 400V</t>
  </si>
  <si>
    <t>Humidificateur vapeur</t>
  </si>
  <si>
    <t>Récuperateur à plaques</t>
  </si>
  <si>
    <t>Récupérateur à plaque à eau glycolée</t>
  </si>
  <si>
    <t>Centrale de traitement d'air extraction de 23.550m3/h. Equipé de:</t>
  </si>
  <si>
    <t>ventilateur à roue libre, classe SFP2, P1.P arbre 5,9 kW</t>
  </si>
  <si>
    <t>Moteur P absorbée 6,73 kW.</t>
  </si>
  <si>
    <t>Variateur de fréquence P:7,5kW</t>
  </si>
  <si>
    <t>1.3.9.3</t>
  </si>
  <si>
    <t>Centrale de traitement d'air, pulsion  de 7700 m3/h Equipé de:</t>
  </si>
  <si>
    <t>batterie change over/chaud P:39,1 kW, Q:5,6m3/h.</t>
  </si>
  <si>
    <t>batterie change over/froid P:60,4kW. Q:8,7m3/h.</t>
  </si>
  <si>
    <t>Humidificateur à pulvérisation type laveur d'air, Q: 57l/h, P: 0,8kW 400V</t>
  </si>
  <si>
    <t>Variateur de fréquence 1,1 KW</t>
  </si>
  <si>
    <t>Batterie de post chauffe P:18,3 kW, Q: 2,6m3/h.</t>
  </si>
  <si>
    <t>Ventilateur à roue libre SFP4 classe P1. P arbre 2,7kW</t>
  </si>
  <si>
    <t>Moteur P absorbée 3,14kW 400V</t>
  </si>
  <si>
    <t>Variateur de fréquence P:4kW</t>
  </si>
  <si>
    <t>Récuperateur à plaques classe H1 de 64,6 KW.</t>
  </si>
  <si>
    <t>Centrale de traitement d'air extraction de 7700m3/h. Equipé de:</t>
  </si>
  <si>
    <t>ventilateur à roue libre, classe SFP2, P1.P arbre 2 kW</t>
  </si>
  <si>
    <t>Moteur P absorbée 2,33 kW 400V</t>
  </si>
  <si>
    <t>Variateur de fréquence P:3kW</t>
  </si>
  <si>
    <t>Commande manuelle pompiers</t>
  </si>
  <si>
    <t>1.3.9.4</t>
  </si>
  <si>
    <t>Ventilation Cuisine Tour</t>
  </si>
  <si>
    <t>Centrale de traitement d'air, pulsion  cuisine salle de convivialité 6125 m3/h Equipé de:</t>
  </si>
  <si>
    <t>Registres motorisés  sur prise d'air frais et rejet air vicié (PAF-RAV).</t>
  </si>
  <si>
    <t>batterie chaude a eau glycolee  P:48,6 kW, Q:2,2m3/h.</t>
  </si>
  <si>
    <t>batterie froide a eau glycolee  P:48,6 kW, Q:2,2m3/h.</t>
  </si>
  <si>
    <t>Batterie de post chauffe P:     kW, Q:      m3/h.</t>
  </si>
  <si>
    <t>Ventilateur à roue libre SFP3 classe P1. P arbre 1,7kW</t>
  </si>
  <si>
    <t>Moteur P absorbée 1.99kW 400V</t>
  </si>
  <si>
    <t>Variateur de fréquence P:2,2kW</t>
  </si>
  <si>
    <t>Batterie de post chauffe de zone P 17,9 Kw, Q 2,6m3/h</t>
  </si>
  <si>
    <t>Centrale de traitement d'air extraction de 5710m3/h. Equipé de:</t>
  </si>
  <si>
    <t>Prefiltre G2</t>
  </si>
  <si>
    <t>Filtre à poche  M5</t>
  </si>
  <si>
    <t>Piege a son extractible 3 elements</t>
  </si>
  <si>
    <t>ventilateur à roue libre, classe SFP3, P1.P arbre 1,9 kW</t>
  </si>
  <si>
    <t>Moteur P absorbée 2,22kW 400V</t>
  </si>
  <si>
    <t>registre dáir</t>
  </si>
  <si>
    <t>1.3.9.5</t>
  </si>
  <si>
    <t>Ventilation sanitaires Tour</t>
  </si>
  <si>
    <t>Centrale de traitement d'air, pulsion  de 16410 m3/h Equipé de:</t>
  </si>
  <si>
    <t>Humidificateur à pulvérisation type laveur d'air, Q: 57l/h, P: 0,8kW</t>
  </si>
  <si>
    <t>Ventilateurs à roue libre 8205 m3/h SFP2 classe P1. P arbre 2,4kW</t>
  </si>
  <si>
    <t>Moteur P absorbée 2,37 kW.</t>
  </si>
  <si>
    <t>Echangeur à plaques avec by-pass de côté et registre motorisé, classe H1 de 135,7 KW.</t>
  </si>
  <si>
    <t>Centrale de traitement d'air extraction de 16410 m3/h. Equipé de:</t>
  </si>
  <si>
    <t xml:space="preserve">Filtre  à poche type M5 </t>
  </si>
  <si>
    <t>ventilateurs à roue libre, classe SFP2, P1.P arbre 2,4 kW</t>
  </si>
  <si>
    <t>Moteur P absorbée 2,40 kW.</t>
  </si>
  <si>
    <t>Interrupteurs d'arrêt, 3 pôles 5,5 KW.</t>
  </si>
  <si>
    <t>1.3.9.6</t>
  </si>
  <si>
    <t>Centrale de traitement d'air, pulsion  de 9600 m3/h Equipé de:</t>
  </si>
  <si>
    <t>Récuperateur à roue classe H1 Puissance 112kW</t>
  </si>
  <si>
    <t>batterie change over/chaud P:48,7 kW, Q:7,0m3/h.</t>
  </si>
  <si>
    <t>batterie change over/froid P:61,4kW. Q:8,8m3/h.</t>
  </si>
  <si>
    <t>Humidificateur à pulvérisation type laveur d'air, Q: 64l/h, P: 0,8kW 400V</t>
  </si>
  <si>
    <t>Batterie de post chauffe P:22,8 kW, Q: 3,3m3/h.</t>
  </si>
  <si>
    <t>Ventilateur à roue libre SFP3 classe P1. P arbre 3,6kW</t>
  </si>
  <si>
    <t>Moteur P absorbée 4,16kW 400V</t>
  </si>
  <si>
    <t>Variateur de fréquence P:5,5kW</t>
  </si>
  <si>
    <t>Centrale de traitement d'air extraction de 9600m3/h. Equipé de:</t>
  </si>
  <si>
    <t>ventilateur à roue libre, classe SFP3, P1.P arbre 2,8 kW</t>
  </si>
  <si>
    <t>Moteur P absorbée 3,25 kW 400V</t>
  </si>
  <si>
    <t>1.3.9.7</t>
  </si>
  <si>
    <t>Centrale de traitement d'air, pulsion  de 11000 m3/h Equipé de:</t>
  </si>
  <si>
    <t>Récuperateur à roue classe H1 Puissance 132kW</t>
  </si>
  <si>
    <t>batterie change over/chaud P:55,8 kW, Q:8,1m3/h.</t>
  </si>
  <si>
    <t>batterie change over/froid P:70,4kW. Q:10,1m3/h.</t>
  </si>
  <si>
    <t>Humidificateur à pulvérisation type laveur d'air, Q: 74l/h, P: 0,8kW 400V</t>
  </si>
  <si>
    <t>Batterie de post chauffe P:26,1 kW, Q: 3,8m3/h.</t>
  </si>
  <si>
    <t>Ventilateur à roue libre SFP3 classe P2, 5500 m3/h. P arbre 2,5 kW</t>
  </si>
  <si>
    <t>Moteur P absorbée 2,5  kW 400V</t>
  </si>
  <si>
    <t>Interrupteur d'arrêt 3 pôles 5,5 KW</t>
  </si>
  <si>
    <t>Centrale de traitement d'air extraction de 11000m3/h. Equipé de:</t>
  </si>
  <si>
    <t>ventilateur à roue libre 5500 m3/h , classe SFP3, P1.P arbre 1,9 kW</t>
  </si>
  <si>
    <t>Moteur P absorbée 1,85 kW 400V</t>
  </si>
  <si>
    <t>1.3.9.8</t>
  </si>
  <si>
    <t>Centrale de traitement d'air, pulsion  de 10500 m3/h Equipé de:</t>
  </si>
  <si>
    <t>Récuperateur à roue classe H1 Puissance 126kW</t>
  </si>
  <si>
    <t>batterie change over/chaud P:53,3 kW, Q:7,7m3/h.</t>
  </si>
  <si>
    <t>batterie change over/froid P:67,2kW. Q:9,6m3/h.</t>
  </si>
  <si>
    <t>Humidificateur à pulvérisation type laveur d'air, Q: 71l/h, P: 0,8kW 400V</t>
  </si>
  <si>
    <t>Batterie de post chauffe P:24,9 kW, Q: 3,6m3/h.</t>
  </si>
  <si>
    <t>Ventilateur à roue libre SFP3 classe P1, 10500 m3/h. P arbre 3,7 kW</t>
  </si>
  <si>
    <t>Moteur P absorbée 4,25  kW 400V</t>
  </si>
  <si>
    <t>Récuperateur à plaques classe H1 de     KW.</t>
  </si>
  <si>
    <t>Centrale de traitement d'air extraction de 10500m3/h. Equipé de:</t>
  </si>
  <si>
    <t>ventilateur à roue libre 10500 m3/h , classe SFP3, P1.P arbre 1,9 kW</t>
  </si>
  <si>
    <t>Moteur P absorbée 3,6 kW 400V</t>
  </si>
  <si>
    <t>1.3.9.9</t>
  </si>
  <si>
    <t>Centrale de traitement d'air, pulsion  de 9700 m3/h Equipé de:</t>
  </si>
  <si>
    <t>Récuperateur à roue classe H1 Puissance 113kW</t>
  </si>
  <si>
    <t>batterie change over/chaud P:26,3 kW, Q:3,8m3/h.</t>
  </si>
  <si>
    <t>batterie change over/froid P:49,3kW. Q:7,1m3/h.</t>
  </si>
  <si>
    <t>Ventilateur à roue libre SFP3 classe P1, 9700 m3/h. P arbre 3 kW</t>
  </si>
  <si>
    <t>Moteur P absorbée 3,47  kW 400V</t>
  </si>
  <si>
    <t>Centrale de traitement d'air extraction de 9700m3/h. Equipé de:</t>
  </si>
  <si>
    <t>ventilateur à roue libre 9700 m3/h , classe SFP3, P1.P arbre 1,9 kW</t>
  </si>
  <si>
    <t>Moteur P absorbée 3,24 kW 400V</t>
  </si>
  <si>
    <t>1.3.9.10</t>
  </si>
  <si>
    <t>Ventilation Sanitaires du socle du bâtiment moyen.</t>
  </si>
  <si>
    <t>Centrale de traitement d'air, pulsion  de 2625 m3/h Equipé de:</t>
  </si>
  <si>
    <t>batterie change over/chaud P:     kW, Q:       m3/h.</t>
  </si>
  <si>
    <t>batterie change over/froid P:      kW. Q:        m3/h.</t>
  </si>
  <si>
    <t>Humidificateur à pulvérisation type laveur d'air, Q:        l/h, P: 0,8kW 400V</t>
  </si>
  <si>
    <t>Batterie de post chauffe P:        kW, Q:      m3/h.</t>
  </si>
  <si>
    <t>Ventilateur à roue libre SFP3 classe P1, 2625 m3/h. P arbre 0,9 kW</t>
  </si>
  <si>
    <t>Moteur P absorbée 0,94  kW 400V</t>
  </si>
  <si>
    <t>Récuperateur à plaques avec registre de bypass intégré,classe H1 de  23,2  KW.</t>
  </si>
  <si>
    <t>Batterie chaude 13,2 KW, 1,9 m3/h.</t>
  </si>
  <si>
    <t>Centrale de traitement d'air extraction de 2625m3/h. Equipé de:</t>
  </si>
  <si>
    <t>ventilateur à roue libre 2625 m3/h , classe SFP3, P1.P arbre 0,9 kW</t>
  </si>
  <si>
    <t>Moteur P absorbée 0,91 kW 400V</t>
  </si>
  <si>
    <t>1.3.9.11</t>
  </si>
  <si>
    <t>Ventilation Vestiaires centre de santé socle .</t>
  </si>
  <si>
    <t>Centrale de traitement d'air, pulsion  de 3000 m3/h Equipé de:</t>
  </si>
  <si>
    <t>Ventilateur à roue libre SFP3 classe P1, 3000 m3/h. P arbre 1 kW</t>
  </si>
  <si>
    <t>Moteur P absorbée 1  kW 400V</t>
  </si>
  <si>
    <t>Récuperateur à plaques avec registre de bypass intégré,classe H1 de  26,2  KW.</t>
  </si>
  <si>
    <t>Batterie chaude 20,3 KW, 2,9 m3/h.</t>
  </si>
  <si>
    <t>Centrale de traitement d'air extraction de 3000m3/h. Equipé de:</t>
  </si>
  <si>
    <t>ventilateur à roue libre 3000 m3/h , classe SFP3, P1.P arbre 1 kW</t>
  </si>
  <si>
    <t>Moteur P absorbée 0,96 kW 400V</t>
  </si>
  <si>
    <t>1.3.9.12</t>
  </si>
  <si>
    <t>batterie change over/chaud P:48,7 kW, Q:7m3/h.</t>
  </si>
  <si>
    <t>Ventilateur à roue libre SFP3 classe P1, 9600 m3/h. P arbre 3,6 kW</t>
  </si>
  <si>
    <t>Moteur P absorbée 4,16  kW 400V</t>
  </si>
  <si>
    <t>ventilateur à roue libre 9600 m3/h , classe SFP3, P1.P arbre 2,8 kW</t>
  </si>
  <si>
    <t>1.3.9.13</t>
  </si>
  <si>
    <t>Ventilation Data center socle .</t>
  </si>
  <si>
    <t>Centrale de traitement d'air, pulsion  de 2500 m3/h Equipé de:</t>
  </si>
  <si>
    <t xml:space="preserve">Filtre à poche  M5 sur air neuf </t>
  </si>
  <si>
    <t>batterie change over/chaud P:8,5     kW, Q:1,2       m3/h.</t>
  </si>
  <si>
    <t>batterie change over/froid P:  17,3    kW. Q: 2,5       m3/h.</t>
  </si>
  <si>
    <t>Ventilateur à roue libre SFP3 classe P1, 2500 m3/h. P arbre 0,9 kW</t>
  </si>
  <si>
    <t>Moteur P absorbée 0,92 kW 400V</t>
  </si>
  <si>
    <t>Humidificateur vapeur electrique 2500m3/h, Q:17 Kg/h 400V</t>
  </si>
  <si>
    <t>Récuperateur à plaques avec registre de bypass intégré,classe H1 de  23,8  KW.</t>
  </si>
  <si>
    <t>ventilateur à roue libre 2500 m3/h , classe SFP3, P1.P arbre 0,8 kW</t>
  </si>
  <si>
    <t>Moteur P absorbée 0,84 kW 400V</t>
  </si>
  <si>
    <t>1.3.9.14</t>
  </si>
  <si>
    <t>Centrale de traitement d'air, pulsion  de 7000 m3/h Equipé de:</t>
  </si>
  <si>
    <t>Ventilateur à roue libre SFP3 classe P1, 7000 m3/h. P arbre 1,9 kW</t>
  </si>
  <si>
    <t>Moteur P absorbée 2,22 kW 400V</t>
  </si>
  <si>
    <t>Variateur de fréquence P:2,2 kW</t>
  </si>
  <si>
    <t>Récuperateur à plaques avec registre de bypass intégré,classe H1 de  62,4  KW.</t>
  </si>
  <si>
    <t>Batterie chaude 23,5 KW, 3,4 m3/h.</t>
  </si>
  <si>
    <t>ventilateur à roue libre 7000 m3/h , classe SFP3, P1.P arbre 1,8 kW</t>
  </si>
  <si>
    <t>Moteur P absorbée 2,2 kW 400V</t>
  </si>
  <si>
    <t>1.3.9.15</t>
  </si>
  <si>
    <t>Centrale traitement air  de type compacte  
Débit d'air repris (température de référence 20°C) : 360 m3/h.
Débit d'air pulsé (température de référence 20°C) : 360 m3/h.
Pression statique externe nécessaire côté reprise :150 Pa.
Pression statique externe nécessaire côté pulsion :150 Pa.
Rendement sec échangeur : 78%.
Batterie de post-chauffe à eau : 1,8 kW.
Régime de température d'eau : 30/24°C.
Batterie de préchauffe antigel électrique : 1 kW.</t>
  </si>
  <si>
    <t>1.3.9.16</t>
  </si>
  <si>
    <t>Ventilateurs</t>
  </si>
  <si>
    <t>Ventilation Locaux techniques et divers.</t>
  </si>
  <si>
    <t>Ventilateur pour gaines rondes,  Pulsion extraction local poubelles DN 125 Débit 190m3/h.</t>
  </si>
  <si>
    <t>Ventilateur pour gaines rondes,ventilation d'urgence des locaux techniques de production de chaud et de froid redondant DN 315 Débit 1485m3/h.</t>
  </si>
  <si>
    <t>Ventilation local moyenne tension</t>
  </si>
  <si>
    <t>Ventilateur centrifuge rectangulaire  ,Moteur 1 vitesse, entièrement fermé, turbine en tôle galvanisée à aubes avant calée directement, entrainement par moteur à rotor extérieur, avec clapet anti-retour, interrupteur marche /arrêt, registre à lamelle.
Sur gainage 1000x 500mm  Débit 6200 m3/h.</t>
  </si>
  <si>
    <t>Ventilateur centrifuge rectangulaire  ,Moteur 1 vitesse, entièrement fermé, turbine en tôle galvanisée à aubes avant calée directement, entrainement par moteur à rotor extérieur, avec clapet anti-retour, interrupteur marche /arrêt, registre à lamelle.
Sur gainage 1000x 700mm  Débit 8000 m3/h.</t>
  </si>
  <si>
    <t>Locaux technique eléectrique</t>
  </si>
  <si>
    <t>Ventilateur centrifuge rectangulaire  ,Moteur 1 vitesse, entièrement fermé, turbine en tôle galvanisée à aubes avant calée directement, entrainement par moteur à rotor extérieur, avec clapet anti-retour, interrupteur marche /arrêt, registre à lamelle.
Sur gainage 450x 250mm  Débit 360 m3/h.</t>
  </si>
  <si>
    <t>1.3.9.17</t>
  </si>
  <si>
    <t>Batteries de post-refroidissement</t>
  </si>
  <si>
    <t>Batterie de post-refroidissement Vestibule entrée étage 3 1350m3/h, 4kW</t>
  </si>
  <si>
    <t>Batterie de post-chauffe Air hygiénique cafétéria zone SO P 8,6 KW 5040 m3/h.</t>
  </si>
  <si>
    <t>Batterie de post-chauffe Air hygiénique cafétéria zone SE P 7,8 KW 4560 m3/h.</t>
  </si>
  <si>
    <t>Batterie de post-refroidissement Air hygiénique cafétéria zone SO P 8,6 KW 5040 m3/h.</t>
  </si>
  <si>
    <t>Batterie de post-refroidissement Air hygiénique cafétéria zone SE P 7,8 KW 4560 m3/h.</t>
  </si>
  <si>
    <t>Batterie de post-chauffe Post chauffe air hygiénique salle de squash P:1KW, Débit 300m3/h.</t>
  </si>
  <si>
    <t>Batterie de post-chauffe Post chauffe air hygiénique salle omnisport. P:5,1KW, Débit 3000m3/h.</t>
  </si>
  <si>
    <t>Batterie de post-chauffe Post chauffe air hygiénique salle de danse. P:4,6KW, Débit 1800m3/h.</t>
  </si>
  <si>
    <t>Batterie de post-chauffe Post chauffe air hygiénique salle de ping pong. P:1,8KW, Débit 900m3/h.</t>
  </si>
  <si>
    <t>Batterie de post-chauffe Post chauffe air hygiénique salle de musculation. P:1,3KW, Débit 750m3/h.</t>
  </si>
  <si>
    <t>Batterie de post-chauffe Post chauffe air hygiénique locaux non sportifs,plafond vestiaures hommes . P:2,7KW, Débit 2700m3/h.</t>
  </si>
  <si>
    <t>Batterie de post-chauffe Post chauffe pour local poubelles  P: 1,4 KW, Débit 190m3/h.</t>
  </si>
  <si>
    <t>1.3.9.18</t>
  </si>
  <si>
    <t>Ventilation cuisine Tour ,Reseau pulsion et extraction</t>
  </si>
  <si>
    <t>Clapet de reglage et de fermeture ,Section 0,21 à 0,4 m2.</t>
  </si>
  <si>
    <t>Ventilation cafétéria Tour ,Reseau pulsion et extraction</t>
  </si>
  <si>
    <t>Clapet de réglage et de fermeture ,Sur section de gainage  (0,21 --&gt; 0,4 m2)</t>
  </si>
  <si>
    <t>Ventilation bureaux/Salles de classes Socle ,Reseau pulsion et extraction</t>
  </si>
  <si>
    <t>Clapet de réglage et de fermeture ,Sur section de gainage  (0,0 --&gt; 0,1 m2)</t>
  </si>
  <si>
    <t>Ventilation Salles de conférences bâtiment bas. ,Reseau pulsion et extraction</t>
  </si>
  <si>
    <t>Ventilation Centre de santé- Socle. ,Reseau pulsion et extraction</t>
  </si>
  <si>
    <t>Clapet de réglage et de fermeture circulaire - ,DN 200</t>
  </si>
  <si>
    <t>Clapet de réglage et de fermeture circulaire - ,DN160</t>
  </si>
  <si>
    <t>Clapet de réglage et de fermeture circulaire - ,DN 100</t>
  </si>
  <si>
    <t>Ventilation Vestiaires centre de santé socle . ,Reseau pulsion et extraction</t>
  </si>
  <si>
    <t>Clapet de réglage et de fermeture circulaire - ,Sur section de gainage  (0,0 --&gt; 0,1 m2)</t>
  </si>
  <si>
    <t>Ventilation Imprimerie Socle. ,Reseau pulsion et extraction</t>
  </si>
  <si>
    <t xml:space="preserve">Clapet de réglage et de fermeture circulaire - ,DN 250 </t>
  </si>
  <si>
    <t>Ventilation Data center socle . ,Reseau pulsion et extraction</t>
  </si>
  <si>
    <t xml:space="preserve">Clapet de réglage et de fermeture circulaire - ,DN 200 </t>
  </si>
  <si>
    <t>Clapet de réglage et de fermeture circulaire - ,DN 160</t>
  </si>
  <si>
    <t>Clapet de réglage et de fermeture circulaire - ,DN 125</t>
  </si>
  <si>
    <t>Ventilation Stockage/Locaux tefchnique socle ,Reseau pulsion et extraction</t>
  </si>
  <si>
    <t>Clapet de réglage et de fermeture ,Sur section de gainage  (0,11 --&gt; 0,2 m2)</t>
  </si>
  <si>
    <t>Ventilation Locaux techniques et divers. ,Reseau pulsion et extraction</t>
  </si>
  <si>
    <t>Surpression cage s escaliers tour et socle, bâtiment élevés ,Maintien de pression entre les sas, cages escaliers , ascenseurs et étages. Installés au-desssus des portes.</t>
  </si>
  <si>
    <t>Clapet de surpression à membrane - DN160 ,DN 160, système de régulation automatique sans énergie additionnelle avec menbrane anti-fumées froides. Q 330m3/h.</t>
  </si>
  <si>
    <t>Surpression cage s escaliers tour et socle, bâtiment élevés ,Reseau air neuf de la surpression des cages ecsaliers et ascenseurs pompiers. Local TOC 01 LG 0801</t>
  </si>
  <si>
    <t>Clapet de réglage et de fermeture ,Sur section de gainage  (0,61 --&gt; 0,8 m2)</t>
  </si>
  <si>
    <t>Surpression cage s escaliers tour et socle, bâtiment élevés ,Reseau air neuf de la surpression des cages ecsaliers et ascenseurs pompiers. TOC+00 LG 0804.
TOC+06 LG 0804.
TOC+11 LG 0804.
TOC+16 LG 0804.
TOC+21 LG 0804.
TOC+25 LG 0804.
TOC-01 LG 0806.
TOC+01 LG 0806.</t>
  </si>
  <si>
    <t>Clapet de réglage et de fermeture ,Sur section de gainage  (0,41 --&gt; 0,6 m2)</t>
  </si>
  <si>
    <t>Surpression cage s escaliers tour et socle, bâtiment élevés ,Reseau air neuf de la surpression des cages ecsaliers et ascenseurs pompiers. TOC+03 LG 0801.
TOC+06 LG 0801.
TOC+09 LG 0801.
TOC+12 LG 0801.
TOC+15 LG 0801.
TOC+18 LG 0801.
TOC+21 LG 0801.TOC+24 LG 0801.
TOC+27 LG 0801.
TOC+01 LG 0806.
TOC+04 LG 0806.
TOC+07 LG 0806.
TOC+10 LG 0806.
TOC+13 LG 0806.
TOC+16 LG 0806.
TOC+19 LG 0806.
TOC+22 LG 0806.
TOC+25 LG 0806.
TOC+28 LG 0806.</t>
  </si>
  <si>
    <t>Surpression cage s escaliers tour et socle, bâtiment moyens ,Maintien de pression entre les sas, cages escaliers , ascenseurs et étages. Installés au-desssus des portes.</t>
  </si>
  <si>
    <t>1.3.9.19</t>
  </si>
  <si>
    <t>Grillage de protection</t>
  </si>
  <si>
    <t>Ventilation Locaux techniques et divers. ,Rejet d'air groupe électrogène local TOC-01-LG0810</t>
  </si>
  <si>
    <t>Grillage de protection 4100/1155 ,Dimension 4100x 1155mm Débit 65,000m3/h.</t>
  </si>
  <si>
    <t>Ventilation Locaux techniques et divers. ,Rejet d'air groupe électrogène local TOC-01-LG0815</t>
  </si>
  <si>
    <t>Grillage de protection 2600/2600 ,Dimension 2600x 2600mm Débit 65,000m3/h.</t>
  </si>
  <si>
    <t>Ventilation Locaux techniques et divers. ,Prise d'air du local moyenne tension, local TOC-LG 0814</t>
  </si>
  <si>
    <t>Grillage de protection 1400/825 ,Dimension 1400x 825mm Débit 8440m3/h.</t>
  </si>
  <si>
    <t>Ventilation Locaux techniques et divers. ,Prise d'air et rejet d'air du local moyenne tension , locaux TOC-01 LG 0810et 11.</t>
  </si>
  <si>
    <t>Grillage de protection 1200/990 ,Dimension 1200x 990mm Débit 6200m3/h.</t>
  </si>
  <si>
    <t>Ventilation Locaux techniques et divers. ,Prise d'air CTA data center, local local TOC-01-LG0814</t>
  </si>
  <si>
    <t>Grillage de protection 600/495 ,Dimension 600x 495mm Débit 2500m3/h.</t>
  </si>
  <si>
    <t>Ventilation Locaux techniques et divers. ,Prise d'air et rejet d'air des locaux électriques, locaux TOC -01 LG 0810 et 11.</t>
  </si>
  <si>
    <t>Grillage de protection 200/330 ,Dimension 200x 330mm Débit 360m3/h.</t>
  </si>
  <si>
    <t>1.3.9.20</t>
  </si>
  <si>
    <t>Modules de régulation</t>
  </si>
  <si>
    <t>Ventilation cafétéria Tour ,Sur tous les diffuseurs de la CTA cafétéria</t>
  </si>
  <si>
    <t>Module de régulation de débit  ,DN 200</t>
  </si>
  <si>
    <t>Ventilation bureaux/Salles de classes Socle ,Gaines circulaires du vestibule</t>
  </si>
  <si>
    <t>Module de régulation - DN 160 ,DN160 Débit 95---240 m3/h.</t>
  </si>
  <si>
    <t xml:space="preserve">Ventilation Salles de conférences bâtiment bas. ,Sur gaines circulaires </t>
  </si>
  <si>
    <t>Module de régulation -  ,DN200 Débit 200---400 m3/h.</t>
  </si>
  <si>
    <t>Module de régulation -  ,DN100 Débit 15---90 m3/h.</t>
  </si>
  <si>
    <t xml:space="preserve">Ventilation Centre de santé- Socle. ,Sur gaines circulaires </t>
  </si>
  <si>
    <t>Module de régulation -  ,DN160 Débit 95---240 m3/h.</t>
  </si>
  <si>
    <t>Module de régulation -  ,DN125 Débit 45---180 m3/h.</t>
  </si>
  <si>
    <t>Module de régulation - DN 250 ,DN 250 débit 300----660 m3/h.</t>
  </si>
  <si>
    <t>Module de régulation - DN 200 ,DN 200 débit 200----400 m3/h.</t>
  </si>
  <si>
    <t>Ventilation Imprimerie Socle. ,Reseau Pulsion extraction</t>
  </si>
  <si>
    <t>Module de régulation ,DN 160 débit 95---240 m3/h.</t>
  </si>
  <si>
    <t>Module de régulation ,DN 100 débit 25---75 m3/h.</t>
  </si>
  <si>
    <t>Ventilation Stockage/Locaux tefchnique socle ,Reseau Pulsion extraction</t>
  </si>
  <si>
    <t>Module de régulation ,DN 200 débit 200---400 m3/h.</t>
  </si>
  <si>
    <t>Module de régulation ,DN 125 débit 45---180 m3/h.</t>
  </si>
  <si>
    <t>Module de régulation ,DN 100 débit 15---95 m3/h.</t>
  </si>
  <si>
    <t>1.3.9.21</t>
  </si>
  <si>
    <t>Régulateurs à débit constant</t>
  </si>
  <si>
    <t>Ventilation des bureaux-Tour ,Circulaire</t>
  </si>
  <si>
    <t>Régulateur à débit constant ,DN 125</t>
  </si>
  <si>
    <t>Régulateur à débit constant ,DN 100</t>
  </si>
  <si>
    <t>Ventilation salle de convivialité ,Pulsion et extraction des salles de convivialité</t>
  </si>
  <si>
    <t>Régulateur à débit constant ,DN 200</t>
  </si>
  <si>
    <t>Régulateur à débit constant ,DN 160</t>
  </si>
  <si>
    <t>Ventilation sanitaires Tour ,Diffuseurs CTA sanitaires</t>
  </si>
  <si>
    <t>Ventilation Salles de conférences bâtiment bas. ,Sur gaines circulaires pour tous les diffuseurs CTA salles conférences</t>
  </si>
  <si>
    <t xml:space="preserve">Régulateur de débit constant (rond), DN160 </t>
  </si>
  <si>
    <t xml:space="preserve">Régulateur de débit constant (rond) ,DN 250 </t>
  </si>
  <si>
    <t>Régulateur de débit constant (rond) ,DN 200</t>
  </si>
  <si>
    <t>Régulateur de débit constant (rond) ,DN160</t>
  </si>
  <si>
    <t>Régulateur de débit constant (rond) ,DN 125</t>
  </si>
  <si>
    <t>Régulateur de débit constant (rond) ,DN 100</t>
  </si>
  <si>
    <t>Ventilation Sanitaires du socle du bâtiment moyen. ,Reseau pulsion et extraction</t>
  </si>
  <si>
    <t>Régulateur de débit constant (rond)- DN 200 ,DN 200</t>
  </si>
  <si>
    <t>Régulateur de débit constant (rond)- DN 160 ,DN 160</t>
  </si>
  <si>
    <t>Régulateur de débit constant (rond)- DN 125 ,DN 125</t>
  </si>
  <si>
    <t>Régulateur de débit constant (rond)- DN 100 ,DN 100</t>
  </si>
  <si>
    <t>Régulateur de débit constant (rond) ,DN 160</t>
  </si>
  <si>
    <t>1.3.9.22</t>
  </si>
  <si>
    <t>Régulateurs à débit variable</t>
  </si>
  <si>
    <t>Ventilation salle de convivialité ,Pulsion et extraction des salles de classes</t>
  </si>
  <si>
    <t>Régulateur à débit variable ,Section 0  à 0,1 m2.</t>
  </si>
  <si>
    <t>Régulateur à débit variable ,Section 0,11  à 0,2 m2.</t>
  </si>
  <si>
    <t>Ventilation cuisine Tour ,Pulsion cuisine hors hotte</t>
  </si>
  <si>
    <t>Ventilation bureaux/Salles de classes Socle ,Reseau Pulsion et extraction salles de classes</t>
  </si>
  <si>
    <t>Régulateur de débit variable ,Sur section de gainage  (0,0 --&gt; 0,1 m2)</t>
  </si>
  <si>
    <t>Ventilation Salles de conférences bâtiment bas. ,Pulsion et extraction du bureau TOC1 LB0001 situés dans le plafond vestibule +1 TOC+1LF0054</t>
  </si>
  <si>
    <t>Régulateur de débit variable et silencieux combiné ,Sur section de gainage  (0,0 --&gt; 0,1 m2)</t>
  </si>
  <si>
    <t>Ventilation Centre de santé- Socle. ,Pulsiuon et extraction salle omnisport, plafond sallle squash.</t>
  </si>
  <si>
    <t>Régulateur de débit variable et silencieux combiné ,Sur section de gainage  (0,11 --&gt; 0,2 m2)</t>
  </si>
  <si>
    <t>Ventilation Centre de santé- Socle. ,Pulsion et extraction salle de ping pong et musculation, plafond salle musculation et vestibule.</t>
  </si>
  <si>
    <t>Régulateur de débit variable et silencieux combiné ,Sur section de gainage  (0,0 --&gt; 0,10 m2)</t>
  </si>
  <si>
    <t>Ventilation Centre de santé- Socle. ,Reprise salle de danse.</t>
  </si>
  <si>
    <t xml:space="preserve">Régulateur de débit variable circulaire ,DN 250 </t>
  </si>
  <si>
    <t>Ventilation Centre de santé- Socle. ,Pulsion et extraction salle de dans eet squasch.</t>
  </si>
  <si>
    <t>Régulateur de débit variable circulaire ,DN 200</t>
  </si>
  <si>
    <t>1.3.9.23</t>
  </si>
  <si>
    <t>Ventilation cuisine Tour, local TOC+29 Lk0010.</t>
  </si>
  <si>
    <t>Hotte  inox murale a induction.
Pulsion 2645 m3/h, Extraction 2785 m3/h. Filtres integres, L 4,2m, l 1450mm  H555mm.</t>
  </si>
  <si>
    <t>1.3.9.24</t>
  </si>
  <si>
    <t>Détecteur de fumée</t>
  </si>
  <si>
    <t>Ventilation des bureaux-Tour ,Pulsion et extraction CTA bureau 1 et 2</t>
  </si>
  <si>
    <t>Détecteur de fumée ,24v/50Hz</t>
  </si>
  <si>
    <t>Pce</t>
  </si>
  <si>
    <t>Ventilation salle de convivialité ,Pulsion et extraction CTA bureau 1 et 2</t>
  </si>
  <si>
    <t>Ventilation cuisine Tour ,Pulsion et extraction CTA cuisine salle de convivialité</t>
  </si>
  <si>
    <t>Ventilation sanitaires Tour ,Pulsion /extraction CTA sanitaires</t>
  </si>
  <si>
    <t>Ventilation cafétéria Tour ,Pulsion /extraction CTA cafétéria</t>
  </si>
  <si>
    <t>Ventilation cafétéria Tour ,Pulsion /extraction CTA entrée</t>
  </si>
  <si>
    <t xml:space="preserve">Ventilation bureaux/Salles de classes Socle ,Pulsion /extraction </t>
  </si>
  <si>
    <t xml:space="preserve">Ventilation Salles de conférences bâtiment bas. ,Pulsion /extraction </t>
  </si>
  <si>
    <t xml:space="preserve">Ventilation Centre de santé- Socle. ,Pulsion /extraction </t>
  </si>
  <si>
    <t xml:space="preserve">Ventilation Sanitaires du socle du bâtiment moyen. ,Pulsion /extraction </t>
  </si>
  <si>
    <t xml:space="preserve">Ventilation Vestiaires centre de santé socle . ,Pulsion /extraction </t>
  </si>
  <si>
    <t xml:space="preserve">Ventilation Imprimerie Socle. ,Pulsion /extraction </t>
  </si>
  <si>
    <t xml:space="preserve">Ventilation Data center socle . ,Pulsion /extraction </t>
  </si>
  <si>
    <t xml:space="preserve">Ventilation Stockage/Locaux tefchnique socle ,Pulsion /extraction </t>
  </si>
  <si>
    <t>Ventilation Locaux techniques et divers. ,Pulsion et extraction locaux électriques et poubelles</t>
  </si>
  <si>
    <t>1.3.9.25</t>
  </si>
  <si>
    <t>Ventilateurs de pulsion</t>
  </si>
  <si>
    <t>Surpression cage s escaliers tour et socle, bâtiment élevés ,Surpression cages escaliers 05 et 05b ocal technique TOC-01-LT0041</t>
  </si>
  <si>
    <t>Ventilateurs de pulsion cages escaliers ,Ventilateur axial haute pression avec convertisseur de fréquences.     Entrainement direct par moteur à brides, sans entretien, entièrement fermé  Helice à pales à courbures tridimentionnelles en matières synthétique haute qualité.     Commandes et arrêts pompiers      Q 17.300---24.000 m3/h.</t>
  </si>
  <si>
    <t>Ens</t>
  </si>
  <si>
    <t>Surpression cage s escaliers tour et socle, bâtiment élevés ,Surpression cages escaliers 04 et 04b ocal technique TOC-02-LT0019</t>
  </si>
  <si>
    <t>Ventilateurs de pulsion cages escaliers ,Ventilateur axial haute pression avec convertisseur de fréquences.     Entrainement direct par moteur à brides, sans entretien, entièrement fermé  Helice à pales à courbures tridimentionnelles en matières synthétique haute qualité.     Commandes et arrêts pompiers      Q 18.800---24.300 m3/h.</t>
  </si>
  <si>
    <t>Surpression cage s escaliers tour et socle, bâtiment élevés ,Surpression cages ascenseurs pompiers Local technique TOC-01-LG0804</t>
  </si>
  <si>
    <t>Ventilateurs de pulsion cage d'ascenseur ,Ventilateur axial haute pression avec convertisseur de fréquences.     Entrainement direct par moteur à brides, sans entretien, entièrement fermé  Helice à pales à courbures tridimentionnelles en matières synthétique haute qualité.     Commandes et arrêts pompiers      Q 52.500 m3/h.</t>
  </si>
  <si>
    <t>1.3.9.26</t>
  </si>
  <si>
    <t>Volets</t>
  </si>
  <si>
    <t>Surpression cage s escaliers tour et socle, bâtiment élevés ,Evacuatiuon de la surpression en toiture de la cage escalier 04, en toiture de la tour</t>
  </si>
  <si>
    <t xml:space="preserve">Volet de surpression  ,A contrôle automatique san energie additionnelle, moteur rétrograde à ressort, ouvert si absence de courant avec commutateur fin de course intégré, contacts états, boitier de connection extérieur IP 65,        Q 11825 m3/h Dimensions 900mmx800mm.     </t>
  </si>
  <si>
    <t>Surpression cage s escaliers tour et socle, bâtiment élevés ,Evacuatiuon de la surpression en toiture de la cage escalier 05, en toiture de la tour</t>
  </si>
  <si>
    <t xml:space="preserve">Volet de surpression  ,A contrôle automatique san energie additionnelle, moteur rétrograde à ressort, ouvert si absence de courant avec commutateur fin de course intégré, contacts états, boitier de connection extérieur IP 65,        Q 12595 m3/h Dimensions 1300 mmx1300mm.     </t>
  </si>
  <si>
    <t>Surpression cage s escaliers tour et socle, bâtiment élevés ,Réseau air neuf etévacuation de la surpression des cages escaliers et ascenseurs pompiers</t>
  </si>
  <si>
    <t>Volet de désenfumage  ,Normalement fermé avec commande ouverture fermeture via CMSI volet et moteur solidaire, alimentation électrique 24V avec fin de course intégrésSur section de gainage  (0,61 --&gt; 0,8 m2)</t>
  </si>
  <si>
    <t>Volet de désenfumage  ,Normalement fermé avec commande ouverture fermeture via CMSI volet et moteur solidaire, alimentation électrique 24V avec fin de course intégrésSur section de gainage  (0,41 --&gt; 0,6 m2)</t>
  </si>
  <si>
    <t>Volet de désenfumage  ,Normalement fermé avec commande ouverture fermeture via CMSI volet et moteur solidaire, alimentation électrique 24V avec fin de course intégrésSur section de gainage  (0,21 --&gt; 0,4 m2)</t>
  </si>
  <si>
    <t>Surpression cage s escaliers tour et socle, bâtiment moyens ,Surpression de scages escaliers  01 et 02. Locaux TOC 01 LJ 0201 et 00 LF 0011, dans le plenum de plafond.</t>
  </si>
  <si>
    <t>Ventilateurs de pulsion cages escaliers ,Ventilateur axial haute pression avec convertisseur de fréquences.     Entrainement direct par moteur à brides, sans entretien, entièrement fermé  Helice à pales à courbures tridimentionnelles en matières synthétique haute qualité.     Commandes et arrêts pompiers  .   Q 7.200 m3/h.</t>
  </si>
  <si>
    <t>Surpression cage s escaliers tour et socle, bâtiment moyens ,Réseau air neuf etévacuation de la surpression des cages escaliers 01 et 02</t>
  </si>
  <si>
    <t>Volet de désenfumage  ,Normalement fermé avec commande ouverture fermeture via CMSI volet et moteur solidaire, alimentation électrique secourue avec fin de course intégrés Sur section de gainage  (0,21 --&gt; 0,4 m2)</t>
  </si>
  <si>
    <t>Ventilation et désenfumage de la cage d'ascenseur du vestibule du centre de santé. ,Réseau air neuf etévacuation de la surpression des cages escaliers 01 et 02</t>
  </si>
  <si>
    <t>Volet de désenfumage (0 --&gt; 0,2 m2) ,Normalement fermé avec commande ouverture fermeture via CMSI volet et moteur solidaire, alimentation électrique secourue avec fin de course intégrés Sur section de gainage  (0,21 --&gt; 0,4 m2)</t>
  </si>
  <si>
    <t>1.3.9.27</t>
  </si>
  <si>
    <t>Ventilateur de desenfumage</t>
  </si>
  <si>
    <t>Ventilation désenfumage cuisine Tour ,</t>
  </si>
  <si>
    <t>Ventilateur de desenfumage cuisine ,Ventilateur axial HP avce convertisseur de frequences, entrainement direct par moteur a bride sans entretien entierement ferme. Q 3500m3/h, 300°C.</t>
  </si>
  <si>
    <t>Ventilation et désenfumage de la cage d'ascenseur du vestibule du centre de santé. ,Désenfumage de l'ascenseur 10</t>
  </si>
  <si>
    <t>Ventilateur de désenfumage ,Ventilateur axial haute pression entrainement direct par  moteur à bride, sans entretien, roulement à bille étanche, bobimnnage tropicalisé, résistant au feu 300°C. Q 360m3/h.</t>
  </si>
  <si>
    <t>1.4.9.1</t>
  </si>
  <si>
    <t xml:space="preserve">Clapets coupe-feu + moteurs </t>
  </si>
  <si>
    <t>Résistance au feu 120' , Section 1,01 à 1,2 m2.</t>
  </si>
  <si>
    <t>Résistance au feu 120' , Section 0,61 à 0,8 m2.</t>
  </si>
  <si>
    <t>Résistance au feu 120' , Section 0  à 0,1 m2.</t>
  </si>
  <si>
    <t>Résistance au feu 120' , Section 0,41 à 0,6 m2.</t>
  </si>
  <si>
    <t>Résistance au feu 120' , Section 0,21 à 0,4 m2.</t>
  </si>
  <si>
    <t>Résistance au feu 120' , Section 0,11 à 0,2 m2.</t>
  </si>
  <si>
    <t>Ventilation cuisine Tour</t>
  </si>
  <si>
    <t>Résistance au feu 120' , Clapet coupe-feu 120mn (0,41 --&gt; 0,6 m2)</t>
  </si>
  <si>
    <t>Résistance au feu 120' , Clapet coupe-feu 120mn (0,21 --&gt; 0,4 m2)</t>
  </si>
  <si>
    <t>Résistance au feu 120' , Clapet coupe-feu 120mn ( 0 --&gt; 0,1 m2)</t>
  </si>
  <si>
    <t>Résistance au feu 90' , Clapet coupe-feu 90mn (0,41 --&gt; 0,6 m2)</t>
  </si>
  <si>
    <t>Résistance au feu 90' , Clapet coupe-feu 90mn ( 0 --&gt; 0,1 m2)</t>
  </si>
  <si>
    <t>Résistance au feu 120' , Clapet coupe-feu 120mn ( 0,11 --&gt; 0,2 m2)</t>
  </si>
  <si>
    <t>Résistance au feu 120' , Clapet coupe-feu 120mn ( 0,0 --&gt; 0,1 m2)</t>
  </si>
  <si>
    <t>Résistance au feu 90' , Clapet coupe-feu 120mn (0,21 --&gt; 0,4 m2)</t>
  </si>
  <si>
    <t>Résistance au feu 90' , Clapet coupe-feu 120mn ( 0,0 --&gt; 0,1 m2)</t>
  </si>
  <si>
    <t>Résistance au feu 60' , Clapet coupe-feu 120mn ( 0,0 --&gt; 0,1 m2)</t>
  </si>
  <si>
    <t>Résistance au feu 30' , Clapet coupe-feu 120mn ( 0,11 --&gt; 0,2 m2)</t>
  </si>
  <si>
    <t>Résistance au feu 30' , Clapet coupe-feu 120mn ( 0,0 --&gt; 0,1 m2)</t>
  </si>
  <si>
    <t>Résistance au feu 120' , Clapet coupe-feu 120mn (0,11 --&gt; 0,2 m2)</t>
  </si>
  <si>
    <t>Résistance au feu 90' , Clapet coupe-feu 90mn (0,21 --&gt; 0,4 m2)</t>
  </si>
  <si>
    <t>Résistance au feu 60' , Clapet coupe-feu 60mn (0,21 --&gt; 0,4 m2)</t>
  </si>
  <si>
    <t>Résistance au feu 60' , Clapet coupe-feu 60mn (0,11 --&gt; 0,2 m2)</t>
  </si>
  <si>
    <t>Résistance au feu 60' , Clapet coupe-feu 60mn ( 0 --&gt; 0,1 m2)</t>
  </si>
  <si>
    <t>Résistance au feu 30' , Clapet coupe-feu 30mn (0,21 --&gt; 0,4 m2)</t>
  </si>
  <si>
    <t>Résistance au feu 30' , Clapet coupe-feu 30mn (0,11 --&gt; 0,2 m2)</t>
  </si>
  <si>
    <t>Résistance au feu 30' , Clapet coupe-feu 30mn ( 0 --&gt; 0,1 m2)</t>
  </si>
  <si>
    <t>Résistance au feu 90' , Clapet coupe-feu 90mn (0,11 --&gt; 0,2 m2)</t>
  </si>
  <si>
    <t>Résistance au feu 90' , Clapet coupe-feu 90mn (1,01 --&gt; 1,2 m2)</t>
  </si>
  <si>
    <t>Résistance au feu 90' , Clapet coupe-feu 90mn (0,61 --&gt; 0,8 m2)</t>
  </si>
  <si>
    <t>1.4.9.2</t>
  </si>
  <si>
    <t>Ventilation des bureaux-Tour, Pulsion et extraction CTA bureau 1 et 2</t>
  </si>
  <si>
    <t>0-50°c/Ø 100mm</t>
  </si>
  <si>
    <t>Ventilation salle de convivialité, Pulsion et extraction CTA bureau 1 et 2</t>
  </si>
  <si>
    <t>Ventilation cuisine Tour, Pulsion et extraction CTA cuisine salle de convivialité</t>
  </si>
  <si>
    <t>Ventilation sanitaires Tour, Pulsion /extraction CTA sanitaires</t>
  </si>
  <si>
    <t>Ventilation cafétéria Tour, Pulsion /extraction CTA cafétéria</t>
  </si>
  <si>
    <t>Ventilation cafétéria Tour, Pulsion /extraction CTA entrée</t>
  </si>
  <si>
    <t xml:space="preserve">Ventilation bureaux/Salles de classes Socle, Pulsion /extraction </t>
  </si>
  <si>
    <t xml:space="preserve">Ventilation Salles de conférences bâtiment bas., Pulsion /extraction </t>
  </si>
  <si>
    <t xml:space="preserve">Ventilation Centre de santé- Socle., Pulsion /extraction </t>
  </si>
  <si>
    <t xml:space="preserve">Ventilation Sanitaires du socle du bâtiment moyen., Pulsion /extraction </t>
  </si>
  <si>
    <t xml:space="preserve">Ventilation Vestiaires centre de santé socle ., Pulsion /extraction </t>
  </si>
  <si>
    <t xml:space="preserve">Ventilation Imprimerie Socle., Pulsion /extraction </t>
  </si>
  <si>
    <t xml:space="preserve">Ventilation Data center socle ., Pulsion /extraction </t>
  </si>
  <si>
    <t xml:space="preserve">Ventilation Stockage/Locaux technique socle, Pulsion /extraction </t>
  </si>
  <si>
    <t>1.5.9.1</t>
  </si>
  <si>
    <t>Rideaux d'air</t>
  </si>
  <si>
    <t>Sas entrées et sorties +3 locaux TOC+03 LF 0002 et 3</t>
  </si>
  <si>
    <t>Exécution horizontale intégré dans plénum, batterie à eau chaude, Filtre EU1/G1, régulation automatique intégrée.
Débit d'air 1465 m3/h 2 vitesses.
Puissance chaud  7,3 KW
230V, L2500mm, l 590mm, H 270mm.</t>
  </si>
  <si>
    <t>Vestibule d'entrée du centre vde santé +1, local TOC +01 LF 0022</t>
  </si>
  <si>
    <t>Exécution horizontale intégré dans plénum, batterie à eau chaude, Filtre EU1/G1, régulation automatique intégrée.
Débit d'air 1170 m3/h 2 vitesses.
Puissance chaud  5,9 KW
230V, L2000mm, l 590mm, H 270mm.</t>
  </si>
  <si>
    <t>1.6.9.1</t>
  </si>
  <si>
    <t>Diffuseurs chauds et froid</t>
  </si>
  <si>
    <t>Ilots de refroidissement</t>
  </si>
  <si>
    <t>Ilots de refroidissement
Pour tout le CJ9</t>
  </si>
  <si>
    <t xml:space="preserve">  Dimensions moyennes 700/5000 mm  P:108 W/m2, pour delta T de 10°K.</t>
  </si>
  <si>
    <t>1.6.9.2</t>
  </si>
  <si>
    <t>Panneaux rayonnants</t>
  </si>
  <si>
    <t xml:space="preserve">Panneau rayonnant
Salle omnisport TOC -01 Lp0066 </t>
  </si>
  <si>
    <t xml:space="preserve">  Dimensions 8000/300 P5000W</t>
  </si>
  <si>
    <t>1.6.9.3</t>
  </si>
  <si>
    <t>Plafond filant pour activation :
- Vestibule et agence de voyage, bâtiment moyen, NV00.
- Salles de cours, circulations et locaux annexes, socle et bâtiment moyen,
NV01.
- Salles de conférence, circulations et locaux annexes, bâtiment moyen,
NV02.</t>
  </si>
  <si>
    <t>système de faux plafond suspendu en panneaux
d'acier perforés et laqués sur une ossature.</t>
  </si>
  <si>
    <t>m²</t>
  </si>
  <si>
    <t>1.6.9.4</t>
  </si>
  <si>
    <t>Ventilo-convecteur 4 tubes, Chauffage salle de danse 2</t>
  </si>
  <si>
    <t>Sur pieds carrossé, filtre G2, ventilateur à double aspiration, moteur  monophasé 6 vitesses avec condensateur permanent, batterie à ailettes type réversibles, bacs de récupération des condensats, vannes trois voies avec moteur de vanne, pompe de relevage des condensats intégrée, vannes et kit hydraulique intégrés sous l'habillage,.
Dimension L 1414mm H 530mm P 225mm P chaud 1978 W P froid 1350 W</t>
  </si>
  <si>
    <t>Ventilo-convecteur 4 tubes, Chauffage salle de danse 1</t>
  </si>
  <si>
    <t>Sur pieds carrossé, filtre G2, ventilateur à double aspiration, moteur  monophasé 6 vitesses avec condensateur permanent, batterie à ailettes type réversibles, bacs de récupération des condensats, vannes trois voies avec moteur de vanne, pompe de relevage des condensats intégrée, vannes et kit hydraulique intégrés sous l'habillage,.
Dimension L 1414mm H 530mm P 225mm P chaud 500 W P froid 1720 W</t>
  </si>
  <si>
    <t>Ventilo-convecteur type cassette local CTS, Climatisation du local CTS.
TOC-01 LT 0021.</t>
  </si>
  <si>
    <t>Cassettes plafonières deux voies, moteur 3 vitesse, filtre G2 600x600mm, 2 vannes deux voies pour la régulation de batterie froide (inclus moteurs
des vannes); compatible avec la régulation de température ambiante
- Purgeurs et robinets de vidange aux batteries.
- 2 flexibles de raccordement en acier inoxydable annelé,
- 1 tuyau flexible avec pièces de raccordement nécessaires pour évacuation
de condensat.
- 2 robinets d'arrêt et 2 de préréglage.
vannes et robinets 
Puissance sensible nécessaire correspondant à la vitesse 2 : 3000 W.</t>
  </si>
  <si>
    <t>Ventilo-convecteur type cassette local onduleurs., Climatisation des locaux techniques.
Local technique basse tension TOC+29 LT 0005.</t>
  </si>
  <si>
    <t>Cassettes plafonières deux voies, moteur 3 vitesse, filtre G2 600x600mm, 2 vannes deux voies pour la régulation de batterie froide (inclus moteurs
des vannes); compatible avec la régulation de température ambiante
- Purgeurs et robinets de vidange aux batteries.
- 2 flexibles de raccordement en acier inoxydable annelé,
- 1 tuyau flexible avec pièces de raccordement nécessaires pour évacuation
de condensat.
- 2 robinets d'arrêt et 2 de préréglage.
vannes et robinets 
Puissance sensible nécessaire correspondant à la vitesse 2 : 10000 W.</t>
  </si>
  <si>
    <t>Ventilo-convecteur type cassette locaux batteries/no-break, Climatisation des locaux batteries/no-break.
TOC-01 LT 0020 et TOC-01 LT 0071.</t>
  </si>
  <si>
    <t>Ventilo-convecteur type cassette locaux bureautique, Climatisation des locaux bureautiques</t>
  </si>
  <si>
    <t>Cassettes plafonières deux voies, moteur 3 vitesse, filtre G2 600x600mm, 2 vannes deux voies pour la régulation de batterie froide (inclus moteurs
des vannes); compatible avec la régulation de température ambiante
- Purgeurs et robinets de vidange aux batteries.
- 2 flexibles de raccordement en acier inoxydable annelé,
- 1 tuyau flexible avec pièces de raccordement nécessaires pour évacuation
de condensat.
- 2 robinets d'arrêt et 2 de préréglage.
vannes et robinets 
Puissance sensible nécessaire correspondant à la vitesse 2 : 2400 W.</t>
  </si>
  <si>
    <t>Ventilo-convecteur type cassette locaux VDI, Climatisation des locaux VDI</t>
  </si>
  <si>
    <t>Cassettes plafonières deux voies, moteur 3 vitesse, filtre G2 600x600mm, 2 vannes deux voies pour la régulation de batterie froide (inclus moteurs
des vannes); compatible avec la régulation de température ambiante
- Purgeurs et robinets de vidange aux batteries.
- 2 flexibles de raccordement en acier inoxydable annelé,
- 1 tuyau flexible avec pièces de raccordement nécessaires pour évacuation
de condensat.
- 2 robinets d'arrêt et 2 de préréglage.
vannes et robinets 
Puissance sensible nécessaire correspondant à la vitesse 2 : 2500 W.</t>
  </si>
  <si>
    <t>Ventilo-convecteur type cassette vestibule, Climatisation du vestibule d'accès au centre de santé.
TOC+01 LF 0022.</t>
  </si>
  <si>
    <t>Ventilo-convecteur type gainable, Climatisation de la Salle de Convivialité.
Local technique HVAC TOC+28 LT 0015 et en faux-plafond du vestiaire
TOC+28 .</t>
  </si>
  <si>
    <t>Unités terminales de conditionnement d'air gainable non autonomes
alimenté en eau froide.
Unité plate pour montage en faux-plafond.
Batterie 
Filtre G2 
pompe de relevage 
Moteur fermé classe F, protection thermique automatique à ouverture,
condensateur permanent, multivitesse.
Caractéristiques techniques prévues :
Dimensionné en vitesse moyenne.
Température ambiante : été :26°C ; hiver : 20°C.
Humidité ambiante : été :11.5 g/kg ; hiver : 6,5 g/kg.
Régime d'eau froide : 8/14 °C.
Débit nominal min. d'air : 1850 m3/h.
Puissance frigorifique totale min. : 6000 W.
Pression acoustique max. : 40dB(A).
Alimentation électrique : 230 V/ 50 Hz.</t>
  </si>
  <si>
    <t xml:space="preserve">Etage 4 à 26 de la tour </t>
  </si>
  <si>
    <t>Caniveau avec grilles à lamelles en  Aluminium anodisé, echangeur de chaleur.
L 1100mm, l 300mm P 130mm, P 117W</t>
  </si>
  <si>
    <t>Etage 4 à 26 de la tour en bout de circulation NE</t>
  </si>
  <si>
    <t>Caniveau avec grilles à lamelles en  Aluminium anodisé, echangeur de chaleur.
L 800mm, l 300mm P 130mm, P 85W</t>
  </si>
  <si>
    <t>Salle de convivialité</t>
  </si>
  <si>
    <t>Caniveau avec grilles à lamelles en  Aluminium anodisé, echangeur de chaleur.
L 4700mm, l 300mm P 200mm, P 725W</t>
  </si>
  <si>
    <t>Bureau et classes +1 et +2</t>
  </si>
  <si>
    <t>Caniveau avec grilles à lamelles en  Aluminium anodisé, echangeur de chaleur.
L 1100mm, l 300mm P 150mm, P 280W</t>
  </si>
  <si>
    <t>Caniveau avec grilles à lamelles en  Aluminium anodisé, echangeur de chaleur.
L 1100mm, l 300mm P 120mm, P 205W</t>
  </si>
  <si>
    <t>En allège de la cafétéria</t>
  </si>
  <si>
    <t>Mural avec avec grilles à lamelles en partie haute et basse, echangeur de chaleur.
L 700mm, l 170mm H 700mm, P 470W</t>
  </si>
  <si>
    <t>1.6.9.5</t>
  </si>
  <si>
    <t>Chauffage du socle et bâtiment moyen</t>
  </si>
  <si>
    <t xml:space="preserve">  280/1800/50</t>
  </si>
  <si>
    <t xml:space="preserve"> 400/1800/50</t>
  </si>
  <si>
    <t>530/1800/50</t>
  </si>
  <si>
    <t xml:space="preserve"> 530/1800/50</t>
  </si>
  <si>
    <t xml:space="preserve"> 660/1800/50</t>
  </si>
  <si>
    <t xml:space="preserve"> 760/1800/50</t>
  </si>
  <si>
    <t>910/1800/90</t>
  </si>
  <si>
    <t xml:space="preserve"> 910/1800/50</t>
  </si>
  <si>
    <t>1030/1800/90</t>
  </si>
  <si>
    <t>1030/1800/50</t>
  </si>
  <si>
    <t xml:space="preserve"> 320/1800/80</t>
  </si>
  <si>
    <t xml:space="preserve"> 1000/280/50</t>
  </si>
  <si>
    <t xml:space="preserve"> 800/560/50</t>
  </si>
  <si>
    <t xml:space="preserve"> 800/500/90</t>
  </si>
  <si>
    <t xml:space="preserve"> 600/500/90</t>
  </si>
  <si>
    <t>Vestibule public socle rez TOC+00 LF 0029</t>
  </si>
  <si>
    <t>600/130/80</t>
  </si>
  <si>
    <t>Circulation secour socle rez TOC +00 LF0051</t>
  </si>
  <si>
    <t>900/180/80</t>
  </si>
  <si>
    <t>Chauffage sallle de musculation</t>
  </si>
  <si>
    <t>620/1800/110</t>
  </si>
  <si>
    <t>560/500/50</t>
  </si>
  <si>
    <t xml:space="preserve"> 630/500/50</t>
  </si>
  <si>
    <t>1.7.9.1</t>
  </si>
  <si>
    <t>Distribution aérolique</t>
  </si>
  <si>
    <t xml:space="preserve">Extension parking, </t>
  </si>
  <si>
    <t>Gaine de ventilation droite</t>
  </si>
  <si>
    <t>Gaine de ventilation oieces de forme</t>
  </si>
  <si>
    <t>Extension parking, station de lavage</t>
  </si>
  <si>
    <t>Gaine de ventilation (pièces de forme)</t>
  </si>
  <si>
    <t>Extension parking, surpression sas</t>
  </si>
  <si>
    <t>Gaine de ventilation (pièces de formes)</t>
  </si>
  <si>
    <t>Extension parking, Grille de pulsion 650x1950</t>
  </si>
  <si>
    <t>Grilles murales de pulsion du NV00 au NV02.</t>
  </si>
  <si>
    <t>Extension parking, Grille murales de pulsion du NV03</t>
  </si>
  <si>
    <t>Grille de pulsion 650x2500  - Débit : 14000 m3/h</t>
  </si>
  <si>
    <t>Extension parking, Grilles murales d'extraction du NV00 au NV02.</t>
  </si>
  <si>
    <t>Grille de reprise 800x900 - Débit : 3000 m3/h</t>
  </si>
  <si>
    <t>Extension parking, Grilles murales d'extraction du NV03.</t>
  </si>
  <si>
    <t>Grille de reprise 800x1650 - Débit : 7000 m3/h</t>
  </si>
  <si>
    <t>Extension parking, Grilles sur gaines de la station de lavage.</t>
  </si>
  <si>
    <t>Grille de reprise/pulsion 425x125 - Débit d'air : 180-400 m3/h</t>
  </si>
  <si>
    <t>Extension parking, Grille murales de reprise dans les locaux techniques de la station de lavage.</t>
  </si>
  <si>
    <t>Grille de reprise 200x200 - Débit d'air : 100 m3/h</t>
  </si>
  <si>
    <t>Extension parking, surpression escaliers et sas.</t>
  </si>
  <si>
    <t>Grille coupe-feu circulaire 90 mn DN 80</t>
  </si>
  <si>
    <t>Extension parking, Grille de pulsion 800x800</t>
  </si>
  <si>
    <t>Débit : 6000 m3/h
Prévues : 800x800 mm</t>
  </si>
  <si>
    <t>Extension parking, Grille de pulsion 2000x150</t>
  </si>
  <si>
    <t>Débit : 6000 m3/h
Prévues : 2000x150 mm</t>
  </si>
  <si>
    <t>Extension parking, Ventilation des parkings</t>
  </si>
  <si>
    <t>Isolation cellules fermées 25 mm</t>
  </si>
  <si>
    <t>Extension parking, Ventilation de la station de lavage</t>
  </si>
  <si>
    <t>Habillage anti-feu de gaines</t>
  </si>
  <si>
    <t>Extension parking, Surpression des escaliers et SAS</t>
  </si>
  <si>
    <t>Habillage anti-feu de gaines ventilateurs</t>
  </si>
  <si>
    <t>1.7.9.2</t>
  </si>
  <si>
    <t>Système de traitement d'air.</t>
  </si>
  <si>
    <t>Extension parking, Ventilateurs de pulsion, groupe parallèle</t>
  </si>
  <si>
    <t>Débit d'air total pulsé : 14.000 m3/h
Pression statique externe nécessaire : 250 Pa</t>
  </si>
  <si>
    <t>Débit d'air total pulsé : 6.000 m3/h
Pression statique externe nécessaire : 250 Pa</t>
  </si>
  <si>
    <t>Extension parking, Ventilateur de reprise, groupe parallèle
Pour l'extraction des parkings (niveau 3).</t>
  </si>
  <si>
    <t>2 ventilateurs
Débit d'air total repris : 7.000 m3/h
Pression statique externe nécessaire : 500 Pa</t>
  </si>
  <si>
    <t>Extension parking, Ventilateur de reprise, groupe parallèle
Pour l'extraction des parkings (niveaux 0,1,2).</t>
  </si>
  <si>
    <t>2 ventilateurs
Débit d'air total repris : 3.000 m3/h
Pression statique externe nécessaire : 350 Pa</t>
  </si>
  <si>
    <t>Extension parking, Ventilateur JET
Ventilateur d'impulsion pour les parkings</t>
  </si>
  <si>
    <t>Puissance nominale du moteur : 1.6/0.4 kW.
Niveau de pression acoustique à une distance de 1 m : 73/55 dB(A).</t>
  </si>
  <si>
    <t>Extension parking, CTA station de lavage</t>
  </si>
  <si>
    <t>SOUFFLAGE  Registre d'air
Servomoteurs de registre 230V 10Nm ouvert-fermé
Caisson filtre plissé F7
Pressostat différentiel filtre
Sondes soufflage et antigivre
Caisson de récupération d'énergie à plaques avec by-pass
Moteur EC avec roue libre
Caisson batterie chaude pour montage en gaine
Médium : courant triphasé / alternatif
EXTRACTION
Registre d'air
Caisson filtre plissé M5
Pressostat différentiel filtre
Sondes soufflage
Moteur EC avec roue libre
Servomoteurs de registre 230V 10Nm ouvert-fermé
Débit pulsion : 3.800 m3/h
Débit extraction : 4.000 m3/h.
Efficacité échangeur à plaques selon EN13053 : 0,78.
Puissance nominale batterie électrique : 15 kW.
Classification des ventilateurs SFPv : 0,95 kW/m3.s
Puissance sonore rayonnée : 61 dB(A)</t>
  </si>
  <si>
    <t>Extension parking, Ventilateur de pulsion pour gaines rondes
Pour la ventilation des SAS.</t>
  </si>
  <si>
    <t>Dimension du gainage de raccordement : DN 160
Débit d'air prévu : 200 m3/h
Pression externe prévue : 100 Pa</t>
  </si>
  <si>
    <t>Ventilateur axial de surpression - Débit d'air total repris : 6.700 m3/h - Pression statique externe nécessaire : 350 Pa</t>
  </si>
  <si>
    <t>Extension parking, Pour la pulsion d'air dans les SAS.</t>
  </si>
  <si>
    <t>Batteries électriques - Diamètre : 160 mm - Débit : 200 m3/h
Puissance : 1,8 kW - T° pulsion min. : 10°C - T° extérieure : -12°C</t>
  </si>
  <si>
    <t>Extension parking,  Ventilation des parkings</t>
  </si>
  <si>
    <t>Convertisseur de fréquence, Tension d'alimentation : 400 V</t>
  </si>
  <si>
    <t>Extension parking,  Surpression des escaliers et SAS.</t>
  </si>
  <si>
    <t>Convertisseur de fréquence
Tension d'alimentation : 400 V</t>
  </si>
  <si>
    <t>1.7.9.3</t>
  </si>
  <si>
    <t>Extension parking, Extraction du NV00 au NV02.</t>
  </si>
  <si>
    <t>Clapet de réglage et de fermeture (0,11 à 0,2 m²)</t>
  </si>
  <si>
    <t>Extension parking, Pulsion du NV00 au NV02.</t>
  </si>
  <si>
    <t>Clapet de réglage et de fermeture (0,21 à 0,4 m²)</t>
  </si>
  <si>
    <t>Extension parking, Pulsion du NV03.</t>
  </si>
  <si>
    <t>Clapet de réglage et de fermeture (0,61 à 0,8 m²)</t>
  </si>
  <si>
    <t>Extension parking, Extraction du NV03.</t>
  </si>
  <si>
    <t>Clapet de réglage et de fermeture (0,81 à 1,0 m²)</t>
  </si>
  <si>
    <t>Extension parking, Ventilation des parkings, détection CO</t>
  </si>
  <si>
    <t>Installation détection CO - Sondes : 17 - Centrale : 1</t>
  </si>
  <si>
    <t>forf</t>
  </si>
  <si>
    <t>Sirène d'alarme - Protection IP54 
Niveau sonore min. 100 dB(A).
Alimentation 230 VAC ou 24 VDC.</t>
  </si>
  <si>
    <t>Panneau avertisseur lumineux clignotant</t>
  </si>
  <si>
    <t>Grille pare-pluie 900/1000 - Débit d'air : 4.000 m3/h</t>
  </si>
  <si>
    <t>1.7.9.4</t>
  </si>
  <si>
    <t>Système d'évacuation des fumées</t>
  </si>
  <si>
    <t>Clapets de désenfumage motorisé 90mn (0,21 à 0,4 m²)</t>
  </si>
  <si>
    <t>1.7.9.5</t>
  </si>
  <si>
    <t>Ensemble des clapets coupe-feu et moteurs</t>
  </si>
  <si>
    <t>Clapet coupe-feu motorisé 90mn (0,11 à 0,2 m²)</t>
  </si>
  <si>
    <t>Clapet coupe-feu motorisé 90mn (0,21 à 0,4 m²)</t>
  </si>
  <si>
    <t xml:space="preserve">Extension parking, Extension parking, </t>
  </si>
  <si>
    <t>1.8.9.1</t>
  </si>
  <si>
    <t>Chauffage rampe parking</t>
  </si>
  <si>
    <t>Extension parking, Chauffage rampe.</t>
  </si>
  <si>
    <t>Câbles chauffants</t>
  </si>
  <si>
    <t>Appareillage pour la commande automatique</t>
  </si>
  <si>
    <t>2.1.9.1</t>
  </si>
  <si>
    <t>Transformateur sec 1.000 kvA</t>
  </si>
  <si>
    <t xml:space="preserve"> TOUR et DATA Center (Niveau U1)</t>
  </si>
  <si>
    <t>transformateur sec 1.000 kvA</t>
  </si>
  <si>
    <t>cadre en fer profile</t>
  </si>
  <si>
    <t>cellule pour le placement d'un transformateur</t>
  </si>
  <si>
    <t>cellules de bouclage 1 et 2</t>
  </si>
  <si>
    <t>cellule de protection generale 3</t>
  </si>
  <si>
    <t>cellule de liaison 4</t>
  </si>
  <si>
    <t>cellules de protection 5 et 6</t>
  </si>
  <si>
    <t>socle pour cellules moyenne tension (forf)</t>
  </si>
  <si>
    <t>source de courant independante du reseau</t>
  </si>
  <si>
    <t>plaque en matiere synthetique</t>
  </si>
  <si>
    <t>barriere de protection</t>
  </si>
  <si>
    <t>petit equipement, accessoires divers et reglementaires (forf)</t>
  </si>
  <si>
    <t>mise a la terre et liaisons equipotentielles (forf)</t>
  </si>
  <si>
    <t xml:space="preserve">mesure de la conductibilite </t>
  </si>
  <si>
    <t>confection des tetes de cables 20 kv (forf)</t>
  </si>
  <si>
    <t>cable n2xsy 1x35/16 (mcrt)</t>
  </si>
  <si>
    <t>cable h07v-r 1 x 50 mm2 (mcrt)</t>
  </si>
  <si>
    <t>tableau electrique</t>
  </si>
  <si>
    <t>NOTA : la ventilation des nouveaux postes de transformation est prévue dans le Lot HVAC.</t>
  </si>
  <si>
    <t>2.1.9.2</t>
  </si>
  <si>
    <t>Transformateur sec 630 kvA</t>
  </si>
  <si>
    <t xml:space="preserve">Galerie et DATA Center (Niveau U1) </t>
  </si>
  <si>
    <t>mesure de la conductibilite</t>
  </si>
  <si>
    <t>2.2.9.1</t>
  </si>
  <si>
    <t>tableaux généraux basse tension</t>
  </si>
  <si>
    <t>TOUR + SOCLE</t>
  </si>
  <si>
    <t>TGBT TOUR+SOCLE NORMAL</t>
  </si>
  <si>
    <t>TGBT TOUR+SOCLE SECURITE</t>
  </si>
  <si>
    <t>TGBT TOUR+SOCLE REMPLACEMENT</t>
  </si>
  <si>
    <t>TGBT TOUR+SOCLE NO-BREAK</t>
  </si>
  <si>
    <t>borniers de reports des informations GTC TOUR+SOCLE</t>
  </si>
  <si>
    <t>2.2.9.2</t>
  </si>
  <si>
    <t>GALERIE</t>
  </si>
  <si>
    <t>TGBT GALERIE NORMAL</t>
  </si>
  <si>
    <t>TGBT GALERIE SECURITE</t>
  </si>
  <si>
    <t>TGBT GALERIE REMPLACEMENT</t>
  </si>
  <si>
    <t>TGBT GALERIE NO-BREAK</t>
  </si>
  <si>
    <t>borniers de reports des informations GTC GALERIE</t>
  </si>
  <si>
    <t>2.3.9.1</t>
  </si>
  <si>
    <t>Tableaux secondaires et divisionnaires</t>
  </si>
  <si>
    <t>tableaux secondaires basse tension</t>
  </si>
  <si>
    <t xml:space="preserve"> TOUR+SOCLE</t>
  </si>
  <si>
    <t>tableau secondaire TS N.T.-1 LT</t>
  </si>
  <si>
    <t>tableau secondaire TS R.T.-1 LT</t>
  </si>
  <si>
    <t>tableau secondaire TS N.T-1 CENTRE SPORTIF</t>
  </si>
  <si>
    <t>tableau secondaire TS R.T-1 CENTRE SPORTIF</t>
  </si>
  <si>
    <t>tableau secondaire TS N.T.-1 CN</t>
  </si>
  <si>
    <t>tableau secondaire TS R.T.-1 CN</t>
  </si>
  <si>
    <t>tableau secondaire TS N.T.0 CENTRE SPORTIF</t>
  </si>
  <si>
    <t>tableau secondaire TS R.T.0 CENTRE SPORTIF</t>
  </si>
  <si>
    <t>tableau secondaire TS N.T.0 VESTIBULE</t>
  </si>
  <si>
    <t>tableau secondaire TS R.T.0 VESTIBULE</t>
  </si>
  <si>
    <t>tableau secondaire TS N.T.0 CN</t>
  </si>
  <si>
    <t>tableau secondaire TS R.T.0 CN</t>
  </si>
  <si>
    <t>tableau secondaire TS N.T.1 CN</t>
  </si>
  <si>
    <t>tableau secondaire TS R.T.1 CN</t>
  </si>
  <si>
    <t>tableau secondaire TS N.T.1 SO</t>
  </si>
  <si>
    <t>tableau secondaire TS R.T.1 SO</t>
  </si>
  <si>
    <t>tableau secondaire TS N.T.2 CN</t>
  </si>
  <si>
    <t>tableau secondaire TS R.T.2 CN</t>
  </si>
  <si>
    <t>tableau secondaire TS N.T.2 SO</t>
  </si>
  <si>
    <t>tableau secondaire TS R.T.2 SO</t>
  </si>
  <si>
    <t>tableau secondaire TS N.T.3 HE</t>
  </si>
  <si>
    <t>tableau secondaire TS R.T.3 HE</t>
  </si>
  <si>
    <t>tableau secondaire TS N.T.3 CAF</t>
  </si>
  <si>
    <t>tableau secondaire TS R.T.3 CAF</t>
  </si>
  <si>
    <t>tableau secondaire TS N.T.TYPE</t>
  </si>
  <si>
    <t>tableau secondaire TS R.T.TYPE</t>
  </si>
  <si>
    <t>tableau secondaire TS N.T.27-28 CONV</t>
  </si>
  <si>
    <t>tableau secondaire TS R.T.27-28 CONV</t>
  </si>
  <si>
    <t>tableau secondaire TS N.T.29 LT</t>
  </si>
  <si>
    <t>tableau secondaire TS R.T.29 LT</t>
  </si>
  <si>
    <t>tableau secondaire TS N.T.EXT</t>
  </si>
  <si>
    <t>tableau secondaire TS R.T.EXT</t>
  </si>
  <si>
    <t>tableau secondaire TS S.T.-1 SECU</t>
  </si>
  <si>
    <t>2.3.9.2</t>
  </si>
  <si>
    <t xml:space="preserve">tableaux secondaires basse tension </t>
  </si>
  <si>
    <t>tableau secondaire TS N.G.-1 LT</t>
  </si>
  <si>
    <t>tableau secondaire TS R.G.-1 LT</t>
  </si>
  <si>
    <t>tableau secondaire TS N.G.-1 DC</t>
  </si>
  <si>
    <t>tableau secondaire TS R.G.-1 DC</t>
  </si>
  <si>
    <t>tableau secondaire TS N.G.0</t>
  </si>
  <si>
    <t>tableau secondaire TS R.G.0</t>
  </si>
  <si>
    <t>tableau secondaire TS N.G.0 IMP</t>
  </si>
  <si>
    <t>tableau secondaire TS R.G.0 IMP</t>
  </si>
  <si>
    <t>tableau secondaire TS N.G.1</t>
  </si>
  <si>
    <t>tableau secondaire TS R.G.1</t>
  </si>
  <si>
    <t>tableau secondaire TS N.G.2</t>
  </si>
  <si>
    <t>tableau secondaire TS R.G.2</t>
  </si>
  <si>
    <t>tableau secondaire TS N.G.EXT</t>
  </si>
  <si>
    <t>tableau secondaire TS R.G.EXT</t>
  </si>
  <si>
    <t>tableau secondaire TS S.G.-1 SECU</t>
  </si>
  <si>
    <t>2.3.9.3</t>
  </si>
  <si>
    <t xml:space="preserve">tableaux secondaires basse tension DIVERS </t>
  </si>
  <si>
    <t>TOUR +SOCLE + GALERIE</t>
  </si>
  <si>
    <t>tableau secondaire ASCENSEURS</t>
  </si>
  <si>
    <t>coffret electrique exterieur en toiture</t>
  </si>
  <si>
    <t>declencheur automatique 10A/230V</t>
  </si>
  <si>
    <t>declencheur automatique 16A/230V</t>
  </si>
  <si>
    <t>declencheur automatique 3x16A/400V</t>
  </si>
  <si>
    <t>disjoncteur differentiel 30mA/16A/230V</t>
  </si>
  <si>
    <t>disjoncteur differentiel 30mA/16A/400V</t>
  </si>
  <si>
    <t>disjoncteur differentiel 30mA/32A/400V</t>
  </si>
  <si>
    <t>2.4.9.1</t>
  </si>
  <si>
    <t>Groupes électrogènes</t>
  </si>
  <si>
    <t>Groupe électrogène 1.000 kvA</t>
  </si>
  <si>
    <t>groupe electrogene 1.000 kvA</t>
  </si>
  <si>
    <t>tableau de commande</t>
  </si>
  <si>
    <t>bornier de report des informations gtc</t>
  </si>
  <si>
    <t>socle</t>
  </si>
  <si>
    <t>blocs antivibratoires (forrfait)</t>
  </si>
  <si>
    <t>collecteur des gaz d'echappement</t>
  </si>
  <si>
    <t>tuyau d'echappement vertical (mcrt)</t>
  </si>
  <si>
    <t>tuyau d'echappement horizontal (mcrt)</t>
  </si>
  <si>
    <t>sortie en toiture</t>
  </si>
  <si>
    <t>coffret exterieur de remplissage en carburant</t>
  </si>
  <si>
    <t>bac de retention etanche en acier inoxydable</t>
  </si>
  <si>
    <t>conduite de remplissage du reservoir principal (mcrt)</t>
  </si>
  <si>
    <t>conduite d'aeration du reservoir principal (mcrt)</t>
  </si>
  <si>
    <t>reservoir principal de carburant</t>
  </si>
  <si>
    <t>dispositif de securite trop plein</t>
  </si>
  <si>
    <t>pompe de remplissage</t>
  </si>
  <si>
    <t>reservoir journalier de carburant</t>
  </si>
  <si>
    <t>conduites de remplissage du reservoir journalier (mcrt)</t>
  </si>
  <si>
    <t>capot de protection coupe-feu (m2)</t>
  </si>
  <si>
    <t>systeme de detection de fuites de liquides</t>
  </si>
  <si>
    <t>isolation acoustique (m2)</t>
  </si>
  <si>
    <t>systeme de refroidissement du moteur (ens)</t>
  </si>
  <si>
    <t>luminaire de secours portatif</t>
  </si>
  <si>
    <t>eclairage de securite 30 lux</t>
  </si>
  <si>
    <t>peinture resistante aux huiles et aux carburants (m2)</t>
  </si>
  <si>
    <t>seuil de retention metallique (mcrt)</t>
  </si>
  <si>
    <t>raccordement d'asservissements</t>
  </si>
  <si>
    <t>raccordement des cables de commande et d'asservissements</t>
  </si>
  <si>
    <t>chemins a cables (mcrt)</t>
  </si>
  <si>
    <t>echelles a cables (mcrt)</t>
  </si>
  <si>
    <t>2.4.9.2</t>
  </si>
  <si>
    <t>Groupe électrogène 800 kvA</t>
  </si>
  <si>
    <t>groupe electrogene 630 kvA</t>
  </si>
  <si>
    <t>blocs antivibratoires (forf)</t>
  </si>
  <si>
    <t>systeme de detection de fuites de liquides (forf)</t>
  </si>
  <si>
    <t>cable de commande et d'asservissements</t>
  </si>
  <si>
    <t>chemins a câbles (mcrt)</t>
  </si>
  <si>
    <t>echelles a câbles (mcrt)</t>
  </si>
  <si>
    <t>2.5.9.1</t>
  </si>
  <si>
    <t>Onduleurs et batteries (No-break)</t>
  </si>
  <si>
    <t>Module 250 kvA (ONDULEUR)</t>
  </si>
  <si>
    <t>module 250 kvA</t>
  </si>
  <si>
    <t>tableau by-pass</t>
  </si>
  <si>
    <t>supervision a distance (forf)</t>
  </si>
  <si>
    <t>câbles entre les batteries et l'ups (mcrt)</t>
  </si>
  <si>
    <t>câbles des liaisons de controle, de commande et de signalisation (mcrt)</t>
  </si>
  <si>
    <t>câbles de communication et de gestion a distance (mcrt)</t>
  </si>
  <si>
    <t>petit equipement (forf)</t>
  </si>
  <si>
    <t>2.5.9.2</t>
  </si>
  <si>
    <t>2.6.9.1</t>
  </si>
  <si>
    <t>Distribution électrique courants forts</t>
  </si>
  <si>
    <t>canalisations</t>
  </si>
  <si>
    <t>TOUR + SOCLE - canalisations préfabriquées de forte puissance : POSTE MOYENNE TENSION</t>
  </si>
  <si>
    <t>elements droits 1600 A (transfos 1 et 2) (mcrt)</t>
  </si>
  <si>
    <t>coude pour changement de direction 1600 A</t>
  </si>
  <si>
    <t>element coupe feu 1600 A</t>
  </si>
  <si>
    <t>element de raccordement au transformateur 1600 A</t>
  </si>
  <si>
    <t>element de raccordement au tableau principal 1600 A</t>
  </si>
  <si>
    <t xml:space="preserve">GALERIE - canalisations préfabriquées de forte puissance : POSTE MOYENNE TENSION </t>
  </si>
  <si>
    <t>elements droits 1000 a (transfos 1 et 2) (mcrt)</t>
  </si>
  <si>
    <t>coude pour changement de direction 1000 A</t>
  </si>
  <si>
    <t>element coupe-feu 1000 A</t>
  </si>
  <si>
    <t>element de raccordement au transformateur 1000 A</t>
  </si>
  <si>
    <t>element de raccordement au tableau principal 1000 A</t>
  </si>
  <si>
    <t xml:space="preserve">TOUR + SOCLE - canalisations préfabriquées de forte puissance : GROUPE ELECTROGENE </t>
  </si>
  <si>
    <t>elements droits 1600 A (mcrt)</t>
  </si>
  <si>
    <t xml:space="preserve">coude pour changement de direction 1600 A </t>
  </si>
  <si>
    <t>element de raccordement au tableau groupe 1600 A</t>
  </si>
  <si>
    <t>caisson coupe-feu (forf)</t>
  </si>
  <si>
    <t>GALERIE - canalisations préfabriquées de forte puissance : GROUPE ELECTROGENE</t>
  </si>
  <si>
    <t>elements droits 1000 A (mcrt)</t>
  </si>
  <si>
    <t>element de raccordement au tableau groupe 1000 A</t>
  </si>
  <si>
    <t>TOUR</t>
  </si>
  <si>
    <t>elements droits 400 A (mcrt)</t>
  </si>
  <si>
    <t>coffret d'alimentation 1000 A</t>
  </si>
  <si>
    <t>coffret d'alimentation 400 A</t>
  </si>
  <si>
    <t>piece terminale 1000 A</t>
  </si>
  <si>
    <t>piece terminale 400 A</t>
  </si>
  <si>
    <t>passage de voile coupe-feu 1000 A</t>
  </si>
  <si>
    <t>passage de voile coupe-feu 400 A</t>
  </si>
  <si>
    <t>coffret sectionneur 25 A</t>
  </si>
  <si>
    <t>coffret sectionneur 32 A</t>
  </si>
  <si>
    <t>coffret sectionneur 40 A</t>
  </si>
  <si>
    <t>coffret sectionneur 63 A</t>
  </si>
  <si>
    <t>coffret sectionneur 80 A</t>
  </si>
  <si>
    <t>coffret sectionneur 100 A</t>
  </si>
  <si>
    <t>coffret sectionneur 125 A</t>
  </si>
  <si>
    <t>coffret sectionneur 160 A</t>
  </si>
  <si>
    <t>coffret sectionneur 200 A</t>
  </si>
  <si>
    <t>coffret sectionneur 250 A</t>
  </si>
  <si>
    <t>coffret sectionneur 400 A (mcrt)</t>
  </si>
  <si>
    <t>plafond TOUR + SOCLE + GALERIE</t>
  </si>
  <si>
    <t>échelle à câbles / chemins à câbles toutes sections (mrct)</t>
  </si>
  <si>
    <t>accessoires de montage et de fixation (fort)</t>
  </si>
  <si>
    <t>separation bt/cf pour chemin a câbles  (mcrt)</t>
  </si>
  <si>
    <t>faux-plancher technique</t>
  </si>
  <si>
    <t>toiture TOUR</t>
  </si>
  <si>
    <t>TOUR + SOCLE + GALERIE</t>
  </si>
  <si>
    <t>passage de voile etanche 1x10 / 1x3 / 1x1</t>
  </si>
  <si>
    <t>couvercle d5/30, d3/50, d1/105</t>
  </si>
  <si>
    <t>couvercle etanche</t>
  </si>
  <si>
    <t xml:space="preserve"> toiture TOUR</t>
  </si>
  <si>
    <t>sortie de câbles en toiture</t>
  </si>
  <si>
    <t>faux-plancher</t>
  </si>
  <si>
    <t>gouttiere en treillis toutes sections (mcrt)</t>
  </si>
  <si>
    <t>separation bt/cf pour gouttiere en treillis (mcrt)</t>
  </si>
  <si>
    <t>coffret d'appareillage pour faux-plancher type 6</t>
  </si>
  <si>
    <t>boite de montage avec prise double (2) 230v/16a blanche</t>
  </si>
  <si>
    <t>boite de montage avec prise double (2) 230v/16a verte</t>
  </si>
  <si>
    <t>boite de montage avec prise double (2) 230v/16a rouge</t>
  </si>
  <si>
    <t>boite de montage vide pour 2 appareillages</t>
  </si>
  <si>
    <t>repartiteur basse tension a 6 sorties</t>
  </si>
  <si>
    <t>2.6.9.2</t>
  </si>
  <si>
    <t>ECHELLES A CÂBLES ET CHEMINS A CÂBLES RESISTANTS AU FEU</t>
  </si>
  <si>
    <t xml:space="preserve">faux-plancher </t>
  </si>
  <si>
    <t>échelle à câbles / chemins à câbles / gouttière en treillis toutes sections (mrct)</t>
  </si>
  <si>
    <t>separation bt/cf pour gouttiere en treillis</t>
  </si>
  <si>
    <t>tubes vides en acier galvanise</t>
  </si>
  <si>
    <t>2.6.9.3</t>
  </si>
  <si>
    <t xml:space="preserve">BOITES DE SOL ET GAINES DE SOL </t>
  </si>
  <si>
    <t xml:space="preserve">noyées dans la chape </t>
  </si>
  <si>
    <t>boite de sol</t>
  </si>
  <si>
    <t>cassette de sol etanche avec sortie de cable</t>
  </si>
  <si>
    <t>gaine de sol noyee dans la chape (mcrt)</t>
  </si>
  <si>
    <t>2.6.9.4</t>
  </si>
  <si>
    <t>noyées dans la chape</t>
  </si>
  <si>
    <t>goulotte de distribution touts sections (mcrt)</t>
  </si>
  <si>
    <t>accessoires de montages et de fixation (mcrt)</t>
  </si>
  <si>
    <t>prise simple 230v/16a dans goulotte de distribution</t>
  </si>
  <si>
    <t>prise double 230v/16a dans goulotte de distribution</t>
  </si>
  <si>
    <t>prise simple 400v/16a dans goulotte de distribution</t>
  </si>
  <si>
    <t>montage d'une prise data dans goulotte de distribution</t>
  </si>
  <si>
    <t>bp coup de poing dans goulotte de distribution</t>
  </si>
  <si>
    <t>raccord fixe monophase 16a/230v pour lampe</t>
  </si>
  <si>
    <t>2.6.9.5</t>
  </si>
  <si>
    <t>CABLES ET CONDUITS ELECTRIQUES</t>
  </si>
  <si>
    <t>câbles et conduits électriques TOUR + SOCLE + GALERIE</t>
  </si>
  <si>
    <t>câblage NHXMH-J toutes sections et tous modes de pose (mcrt)</t>
  </si>
  <si>
    <t>câblage N2XCH-J toutes sections et tous modes de pose (mcrt)</t>
  </si>
  <si>
    <t>câblage N2XCH-O  toutes sections et tous modes de pose (mcrt)</t>
  </si>
  <si>
    <t>(N)HXHX-E90  toutes sections et tous modes de pose (mcrt)</t>
  </si>
  <si>
    <t>2.6.9.6</t>
  </si>
  <si>
    <t>Liaisons moyenne tension entre postes</t>
  </si>
  <si>
    <t>cable moyenne tension na 2 xs (f) 2 y 1x240/25 mm2 (mcrt)</t>
  </si>
  <si>
    <t>jonctions moyenne tension entre cables (forf)</t>
  </si>
  <si>
    <t>echelle a cables (mcrt)</t>
  </si>
  <si>
    <t>chemin a cables sous plafond (mcrt)</t>
  </si>
  <si>
    <t xml:space="preserve">coude horizontal 500 x 60 sous plafond </t>
  </si>
  <si>
    <t xml:space="preserve">coude vertical 500 x 60 sous plafond </t>
  </si>
  <si>
    <t>chemin a cables dans faux-plancher (mcrt)</t>
  </si>
  <si>
    <t>coude horizontal 500 x 60 dans faux-plancher</t>
  </si>
  <si>
    <t>coude vertical 500 x 60 dans faux-plancher</t>
  </si>
  <si>
    <t>2.6.9.7</t>
  </si>
  <si>
    <t>DISTRIBUTION DES LOCAUX CRITIQUES</t>
  </si>
  <si>
    <t xml:space="preserve">TOUR + SOCLE + GALERIE </t>
  </si>
  <si>
    <t>tableau de distribution NO-BREAK NB.A/B.CTS</t>
  </si>
  <si>
    <t>ableau de distribution NO-BREAK NB.A/B. TO ET3 HE</t>
  </si>
  <si>
    <t>ableau de distribution NO-BREAK NB.CF1 GA</t>
  </si>
  <si>
    <t>ableau de distribution NO-BREAK NB.CF2 TO</t>
  </si>
  <si>
    <t>ableau de distribution NO-BREAK NB.CF3 TO</t>
  </si>
  <si>
    <t>ableau de distribution NO-BREAK NB.A/B.VDI TO/GA ET TYPE</t>
  </si>
  <si>
    <t>ableau de distribution NO-BREAK NB.A/B.DC</t>
  </si>
  <si>
    <t>ableau de distribution NO-BREAK NB.A/B.TC</t>
  </si>
  <si>
    <t>bornier de report des informations GTC</t>
  </si>
  <si>
    <t>mesures électriques</t>
  </si>
  <si>
    <t>centrale de mesures electriques</t>
  </si>
  <si>
    <t>ecran d'affichage</t>
  </si>
  <si>
    <t>modules de transfert de charge</t>
  </si>
  <si>
    <t>module de transfert de charge no-break 80 A</t>
  </si>
  <si>
    <t>module de transfert de charge no-break 63 A</t>
  </si>
  <si>
    <t>mtc no-break 16 A dans rack actif VDI</t>
  </si>
  <si>
    <t>mtc no-break 16 A dans rack local CTS</t>
  </si>
  <si>
    <t>canalisations préfabriquées</t>
  </si>
  <si>
    <t>element de ligne 160 A pour DATA CENTER (mcrt)</t>
  </si>
  <si>
    <t>coffret d'alimentation 160 A pour data center</t>
  </si>
  <si>
    <t>piece terminale aux embouts 160 A DATA CENTER</t>
  </si>
  <si>
    <t>coffret de connexion pour DATA CENTER</t>
  </si>
  <si>
    <t>element de ligne 40 A pour TELECOM CENTER (mcrt)</t>
  </si>
  <si>
    <t>coffret d'alimentation 40 A pour TELECOM CENTER</t>
  </si>
  <si>
    <t>piece terminale aux embouts 40 A pour TELECOM CENTER</t>
  </si>
  <si>
    <t>coffret de connexion pour TELECOM CENTER</t>
  </si>
  <si>
    <t>element de ligne 40 A pour CTS (mcrt)</t>
  </si>
  <si>
    <t>coffret d'alimentation 40 A pour CTS</t>
  </si>
  <si>
    <t>piece terminale aux embouts 40 A pour CTS</t>
  </si>
  <si>
    <t>coffret de connexion pour CTS</t>
  </si>
  <si>
    <t>câblage N2XH-J toutes sections et tous modes de pose (mcrt)</t>
  </si>
  <si>
    <t>raccordements</t>
  </si>
  <si>
    <t>câbles toutes sections et tous mode de pose (mcrt)</t>
  </si>
  <si>
    <t>raccord fixe monophase 16A/230V (mcrt)</t>
  </si>
  <si>
    <t>2.6.9.8</t>
  </si>
  <si>
    <t>Accessoires électriques (prises, boutons poussoir etc.)</t>
  </si>
  <si>
    <t>équipements</t>
  </si>
  <si>
    <t>prise monophasee apparente</t>
  </si>
  <si>
    <t>prise monophasee encastree</t>
  </si>
  <si>
    <t>prise monophasee encastree dans le desk</t>
  </si>
  <si>
    <t>prise monophasee encastree dans la rue pietonne</t>
  </si>
  <si>
    <t>cache-trou</t>
  </si>
  <si>
    <t>coffret combine zones techniques</t>
  </si>
  <si>
    <t>coffret combine our le nouveau pco poste de commandement operationnel</t>
  </si>
  <si>
    <t>prise cee triphasee apparente</t>
  </si>
  <si>
    <t>prise CEE triphasee apparente pour nacelle interieure</t>
  </si>
  <si>
    <t>prise triphasee encastree</t>
  </si>
  <si>
    <t xml:space="preserve">raccordements électriques </t>
  </si>
  <si>
    <t>raccord fixe monophase apparent</t>
  </si>
  <si>
    <t>raccord fixe monophase encastre</t>
  </si>
  <si>
    <t>raccord fixe triphase apparent</t>
  </si>
  <si>
    <t>raccord fixe triphase encastre</t>
  </si>
  <si>
    <t>raccord fixe monophase e90 apparent</t>
  </si>
  <si>
    <t>raccord fixe triphase e90 apparent</t>
  </si>
  <si>
    <t>divers</t>
  </si>
  <si>
    <t>bp coup de poing d'arret d'urgence</t>
  </si>
  <si>
    <t>seche-cheveux electrique</t>
  </si>
  <si>
    <t>2.6.9.9</t>
  </si>
  <si>
    <t>extérieurs</t>
  </si>
  <si>
    <t>colonnette exterieure equipee de prises</t>
  </si>
  <si>
    <t>prise monophasee en toiture 16A/230v</t>
  </si>
  <si>
    <t>prise cee triphasee en toiture 16A/400v</t>
  </si>
  <si>
    <t>câbles chauffants</t>
  </si>
  <si>
    <t>module de regulation</t>
  </si>
  <si>
    <t>ruban chauffant (mcrt)</t>
  </si>
  <si>
    <t>câble neutre (mcrt)</t>
  </si>
  <si>
    <t>2.7.9.1</t>
  </si>
  <si>
    <t>locaux archives, stockage, locaux VDI</t>
  </si>
  <si>
    <t>luminaire etanche 1x54w</t>
  </si>
  <si>
    <t>chainettes de suspension</t>
  </si>
  <si>
    <t>bureaux et locaux assimilés</t>
  </si>
  <si>
    <t>luminaire encastre a grille 1x25w graduable</t>
  </si>
  <si>
    <t>luminaire encastre a grille 1x50w graduable</t>
  </si>
  <si>
    <t>circulations et couloirs dans les zones de bureaux</t>
  </si>
  <si>
    <t>luminaire encastre a grille 1x25w</t>
  </si>
  <si>
    <t>circulations y compris sas et vestibules ascenseurs 
sanitaires, vestiaires et douches
kitchenettes, locaux entretien
locaux bureautique</t>
  </si>
  <si>
    <t>spot downlight encastre a leds 1.100 lumens</t>
  </si>
  <si>
    <t>spot downlight encastre a leds 1.100 lumens IP65</t>
  </si>
  <si>
    <t>plaque d'adaptation pour faux-plafond</t>
  </si>
  <si>
    <t>sous meuble kitchenette</t>
  </si>
  <si>
    <t>luminaire sous meuble kitchenette a led</t>
  </si>
  <si>
    <t>escaliers</t>
  </si>
  <si>
    <t>luminaire tubulaire a leds 3.250 lumens</t>
  </si>
  <si>
    <t xml:space="preserve"> cafétéria</t>
  </si>
  <si>
    <t>luminaire du type cloche a leds 2.700 lumens</t>
  </si>
  <si>
    <t>colerette de passage du cable et du filin de securite</t>
  </si>
  <si>
    <t xml:space="preserve">DATA CENTER </t>
  </si>
  <si>
    <t>luminaire en ligne 2x35w</t>
  </si>
  <si>
    <t>luminaire individuel 2x35w</t>
  </si>
  <si>
    <t>rail de suspension (mcrt)</t>
  </si>
  <si>
    <t>imprimerie</t>
  </si>
  <si>
    <t>luminaire plafonnier 2x25w</t>
  </si>
  <si>
    <t>centre de santé</t>
  </si>
  <si>
    <t>bande lumineuse 25w</t>
  </si>
  <si>
    <t>luminaire a leds</t>
  </si>
  <si>
    <t>projecteur a leds de type 1</t>
  </si>
  <si>
    <t>projecteur a leds de type 2</t>
  </si>
  <si>
    <t>projecteur a leds de type 3</t>
  </si>
  <si>
    <t>spot encastre a leds</t>
  </si>
  <si>
    <t>2.7.9.2</t>
  </si>
  <si>
    <t>Luminaires architecturaux</t>
  </si>
  <si>
    <t>Galerie, vestibule, salle de convivialité, terrasse</t>
  </si>
  <si>
    <t>LU-01 - projecteur a volets</t>
  </si>
  <si>
    <t>LU-02 - projecteur encastre a grande collerette</t>
  </si>
  <si>
    <t>LU-03 - projecteur encastre a grande collerette</t>
  </si>
  <si>
    <t>LU-04 - projecteur encastre</t>
  </si>
  <si>
    <t>LU-06 - mat a grande collerette</t>
  </si>
  <si>
    <t>LU-07 - mat exterieur</t>
  </si>
  <si>
    <t>LU-08 - mat exterieur</t>
  </si>
  <si>
    <t>LU-09 - projecteur encastre</t>
  </si>
  <si>
    <t>LU-10 - balise encastre au sol</t>
  </si>
  <si>
    <t>LU-11 - balise encastre au mur</t>
  </si>
  <si>
    <t>LU-17 - tube en applique horizontale</t>
  </si>
  <si>
    <t>LU-18 - projecteurs a volets</t>
  </si>
  <si>
    <t>LU-19 - projecteurs sur grand mat exterieur</t>
  </si>
  <si>
    <t>LU-20 - main courante lumineuse (raccordement)</t>
  </si>
  <si>
    <t>LU-21 - projecteur encastre exterieur</t>
  </si>
  <si>
    <t>2.8.9.1</t>
  </si>
  <si>
    <t xml:space="preserve"> locaux nobles</t>
  </si>
  <si>
    <t>bloc de secours autonome, sans signalisation simple face</t>
  </si>
  <si>
    <t>bloc de secours autonome, avec signalisation simple face</t>
  </si>
  <si>
    <t>bloc de secours autonome, avec signalisation double face</t>
  </si>
  <si>
    <t>bloc de secours autonome, sans signalisation, dans un faux-plafond</t>
  </si>
  <si>
    <t>bloc de secours autonome, sans signalisation, dans un luminaire</t>
  </si>
  <si>
    <t>2.8.9.2</t>
  </si>
  <si>
    <t>locaux secondaires</t>
  </si>
  <si>
    <t>bloc de secours autonome, sans signalisation, IP65</t>
  </si>
  <si>
    <t>bloc de secours autonome, ip65, mode ex</t>
  </si>
  <si>
    <t>bloc de secours autonome, avec signalisation simple face, IP65</t>
  </si>
  <si>
    <t>bloc de secours autonome, avec signalisation double face, IP65</t>
  </si>
  <si>
    <t>tiges de suspension</t>
  </si>
  <si>
    <t>2.8.9.3</t>
  </si>
  <si>
    <t>système à batterie centrale</t>
  </si>
  <si>
    <t>TOUR + SOCLE +GALERIE</t>
  </si>
  <si>
    <t>batterie centralisee compacte</t>
  </si>
  <si>
    <t>module d'adressage pour luminaire de l'eclairage normal</t>
  </si>
  <si>
    <t>2.8.9.4</t>
  </si>
  <si>
    <t>éclairage de sécurité luminaires architecturaux</t>
  </si>
  <si>
    <t>LU-14 - bloc de securite</t>
  </si>
  <si>
    <t>LU-16 - bloc de securite sur mat</t>
  </si>
  <si>
    <t>2.8.9.5</t>
  </si>
  <si>
    <t>système de surveillance centralisé</t>
  </si>
  <si>
    <t>centrale de controle et de surveillance</t>
  </si>
  <si>
    <t>mise en reseau du systeme de surveillance (fort)</t>
  </si>
  <si>
    <t>câble tous type et tous mode de poses confondus (mcrt)</t>
  </si>
  <si>
    <t>2.9.9.1</t>
  </si>
  <si>
    <t>Installation de télédistribution</t>
  </si>
  <si>
    <t>local CTS</t>
  </si>
  <si>
    <t>derivateur 2e/1s</t>
  </si>
  <si>
    <t>amplificateur de ligne 1e/2s</t>
  </si>
  <si>
    <t>cable coaxial (mcrt)</t>
  </si>
  <si>
    <t>2.9.9.2</t>
  </si>
  <si>
    <t>Installation de transmission de messages</t>
  </si>
  <si>
    <t>Ensemble des circulations horizontales et verticales, les espaces communs : TOUR + SOCLE + GALLERIE</t>
  </si>
  <si>
    <t>armoire rack</t>
  </si>
  <si>
    <t>interface multicanal</t>
  </si>
  <si>
    <t>clavier alphanumerique</t>
  </si>
  <si>
    <t>clavier d'extension</t>
  </si>
  <si>
    <t>câble NHXMH-J toutes sections et tous mode de pose confonds (mcrt)</t>
  </si>
  <si>
    <t>2.9.9.3</t>
  </si>
  <si>
    <t xml:space="preserve">Disposition d'appel à l'aide </t>
  </si>
  <si>
    <t>WC PMR</t>
  </si>
  <si>
    <t>interrupteur d'appel a cordon</t>
  </si>
  <si>
    <t>bornier de report des informations GTC (fort)</t>
  </si>
  <si>
    <t>câble tous types (antennes et horloge) / tous modes de pose (mcrt)</t>
  </si>
  <si>
    <t>2.10.9.1</t>
  </si>
  <si>
    <t>Toiture TOUR</t>
  </si>
  <si>
    <t>panneaux photovoltaïques inclines a 10°</t>
  </si>
  <si>
    <t>structure metallique (forf)</t>
  </si>
  <si>
    <t xml:space="preserve">optimiseur de puissance </t>
  </si>
  <si>
    <t>boîte de branchement</t>
  </si>
  <si>
    <t>onduleur</t>
  </si>
  <si>
    <t>tableau secondaire photovoltaïque et module de decouplage</t>
  </si>
  <si>
    <t>câble module photovoltaïque (mcrt)</t>
  </si>
  <si>
    <t>câble boîte de raccordement (mcrt)</t>
  </si>
  <si>
    <t>câble tableaux secondaires (mcrt)</t>
  </si>
  <si>
    <t>câblage de mise a la terre (mcrt)</t>
  </si>
  <si>
    <t>2.10.9.2</t>
  </si>
  <si>
    <t>façade TOUR</t>
  </si>
  <si>
    <t>equipements de raccordement</t>
  </si>
  <si>
    <t>câblage de mise a la terre  (mcrt)</t>
  </si>
  <si>
    <t>parafoudre pour système photovoltaïque coté dc</t>
  </si>
  <si>
    <t>parafoudre pour onduleur photovoltaïque coté dc</t>
  </si>
  <si>
    <t>parafoudre pour onduleur photovoltaïque coté ac</t>
  </si>
  <si>
    <t>parafoudre pour système photovoltaïque coté ac</t>
  </si>
  <si>
    <t>parafoudre pour système photovoltaïque data</t>
  </si>
  <si>
    <t>2.11.9.1</t>
  </si>
  <si>
    <t>Parafoudres, mise à la terre, liaisons équipotentielles</t>
  </si>
  <si>
    <t>prise de terre et liaison équipotentielle</t>
  </si>
  <si>
    <t>barette de mesure</t>
  </si>
  <si>
    <t>borne principale de terre</t>
  </si>
  <si>
    <t>barre d'equipotentiel</t>
  </si>
  <si>
    <t>ensemble de pontage douches</t>
  </si>
  <si>
    <t>ensemble de pontage compteur</t>
  </si>
  <si>
    <t>ensemble de pontage pour faux-plancher et faux-plafond en superstructure</t>
  </si>
  <si>
    <t>ensemble de pontage pour faux-plancher au sous-sol -1</t>
  </si>
  <si>
    <t>raccordement des armoires racks</t>
  </si>
  <si>
    <t>borne de raccordement a la terre des tours existantes</t>
  </si>
  <si>
    <t>borne de raccordement a la facade</t>
  </si>
  <si>
    <t>mesure de contrôle (forf)</t>
  </si>
  <si>
    <t>schema sous verre (forf)</t>
  </si>
  <si>
    <t>cablage h07z-k jaune/vert toutes sections et tous modes de pose (mrct)</t>
  </si>
  <si>
    <t>2.11.9.2</t>
  </si>
  <si>
    <t>protection contre la foudre</t>
  </si>
  <si>
    <t>raccord des montants de la facade en pied</t>
  </si>
  <si>
    <t>raccord des montants de la facade en toiture</t>
  </si>
  <si>
    <t>raccord elements metalliques en toiture</t>
  </si>
  <si>
    <t>lignes de captage (mrct)</t>
  </si>
  <si>
    <t>lignes de descente (mrct)</t>
  </si>
  <si>
    <t>protection interieure parafoudre de type 1</t>
  </si>
  <si>
    <t>protection interieure parafoudre de type 2</t>
  </si>
  <si>
    <t>protection interieure parafoudre de type 1 + 2</t>
  </si>
  <si>
    <t>2.12.9.1</t>
  </si>
  <si>
    <t>Mesures / compteurs d'énergie</t>
  </si>
  <si>
    <t>compteur d'energie electrique &lt;= 80A</t>
  </si>
  <si>
    <t>compteur d'energie electrique 100A</t>
  </si>
  <si>
    <t>compteur d'energie electrique 125A</t>
  </si>
  <si>
    <t>compteur d'energie electrique 160A</t>
  </si>
  <si>
    <t>compteur d'energie electrique 200A</t>
  </si>
  <si>
    <t>compteur d'energie electrique 250A</t>
  </si>
  <si>
    <t>concentrateur d'impulsions</t>
  </si>
  <si>
    <t>câble bus sur crepi (mcrt)</t>
  </si>
  <si>
    <t>câble bus dans gaine montante (mcrt)</t>
  </si>
  <si>
    <t>câble bus dans faux-plafond (mcrt)</t>
  </si>
  <si>
    <t>câble bus dans chemin a cables (mcrt)</t>
  </si>
  <si>
    <t>câble bus dans faux-plancher (mcrt)</t>
  </si>
  <si>
    <t>mise en service et integration a la GTC (fort)</t>
  </si>
  <si>
    <t>2.12.9.2</t>
  </si>
  <si>
    <t>Système BUS pour la commande de l'éclairage</t>
  </si>
  <si>
    <t>bouton-poussoir 1 fonction inox</t>
  </si>
  <si>
    <t>bouton-poussoir 1 fonction blanc</t>
  </si>
  <si>
    <t>bouton-poussoir 2 fonctions inox</t>
  </si>
  <si>
    <t>bouton-poussoir 2 fonctions blanc</t>
  </si>
  <si>
    <t>bouton-poussoir 4 fonctions inox</t>
  </si>
  <si>
    <t>bouton-poussoir 4 fonctions blanc</t>
  </si>
  <si>
    <t>boite de montage en saillie teinte acier inoxydable</t>
  </si>
  <si>
    <t>boite de montage en saillie blanc</t>
  </si>
  <si>
    <t>panneau de commande touchscreen</t>
  </si>
  <si>
    <t>detecteur de presence / d'absence 360° plafond</t>
  </si>
  <si>
    <t>detecteur de presence / d'absence eib 180° mural</t>
  </si>
  <si>
    <t>sonde de luminosite</t>
  </si>
  <si>
    <t>sonde crepusculaire</t>
  </si>
  <si>
    <t>horloge de commande 4 canaux</t>
  </si>
  <si>
    <t>alimentation de ligne avec self integres</t>
  </si>
  <si>
    <t>coupleur de ligne de type routeur lan tcp/ip</t>
  </si>
  <si>
    <t>interface usb</t>
  </si>
  <si>
    <t>module de fonction logique</t>
  </si>
  <si>
    <t>module programmateur temps/evenement</t>
  </si>
  <si>
    <t>entree binaire 4x24v dc</t>
  </si>
  <si>
    <t>entree binaire 4x230v ac</t>
  </si>
  <si>
    <t>actionneur modulaire 6 sorties</t>
  </si>
  <si>
    <t>actionneur modulaire 6 sorties dimmable</t>
  </si>
  <si>
    <t>actionneur dans faux-plafond 8 sorties</t>
  </si>
  <si>
    <t>actionneur modulaire 6 sortie pour eclairage exterieur</t>
  </si>
  <si>
    <t>passerelle eib / dali</t>
  </si>
  <si>
    <t>boitier pour montage passerelle eib / dali</t>
  </si>
  <si>
    <t>interface avec la ventilation</t>
  </si>
  <si>
    <t>actionneur 2 sorties</t>
  </si>
  <si>
    <t>actionneur 4 sorties</t>
  </si>
  <si>
    <t>actionneur 6 sorties</t>
  </si>
  <si>
    <t>hub</t>
  </si>
  <si>
    <t xml:space="preserve"> câble EIB-busleitung 2x2x0,8 tous mode de pose (mcrt)</t>
  </si>
  <si>
    <t>2.12.9.3</t>
  </si>
  <si>
    <t>Système BUS pour la commande des stores</t>
  </si>
  <si>
    <t>actionneur pour stores 8 sorties dans faux-plancher</t>
  </si>
  <si>
    <t>actionneur pour stores 8 sorties dans faux-plafond</t>
  </si>
  <si>
    <t>actionneur pour stores 8 sorties dans tableau electrique</t>
  </si>
  <si>
    <t>connecteur pour raccordement rapide d'un moteur pour stores</t>
  </si>
  <si>
    <t>fixation du cable de liaison moteur - actionneur</t>
  </si>
  <si>
    <t>station meteo</t>
  </si>
  <si>
    <t>parafoudre / parasurtension</t>
  </si>
  <si>
    <t>bouton-poussoir 4 fonctions teinte acier inoxydable</t>
  </si>
  <si>
    <t>2.12.9.4</t>
  </si>
  <si>
    <t>Balise en toiture pour avion</t>
  </si>
  <si>
    <t>en toiture TOUR</t>
  </si>
  <si>
    <t>balise lumineuse</t>
  </si>
  <si>
    <t>onduleur mono/mono 4 kva</t>
  </si>
  <si>
    <t>tableau de distribution electrique</t>
  </si>
  <si>
    <t>câblage de raccordement au bornier gtc (jh(st)h 8x2x0.8 (fort)</t>
  </si>
  <si>
    <t>2.12.9.5</t>
  </si>
  <si>
    <t>salles de cours à l'étage 1 du SOCLE</t>
  </si>
  <si>
    <t>armoire de distribution 42u</t>
  </si>
  <si>
    <t>antenne dcf</t>
  </si>
  <si>
    <t>horloge mere</t>
  </si>
  <si>
    <t>horloge murale</t>
  </si>
  <si>
    <t>extension PARKING</t>
  </si>
  <si>
    <t>barre d'équipotentielle</t>
  </si>
  <si>
    <t>ensemble câblage, potage (fort)</t>
  </si>
  <si>
    <t>coffret parafoudre réseaux extérieurs côté rampe</t>
  </si>
  <si>
    <t>coffret parafoudre réseaux extérieurs côté escaliers</t>
  </si>
  <si>
    <t xml:space="preserve">tableaux basse tension </t>
  </si>
  <si>
    <t>tableau remplacement prinipal</t>
  </si>
  <si>
    <t>tableau remplacement parkings TS.P.R</t>
  </si>
  <si>
    <t>tableau remplacement parkings TS.GUERITE</t>
  </si>
  <si>
    <t>tableau NO BREAK</t>
  </si>
  <si>
    <t>Câbles et canalisations : CABLES ET CONDUITS ELECTRIQUES</t>
  </si>
  <si>
    <t>échelle à câbles / chemins à câbles toutes sections / accessoires de montage et de fixation (fort)</t>
  </si>
  <si>
    <t>échelle à câbles / chemins à câbles toutes sections / accessoires de montage et de fixation E90 (fort)</t>
  </si>
  <si>
    <t>câblage NHXMH-J toutes sections et tous modes de pose (fort)</t>
  </si>
  <si>
    <t>câblage N2XH toutes sections et tous modes de pose (fort)</t>
  </si>
  <si>
    <t>câblage E90  toutes sections et tous modes de pose (fort)</t>
  </si>
  <si>
    <t>câblage liasion GTC  toutes sections et tous modes de pose (fort)</t>
  </si>
  <si>
    <t>prise monophasée apparente</t>
  </si>
  <si>
    <t>raccord fixe 16A/230V</t>
  </si>
  <si>
    <t>raccord fixe 16A/400V</t>
  </si>
  <si>
    <t>raccord fixe 32A/400V</t>
  </si>
  <si>
    <t>Eclairage</t>
  </si>
  <si>
    <t>Luminaire de type réglettes leds</t>
  </si>
  <si>
    <t>Rail de suspension / profil en U</t>
  </si>
  <si>
    <t>balise encastré</t>
  </si>
  <si>
    <t>Borne d'éclairage</t>
  </si>
  <si>
    <t>bloc de secours</t>
  </si>
  <si>
    <t xml:space="preserve">module d'alimentaion </t>
  </si>
  <si>
    <t>logiciel de supervision (fort)</t>
  </si>
  <si>
    <t>câble tous type et tous mode de poses confondus (fort)</t>
  </si>
  <si>
    <t>Domotique et courant faible</t>
  </si>
  <si>
    <t>BP KNX</t>
  </si>
  <si>
    <t>BP KNX pour guérite</t>
  </si>
  <si>
    <t>détecteur de présence 360°</t>
  </si>
  <si>
    <t>sonde crépusculaire</t>
  </si>
  <si>
    <t>alimentation, actionneur, coupleur, interface,   (fort)</t>
  </si>
  <si>
    <t>Chauffage de rampe</t>
  </si>
  <si>
    <t>câble chauffant (m2)</t>
  </si>
  <si>
    <t>appreillage pour la commande automatique</t>
  </si>
  <si>
    <t>câblage tous types, toutes sections et tous modes de pose</t>
  </si>
  <si>
    <t>Système de comptage et de guidage</t>
  </si>
  <si>
    <t>Système de comptage et de guidage à la place de parking</t>
  </si>
  <si>
    <t>Ensemble des concentrateurs</t>
  </si>
  <si>
    <t>Panneau d'affichage lumineux Type 1</t>
  </si>
  <si>
    <t>Panneau d'affichage lumineux Type 2</t>
  </si>
  <si>
    <t>Détecteur de présence de véhicule et de disponibilité parking</t>
  </si>
  <si>
    <t>Rail de suspension (profil en U)</t>
  </si>
  <si>
    <t>Câblage de l'ensemble du système</t>
  </si>
  <si>
    <t>Armoire rack</t>
  </si>
  <si>
    <t>Ordinateur de gestion</t>
  </si>
  <si>
    <t>Tiroir de brassage optique 19", 12 LC</t>
  </si>
  <si>
    <t>Fibre optique monomode, pose sur crépi</t>
  </si>
  <si>
    <t>Fibre optique monomode, pose sur échelle à câbles</t>
  </si>
  <si>
    <t>Fibre optique monomode, pose dans chemin à câbles</t>
  </si>
  <si>
    <t>IIntégration des points de sûreté à la GSC</t>
  </si>
  <si>
    <t>2.13.9.1</t>
  </si>
  <si>
    <t>2.14.9.1</t>
  </si>
  <si>
    <t>2.15.9.1</t>
  </si>
  <si>
    <t>2.16.9.1</t>
  </si>
  <si>
    <t>2.17.9.1</t>
  </si>
  <si>
    <t>Appareillage</t>
  </si>
  <si>
    <t>2.18.9.1</t>
  </si>
  <si>
    <t>2.19.9.1</t>
  </si>
  <si>
    <t>3.1.9.1</t>
  </si>
  <si>
    <t>Installation de supervision GTC</t>
  </si>
  <si>
    <t>Poste de GTC</t>
  </si>
  <si>
    <t>Ordinateur GTC.</t>
  </si>
  <si>
    <t>compatible avec les logiciels de supervisions et de
sécurité existants, Processeur : dernière évolution professionnelle, Disque dur : Minimum 1 TB, Mémoire RAM : minimum 8 GB, Système multi-tâche, Carte de connection BUS, Moniteur couleur : Minimum 23" TFT, Réssolution graphique : Minimum 1200x1024, Clavier et souris, Système d'exploitation: derniere évolution professionnelle, Logiciel GTC de base.</t>
  </si>
  <si>
    <t>Poste principal GTC. Imprimante matricielle pour impression via l'interface GTC</t>
  </si>
  <si>
    <t>Matricielle,  220/264 cps, Centronics Parallel, A4 &amp; continu.</t>
  </si>
  <si>
    <t>Poste principal GTC. Imprimante couleur lazer pour impression via l'interface GTC.</t>
  </si>
  <si>
    <t>Résolution minimum : 4800 X 1200 dpi., Connexion USB 3.0., A4, Alimentée par cartouches séparées, 1 jeu de cartouches supplémentaires</t>
  </si>
  <si>
    <t xml:space="preserve">Logiciel d'interface GTC </t>
  </si>
  <si>
    <t xml:space="preserve">Pour intégration des points de régulation HVAC.
Pour intégration des compteurs électriques, thermiques et débimétriques.
Pour intégration des points de commande de l'éclairage.
Pour intégration des points d'alarmes sanitaires, HVAC, ascenseurs et électricité .
 Pour intégration des points de commande des stores.
</t>
  </si>
  <si>
    <t>Logiciel d'interface GTC pour la gestion énergétique</t>
  </si>
  <si>
    <t>Portatif</t>
  </si>
  <si>
    <t>Terminal de service portatif pour connexion sur équipements de régulation
non équipés d'interface visuelle.</t>
  </si>
  <si>
    <t>Monitoring du Data Center et local Telecom.</t>
  </si>
  <si>
    <t>logiciel de supervision</t>
  </si>
  <si>
    <t>3.2.9.1</t>
  </si>
  <si>
    <t>Armoires de régulation</t>
  </si>
  <si>
    <t>Tableaux de commande et d'alimentation électrique</t>
  </si>
  <si>
    <t>ET29 Local Technique CTA cuisine".
TOC+29 LT 0007.</t>
  </si>
  <si>
    <t>Tableau de commande et d'alimentation électrique T1 Armoire comportant l'alimentation avec disjoncteur, commande complète et
régulation des installations décrites précédemment.</t>
  </si>
  <si>
    <t>ET29 Local technique CTA".
Localisation :
TOC+29 LT 0003.</t>
  </si>
  <si>
    <t>Tableau de commande et d'alimentation électrique T2 Armoire comportant l'alimentation avec disjoncteur, commande complète et
régulation des installations décrites précédemment.</t>
  </si>
  <si>
    <t>ET29 Ventilation désenfumage".
Localisation :
TOC+29 LT 0007.</t>
  </si>
  <si>
    <t>Tableau de commande et d'alimentation électrique T3 Armoire comportant l'alimentation avec disjoncteur, commande complète et
régulation des installations décrites précédemment.</t>
  </si>
  <si>
    <t>ET29 Refroidisseur Hybride (redondance MAF 2)".
Localisation :
TOC+29 LT 0003.</t>
  </si>
  <si>
    <t>Tableau de commande et d'alimentation électrique T4 Armoire comportant l'alimentation avec disjoncteur, commande complète et
régulation des installations décrites précédemment.</t>
  </si>
  <si>
    <t>Refroidisseurs adiabatiques".
Localisation :
TOC+30 LJ 0205.</t>
  </si>
  <si>
    <t>Tableau de commande et d'alimentation électrique T5 Armoire comportant l'alimentation avec disjoncteur, commande complète et
régulation des installations décrites précédemment.</t>
  </si>
  <si>
    <t>ET2 Local technique HVAC".
Localisation :
TOC+02 LT 0019.</t>
  </si>
  <si>
    <t>Tableau de commande et d'alimentation électrique T6 Armoire comportant l'alimentation avec disjoncteur, commande complète et
régulation des installations décrites précédemment.</t>
  </si>
  <si>
    <t>ET2 Ventilateur surpression".
Localisation :
TOC+02 LT 0019.</t>
  </si>
  <si>
    <t>Tableau de commande et d'alimentation électrique T7 Armoire comportant l'alimentation avec disjoncteur, commande complète et
régulation des installations décrites précédemment.</t>
  </si>
  <si>
    <t>ET1 Local technique froid (pompes MAF 1)".
Localisation :
TOC+01 LT 0020.</t>
  </si>
  <si>
    <t>Tableau de commande et d'alimentation électrique T8 Armoire comportant l'alimentation avec disjoncteur, commande complète et
régulation des installations décrites précédemment.</t>
  </si>
  <si>
    <t>ET1 Local technique froid (pompes MAF 2)".
Localisation :
TOC+01 LT 0022.</t>
  </si>
  <si>
    <t>Tableau de commande et d'alimentation électrique T9 Armoire comportant l'alimentation avec disjoncteur, commande complète et
régulation des installations décrites précédemment.</t>
  </si>
  <si>
    <t>ET1 Local technique HVAC".
Localisation :
TOC+01 LT 0014.</t>
  </si>
  <si>
    <t>Tableau de commande et d'alimentation électrique T10 Armoire comportant l'alimentation avec disjoncteur, commande complète et
régulation des installations décrites précédemment.</t>
  </si>
  <si>
    <t>ET1 Local technique HVAC stock".
Localisation :
TOC+01 LT 0021.</t>
  </si>
  <si>
    <t>Tableau de commande et d'alimentation électrique T11 Armoire comportant l'alimentation avec disjoncteur, commande complète et
régulation des installations décrites précédemment.</t>
  </si>
  <si>
    <t>SS1 Local ventilation".
Localisation :
TOC-01 LT 0065.</t>
  </si>
  <si>
    <t>Tableau de commande et d'alimentation électrique T12 Armoire comportant l'alimentation avec disjoncteur, commande complète et
régulation des installations décrites précédemment.</t>
  </si>
  <si>
    <t>SS1 Local technique transfo".
Localisation :
TOC-01 LF 0068.</t>
  </si>
  <si>
    <t>Tableau de commande et d'alimentation électrique T13 Armoire comportant l'alimentation avec disjoncteur, commande complète et
régulation des installations décrites précédemment.</t>
  </si>
  <si>
    <t>SS1 Local poubelles".
Localisation :
TOC-01 LU 0093.</t>
  </si>
  <si>
    <t>Tableau de commande et d'alimentation électrique T14 Armoire comportant l'alimentation avec disjoncteur, commande complète et
régulation des installations décrites précédemment.</t>
  </si>
  <si>
    <t>Clapets coupe-feu et volets désenfumage SS02-ET03".
Localisation :
TOC+00 LT 0804.</t>
  </si>
  <si>
    <t>Tableau de commande et d'alimentation électrique T15 Armoire comportant l'alimentation avec disjoncteur, commande complète et
régulation des installations décrites précédemment.</t>
  </si>
  <si>
    <t>Clapets coupe-feu et volets désenfumage ET04-ET12".
Localisation :
TOC+06 LT 0804.</t>
  </si>
  <si>
    <t>Tableau de commande et d'alimentation électrique T16 Armoire comportant l'alimentation avec disjoncteur, commande complète et
régulation des installations décrites précédemment.</t>
  </si>
  <si>
    <t>Clapets coupe-feu et volets désenfumage ET13-ET20".
Localisation :
TOC+11 LT 0804.</t>
  </si>
  <si>
    <t>Tableau de commande et d'alimentation électrique T17 Armoire comportant l'alimentation avec disjoncteur, commande complète et
régulation des installations décrites précédemment.</t>
  </si>
  <si>
    <t>Clapets coupe-feu et volets désenfumage ET16-ET20".
Localisation :
TOC+16 LT 0804.</t>
  </si>
  <si>
    <t>Tableau de commande et d'alimentation électrique T18 Armoire comportant l'alimentation avec disjoncteur, commande complète et
régulation des installations décrites précédemment.</t>
  </si>
  <si>
    <t>Clapets coupe-feu et volets désenfumage ET21-ET24".
Localisation :
TOC+21 LT 0804.</t>
  </si>
  <si>
    <t>Tableau de commande et d'alimentation électrique T19 Armoire comportant l'alimentation avec disjoncteur, commande complète et
régulation des installations décrites précédemment.</t>
  </si>
  <si>
    <t>Clapets coupe-feu et volets désenfumage ET25-ET30".
Localisation :
TOC+25 LT 080</t>
  </si>
  <si>
    <t>Tableau de commande et d'alimentation électrique T20 Armoire comportant l'alimentation avec disjoncteur, commande complète et
régulation des installations décrites précédemment.</t>
  </si>
  <si>
    <t>SOUS-STATION SS01-ET03 (froid)".
Localisation :
TOC+01 LT 0020.</t>
  </si>
  <si>
    <t>Tableau de commande et d'alimentation électrique T21 Armoire comportant l'alimentation avec disjoncteur, commande complète et
régulation des installations décrites précédemment.</t>
  </si>
  <si>
    <t>SOUS-STATION ET4-ET12 (froid)".
Localisation :
TOC+04 LT 0801.</t>
  </si>
  <si>
    <t>Tableau de commande et d'alimentation électrique T22 Armoire comportant l'alimentation avec disjoncteur, commande complète et
régulation des installations décrites précédemment.</t>
  </si>
  <si>
    <t>SOUS-STATION ET13-ET20 (froid)".
Localisation :
TOC+13 LT 0801.</t>
  </si>
  <si>
    <t>Tableau de commande et d'alimentation électrique T23 Armoire comportant l'alimentation avec disjoncteur, commande complète et
régulation des installations décrites précédemment.</t>
  </si>
  <si>
    <t>SOUS-STATION ET21-ET29 (froid)".
Localisation :
TOC+21 LT 0801.</t>
  </si>
  <si>
    <t>Tableau de commande et d'alimentation électrique T24 Armoire comportant l'alimentation avec disjoncteur, commande complète et
régulation des installations décrites précédemment.</t>
  </si>
  <si>
    <t>SOUS-STATION SS01-ET03 (chaud)".
Localisation :
TOC+02 LT 0019.</t>
  </si>
  <si>
    <t>Tableau de commande et d'alimentation électrique T25 Armoire comportant l'alimentation avec disjoncteur, commande complète et
régulation des installations décrites précédemment.</t>
  </si>
  <si>
    <t>SOUS-STATION ET4-ET12 (chaud)".
Localisation :
TOC+04 LT 0806.</t>
  </si>
  <si>
    <t>Tableau de commande et d'alimentation électrique T26 Armoire comportant l'alimentation avec disjoncteur, commande complète et
régulation des installations décrites précédemment.</t>
  </si>
  <si>
    <t>SOUS-STATION ET13-ET20 (chaud)".
Localisation :
TOC+13 LT 0806.</t>
  </si>
  <si>
    <t>Tableau de commande et d'alimentation électrique T27 Armoire comportant l'alimentation avec disjoncteur, commande complète et
régulation des installations décrites précédemment.</t>
  </si>
  <si>
    <t>SOUS-STATION ET21-ET29 (chaud)".
Localisation :
TOC+21 LT 0806.</t>
  </si>
  <si>
    <t>Tableau de commande et d'alimentation électrique T28 Armoire comportant l'alimentation avec disjoncteur, commande complète et
régulation des installations décrites précédemment.</t>
  </si>
  <si>
    <t>SS1 Local technique HVAC (DC)".
Localisation :
TOC-01 LT 0086.</t>
  </si>
  <si>
    <t>Tableau de commande et d'alimentation électrique T29 Armoire comportant l'alimentation avec disjoncteur, commande complète et
régulation des installations décrites précédemment.</t>
  </si>
  <si>
    <t>SS1 Local technique transfo".
Localisation :
TOC-01 LT 0018.</t>
  </si>
  <si>
    <t>Tableau de commande et d'alimentation électrique T30 Armoire comportant l'alimentation avec disjoncteur, commande complète et
régulation des installations décrites précédemment.</t>
  </si>
  <si>
    <t>SS1 Ventilateur surpression escalier + clapets coupe-feu + volets
désenfumage".
Localisation :
TOC-01 LT 0054.</t>
  </si>
  <si>
    <t>Tableau de commande et d'alimentation électrique T31 Armoire comportant l'alimentation avec disjoncteur, commande complète et
régulation des installations décrites précédemment.</t>
  </si>
  <si>
    <t>SS1 DATA CENTER (secouru remplacement)".
Localisation :
TOC-1 LT 0014.</t>
  </si>
  <si>
    <t>Tableau de commande et d'alimentation électrique T32 Armoire comportant l'alimentation avec disjoncteur, commande complète et
régulation des installations décrites précédemment.</t>
  </si>
  <si>
    <t>SS1 DATA CENTER (Secouru redoncance)".
Localisation :
TOC-01 LT 0013.</t>
  </si>
  <si>
    <t>Tableau de commande et d'alimentation électrique T33 Armoire comportant l'alimentation avec disjoncteur, commande complète et
régulation des installations décrites précédemment.</t>
  </si>
  <si>
    <t>ET29 Refroidisseur Hybride (MAF 1)".
Localisation :
TOC+29 LT 0003.</t>
  </si>
  <si>
    <t>Tableau de commande et d'alimentation électrique T34 Armoire comportant l'alimentation avec disjoncteur, commande complète et
régulation des installations décrites précédemment.</t>
  </si>
  <si>
    <t>ET1 Local technique froid (pompes MAF 3)".
Localisation :
TOC+01 LT 0020.</t>
  </si>
  <si>
    <t>Tableau de commande et d'alimentation électrique T35 Armoire comportant l'alimentation avec disjoncteur, commande complète et
régulation des installations décrites précédemment.</t>
  </si>
  <si>
    <t>3.2.9.2</t>
  </si>
  <si>
    <t>Sous-stations</t>
  </si>
  <si>
    <t>Dans l'armoire électrique T1.</t>
  </si>
  <si>
    <t>Sous-station Centrale 1 CTA Cuisine
- Alimentation chaud
- Alimentation froid.
Localisation :
Dans l'armoire électrique T1.</t>
  </si>
  <si>
    <t>3.2.9.3</t>
  </si>
  <si>
    <t>Dans l'armoire électrique T2.</t>
  </si>
  <si>
    <t>Sous-station Centrale 2 CTA Bureau 1, CTA Bureau 2, CTA Salle de convivialité, CTA sanitaires., Alimentation chaud, Alimentation froid.</t>
  </si>
  <si>
    <t>3.2.9.4</t>
  </si>
  <si>
    <t>Dans l'armoire électrique T3.</t>
  </si>
  <si>
    <t>Sous-station Centrale 3 Ventilateur de reprise désenfumage</t>
  </si>
  <si>
    <t>3.2.9.5</t>
  </si>
  <si>
    <t>Dans l'armoire électrique T4.</t>
  </si>
  <si>
    <t>Sous-station Centrale 4 Refroidisseur Hybride (MAF 2).</t>
  </si>
  <si>
    <t>3.2.9.6</t>
  </si>
  <si>
    <t>Dans l'armoire électrique T5.</t>
  </si>
  <si>
    <t>Sous-station Centrale 5 Refroidisseur adiabatique (MAF 3).</t>
  </si>
  <si>
    <t>3.2.9.7</t>
  </si>
  <si>
    <t>Dans l'armoire électrique T6.</t>
  </si>
  <si>
    <t>Sous-station Centrale 6 CTA entrée, Pompe boucle de récupération de chaleur (froid), Pompes alimentation chauffage urbain, Pompes convecteurs /radiateurs, Pompes PECS, Pompes panneaux chauffants salle de sport, Pompes chauffage sol/galerie/plafonds réversibles, Pompes appoint de la boucle, Pompes ballon tampon, Pompes secondaire panneaux chauffants.</t>
  </si>
  <si>
    <t>3.2.9.8</t>
  </si>
  <si>
    <t>Dans l'armoire électrique T7.</t>
  </si>
  <si>
    <t>Sous-station Centrale 7 Ventilateur surpression, Clapets de réglages surpression escalier 04.</t>
  </si>
  <si>
    <t>3.2.9.9</t>
  </si>
  <si>
    <t>Dans l'armoire électrique T8</t>
  </si>
  <si>
    <t>Sous-station Centrale 8 Pompes condenseur MAF 1, Pompes Ballon MAF 1, Pompes Distribution froid MAF 1, Pompe Distribution fr Tour (secouru), Pompes Secondaire Data Center (secouru), Pompes Distribution Data Center</t>
  </si>
  <si>
    <t>3.2.9.10</t>
  </si>
  <si>
    <t>Dans l'armoire électrique T9</t>
  </si>
  <si>
    <t>Sous-station Centrale 9 Pompes condenseur MAF 2, Pompes Ballon MAF 2, Pompes Distribution froid MAF 2, Pompes Distribution Data Center (redondance), Pompes Secondaire Data Center (redondance).</t>
  </si>
  <si>
    <t>3.2.9.11</t>
  </si>
  <si>
    <t>Dans l'armoire électrique T10</t>
  </si>
  <si>
    <t>Sous-station Centrale 10 CTA Salle de conférence, CTA Imprimerie, CTA Sanitaires-socle, CTA Salle de classe, CTA Caféteria, Alimentation chaud, Alimentation froid.</t>
  </si>
  <si>
    <t>3.2.9.12</t>
  </si>
  <si>
    <t>Dans l'armoire électrique T11</t>
  </si>
  <si>
    <t>Sous-station Centrale 11 CTA L.T &amp; Stock, Alimentation chaud, Alimentation froid.</t>
  </si>
  <si>
    <t>3.2.9.13</t>
  </si>
  <si>
    <t>Dans l'armoire électrique T12.</t>
  </si>
  <si>
    <t>Sous-station Centrale 12 CTA Fitness, CTA Vestiaires fitness, Alimentation chaud, Alimentation froid, Ventilo-convecteus salles de danse.</t>
  </si>
  <si>
    <t>3.2.9.14</t>
  </si>
  <si>
    <t>Dans l'armoire électrique T13.</t>
  </si>
  <si>
    <t>Sous-station Centrale 13 Ventilateurs Local technique transfo, Ventilateurs Local technique élec, Cassettes Local technique élec, Reports d'informations et alarmes des installations électriques.</t>
  </si>
  <si>
    <t>3.2.9.15</t>
  </si>
  <si>
    <t>Dans l'armoire électrique T14.</t>
  </si>
  <si>
    <t>Sous-station Centrale 14 Ventilateurs local poubelles, Batterie de chauffe élec, Report d'informations et alarmes des installations sanitaires et
ascenseurs.</t>
  </si>
  <si>
    <t>3.2.9.16</t>
  </si>
  <si>
    <t>Dans l'armoire électrique T15.</t>
  </si>
  <si>
    <t>Sous-station Centrale 15 Ventilateur surpression, Clapets de réglage surpression ascenseur, Clapets de réglage surpression escalier 05, Clapets coupe feu, Clapets de désenfumage.</t>
  </si>
  <si>
    <t>3.2.9.17</t>
  </si>
  <si>
    <t>Dans l'armoire électrique T16.</t>
  </si>
  <si>
    <t>Sous-station Centrale 16 Clapets coupe feu, Clapets de désenfumage.</t>
  </si>
  <si>
    <t>3.2.9.18</t>
  </si>
  <si>
    <t>Dans l'armoire électrique T17.</t>
  </si>
  <si>
    <t>Sous-station Centrale 17 Clapets coupe feu, Clapets de désenfumage.</t>
  </si>
  <si>
    <t>3.2.9.19</t>
  </si>
  <si>
    <t>Dans l'armoire électrique T18.</t>
  </si>
  <si>
    <t>Sous-station Centrale 18 Clapets coupe feu, Clapets de désenfumage.</t>
  </si>
  <si>
    <t>3.2.9.20</t>
  </si>
  <si>
    <t>Dans l'armoire électrique T19.</t>
  </si>
  <si>
    <t>Sous-station Centrale 19 Clapets coupe feu, Clapets de désenfumage</t>
  </si>
  <si>
    <t>3.2.9.21</t>
  </si>
  <si>
    <t>Dans l'armoire électrique T20.</t>
  </si>
  <si>
    <t>Sous-station Centrale 20 Clapets coupe feu, Clapets de désenfumage</t>
  </si>
  <si>
    <t>3.2.9.22</t>
  </si>
  <si>
    <t>Dans l'armoire électrique T21.</t>
  </si>
  <si>
    <t>Sous-station Centrale 21 Station intermédiaire froid SS1-NV03, Batteries froides cafetaria.</t>
  </si>
  <si>
    <t>3.2.9.23</t>
  </si>
  <si>
    <t>Dans l'armoire électrique T22.</t>
  </si>
  <si>
    <t>Sous-station Centrale 22 Station intermédiaire froid NV04-NV05.</t>
  </si>
  <si>
    <t>3.2.9.24</t>
  </si>
  <si>
    <t>Dans l'armoire électrique T23.</t>
  </si>
  <si>
    <t>Sous-station Centrale 23 Station intermédiaire froid NV013-NV14.</t>
  </si>
  <si>
    <t>3.2.9.25</t>
  </si>
  <si>
    <t>Dans l'armoire électrique T24.</t>
  </si>
  <si>
    <t>Sous-station Centrale 24 Station intermédiaire froid NV21-NV22, Cassette Local technique Basse tension, Ventilo convecteurs Salle de convivialité.</t>
  </si>
  <si>
    <t>3.2.9.26</t>
  </si>
  <si>
    <t>Dans l'armoire électrique T25.</t>
  </si>
  <si>
    <t>Sous-station Centrale 25 Station intermédiaire chaud SS1-NV03</t>
  </si>
  <si>
    <t>3.2.9.27</t>
  </si>
  <si>
    <t>Dans l'armoire électrique T26.</t>
  </si>
  <si>
    <t>Sous-station Centrale 26 Station intermédiaire chaud NV04-NV05, Production d'eau chaude sanitaire Cafeteria, Batteries chaudes Cafeteria</t>
  </si>
  <si>
    <t>3.2.9.28</t>
  </si>
  <si>
    <t>Dans l'armoire électrique T27.</t>
  </si>
  <si>
    <t>Sous-station Centrale 27 Station intermédiaire chaud NV13-NV14.</t>
  </si>
  <si>
    <t>3.2.9.29</t>
  </si>
  <si>
    <t>Dans l'armoire électrique T28.</t>
  </si>
  <si>
    <t>Sous-station Centrale 28 Station intermédiaire chaud NV21-NV22, Production d'eau chaude sanitaire Cuisine.</t>
  </si>
  <si>
    <t>3.2.9.30</t>
  </si>
  <si>
    <t>Dans l'armoire électrique T29.</t>
  </si>
  <si>
    <t>Sous-station Centrale 29 Data center, Pompes, Humidificateur vapeur</t>
  </si>
  <si>
    <t>3.2.9.31</t>
  </si>
  <si>
    <t>Dans l'armoire électrique T30.</t>
  </si>
  <si>
    <t>Sous-station Centrale 30 Ventilateurs Local technique transfo, Ventilateurs Local technique élec, Cassettes Local technique élec, Reports d'informations et alarmes des installations électriques, Cassette Local technique CTS.</t>
  </si>
  <si>
    <t>3.2.9.32</t>
  </si>
  <si>
    <t>Dans l'armoire électrique T31.</t>
  </si>
  <si>
    <t>Sous-station Centrale 31 Ventilateur surpression escaliers 01 et 02.</t>
  </si>
  <si>
    <t>3.2.9.33</t>
  </si>
  <si>
    <t>Dans l'armoire électrique T32.</t>
  </si>
  <si>
    <t>Sous-station Centrale 32 Armoires de climatisation Data Center (Secouru Remplacement), Armoires de climatisation Telecom (Secouru Remplacement).</t>
  </si>
  <si>
    <t>3.2.9.34</t>
  </si>
  <si>
    <t>Dans l'armoire électrique T33.</t>
  </si>
  <si>
    <t>Sous-station Centrale 33 Armoires de climatisation Data Center (Secouru Remplacement
Redondant), Armoires de climatisation Telecom (Secouru Remplacement Redondant).</t>
  </si>
  <si>
    <t>3.2.9.35</t>
  </si>
  <si>
    <t>Dans l'armoire électrique T34.</t>
  </si>
  <si>
    <t>Sous-station Centrale 34 Refroidisseur Hybride (MAF 1).</t>
  </si>
  <si>
    <t>3.2.9.36</t>
  </si>
  <si>
    <t>Dans l'armoire électrique T35.</t>
  </si>
  <si>
    <t>Sous-station Centrale 35 Pompes Condenseur MAF 3, Pompes Ballon MAF 3, Pompes Alimentation CTA MAF 3, Free-chilling 1, Free-chilling 2, Pompes Raccord existant (CTA), Pompes Distribution CTA MAF 3, Pompe Connexion production.</t>
  </si>
  <si>
    <t>3.2.9.37</t>
  </si>
  <si>
    <t>Modules d'entrées KNX-EIB</t>
  </si>
  <si>
    <t>Reprise des contacts des ouvrants pour arrêt de la climatisation.</t>
  </si>
  <si>
    <t xml:space="preserve"> Dans les faux-plancher.</t>
  </si>
  <si>
    <t xml:space="preserve"> Dans les faux-plafonds</t>
  </si>
  <si>
    <t xml:space="preserve">Reprise des contacts des ouvrants pour arrêt de la climatisation. </t>
  </si>
  <si>
    <t>Dans les tableaux électriques.</t>
  </si>
  <si>
    <t>3.2.9.38</t>
  </si>
  <si>
    <t>Modules de communication KNX-EIB</t>
  </si>
  <si>
    <t>Dans les faux-plafonds des circulations, fixé sur le chemin à câbles</t>
  </si>
  <si>
    <t>Modules de communication entre régulateurs individuels et sous-stations.</t>
  </si>
  <si>
    <t>3.2.9.39</t>
  </si>
  <si>
    <t>Coupleur de ligne KNX *de type routeur IP</t>
  </si>
  <si>
    <t>Socle &amp; Tour</t>
  </si>
  <si>
    <t>pcs</t>
  </si>
  <si>
    <t>3.2.9.40</t>
  </si>
  <si>
    <t>Compteurs électrique</t>
  </si>
  <si>
    <t>3.2.9.41</t>
  </si>
  <si>
    <t>Régulation</t>
  </si>
  <si>
    <t>Pour Bureaux, Salles de réunion, Salles de classes, Salles de conférence, Locaux annexes à ceux-ci.</t>
  </si>
  <si>
    <t>Pour contrôler les îlots plafonds froids, les convecteurs, les radiateurs, les plafonds réversibles, mles contacts de fenêtre, les sondes de condensation et les thermostats d'ambiance.</t>
  </si>
  <si>
    <t>Régulation individuelle de zone de tous locaux ne disposant pas d'éléments actifs de climatisation.</t>
  </si>
  <si>
    <t>Pour contrôler les Convecteurs / radiateurs / plafonds réversibles</t>
  </si>
  <si>
    <t>Régulation des cassettes de climatisation.</t>
  </si>
  <si>
    <t xml:space="preserve"> Pour commander uniquement les vannes de régulation de la batterie de refroidissement de la cassette</t>
  </si>
  <si>
    <t>3.3.9.1</t>
  </si>
  <si>
    <t>Servomoteurs</t>
  </si>
  <si>
    <t>Motorisation des clapets de réglage et de fermeture.</t>
  </si>
  <si>
    <t>Servo-moteur pour clapet de réglage et de fermeture  - Préconfectionné avec câblage de raccordement de 5 mètres. Alimentation : 24 V, Courant : max 1 mA, Temps de marche 90° : max. 150 s, Couple : min. 5 Nm, Commande . proportionnel 2 -10 V, Degré de protection : IP20, Type de montage : vertical ou horizontal, Section du clapet : 0,41 --&gt; 1,0 m²</t>
  </si>
  <si>
    <t>Servo-moteur pour clapet de réglage et de fermeture  - Préconfectionné avec câblage de raccordement de 5 mètres, Alimentation : 24 V, Courant : max 1 mA, Temps de marche 90° : max. 75 s, Couple : min. 2 Nm, Commande . proportionnel 2 -10 V, Degré de protection: IP20, Type de montage : vertical ou horizontal, Section du clapet : 0,0 --&gt; 0,4 m²</t>
  </si>
  <si>
    <t>Motorisation des vannes 2 et 3 voies</t>
  </si>
  <si>
    <t>Servomoteurs rotatif modulant - Alimentation : 24 V .
Commande : proportionnel 2 -10 V.
Temps de marche 90° : max. 20 s.
Couple : min. 400 Nm.
Degré de protection : IP54.
 - DN 250 -</t>
  </si>
  <si>
    <t>Servomoteurs rotatif modulant - Alimentation : 24 V .
Commande: proportionnel 2 -10 V.
Temps de marche 90° : max. 25 s.
Couple : min. 150 Nm.
Degré de protection: IP54.
 - DN 200 -</t>
  </si>
  <si>
    <t>Servomoteurs rotatif modulant - Alimentation : 24 V .
Commande: proportionnel 2 -10 V.
Temps de marche 90° : max. 150 s.
Couple : min. 90 Nm.
Degré de protection: IP54.
 - DN 125 à DN 150 -</t>
  </si>
  <si>
    <t>Servomoteurs rotatif modulant - Alimentation : 24 V .
Commande: proportionnel 2 -10 V.
Temps de marche 90° : max. 150 s.
Couple : min. 40 Nm.
Degré de protection: IP54.
 - DN 100 -</t>
  </si>
  <si>
    <t>Servomoteurs rotatif modulant - Alimentation : 24 V .
Commande: proportionnel 2 -10 V.
Temps de marche 90° : max. 90 s.
Couple : min. 20 Nm.
Degré de protection: IP54.
 - DN 32 à DN 80 -</t>
  </si>
  <si>
    <t>Servomoteurs rotatifs - Alimentation : 24 V .
Commande : proportionnel 2 -10 V.
Temps de marche 90° : max. 90 s.
Couple : min. 5 Nm.
Degré de protection : IP40.
 - DN 15 à DN 25 -</t>
  </si>
  <si>
    <t xml:space="preserve">Motorisation des vannes 2 </t>
  </si>
  <si>
    <t xml:space="preserve">Servomoteurs rotatifs Tout ou rien - Alimentation : 24 V .
Commande: Tout ou rien.
Temps de marche 90° : max. 25 s.
Couple : min. 150 Nm.
Degré de protection: IP54.
- DN 200 - </t>
  </si>
  <si>
    <t>Servomoteurs rotatifs Tout ou rien - Alimentation : 24 V .
Commande: Tout ou rien.
Temps de marche 90° : max. 90 s.
Couple : min. 20 Nm.
Degré de protection: IP54.
Type de montage : vertical ou
 - DN 65 -</t>
  </si>
  <si>
    <t>3.3.9.2</t>
  </si>
  <si>
    <t>Réarmement des clapets et volets motorisés</t>
  </si>
  <si>
    <t>clapets coupe-feu et volets de désenfumage motorisés.</t>
  </si>
  <si>
    <t>clapets coupe-feu et volets de désenfumage
motorisés à distance au travers de la DDC.</t>
  </si>
  <si>
    <t>3.3.9.3</t>
  </si>
  <si>
    <t>Sondes</t>
  </si>
  <si>
    <t>Sonde d'ensoleillement, Etage 30, sur chacune des 4 façades. Etage 5, sur chacune des 4 façades.
Etage 1, sur les 2 façades du socle.
Etage 1, sur 2 façades du patio.</t>
  </si>
  <si>
    <t>Compatible avec les systèmes et appareils pouvant recevoir et  les signaux 4...20 mA ou 0...10 V de la sonde.Degré de protection : IP65.</t>
  </si>
  <si>
    <t>Sonde de température extérieure, facade nord</t>
  </si>
  <si>
    <t>Degré de protection : IP65.
Plage de mesure : -30°C-50°C.</t>
  </si>
  <si>
    <t>Sonde de température ambiante .Cafeteria de l'étage 3, 3 dans la zone dense et 2 dans la zone spacieuse.
Salle de Convivialité de l'étage 27, 5 réparties sur toute la salle.
Locaux bureautique.
Vestibules et accès du centre de santé. Locaux techniques électriques et CTS. Locaux VDI.</t>
  </si>
  <si>
    <t>Plage de mesure : 0-50°C.</t>
  </si>
  <si>
    <t>Sonde de température ambiante de la galerie et du vestibule d'entrée du
NV03. Vestibule d'entrée, étage 3, 3 réparties sur les murs extérieurs.Galerie, 3 réparties sur la Galerie, l'escalier monumentale et la Galerie vers future extension.
Contrôle d'accès entrée, étage 3, 1 sonde.</t>
  </si>
  <si>
    <t>Sonde de température de déterminer les
besoins de chauffe, Dans les gainages de reprise d'air.</t>
  </si>
  <si>
    <t>Sonde de température de régler la température de pulsion. Dans les gainages de pulsion d'air.</t>
  </si>
  <si>
    <t>Sonde de température.
Pour montage dans des gaines de ventilation.</t>
  </si>
  <si>
    <t>Degré de protection : IP65.
Plage de mesure : -30°C-+50°C.
Plage de mesure : 0-100% HR.</t>
  </si>
  <si>
    <t>Sonde de température.
Pour montage dans en doigt de gant dans les tuyauteries.</t>
  </si>
  <si>
    <t>Plage de mesure : 0°C-110°C.
Longueur du plongeur : 63 mm.</t>
  </si>
  <si>
    <t>Sonde de pression dans les tuyauteries. Pour montage dans les tuyauteries.</t>
  </si>
  <si>
    <t>Sonde de CO2, Cafeteria de l'étage 3, 1 dans la zone dense et 1 dans la zone spacieuse.
Salle de Convivialité de l'étage 27, 2 réparties sur la salle.</t>
  </si>
  <si>
    <t>Sonde de CO2.
Seuil réglable.
Montage apparent. Plage de mesure : 0-1500 ppm.
Précision : +- 50 ppm.</t>
  </si>
  <si>
    <t>Sonde de CO2 en gainage de reprise, Salles de conférences des étages 1 et 2 du bâtiment moyen.
Salles de classe étage 1.
Centre de Santé : salle omnisport, salle de musculation, salle ping-pong,
salles de squash, salles de danse..</t>
  </si>
  <si>
    <t>Sonde de CO2.
Seuil réglable.
Montage dans le gainage. Plage de mesure : 0-1500 ppm.</t>
  </si>
  <si>
    <t>3.3.9.4</t>
  </si>
  <si>
    <t>Thermostats</t>
  </si>
  <si>
    <t>Thermostat  d'ambiance, Tous les bureaux, salles de classes, salles de conférence</t>
  </si>
  <si>
    <t>digital non-programmable filaire avec large écran
LCD, Logique de contrôle auto-adaptatif type TPI, Plage de réglage de la consigne : 5-35°C, Pas de réglage : 0,5°C, Signal de sortie: Tout ou rien, Encombrement max. (HxLxP): 100x100x30 mm</t>
  </si>
  <si>
    <t>Thermostat de sécurité.
Pour montage dans en doigt de gant dans les tuyauteries.</t>
  </si>
  <si>
    <t>3.3.9.5</t>
  </si>
  <si>
    <t>Pressostat differentiel en gaine</t>
  </si>
  <si>
    <t>Pressostat différentiel, Pour montage dans les gaines de ventilation</t>
  </si>
  <si>
    <t>raccord de pression par 2 embouts pour flexible de diamètre 6 mm. Plage de mesure : 0-1000 Pa, Différentiel : 20 Pa, Précision : +- 15%, Degré de protection: IP54.</t>
  </si>
  <si>
    <t>Pressostat différentiel pour la régulation de la surpression des cages
d'escaliers et ascenseur pompier.</t>
  </si>
  <si>
    <t>Plage de mesure 0-1000Pa, différentiel 20Pa précision 15% et IP 54.</t>
  </si>
  <si>
    <t>3.3.9.6</t>
  </si>
  <si>
    <t>Vannes</t>
  </si>
  <si>
    <t xml:space="preserve">Circuit "ILOTS/BUREAUTIQUE/VDI".
</t>
  </si>
  <si>
    <t>Température de service : -10 °C - 120 °C.
Diamètre de la tuyauterie : DN 250.
Débit nominal : 301 m³/h.
Pertes de charge : 7 à 10 kPa.</t>
  </si>
  <si>
    <t xml:space="preserve">ballon tampon.
</t>
  </si>
  <si>
    <t>Température de service : -10 °C - 120 °C.
Diamètre de la tuyauterie : DN 200.
Débit nominal : 160,3 m³/h.
Pertes de charge : 7 à 10 kPa.</t>
  </si>
  <si>
    <t xml:space="preserve">Boucle de récupération de chaleur.
</t>
  </si>
  <si>
    <t>Température de service : -10 °C - 120 °C.
Diamètre de la tuyauterie : DN 200.
Débit nominal : 96,2 m³/h.
Pertes de charge : 7 à 10 kPa.</t>
  </si>
  <si>
    <t xml:space="preserve">Free-Chilling 1.
</t>
  </si>
  <si>
    <t>Température de service : -10 °C - 120 °C.
Diamètre de la tuyauterie : DN 200.
Débit nominal : 93 m³/h.
Pertes de charge : 7 à 10 kPa.</t>
  </si>
  <si>
    <t xml:space="preserve">MAF 1.
</t>
  </si>
  <si>
    <t xml:space="preserve">Free-Chilling 2.
</t>
  </si>
  <si>
    <t>Température de service : -10 °C - 120 °C.
Diamètre de la tuyauterie : DN 200.
Débit nominal : 94,7 m³/h.
Pertes de charge : 7 à 10 kPa.</t>
  </si>
  <si>
    <t xml:space="preserve">Connexion des productions.
</t>
  </si>
  <si>
    <t>Température de service : -10 °C - 120 °C.
Diamètre de la tuyauterie : DN 200.
Débit nominal : 103,3 m³/h.
Pertes de charge : 7 à 10 kPa.</t>
  </si>
  <si>
    <t xml:space="preserve">MAF 2.
</t>
  </si>
  <si>
    <t>Température de service : -10 °C - 120 °C.
Diamètre de la tuyauterie : DN 200.
Débit nominal : 154,1 m³/h.
Pertes de charge : 7 à 10 kPa.</t>
  </si>
  <si>
    <t xml:space="preserve">CTA Bureau 1.
</t>
  </si>
  <si>
    <t>Température de service : -10 °C - 120 °C. Diamètre de la tuyauterie : DN 125.
Débit nominal : 32,9 m³/h.
Pertes de charge : 7 à 10 kPa.</t>
  </si>
  <si>
    <t xml:space="preserve">CTA Bureau 2.
</t>
  </si>
  <si>
    <t>Température de service : -10 °C - 120 °C.
Diamètre de la tuyauterie : DN 125.
Débit nominal : 32,9 m³/h.
Pertes de charge : 7 à 10 kPa.</t>
  </si>
  <si>
    <t xml:space="preserve">Convecteurs tour.
</t>
  </si>
  <si>
    <t>Température de service : -10 °C - 120 °C.
Diamètre de la tuyauterie : DN 100.
Débit nominal : 26,9 m³/h.
Pertes de charge : 7 à 10 kPa.</t>
  </si>
  <si>
    <t xml:space="preserve">Réinjection de la récupération directe du Data Center.
</t>
  </si>
  <si>
    <t>Température de service : -10 °C - 120 °C.
Diamètre de la tuyauterie : DN 100.
Débit nominal : 25,8 m³/h.
Pertes de charge : 7 à 10 kPa.</t>
  </si>
  <si>
    <t xml:space="preserve">Départ convecteur/radiateur/rideaux d'air SS1-ET3.
</t>
  </si>
  <si>
    <t>Température de service : -10 °C - 120 °C.
Diamètre de la tuyauterie : DN 65.
Débit nominal : 5,4 m³/h.
Pertes de charge : 7 à 10 kPa.</t>
  </si>
  <si>
    <t xml:space="preserve">CTA cuisine Salle de convivialité.
</t>
  </si>
  <si>
    <t xml:space="preserve">CTA Fitness.
</t>
  </si>
  <si>
    <t>Température de service : -10 °C - 120 °C.
Diamètre de la tuyauterie : DN 65.
Débit nominal : 10,1 m³/h.
Pertes de charge : 7 à 10 kPa.</t>
  </si>
  <si>
    <t xml:space="preserve">CTA Cafeteria.
</t>
  </si>
  <si>
    <t>Température de service : -10 °C - 120 °C.
Diamètre de la tuyauterie : DN 65.
Débit nominal : 8,8 m³/h.
Pertes de charge : 7 à 10 kPa.</t>
  </si>
  <si>
    <t xml:space="preserve">CTA Bureau / Salles de classe.
</t>
  </si>
  <si>
    <t xml:space="preserve">CTA Conférence.
</t>
  </si>
  <si>
    <t>Température de service : -10 °C - 120 °C.
Diamètre de la tuyauterie : DN 65.
Débit nominal : 9,6 m³/h. Pertes de charge : 7 à 10 kPa.</t>
  </si>
  <si>
    <t xml:space="preserve">CTA Imprimerie.
</t>
  </si>
  <si>
    <t xml:space="preserve">CTA Salle de Convivialité.
</t>
  </si>
  <si>
    <t>Température de service : -10 °C - 120 °C.
Diamètre de la tuyauterie : DN 65.
Débit nominal : 8,7 m³/h.
Pertes de charge : 7 à 10 kPa.</t>
  </si>
  <si>
    <t xml:space="preserve">Départ chauffage sol.
</t>
  </si>
  <si>
    <t>Température de service : -10 °C - 120 °C.
Diamètre de la tuyauterie : DN 40.
Débit nominal : 2,8 m³/h.
Pertes de charge : 7 à 10 kPa.</t>
  </si>
  <si>
    <t xml:space="preserve">CTA Data Center.
</t>
  </si>
  <si>
    <t>Température de service : -10 °C - 120 °C.
Diamètre de la tuyauterie : DN 32.
Débit nominal : 2,5 m³/h.
Pertes de charge : 7 à 10 kPa.</t>
  </si>
  <si>
    <t xml:space="preserve">Plafonds réversibles.
</t>
  </si>
  <si>
    <t>Température de service : -10 °C - 120 °C.
Diamètre de la tuyauterie : DN 32.
Débit nominal : 1,8 m³/h.
Pertes de charge : 7 à 10 kPa.</t>
  </si>
  <si>
    <t xml:space="preserve">Chauffage sol galerie.
</t>
  </si>
  <si>
    <t>Température de service : -10 °C - 120 °C.
Diamètre de la tuyauterie : DN 25.
Débit nominal : 0,45 m³/h.
Pertes de charge : 7 à 10 kPa.</t>
  </si>
  <si>
    <t>Plafonds réversibles.</t>
  </si>
  <si>
    <t>Température de service : -10 °C - 120 °C.
Diamètre de la tuyauterie : DN 25.
Débit nominal : 0,3 à 0,65 m³/h.
Pertes de charge : 7 à 10 kPa.</t>
  </si>
  <si>
    <t>Chauffage sol vestibule d'entrée.
Référence de régulation : 51</t>
  </si>
  <si>
    <t>Température de service : -10 °C - 120 °C.
Diamètre de la tuyauterie : DN 20.
Débit nominal : 0,45 m³/h.
Pertes de charge : 7 à 10 kPa.</t>
  </si>
  <si>
    <t>Température de service : -10 °C - 120 °C.
Diamètre de la tuyauterie : DN 20.
Débit nominal : 0,1 à 0,26 m³/h.
Pertes de charge : 7 à 10 kPa.</t>
  </si>
  <si>
    <t xml:space="preserve">Appoint de la boucle (switch).
</t>
  </si>
  <si>
    <t>Température de service : -10 °C - 120 °C.
Diamètre de la tuyauterie : DN 200.
Débit nominal : 167,7 m³/h.
Pertes de charge : 7 à 10 kPa.</t>
  </si>
  <si>
    <t xml:space="preserve">Condenseur MAF 1.
</t>
  </si>
  <si>
    <t xml:space="preserve">Free Chilling 1.
</t>
  </si>
  <si>
    <t xml:space="preserve">Connexion production.
</t>
  </si>
  <si>
    <t xml:space="preserve">Alimentation existant.
</t>
  </si>
  <si>
    <t xml:space="preserve">Free Chilling 2.
</t>
  </si>
  <si>
    <t xml:space="preserve">Condenseur MAF 2.
</t>
  </si>
  <si>
    <t>Température de service : -10 °C - 120 °C, Diamètre de la tuyauterie : DN 200.
Débit nominal : 96,2 m³/h.
Pertes de charge : 7 à 10 kPa.</t>
  </si>
  <si>
    <t xml:space="preserve">Ballon tampon.
</t>
  </si>
  <si>
    <t>Température de service : -10 °C - 120 °C.
Diamètre de la tuyauterie : DN 200.
Débit nominal : 93,0 m³/h.
Pertes de charge : 7 à 10 kPa.</t>
  </si>
  <si>
    <t xml:space="preserve">Ilots/bureautique/VDI SS1 à ET3.
</t>
  </si>
  <si>
    <t>Température de service : -10 °C - 120 °C.
Diamètre de la tuyauterie : DN 150.
Débit nominal : 64,5 m³/h.
Pertes de charge : 7 à 10 kPa.</t>
  </si>
  <si>
    <t xml:space="preserve">Ilots/bureautique/VDI Tour.
</t>
  </si>
  <si>
    <t>Température de service : -10 °C - 120 °C.
Diamètre de la tuyauterie : DN 150.
Débit nominal : 78,9 m³/h.
Pertes de charge : 7 à 10 kPa.</t>
  </si>
  <si>
    <t xml:space="preserve">CTA bureau 1.
</t>
  </si>
  <si>
    <t xml:space="preserve">CTA bureau 2.
</t>
  </si>
  <si>
    <t>Température de service : -10 °C - 120 °C.
Diamètre de la tuyauterie : DN 125.
Débit nominal : 31,6 m³/h.
Pertes de charge : 7 à 10 kPa.</t>
  </si>
  <si>
    <t xml:space="preserve">Appoint de la boucle.
</t>
  </si>
  <si>
    <t>Température de service : -10 °C - 120 °C.
Diamètre de la tuyauterie : DN 100.
Débit nominal : 23,0 m³/h.
Pertes de charge : 7 à 10 kPa.</t>
  </si>
  <si>
    <t xml:space="preserve">Boucle de nuit.
</t>
  </si>
  <si>
    <t xml:space="preserve">Post-Chauffe CTA bureau 1.
</t>
  </si>
  <si>
    <t>Température de service : -10 °C - 120 °C.
Diamètre de la tuyauterie : DN 80.
Débit nominal : 11,6 m³/h.
Pertes de charge : 7 à 10 kPa.</t>
  </si>
  <si>
    <t xml:space="preserve">Post-Chauffe CTA bureau 2.
</t>
  </si>
  <si>
    <t>Température de service : -10 °C - 120 °C.
Diamètre de la tuyauterie : DN 80.
Débit nominal : 11,1 m³/h., Pertes de charge : 7 à 10 kPa.</t>
  </si>
  <si>
    <t>Température de service : -10 °C - 120 °C.
Diamètre de la tuyauterie : DN 65.
Débit nominal : 9,6 m³/h.
Pertes de charge : 7 à 10 kPa.</t>
  </si>
  <si>
    <t xml:space="preserve">CTA CUisine de la Salle de Convivialité.
</t>
  </si>
  <si>
    <t xml:space="preserve">PECS cuisine.
</t>
  </si>
  <si>
    <t>Température de service : -10 °C - 120 °C.
Diamètre de la tuyauterie : DN 65.
Débit nominal : 7,2 m³/h.
Pertes de charge : 7 à 10 kPa</t>
  </si>
  <si>
    <t xml:space="preserve">Primaire échangeur socle.
</t>
  </si>
  <si>
    <t>Température de service : -10 °C - 120 °C.
Diamètre de la tuyauterie : DN 65.
Débit nominal : 5,4 m³/h., Pertes de charge : 7 à 10 kPa.</t>
  </si>
  <si>
    <t>Température de service : -10 °C - 120 °C.
Diamètre de la tuyauterie : DN 65.
Débit nominal : 9,0 m³/h.
Pertes de charge : 7 à 10 kPa.</t>
  </si>
  <si>
    <t>Armoire de climatisation Data Center.</t>
  </si>
  <si>
    <t>Température de service : -10 °C - 120 °C.
Diamètre de la tuyauterie : DN 65.
Débit nominal : 14,1 m³/h.
Pertes de charge : 7 à 10 kPa.</t>
  </si>
  <si>
    <t>Armoire de climatisation Telecom Center.</t>
  </si>
  <si>
    <t>Température de service : -10 °C - 120 °C.
Diamètre de la tuyauterie : DN 65.
Débit nominal : 11,4 m³/h.
Pertes de charge : 7 à 10 kPa.</t>
  </si>
  <si>
    <t>Récupération armoire de climatisation.</t>
  </si>
  <si>
    <t>Température de service : -10 °C - 120 °C.
Diamètre de la tuyauterie : DN 65.
Débit nominal : 5,8 m³/h.
Pertes de charge : 7 à 10 kPa.</t>
  </si>
  <si>
    <t xml:space="preserve">CTA Vestiaires.
</t>
  </si>
  <si>
    <t>Température de service : -10 °C - 120 °C.
Diamètre de la tuyauterie : DN 50.
Débit nominal : 3,0 m³/h.
Pertes de charge : 7 à 10 kPa.</t>
  </si>
  <si>
    <t>Température de service : -10 °C - 120 °C.
Diamètre de la tuyauterie : DN 50.
Débit nominal : 3,3 m³/h.
Pertes de charge : 7 à 10 kPa.</t>
  </si>
  <si>
    <t>Température de service : -10 °C - 120 °C., Diamètre de la tuyauterie : DN 50.
Débit nominal : 3,8 m³/h.
Pertes de charge : 7 à 10 kPa.</t>
  </si>
  <si>
    <t>Température de service : -10 °C - 120 °C.
Diamètre de la tuyauterie : DN 50.
Débit nominal : 3,6 m³/h.
Pertes de charge : 7 à 10 kPa.</t>
  </si>
  <si>
    <t xml:space="preserve">CTA Stockage/Locaux techniques.
</t>
  </si>
  <si>
    <t>Température de service : -10 °C - 120 °C.
Diamètre de la tuyauterie : DN 50.
Débit nominal : 3,4 m³/h.
Pertes de charge : 7 à 10 kPa.</t>
  </si>
  <si>
    <t xml:space="preserve">PECS Cafeteria.
</t>
  </si>
  <si>
    <t xml:space="preserve">PECS Centre de Santé.
</t>
  </si>
  <si>
    <t>Température de service : -10 °C - 120 °C.
Diamètre de la tuyauterie : DN 50.
Débit nominal : 5,1 m³/h.
Pertes de charge : 7 à 10 kPa.</t>
  </si>
  <si>
    <t xml:space="preserve">Cassettes LT élec.
</t>
  </si>
  <si>
    <t>Température de service : -10 °C - 120 °C.
Diamètre de la tuyauterie : DN 50.
Débit nominal : 2,9 m³/h.
Pertes de charge : 7 à 10 kPa.</t>
  </si>
  <si>
    <t>Température de service : -10 °C - 120 °C.
Diamètre de la tuyauterie : DN 40.
Débit nominal : 2,6 m³/h.
Pertes de charge : 7 à 10 kPa.</t>
  </si>
  <si>
    <t>Température de service : -10 °C - 120 °C.
Diamètre de la tuyauterie : DN 40.
Débit nominal : 2,1 m³/h., Pertes de charge : 7 à 10 kPa.</t>
  </si>
  <si>
    <t xml:space="preserve">PECS Cuisine.
</t>
  </si>
  <si>
    <t xml:space="preserve">Batteries post-chauffe Cafeteria.
</t>
  </si>
  <si>
    <t>Température de service : -10 °C - 120 °C.
Diamètre de la tuyauterie : DN 40.
Débit nominal : 3,4 m³/h.
Pertes de charge : 7 à 10 kPa.</t>
  </si>
  <si>
    <t xml:space="preserve">Plafond réversible.
</t>
  </si>
  <si>
    <t xml:space="preserve">Post-chauffe salles de danse.
</t>
  </si>
  <si>
    <t>Température de service : -10 °C - 120 °C.
Diamètre de la tuyauterie : DN 32.
Débit nominal : 0,7 m³/h.
Pertes de charge : 7 à 10 kPa.</t>
  </si>
  <si>
    <t xml:space="preserve">Post-chauffe salle omnisport.
</t>
  </si>
  <si>
    <t>Température de service : -10 °C - 120 °C.
Diamètre de la tuyauterie : DN 32.
Débit nominal : 0,8 m³/h.
Pertes de charge : 7 à 10 kPa.</t>
  </si>
  <si>
    <t xml:space="preserve">CTA Sanitaires Socle.
</t>
  </si>
  <si>
    <t>Température de service : -10 °C - 120 °C.
Diamètre de la tuyauterie : DN 32.
Débit nominal : 1,9 m³/h.
Pertes de charge : 7 à 10 kPa.</t>
  </si>
  <si>
    <t xml:space="preserve">Batteries post-froid Cafeteria.
</t>
  </si>
  <si>
    <t>Température de service : -10 °C - 120 °C.
Diamètre de la tuyauterie : DN 40.
Débit nominal : 1,2 m³/h.
Pertes de charge : 7 à 10 kPa</t>
  </si>
  <si>
    <t xml:space="preserve">Chauffage sol.
</t>
  </si>
  <si>
    <t>Température de service : -10 °C - 120 °C.
Diamètre de la tuyauterie : DN 25.
Débit nominal : 0,5 m³/h., Pertes de charge : 7 à 10 kPa.</t>
  </si>
  <si>
    <t xml:space="preserve">CTA Entrée.
</t>
  </si>
  <si>
    <t>Température de service : -10 °C - 120 °C.
Diamètre de la tuyauterie : DN 25.
Débit nominal : 0,3 m³/h.
Pertes de charge : 7 à 10 kPa.</t>
  </si>
  <si>
    <t xml:space="preserve">Post-chauffe communs Centre de Santé.
</t>
  </si>
  <si>
    <t>Température de service : -10 °C - 120 °C.
Diamètre de la tuyauterie : DN 25.
Débit nominal : 0,4 m³/h.
Pertes de charge : 7 à 10 kPa.</t>
  </si>
  <si>
    <t xml:space="preserve">Ventilo-convecteur salle de danse 1.
</t>
  </si>
  <si>
    <t>Température de service : -10 °C - 120 °C.
Diamètre de la tuyauterie : DN 25.
Débit nominal : 0,5 m³/h.
Pertes de charge : 7 à 10 kPa.</t>
  </si>
  <si>
    <t xml:space="preserve">Cassette CTS.
</t>
  </si>
  <si>
    <t>Température de service : -10 °C - 120 °C.
Diamètre de la tuyauterie : DN 25.
Débit nominal : 0,86 m³/h.
Pertes de charge : 7 à 10 kPa.</t>
  </si>
  <si>
    <t xml:space="preserve">Ventilo-convecteur Salle de Convivialité.
</t>
  </si>
  <si>
    <t>Température de service : -10 °C - 120 °C.
Diamètre de la tuyauterie : DN 25.
Débit nominal : 0,7 m³/h.
Pertes de charge : 7 à 10 kPa.</t>
  </si>
  <si>
    <t>Unités terminales.</t>
  </si>
  <si>
    <t>Température de service : -10 °C - 120 °C.
Diamètre de la tuyauterie : DN 25.
Pertes de charge : 7 à 10 kPa.</t>
  </si>
  <si>
    <t>Unités terminales</t>
  </si>
  <si>
    <t>Température de service : -10 °C - 120 °C.
Diamètre de la tuyauterie : DN 20.
Pertes de charge : 7 à 10 kPa</t>
  </si>
  <si>
    <t>Température de service : -10 °C - 120 °C.
Diamètre de la tuyauterie : DN 15.
Pertes de charge : 7 à 10 kPa.</t>
  </si>
  <si>
    <t>3.3.9.7</t>
  </si>
  <si>
    <t>Cablage</t>
  </si>
  <si>
    <t>Câblage électrique - 1 ensemble de câbles électrique 126 Km.</t>
  </si>
  <si>
    <t>km</t>
  </si>
  <si>
    <t>Câblage électrique mise à la terre  - 1 ensemble de câbles électrique 6 Km.</t>
  </si>
  <si>
    <t>Câblage de donnée EIB-BUS - 1 ensemble de câbles électrique 22 Km.</t>
  </si>
  <si>
    <t>Câble BUS pour compteurs 2x2x 0,8 mm2 - 1 ensemble de câbles électrique 9,5 Km.</t>
  </si>
  <si>
    <t>3.4.9.1</t>
  </si>
  <si>
    <t>Détection de fuite de liquide</t>
  </si>
  <si>
    <t xml:space="preserve">DATA CENTER, CENTER TELECOM, périphérie intérieures des locaux informatiques </t>
  </si>
  <si>
    <t>centrale de detection et de localisation de fuite de liquide</t>
  </si>
  <si>
    <t>câble detecteur de fuites de liquide (mcrt)</t>
  </si>
  <si>
    <t>câble de liaison entre la centrale de detection et le report d'alarme (mcrt)</t>
  </si>
  <si>
    <t>câble d'alimentation electrique (mcrt)</t>
  </si>
  <si>
    <t>schema synoptique</t>
  </si>
  <si>
    <t>integration a la GTC (fort)</t>
  </si>
  <si>
    <t>3.5.9.1</t>
  </si>
  <si>
    <t>Accessoires de contrôles et de mesures</t>
  </si>
  <si>
    <t>Tableaux de commandes et d'alimentation</t>
  </si>
  <si>
    <t>Extension parking, Tableau de commande et d'alimentation électrique T1 (Secouru)
Local électricité de l'étage 2 du parking.</t>
  </si>
  <si>
    <t>Installation de ventilation du parking :
Ventilation parking
Détection CO
Installation de sécurité : 
Surpression escaliers
Ventilation sas
Reports d'alarmes :
Alarmes Sanitaire
Alarmes Electricité</t>
  </si>
  <si>
    <t>Extension parking, Tableau de commande et d'alimentation électrique T2 (Normal)
Local ventilation de la station de lavage</t>
  </si>
  <si>
    <t>Installation de ventilation de la station de lavage</t>
  </si>
  <si>
    <t>3.5.9.2</t>
  </si>
  <si>
    <t>Tableaux de commandes et d'alimentation, Chauffage rampe parking</t>
  </si>
  <si>
    <t>Tableau de distribution</t>
  </si>
  <si>
    <t>3.5.9.3</t>
  </si>
  <si>
    <t>Extension parking, Tableau de contrôle et de commande pompiers
A placer à l'intérieur près de l'entrée du parking</t>
  </si>
  <si>
    <t>Tableau de contrôle et de commande pompiers</t>
  </si>
  <si>
    <t>3.5.9.4</t>
  </si>
  <si>
    <t>Sous stations</t>
  </si>
  <si>
    <t>Extension parking, Sous-station Centrale 1
Ventilation des SAS et surpression des cages d'escaliers parking, 4
niveaux.
Ventilation du parking, 4 niveaux.
Report d'alarmes Sanitaire.
Report d'alarme Electricité.
Localisation :
Armoire électrique T1.</t>
  </si>
  <si>
    <t>Sous-station Centrale 1</t>
  </si>
  <si>
    <t>3.5.9.5</t>
  </si>
  <si>
    <t>Extension parking, Sous-station Centrale 2
Ventilation de la station de lavage.
Report d'alarme Sanitaire de la station de lavage.
Localisation :
Armoire électrique T2.</t>
  </si>
  <si>
    <t>Sous-station Centrale 2</t>
  </si>
  <si>
    <t>3.5.9.6</t>
  </si>
  <si>
    <t>Contrôles et communication</t>
  </si>
  <si>
    <t>Extension parking, Ventilation</t>
  </si>
  <si>
    <t>Bus de communication</t>
  </si>
  <si>
    <t>Module de communication</t>
  </si>
  <si>
    <t xml:space="preserve"> Terminal de service portatif</t>
  </si>
  <si>
    <t>pce(</t>
  </si>
  <si>
    <t>3.5.9.7</t>
  </si>
  <si>
    <t>Servo -moteurs CCF</t>
  </si>
  <si>
    <t>Servomoteur pour clapet de réglage et de fermeture (0,11 à 0,2 m²)</t>
  </si>
  <si>
    <t>Servomoteur pour clapet de réglage et de fermeture (0,21 à 0,4 m²)</t>
  </si>
  <si>
    <t>Servomoteur pour clapet de réglage et de fermeture (0,61 à 0,8 m²)</t>
  </si>
  <si>
    <t>3.5.9.8</t>
  </si>
  <si>
    <t>Compteurs électriques</t>
  </si>
  <si>
    <t>Extension parking, Compteur électrique
Pour montage dans tableau électrique, avec ou sans TI</t>
  </si>
  <si>
    <t>Compteur électrique
CTA station de lavage (ventilateur de pulsion et de reprise, batterie de chauffe électrique)
Ventilation parkings (ventilateurs de pulsion, ventilateurs d'extraction, boosters, installation CO)
Surpression (ventilateurs escaliers et SAS, batteries électriques)</t>
  </si>
  <si>
    <t>3.5.9.9</t>
  </si>
  <si>
    <t>Sondes et accessoires de mesures</t>
  </si>
  <si>
    <t>Extension parking, Au mur de la partie débouchante sur le parvis extérieur de la cage d'ecaliers
01.</t>
  </si>
  <si>
    <t>Sonde de température et humidité extérieure combinée</t>
  </si>
  <si>
    <t>Extension parking, Une sonde d'ambiance du parking par étage.
Une sonde d'ambiance de la station de lavage.</t>
  </si>
  <si>
    <t>Sonde de température et humidité combinée</t>
  </si>
  <si>
    <t>Extension parking, Pour surveillance des ventilateurs et des filtres.</t>
  </si>
  <si>
    <t>Pressostat différentiel</t>
  </si>
  <si>
    <t>Extension parking, Pour mesurer la pression différentielle entre les cages d'escaliers et les
niveaux de parking.</t>
  </si>
  <si>
    <t>Pressostat différentiel pour surpression</t>
  </si>
  <si>
    <t>4.1.9.1</t>
  </si>
  <si>
    <t>Centrales et systèmes SSI</t>
  </si>
  <si>
    <t>Système de détection incendie ECS</t>
  </si>
  <si>
    <t>Equipement de Contrôle et Signalisation (ECS) dans le local CTS 6</t>
  </si>
  <si>
    <t>Equipement de Contrôle et Signalisation (ECS) dans le local PCI/PCS</t>
  </si>
  <si>
    <t>Equipement de Contrôle et Signalisation (ECS) dans le local CTS 2 de la Galerie</t>
  </si>
  <si>
    <t>Détecteur incendie de type optique</t>
  </si>
  <si>
    <t>Détecteur incendie de type optique avec sirène</t>
  </si>
  <si>
    <t>Support pour détecteur incendie dans une gaine technique</t>
  </si>
  <si>
    <t>Détecteur incendie de type optique dans faux-plafond</t>
  </si>
  <si>
    <t>Détecteur incendie de type optique dans faux-plancher</t>
  </si>
  <si>
    <t>Détecteur incendie de type thermovélocimétrique</t>
  </si>
  <si>
    <t>Détecteur incendie de type linéaire, dans l'extension de la galerie</t>
  </si>
  <si>
    <t>Détecteur incendie dans gaine de ventilation</t>
  </si>
  <si>
    <t>Avertisseur lumineux indicateur d'actionnement du détecteur</t>
  </si>
  <si>
    <t>Détection incendie gaine ascenseur 1 (fft)</t>
  </si>
  <si>
    <t>Détection incendie gaine ascenseur 2 (fft)</t>
  </si>
  <si>
    <t>Détection incendie gaine ascenseur 3 (fft)</t>
  </si>
  <si>
    <t>Détection incendie gaine ascenseur 4 (fft)</t>
  </si>
  <si>
    <t>Détection incendie gaine ascenseur 5 (fft)</t>
  </si>
  <si>
    <t>Détection incendie gaine ascenseur 6 (fft)</t>
  </si>
  <si>
    <t>Détection incendie gaine ascenseur 7 (fft)</t>
  </si>
  <si>
    <t>Détection incendie gaine ascenseur 8 (fft)</t>
  </si>
  <si>
    <t>Détection incendie gaine ascenseur 9 (fft)</t>
  </si>
  <si>
    <t>Détection incendie gaine ascenseur 10 (fft)</t>
  </si>
  <si>
    <t>Détection incendie gaine ascenseur 11 (fft)</t>
  </si>
  <si>
    <t>Détection incendie gaine ascenseur 12 (fft)</t>
  </si>
  <si>
    <t>Déclencheur manuel d'alarme incendie du type vitre à briser</t>
  </si>
  <si>
    <t>4.1.9.2</t>
  </si>
  <si>
    <t>Système de mise en sécurité incendie CMSI</t>
  </si>
  <si>
    <t>Centrale de Mise en Sécurité Incendie CMSI dans le local CTS 6</t>
  </si>
  <si>
    <t>Centrale de Mise en Sécurité Incendie CMSI dans le local PCI/PCS</t>
  </si>
  <si>
    <t>Transmission d'alarmes via système Alarmis "Tour+ Socle" (fft)</t>
  </si>
  <si>
    <t>Centrale de Mise en Sécurité Incendie CMSI dans le local CTS 2</t>
  </si>
  <si>
    <t>Matériel déporté adressable pour 4 asservissements</t>
  </si>
  <si>
    <t>Organes intermédiaires</t>
  </si>
  <si>
    <t>Relais de commande</t>
  </si>
  <si>
    <t>Signal acoustique</t>
  </si>
  <si>
    <t>Signal acoustique extérieure</t>
  </si>
  <si>
    <t>Signal optique</t>
  </si>
  <si>
    <t>Signal optique extérieur</t>
  </si>
  <si>
    <t>Boite de jonction</t>
  </si>
  <si>
    <t>Programmation des asservissements (fort)</t>
  </si>
  <si>
    <t>4.1.9.3</t>
  </si>
  <si>
    <t>Installation d'asservissement au compartimentage des portes coupe-feu</t>
  </si>
  <si>
    <t>Alimentation électrique, asservissement et raccordement du système de maintien ouvert pour porte à simple battant</t>
  </si>
  <si>
    <t>Alimentation électrique, asservissement et raccordement du système de maintien ouvert pour porte à double battant</t>
  </si>
  <si>
    <t>Alimentation électrique, asservissement et raccordement du système de maintien ouvert pour porte coulissante</t>
  </si>
  <si>
    <t>Câble centrale DI au premier élément de la boucle, tous modes de pose confondus (mcrt)</t>
  </si>
  <si>
    <t>Câble détecteurs, tous modes de pose confondus (mcrt)</t>
  </si>
  <si>
    <t>Câble signaux acoustiques et optiques, tous modes de pose confondus (mcrt)</t>
  </si>
  <si>
    <t>Câble 3x2,5 mm2 , tous modes de pose confondus (mcrt)</t>
  </si>
  <si>
    <t>Câble 3x2,5 mm2 E90, tous mode de pose confondus (mcrt)</t>
  </si>
  <si>
    <t>Câble réseau, ptous modes de pose confondus (mcrt)</t>
  </si>
  <si>
    <t>Fibre optique OM4 (mcrt)</t>
  </si>
  <si>
    <t>4.2.9.1</t>
  </si>
  <si>
    <t>Systèmes de détection de gaz</t>
  </si>
  <si>
    <t>Installation de détection de gaz réfrigérant</t>
  </si>
  <si>
    <t>Installation de production de froid informatique et confort MAF 1 et 3, Tous les locaux contenant des fluides frigorigènes.
Localisation :
Locaux de production froid TOC+01 LT0020 et TOC+01 LT0022..</t>
  </si>
  <si>
    <t>Installation de production de froid composée d'une centrale électronique d'alarme, de détecteur de fuites, d'une unité de synthèse,
Voyants de mise en service et de défaut.
- Commande manuelle par bouton-poussoir sur face avant au boîtier ou
automati- que par déclenchement d'alarme.
- Afficheur digital pour visualisation de la concentration de gaz.
- Pour chaque détecteur :
* Interrupteur de mise en service.
* Voyants de mise en service et de défaut.
* 3 voyants d'alarme (1 par niveau).
* Boutons-poussoirs de test, reset et sélection d'affichage.
* Contacts libres de potentiel pour reports des concentrations gaz
réfrigérants et des alarmes sur la surveillance centralisée.
- Batterie permettant d'assurer l'ensemble des fonctions en cas de coupure
de courant.
Caractéristiques techniques prévues :
Autonomie minimum: 1 heure.
Nombre de sondes : 6.</t>
  </si>
  <si>
    <t>4.6.9.1</t>
  </si>
  <si>
    <t>Radiotransmission service incendie et ambulance</t>
  </si>
  <si>
    <t>Système de transmission pompiers</t>
  </si>
  <si>
    <t>Extension de la BTS existante (fort)</t>
  </si>
  <si>
    <t>Station esclave</t>
  </si>
  <si>
    <t>Répéteurs</t>
  </si>
  <si>
    <t>Boitier de couplage</t>
  </si>
  <si>
    <t>Antennes</t>
  </si>
  <si>
    <t>Bretelle de jonction coaxiale souple</t>
  </si>
  <si>
    <t>Connecteur pour câble 7/8''</t>
  </si>
  <si>
    <t>Connecteur pour câble 1/2''</t>
  </si>
  <si>
    <t>Intégration au système de transmission pompiers existant (fort)</t>
  </si>
  <si>
    <t>Câble coaxial 7/8'' , 1/2'' , tous modes de pose confondus (mcrt)</t>
  </si>
  <si>
    <t>Fibre optique monomode, tous modes de pose confondus (mcrt)</t>
  </si>
  <si>
    <t>Protection métallique par tube flexible en acier (mcrt)</t>
  </si>
  <si>
    <t>Câble NHXMH 3 x 2,5 mm2, tous modes de pose confondus (mcrt)</t>
  </si>
  <si>
    <t>Cheminements : échelles et chemins à câbles (fort)</t>
  </si>
  <si>
    <t>Câble E90 tous modes de pose confondus fort)</t>
  </si>
  <si>
    <t>4.3.9.1</t>
  </si>
  <si>
    <t>Installations RIA  et colonne sèche</t>
  </si>
  <si>
    <t>Motopompe incendie multi-étages - Débit-pression maximum à chaque étage de pompe:
Sortie une : 17,5 bar et 66 m3/h
Sortie deux : 14,5 bar et 66 m3/h
Sortie trois : 11,5 bar et 66 m3/h
Sortie quatre : 9 bars et 66 m3/h</t>
  </si>
  <si>
    <t>Pompe de surpression H géométrique 115 m - - 1 ensemble moteur-pompe permettant le maintien de la pression dans le
réseau supérieur incendie.
Débit : 2 m3/h (mini)
Hauteur géométrique : 115 m (mini)
Hauteur manométrique : 175 m</t>
  </si>
  <si>
    <t>Pompe de surpression H géométrique 85 m - Hauteur géométrique : 85 m (mini)
Hauteur manométrique : 145 m</t>
  </si>
  <si>
    <t>Pompe de surpression H géométrique 55 m - Hauteur géométrique : 55 m (mini)
Hauteur manométrique : 115 m</t>
  </si>
  <si>
    <t>Pompe de surpression H géométrique 30 m - Hauteur géométrique : 30 m (mini)
Hauteur manométrique : 90 m</t>
  </si>
  <si>
    <t>Canne d'essais - Débitmètre électronique, capacité maximum de 66 m³/h.
DN 100 PN 20</t>
  </si>
  <si>
    <t>Réservoir de reprise - L' application d'une peinture de finition à l'intérieur de chaque carottage
pour rendre l'étanchéité au béton.
- 2 garnitures d'aspiration, DN 125 pour pompes, passages de voile
étanches
inclus traçage et réalisation du carottage.
- 1 garniture conduite d'essai, DN 100 pour conduite d'essai, passages de
voile étanches
inclus traçage et réalisation du carottage.
- 1 garnitures de trop plein DN 200, avec passage de voile étanche
inclus traçage et réalisation du carottage.
- 1 garnitures de raccordement au réseau d'eau froide DN 80 avec passage
de voile étanche,
inclus traçage et réalisation du carottage.
- 1 indicateur de niveau d'eau à l'extérieur du réservoir sur display avec
sonde ultrason.
- 1 plate forme avec caillebotis et garde-corps
inclus accessoires (vis, chevilles métalliques, raccords, renforts réglable,
ouverture spécifique pour le passage de câbles, tuyaux si nécessaire).</t>
  </si>
  <si>
    <t>Remplissage automatique du réservoir - 3 vannes à flotteur DN 65, corps et flotteur en inox, à raccorder sur une
bride
DN100 (alimentation en eau de ville).
- 1 vanne à brides PN 10/16, passage intégral DN 100, y compris le contact
de position.
- 1 électro-vanne à soupape DN 32 pour garantir un minimum de circulation
d'eau potable afin de respecter l'hygiène de l'eau potable. A poser entre
arrivée eau potable et réservoir de récupération eau pluviale</t>
  </si>
  <si>
    <t>Collecteur DN 100 - Collecteur
DN 100
avec
'1' piquage avec brides DN 80 pour départ RIA
inclus bride pleine, boulons et joints,
1 piquage avec filetage DN '40' (vidange)
1 piquage avec filetage DN '20' (manomètre)</t>
  </si>
  <si>
    <t>A poser dans la centrale sanitaire et sur les collecteurs</t>
  </si>
  <si>
    <t>Robinet à soupape PN 16 DN 125 - Pression d'utilisation : PN 16
Corps en "méhanite"
avec raccordement par brides,
respectivement taraude, volant à panier,
avec système de verrouillage avec tige et canevas.
Inclus contre brides, boulons et joints,
ou raccord démontable</t>
  </si>
  <si>
    <t>Robinet à soupape PN 16 DN 100 - Pression d'utilisation : PN 16
Corps en "méhanite"
avec raccordement par brides,
respectivement taraude, volant à panier,
avec système de verrouillage avec tige et canevas.
Inclus contre brides, boulons et joints,
ou raccord démontable</t>
  </si>
  <si>
    <t>Robinet à soupape PN 20 DN 100 - Pression d'utilisation : PN 20
Corps en "méhanite"
avec raccordement par brides,
respectivement taraude, volant à panier,
avec système de verrouillage avec tige et canevas.
Inclus contre brides, boulons et joints,
ou raccord démontable</t>
  </si>
  <si>
    <t>Manomètre - Raccordement fileté DN 15, robinet boisseau chromé avec presse étoupe et
poignée en matière plastique
Raccordement 1/2" EN U,
Amplitude d'indication 0 ... 16 bars de surpression
Diamètre du corps 80 mm</t>
  </si>
  <si>
    <t>Robinet de vidange DN 25 - En bronze, avec presse étoupe, inclus raccord pour raccordement tuyau
souple, bouchon, joint, chaînette et clé de manoeuvre.</t>
  </si>
  <si>
    <t>Armoire incendie apparente pour RIA - our pose apparente.
Tuyau 1" longueur 25 m
avec lance à 3 positions : ouvert, fermé et brouillard d'eau,
Espace pour la pose d'un extincteur en position debout, extincteur non
compris.
Avec alarme par bouton poussoir, et sirène.
Dimensions :
Hauteur maxi : '930' mm
Largeur maxi : '1200' mm
Profondeur maxi : '220' mm</t>
  </si>
  <si>
    <t>Armoire incendie encastrée pour RIA - A encastrer.
Tuyau 1" longueur 25 m
avec lance à 3 positions : ouvert, fermé et brouillard d'eau,
Espace pour la pose d'un extincteur en position debout, extincteur non
compris.
Avec alarme par bouton poussoir, et sirène.
Dimensions :
Hauteur maxi : '930' mm
Largeur maxi : '1200' mm
Profondeur maxi : '220' mm</t>
  </si>
  <si>
    <t>A poser dans les cages d'escaliers.</t>
  </si>
  <si>
    <t>ure avec articulation pivotante solide, support pour tuyau pivotant de 270°,
avec vanne de manœuvre 3".
Inclus:
- 1 raccord pompier type C/50 STORZ sans anti-retour.
- 1 bouchon avec chaînette pour raccord pompier.</t>
  </si>
  <si>
    <t>4.4.9.1</t>
  </si>
  <si>
    <t>A fixer au mur, ou à placer en complément dans "RIA"</t>
  </si>
  <si>
    <t>Extincteurs portatifs à mousse 6 KG</t>
  </si>
  <si>
    <t>A fixer au mur ou à poser dans une armoire,</t>
  </si>
  <si>
    <t>Extincteurs portatifs à poudre 6 kg</t>
  </si>
  <si>
    <t>Extincteurs portatifs CO2</t>
  </si>
  <si>
    <t>A fixer au mur, ou à placer en complément dans "RIA".</t>
  </si>
  <si>
    <t>Extincteurs portatifs eau</t>
  </si>
  <si>
    <t>4.5.9.1</t>
  </si>
  <si>
    <t>Sprinklage</t>
  </si>
  <si>
    <t>Protection sprinkler distribution</t>
  </si>
  <si>
    <t>Tube acier noir DN 150</t>
  </si>
  <si>
    <t>Tuyauterie en acier noir DN 100</t>
  </si>
  <si>
    <t>Tuyauterie en acier noir DN 65</t>
  </si>
  <si>
    <t>Tuyauterie en acier noir DN 50</t>
  </si>
  <si>
    <t>Tuyauterie en acier noir DN 40</t>
  </si>
  <si>
    <t>Tuyauterie en acier noir DN 32</t>
  </si>
  <si>
    <t>Tuyauterie en acier noir DN 25</t>
  </si>
  <si>
    <t>Coude DN 150</t>
  </si>
  <si>
    <t>Embranchement DN 150</t>
  </si>
  <si>
    <t>Réduction concentrique DN 150</t>
  </si>
  <si>
    <t>Tuyauterie en acier galvanise DN 150</t>
  </si>
  <si>
    <t>Tuyauterie en acier galvanise DN 100</t>
  </si>
  <si>
    <t>Tuyauterie en acier galvanise DN 65</t>
  </si>
  <si>
    <t>Tuyauterie en acier galvanise DN 50</t>
  </si>
  <si>
    <t>Tuyauterie en acier galvanise DN 40</t>
  </si>
  <si>
    <t>Tuyauterie en acier galvanise DN 32</t>
  </si>
  <si>
    <t>Tuyauterie en acier galvanise DN 25</t>
  </si>
  <si>
    <t>Pulvérisateur bureau réponse rapide K 80</t>
  </si>
  <si>
    <t>Pulvérisateur bureau réponse standard K 80</t>
  </si>
  <si>
    <t>Pulvérisateur bureau réponse rapide dans hauteur faux-plafond K 80</t>
  </si>
  <si>
    <t>Pulvérisateur bureau réponse standard dans hauteur faux-plafond K 80</t>
  </si>
  <si>
    <t>Pulvérisateur imprimerie archive réponse rapide (HHP1 et HHS1 K 80)</t>
  </si>
  <si>
    <t>Pulvérisateur dans hauteur faux-plafond salle de réunion, réponse rapide (OH1 K 80)</t>
  </si>
  <si>
    <t>Chandelle sèche pour salle de réunion, réponse rapide (OH1 K 80)</t>
  </si>
  <si>
    <t>Indicateur de passage d'eau avec vanne de zone DN 100</t>
  </si>
  <si>
    <t>Raccord flexible</t>
  </si>
  <si>
    <t>Raccord de rinçage</t>
  </si>
  <si>
    <t>Raccord de contrôle</t>
  </si>
  <si>
    <t>Purgeur rapide pour réseau sec</t>
  </si>
  <si>
    <t>4.5.9.2</t>
  </si>
  <si>
    <t>Centrale</t>
  </si>
  <si>
    <t>Pompe électrique sprinkler multi-étages</t>
  </si>
  <si>
    <t>Pompe de surpression H géométrique 115 m</t>
  </si>
  <si>
    <t>Pompe de surpression H géométrique 80 m</t>
  </si>
  <si>
    <t>Pompe de surpression H géométrique 37 m</t>
  </si>
  <si>
    <t>Station de contrôle système sous eau DN 150 PN 20</t>
  </si>
  <si>
    <t>Station de contrôle système sous eau DN 150 PN 16</t>
  </si>
  <si>
    <t>Station de contrôle air PN 16 DN 150 HHP1/HHS1</t>
  </si>
  <si>
    <t>Station de contrôle air PN 16 DN 100 OH2</t>
  </si>
  <si>
    <t>Collecteur stations sèches/humide niveau inférieur</t>
  </si>
  <si>
    <t>Aspiration DN 200</t>
  </si>
  <si>
    <t>Remplissage automatique des réservoirs</t>
  </si>
  <si>
    <t>Réservoirs de reprise (uniquement les garnitures)</t>
  </si>
  <si>
    <t>Dispositif d'amorçage des pompes</t>
  </si>
  <si>
    <t>Canne d'essais</t>
  </si>
  <si>
    <t>Vanne (GMP) DN 200</t>
  </si>
  <si>
    <t>Vanne (GMP) DN 150 PN 20</t>
  </si>
  <si>
    <t>Bac de rétention étanche en acier inoxydable</t>
  </si>
  <si>
    <t>Armoire avec pulvérisateur de réserve</t>
  </si>
  <si>
    <t>Petit équipement, accessoires divers et réglementaires</t>
  </si>
  <si>
    <t>Plaquettes de repérage</t>
  </si>
  <si>
    <t>Plaquette de signalisation</t>
  </si>
  <si>
    <t>Tubage et câblage</t>
  </si>
  <si>
    <t>Tableau indicateur de défaillances et câbles</t>
  </si>
  <si>
    <t>Tableau répétiteur</t>
  </si>
  <si>
    <t>Issues de secours</t>
  </si>
  <si>
    <t>Ensemble des équipements de porte</t>
  </si>
  <si>
    <t>Unité de Gestion des Issues de Secours (UGIS) (sans unité)</t>
  </si>
  <si>
    <t>/</t>
  </si>
  <si>
    <t>Centrale de porte (sans unité)</t>
  </si>
  <si>
    <t>Dispositif de demande d’ouverture (sans unité)</t>
  </si>
  <si>
    <t>Matrice vidéo issue de secours (sans unité)</t>
  </si>
  <si>
    <t>Unité de gestion des issues de secours (UGIS)</t>
  </si>
  <si>
    <t>Centrale de porte (RCPS)</t>
  </si>
  <si>
    <t>Dispositif de demande d'ouverture (DDO)</t>
  </si>
  <si>
    <t>Raccordement d'une serrure ou d'une gâche électrique</t>
  </si>
  <si>
    <t>Raccordement d'un contact de porte</t>
  </si>
  <si>
    <t>Master video issue de secours</t>
  </si>
  <si>
    <t>Câblage (sans unité)</t>
  </si>
  <si>
    <t>Câbles centrale de porte, pose encastrée (m)</t>
  </si>
  <si>
    <t>Câbles centrale de porte, pose apparente (m)</t>
  </si>
  <si>
    <t>Câbles centrale de porte, pose dans faux-plafond (m)</t>
  </si>
  <si>
    <t>Câbles centrale de porte, pose sur chemin à câbles (m)</t>
  </si>
  <si>
    <t>Câbles dispositif de demande d'ouverture, pose encastrée (m)</t>
  </si>
  <si>
    <t>Câbles dispositif de demande d'ouverture, pose apparente (m)</t>
  </si>
  <si>
    <t>Câbles dispositif de demande d'ouverture, pose dans faux-plafond (m)</t>
  </si>
  <si>
    <t>Câbles dispositif de demande d'ouverture, pose sur chemin à câbles (m)</t>
  </si>
  <si>
    <t>NHXMH-J 3 x 2.5 mm2, pose encastrée (m)</t>
  </si>
  <si>
    <t>NHXMH-J 3 x 2.5 mm2, pose apparente (m)</t>
  </si>
  <si>
    <t>NHXMH-J 3 x 2.5 mm2, pose dans faux-plafond (m)</t>
  </si>
  <si>
    <t>NHXMH-J 3 x 2.5 mm2, pose dans chemin à câbles (m)</t>
  </si>
  <si>
    <t>Protection contre les surtensions (fft)</t>
  </si>
  <si>
    <t>Huissier de porte</t>
  </si>
  <si>
    <t>Câblage Bus, pose encastrée (m)</t>
  </si>
  <si>
    <t>Câblage Bus, pose sur échelle à cables (m)</t>
  </si>
  <si>
    <t>Câblage Bus, pose dans faux-plafond (m)</t>
  </si>
  <si>
    <t>Câblage Bus, pose sur chemin à câbles (m)</t>
  </si>
  <si>
    <t>4.8.9.1</t>
  </si>
  <si>
    <t>Système d'extinction automatique d'incendie</t>
  </si>
  <si>
    <t>Ensemble des équipements pour l'extinction automatique</t>
  </si>
  <si>
    <t>Equipement de Contrôle et Signalisation (ECS) dans local LT maintenance</t>
  </si>
  <si>
    <t>Centrale de pilotage de l'extinction automatique d'incendie</t>
  </si>
  <si>
    <t>Bouteilles et accessoires (batterie principale) (forf)</t>
  </si>
  <si>
    <t>Bouteilles et accessoires (batterie de reserve) (forf)</t>
  </si>
  <si>
    <t>Régulateurs de pression (forf)</t>
  </si>
  <si>
    <t>Support batteries (forf)</t>
  </si>
  <si>
    <t>Flexibles (forf)</t>
  </si>
  <si>
    <t>Collecteur et accessoires (forf)</t>
  </si>
  <si>
    <t>Déclencheurs automatiques de la batterie (forf)</t>
  </si>
  <si>
    <t>Matériel de distribution (forf)</t>
  </si>
  <si>
    <t>Tuyauterie (forf)</t>
  </si>
  <si>
    <t>Ejecteurs (forf)</t>
  </si>
  <si>
    <t>Silencieux (forf)</t>
  </si>
  <si>
    <t>Détecteur incendie de type détection précoce</t>
  </si>
  <si>
    <t>Détecteur incendie de type détection précoce dans faux-plancher</t>
  </si>
  <si>
    <t>Bornier de report des informations GTC</t>
  </si>
  <si>
    <t>Tableau synoptique (forf)</t>
  </si>
  <si>
    <t>Signal acoustique électronique</t>
  </si>
  <si>
    <t>Signal acoustique pneumatique</t>
  </si>
  <si>
    <t>Signal optique (gyrophare)</t>
  </si>
  <si>
    <t>Signal optique "évacuation"</t>
  </si>
  <si>
    <t>Signal optique "extinction"</t>
  </si>
  <si>
    <t>Bouton-poussoir "extinction"</t>
  </si>
  <si>
    <t>Bouton-poussoir "arrêt d'urgence"</t>
  </si>
  <si>
    <t>Bouton-poussoir "réarmement"</t>
  </si>
  <si>
    <t>Contact magnétique</t>
  </si>
  <si>
    <t>câble tous types et tous modes de pose</t>
  </si>
  <si>
    <t>Fibre optique OM4 assurant de liaison vers le système de détection incendie du bâtiment (mcrt)</t>
  </si>
  <si>
    <t>Barre d'équipotentiel</t>
  </si>
  <si>
    <t>Système de surpression pour le data center (fort)</t>
  </si>
  <si>
    <t>Système de surpression pour le telecom center (fort)</t>
  </si>
  <si>
    <t>Système de surpression pour le meet-me-room A  (fort)</t>
  </si>
  <si>
    <t>Système de surpression pour le meet-me-room B (fort)</t>
  </si>
  <si>
    <t>Gainage d'évacuation de la surpression (m2)</t>
  </si>
  <si>
    <t>Caisson coupe-feu (m2)</t>
  </si>
  <si>
    <t>Grille pare-pluie</t>
  </si>
  <si>
    <t>4.9.9.1</t>
  </si>
  <si>
    <t>Système de détection incendie</t>
  </si>
  <si>
    <t>ECS ET CMS</t>
  </si>
  <si>
    <t>report des informations vers GTC (fft)</t>
  </si>
  <si>
    <t>intégration au système existant de gestion incendie centralisée (fft)</t>
  </si>
  <si>
    <t>module d'entrée pour reprise de 4 alarmes</t>
  </si>
  <si>
    <t>module de commande pour  4 asservissements</t>
  </si>
  <si>
    <t>signal acoustique</t>
  </si>
  <si>
    <t>signal optique</t>
  </si>
  <si>
    <t>alimentation électrique de sécurité</t>
  </si>
  <si>
    <t>détecteur incendie par câble linéaire (fft)</t>
  </si>
  <si>
    <t>détecteur incendie de type optique</t>
  </si>
  <si>
    <t>détecteur incendie dans gaine de ventilation</t>
  </si>
  <si>
    <t>indicateur d'actionnement du détecteur</t>
  </si>
  <si>
    <t>support pour détecteurs incendie dans gaine de ventilation</t>
  </si>
  <si>
    <t>bouton poussoir du type vitreà briser</t>
  </si>
  <si>
    <t>câblage (fft)</t>
  </si>
  <si>
    <t>Transmission radio pompiers</t>
  </si>
  <si>
    <t>antenne</t>
  </si>
  <si>
    <t>répartiteur entenne</t>
  </si>
  <si>
    <t>intégration au système de transmission pompiers existants (fft)</t>
  </si>
  <si>
    <t>5.1.9.1</t>
  </si>
  <si>
    <t>Système de contrôle d’accès</t>
  </si>
  <si>
    <t>Ensemble des équipements pour le contrôle d'accès</t>
  </si>
  <si>
    <t>Contrôleur de portes IP</t>
  </si>
  <si>
    <t>Interface de porte déporté</t>
  </si>
  <si>
    <t>Colonne extérieure</t>
  </si>
  <si>
    <t>Lecteur de badges intérieur</t>
  </si>
  <si>
    <t>Lecteur de badges intégré au caisson d'un contrôle unicitaire</t>
  </si>
  <si>
    <t>Lecteur de badges pour commande d'un ascenseur</t>
  </si>
  <si>
    <t>Lecteur de badges extérieur</t>
  </si>
  <si>
    <t>Module adressable</t>
  </si>
  <si>
    <t>Système de programmation des badges</t>
  </si>
  <si>
    <t>Patch panel informatique 19"</t>
  </si>
  <si>
    <t>Prise double RJ45 apparent</t>
  </si>
  <si>
    <t>Patch cords informatique RJ45 /  RJ45</t>
  </si>
  <si>
    <t>Câbles S/STP CAT7 duplex, pose encastrée (m)</t>
  </si>
  <si>
    <t>Câbles S/STP CAT7 duplex, pose apparente (m)</t>
  </si>
  <si>
    <t>Câbles S/STP CAT7 duplex, pose dans faux-plafond (m)</t>
  </si>
  <si>
    <t>Câbles S/STP CAT7 duplex, pose sur échelle à câbles (m)</t>
  </si>
  <si>
    <t>Câbles S/STP CAT7 duplex, pose dans chemin à câbles (m)</t>
  </si>
  <si>
    <t>Câbles contrôleurs, pose encastrée (m)</t>
  </si>
  <si>
    <t>Câbles contrôleurs, pose apparente (m)</t>
  </si>
  <si>
    <t>Câbles contrôleurs, pose dans faux-plafond (m)</t>
  </si>
  <si>
    <t>Câbles contrôleurs, pose sur chemin à câbles (m)</t>
  </si>
  <si>
    <t>Câbles lecteurs de badges, pose encastrée (m)</t>
  </si>
  <si>
    <t>Câbles lecteurs de badges, pose apparente (m)</t>
  </si>
  <si>
    <t>Câbles lecteurs de badges, pose dans faux-plafond (m)</t>
  </si>
  <si>
    <t>Câbles lecteurs de badges, pose sur chemin à câbles (m)</t>
  </si>
  <si>
    <t>Câbles gâche, pose encastrée (m)</t>
  </si>
  <si>
    <t>Câbles gâches, pose apparente (m)</t>
  </si>
  <si>
    <t>Câbles gâches, pose dans faux-plafond (m)</t>
  </si>
  <si>
    <t>Câbles gâches, pose sur chemin à câbles (m)</t>
  </si>
  <si>
    <t>Câbles contacts, pose encastrée (m)</t>
  </si>
  <si>
    <t>Câbles contacts, pose apparente (m)</t>
  </si>
  <si>
    <t>Câbles contacts, pose dans faux-plafond (m)</t>
  </si>
  <si>
    <t>Câbles contacts, pose sur chemin à câbles (m)</t>
  </si>
  <si>
    <t>Couloir rapide bidirectionnel à vantaux coulissants (passage 1x500mm)_x000D_</t>
  </si>
  <si>
    <t>Couloir rapide bidirectionnel à vantaux coulissants (passage 1x900mm)_x000D_</t>
  </si>
  <si>
    <t>Batterie de 2 couloirs rapides adjacents bidirectionnels  à vantaux coulissants ( passage de 1x500mm +1x900mm)</t>
  </si>
  <si>
    <t>Batterie de 5 couloirs rapides adjacents bidirectionnels à vantaux coulissants (passage de 4x500mm +1x900mm)</t>
  </si>
  <si>
    <t>Ecran d'information intégré dans le caisson d'une batterie de contrôle unicitaire (O)</t>
  </si>
  <si>
    <t>Pupitre écran tactile</t>
  </si>
  <si>
    <t>Switchs Ethernet (ens)</t>
  </si>
  <si>
    <t>Tiroir de brassage optique 19'' 12 LC</t>
  </si>
  <si>
    <t>Patch panel informatique 19''</t>
  </si>
  <si>
    <t>Automate IP pour 1 couloir rapide bidirectionnel</t>
  </si>
  <si>
    <t>Automate IP pour 2 couloirs rapides bidirectionnels</t>
  </si>
  <si>
    <t>Automate IP pour 5 couloirs rapides bidirectionnels</t>
  </si>
  <si>
    <t>Câblage, pose encastrée (m)</t>
  </si>
  <si>
    <t>Câblage, pose sur échelle à cables (m)</t>
  </si>
  <si>
    <t>Câblage, pose dans faux-plafond (m)</t>
  </si>
  <si>
    <t>Câblage, pose sur chemin à câbles (m)</t>
  </si>
  <si>
    <t>Armoire rack réseau</t>
  </si>
  <si>
    <t>Armoire rack équipements</t>
  </si>
  <si>
    <t>Câble management panel 19"</t>
  </si>
  <si>
    <t>Fibre optique OM4, pose sur crépi (m)</t>
  </si>
  <si>
    <t>Fibre optique OM4, pose sur échelle à câbles (m)</t>
  </si>
  <si>
    <t>Fibre optique OM4, pose dans chemin à câbles (m)</t>
  </si>
  <si>
    <t>Protection métallique par tube flexible en acier (m)</t>
  </si>
  <si>
    <t>Câble cuivre 10 paires, pose apparente (m)</t>
  </si>
  <si>
    <t>Câble cuivre 10 paires, pose sur échelle à câbles (m)</t>
  </si>
  <si>
    <t>Câble cuivre 10 paires, pose dans chemin à câbles (m)</t>
  </si>
  <si>
    <t>Câble S/STP CAT7 duplex, pose apparente (m)</t>
  </si>
  <si>
    <t>Câble S/STP CAT7 duplex, pose sur échelle à câbles (m)</t>
  </si>
  <si>
    <t>Câble S/STP CAT7 duplex, pose dans chemin à câbles (m)</t>
  </si>
  <si>
    <t>Etiquetage (fft)</t>
  </si>
  <si>
    <t>Hubs</t>
  </si>
  <si>
    <t>Echelle à câbles 300mm (m)</t>
  </si>
  <si>
    <t>Chemin à câbles 300mm (m)</t>
  </si>
  <si>
    <t>Coude horizontal 300mm</t>
  </si>
  <si>
    <t>Coude vertical 300mm</t>
  </si>
  <si>
    <t>Pièce en T 300mm</t>
  </si>
  <si>
    <t>Pièce en X 300mm</t>
  </si>
  <si>
    <t>Echelle à câbles 100mm (m)</t>
  </si>
  <si>
    <t>Chemin à câbles 100mm (m)</t>
  </si>
  <si>
    <t>Coude horizontal 100mm</t>
  </si>
  <si>
    <t>Coude vertical 100mm</t>
  </si>
  <si>
    <t>Pièce en T 100mm</t>
  </si>
  <si>
    <t>Pièce en X 100mm</t>
  </si>
  <si>
    <t>Echelle à câbles résistante au feu E90 300mm (m)</t>
  </si>
  <si>
    <t>Chemin à câbles résistant au feu E90 300mm (m)</t>
  </si>
  <si>
    <t>Coude horizontal résistant au feu E90 300mm</t>
  </si>
  <si>
    <t>Coude vertical résistant au feu E90 300mm</t>
  </si>
  <si>
    <t>Pièce en T résistant au feu E90 300mm</t>
  </si>
  <si>
    <t>Pièce en X résistant au feu E90 300mm</t>
  </si>
  <si>
    <t>Goulotte de distribution (m)</t>
  </si>
  <si>
    <t>Pièce d'angle pour goulotte de distribution</t>
  </si>
  <si>
    <t>Embout d'extrémité pour goulotte de distribution</t>
  </si>
  <si>
    <t>Tube vide DN 16 (m)</t>
  </si>
  <si>
    <t>Tube vide DN 21 (m)</t>
  </si>
  <si>
    <t>Tube vide DN 32 (m)</t>
  </si>
  <si>
    <t>Mise à la terre et liaisons équipotentielles (fft)</t>
  </si>
  <si>
    <t>Tube vide DN 16</t>
  </si>
  <si>
    <t>Tube vide DN 20</t>
  </si>
  <si>
    <t>Fermeture coupe-feu (F90) 0.20 m2</t>
  </si>
  <si>
    <t>Fermeture coupe-feu (F90) 0.15 m2</t>
  </si>
  <si>
    <t>Fermeture coupe-feu (F90) 0.10 m2</t>
  </si>
  <si>
    <t>Identification et dossier de fermetures coupe-feu as-built (fft)</t>
  </si>
  <si>
    <t>Affichage des schémas dans les locaux techniques (fft)</t>
  </si>
  <si>
    <t>5.1.9.2</t>
  </si>
  <si>
    <t>Extension parking</t>
  </si>
  <si>
    <t>Contrôleur de portes</t>
  </si>
  <si>
    <t>Lecteur de badges</t>
  </si>
  <si>
    <t>Lecteur de badges longue portée</t>
  </si>
  <si>
    <t>Intégration au système de contrôle d'accès existant (forf)</t>
  </si>
  <si>
    <t>Câblage reliant les contrôleurs à l'unité centrale, pose apparente (m)</t>
  </si>
  <si>
    <t>Câblage reliant les contrôleurs à l'unité centrale, sur échelle à câbles (m)</t>
  </si>
  <si>
    <t>Câblage reliant les contrôleurs à l'unité centrale, dans chemin à câbles (m)</t>
  </si>
  <si>
    <t>Câblage reliant les lecteurs de badges aux contrôleurs, pose apparente (m)</t>
  </si>
  <si>
    <t>Câblage reliant les lecteurs de badges aux contrôleurs, sur échelle à câbles (m)</t>
  </si>
  <si>
    <t>Câblage reliant les lecteurs de badges aux contrôleurs, dans chemin à câbles (m)</t>
  </si>
  <si>
    <t>Câblage pour le raccordement des périphériques de portes (m)</t>
  </si>
  <si>
    <t>5.2.9.1</t>
  </si>
  <si>
    <t>Système de vidéosurveillance</t>
  </si>
  <si>
    <t>Ensemble des équipements pour la surveillance vidéo</t>
  </si>
  <si>
    <t>Alimentation électrique</t>
  </si>
  <si>
    <t>Camera fixe intérieure</t>
  </si>
  <si>
    <t>Camera fixe extérieure</t>
  </si>
  <si>
    <t>Mât pour camera</t>
  </si>
  <si>
    <t>Adaptateur pour montage su mât</t>
  </si>
  <si>
    <t>Boîte de raccordement pour camera extérieur</t>
  </si>
  <si>
    <t>Protection parasurtension pour camera extérieure</t>
  </si>
  <si>
    <t>Enregistreur numérique 20 cameras</t>
  </si>
  <si>
    <t>Tests (forf)</t>
  </si>
  <si>
    <t>Integration au système de surveillance cameras existant (forf)</t>
  </si>
  <si>
    <t>Programmation et paramétrage (forf)</t>
  </si>
  <si>
    <t>5.2.9.2</t>
  </si>
  <si>
    <t>Caméra fixe intérieure</t>
  </si>
  <si>
    <t>Caméra fixe extérieure sur mât</t>
  </si>
  <si>
    <t>Mât pour caméra</t>
  </si>
  <si>
    <t>Adaptateur pour montage sur mât</t>
  </si>
  <si>
    <t>Boîte de raccordement pour caméra extérieure</t>
  </si>
  <si>
    <t>Protection parasurtension pour caméra extérieure</t>
  </si>
  <si>
    <t>Enregistreur numérique 16 caméras</t>
  </si>
  <si>
    <t>Intégration au système de caméras existant (forf)</t>
  </si>
  <si>
    <t>Câble réseau, pose apparente (m)</t>
  </si>
  <si>
    <t>Câble réseau, pose sur échelle à câbles (m)</t>
  </si>
  <si>
    <t>Câble réseau, pose dans chemin à câbles (m)</t>
  </si>
  <si>
    <t>Câble réseau, pose dans tubes vides (m)</t>
  </si>
  <si>
    <t>5.3.9.1</t>
  </si>
  <si>
    <t>Interphonie/Parlophonie</t>
  </si>
  <si>
    <t>Système d'interphone</t>
  </si>
  <si>
    <t>armoire rack 42U</t>
  </si>
  <si>
    <t>central de parlophonie</t>
  </si>
  <si>
    <t>parlophone type portier exterieur</t>
  </si>
  <si>
    <t>parlophone type portier interieur</t>
  </si>
  <si>
    <t>poste de reception parlophone</t>
  </si>
  <si>
    <t>protection contre les surtensions</t>
  </si>
  <si>
    <t>câble j-h(st)h 2x2x0,8 tous mode de pose confondus (mcrt)</t>
  </si>
  <si>
    <t>5.3.9.2</t>
  </si>
  <si>
    <t>Portier parlophone à l'intérieur du parking</t>
  </si>
  <si>
    <t>Portier parlophone à l'extérieur du parking</t>
  </si>
  <si>
    <t>Portier à l'extérieur du parking dans la console barrière</t>
  </si>
  <si>
    <t>Intégration au système parlophonie/interponie existant (forf)</t>
  </si>
  <si>
    <t>Câblage reliant le portier à la centrale existante au CTS, pose apparente (m)</t>
  </si>
  <si>
    <t>Câblage reliant le portier à la centrale existante au CTS, sur échelle à câbles (m)</t>
  </si>
  <si>
    <t>Câblage reliant le portier à la centrale existante au CTS, dans chemin à câbles (m)</t>
  </si>
  <si>
    <t>Câblage reliant le portier à la barrière / à la porte contrôlée, pose apparente (m)</t>
  </si>
  <si>
    <t>Câblage reliant le portier à la barrière / à la porte contrôlée, sur échelle à câbles (m)</t>
  </si>
  <si>
    <t>Câblage reliant le portier à la barrière / à la porte contrôlée, dans chemin à câbles (m)</t>
  </si>
  <si>
    <t>Câblage reliant le portier à la barrière / à la porte contrôlée, dans tubes vides (m)</t>
  </si>
  <si>
    <t>5.4.9.1</t>
  </si>
  <si>
    <t>Centrales de sonorisation de sécurité</t>
  </si>
  <si>
    <t>Ensemble des équipements de sonorisation</t>
  </si>
  <si>
    <t>Matrice audio numérique et contrôleur réseau</t>
  </si>
  <si>
    <t>Interface multicanal</t>
  </si>
  <si>
    <t>Interface pour pupitre d'appel distant</t>
  </si>
  <si>
    <t>Pupitre d'appe 32 zones</t>
  </si>
  <si>
    <t>Clavier alphanumérique</t>
  </si>
  <si>
    <t>Clavier d'extension</t>
  </si>
  <si>
    <t>Unité de puissance 1x500 W RMS/100V</t>
  </si>
  <si>
    <t>Unité de puissance 2x250 W RMS/100V</t>
  </si>
  <si>
    <t>Interface d'entrées et sorties</t>
  </si>
  <si>
    <t>Haut-parleur plafonnier à encastrer</t>
  </si>
  <si>
    <t>Projecteurs de son extérieur</t>
  </si>
  <si>
    <t>5.4.9.2</t>
  </si>
  <si>
    <t>Projecteur de son</t>
  </si>
  <si>
    <t>Ensemble d'amplficateurs</t>
  </si>
  <si>
    <t>Intégration au système de transmission des messages existant (forf)</t>
  </si>
  <si>
    <t>Câble haut-parleurs, pose apparente (m)</t>
  </si>
  <si>
    <t>Câble haut-parleurs, pose sur échelle à câbles (m)</t>
  </si>
  <si>
    <t>Câble haut-parleurs, pose dans chemin à câbles (m)</t>
  </si>
  <si>
    <t>5.5.9.1</t>
  </si>
  <si>
    <t>Équipement de porte et système de gestion des issues de secours</t>
  </si>
  <si>
    <t>Terminal de porte</t>
  </si>
  <si>
    <t>Intégration au système de gestion des issues de secours existant (forf)</t>
  </si>
  <si>
    <t>Câblage reliant le terminal de porte avec l'UGIS existant, pose apparente (m)</t>
  </si>
  <si>
    <t>Câblage reliant le terminal de porte avec l'UGIS existant, sur échelle à câbles (m)</t>
  </si>
  <si>
    <t>Câblage reliant le terminal de porte avec l'UGIS existant, dans chemin à câbles (m)</t>
  </si>
  <si>
    <t>Câblage de raccordement du terminal de porte, pose apparente (m)</t>
  </si>
  <si>
    <t>Câblage de raccordement du terminal de porte, sur échelle à câbles (m)</t>
  </si>
  <si>
    <t>Câblage de raccordement du terminal de porte, dans chemin à câbles (m)</t>
  </si>
  <si>
    <t>6.1.9.1</t>
  </si>
  <si>
    <t>Traitement de l’eau de ville</t>
  </si>
  <si>
    <t>Adoucisseur d'eau</t>
  </si>
  <si>
    <t>Ventilation bureaux/Salles de classes Socle, A poser dans le local surpresseurs eau froide (sous-sol 1).
Pour eau froide adoucie et production d'eau chaude de la cafétéria et
également pour la production d'eau chaude du centre de santé.</t>
  </si>
  <si>
    <t>Avec régénération entièrement automatique comprenant :
- 2 réservoirs échangeurs d'ions avec double enveloppe en matière
plastique, revêtement intérieur de qualité alimentaire.
Pression d'utilisation : 7 bars, avec gicleur spécial en matière plastique
- 2 remplissage de résine échangeur d'ions de grande qualité
- 1 tableau électrique pour la régénération automatique, avec compteur à
impulsions et programmateur déterminant la fréquence des régénérations
- 1 compteur d'eau à contact, avec minuterie à rouleau incorporé, inclus une
paire de raccords unions
- 2 soupapes de manœuvre centrales
- 1 transformateur de sécurité 230/24V, 50 Hz, inclus câble de raccordement
et prise
- 1 système de tuyauterie avec 2 vannes magnétiques et raccordements
pour eau
dure, douce et de vidange,
- 1 bac à saumure en PE, inclus couvercle, tamis de fond en matière
plastique et 2 systèmes de flotteur avec tuyau souple de raccordement
- avec contact libre de potentiel pour indication de manque de sel
(raccordement à la GTC).
- 1 remplissage de sel
- 1 installation d'essais de dureté domaine de mesurage de 0 ... 30 °dH,
Débit de pointe : '1,15' l/s
Dureté eau brute : 18°F
Dureté eau pour eau chaude : 13°F</t>
  </si>
  <si>
    <t>6.1.9.2</t>
  </si>
  <si>
    <t>Vanne de cépage électronique pour adoucisseur. Pour le mélange de l'eau brute avec de l'eau adoucie 0 °F afin d'obtenir une
eau mélangée à 14 °F, à une dureté fixée indépendamment du débit.
Comprenant
- 1 vanne de cépage électronique avec réglage de la dureté
indépendamment du débit.
Y compris, vanne de réglage, compteur à turbine avec clapet anti-retour,
avec raccord eau mélange et eau à 0 °F.
- 1 armoire de commande et de visualisation avec microprocesseur,
indication par voyant lumineux LCD, commande de réglage.
- 1 raccordement électrique et de commande entre la vanne de cépage et
l'armoire de commande. Longueur max. 5 m
- avec contact libre de potentiel pour indication de la dérive de la dureté</t>
  </si>
  <si>
    <t>6.1.9.3</t>
  </si>
  <si>
    <t>Ventilation Data center socle ., Alimentation de l'humidificateurs vapeur de la CTA du Data Center.
TOC-01 LT0086.</t>
  </si>
  <si>
    <t>6.1.9.4</t>
  </si>
  <si>
    <t>6.1.9.5</t>
  </si>
  <si>
    <t>Appareil d'injection de produits chimiques</t>
  </si>
  <si>
    <t>Production et distribution primaire d'énergie, Pour remplissage du collecteur principal de distribution calorifique</t>
  </si>
  <si>
    <t>DN 25 avec vanne d'arrêt et de règlage, robinet de vigdange et purgeur d'air avec bouteille.</t>
  </si>
  <si>
    <t>Distribution d'énergie calorifique du socle (Corps de chauffe), Pour circuit secondaire convecteurs/radiateurs, rideaux d'air SS1 - ET26</t>
  </si>
  <si>
    <t>Distribution secondaire d'ébnergie calorifique de la tour (corp de chauffe), Distribution secondaire convecteurs tour</t>
  </si>
  <si>
    <t>Distribution secondaire d'ébnergie calorifique de la tour (panneuax chauffants  salle de sport), Distribution secondaire panneaux chauffants salle de sport.</t>
  </si>
  <si>
    <t>Distribution d'énergie frigorifique - CTA -MAF46, Collecteur principal de distribution d'énergie frigorifique de la machine
frigorifique "MAF 3".</t>
  </si>
  <si>
    <t>6.2.9.1</t>
  </si>
  <si>
    <t>Production d’eau chaude sanitaire ECS</t>
  </si>
  <si>
    <t>sanitaire des vestiaires du centre de santé,  TOC -01 LT 0031</t>
  </si>
  <si>
    <t>Production d'eau chaude 
Volume du ballon principal : 400 L.
Volume du ballon secondaire (pré-chauffe) : 300 L.
Pression de service : PN 16.
Températures de l'alimentation principale : 80/60°C.
Puissance de l'alimentation principale : 50 kW.
Raccordements de l'alimentation principale : DN 40.
Températures de l'alimentation préchauffe : 30/24°C.
Puissance de l'alimentation de préchauffe : 35 kW.
Raccordements de l'alimentation de préchauffe : DN 50.</t>
  </si>
  <si>
    <t>Production d'eau chaude sanitaire de la cuisine
TOC+29 LT 0007.</t>
  </si>
  <si>
    <t>Production d'eau chaude 
Volume du ballon principal : 500 L.
Volume du ballon secondaire (pré-chauffe) : 300 L.
Pression de service : PN 16.
Températures de l'alimentation principale : 80/60°C.
Puissance de l'alimentation principale : 60 kW.
Raccordements de l'alimentation principale : DN 40.
Températures de l'alimentation préchauffe : 30/24°C.
Puissance de l'alimentation de préchauffe : 50 kW.
Raccordements de l'alimentation de préchauffe : DN 65.</t>
  </si>
  <si>
    <t>Production d'eau chaude sanitaire de la Cafeteria.
Localisation :
TOC+03 LE 0017.</t>
  </si>
  <si>
    <t xml:space="preserve">Production instantanée d'eau chaude sanitaire.
Sous-station d'étage assurant la production d'eau chaude sanitaire au
moyen d'un échangeur à plaques sur le circuit de chauffage.
La sous-station est alimentée en eau de chauffage et en de ville.
La sous-station comprend :
- Sur l'alimentation en eau de chauffage :
Un compteur d'énergie de type intégrateur.
Un régulateur de pression différentielle.
Une vanne de zone motorisée pilotée par le thermostat d'ambiance.
Les vannes d'isolement intégrées à la sortie.
Filtre à boue intégré sur retour chauffage et sur entrée eau froide.
- Pour la production d'eau chaude sanitaire :
Une vanne 3 voies motorisée qui commande la production d'eau chaude
sanitaire.
Un échangeur à plaques.
Les vannes d'isolement intégrées.
L'ensemble est monté dans une armoire métallique laquée blanc.
-
Pression de service : PN 16.
Températures de l'alimentation : 80/60°C.
Puissance ECS : 35 kW.
</t>
  </si>
  <si>
    <t>Sanitaires de l'étage 3,TOC+03 LE 0017.</t>
  </si>
  <si>
    <t>Production instantanée d'eau chaude sanitaire.
- Sur l'alimentation en eau de chauffage :
Un compteur d'énergie de type intégrateur.
Un régulateur de pression différentielle.
Une vanne de zone motorisée pilotée par le thermostat d'ambiance.
Les vannes d'isolement intégrées à la sortie.
Filtre à boue intégré sur retour chauffage et sur entrée eau froide.
- Pour la production d'eau chaude sanitaire :
Une vanne 3 voies motorisée qui commande la production d'eau chaude
sanitaire.
Un échangeur à plaques.
Les vannes d'isolement intégrées.
L'ensemble est monté dans une armoire métallique laquée blanc.
Pression de service : PN 16.
Températures de l'alimentation : 80/60°C.
Puissance ECS : 35 kW.</t>
  </si>
  <si>
    <t>6.3.9.1</t>
  </si>
  <si>
    <t>Distribution EFS, EFA, ECS</t>
  </si>
  <si>
    <t>Réseau hydraulique et accessoires</t>
  </si>
  <si>
    <t>Tour socle</t>
  </si>
  <si>
    <t>PE rigide</t>
  </si>
  <si>
    <t>Evacuation EGF - PE rigide</t>
  </si>
  <si>
    <t>Evacuation PPS - PPS</t>
  </si>
  <si>
    <t>Récupération EP - PEXB rigide</t>
  </si>
  <si>
    <t>Récupération EP - PEXB flexible</t>
  </si>
  <si>
    <t>Recuperation EU lavabo - PEXB rigide</t>
  </si>
  <si>
    <t>Recuperation EU lavabo - PEXB flexible</t>
  </si>
  <si>
    <t>Alimentation eau - Tube inox</t>
  </si>
  <si>
    <t>Alimentation eau - PEXB rigide</t>
  </si>
  <si>
    <t>Alimentation eau - PEXB flexible</t>
  </si>
  <si>
    <t>Protection incendie - Acier galvanisé</t>
  </si>
  <si>
    <t>EF</t>
  </si>
  <si>
    <t>Isolation thermique - Coquille fibre minérale</t>
  </si>
  <si>
    <t>Ech</t>
  </si>
  <si>
    <t>Isolation thermique - Coquille fibre minérale + tôle alu.</t>
  </si>
  <si>
    <t>EP et eaux grasses fécules</t>
  </si>
  <si>
    <t>Isolation thermique - Matelas fibre minérale + tôle alu.</t>
  </si>
  <si>
    <t>EP zones sensibles</t>
  </si>
  <si>
    <t>Isolation acoustique - En laine minérale
- 1 couche synthétique
- 1 couche aluminium renforcée par fibre de verre
- 1 recouvrement adhésif
- Résistant température 100°c
- Résistant au feu en 6065 et en 6066
- Anticondensation
- Atténuation acoustique</t>
  </si>
  <si>
    <t>Electro-vanne à soupape ou à membrane à poser dans le local
surpresseurs eau froide (sous-sol 1)</t>
  </si>
  <si>
    <t>Electro-vanne à soupape pour eau froide - Pour tuyauterie DN '50</t>
  </si>
  <si>
    <t>Vanne à membrane DN 80 (à brides) - Minimum PN 16, éprouvé DVGW, insonorisée.
Pour eau potable
Plage de température : 10°c-60°c
(désinfection thermique &gt; 70°c &lt; 80°c)</t>
  </si>
  <si>
    <t>Vanne à membrane DN 65 (à brides) - Minimum PN 16, éprouvé DVGW, insonorisée.
Pour eau potable
Plage de température : 10°c-60°c
(désinfection thermique &gt; 70°c &lt; 80°c)</t>
  </si>
  <si>
    <t>Vanne à membrane DN 50 (à brides) - Minimum PN 16, éprouvé DVGW, insonorisée.
Pour eau potable
Plage de température : 10°c-60°c
(désinfection thermique &gt; 70°c &lt; 80°c)</t>
  </si>
  <si>
    <t>Vanne à membrane DN 40 (à brides) - Minimum PN 16, éprouvé DVGW, insonorisée.
Pour eau potable
Plage de température : 10°c-60°c
(désinfection thermique &gt; 70°c &lt; 80°c)</t>
  </si>
  <si>
    <t>Vanne à membrane DN 32 (à brides) - Minimum PN 16, éprouvé DVGW, insonorisée.
Pour eau potable
Plage de température : 10°c-60°c
(désinfection thermique &gt; 70°c &lt; 80°c)</t>
  </si>
  <si>
    <t>Vanne à membrane DN 25 (à brides) - Minimum PN 16, éprouvé DVGW, insonorisée.
Pour eau potable
Plage de température : 10°c-60°c
(désinfection thermique &gt; 70°c &lt; 80°c)</t>
  </si>
  <si>
    <t>Vanne à membrane DN 20 (à brides) - Minimum PN 16, éprouvé DVGW, insonorisée.
Pour eau potable
Plage de température : 10°c-60°c
(désinfection thermique &gt; 70°c &lt; 80°c)</t>
  </si>
  <si>
    <t>Vanne à membrane DN 15 (à brides) - Minimum PN 16, éprouvé DVGW, insonorisée.
Pour eau potable
Plage de température : 10°c-60°c
(désinfection thermique &gt; 70°c &lt; 80°c)</t>
  </si>
  <si>
    <t>Corps en fonte, membrane en caoutchouc.
Revêtement intérieur en matière plastifiée, extérieur laqué</t>
  </si>
  <si>
    <t>Anti retour DN 65 - PN 16</t>
  </si>
  <si>
    <t>Anti retour DN 50 - PN 17</t>
  </si>
  <si>
    <t>Anti retour DN 40 - PN 18</t>
  </si>
  <si>
    <t>Anti retour DN 32 - PN 19</t>
  </si>
  <si>
    <t>Anti retour DN 25 - PN 20</t>
  </si>
  <si>
    <t>A poser sur les conduites de distribution d'eau potable (froide, chaude et
circulation)</t>
  </si>
  <si>
    <t>Robinet d'arrêt oblique DN 32 - Plage de température : 10°c-60°c
(désinfection thermique &gt; 70°c &lt; 80°c)
Non compris dans la centrale sanitaire et sur les collecteurs
Pression d'utilisation : PN 16
Corps en bronze, volant à panier, joint souple pour eau potable</t>
  </si>
  <si>
    <t>Robinet d'arrêt oblique DN 25 - Plage de température : 10°c-60°c
(désinfection thermique &gt; 70°c &lt; 80°c)
Non compris dans la centrale sanitaire et sur les collecteurs
Pression d'utilisation : PN 16
Corps en bronze, volant à panier, joint souple pour eau potable</t>
  </si>
  <si>
    <t>Robinet d'arrêt oblique DN 20 - Plage de température : 10°c-60°c
(désinfection thermique &gt; 70°c &lt; 80°c)
Non compris dans la centrale sanitaire et sur les collecteurs
Pression d'utilisation : PN 16
Corps en bronze, volant à panier, joint souple pour eau potable</t>
  </si>
  <si>
    <t>Robinet d'arrêt oblique DN 15 - Plage de température : 10°c-60°c
(désinfection thermique &gt; 70°c &lt; 80°c)
Non compris dans la centrale sanitaire et sur les collecteurs
Pression d'utilisation : PN 16
Corps en bronze, volant à panier, joint souple pour eau potable</t>
  </si>
  <si>
    <t>Réducteur de pression DN 20 - Avec filtre incorporé à tamis 200 microns, assemblage par manchons
taraudés,
avec soupape équilibrée à siège simple, performances acoustiques du
groupe I  Amplitude d'indication 0 ... 10,0 bar
Pression primaire (d'entrée): 0 à 16 bars
Pression secondaire réglable: 1,5 ... 6 bars
Plage de débit : '0,72 à 1,44' m3/</t>
  </si>
  <si>
    <t>Dans local surpresseurs (sous-sol 1)</t>
  </si>
  <si>
    <t>Compteur eau froide potable général DN 80 - Débit du compteur : 12,24 m3/h
Diamètre conduite : DN 80
Pression d'utilisation : PN 20</t>
  </si>
  <si>
    <t>Dans local sprinkler (sous-sol 1)</t>
  </si>
  <si>
    <t>Compteur eau froide départ sprinkler DN 80 - Débit du compteur : 60 m3/h
Diamètre conduite : DN 80
Pression d'utilisation : PN 20</t>
  </si>
  <si>
    <t>Pour sous comptage départ collecteur 1</t>
  </si>
  <si>
    <t>Compteur d'eau DN 65 - Débit du compteur : '7,65' m3/h
Diamètre conduite : DN '65'</t>
  </si>
  <si>
    <t>Compteur d'eau DN 50 - Débit du compteur : '9,94' m3/h
Diamètre conduite : DN '50'</t>
  </si>
  <si>
    <t>Pour sous comptage départ collecteur 2</t>
  </si>
  <si>
    <t>Compteur d'eau DN 40 - Débit du compteur : '5,72' m3/h
Diamètre conduite : DN '40'</t>
  </si>
  <si>
    <t>Pour sous comptage départ collecteur 3</t>
  </si>
  <si>
    <t>Compteur d'eau DN 32 - Débit du compteur : '4,25' m3/h
Diamètre conduite : DN '32'</t>
  </si>
  <si>
    <t>Pour sous comptage départ collecteur 4</t>
  </si>
  <si>
    <t>Compteur d'eau DN 25 - Débit du compteur : '1,91' m3/h
Diamètre conduite : DN '25'</t>
  </si>
  <si>
    <t>Pour sous comptage départ collecteur 5</t>
  </si>
  <si>
    <t>Compteur d'eau DN 25 - Débit du compteur : '1,37' m3/h
Diamètre conduite : DN '25'</t>
  </si>
  <si>
    <t>Compteur d'eau DN 50 - Débit du compteur : '5,36' m3/h Diamètre conduite : DN '50'</t>
  </si>
  <si>
    <t>Compteur d'eau DN 50 - Débit du compteur : '6,3' m3/h Diamètre conduite : DN '50'</t>
  </si>
  <si>
    <t>Compteur d'eau DN 32 - Débit du compteur : '1,90' m3/h
Diamètre conduite : DN '32'</t>
  </si>
  <si>
    <t>Compteur d'eau DN 20 - Débit du compteur : '1,00' m3/h
Diamètre conduite : DN '20'</t>
  </si>
  <si>
    <t>Pour comptage départ eau froide cuisine</t>
  </si>
  <si>
    <t>Compteur d'eau DN 32 - Débit du compteur : '3,7' m3/h
Diamètre conduite : DN '32'</t>
  </si>
  <si>
    <t>Pour l'alimentation des locaux techniques CTA à l'étage 1 et au sous-sol1</t>
  </si>
  <si>
    <t>Attente HVAC étage 1 et sous-sol 1 - robinet d'arrêt oblique.
Pression d'utilisation : PN 16, joint souple pour eau potable à une
température inférieure à 70 °C, avec purge, pour tuyauterie en PE rigide,
avec raccordement taraudé DN 25</t>
  </si>
  <si>
    <t>Pour eau froide principale en acier inoxydable repéré numéro 1</t>
  </si>
  <si>
    <t>Collecteur eau froide principale DN 125 n°1 - - 1 piquage avec brides DN 65
- 1 piquage avec brides DN 50
- 1 piquage avec brides DN 40
- 1 piquage avec brides DN 32
- 2 piquages avec brides DN 25
- 1 piquage de réserve avec brides DN 32
- 1 piquage avec filetage DN 32 (vidange)
- 1 piquage avec filetage DN15 (manomètre)
- 1 piquage avec filetage DN15 (thermomètre)</t>
  </si>
  <si>
    <t>Pour eau froide repéré numéro 2</t>
  </si>
  <si>
    <t>Collecteur eau froide DN 125 n°2 - - 1 piquage avec brides DN 50
- 1 piquage de réserve avec brides DN 32
- 1 piquage avec filetage DN 32 (vidange)
- 1 piquage avec filetage DN15 (manomètre)
- 1 piquage avec filetage DN15 (thermomètre)</t>
  </si>
  <si>
    <t>Pour eau froide repéré numéro 3</t>
  </si>
  <si>
    <t>Collecteur eau froide DN 125 n°3 - - 1 piquage avec brides DN 50
- 1 piquage de réserve avec brides DN 32
- 1 piquage avec filetage DN 32 (vidange)
- 1 piquage avec filetage DN15 (manomètre)
- 1 piquage avec filetage DN15 (thermomètre)</t>
  </si>
  <si>
    <t>Pour eau froide adoucie repéré numéro 4</t>
  </si>
  <si>
    <t>Collecteur eau froide adoucie DN 125 n°4 - - 2 piquages avec brides DN 32
- 1 piquage avec brides DN 20
- 1 piquage de réserve avec brides DN 32
- 1 piquage avec filetage DN 15 (vidange)
- 1 piquage avec filetage DN15 (manomètre)
- 1 piquage avec filetage DN15 (thermomètre)</t>
  </si>
  <si>
    <t xml:space="preserve">Pour eau chaude repéré numéro 5 </t>
  </si>
  <si>
    <t>Collecteur eau chaude DN 125 n°5 - - 1 piquage avec brides DN 32
- 1 piquage de réserve avec brides DN 20
- 1 piquage avec filetage DN 15 (vidange)
- 1 piquage avec filetage DN15 (manomètre)
- 1 piquage avec filetage DN15 (thermomètre)</t>
  </si>
  <si>
    <t>Pour circulation repéré numéro 6</t>
  </si>
  <si>
    <t>Collecteur circulation DN 125 n°6 - - 1 piquage avec brides DN 15
- 1 piquage de réserve avec brides DN 15
- 1 piquage avec filetage DN 15 (vidange)
- 1 piquage avec filetage DN15 (manomètre)
- 1 piquage avec filetage DN15 (thermomètre)</t>
  </si>
  <si>
    <t>Pour eau froide adoucie repéré numéro 7</t>
  </si>
  <si>
    <t>Collecteur eau froide adoucie DN 125 n°7 - - 1 piquage avec brides DN 32
- 1 piquage de réserve avec brides DN 25
- 1 piquage avec filetage DN 15 (vidange)
- 1 piquage avec filetage DN15 (manomètre)
- 1 piquage avec filetage DN15 (thermomètre)</t>
  </si>
  <si>
    <t>Pour eau chaude repéré numéro 8</t>
  </si>
  <si>
    <t>Collecteur eau chaude DN 125 n°8 - - 1 piquage avec brides DN 32
- 1 piquage de réserve avec brides DN 20
- 1 piquage avec filetage DN 15 (vidange)
- 1 piquage avec filetage DN15 (manomètre)
- 1 piquage avec filetage DN15 (thermomètre)</t>
  </si>
  <si>
    <t>Pour circulation repéré numéro 9</t>
  </si>
  <si>
    <t>Collecteur circulation DN 125 n°9 - - 1 piquage avec brides DN 15
- 1 piquage de réserve avec brides DN 15
- 1 piquage avec filetage DN 15 (vidange)
- 1 piquage avec filetage DN15 (manomètre)
- 1 piquage avec filetage DN15 (thermomètre)</t>
  </si>
  <si>
    <t>Pour eau potable</t>
  </si>
  <si>
    <t>Vanne de réglage mécanique DN 15 - DN '15'</t>
  </si>
  <si>
    <t>orps en bronze, pour montage horizontal ou vertical</t>
  </si>
  <si>
    <t>Anti retour DN 15 taraudé - Pour eau potable à température comprise entre 10 et 60°C, (désinfection
thermique &gt; 70°C &lt; 80°C)
PN 10</t>
  </si>
  <si>
    <t>Manomètre - Corps en laiton avec bague en laiton chromée, aiguille rouge réglable,
agrandisseur
du point de départ raccordement fileté DN 15, robinet boisseau chromé
avec presse
étoupe et poignée en matière plastique raccordement 1/2" en u, amplitude
d'indication 0 ... 10 bars de surpression.</t>
  </si>
  <si>
    <t>Thermomètre - Raccordement fileté DN 15, exécution verticale, corps laqué noir avec
bague en laiton chromé
Amplitude de mesurage : 0 .... 80 OC
Précision de mesure : 1% de l'échelle
Zone d'immersion de 100 A 150 mm
Diamètre du corps 100 mm</t>
  </si>
  <si>
    <t>Robinet de vidange - En bronze, avec presse étoupe</t>
  </si>
  <si>
    <t>Purge quotidienne - Cette position est prévue pour réaliser une purge quotidienne de chaque
consommateur entre la fin du rinçage des tuyauteries et la mise en service
définitive de l'installation.
Ce présent chapitre est prévu pour la réalisation d'une purge quotidienne
d'une durée de 30 jours, y compris weekend de +/- 100 points-terminaux.
Prix par jour pour réaliser
une purge / 100 consommateurs : ...............
Préalablement, les méthodologies d'intervention devront être
soumises à approbation par le MO et les résultats devront être
consignés dans des certificats</t>
  </si>
  <si>
    <t>Désinfection - En cas de résultats positifs de l'analyse des échantillons prélevés sur les
points terminaux, une désinfection totale du réseau de distribution devra
être opérée à l'aide de produits désinfectants adaptés au matériau mis en
œuvre et adéquat à de l'eau de qualité alimentaire.
Préalablement, les méthodologies d'intervention devront être
soumises à approbation par le MO et les résultats devront être
consignés dans des certificats.</t>
  </si>
  <si>
    <t>A poser dans le local entrée eau froide (étage 1)</t>
  </si>
  <si>
    <t>Filtre à tamis - Capacité de filtrage : &gt; 0,5 mm
Débit eau potable : 12,24 m3/h
Débit en cas d'incendie: 60 m3/h</t>
  </si>
  <si>
    <t>Système de disjonction DN 80 - Débit : 60 m3/h
Pression statique totale côté sortie (inclus 5 m de sécurité) : 20 mce
Vitesse d'écoulement : 1 à 1,5 m/s
Diamètre de la tuyauterie : DN 80</t>
  </si>
  <si>
    <t>A poser dans le local surpresseurs eau froide (sous-sol 1)</t>
  </si>
  <si>
    <t>Filtre auto-nettoyant DN 80 - Capacité de filtrage : 0,1 mm
Débit : 60 m3/h</t>
  </si>
  <si>
    <t>Situé dans le local surpresseurs eau froide (sous-sol 1)</t>
  </si>
  <si>
    <t>Réservoir de reprise - 1 x DN 100 trop-plein
2 x DN 80 aspiration
2 x DN 80 alimentation
1 x DN 32 vidange (au point bas)</t>
  </si>
  <si>
    <t>Située dans le local surpresseurs eau froide (sous-sol 1)</t>
  </si>
  <si>
    <t>Installation de surpression eau froide pour étages inférieurs - Débit de l'ensemble : '5,36' m3/h
Hauteur géométrique : '70' m
Pression résiduelle au dernier apppareil : '1,0' bar minimum Pression à l'admission : réservoir de reprise
Longueur tuyauterie, env. : '100' m
Diamètre tuyauterie de rac. : DN '50'</t>
  </si>
  <si>
    <t>Installation de surpression eau froide pour étages supérieurs Traitement pour la cafétéria et  le centre de Santé - Débit de l'ensemble : '6,30' m3/h
Hauteur géométrique : '116' m
Pression résiduelle au dernier apppareil : '1,0' bar minimum
Pression à l'admission : réservoir de reprise
Longueur tuyauterie, env. : '200' m
Diamètre tuyauterie de rac. : DN '50'</t>
  </si>
  <si>
    <t>Système de disjonction DN 50 - Débit : 4,14 m3/h
Pression statique totale côté sortie (inclus 5 m de sécurité) : 20 mce
Vitesse d'écoulement : 1 à 1,5 m/s
Diamètre de la tuyauterie : DN 50</t>
  </si>
  <si>
    <t>Adoucisseur d'eau double - Débit de pointe : '1,15' l/s
Dureté eau brute : 18°F
Dureté eau pour eau chaude : 13°F</t>
  </si>
  <si>
    <t>Vanne de cépage électronique pour adoucisseur - Température de l'eau froide : 10°C
Température de l'eau chaude : 60°C
Pression de l'eau froide : env. 4,5 bars
Pression d'ouverture de la soupape : 6 bars
Diamètre de la tuyauterie : DN 32</t>
  </si>
  <si>
    <t>A poser dans le local production eau chaude centre de santé (sous-sol 1)</t>
  </si>
  <si>
    <t>Vase d'expansion - Température de l'eau froide : 10°C
Température de l'eau chaude : 60°C
Pression de l'eau froide : env. 4,5 bars
Pression d'ouverture de la soupape : 6 bars
Diamètre de la tuyauterie : DN 32</t>
  </si>
  <si>
    <t>Soupape de sécurité à membrane - Pour préparateurs d'eau chaude sous pression du centre de santé, suivant
prescriptions SR-soupape de sécurité page 2, DIN 4753 et DIN 1988,
pression d'essais ...10 bars, exécution équerre avec sortie évasée, corps en
acier inoxydable, partie supérieure en matière plastique, membrane et
clapet en élastomère résistant à l'eau chaude, charge sur le ressort, non
réglable raccordement taraudé, pression de déclenchement réglé sur 6
bars; Entrée DN 20, sortie DN 25
inclus entonnoir avec évacuation siphonnée</t>
  </si>
  <si>
    <t>Sonde de température - Sur conduites de circulation et eau chaude, test jusqu'a 100°c</t>
  </si>
  <si>
    <t>A placer près de l'adoucisseur, préparateur d'eau chaude, etc...</t>
  </si>
  <si>
    <t>Robinet de prise d'échantillon d'eau - Pression d'utilisation : PN 10
Joint souple pour eau potable à une température inférieure à 80°C
Avec embout d'écoulement ayant la possibilité d'être désinfecte par flamme
thermique.</t>
  </si>
  <si>
    <t>Pompe de circulation électronique à rotor noyé ou sec - pour température de fonctionnement continue allant jusqu'à 110°C
Raccordement par raccord union pour une pression d'utilisation inférieure à
10 bars, Température de l'eau de circulation 55°C
Caractéristiques demandées
Débit : 0,12 l/s
Hauteur manométrique : 5 m</t>
  </si>
  <si>
    <t>Dans le local production eau chaude au sous-sol 1</t>
  </si>
  <si>
    <t>Tableau électrique de régulation pour production d'eau chaude Centre de Santé Traitement pour la cuisine étage 27/28 - Partie puissance : 1 alimentation principale 230V/16A avec 1 départ pour
modules de régulation + 1 départ pour prise de courant, inclus
transformateur.
Partie régulation/contacts : Reprise d'informations et régulation des
installations décrites. Afficheurs de température en façade. Sous-station comprenant les modules de réception/transmission des
informations, porte-modules, rails et accessoires.
Modules sous forme d'appareils modulaires programmables, pour la
régulation des installations techniques du bâtiment.
Le système sera capable de faire automatiquement des régulations et des
optimisations.
Les modules pourront être intégrés dans le système principal de régulation
en tant que système autonome.
Nombre de points d'information prévus sur la surveillance centralisée:
Quantités :
DI = 4
DO = 2
AI = 2
AO = 2</t>
  </si>
  <si>
    <t>A poser dans le local adoucisseur (étage 29 bis)</t>
  </si>
  <si>
    <t>Système de disjonction DN 40 - Ce système est prévu constamment fermé, et ne s'ouvre qu'en cas de chute
de pression d'alimentation.
De type BA.
Caractéristiques demandées:
Débit : 3,13 m3/h
Pression statique totale côté sortie (inclus 5 m de sécurité) : 20 mce
Vitesse d'écoulement : 1 à 1,5 m/s
Diamètre de la tuyauterie : DN 40</t>
  </si>
  <si>
    <t>Adoucisseur d'eau double - - 1 système de tuyauterie avec 2 vannes magnétiques et raccordements
pour eau
dure, douce et de vidange,
- 1 bac à saumure en PE, inclus couvercle, tamis de fond en matière
plastique et 2 systèmes de flotteur avec tuyau souple de raccordement
- avec contact libre de potentiel pour indication de manque de sel
(raccordement à la GTC).
- 1 remplissage de sel
- 1 installation d'essais de dureté domaine de mesurage de 0 ... 30°dH,
- mise en route et réglage
Données techniques :
Débit de pointe : ' 0,87' l/s
Dureté eau brute : 18°F
Dureté eau pour eau chaude : 13°F</t>
  </si>
  <si>
    <t>Vanne de cépage électronique pour adoucisseur - Comprenant
- 1 vanne de cépage électronique avec réglage de la dureté
indépendamment du débit.
Y compris, vanne de réglage, compteur à turbine avec clapet anti-retour,
avec raccord eau mélange et eau à 0 °F.
- 1 armoire de commande et de visualisation avec microprocesseur,
indication par voyant lumineux LCD, commande de réglage.
- 1 raccordement électrique et de commande entre la vanne de cépage et
l'armoire de commande. Longueur max. 5 m
- avec contact libre de potentiel pour indication de la dérive de la dureté
Données techniques:
Dureté eau brute: 18 °F
Dureté eau mélangée: 14 °F
Diamètre de la tuyauterie DN 32</t>
  </si>
  <si>
    <t>A poser dans le local CTA cuisine (étage 29)</t>
  </si>
  <si>
    <t>Soupape de sécurité à membrane - Entrée DN 20, sortie DN 25
inclus entonnoir avec évacuation siphonnée</t>
  </si>
  <si>
    <t>Robinet de prise d'échantillon d'eau - A poser sur la conduite d'eau froide ou eau chaude
Pression d'utilisation : PN 10
Joint souple pour eau potable à une température inférieure à 80°C
Avec embout d'écoulement ayant la possibilité d'être désinfecte par flamme
thermique.</t>
  </si>
  <si>
    <t>Pompe de circulation électronique à rotor noyé ou sec - Raccordement par raccord union pour une pression d'utilisation inférieure à
10 bars,
Moteur monophasé 230v, 50 Hz.
Inclus coffret de commande avec interrupteur marche, arrêt, automatique,
con
tacteur du moteur, condensateur de service et lampes de contrôle, avec
report d'information sur la GTC.
Température de l'eau de circulation 55°C
Caractéristiques demandées
Débit : 0,10 l/s Hauteur manométrique : 5 m</t>
  </si>
  <si>
    <t>Dans le local technique CTA Cuisine/étage 29</t>
  </si>
  <si>
    <t>Tableau électrique de régulation pourproduction d'eau chaude Cuisine - Partie puissance : 1 alimentation principale 230V/16A avec 1 départ pour
modules de régulation + 1 départ pour prise de courant, inclus
transformateur.
Partie régulation/contacts : Reprise d'informations et régulation des
installations décrites. Afficheurs de température en façade. Sous-station comprenant les modules de réception/transmission des
informations, porte-modules, rails et accessoires.
Modules sous forme d'appareils modulaires programmables, pour la
régulation des installations techniques du bâtiment.
Le système sera capable de faire automatiquement des régulations et des
optimisations.
Les modules pourront être intégrés dans le système principal de régulation
en tant que système autonome.
Nombre de points d'information prévus sur la surveillance centralisée:
Quantités :
DI = 4
DO = 2
AI = 2
AO = 2</t>
  </si>
  <si>
    <t>A placer dans le bassin de récupération eaux pluviales extérieur enterré</t>
  </si>
  <si>
    <t>Pompe de relevage immergée - Alimentation monophasée
Débit : jusqu'à 5,76 m3/h
Hauteur manométrique . jusqu'à 17 m</t>
  </si>
  <si>
    <t>Pour le refoulement des eaux pluviales du bassin extérieur vers la cuve
hybride se trouvant dans le local de récupération des eaux pluviales au
sous-sol 1</t>
  </si>
  <si>
    <t>Tuyauterie de refoulement en PE-XB rigide DN 50 - - Température de service 0-70°c pour 10 bars,
- Température de pointe 95°c sur 150 h/an,
- La pression de service pour 0-20°c est de 16 bars,
- Non conducteur d'electricité,
- Résiste aux rayons UV,
- Pas de corrosion,
- Matériel agréé pour une application alimentaire</t>
  </si>
  <si>
    <t>Groupe compact</t>
  </si>
  <si>
    <t>Installation de surpression eau provenant de la récupération EP pour étages supérieurs - bâtiment (de l'étage 22 à la toiture)
Débit de l'ensemble : '5,76' m3/h
Hauteur géométrique : '121' m
Pression résiduelle au dernier apppareil : '1,0' bar minimum
Pression à l'admission : réservoir de reprise
Longueur tuyauterie, env. : '180' m
Diamètre tuyauterie de rac. : DN '50</t>
  </si>
  <si>
    <t>A poser dans le local récupération des eaux pluviales</t>
  </si>
  <si>
    <t>Electro-vanne DN 50 pour remplissage des unités de stockage eaux des lavabos - Pression d'utilisation : PN 16, Corps en bronze,en fonte ou en acier
inoxydable avec raccordement par brides, joint souple pour eau potable
inferieure à 70°c
Inclus contre brides, boulons et joints, ou raccord démontable
Servo-moteur.
Pour la vanne ci-dessus, de classe de protection IP 67, avec contact de fin
de courses, support de fixation et de commande à la vanne</t>
  </si>
  <si>
    <t>Pour eau à poser dans la centrale sanitaire et sur les collecteurs</t>
  </si>
  <si>
    <t>Robinet à soupape DN 50 - Pression d'utilisation : PN 10
Corps en "méehanite" avec raccordement par brides, respectivement
taraudé, volant a panier, joint souple pour eau potable inférieur à 90°c inclus
contre brides, boulons et joints.</t>
  </si>
  <si>
    <t>Corps en fonte, membrane en caoutchouc.</t>
  </si>
  <si>
    <t>Anti retour DN 50 - PN 10
Inclus boule d'obturation, guide, joint à lèvre pour eau potable, contre
brides, boulons et joints</t>
  </si>
  <si>
    <t>A poser sur les conduites de distribution d'eau provenant de la récupération
des eaux pluviales</t>
  </si>
  <si>
    <t>Robinet d'arrêt oblique DN 32 - Non compris dans la centrale sanitaire et sur les collecteurs
Pression d'utilisation : PN 16
Corps en bronze, volant à panier, joint souple pour eau potable</t>
  </si>
  <si>
    <t>Robinet d'arrêt oblique DN 25 - Non compris dans la centrale sanitaire et sur les collecteurs
Pression d'utilisation : PN 16
Corps en bronze, volant à panier, joint souple pour eau potable</t>
  </si>
  <si>
    <t>Robinet d'arrêt oblique DN 20 - Non compris dans la centrale sanitaire et sur les collecteurs
Pression d'utilisation : PN 16
Corps en bronze, volant à panier, joint souple pour eau potable</t>
  </si>
  <si>
    <t>Robinet d'arrêt oblique DN 15 - Non compris dans la centrale sanitaire et sur les collecteurs
Pression d'utilisation : PN 16
Corps en bronze, volant à panier, joint souple pour eau potable</t>
  </si>
  <si>
    <t>Pour alimentation eau provenant de la récupération des eaux pluviales</t>
  </si>
  <si>
    <t>Filtre automatique DN 50 - Capacité de filtrage : 0,1 mm, Débit : 1,6 l/s</t>
  </si>
  <si>
    <t>Pour alimentation eau provenant de la récupération des eaux pluviales.</t>
  </si>
  <si>
    <t>Filtre à charbon actif DN 50 - - Corps en résine de vinylester, armée de fibre de verre inerte à la
corrosion.
- Vanne automatique a 3 cycles en ABS inerte à la corrosion, à motricité
hydraulique et équipée d'un by-pass pour phases de lavages et rinçages
des masses filtrantes.
- Commande par timer programmable sur 7 jours, avec possibilité
d'enclenchement manuel de lavages supplémentaires.
- Charges filtrantes à charbon actif.
débit de l'ensemble : 1,6 l/s
pression de service : 6 bars
température de l'eau : 5 a 30 °c
diamètre de la tuyauterie : DN 50</t>
  </si>
  <si>
    <t>Pour eau provenant de la récupération des eaux pluviales.
Raccord à bride.</t>
  </si>
  <si>
    <t>Compteur d'eau DN 50 - Diamètre conduite : DN '50</t>
  </si>
  <si>
    <t>Pour l'alimentation des tours de refroidissement de l'étage 29</t>
  </si>
  <si>
    <t>Attente HVAC étage 29 - - 1 robinet d'arrêt oblique.
Pression d'utilisation : PN 16, joint souple pour eau potable à une
température inférieure à 70 °C, avec purge, pour tuyauterie en PE rigide,
avec raccordement taraudé</t>
  </si>
  <si>
    <t>Crépine de filtration avec flotteur sur l'aspiration - Garantissant l'aspiration de l'eau à 20 cm sous le niveau de flotaison. Adapté au filtrage des feuilles d'arbres ou de mousse végétale</t>
  </si>
  <si>
    <t>Robinet de vidange - En bronze, avec presse étoupe.
Inclus raccord pour raccordement tuyau souple, bouchon, joint, chainette et
clé de manoeuvre.</t>
  </si>
  <si>
    <t>Pour nettoyage de la toiture à l'étage 30</t>
  </si>
  <si>
    <t>Dispositif pour branchement de tuyau d'arrosage toiture - -1 robinet de puisage en laiton chromé avec raccord pour branchement
tuyau souple.</t>
  </si>
  <si>
    <t xml:space="preserve">Installation de recyclage des eaux usées des lavabos - </t>
  </si>
  <si>
    <t>Appoint d'eau des unités de stockage par l'eau de Ville - Débit : 12,96 m3/h
Diamètre conduite : DN '50' - 1 électrovanne à soupape pour régler l'appoint d'eau des unités de
stockage
Pression d'utilisation : PN 16
Corps en bronze avec raccordement par brides, joint souple pour eau
potable inférieure à 70 °C, inclus contre brides, boulons et joints, ou raccord
démontable.</t>
  </si>
  <si>
    <t>Installation de surpression eau grise pour le socle - - 1 ensemble de 2 moteur-pompe permettant l'alimentation en eau grise du
bâtiment (du sous-sol1 à l'étage 3)
Débit de l'ensemble : '5,80' m3/h
Hauteur géométrique : '20' m
Pression résiduelle au dernier apppareil : '1,0' bar minimum
Pression à l'admission : réservoir de reprise
Longueur tuyauterie, env. : '120' m
Diamètre tuyauterie de rac. : DN '40'</t>
  </si>
  <si>
    <t>Installation de surpression eau grise pour étages inférieurs - - 1 ensemble de 2 moteur-pompe permettant l'alimentation en eau grise du
bâtiment (de l'étage 4 à l'étage 12)
Débit de l'ensemble : '6,48' m3/h
Hauteur géométrique : '55' m
Pression résiduelle au dernier apppareil : '1,0' bar minimum
Pression à l'admission : réservoir de reprise
Longueur tuyauterie, env. : '90' m
Diamètre tuyauterie de rac. : DN '50'</t>
  </si>
  <si>
    <t>Installation de surpression eau grise pour étages superieurs - - 1 ensemble de 2 moteur-pompe permettant l'alimentation en eau grise du
bâtiment (de l'étage 13 à l'étage 21)
Débit de l'ensemble : '6,48' m3/h
Hauteur géométrique : '88' m
Pression résiduelle au dernier apppareil : '1,0' bar minimum
Pression à l'admission : réservoir de reprise
Longueur tuyauterie, env. : '125' m
Diamètre tuyauterie de rac. : DN '50</t>
  </si>
  <si>
    <t>Pour eau grise à poser dans la centrale sanitaire et sur les collecteurs.</t>
  </si>
  <si>
    <t>Robinet à soupape DN 50 - Pression d'utilisation : PN 10
Corps en "méehanite" avec raccordement par brides, respectivement
taraudé, volant à panier, joint souple pour eau potable inférieur à 90°C
inclus contre brides, boulons et joints.</t>
  </si>
  <si>
    <t>Robinet à soupape DN 40 - Pression d'utilisation : PN 10
Corps en "méehanite" avec raccordement par brides, respectivement
taraudé, volant à panier, joint souple pour eau potable inférieur à 90°C
inclus contre brides, boulons et joints.</t>
  </si>
  <si>
    <t>A poser sur les conduites de distribution d'eau grise.</t>
  </si>
  <si>
    <t>Pour alimentation eau grise.</t>
  </si>
  <si>
    <t>Filtre automatique DN 40 - Capacité de filtrage : 0,1 mm
Débit : 1,61 l/s</t>
  </si>
  <si>
    <t>Filtre à charbon actif DN 40 - débit de l'ensemble : 1,61 l/s
pression : 5 bars
température de l'eau : 5 à 30 °C
diamètre de la tuyauterie : DN 40</t>
  </si>
  <si>
    <t>Pour eau grise raccord à bride. Du sous-sol1 à l'étage 3</t>
  </si>
  <si>
    <t>Compteur d'eau DN 40 - Débit : 5,80 m3/h
Diamètre conduite : DN '40'</t>
  </si>
  <si>
    <t>Pour alimentation eau grise.
De l'étage 4 à l'étage 12</t>
  </si>
  <si>
    <t>Filtre automatique DN 50 - Capacité de filtrage : 0,1 mm
Débit : 1,80 l/s</t>
  </si>
  <si>
    <t>Pour alimentation eau grise.
De l'étage 4 à l'étage 12.</t>
  </si>
  <si>
    <t>Filtre à charbon actif DN 50 - pression : 7,5 bars
température de l'eau : 5 à 30 °C
diamètre de la tuyauterie : DN 50</t>
  </si>
  <si>
    <t>Pour eau grise raccord à bride.
De l'étage 4 à l'étage 12.</t>
  </si>
  <si>
    <t>Compteur d'eau DN 50 - Débit : 6,48 m3/h
Diamètre conduite : DN '50'</t>
  </si>
  <si>
    <t>Pour alimentation eau grise.
De l'étage 13 à l'étage 21.</t>
  </si>
  <si>
    <t>Filtre à charbon actif DN 50 - débit de l'ensemble : 1,80 l/s
pression : 11 bars
température de l'eau : 5 à 30 °C
diamètre de la tuyauterie : DN 50</t>
  </si>
  <si>
    <t>Pour eau grise raccord à bride.
De l'étage 13 à l'étage 21.</t>
  </si>
  <si>
    <t>Robinet de vidange - DN 15</t>
  </si>
  <si>
    <t>Toiture</t>
  </si>
  <si>
    <t>Crépine de toiture - EP 150</t>
  </si>
  <si>
    <t>Crépine de toiture - EP 125</t>
  </si>
  <si>
    <t>Crépine de toiture - EP 100</t>
  </si>
  <si>
    <t>Pour ascenseur pompier ASC07.
Du sous-sol 2 à l'étage 29 (Axes TFF/T18).</t>
  </si>
  <si>
    <t xml:space="preserve">Caniveau pour ascenseur pompier - Caniveau rigole plis écrasé en acier inox 1.4301 (AISI 304),
Longueur du caniveau 1200 mm.
Débit 17,9 m3/h.
</t>
  </si>
  <si>
    <t>pour locaux techniques</t>
  </si>
  <si>
    <t xml:space="preserve">Ecoulement de sol  - Sortie DN 100, grille 198 x 198 mm, avec coupe-odeur amovible,
seau en acier inoxydable.
</t>
  </si>
  <si>
    <t>6.4.9.1</t>
  </si>
  <si>
    <t>Appareils sanitaires et équipements de plomberie</t>
  </si>
  <si>
    <t>W C</t>
  </si>
  <si>
    <t>Sanitaires à l'étage 28</t>
  </si>
  <si>
    <t>- 1 bloc de montage avec pieds réglables et plaque de renfort sous la sortie
d'eau usée,inclus fixations pour cuvette ci-dessus, réservoir de chasse à
encastrer, avec volume de rinçage de 3 ou 6 litres, en matière plastique,
avec garniture intérieure, robinet équerre 1/2", plaque de déclenchement à
double commande en acier inoxydable et tube de raccordement à la
cuvette.</t>
  </si>
  <si>
    <t>bloc de montage avec pieds réglables et plaque de renfort sous la sortie
d'eau usée,inclus fixations pour cuvette ci-dessus, réservoir de chasse à
encastrer, avec volume de rinçage de 3 ou 6 litres, en matière plastique,
avec garniture intérieure, robinet équerre 1/2", plaque de déclenchement à
double commande en acier inoxydable et tube de raccordement à la
cuvette.</t>
  </si>
  <si>
    <t>1 urinoir en céramique de couleur blanche avec siphon incorporé, entrée
d'eau et sortie cachées,
- 1 bloc de montage avec pieds réglables et profilés de renfort pour fixations
de l'urinoir et sur la sortie eau usée, inclus fixations pour urinoir ci dessus, et
tube de raccordement, avec commande infra-rouge, durée de rincage
réglable électrovanne, bloc d'alimentation électrique avec transformateur
basse tension (alimentation par réseau 230V), robinet d'arrêt, filtre et plaque
frontale chrome mat débit par rincage : 0,8 litre.</t>
  </si>
  <si>
    <t>lavabo 50 x 40 cm, en céramique de couleur blanche, avec trop plein,
pour pose murale, fixation par boulons.
- 1 mitigeur à commande manuelle pour eau chaude et eau froide à
fermeture automatique temporisé, monotrou, 1/2", chromé, filtre, régulateur
de débit.
Inclus soupape chromée à grille fixe 5/4", sans bouchon, bec fixe et
mousseur, débit réglé à 4 l/min.</t>
  </si>
  <si>
    <t>D'un dosseret en « L » intégré au plan vasque,
De deux vasques de section circulaire, diam. 38cm, intégrées au plan
vasque, l'ensemble est collé sur le panneau multiplis ci-avant.
D'une retombée de 15 cm formant bandeau,
Tous ces éléments constituant le plan vasque devront être mis en œuvre
sans qu'aucune soudure ne soit apparente.</t>
  </si>
  <si>
    <t>- 1 miroir 112,5 x 90 cm environ, à intégrer dans l'épaisseur du carrelage,
fixations.</t>
  </si>
  <si>
    <t>En matière synthétique, 74 x 44 cm,
Inclus fixations</t>
  </si>
  <si>
    <t>Corps en acier inoxydable, type 18/8, couvercle d'introduction basculant,
porte frontale ouvrant à clé, inclus bac intérieur.</t>
  </si>
  <si>
    <t>Corps en acier inoxydable AISI 304,
Finition satinée, avec serrure, résistant aux chocs, antistatique.
Pompe d'aspiration pour éviter la perte de savon, indicateur de niveau,
cartouches de savon de 950 ml, ouverture sur face avant.</t>
  </si>
  <si>
    <t>- 1 distributeur de papier hygiénique pour 2 rouleaux conventionnels, dont 1
de réserve (celui-ci remplace automatiquement le premier termine grâce à
un guide), montage mural, corps en acier inoxydable aisi 304, finition
satinée, résistant aux chocs, antistatique, ouverture sur face avant munie
d'une d'une fente pour témoin de recharge et d'une serrure.</t>
  </si>
  <si>
    <t>distributeur de papier hygiénique pour 2 rouleaux conventionnels, dont 1
de réserve (celui-ci remplace automatiquement le premier termine grâce à
un guide), montage mural, corps en acier inoxydable aisi 304, finition
satinée, résistant aux chocs, antistatique, ouverture sur face avant munie
d'une d'une fente pour témoin de recharge et d'une serrure.</t>
  </si>
  <si>
    <t>Sanitaires à l'étage 27</t>
  </si>
  <si>
    <t>cuvette wc en céramique, blanche, compatible pour chasse d'eau 3/6 itres, longueur 70 cm, a fond creux, pour montage mural, sans support
mural, longueur de l'orifice du siege : 33.5 cm minimum, hauteur de pose :
50 cm
- 1 bloc de montage avec pieds réglables et plaques de renfort latérales
pour barres escamotables et sous la sortie eau usée, inclus fixations pour
cuvette ci dessus,
réservoir de chasse à encastrer, volume d'eau d'une chasse d'eau de 3 à 6
litres en matière plastique, avec garniture intérieure, robinet équerre 1/2",
plaque de commande en acier inoxydable et tube de raccordement à la
cuvette.</t>
  </si>
  <si>
    <t>avabo 55 x 55 cm en céramique de couleur blanche, extra plat pour
pour personnes à mobilite réduite, avec fixation par boulons
- 1 robinet simple temporisé, 1/2", chrome, inclus garniture de vidange 5/4",
bec fixe, inclus mousseur, flexible R3/8" et filtre limiteur de débit incorporé,
temps de service réglable, pression min. 1 bar</t>
  </si>
  <si>
    <t>ensemble brosse wc comprenant un support pour balayette en acier
inoxydable. La balayette et sa coupelle amovible peuvent être déposées sur
le sol ou être fixées au mur. La brosse noire peut être dévissée et
remplacée.</t>
  </si>
  <si>
    <t>Sanitaires pour étages type, du niveau 04 au niveau 26</t>
  </si>
  <si>
    <t>cuvette WC en céramique blanche, à fond creux, pour montage mural.
- 1 bloc de montage avec pieds réglables et plaque de renfort sous la sortie
d'eau usée,inclus fixations pour cuvette ci-dessus, réservoir de chasse à
encastrer, avec volume de rinçage de 3 ou 6 litres, en matière plastique,
avec garniture intérieure, robinet équerre 1/2", plaque de déclenchement à
double commande en acier inoxydable et tube de raccordement à la
cuvette.</t>
  </si>
  <si>
    <t>miroir 112,5 x 90 cm environ, à intégrer dans l'épaisseur du carrelage,
fixations.</t>
  </si>
  <si>
    <t>distributeur de papier hygiénique pour 2 rouleaux conventionnels, dont 1
de réserve (celui-ci remplace automatiquement le premier termine grâce à
un guide), montage mural, corps en acier inoxydable aisi 304, finition
satinée, résistant aux chocs, antistatique, ouverture sur face avant munie
d'une d'une fente pour témoin de recharge et d'une serrure</t>
  </si>
  <si>
    <t>Sanitaires à l'étage 3</t>
  </si>
  <si>
    <t xml:space="preserve">Sanitaires à l'étage 2 </t>
  </si>
  <si>
    <t>lavabo 55 x 55 cm en céramique de couleur blanche, extra plat pour personnes à mobilite réduite, avec fixation par boulons
- 1 robinet simple temporisé, 1/2", chrome, inclus garniture de vidange 5/4",
bec fixe, inclus mousseur, flexible R3/8" et filtre limiteur de débit incorporé,
temps de service réglable, pression min. 1 bar</t>
  </si>
  <si>
    <t>cuvette wc en céramique, blanche, compatible pour chasse d'eau 3/6
litres, longueur 70 cm, a fond creux, pour montage mural, sans support
mural, longueur de l'orifice du siege : 33.5 cm minimum, hauteur de pose :
50 cm
- 1 bloc de montage avec pieds réglables et plaques de renfort latérales
pour barres escamotables et sous la sortie eau usée, inclus fixations pour
cuvette ci dessus, réservoir de chasse à encastrer, volume d'eau d'une
chasse d'eau de 3 à 6 litres en matière plastique, avec garniture intérieure,
robinet équerre 1/2", plaque de commande en acier inoxydable et tube de
raccordement à la cuvette.</t>
  </si>
  <si>
    <t>Sanitaires à l'étage 1</t>
  </si>
  <si>
    <t>Sanitaires au rez-de-chaussée</t>
  </si>
  <si>
    <t>cuvette wc en céramique, blanche, compatible pour chasse d'eau 3/6
litres, longueur 70 cm, a fond creux, pour montage mural, sans support
mural, longueur de l'orifice du siege : 33.5 cm minimum, hauteur de pose :
50 cm
- 1 bloc de montage avec pieds réglables et plaques de renfort latérales
pour barres escamotables et sous la sortie eau usée, inclus fixations pour
cuvette ci dessus, réservoir de chasse à encastrer, volume d'eau d'une
chasse d'eau de 3 à 6 litres en matière plastique, avec garniture intérieure,
robinet équerre 1/2", plaque de commande en acier inoxydable et tube de cuvette.</t>
  </si>
  <si>
    <t>Sanitaires au sous-sol 1</t>
  </si>
  <si>
    <t>cuvette wc en céramique, blanche, compatible pour chasse d'eau 3/6
litres, longueur 70 cm, a fond creux, pour montage mural, sans support
mural, longueur de l'orifice du siege : 33.5 cm minimum, hauteur de pose :
50 cm
- 1 bloc de montage avec pieds réglables et plaques de renfort latérales
pour barres escamotables et sous la sortie eau usée, inclus fixations pour
cuvette ci dessus,
réservoir de chasse à encastrer, volume d'eau d'une chasse d'eau de 3 à 6
litres en matière plastique, avec garniture intérieure, robinet équerre 1/2",
plaque de commande en acier inoxydable et tube de raccordement à la
cuvette.</t>
  </si>
  <si>
    <t>lavabo 55 x 55 cm en céramique de couleur blanche, extra plat pour
pour personnes à mobilite réduite, avec fixation par boulons
- 1 mitigeur à commande manuelle pour eau chaude et eau froide à
fermeture automatique temporisé, monotrou, 1/2", chromé, filtre, régulateur
de débit.
Inclus soupape chromée à grille fixe 5/4", sans bouchon, bec fixe et
mousseur, débit réglé à 4 l/min.</t>
  </si>
  <si>
    <t>lavabo 50 x 40 cm en céramique de couleur blanche, avec trop plein,
pour pose murale, fixation par boulons.
- 1 mitigeur à commande manuelle pour eau chaude et eau froide à
fermeture automatique temporisé, monotrou, 1/2", chromé, filtre, régulateur
de débit.
Inclus soupape chromée à grille fixe 5/4", sans bouchon, bec fixe et
mousseur, débit réglé à 4 l/min.</t>
  </si>
  <si>
    <t>lavabo 50 x 40 cm, en céramique de couleur blanche, sans trop plein
(raison d'hygiène), pour pose murale, fixation par boulons.
- 1 robinet pilier 1/2", chromé, pour eau froide avec brise-jet antivandalisme
et anti-bouchage. Bec fixe, arrêt instantané de l'eau en cas de blocage
volontaire du bouton poussoir, jupe bleue permettant d'indiquer le robinet
alimenté en eau froide.
Durée d'écoulement réglable, limiteur de débit, filtre à gravier incorporé
dans le module hydraulique.
Inclus garniture de vidage 5/4".
Limiteur de débit de 4 l/min /réglage interne 5 positions</t>
  </si>
  <si>
    <t>miroir 112,5 x 90 cm environ, à intégrer dans l'épaisseur du carrelage,
fixations.
Dimensions à confirmer par l'architecte.
Y inclus joint périphérique étanche, teinte à confirmer par la Direction des
Travaux.</t>
  </si>
  <si>
    <t>bac en porcelaine sanitaire, blanc, dimensions: 450 x 400 x 350 cm,
avec insertas, sans trop plein fixation par 2 boulons et grille porte-seau: -bonde d'écoulement chromée 6/4, avec siphon en matière plastique.
M; -robinet de puisage en laiton chromé avec potence pour manoeuvre avec
clef saillie 100 mm avec raccord pour raccordement tuyau souple</t>
  </si>
  <si>
    <t>bac en tole émaillée blanche de 45 x 40 cm, avec grille porte-seau inclus
attache pour chainette; - bonde d'ecoulement chromee 6/4, avec siphon en matiere plastique
inclus chainette et bouchon; -robinet de puisage en laiton chromé avec potence pour manoeuvre avec
clef saillie 100 mm avec raccord pour raccordement tuyau souple</t>
  </si>
  <si>
    <t>6.4.9.2</t>
  </si>
  <si>
    <t>Douches</t>
  </si>
  <si>
    <t>Centre de santé au sous-sol 1</t>
  </si>
  <si>
    <t>mitigeur thermostatique, à encastrer avec commande à bouton poussoir
à fermeture temporisée, pièces intérieures en matériaux résistants à la
corrosion et à l'entartrage, régulateur de débit (inferieur à 8 l/min.) et buté
de limitation à la température, compris set chromé pour partie apparente.
- 1 pomme de douche, fixe, chromée, fixation murale, arrivée d'eau
encastrée, 1/2</t>
  </si>
  <si>
    <t>porte savon fileté, chromé, avec fixations.
- 1 porte-serviettes, chromé, barre coudée à angle droit aux extremités avec
rosaces de fixation, la barre se fixe au mur par des rosaces, facile à
nettoyer, largeur 660 mm, profondeur 85 mm, diamètre 28 mm, rosaces de
diamètre 60 mm</t>
  </si>
  <si>
    <t>siège rabattable, Des poignées rabattables indépendamment l'une de l'autre sont prévues à
35 centimètres de l'axe du siège,  porte-serviettes, chromé, barre coudée à angle droit aux extremités avec
rosaces de fixation, la barre se fixe au mur par des rosaces, facile à
nettoyer, largeur 660 mm, profondeur 85 mm, diamètre 28 mm, rosaces de
diamètre 60 mm</t>
  </si>
  <si>
    <t>Syphon de douche pour douches se situant au sous-sol 1 (centre de santé).
Débit 2 l/s, sortie DN 50, grille en inox 150 x 150 mm.
avec grille inox</t>
  </si>
  <si>
    <t>6.5.9.1</t>
  </si>
  <si>
    <t>Tuyauteries et isolation</t>
  </si>
  <si>
    <t>Evacuation EU et EP</t>
  </si>
  <si>
    <t>Evacuation en PE rigide</t>
  </si>
  <si>
    <t>Tuyau d'évacuation en PE rigide DN 350</t>
  </si>
  <si>
    <t>Tuyau d'évacuation en PE rigide DN 300</t>
  </si>
  <si>
    <t>Tuyau d'évacuation en PE rigide DN 150</t>
  </si>
  <si>
    <t>Tuyau d'évacuation en PE rigide DN 125</t>
  </si>
  <si>
    <t>Tuyau d'évacuation en PE rigide DN 100</t>
  </si>
  <si>
    <t>Tuyau d'évacuation en PE rigide DN 70</t>
  </si>
  <si>
    <t>Traitement des eaux de rejet</t>
  </si>
  <si>
    <t>Tuyauterie en PE
Pour l'alimentation en eau froide.</t>
  </si>
  <si>
    <t>Tuyauterie en PE DN 40</t>
  </si>
  <si>
    <t>Tuyauterie en PE DN 20</t>
  </si>
  <si>
    <t>Tuyauterie en PE DN 15</t>
  </si>
  <si>
    <t>Protection incendie</t>
  </si>
  <si>
    <t>Conduite d'alimentation incendie</t>
  </si>
  <si>
    <t>Tube acier filetable série "moyenne" DN 80</t>
  </si>
  <si>
    <t>Tube acier filetable série "moyenne" DN 50</t>
  </si>
  <si>
    <t>Isolation  Protection incendie</t>
  </si>
  <si>
    <t>Isolation thermique pour conduites d'incendie</t>
  </si>
  <si>
    <t>Isolation thermique en coquilles pour incendie DN 80
Pour conduites d'incendie</t>
  </si>
  <si>
    <t>Isolation thermique en coquilles pour incendie DN 50</t>
  </si>
  <si>
    <t>Isolation thermique en coquilles pour eau froide DN 40</t>
  </si>
  <si>
    <t>Isolation thermique en coquilles pour eau froide DN 20</t>
  </si>
  <si>
    <t>Isolation thermique en coquilles pour eau froide DN 15</t>
  </si>
  <si>
    <t xml:space="preserve">Isolation thermique en coquilles pour eau froide DN 80, avec Tôle de protection alu </t>
  </si>
  <si>
    <t xml:space="preserve">Isolation thermique en coquilles pour eau froide DN 50, avec Tôle de protection alu </t>
  </si>
  <si>
    <t>Isolation Conduite EF</t>
  </si>
  <si>
    <t>Isolation thermique pour conduites eau froide</t>
  </si>
  <si>
    <t>Isolation thermique en coquilles avec enveloppe en tôle pour eau froide DN 40</t>
  </si>
  <si>
    <t>Isolation EP et drainage</t>
  </si>
  <si>
    <t>Isolation thermique pour conduites d'eau pluviale et de drainage</t>
  </si>
  <si>
    <t>Isolation thermique en matelas de fibre minérale avec revêtement aluminium DN 350 pour conduites d'eau pluviale et de drainage</t>
  </si>
  <si>
    <t>Isolation thermique en matelas de fibre minérale avec revêtement aluminium DN 300</t>
  </si>
  <si>
    <t>Isolation thermique en matelas de fibre minérale avec revêtement aluminium DN 150</t>
  </si>
  <si>
    <t>Isolation thermique en matelas de fibre minérale avec revêtement aluminium DN 125</t>
  </si>
  <si>
    <t>Isolation thermique en matelas de fibre minérale avec revêtement aluminium DN 100</t>
  </si>
  <si>
    <t>Isolation thermique en matelas de fibre minérale avec revêtement aluminium DN 70</t>
  </si>
  <si>
    <t>6.6.9.1</t>
  </si>
  <si>
    <t>Protection tuyauteries contre le gel</t>
  </si>
  <si>
    <t>Traçage des conduites eaux pluviales pour escaliers extérieurs</t>
  </si>
  <si>
    <t>Câble chauffant
1 tableau en tôle laquée ou en matière synthétique, 
protection IP 43
Inclus disjoncteur magnétothermique, jeu de barre omnibus, déclencheur unipolaire (max. 16a) en nombre suffisant pour le raccordement des circuits d'alimentation, un fusible de commande, accessoires nécessaires aux raccordement pour le ou les départ(s)
1 thermostat réglable de -20 à 20°C
1 boitier de raccordement électrique
Câble chauffant autorégulant</t>
  </si>
  <si>
    <t>Câble chauffant
Traçage des conduites de refoulement des pompes eaux usées, eaux
pluviales et eaux de drainage</t>
  </si>
  <si>
    <t>1 tableau en tôle laquée ou en matière synthétique, 
protection IP 43.
Inclus disjoncteur magnétothermique, jeu de barre omnibus, déclencheur unipolaire (max. 16a) en nombre suffisant pour le raccordement des circuits d'alimentation, un fusible de commande, accessoires nécessaires aux
appareils de commande, un inverseur automatique/manuel, bornes de raccordement pour le ou les départ(s)
1 thermostat réglable de -20 à 20°C
1 boitier de raccordement électrique
Câble chauffant autorégulant</t>
  </si>
  <si>
    <t>Alimentation EF</t>
  </si>
  <si>
    <t>Câble chauffant
Traçage des conduites eaux froide potable dans le parking (entrée parking entre axes PK10 et PK13)</t>
  </si>
  <si>
    <t>Câble chauffant
1 tableau en tôle laquée ou en matière synthétique,
protection IP 43
1 thermostat réglable de -20 à 20°C.
1 boitier de raccordement électrique
Câble chauffant autorégulant</t>
  </si>
  <si>
    <t>Câble chauffant
Traçage des conduites incendie dans le parking (entrée parking entre axes PK10 et PK13)</t>
  </si>
  <si>
    <t>Câble chauffant
1 tableau en tôle laquée ou en matière synthétique,
protection IP 43
Inclus disjoncteur magnétothermique, jeu de barre omnibus, déclencheur unipolaire (max. 16a) en nombre suffisant pour le raccordement des circuits d'alimentation, un fusible de commande, accessoires nécessaires aux appareils de commande, un inverseur automatique/manuel, bornes de raccordement pour le ou les départ(s)
1 thermostat réglable de -20 à 20°C
1 boitier de raccordement électrique
Câble chauffant autorégulant</t>
  </si>
  <si>
    <t>6.7.9.1</t>
  </si>
  <si>
    <t>Evacuation des eaux</t>
  </si>
  <si>
    <t>Avaloir de sol pour parking</t>
  </si>
  <si>
    <t>Sortie DN 100</t>
  </si>
  <si>
    <t>Pour cour anglaise</t>
  </si>
  <si>
    <t>Crépine de toiture en polyester pour EP 100</t>
  </si>
  <si>
    <t>Pour les eaux pluviales de la dalle sur parking au droit des rampes</t>
  </si>
  <si>
    <t>Pour escaliers extérieurs</t>
  </si>
  <si>
    <t>Crépine de toiture en polyester pour EP 70</t>
  </si>
  <si>
    <t>6.8.9.1</t>
  </si>
  <si>
    <t>Relevage des eaux</t>
  </si>
  <si>
    <t>Pour le relevage des eaux usées</t>
  </si>
  <si>
    <t>Groupe de 2 pompes de relevage immergées eaux usées
Alimentation triphasée 230v/400v
Débit de l'ensemble :'60' m3/h
Hauteur géométrique : 12,80 m</t>
  </si>
  <si>
    <t>Pour le relevage des eaux pluviales</t>
  </si>
  <si>
    <t>Groupe de 2 pompes de relevage immergées eaux pluviales
Alimentation triphasée 230v/400v
Débit de l'ensemble :'15' m3/h
Hauteur géométrique : 12,80 m</t>
  </si>
  <si>
    <t>Pour le relevage des eaux de drainage</t>
  </si>
  <si>
    <t>Groupe de 2 pompes de relevage immergées eaux de drainage
Alimentation triphasée 230v/400v
Débit de l'ensemble :'58' m3/h
Hauteur géométrique : 12,80 m</t>
  </si>
  <si>
    <t>6.9.9.1</t>
  </si>
  <si>
    <t>Installations de protection incendie</t>
  </si>
  <si>
    <t>Vidange installation incendie</t>
  </si>
  <si>
    <t>Robinet de vidange DN 25</t>
  </si>
  <si>
    <t>Armoire incendie apparente pour RIA</t>
  </si>
  <si>
    <t>Pose en apparent
Tuyau 1" longueur 25 m</t>
  </si>
  <si>
    <t>Armoire incendie encastrée pour RIA</t>
  </si>
  <si>
    <t>A encastrer
Tuyau 1" longueur 25 m</t>
  </si>
  <si>
    <t>6.10.9.1</t>
  </si>
  <si>
    <t>Divers, Car-wash</t>
  </si>
  <si>
    <t>Portique de lavage</t>
  </si>
  <si>
    <t>Car-Wash</t>
  </si>
  <si>
    <t>H 2,82m l;4,1m;Lg 10m. 
 brosses verticales, une horizontale.
Lave roue HP 80 bars intégré, 42 l/min, 5kW.
Lavage chassis fixe sans gicleurs, sans armoir ni pompe.
Circuite de cires (4 buses) et de champoing avec pompes doseuses pneumatiques sppécifique spour cghaque circuit.
Sèchage horizontal et latéral, diffuseur avec 3 position 
Poste de commande
Equipement HP/lavage chassis.
Purge hors gel automatique
Compresseur d'air vertical 150l
Puissance 18 à 20kW
Puissance de sèchage, 14KW
Pression eau, 2 bars minimum à 4 bar maximum.
Raccordement eau 1"
Pression air 6 bars, raccordement 1/4".</t>
  </si>
  <si>
    <t>Centrale de recyclage</t>
  </si>
  <si>
    <t xml:space="preserve">1 bouteille filtrante avec tête de régulation
1 pompe immergée evec 25m de câbles
1 réservoir eau de 750l
1 bypass pour eau de ville avec compteuir+ alarme de controle bypass eau de ville ouverte
1 oxygénateur
</t>
  </si>
  <si>
    <t>Car-Wash, Séparateur de boue et de sable</t>
  </si>
  <si>
    <t>Volume 5000l
Raccordement DN 150</t>
  </si>
  <si>
    <t>Car-Wash, Séparateur d'hydrocarbure</t>
  </si>
  <si>
    <t xml:space="preserve">Type TN 6
Volume débourbeur, 600l
Volume séparateur, 163l
Volume total 490l
Raccordement DN 150
</t>
  </si>
  <si>
    <t>Car-Wash, Réservoir poumon</t>
  </si>
  <si>
    <t>Volume , 3000l
Raccordement DN 150</t>
  </si>
  <si>
    <t>Car-Wash, Chambre d'échantillonage</t>
  </si>
  <si>
    <t>Diamètre intérieur 1m
Raccordement DN 150</t>
  </si>
  <si>
    <t>Alimentation EF car wash</t>
  </si>
  <si>
    <t>Robinet d'arrêt oblique DN 40</t>
  </si>
  <si>
    <t>Robinet d'arrêt oblique DN 20</t>
  </si>
  <si>
    <t>Robinet de puisage DN 15</t>
  </si>
  <si>
    <t>7.1.9.1</t>
  </si>
  <si>
    <t>Accès au garage souterrain</t>
  </si>
  <si>
    <t>Colonne pour voiture</t>
  </si>
  <si>
    <t>Barrière levante</t>
  </si>
  <si>
    <t>Boucle d'induction barrière</t>
  </si>
  <si>
    <t>Boucle d'induction porte sectionnelle</t>
  </si>
  <si>
    <t>Boucle d'induction herse</t>
  </si>
  <si>
    <t>Herse escamotable électro-mécanique</t>
  </si>
  <si>
    <t>Tableau des asservissements</t>
  </si>
  <si>
    <t>Tableau de commande en guérite</t>
  </si>
  <si>
    <t>Intégration au système existant</t>
  </si>
  <si>
    <t>Intégration au superviseur au PCI/PCS</t>
  </si>
  <si>
    <t>Kit télécommande avec récepteur</t>
  </si>
  <si>
    <t>Ensemble de câblage entre les difflrents composants</t>
  </si>
  <si>
    <t>7.2.9.1</t>
  </si>
  <si>
    <t>Portes et portails automatiques</t>
  </si>
  <si>
    <t>Rideau métallique anti-intrusion - Dim.: ± 750 x 256 cm</t>
  </si>
  <si>
    <t>Rideau métallique souple à ouverture rapide - Dim.: ± 750 x 256 cm</t>
  </si>
  <si>
    <t>Rideau métallique souple à ouverture rapide - Dim.: 548 x 273 cm</t>
  </si>
  <si>
    <t>Portes métallique coulissante coupe feu à contrepoids EI 90-S - Dim.: ± 599 x 246 cm</t>
  </si>
  <si>
    <t>Portes métallique coulissante coupe feu à contrepoids EI 90-S - Dim.: ± 599 x 273 cm</t>
  </si>
  <si>
    <t>Cloture grillagée avec portillon intégré - Dim.: ± 610 / 282 cm</t>
  </si>
  <si>
    <t>8.1.9.1</t>
  </si>
  <si>
    <t>Matériel et appareils de cuisine</t>
  </si>
  <si>
    <t>Réserves froides étage 28</t>
  </si>
  <si>
    <r>
      <t>Ensemble callibotis (m</t>
    </r>
    <r>
      <rPr>
        <vertAlign val="superscript"/>
        <sz val="8"/>
        <rFont val="Calibri"/>
        <family val="2"/>
      </rPr>
      <t>2</t>
    </r>
    <r>
      <rPr>
        <sz val="8"/>
        <rFont val="Calibri"/>
        <family val="2"/>
      </rPr>
      <t>)</t>
    </r>
  </si>
  <si>
    <t>5</t>
  </si>
  <si>
    <t>Chariot de service
(Répère 1.01-02)</t>
  </si>
  <si>
    <t>Platine de passage</t>
  </si>
  <si>
    <t>8.1.9.2</t>
  </si>
  <si>
    <t>Stock boisson et local ménage étage 27</t>
  </si>
  <si>
    <t>Rayonnage mobile réserve_x000D_
(Repère 5.01)</t>
  </si>
  <si>
    <t>3</t>
  </si>
  <si>
    <t>Lave-mains combiné déversoir_x000D_
(Repère 6.01)</t>
  </si>
  <si>
    <t>1</t>
  </si>
  <si>
    <t>Chariot à glissières_x000D_
(Répère 6.02)</t>
  </si>
  <si>
    <t>4</t>
  </si>
  <si>
    <t>8.1.9.3</t>
  </si>
  <si>
    <t>Stock étage 3</t>
  </si>
  <si>
    <t>Armoire haute de rangement avec portes coulissantes_x000D_
(Repère 3.01)</t>
  </si>
  <si>
    <t>Lave-mains combiné déversoir_x000D_
(Repère 3.02)</t>
  </si>
  <si>
    <t>8.1.9.4</t>
  </si>
  <si>
    <t>Plonge batterie étage 27</t>
  </si>
  <si>
    <t>Lave-verres_x000D_
(Repère 2.01)</t>
  </si>
  <si>
    <t>Plonge 2 bacs avec tablette inférieure et égouttoir_x000D_
(Repère 2.02)</t>
  </si>
  <si>
    <t>Etagère ajourée pour casier vide_x000D_
(Repère 2.03)</t>
  </si>
  <si>
    <t>Lave ustensiles_x000D_
(Repère 2.04)</t>
  </si>
  <si>
    <t>Poubelle mobile_x000D_
(Repère 2.05)</t>
  </si>
  <si>
    <t>Chariot à glissières_x000D_
(Repère 2.06)</t>
  </si>
  <si>
    <t>Caniveau de sol - Callebotis inox 300x300</t>
  </si>
  <si>
    <t>Désinsectiseur</t>
  </si>
  <si>
    <t>8.1.9.5</t>
  </si>
  <si>
    <t>Plonge/déchets étage 3</t>
  </si>
  <si>
    <t>Poste de nettoyage à enroulement automatique inox_x000D_
(Repère 2.01)</t>
  </si>
  <si>
    <t>Lave-mains monobloc à commande électronique_x000D_
(Repère 2.02)</t>
  </si>
  <si>
    <t>Poubelle mobile_x000D_
(Repère 2.03)</t>
  </si>
  <si>
    <t>Table entrée et sortie lave-vaisselle_x000D_
(Repère 2.05 / 2.07)</t>
  </si>
  <si>
    <t>Laveuse à capot avec condensation_x000D_
(Repère 2.06)</t>
  </si>
  <si>
    <t>Chariot de cafétéria_x000D_
(Repère 2.04)</t>
  </si>
  <si>
    <t>Chariot porte casiers</t>
  </si>
  <si>
    <t>8.2.9.1</t>
  </si>
  <si>
    <t>Meubles, comptoirs de travail et vitrines réfrigérées</t>
  </si>
  <si>
    <t>Préparation étage 28</t>
  </si>
  <si>
    <t>Armoire de décontamination
(Repère 2.01)</t>
  </si>
  <si>
    <t>Meuble neutre de rangement avec portes coulissantes sans plan de travail
(Repère 2.02)</t>
  </si>
  <si>
    <t>Plan de travail en angle droit avec dosseret et bac
(Repère 2.02-2.04-2.05)</t>
  </si>
  <si>
    <t>Armoire murale avec portes coulissantes
(Repère 2.03)</t>
  </si>
  <si>
    <t>Meuble neutre de rangement avec portes coulissantes
(Repère 2.04)</t>
  </si>
  <si>
    <t>Meuble bas à trois tiroirs
(Repère 2.05)</t>
  </si>
  <si>
    <t>Poubelle mobile
(Repère 2.06)</t>
  </si>
  <si>
    <t>Lave-mains monobloc à commande électronique
(Repère 2.07)</t>
  </si>
  <si>
    <t>Poste de nettoyage à enroulement automatique inox
(Repère 2.10)</t>
  </si>
  <si>
    <t>Plonge 2 bacs avec tablette inférieure et égouttoir
(Repère 2.11)</t>
  </si>
  <si>
    <t>Ouvre-boîte électrique inox
(Repère 2.12)</t>
  </si>
  <si>
    <t>Etagére murale pleine 2 niveaux
(Repère 2.13)</t>
  </si>
  <si>
    <t>Coupe légumes</t>
  </si>
  <si>
    <t>Trancheur électrique</t>
  </si>
  <si>
    <t>Cutter-Mixer</t>
  </si>
  <si>
    <t>Batteur mélangeur 5 l</t>
  </si>
  <si>
    <t>Balance électronique</t>
  </si>
  <si>
    <t>8.2.9.2</t>
  </si>
  <si>
    <t>Cuisine étage 27</t>
  </si>
  <si>
    <t>Ensemble de fourneau tout inox, sur meubles et socle béton_x000D_
(Repère 1.01-06) (sans unité)</t>
  </si>
  <si>
    <t>Fourneau</t>
  </si>
  <si>
    <t>Système de détection et protection incendie</t>
  </si>
  <si>
    <t>Chariot de service_x000D_
(Repère 1.10)</t>
  </si>
  <si>
    <t>Plan de travail unique linéaire avec dosseret et bac_x000D_
(Repère 1.12-1.14-1.16)</t>
  </si>
  <si>
    <t>Meuble neutre de rangement avec portes coulissantes sans plan de travail_x000D_
(Repère 1.12)</t>
  </si>
  <si>
    <t>Meuble bas à trois tiroirs_x000D_
(Repère 1.14)</t>
  </si>
  <si>
    <t>Meuble neutre de rangement avec portes coulissantes sans plan de travail_x000D_
(Repère 1.16)</t>
  </si>
  <si>
    <t>Armoire murale avec portes coulissantes_x000D_
(Repère 1.13)</t>
  </si>
  <si>
    <t>Armoire de décontamination_x000D_
(Repère 1.15)</t>
  </si>
  <si>
    <t>Four mixte électrique 10 niveaux GN 1/1_x000D_
(Repère 1.07)</t>
  </si>
  <si>
    <t>Four mixte électrique 6 niveaux GN 1/1_x000D_
(Repère 1.08)</t>
  </si>
  <si>
    <t>Poubelle mobile_x000D_
(Repère 1.18)</t>
  </si>
  <si>
    <t>Lave-mains monobloc à commande électronique_x000D_
(Repère 1.19)</t>
  </si>
  <si>
    <t>Poste de nettoyage à enroulement automatique inox_x000D_
(Repère 1.20)</t>
  </si>
  <si>
    <t>Plan de travail en angle droit avec dosseret_x000D_
(Repère 1.24)</t>
  </si>
  <si>
    <t>Meuble neutre de rangement avec portes coulissantes sans plan de travail_x000D_
(Repère 1.24)</t>
  </si>
  <si>
    <t>Etagère sur table avec armoire de rangement haute_x000D_
(Repère 1.22)</t>
  </si>
  <si>
    <t>Etagère sur table à deux niveaux_x000D_
(Répère 1.23)</t>
  </si>
  <si>
    <t>Four à micro-ondes_x000D_
(Repère 1.26)</t>
  </si>
  <si>
    <t>Salamandre_x000D_
(Repère 1.25)</t>
  </si>
  <si>
    <t>Chariot de transport repas chaud/froid_x000D_
(Repère 1.17)</t>
  </si>
  <si>
    <t>8.2.9.3</t>
  </si>
  <si>
    <t>Office étage 27</t>
  </si>
  <si>
    <t>Plan de travail unique linéaire avec dosseret et bac_x000D_
(Repère 4.03-4.08)</t>
  </si>
  <si>
    <t>Lave-verres_x000D_
(Repère 4.06)</t>
  </si>
  <si>
    <t>Table_x000D_
(Repère 4.08)</t>
  </si>
  <si>
    <t>Meuble bas réfrigéré avec tiroirs/portillons_x000D_
(Repère 4.03)</t>
  </si>
  <si>
    <t>Machine à glaçons_x000D_
(Repère 4.05)</t>
  </si>
  <si>
    <t>Armoire murale avec portes coulissantes_x000D_
(Repère 4.07)</t>
  </si>
  <si>
    <t>Plan de travail unique linéaire avec dosseret_x000D_
(Repère 4.10-4.13)</t>
  </si>
  <si>
    <t>Meuble neutre de rangement avec portes coulissantes sans plan de travail_x000D_
(Repère 4.13)</t>
  </si>
  <si>
    <t>Meuble bas à trois tiroirs_x000D_
(Repère 4.10)</t>
  </si>
  <si>
    <t>Armoire murale avec portes coulissantes_x000D_
(Repère 4.04-4.14)</t>
  </si>
  <si>
    <t>Machine à café automatique_x000D_
(Repère 4.09, 4.11)</t>
  </si>
  <si>
    <t>Four à micro-ondes_x000D_
(Repère 4.12)</t>
  </si>
  <si>
    <t>Poubelle mobile_x000D_
(Repère 4.15)</t>
  </si>
  <si>
    <t>Chariot de transport repas chaud/froid_x000D_
(Repère 4.16)</t>
  </si>
  <si>
    <t>8.2.9.4</t>
  </si>
  <si>
    <t>Cafétéria étage 3</t>
  </si>
  <si>
    <t>Ensemble de comptoir avec façade avec un côté service_x000D_
(Repère 1.02,1.04,1.09,1.10,1.11)</t>
  </si>
  <si>
    <t>Meuble présentoir pour plateaux, couverts et verres_x000D_
(Repère 1.10)</t>
  </si>
  <si>
    <t>Ensemble vitrine réfrigérée-Libre service_x000D_
(Repère 1.02)</t>
  </si>
  <si>
    <t>Ensemble meuble présentoir marmite à soupe_x000D_
(Répère 1.04)</t>
  </si>
  <si>
    <t>Sandwich minute_x000D_
(Repère 1.11)</t>
  </si>
  <si>
    <t>Ensemble meuble et machine à café automatique avec monnayeur_x000D_
(Repère 1.09)</t>
  </si>
  <si>
    <t>Ensemble meuble pour caisse</t>
  </si>
  <si>
    <t>Ensemble de comptoir avec façade périphérique_x000D_
(Repère 1.06,1.10,1.12)</t>
  </si>
  <si>
    <t>Meuble présentoir pour plateaux, couverts e verres_x000D_
(Repère 1.10)</t>
  </si>
  <si>
    <t>Meuble présentoir pour pain et viennoiserie_x000D_
(Repère 1.06)</t>
  </si>
  <si>
    <t>Ensemble meuble réfrigéré et vitrine réfrigérée 4 niveaux_x000D_
(Repère 1.12)</t>
  </si>
  <si>
    <t>Poubelle mobile_x000D_
(Repère 1.17)</t>
  </si>
  <si>
    <t>Lave-mains monobloc à commande électronique_x000D_
(Repère 1.16)</t>
  </si>
  <si>
    <t>Plan de travail unique linéaire avec dosseret et bac_x000D_
(Repère 1.14)</t>
  </si>
  <si>
    <t>Meuble neutre de rangement avec portes coulissantes sans plan de travail_x000D_
(Repère 1.13)</t>
  </si>
  <si>
    <t>Chariot de cafétéria_x000D_
(Repère 1.19)</t>
  </si>
  <si>
    <t>Four à micro-ondes_x000D_
(Repère 1.20)</t>
  </si>
  <si>
    <t>Station de poubelles tri sélectif_x000D_
(Repère 1.18)_x000D_</t>
  </si>
  <si>
    <t>Fontaine réfrigérante_x000D_
(Repère 1.01)</t>
  </si>
  <si>
    <t>Meuble présentoir pour verres_x000D_
(Repère 1.07)_x000D_</t>
  </si>
  <si>
    <t>8.2.9.5</t>
  </si>
  <si>
    <t>Laverie étage 28</t>
  </si>
  <si>
    <t>Lave-mains monobloc à commande électronique_x000D_
(Repère 3.01)</t>
  </si>
  <si>
    <t>Chariot de service_x000D_
(Repère 3.02)</t>
  </si>
  <si>
    <t>Table de triage_x000D_
(Repère 3.03-04)</t>
  </si>
  <si>
    <t>Poubelle sur roulettes en inox</t>
  </si>
  <si>
    <t>Table entrée et sortie lave-vaisselle_x000D_
(Repère 3.05 / 3.07)</t>
  </si>
  <si>
    <t>Laveuse à capot_x000D_
(Repère 3.06)</t>
  </si>
  <si>
    <t>Table adossée avec plan de travail_x000D_
(Repère 3.08)</t>
  </si>
  <si>
    <t>Armoire murale avec portes coulissantes_x000D_
(Repère 3.09)</t>
  </si>
  <si>
    <t>Poubelle mobile_x000D_
(Repère 3.10)</t>
  </si>
  <si>
    <t>Poste de nettoyage à enroulement automatique inox_x000D_
(Repère 3.11)</t>
  </si>
  <si>
    <t>8.3.9.1</t>
  </si>
  <si>
    <t>Production de froid positif et négatif</t>
  </si>
  <si>
    <t>Unité de froid et chambre froide</t>
  </si>
  <si>
    <t>Chambre froie négative -18°C (surgelés)</t>
  </si>
  <si>
    <t xml:space="preserve"> Négatif</t>
  </si>
  <si>
    <t>Chambre froide positive +4°C</t>
  </si>
  <si>
    <t>Positif</t>
  </si>
  <si>
    <t>Equipement frigorifique centralisé</t>
  </si>
  <si>
    <t>8.3.9.2</t>
  </si>
  <si>
    <t>Armoire frigorifique positive produit du jour 1 porte
(Repère 2.08-09)</t>
  </si>
  <si>
    <t>Armoire frigorifique positive porte vitrée cave à vin
(Repère 4.01)</t>
  </si>
  <si>
    <t>8.3.9.3</t>
  </si>
  <si>
    <t>Armoire frigorifique négative 1 porte
(Repère 1.27)</t>
  </si>
  <si>
    <t>Négatif</t>
  </si>
  <si>
    <t>Armoire frigorifique positive produit du jour 1 porte
(Repère 1.21)</t>
  </si>
  <si>
    <t>Armoire frigorifique positive poisson 1 porte
(Repère 1.21)</t>
  </si>
  <si>
    <t>8.3.9.4</t>
  </si>
  <si>
    <t>Armoire frigorifique positive produit du jour 1 porte vitrée
(Repère 4.01-02)</t>
  </si>
  <si>
    <t>Armoire frigorifique positive 1 porte vitrée cave à vin
(Repère 4.17)</t>
  </si>
  <si>
    <t>8.3.9.5</t>
  </si>
  <si>
    <t>Cafeteria étage 3</t>
  </si>
  <si>
    <t>Armoire frigorifique positive produit du jour 1 porte
(Repère 1.15)</t>
  </si>
  <si>
    <t>9.1.9.1</t>
  </si>
  <si>
    <t>Ascenseurs et monte-charges</t>
  </si>
  <si>
    <t>Tour Sextuplex</t>
  </si>
  <si>
    <t>Ascenseur bas N° 1 et 2 : 1000 kg à 3,0 m/s</t>
  </si>
  <si>
    <t>9.1.9.2</t>
  </si>
  <si>
    <t>Ascenseurs hauts N° 3 et 4 : 1000 kg à 5,0 m/s</t>
  </si>
  <si>
    <t>9.1.9.3</t>
  </si>
  <si>
    <t>Ascenseurs hauts N°5 et 6 : 1000 kg à 5,0 m/s</t>
  </si>
  <si>
    <t>9.1.9.4</t>
  </si>
  <si>
    <t>Tour</t>
  </si>
  <si>
    <t>Ascenseur de charge service N°7 : 1600 kg à 5,0 m/s</t>
  </si>
  <si>
    <t>9.1.9.5</t>
  </si>
  <si>
    <t>Socle</t>
  </si>
  <si>
    <t>Ascenseur socle duplex N° 8 et 9 : MRL 800 kg à 1,0 m/s</t>
  </si>
  <si>
    <t>9.1.9.6</t>
  </si>
  <si>
    <t>Centre de santé</t>
  </si>
  <si>
    <t>Ascenseur centre de santé N° 10 : MRL 800 kg à 1,0 m/s</t>
  </si>
  <si>
    <t>9.1.9.7</t>
  </si>
  <si>
    <t>Salles de réunion</t>
  </si>
  <si>
    <t>Ascenseurs salles de réunions N°11 : MRL 800 kg à 1,0 m/s</t>
  </si>
  <si>
    <t>9.1.9.8</t>
  </si>
  <si>
    <t>Ascenseurs salles de réunions N°12 : MRL 800 kg à 1,0 m/s</t>
  </si>
  <si>
    <t>9.1.9.9</t>
  </si>
  <si>
    <t>Éleveur à plateau hydraulique</t>
  </si>
  <si>
    <t>Monte-plats 50 kg à 0,3 m/s</t>
  </si>
  <si>
    <t>9.2.9.1</t>
  </si>
  <si>
    <t>Nacelles et sièges de nettoyage</t>
  </si>
  <si>
    <t>Façades Tour</t>
  </si>
  <si>
    <t>Nacelle triplaces suspendue, chariot sur rails, à base réglable en hauteur hydrauliquement, à bras mobile et téléscopique (porte à faux d'environ 14 mètres), avec treuil et palonnier pour manutention des éléments de façades.
Y compris tableaux électriques, accessoires de gestion et de commande,...</t>
  </si>
  <si>
    <t>9.2.9.2</t>
  </si>
  <si>
    <t>Nacelle et pont roulant</t>
  </si>
  <si>
    <t>Façades et verrière de la galerie</t>
  </si>
  <si>
    <t>Nacelle à panneaux latéraux en aluminium perforé pouvant translater sur un pont roulant et prévus pour nettoyage de la sous-face de la verrière, avec chariots électriques, treuils et câbles amovibles. La nacelle est démontable pour rangement en locaux techniques.</t>
  </si>
  <si>
    <t>9.2.9.3</t>
  </si>
  <si>
    <t>Sellette</t>
  </si>
  <si>
    <t>Façade le long de l'escalier d'accès au nv03</t>
  </si>
  <si>
    <t>Pour nettoyage de façades intérieures non accessibles par les autres dispositifs mis en œuvre, sellette de nettoyage équipée d'un treuil</t>
  </si>
  <si>
    <t>10.1.9.1</t>
  </si>
  <si>
    <t>Ensemble des équipements pour le transport automatique de documents (rail, aiguillage, clapet, centrale de commande, containers etc.)</t>
  </si>
  <si>
    <t>Rail horizontal avec supports</t>
  </si>
  <si>
    <t>Rail vertical avec supports</t>
  </si>
  <si>
    <t>Courbe horizontale 90° avec supports</t>
  </si>
  <si>
    <t>Courbe verticale 90° avec supports</t>
  </si>
  <si>
    <t>Aiguillage 2 voies</t>
  </si>
  <si>
    <t>Aiguillage 4 voies</t>
  </si>
  <si>
    <t>Station terminus</t>
  </si>
  <si>
    <t>Chariot</t>
  </si>
  <si>
    <t>Clapet coupe-feu motorisé 2 voies, REI 30</t>
  </si>
  <si>
    <t>Clapet coupe-feu motorisé 2 voies, REI 90</t>
  </si>
  <si>
    <t>Trappe coupe-feu motorisée 2 voies REI 90</t>
  </si>
  <si>
    <t>Réseau Ethernet (fft)</t>
  </si>
  <si>
    <t>Réseau BUS (fft)</t>
  </si>
  <si>
    <t>Alimentation électrique du système</t>
  </si>
  <si>
    <t>Alimentation électrique des clapets et trappes coupe-feu</t>
  </si>
  <si>
    <t>10.2.9.1</t>
  </si>
  <si>
    <t>Système d'identification SIB (fft)</t>
  </si>
  <si>
    <t>Affichage des schémas dans la station terminus (fft)</t>
  </si>
  <si>
    <t>11.1.9.1</t>
  </si>
  <si>
    <t>Socle et Tour</t>
  </si>
  <si>
    <t>Portes intérieures à 1 ventail</t>
  </si>
  <si>
    <t>Porte EI-S 90, double ventaux</t>
  </si>
  <si>
    <t>Portes intérieures à double ventaux</t>
  </si>
  <si>
    <t>11.1.9.2</t>
  </si>
  <si>
    <t>Portes intérieures à 1 ventail EI-30</t>
  </si>
  <si>
    <t>Portes intérieures à 1 ventail EI-60</t>
  </si>
  <si>
    <t>Portes intérieures à 1 ventail EI-90</t>
  </si>
  <si>
    <t>Portes intérieures à 1 ventail EI-120</t>
  </si>
  <si>
    <t>Portes intérieures à 2 ventail</t>
  </si>
  <si>
    <t>Portes intérieures à 2 ventail EI-30</t>
  </si>
  <si>
    <t>Portes intérieures à 2 ventail EI-60</t>
  </si>
  <si>
    <t>Portes intérieures à 2 ventail EI-90</t>
  </si>
  <si>
    <t>Accès  gaines techniques 1 ventail</t>
  </si>
  <si>
    <t>Accès  gaines techniques 1 ventail EI-30</t>
  </si>
  <si>
    <t>Accès  gaines techniques 1 ventail EI-60</t>
  </si>
  <si>
    <t>Accès  gaines techniques 2 ventail EI-30</t>
  </si>
  <si>
    <t>Accès  gaines techniques 3 ventail EI-30</t>
  </si>
  <si>
    <t>Accès  gaines techniques 4 ventail EI-30</t>
  </si>
  <si>
    <t>Accès  gaines techniques 5 ventail EI-30</t>
  </si>
  <si>
    <t>Accès  gaines techniques 6 ventail EI-30</t>
  </si>
  <si>
    <t>Serrures anti-paniques</t>
  </si>
  <si>
    <t>Fermes-porte avec arret électrique</t>
  </si>
  <si>
    <t>Occulus</t>
  </si>
  <si>
    <t>Contact de fermeture (CMF)</t>
  </si>
  <si>
    <t xml:space="preserve">Gâche électrique </t>
  </si>
  <si>
    <t>Verrouillage électrique issue de secours</t>
  </si>
  <si>
    <t>11.1.9.3</t>
  </si>
  <si>
    <t>Portes métalliques</t>
  </si>
  <si>
    <t>CJ9
Extension parking</t>
  </si>
  <si>
    <t>Portes Métalliques EI-S 30 - 113 / 226 cm</t>
  </si>
  <si>
    <t>Portes Métalliques  EI-S 30 Extérieure - 113 / 226 cm</t>
  </si>
  <si>
    <t>Portes Métalliques  EI-S 60 - 113 / 226 cm</t>
  </si>
  <si>
    <t>Doubles portes Métalliques REI 60 - 200 / 226 cm</t>
  </si>
  <si>
    <t>Ensemble Portes Gaines EI-S 60 - 620 / 226 cm</t>
  </si>
  <si>
    <t>Portes Métalliques  EI-S 90 - 113 / 226 cm</t>
  </si>
  <si>
    <t>Doubles portes Métalliques REI 90 - 200 / 226 cm</t>
  </si>
  <si>
    <t>Accessoires portes</t>
  </si>
  <si>
    <t>Gaches électriques contrôle d'accès - EI-S</t>
  </si>
  <si>
    <t>Gaches électriques bouton d'urgence (FWS) - EI-S</t>
  </si>
  <si>
    <t>Oculus - EI 30-S</t>
  </si>
  <si>
    <t>Contacts magnétiques</t>
  </si>
  <si>
    <t>Contacts de verrouillages</t>
  </si>
  <si>
    <t>Butées de portes</t>
  </si>
  <si>
    <t>11.2.9.1</t>
  </si>
  <si>
    <t>Ouvrants</t>
  </si>
  <si>
    <t>Ouvrants extérieurs</t>
  </si>
  <si>
    <t>Ouvrants intérieurs</t>
  </si>
  <si>
    <t>Ouvrants intérieurs - terrasse 27ème étage</t>
  </si>
  <si>
    <t>Eléments portes à 2 ventaux + accessoires</t>
  </si>
  <si>
    <t>Eléments portes à 1 ventail + accessoires</t>
  </si>
  <si>
    <t>Socle Tour</t>
  </si>
  <si>
    <t>Porte tambour étage +3</t>
  </si>
  <si>
    <t>11.2.9.2</t>
  </si>
  <si>
    <t>Ensemble des équipements de désenfumage (châssis de désenfumage, tympan ventilé, rideau coupe-fumée etc.)</t>
  </si>
  <si>
    <t>Ouvrants de désenfumage</t>
  </si>
  <si>
    <t>Stores</t>
  </si>
  <si>
    <t>Stores intérieurs de protection solaire (chainette ou manivelle)</t>
  </si>
  <si>
    <t>Stores à lamelles alu. extérieurs motorisés</t>
  </si>
  <si>
    <t>Stores en toile motorisées (étages avec grandes hauteurs)</t>
  </si>
  <si>
    <t>11.4.9.1</t>
  </si>
  <si>
    <t>Joints de dilatation</t>
  </si>
  <si>
    <t>Ensemble de joints de dilatation</t>
  </si>
  <si>
    <t>11.5.9.1</t>
  </si>
  <si>
    <t>11.6.9.1</t>
  </si>
  <si>
    <t>Faux plafonds métalliques WC  - surface en m²</t>
  </si>
  <si>
    <t>Faux plafonds métalliques circulations  - surface en m²</t>
  </si>
  <si>
    <t>11.7.9.1</t>
  </si>
  <si>
    <t>Lignes de vie</t>
  </si>
  <si>
    <t>Équipement divers (ligne de vie, mât etc.)</t>
  </si>
  <si>
    <t>NV03 - Terrasse non accessible</t>
  </si>
  <si>
    <t>Boitier de sécurité pour travaux avec ligne de vie</t>
  </si>
  <si>
    <t>Nacelle de nettoyage façade</t>
  </si>
  <si>
    <t>11.8.9.1</t>
  </si>
  <si>
    <t>Passages et conduites coupe-feu</t>
  </si>
  <si>
    <t>Ensemble de passages et conduites coupe-feu</t>
  </si>
  <si>
    <t>Ascenseur 6 niveaux, 12 personnes, 1250kg, 2004</t>
  </si>
  <si>
    <t>6.4.9.3</t>
  </si>
  <si>
    <t>6.4.9.4</t>
  </si>
  <si>
    <t>6.4.9.5</t>
  </si>
  <si>
    <t>6.4.9.6</t>
  </si>
  <si>
    <t>6.4.9.7</t>
  </si>
  <si>
    <t>6.4.9.8</t>
  </si>
  <si>
    <t>6.4.9.9</t>
  </si>
  <si>
    <t>Thermodyne</t>
  </si>
  <si>
    <t>Coldline</t>
  </si>
  <si>
    <t>Erdemil</t>
  </si>
  <si>
    <t>Calisel</t>
  </si>
  <si>
    <t>Suppenwärmer / Marmite à soupe</t>
  </si>
  <si>
    <t>Bartscher</t>
  </si>
  <si>
    <t>SB-6000</t>
  </si>
  <si>
    <t>Alvene</t>
  </si>
  <si>
    <t>Linum</t>
  </si>
  <si>
    <t>TM+00 LR0105</t>
  </si>
  <si>
    <t>Self</t>
  </si>
  <si>
    <t>8.1.3.2</t>
  </si>
  <si>
    <t>8.1.3.3</t>
  </si>
  <si>
    <t>8.1.3.4</t>
  </si>
  <si>
    <t>8.1.3.5</t>
  </si>
  <si>
    <t>8.1.3.6</t>
  </si>
  <si>
    <t>8.1.3.7</t>
  </si>
  <si>
    <t>8.1.3.8</t>
  </si>
  <si>
    <t>8.1.3.9</t>
  </si>
  <si>
    <t>Tablettstapler / empileur de tablettes mobile</t>
  </si>
  <si>
    <t>Kühltheke / Meuble / vitrine réfrigéré (Boisson)</t>
  </si>
  <si>
    <t>Kühltheke / Meuble / vitrine réfrigéré (Dessert)</t>
  </si>
  <si>
    <t>Kühltheke / Meuble / vitrine réfrigéré (Assiette froide)</t>
  </si>
  <si>
    <t>Unterbauschrank / armoire meuble bas</t>
  </si>
  <si>
    <t>3-Platten Herd / 3-plaques chauffantes electriques</t>
  </si>
  <si>
    <t>Einbau-Tellerwärmer / distributeur chauffe assiettes</t>
  </si>
  <si>
    <t>2-Platten Herd / 2-plaques chauffantes electriques</t>
  </si>
  <si>
    <t>Tellerspender / distributeur chauffe assiettes mobile</t>
  </si>
  <si>
    <t>Kühltheke / Meuble / vitrine réfrigéré (Salade Fit' )</t>
  </si>
  <si>
    <t>Kühltheke / Meuble / vitrine réfrigéré (Salade Bar )</t>
  </si>
  <si>
    <t>Kühltheke / Meuble / vitrine réfrigéré (Marché Bio)</t>
  </si>
  <si>
    <t>Kühltheke / Meuble / vitrine réfrigéré (Fruit)</t>
  </si>
  <si>
    <t>Suppenwärmer / marmite à soupe</t>
  </si>
  <si>
    <t>E-Kocher WOK / Cuiseur WOK</t>
  </si>
  <si>
    <t>E-Kocher Induktion / Cuiseur à induction</t>
  </si>
  <si>
    <t>Griddleplatte / Plaque de cuisson (grillade)</t>
  </si>
  <si>
    <t>Elektro-Fritteuse / 2-Friteuses électriques</t>
  </si>
  <si>
    <t>Schrank / armoire meuble</t>
  </si>
  <si>
    <t>Warmhaltebecken / Bain-marie (Cuiseur à pates)</t>
  </si>
  <si>
    <t>Waschbecken / lavabo</t>
  </si>
  <si>
    <t>Tellerstapler / distributeur chauffe assiettes mobile</t>
  </si>
  <si>
    <t xml:space="preserve">Speisenausgabewagen / Bain-marie mobile </t>
  </si>
  <si>
    <t>Mobiler Tablettstapler /Empileur de tablettes mobile</t>
  </si>
  <si>
    <t>Kühlmöbel / frigo</t>
  </si>
  <si>
    <t>Tranchierplatte / Planche à découper</t>
  </si>
  <si>
    <t>Grill / gril</t>
  </si>
  <si>
    <t>Schlauch + Desinfektion / Tuyau + désinfection</t>
  </si>
  <si>
    <t>Magnetband zu Spülmaschine / Convoyeur à bande magnétique</t>
  </si>
  <si>
    <t>Tablettspülmaschnine / Lave-plateau</t>
  </si>
  <si>
    <t>Geschirrspülmaschine / Lave-vaisselle</t>
  </si>
  <si>
    <t>Osmoseanlage / Installation d'osmose inverse</t>
  </si>
  <si>
    <t>Pumpen / pompe (Installation d'osmose inverse)</t>
  </si>
  <si>
    <t>Tablettstapler /Empileur de tablettes mobile</t>
  </si>
  <si>
    <t>Waschbecken / Lavabo</t>
  </si>
  <si>
    <t>Granuldisk / Lave-batterie de cuisine à granules</t>
  </si>
  <si>
    <t>Kaffeemaschinen / Machine à café</t>
  </si>
  <si>
    <t>Thermobehälter / thermos</t>
  </si>
  <si>
    <t>Waage / balance</t>
  </si>
  <si>
    <t xml:space="preserve">Eismaschine / Machine à glaçons   </t>
  </si>
  <si>
    <t>Warmhalteschrank / Armoire chauffante</t>
  </si>
  <si>
    <t>Schnellkühler / Cellule de refroidissement rapide</t>
  </si>
  <si>
    <t>UV-Schrank / Armoire de stérilisation</t>
  </si>
  <si>
    <t>4 Platten Herd / 4-plaques de cuisson</t>
  </si>
  <si>
    <t>Warmhaltebecken / Bain-marie</t>
  </si>
  <si>
    <t>Schnellkochkessel 150ltr. / Marmite à cuisson rapide 150L</t>
  </si>
  <si>
    <t>Kippbratpfanne Motorkippung / Marmite à inclinaison</t>
  </si>
  <si>
    <t>Wärmeschrank / Armoire chauffante</t>
  </si>
  <si>
    <t>Dampfgarer / Four à vapeur (steamer)</t>
  </si>
  <si>
    <t>Allesschneider /Trancheuse</t>
  </si>
  <si>
    <t xml:space="preserve">Vakuumierer / Machine sous vide </t>
  </si>
  <si>
    <t>Stabmixer / Mixeur</t>
  </si>
  <si>
    <t>Induktionskochfeld 4 Platten / 4-plaques de cuisson à induction</t>
  </si>
  <si>
    <t>Kühlschrank / frigo</t>
  </si>
  <si>
    <t xml:space="preserve">Arbeitsplatte (comptoir) / Plan de travail </t>
  </si>
  <si>
    <t>Herd / 2-plaques de cuisson (Four électrique)</t>
  </si>
  <si>
    <t>Herd / 4-plaques de cuisson (Four électrique)</t>
  </si>
  <si>
    <t>Wärmestrahler / Rampe chauffante</t>
  </si>
  <si>
    <t>Salamander Grill / Gril salamandre</t>
  </si>
  <si>
    <t>Spülmaschine / Lave-vaisselle</t>
  </si>
  <si>
    <t>Wärmebrücke / Rampe chauffante</t>
  </si>
  <si>
    <t>Waschbecken</t>
  </si>
  <si>
    <t>Gemüseschneider / Coupe légumes</t>
  </si>
  <si>
    <t>Induktionsherd 4 Platten / 4-plaques de cuisson à induction</t>
  </si>
  <si>
    <t>Tablettstapler / Empileur de tablettes mobile</t>
  </si>
  <si>
    <t>Gemüse- und Salatwaschautomat / Lave-légumes</t>
  </si>
  <si>
    <t>Mikrowelle / Four à micro-ondes</t>
  </si>
  <si>
    <t>Teigknetmaschine  / Pétrisseuse</t>
  </si>
  <si>
    <t>Grill "alte Nr.:515" / Gril</t>
  </si>
  <si>
    <t>Airbrush-Pistole / Pistolet Airbrush</t>
  </si>
  <si>
    <t xml:space="preserve">Allesschneider / Trancheuse </t>
  </si>
  <si>
    <t>Mikrowellenofen / Four à micro-ondes</t>
  </si>
  <si>
    <t>Kühltheke / Meuble / vitrine réfrigéré (Boisson Cafétéria)</t>
  </si>
  <si>
    <t>Mobiler Tellerspender / Distributeur chauffe assiettes mobile</t>
  </si>
  <si>
    <t>Mobiler Speisenwärmer 2 fach / Bain-marie mobile (2x)</t>
  </si>
  <si>
    <t>Mobiler Speisenwärmer 4 fach / Bain-marie mobile (4x)</t>
  </si>
  <si>
    <t xml:space="preserve">Grill / gril toaster </t>
  </si>
  <si>
    <t xml:space="preserve">Kühlschrank / frigo </t>
  </si>
  <si>
    <t>Mobiler Tablettstapler / Empileur de tablettes mobile</t>
  </si>
  <si>
    <t>Saftpresse /Presse agrume automatique</t>
  </si>
  <si>
    <t>Kühlschrank / frigo / vitrine</t>
  </si>
  <si>
    <t>Stabmixer / mixeur</t>
  </si>
  <si>
    <t>Kühlschrank / frigo "Ben + Jenny's"</t>
  </si>
  <si>
    <t>Bügeleisen / Fer à repasser</t>
  </si>
  <si>
    <t>Toaster / Grille-pain</t>
  </si>
  <si>
    <t xml:space="preserve">Kühltheke / vitrine </t>
  </si>
  <si>
    <t>Wasserkocher / Chauffe-eau</t>
  </si>
  <si>
    <t>OTA/U-BW</t>
  </si>
  <si>
    <t>Mobile containing</t>
  </si>
  <si>
    <t>Model: DFR 310 Verwarmd / Art.: 021543</t>
  </si>
  <si>
    <t>SHE 21-26</t>
  </si>
  <si>
    <t>L.Tellier</t>
  </si>
  <si>
    <t>N8080</t>
  </si>
  <si>
    <t>Model: TH 245 Verwarmd / Art.: 02141002</t>
  </si>
  <si>
    <t>Model: DFR 310 Verwarmd bord 260-310mm</t>
  </si>
  <si>
    <t xml:space="preserve">E-KOCHER WOK VARIO </t>
  </si>
  <si>
    <t>E-KOCHER INDUKTION 2 VARIO</t>
  </si>
  <si>
    <t xml:space="preserve">MKN </t>
  </si>
  <si>
    <t>Griddelplatte Supra 1</t>
  </si>
  <si>
    <t>Elektro-Fritteuse London II</t>
  </si>
  <si>
    <t>Inmotion 2 SHE21-26</t>
  </si>
  <si>
    <t>lfö Kampri</t>
  </si>
  <si>
    <t>SUW2BO</t>
  </si>
  <si>
    <t>TRNA 183A</t>
  </si>
  <si>
    <t>Roller Grill</t>
  </si>
  <si>
    <t>Nedermann</t>
  </si>
  <si>
    <t>TST7</t>
  </si>
  <si>
    <t>BA521P-HA-2S</t>
  </si>
  <si>
    <t>B580VAP-CSS-TOP</t>
  </si>
  <si>
    <t>ECOWater</t>
  </si>
  <si>
    <t>ROHD 4001ASD</t>
  </si>
  <si>
    <t>PC22 + JP5-A-A-CVBP</t>
  </si>
  <si>
    <t>OTA 53/37</t>
  </si>
  <si>
    <t>GD 900</t>
  </si>
  <si>
    <t>CB 20W / 32 20968</t>
  </si>
  <si>
    <t>CI 25 SPEC</t>
  </si>
  <si>
    <t xml:space="preserve">KPZ  </t>
  </si>
  <si>
    <t>51E-9-1</t>
  </si>
  <si>
    <t>G500A-Q</t>
  </si>
  <si>
    <t>RC70-36EIC</t>
  </si>
  <si>
    <t>Tournus Equipement</t>
  </si>
  <si>
    <t>Armoire stérilisation</t>
  </si>
  <si>
    <t>ILSA</t>
  </si>
  <si>
    <t>TRPG 2027</t>
  </si>
  <si>
    <t xml:space="preserve">3023105-02 </t>
  </si>
  <si>
    <t>Paris LE</t>
  </si>
  <si>
    <t>London II LE</t>
  </si>
  <si>
    <t xml:space="preserve">3021402C00 </t>
  </si>
  <si>
    <t>Multimax B20-21</t>
  </si>
  <si>
    <t>Arsa</t>
  </si>
  <si>
    <t>G350</t>
  </si>
  <si>
    <t>Turbovac</t>
  </si>
  <si>
    <t>E253</t>
  </si>
  <si>
    <t>Spar</t>
  </si>
  <si>
    <t>60HI-P</t>
  </si>
  <si>
    <t>2123103-2</t>
  </si>
  <si>
    <t>Supra2</t>
  </si>
  <si>
    <t>Multimax A10-11</t>
  </si>
  <si>
    <t>Supra2 2121130A00</t>
  </si>
  <si>
    <t>London II LE 2120325B00</t>
  </si>
  <si>
    <t>2120501-05</t>
  </si>
  <si>
    <t>Brema Ice Makers</t>
  </si>
  <si>
    <t>700 Harmony TN</t>
  </si>
  <si>
    <t>2120502-03</t>
  </si>
  <si>
    <t>Supra1 2121126A00</t>
  </si>
  <si>
    <t>2103707-02</t>
  </si>
  <si>
    <t>Vitro Elektro Optima 700 2123401-00</t>
  </si>
  <si>
    <t>Vitro Elektro &amp; E-Backofen 2123403-00</t>
  </si>
  <si>
    <t>29120/K</t>
  </si>
  <si>
    <t>Salamander Vario 0521704-06</t>
  </si>
  <si>
    <t>AH07 1001</t>
  </si>
  <si>
    <t>A70/1N</t>
  </si>
  <si>
    <t>FV40.2-M</t>
  </si>
  <si>
    <t>Salamander Vario</t>
  </si>
  <si>
    <t>Type: TAF4 12682L S/P - Code: EFCL0006</t>
  </si>
  <si>
    <t>Type: TAF4 12682L S/P - Code: EFCL0007</t>
  </si>
  <si>
    <t>27200HS</t>
  </si>
  <si>
    <t>BOURGEAT</t>
  </si>
  <si>
    <t>DV80.2</t>
  </si>
  <si>
    <t>KOMAT</t>
  </si>
  <si>
    <t>Electrolux DITO</t>
  </si>
  <si>
    <t>TRS 1V</t>
  </si>
  <si>
    <t>TRPG-2027</t>
  </si>
  <si>
    <t>3023105-02</t>
  </si>
  <si>
    <t>Paris LE 3020330B00</t>
  </si>
  <si>
    <t>London II LE 3020325B00</t>
  </si>
  <si>
    <t>3020501-02</t>
  </si>
  <si>
    <t>ECO-Control 150L 3022814-03</t>
  </si>
  <si>
    <t>3021402C00</t>
  </si>
  <si>
    <t>GK60</t>
  </si>
  <si>
    <t>Panasonic</t>
  </si>
  <si>
    <t>NE-2146-2</t>
  </si>
  <si>
    <t>R301 Ultra</t>
  </si>
  <si>
    <t>XBM20S</t>
  </si>
  <si>
    <t>500 SM</t>
  </si>
  <si>
    <t>Liebherr</t>
  </si>
  <si>
    <t>Grand Cru WK4676Index21G/001</t>
  </si>
  <si>
    <t>GT550</t>
  </si>
  <si>
    <t>CL60D</t>
  </si>
  <si>
    <t>Majestic</t>
  </si>
  <si>
    <t xml:space="preserve">Wagner  </t>
  </si>
  <si>
    <t xml:space="preserve"> W95 0519</t>
  </si>
  <si>
    <t>SMX800SC</t>
  </si>
  <si>
    <t>SIRMAN</t>
  </si>
  <si>
    <t>Galileo 350 TOP AUT NET</t>
  </si>
  <si>
    <t>Panasonic Pro II</t>
  </si>
  <si>
    <t>NE3240</t>
  </si>
  <si>
    <t>63769/1100</t>
  </si>
  <si>
    <t>Cold Line</t>
  </si>
  <si>
    <t>Excelso</t>
  </si>
  <si>
    <t>B3C Sérénité</t>
  </si>
  <si>
    <t xml:space="preserve"> 9260A.30</t>
  </si>
  <si>
    <t>BE5</t>
  </si>
  <si>
    <t>DADAUX</t>
  </si>
  <si>
    <t>Major Slice 350</t>
  </si>
  <si>
    <t>BM2GN1/1A/ETUVES/COU</t>
  </si>
  <si>
    <t>Sofraca</t>
  </si>
  <si>
    <t>Toast-O-matic</t>
  </si>
  <si>
    <t xml:space="preserve"> AE140001 (1400 ELITE TN)</t>
  </si>
  <si>
    <t>AE070001</t>
  </si>
  <si>
    <t>Severin</t>
  </si>
  <si>
    <t>Inmotion CCE54/38</t>
  </si>
  <si>
    <t>40 HI</t>
  </si>
  <si>
    <t>OTA</t>
  </si>
  <si>
    <t>Junior standard</t>
  </si>
  <si>
    <t>B1100</t>
  </si>
  <si>
    <t>MP450 ULTRA V.V.C</t>
  </si>
  <si>
    <t>CCE54/38</t>
  </si>
  <si>
    <t>Tefcold</t>
  </si>
  <si>
    <t>UFSC 370 GCP</t>
  </si>
  <si>
    <t>SCU1375CP</t>
  </si>
  <si>
    <t>D10 - Mod.: ZFM 15100SA</t>
  </si>
  <si>
    <t>Matfer</t>
  </si>
  <si>
    <t>ALPHAMIX 25L</t>
  </si>
  <si>
    <t>MD95</t>
  </si>
  <si>
    <t>UTSD 3702 (Cabinet)</t>
  </si>
  <si>
    <t>Calor</t>
  </si>
  <si>
    <t>Express compact</t>
  </si>
  <si>
    <t>Rowlett Rutland</t>
  </si>
  <si>
    <t>4 ATS-271</t>
  </si>
  <si>
    <t>ISA</t>
  </si>
  <si>
    <t>BEAN 5 *S</t>
  </si>
  <si>
    <t>431065 (Cabinet)</t>
  </si>
  <si>
    <t>Perfect Care GC9245</t>
  </si>
  <si>
    <t>PMDH 250</t>
  </si>
  <si>
    <t>AX 400H</t>
  </si>
  <si>
    <t>R502 E</t>
  </si>
  <si>
    <t>SMX 800 E</t>
  </si>
  <si>
    <t xml:space="preserve">Junior Plus </t>
  </si>
  <si>
    <t xml:space="preserve">FD 98 </t>
  </si>
  <si>
    <t xml:space="preserve">Major Slice 350 </t>
  </si>
  <si>
    <t>APKN°1</t>
  </si>
  <si>
    <t>APKN°2</t>
  </si>
  <si>
    <t>APKN°3</t>
  </si>
  <si>
    <t>APKN°4</t>
  </si>
  <si>
    <t>APKN°5</t>
  </si>
  <si>
    <t>APKN°6</t>
  </si>
  <si>
    <t>APKN°7</t>
  </si>
  <si>
    <t>APKN°8</t>
  </si>
  <si>
    <t>APKN°9</t>
  </si>
  <si>
    <t>APKN°11</t>
  </si>
  <si>
    <t>APKN°12</t>
  </si>
  <si>
    <t>APKN°13</t>
  </si>
  <si>
    <t>APKN°14a</t>
  </si>
  <si>
    <t>APKN°14b</t>
  </si>
  <si>
    <t>APKN°15</t>
  </si>
  <si>
    <t>APKN°16</t>
  </si>
  <si>
    <t>APKN°18</t>
  </si>
  <si>
    <t>APKN°19</t>
  </si>
  <si>
    <t>APKN°20</t>
  </si>
  <si>
    <t>APKN°21</t>
  </si>
  <si>
    <t>APKN°22</t>
  </si>
  <si>
    <t>APKN°23</t>
  </si>
  <si>
    <t>APKN°23"</t>
  </si>
  <si>
    <t>APKN°24"</t>
  </si>
  <si>
    <t>APKN°25</t>
  </si>
  <si>
    <t>APKN°26</t>
  </si>
  <si>
    <t>APKN°27</t>
  </si>
  <si>
    <t>APKN°28</t>
  </si>
  <si>
    <t>APKN°29</t>
  </si>
  <si>
    <t>APKN°30a</t>
  </si>
  <si>
    <t>APKN°30b</t>
  </si>
  <si>
    <t>APKN°31</t>
  </si>
  <si>
    <t>APKN°32</t>
  </si>
  <si>
    <t>APKN°33</t>
  </si>
  <si>
    <t>APKN°34</t>
  </si>
  <si>
    <t>APKN°35</t>
  </si>
  <si>
    <t>APKN°36</t>
  </si>
  <si>
    <t>APKN°37</t>
  </si>
  <si>
    <t>APKN°38</t>
  </si>
  <si>
    <t>APKN°39</t>
  </si>
  <si>
    <t>APKN°40</t>
  </si>
  <si>
    <t>APKN°41</t>
  </si>
  <si>
    <t>APKN°42</t>
  </si>
  <si>
    <t>APKN°43</t>
  </si>
  <si>
    <t>APKN°46</t>
  </si>
  <si>
    <t>APKN°48</t>
  </si>
  <si>
    <t>APKN°54</t>
  </si>
  <si>
    <t>APKN°55</t>
  </si>
  <si>
    <t>APKN°58</t>
  </si>
  <si>
    <t>APKN°61</t>
  </si>
  <si>
    <t>APKN°63</t>
  </si>
  <si>
    <t>APKN°65</t>
  </si>
  <si>
    <t>APKN°67</t>
  </si>
  <si>
    <t>APKN°68</t>
  </si>
  <si>
    <t>APKN°69</t>
  </si>
  <si>
    <t>APKN°71</t>
  </si>
  <si>
    <t>APKN°73</t>
  </si>
  <si>
    <t>APKN°73"</t>
  </si>
  <si>
    <t>APKN°74</t>
  </si>
  <si>
    <t>APKN°75</t>
  </si>
  <si>
    <t>APKN°76</t>
  </si>
  <si>
    <t>APKN°77</t>
  </si>
  <si>
    <t>APKN°78a(new)</t>
  </si>
  <si>
    <t>APKN°78b</t>
  </si>
  <si>
    <t>APKN°78c</t>
  </si>
  <si>
    <t>APKN°79</t>
  </si>
  <si>
    <t>APKN°81</t>
  </si>
  <si>
    <t>APKN°82"</t>
  </si>
  <si>
    <t>APKN°83</t>
  </si>
  <si>
    <t>APKN°89</t>
  </si>
  <si>
    <t>APKN°90</t>
  </si>
  <si>
    <t>APKN°91</t>
  </si>
  <si>
    <t>APKN°92(new)</t>
  </si>
  <si>
    <t>APKN°93</t>
  </si>
  <si>
    <t>APKN°94</t>
  </si>
  <si>
    <t>APKN°95</t>
  </si>
  <si>
    <t>APKN°96</t>
  </si>
  <si>
    <t>APKN°97</t>
  </si>
  <si>
    <t>APKN°98</t>
  </si>
  <si>
    <t>APKN°99</t>
  </si>
  <si>
    <t>APKN°100</t>
  </si>
  <si>
    <t>APKN°101</t>
  </si>
  <si>
    <t>APKN°102</t>
  </si>
  <si>
    <t>APKN°103</t>
  </si>
  <si>
    <t>APKN°104</t>
  </si>
  <si>
    <t>APKN°105</t>
  </si>
  <si>
    <t>APKN°106</t>
  </si>
  <si>
    <t>APKN°107</t>
  </si>
  <si>
    <t>APKN°108</t>
  </si>
  <si>
    <t>APKN°109</t>
  </si>
  <si>
    <t>APKN°110</t>
  </si>
  <si>
    <t>APKN°111</t>
  </si>
  <si>
    <t>APKN°112</t>
  </si>
  <si>
    <t>APKN°113</t>
  </si>
  <si>
    <t>APKN°114</t>
  </si>
  <si>
    <t>APKN°115</t>
  </si>
  <si>
    <t>APKN°116</t>
  </si>
  <si>
    <t>APKN°117</t>
  </si>
  <si>
    <t>APKN°118</t>
  </si>
  <si>
    <t>APKN°120</t>
  </si>
  <si>
    <t>APKN°121</t>
  </si>
  <si>
    <t>APKN°122</t>
  </si>
  <si>
    <t>APKN°123</t>
  </si>
  <si>
    <t>APKN°124</t>
  </si>
  <si>
    <t>APKN°125</t>
  </si>
  <si>
    <t>APKN°126(new)</t>
  </si>
  <si>
    <t>APKN°127"</t>
  </si>
  <si>
    <t>APKN°127</t>
  </si>
  <si>
    <t>APKN°131</t>
  </si>
  <si>
    <t>APKN°132</t>
  </si>
  <si>
    <t>APKN°133</t>
  </si>
  <si>
    <t>APKN°136</t>
  </si>
  <si>
    <t>APKN°137(new)</t>
  </si>
  <si>
    <t>APKN°138</t>
  </si>
  <si>
    <t>APKN°140</t>
  </si>
  <si>
    <t>APKN°141</t>
  </si>
  <si>
    <t>APKN°142</t>
  </si>
  <si>
    <t>APKN°143</t>
  </si>
  <si>
    <t>APKN°144</t>
  </si>
  <si>
    <t>APKN°145</t>
  </si>
  <si>
    <t>APKN°146</t>
  </si>
  <si>
    <t>APKN°147</t>
  </si>
  <si>
    <t>APKN°148</t>
  </si>
  <si>
    <t>APKN°149</t>
  </si>
  <si>
    <t>APKN°150</t>
  </si>
  <si>
    <t>APKN°150"</t>
  </si>
  <si>
    <t>APKN°151</t>
  </si>
  <si>
    <t>APKN°152</t>
  </si>
  <si>
    <t>APKN°153</t>
  </si>
  <si>
    <t>APKN°154</t>
  </si>
  <si>
    <t>APKN°155</t>
  </si>
  <si>
    <t>APKN°156</t>
  </si>
  <si>
    <t>APKN°157(new)</t>
  </si>
  <si>
    <t>APKN°158</t>
  </si>
  <si>
    <t>APKN°159"</t>
  </si>
  <si>
    <t>APKN°162</t>
  </si>
  <si>
    <t>APKN°163</t>
  </si>
  <si>
    <t>APKN°164</t>
  </si>
  <si>
    <t>APKN°165</t>
  </si>
  <si>
    <t>APKN°166</t>
  </si>
  <si>
    <t>APKN°169</t>
  </si>
  <si>
    <t>APKN°170</t>
  </si>
  <si>
    <t>APKN°171</t>
  </si>
  <si>
    <t>APKN°172</t>
  </si>
  <si>
    <t>APKN°173</t>
  </si>
  <si>
    <t>APKN°174</t>
  </si>
  <si>
    <t>APKN°175</t>
  </si>
  <si>
    <t>APKN°176</t>
  </si>
  <si>
    <t>APKN°177</t>
  </si>
  <si>
    <t>APKN°178</t>
  </si>
  <si>
    <t>APKN°179</t>
  </si>
  <si>
    <t>APKN°180</t>
  </si>
  <si>
    <t>APKN°181</t>
  </si>
  <si>
    <t>APKN°182</t>
  </si>
  <si>
    <t>APKN°183</t>
  </si>
  <si>
    <t>APKN°186</t>
  </si>
  <si>
    <t>APKN°191</t>
  </si>
  <si>
    <t>APKN°192</t>
  </si>
  <si>
    <t>APKN°193</t>
  </si>
  <si>
    <t>APKN°194</t>
  </si>
  <si>
    <t>APKN°195</t>
  </si>
  <si>
    <t>APKN°196 a+b</t>
  </si>
  <si>
    <t>APKN°198</t>
  </si>
  <si>
    <t>APKN°199</t>
  </si>
  <si>
    <t>APKN°200</t>
  </si>
  <si>
    <t>APKN°218</t>
  </si>
  <si>
    <t>APKN°219</t>
  </si>
  <si>
    <t>APKN°220</t>
  </si>
  <si>
    <t>APKN°221</t>
  </si>
  <si>
    <t>APKN°222a</t>
  </si>
  <si>
    <t>APKN°222b</t>
  </si>
  <si>
    <t>APKN°225</t>
  </si>
  <si>
    <t>APKN°230</t>
  </si>
  <si>
    <t>APKN°231</t>
  </si>
  <si>
    <t>APKN°232</t>
  </si>
  <si>
    <t>APKN°233</t>
  </si>
  <si>
    <t>APKN°234</t>
  </si>
  <si>
    <t>APKN°235</t>
  </si>
  <si>
    <t>APKN°237</t>
  </si>
  <si>
    <t>APKN°238</t>
  </si>
  <si>
    <t>APKN°239</t>
  </si>
  <si>
    <t>APKN°240</t>
  </si>
  <si>
    <t>APKN°241</t>
  </si>
  <si>
    <t>APKN°242</t>
  </si>
  <si>
    <t>APKN°243</t>
  </si>
  <si>
    <t>APKN°244</t>
  </si>
  <si>
    <t>APKN°245</t>
  </si>
  <si>
    <t>APKN°246</t>
  </si>
  <si>
    <t>APKN°247</t>
  </si>
  <si>
    <t>APKN°248</t>
  </si>
  <si>
    <t>APKN°249</t>
  </si>
  <si>
    <t>APKN°250</t>
  </si>
  <si>
    <t>APKN°251</t>
  </si>
  <si>
    <t>APKN°252</t>
  </si>
  <si>
    <t>T15</t>
  </si>
  <si>
    <t>T27</t>
  </si>
  <si>
    <t>T59</t>
  </si>
  <si>
    <t>APKN°253</t>
  </si>
  <si>
    <t>APKN°254</t>
  </si>
  <si>
    <t>APKN°255</t>
  </si>
  <si>
    <t>APKN°256</t>
  </si>
  <si>
    <t>APKN°257</t>
  </si>
  <si>
    <t>APKN°258</t>
  </si>
  <si>
    <t>APKN°259</t>
  </si>
  <si>
    <t>APKN°260</t>
  </si>
  <si>
    <t>APKN°261</t>
  </si>
  <si>
    <t>APKN°262</t>
  </si>
  <si>
    <t>APKN°263</t>
  </si>
  <si>
    <t>APKN°264</t>
  </si>
  <si>
    <t>APKN°265</t>
  </si>
  <si>
    <t>APKN°266</t>
  </si>
  <si>
    <t>APKN°268</t>
  </si>
  <si>
    <t>APKN°269</t>
  </si>
  <si>
    <t>APKN°270</t>
  </si>
  <si>
    <t>APKN°271</t>
  </si>
  <si>
    <t>APKN°272</t>
  </si>
  <si>
    <t>APKN°273</t>
  </si>
  <si>
    <t>APKN°274</t>
  </si>
  <si>
    <t>APKN°275</t>
  </si>
  <si>
    <t>APKN°276</t>
  </si>
  <si>
    <t>APKN°277</t>
  </si>
  <si>
    <t>APKN°278</t>
  </si>
  <si>
    <t>APKN°279</t>
  </si>
  <si>
    <t>8.1.3.10</t>
  </si>
  <si>
    <t>8.1.3.11</t>
  </si>
  <si>
    <t>8.1.3.12</t>
  </si>
  <si>
    <t>8.1.3.13</t>
  </si>
  <si>
    <t>8.1.3.14</t>
  </si>
  <si>
    <t>8.1.3.15</t>
  </si>
  <si>
    <t>8.1.3.16</t>
  </si>
  <si>
    <t>8.1.3.17</t>
  </si>
  <si>
    <t>8.1.3.18</t>
  </si>
  <si>
    <t>8.1.3.19</t>
  </si>
  <si>
    <t>8.1.3.20</t>
  </si>
  <si>
    <t>8.1.3.21</t>
  </si>
  <si>
    <t>8.1.3.22</t>
  </si>
  <si>
    <t>8.1.3.23</t>
  </si>
  <si>
    <t>8.1.3.24</t>
  </si>
  <si>
    <t>8.1.3.25</t>
  </si>
  <si>
    <t>8.1.3.26</t>
  </si>
  <si>
    <t>8.1.3.27</t>
  </si>
  <si>
    <t>8.1.3.28</t>
  </si>
  <si>
    <t>8.1.3.29</t>
  </si>
  <si>
    <t>8.1.3.30</t>
  </si>
  <si>
    <t>8.1.3.31</t>
  </si>
  <si>
    <t>8.1.3.32</t>
  </si>
  <si>
    <t>8.1.3.33</t>
  </si>
  <si>
    <t>8.1.3.34</t>
  </si>
  <si>
    <t>8.1.3.35</t>
  </si>
  <si>
    <t>8.1.3.36</t>
  </si>
  <si>
    <t>8.1.3.37</t>
  </si>
  <si>
    <t>8.1.3.38</t>
  </si>
  <si>
    <t>8.1.3.39</t>
  </si>
  <si>
    <t>8.1.3.40</t>
  </si>
  <si>
    <t>8.1.3.41</t>
  </si>
  <si>
    <t>8.1.3.42</t>
  </si>
  <si>
    <t>8.1.3.43</t>
  </si>
  <si>
    <t>8.1.3.44</t>
  </si>
  <si>
    <t>8.1.3.45</t>
  </si>
  <si>
    <t>8.1.3.46</t>
  </si>
  <si>
    <t>8.1.3.47</t>
  </si>
  <si>
    <t>8.1.3.48</t>
  </si>
  <si>
    <t>8.1.3.49</t>
  </si>
  <si>
    <t>8.1.3.50</t>
  </si>
  <si>
    <t>8.1.3.51</t>
  </si>
  <si>
    <t>8.1.3.52</t>
  </si>
  <si>
    <t>8.1.3.53</t>
  </si>
  <si>
    <t>8.1.3.54</t>
  </si>
  <si>
    <t>8.1.3.56</t>
  </si>
  <si>
    <t>8.1.3.57</t>
  </si>
  <si>
    <t>8.1.3.58</t>
  </si>
  <si>
    <t>GA3+02 040 Club</t>
  </si>
  <si>
    <t>Couloir Laverie Erasmus</t>
  </si>
  <si>
    <t>RT3-01 0065</t>
  </si>
  <si>
    <t>RT3-01 0063</t>
  </si>
  <si>
    <t>TM1-01 LT0430</t>
  </si>
  <si>
    <t>Laverie</t>
  </si>
  <si>
    <t>GA3+00 Salle de repos</t>
  </si>
  <si>
    <t>GA3+00 0080</t>
  </si>
  <si>
    <t>GA3+00 084 Cafétéria</t>
  </si>
  <si>
    <t>GA3+00 0114 Réserve 8</t>
  </si>
  <si>
    <t>RT3-01 0040</t>
  </si>
  <si>
    <t>RT3-01 040</t>
  </si>
  <si>
    <t>Club (GA3+02 078)</t>
  </si>
  <si>
    <t>Club (GA3+02 065 Office 5)</t>
  </si>
  <si>
    <t>Club (GA3+02 045)</t>
  </si>
  <si>
    <t>Club (GA3+02 039 Office 3)</t>
  </si>
  <si>
    <t>Club (GA3+02 039)</t>
  </si>
  <si>
    <t>Club (GA3+02 067)</t>
  </si>
  <si>
    <t>Club (GA3+02 073)</t>
  </si>
  <si>
    <t>Club (Office 1)</t>
  </si>
  <si>
    <t>GA2+00 040</t>
  </si>
  <si>
    <t>Cafeteria</t>
  </si>
  <si>
    <t>Club (Réserve PA)</t>
  </si>
  <si>
    <t>Club (Office)</t>
  </si>
  <si>
    <t>Club (GA3+02 045 Office 4 )</t>
  </si>
  <si>
    <t>RT3-01 060</t>
  </si>
  <si>
    <t>cuisine</t>
  </si>
  <si>
    <t>RT3-01 065</t>
  </si>
  <si>
    <t>RT3-01 063</t>
  </si>
  <si>
    <t>GA2+00 050</t>
  </si>
  <si>
    <t>ER1-01 0041</t>
  </si>
  <si>
    <t>GA2+00 048</t>
  </si>
  <si>
    <t>Restaurant ER1</t>
  </si>
  <si>
    <t>Réserve sèche (RT3-01 065 )</t>
  </si>
  <si>
    <t>Stock GT ER1-01</t>
  </si>
  <si>
    <t>Réserve 4 (GA3+00 61)</t>
  </si>
  <si>
    <t>Salatschleuder / essoreuse à salade</t>
  </si>
  <si>
    <t>Vakuumierer / machine sous vide</t>
  </si>
  <si>
    <t>Kühltheke / meuble / vitrine réfrigéré</t>
  </si>
  <si>
    <t>Allesschneider / trancheuse</t>
  </si>
  <si>
    <t>UV-Schrank / armoire de stérilisation</t>
  </si>
  <si>
    <t>Warmhalteplatte / plaque de cuisson</t>
  </si>
  <si>
    <t>Schnellkochkessel / marmite à cuisson rapide</t>
  </si>
  <si>
    <t>Standmixer / mixeur</t>
  </si>
  <si>
    <t>Dampfgarer / four à vapeur (steamer)</t>
  </si>
  <si>
    <t>Wasserbad / bain-marie</t>
  </si>
  <si>
    <t>Kochfeld / 2 plaques de cuisson</t>
  </si>
  <si>
    <t>Kochfeld 4 E-Platten / 4 plaques de cuisson</t>
  </si>
  <si>
    <t>2-fach Fritteuse / 2 friteuses</t>
  </si>
  <si>
    <t>Mobiler Wärmeschrank / armoire chauffante mobile</t>
  </si>
  <si>
    <t>Suppenwarmhalter / marmite à soupe</t>
  </si>
  <si>
    <t>Mobiler Tellerspender / distributeur chauffe assiettes mobile</t>
  </si>
  <si>
    <t>Warmhaltetheke / vitrine chauffante</t>
  </si>
  <si>
    <t>Heisser Stein / pierrade chauffante</t>
  </si>
  <si>
    <t>Warmhaltebehälter / bain-marie (réservoir chauffant)</t>
  </si>
  <si>
    <t>Wärmeschrank / armoire chauffante</t>
  </si>
  <si>
    <t>mobiler Tablettstapler / empileur de tablettes mobile</t>
  </si>
  <si>
    <t>mobiler Tellerspender / distributeur chauffe assiettes mobile</t>
  </si>
  <si>
    <t>Geschirrspülmaschine / lave-vaiselle</t>
  </si>
  <si>
    <t>Spülmaschine / lave-vaiselle</t>
  </si>
  <si>
    <t>Transportband / convoyeur à bande</t>
  </si>
  <si>
    <t>Mikrowelle / micro-ondes</t>
  </si>
  <si>
    <t>Korbspender / distributeur de paniers</t>
  </si>
  <si>
    <t>Trinkbrunnen / fontaine à eau</t>
  </si>
  <si>
    <t>Roller Grill / gril</t>
  </si>
  <si>
    <t>Kaffeemaschine / machine a café</t>
  </si>
  <si>
    <t>Waschbecken / lavabo + boiler électrique</t>
  </si>
  <si>
    <t>Appareil cuisine (01CJ20062959365)</t>
  </si>
  <si>
    <t xml:space="preserve">Kühltheke / meuble / vitrine réfrigéré Mikado </t>
  </si>
  <si>
    <t>Saftpresse / presse-agrume automatique</t>
  </si>
  <si>
    <t>Heizplatte / plaque de cuisson</t>
  </si>
  <si>
    <t>Gyros grill / gril</t>
  </si>
  <si>
    <t>Kaffeemaschin / cafetière</t>
  </si>
  <si>
    <t>Eismaschine / Machine à glaçons</t>
  </si>
  <si>
    <t>Schnellkühler / cellule de refroidissement rapide</t>
  </si>
  <si>
    <t>Griddelplatte / grillade</t>
  </si>
  <si>
    <t>Suppenwarmhalter / marmite</t>
  </si>
  <si>
    <t>DITO Sama</t>
  </si>
  <si>
    <t>EDVP 600 V11C</t>
  </si>
  <si>
    <t>A300/16</t>
  </si>
  <si>
    <t>FAC</t>
  </si>
  <si>
    <t>F350I</t>
  </si>
  <si>
    <t>Soehnle</t>
  </si>
  <si>
    <t>CW7744</t>
  </si>
  <si>
    <t>V800</t>
  </si>
  <si>
    <t>APN/EI800</t>
  </si>
  <si>
    <t>Electrolux Dito</t>
  </si>
  <si>
    <t>XBE 10AS</t>
  </si>
  <si>
    <t>EDB12-21</t>
  </si>
  <si>
    <t>Küppersbusch Convact Air Comfort</t>
  </si>
  <si>
    <t>KEG0107           CCE120</t>
  </si>
  <si>
    <t>Bistro SA3</t>
  </si>
  <si>
    <t>AC/E400</t>
  </si>
  <si>
    <t>AC/E800</t>
  </si>
  <si>
    <t>AFR/810</t>
  </si>
  <si>
    <t>63119/7031</t>
  </si>
  <si>
    <t>37019/7031</t>
  </si>
  <si>
    <t>2 SHE 21-26 E</t>
  </si>
  <si>
    <t>Seipam</t>
  </si>
  <si>
    <t>WOK 3500</t>
  </si>
  <si>
    <t>Josy Juckem</t>
  </si>
  <si>
    <t>53.36.00</t>
  </si>
  <si>
    <t>Inmotion CCE 54/38</t>
  </si>
  <si>
    <t>2SE 21-26 E SEA 6  _A__</t>
  </si>
  <si>
    <t>DV80T</t>
  </si>
  <si>
    <t>K 200 VAP</t>
  </si>
  <si>
    <t>RF-Band</t>
  </si>
  <si>
    <t>DOMO</t>
  </si>
  <si>
    <t>XB2322</t>
  </si>
  <si>
    <t>63615/7249A</t>
  </si>
  <si>
    <t>AB Landskrona Rostfria</t>
  </si>
  <si>
    <t>63115/7031</t>
  </si>
  <si>
    <t>Mikado UKM-4</t>
  </si>
  <si>
    <t>60060/7031</t>
  </si>
  <si>
    <t>63515/7249</t>
  </si>
  <si>
    <t>63625/6761</t>
  </si>
  <si>
    <t>Wittenborg</t>
  </si>
  <si>
    <t>SAT B38F</t>
  </si>
  <si>
    <t>Ilsa / Stiebel eltron</t>
  </si>
  <si>
    <t>/ SHU 5 SL</t>
  </si>
  <si>
    <t>63015/6761</t>
  </si>
  <si>
    <t>63615/7249B</t>
  </si>
  <si>
    <t>MEM. 12</t>
  </si>
  <si>
    <t>Soup Kettle</t>
  </si>
  <si>
    <t>GLLTOP350AUT.NET</t>
  </si>
  <si>
    <t>Dita Sama</t>
  </si>
  <si>
    <t>XBE40AS</t>
  </si>
  <si>
    <t>UKM-4 , Nr 361935</t>
  </si>
  <si>
    <t>Granule Flexi</t>
  </si>
  <si>
    <t>Zümex</t>
  </si>
  <si>
    <t>Versatile pro</t>
  </si>
  <si>
    <t>Domaco</t>
  </si>
  <si>
    <t>Fundi180</t>
  </si>
  <si>
    <t>Gurden</t>
  </si>
  <si>
    <t>BVBA</t>
  </si>
  <si>
    <t>HD7448</t>
  </si>
  <si>
    <t>L-121-3</t>
  </si>
  <si>
    <t>Roller-grill</t>
  </si>
  <si>
    <t>GRE 40</t>
  </si>
  <si>
    <t>Franstal</t>
  </si>
  <si>
    <t>FHIRDM061S ABB BF05 / R404</t>
  </si>
  <si>
    <t>Capic</t>
  </si>
  <si>
    <t>W292926</t>
  </si>
  <si>
    <t>W295015</t>
  </si>
  <si>
    <t>CL50E</t>
  </si>
  <si>
    <t>Samsung</t>
  </si>
  <si>
    <t>CM1529A-1</t>
  </si>
  <si>
    <t>Expo Vetrine + cassette</t>
  </si>
  <si>
    <t>T2</t>
  </si>
  <si>
    <t>T3</t>
  </si>
  <si>
    <t>T5</t>
  </si>
  <si>
    <t>T6</t>
  </si>
  <si>
    <t>T10</t>
  </si>
  <si>
    <t>T14</t>
  </si>
  <si>
    <t>T16</t>
  </si>
  <si>
    <t>T17</t>
  </si>
  <si>
    <t>T18</t>
  </si>
  <si>
    <t>T20</t>
  </si>
  <si>
    <t>T24a</t>
  </si>
  <si>
    <t>T24b</t>
  </si>
  <si>
    <t>T25</t>
  </si>
  <si>
    <t>T26</t>
  </si>
  <si>
    <t>T29</t>
  </si>
  <si>
    <t>T30</t>
  </si>
  <si>
    <t>T31</t>
  </si>
  <si>
    <t>T32</t>
  </si>
  <si>
    <t>T33</t>
  </si>
  <si>
    <t>T34a</t>
  </si>
  <si>
    <t>T34b</t>
  </si>
  <si>
    <t>T35</t>
  </si>
  <si>
    <t>T36</t>
  </si>
  <si>
    <t>T37</t>
  </si>
  <si>
    <t>T39</t>
  </si>
  <si>
    <t>T40</t>
  </si>
  <si>
    <t>T41</t>
  </si>
  <si>
    <t>T42</t>
  </si>
  <si>
    <t>T43</t>
  </si>
  <si>
    <t>T44</t>
  </si>
  <si>
    <t>T45</t>
  </si>
  <si>
    <t>T46</t>
  </si>
  <si>
    <t>T47</t>
  </si>
  <si>
    <t>T48</t>
  </si>
  <si>
    <t>T49</t>
  </si>
  <si>
    <t>T50</t>
  </si>
  <si>
    <t>T51</t>
  </si>
  <si>
    <t>T52</t>
  </si>
  <si>
    <t>T53</t>
  </si>
  <si>
    <t>T54</t>
  </si>
  <si>
    <t>T55</t>
  </si>
  <si>
    <t>T56</t>
  </si>
  <si>
    <t>T57a</t>
  </si>
  <si>
    <t>T57b</t>
  </si>
  <si>
    <t>T60</t>
  </si>
  <si>
    <t>T61</t>
  </si>
  <si>
    <t>T62</t>
  </si>
  <si>
    <t>T63</t>
  </si>
  <si>
    <t>T64</t>
  </si>
  <si>
    <t>T65</t>
  </si>
  <si>
    <t>T66</t>
  </si>
  <si>
    <t>T68</t>
  </si>
  <si>
    <t>T69</t>
  </si>
  <si>
    <t>T70</t>
  </si>
  <si>
    <t>T71</t>
  </si>
  <si>
    <t>T72</t>
  </si>
  <si>
    <t>T73</t>
  </si>
  <si>
    <t>T75</t>
  </si>
  <si>
    <t>T76</t>
  </si>
  <si>
    <t>T77</t>
  </si>
  <si>
    <t>T78</t>
  </si>
  <si>
    <t>T79</t>
  </si>
  <si>
    <t>T80</t>
  </si>
  <si>
    <t>T81</t>
  </si>
  <si>
    <t>T83</t>
  </si>
  <si>
    <t>T88</t>
  </si>
  <si>
    <t>T89</t>
  </si>
  <si>
    <t>T90</t>
  </si>
  <si>
    <t>T91</t>
  </si>
  <si>
    <t>T92</t>
  </si>
  <si>
    <t>T93</t>
  </si>
  <si>
    <t>T95</t>
  </si>
  <si>
    <t>T96</t>
  </si>
  <si>
    <t>T96"</t>
  </si>
  <si>
    <t>T97</t>
  </si>
  <si>
    <t>T98</t>
  </si>
  <si>
    <t>T99</t>
  </si>
  <si>
    <t>T103</t>
  </si>
  <si>
    <t>T104</t>
  </si>
  <si>
    <t>T105</t>
  </si>
  <si>
    <t>T111</t>
  </si>
  <si>
    <t>APKN°84</t>
  </si>
  <si>
    <t>T120</t>
  </si>
  <si>
    <t>T121</t>
  </si>
  <si>
    <t>T122</t>
  </si>
  <si>
    <t>T123</t>
  </si>
  <si>
    <t>T124</t>
  </si>
  <si>
    <t>T125</t>
  </si>
  <si>
    <t>T126</t>
  </si>
  <si>
    <t>T127</t>
  </si>
  <si>
    <t>Préparation froide</t>
  </si>
  <si>
    <t>Reserve</t>
  </si>
  <si>
    <t>cafeteria</t>
  </si>
  <si>
    <t>8.1.11.3</t>
  </si>
  <si>
    <t>8.1.11.4</t>
  </si>
  <si>
    <t>8.1.11.5</t>
  </si>
  <si>
    <t>8.1.11.6</t>
  </si>
  <si>
    <t>8.1.11.7</t>
  </si>
  <si>
    <t>8.1.11.8</t>
  </si>
  <si>
    <t>8.1.11.9</t>
  </si>
  <si>
    <t>8.1.11.10</t>
  </si>
  <si>
    <t>8.1.11.11</t>
  </si>
  <si>
    <t>8.1.11.12</t>
  </si>
  <si>
    <t>8.1.11.13</t>
  </si>
  <si>
    <t>8.1.11.14</t>
  </si>
  <si>
    <t>8.1.11.15</t>
  </si>
  <si>
    <t>8.1.11.16</t>
  </si>
  <si>
    <t>8.1.11.17</t>
  </si>
  <si>
    <t>8.1.11.18</t>
  </si>
  <si>
    <t>8.1.11.19</t>
  </si>
  <si>
    <t>8.1.11.20</t>
  </si>
  <si>
    <t>8.1.11.21</t>
  </si>
  <si>
    <t>8.1.11.22</t>
  </si>
  <si>
    <t>8.1.11.23</t>
  </si>
  <si>
    <t>8.1.11.24</t>
  </si>
  <si>
    <t>8.1.11.25</t>
  </si>
  <si>
    <t>8.1.11.26</t>
  </si>
  <si>
    <t>8.1.11.27</t>
  </si>
  <si>
    <t>8.1.11.28</t>
  </si>
  <si>
    <t>8.1.11.29</t>
  </si>
  <si>
    <t>8.1.11.30</t>
  </si>
  <si>
    <t>8.1.11.31</t>
  </si>
  <si>
    <t>8.1.11.32</t>
  </si>
  <si>
    <t>8.1.11.33</t>
  </si>
  <si>
    <t>8.1.11.34</t>
  </si>
  <si>
    <t>8.1.11.35</t>
  </si>
  <si>
    <t>8.1.11.36</t>
  </si>
  <si>
    <t>8.1.11.37</t>
  </si>
  <si>
    <t>8.1.11.38</t>
  </si>
  <si>
    <t>8.1.11.39</t>
  </si>
  <si>
    <t>8.1.11.40</t>
  </si>
  <si>
    <t>8.1.11.41</t>
  </si>
  <si>
    <t>8.1.11.42</t>
  </si>
  <si>
    <t>8.1.11.43</t>
  </si>
  <si>
    <t>8.1.11.44</t>
  </si>
  <si>
    <t>8.1.11.45</t>
  </si>
  <si>
    <t>8.1.11.46</t>
  </si>
  <si>
    <t>8.1.11.47</t>
  </si>
  <si>
    <t>8.1.11.48</t>
  </si>
  <si>
    <t>8.2.11.2</t>
  </si>
  <si>
    <t>8.2.11.3</t>
  </si>
  <si>
    <t>8.2.11.4</t>
  </si>
  <si>
    <t>8.2.11.5</t>
  </si>
  <si>
    <t>8.2.11.6</t>
  </si>
  <si>
    <t>8.1.1.1</t>
  </si>
  <si>
    <t>8.1.1.2</t>
  </si>
  <si>
    <t>8.1.1.3</t>
  </si>
  <si>
    <t>8.1.1.4</t>
  </si>
  <si>
    <t>8.1.1.5</t>
  </si>
  <si>
    <t>8.1.1.6</t>
  </si>
  <si>
    <t>8.1.1.7</t>
  </si>
  <si>
    <t>8.1.1.8</t>
  </si>
  <si>
    <t>8.1.1.9</t>
  </si>
  <si>
    <t>8.1.1.10</t>
  </si>
  <si>
    <t>8.1.1.11</t>
  </si>
  <si>
    <t>8.1.1.12</t>
  </si>
  <si>
    <t>8.1.1.13</t>
  </si>
  <si>
    <t>8.1.1.14</t>
  </si>
  <si>
    <t>8.1.1.15</t>
  </si>
  <si>
    <t>8.1.1.16</t>
  </si>
  <si>
    <t>8.1.1.17</t>
  </si>
  <si>
    <t>8.1.1.18</t>
  </si>
  <si>
    <t>8.1.1.19</t>
  </si>
  <si>
    <t>8.1.1.20</t>
  </si>
  <si>
    <t>8.1.1.21</t>
  </si>
  <si>
    <t>8.1.1.22</t>
  </si>
  <si>
    <t>8.1.1.23</t>
  </si>
  <si>
    <t>8.1.1.24</t>
  </si>
  <si>
    <t>8.1.1.25</t>
  </si>
  <si>
    <t>8.1.1.26</t>
  </si>
  <si>
    <t>8.1.1.27</t>
  </si>
  <si>
    <t>8.1.1.28</t>
  </si>
  <si>
    <t>8.1.1.29</t>
  </si>
  <si>
    <t>8.1.1.30</t>
  </si>
  <si>
    <t>8.1.1.31</t>
  </si>
  <si>
    <t>8.1.1.32</t>
  </si>
  <si>
    <t>8.1.1.33</t>
  </si>
  <si>
    <t>8.1.1.34</t>
  </si>
  <si>
    <t>8.1.1.35</t>
  </si>
  <si>
    <t>8.1.1.36</t>
  </si>
  <si>
    <t>8.1.1.37</t>
  </si>
  <si>
    <t>8.1.1.38</t>
  </si>
  <si>
    <t>8.1.1.39</t>
  </si>
  <si>
    <t>8.1.1.40</t>
  </si>
  <si>
    <t>8.1.1.41</t>
  </si>
  <si>
    <t>8.1.1.42</t>
  </si>
  <si>
    <t>8.1.1.43</t>
  </si>
  <si>
    <t>8.1.1.44</t>
  </si>
  <si>
    <t>8.1.1.45</t>
  </si>
  <si>
    <t>8.1.1.46</t>
  </si>
  <si>
    <t>8.1.1.47</t>
  </si>
  <si>
    <t>8.1.1.48</t>
  </si>
  <si>
    <t>8.1.1.49</t>
  </si>
  <si>
    <t>8.1.1.50</t>
  </si>
  <si>
    <t>8.1.1.51</t>
  </si>
  <si>
    <t>8.1.1.52</t>
  </si>
  <si>
    <t>8.1.1.53</t>
  </si>
  <si>
    <t>8.1.1.54</t>
  </si>
  <si>
    <t>8.1.1.55</t>
  </si>
  <si>
    <t>8.1.1.56</t>
  </si>
  <si>
    <t>8.1.1.57</t>
  </si>
  <si>
    <t>8.1.1.58</t>
  </si>
  <si>
    <t>8.1.1.59</t>
  </si>
  <si>
    <t>8.1.1.60</t>
  </si>
  <si>
    <t>8.1.1.61</t>
  </si>
  <si>
    <t>8.1.1.62</t>
  </si>
  <si>
    <t>8.1.1.63</t>
  </si>
  <si>
    <t>8.1.1.64</t>
  </si>
  <si>
    <t>8.1.1.65</t>
  </si>
  <si>
    <t>8.1.1.66</t>
  </si>
  <si>
    <t>8.1.1.67</t>
  </si>
  <si>
    <t>8.1.1.68</t>
  </si>
  <si>
    <t>8.1.1.69</t>
  </si>
  <si>
    <t>N°</t>
  </si>
  <si>
    <t>DÉSIGNATION DES OUVRAGES</t>
  </si>
  <si>
    <t>U</t>
  </si>
  <si>
    <t>P.U.</t>
  </si>
  <si>
    <t>Intervention du lundi au vendredi de 6 à 22 h</t>
  </si>
  <si>
    <t>h</t>
  </si>
  <si>
    <t>Intervention le samedi de 6 à 22 h</t>
  </si>
  <si>
    <t>Intervention le dimanche de 6 à 22 h</t>
  </si>
  <si>
    <t>Intervention de 22 à 6 h</t>
  </si>
  <si>
    <t>1.1.3</t>
  </si>
  <si>
    <t>Monteur</t>
  </si>
  <si>
    <t>1.1.4</t>
  </si>
  <si>
    <t>Technicien</t>
  </si>
  <si>
    <t>Technicien spécialisé système GTC</t>
  </si>
  <si>
    <t>1.1.5</t>
  </si>
  <si>
    <t>Technicien spécialisé système Winmag</t>
  </si>
  <si>
    <t>Sous-total Chapitre 1</t>
  </si>
  <si>
    <t>Equipements techniques</t>
  </si>
  <si>
    <t>2.1</t>
  </si>
  <si>
    <t xml:space="preserve">Travaux de modification d’installations techniques </t>
  </si>
  <si>
    <t>2.1.1</t>
  </si>
  <si>
    <t>Travaux électriques pour adaptation aux nouveaux cloisonnements</t>
  </si>
  <si>
    <t xml:space="preserve">Dépose et stockage de luminaire  pour permettre la modification des installations </t>
  </si>
  <si>
    <t>pc</t>
  </si>
  <si>
    <t>2.1.1.2</t>
  </si>
  <si>
    <t xml:space="preserve">Dépose et stockage de detecteur incendie pour permettre la modification des installations </t>
  </si>
  <si>
    <t>2.1.1.3</t>
  </si>
  <si>
    <t xml:space="preserve">Remontage de luminaire  après modifications  des installations </t>
  </si>
  <si>
    <t>2.1.1.4</t>
  </si>
  <si>
    <t xml:space="preserve">Remontage de detecteur incendie  après modifications  des installations </t>
  </si>
  <si>
    <t>2.1.1.5</t>
  </si>
  <si>
    <t>Démontage équipements (Prise / Inter/Sonde)</t>
  </si>
  <si>
    <t>2.1.1.6</t>
  </si>
  <si>
    <t>Démontage câble (3*2,5 / EIB / 2*2*0,8)</t>
  </si>
  <si>
    <t>2.1.1.7</t>
  </si>
  <si>
    <t>Nouveau câble bus EIB</t>
  </si>
  <si>
    <t>ml</t>
  </si>
  <si>
    <t>2.1.1.8</t>
  </si>
  <si>
    <t>Nouveau câble 3*2,5 mm²</t>
  </si>
  <si>
    <t>2.1.1.9</t>
  </si>
  <si>
    <t>Nouveau Câble Thermostat 2*2*0,8 pour thermostat</t>
  </si>
  <si>
    <t>2.1.1.10</t>
  </si>
  <si>
    <t>Câblage et montage (inter / prise / thermostat)</t>
  </si>
  <si>
    <t>2.1.1.11</t>
  </si>
  <si>
    <t>Departament Informatique – Dépose du câblage existant  /Démontage / Câblage / Remontage + programmation</t>
  </si>
  <si>
    <t>2.1.1.12</t>
  </si>
  <si>
    <t>Nouveau câble  BMK</t>
  </si>
  <si>
    <t>2.1.1.13</t>
  </si>
  <si>
    <t xml:space="preserve"> Prise 230 V / 16A</t>
  </si>
  <si>
    <t>2.1.1.14</t>
  </si>
  <si>
    <t>Interface EIB</t>
  </si>
  <si>
    <t>2.1.1.15</t>
  </si>
  <si>
    <t>Boite de sol avec double RJ45 et deux prises 230V, y inclus câblage basse tension +/- 50 ml et câble informatique catégorie 7 +/- 60 ml</t>
  </si>
  <si>
    <t>2.1.1.16</t>
  </si>
  <si>
    <t>Luminaire (1 pour 4m2), comme à l’existant</t>
  </si>
  <si>
    <t>2.1.1.17</t>
  </si>
  <si>
    <t>Mise en service et étiquetage des circuits électriques éclairage, des stores et des ouvrants, y inclus toutes sujétions.</t>
  </si>
  <si>
    <t>2.1.2</t>
  </si>
  <si>
    <t xml:space="preserve">Adaptations HVAC, régulation  EIB et DI </t>
  </si>
  <si>
    <t>2.1.2.2</t>
  </si>
  <si>
    <t>2.1.2.3</t>
  </si>
  <si>
    <t>2.1.2.4</t>
  </si>
  <si>
    <t>2.1.2.5</t>
  </si>
  <si>
    <t>2.1.2.6</t>
  </si>
  <si>
    <t xml:space="preserve">Remontage  de bouche démontée  et réglage complet, y inclus toutes sujétions, après la modification des installations </t>
  </si>
  <si>
    <t>2.1.2.7</t>
  </si>
  <si>
    <t xml:space="preserve">Dépose et stockage de radiateur avec accesoires pour permettre la modification des installations </t>
  </si>
  <si>
    <t>2.1.2.8</t>
  </si>
  <si>
    <t xml:space="preserve">Remontage des radiateur démonté avec accesoires et réglage complet, y inclus toutes sujétions, après la modification des installations </t>
  </si>
  <si>
    <t>2.1.2.9</t>
  </si>
  <si>
    <t>Démontage  et remontage du tête du sprinkler y inclus  travaux du vidange et remplissage de réseau de tuyauterie.</t>
  </si>
  <si>
    <t>2.1.2.10</t>
  </si>
  <si>
    <t>Remontage  et remontage du tête du sprinkler y inclus  travaux du vidange et remplissage de réseau de tuyauterie.</t>
  </si>
  <si>
    <t>2.1.2.11</t>
  </si>
  <si>
    <t>Démontage du réseau de gaine y inclus toutes les sujétions pour l’exécution d’un travail selon les règles de l’art</t>
  </si>
  <si>
    <t>2.1.2.12</t>
  </si>
  <si>
    <t>2.1.2.13</t>
  </si>
  <si>
    <t>Remontage du réseau de gaine y inclus toutes les sujétions pour l’exécution d’un travail selon les règles de l’art</t>
  </si>
  <si>
    <t>2.1.2.14</t>
  </si>
  <si>
    <t xml:space="preserve">Conduit en tôle d'acier galvanisé façonné à la demande, y compris fixations et coupes </t>
  </si>
  <si>
    <t>2.1.2.15</t>
  </si>
  <si>
    <t>Conduit et gaine circulaire acier galvanisé ø 160 mm, y compris fixations et coupes et ouvrages complementaires comme coudes, tés, reductions, transformations, etc.</t>
  </si>
  <si>
    <t>2.1.2.16</t>
  </si>
  <si>
    <t>Conduit et gaine circulaire acier galvanisé ø 200 mm, y compris fixations, coupes, et ouvrages complementaires comme coudes, tés, reductions, transformations, etc.</t>
  </si>
  <si>
    <t>2.1.2.17</t>
  </si>
  <si>
    <t>Conduit et gaine circulaire acier galvanisé ø 250 mm, y compris fixations, coupes, et ouvrages complementaires comme coudes, tés, reductions, transformations, etc.</t>
  </si>
  <si>
    <t>2.1.2.18</t>
  </si>
  <si>
    <t>Conduit et gaine circulaire acier galvanisé ø 300 mm, y compris fixations, coupes, et ouvrages complementaires comme coudes, tés, reductions, transformations, etc.</t>
  </si>
  <si>
    <t>2.1.2.19</t>
  </si>
  <si>
    <t>Conduit et gaine circulaire de ventilation souple en aluminium  ø 80 mm avec
isolation thermique et phonique.y compris fixations, coupes, et ouvrages complementaires</t>
  </si>
  <si>
    <t>2.1.2.20</t>
  </si>
  <si>
    <t>Conduit et gaine circulaire de ventilation souple en aluminium  ø 100 mm avec
isolation thermique et phonique.y compris fixations, coupes, et ouvrages complementaires</t>
  </si>
  <si>
    <t>2.1.2.21</t>
  </si>
  <si>
    <t>Conduit et gaine circulaire de ventilation souple en aluminium  ø 125 mm avec
isolation thermique et phonique.y compris fixations, coupes, et ouvrages complementaires</t>
  </si>
  <si>
    <t>2.1.2.22</t>
  </si>
  <si>
    <t>Conduit et gaine circulaire de ventilation souple en aluminium  ø 150 mm avec
isolation thermique et phonique.y compris fixations, coupes, et ouvrages complementaires</t>
  </si>
  <si>
    <t>2.1.2.23</t>
  </si>
  <si>
    <t>Conduit et gaine circulaire de ventilation souple en aluminium  ø 160 mm avec
isolation thermique et phonique.y compris fixations, coupes, et ouvrages complementaires</t>
  </si>
  <si>
    <t>2.1.2.24</t>
  </si>
  <si>
    <t>Bouches de ventilation circulaire en tôle d’acier  avec couleur  RAL à definir, DN 100</t>
  </si>
  <si>
    <t>u</t>
  </si>
  <si>
    <t>2.1.2.25</t>
  </si>
  <si>
    <t>Bouches de ventilation circulaire en tôle d’acier  avec couleur  RAL à definir, DN 125</t>
  </si>
  <si>
    <t>2.1.2.26</t>
  </si>
  <si>
    <t>Bouches de ventilation circulaire en tôle d’acier  avec couleur  RAL à definir, DN 160</t>
  </si>
  <si>
    <t>2.1.2.27</t>
  </si>
  <si>
    <t>Régulateurs de débit, autonomes  à action mécanique, circulaires pour la régulation du soufflage ou de la  reprise dans des systèmes à débit d'air constant  DN 80</t>
  </si>
  <si>
    <t>2.1.2.28</t>
  </si>
  <si>
    <t>Régulateurs de débit, autonomes  à action mécanique, circulaires pour la régulation du soufflage ou de la  reprise dans des systèmes à débit d'air constant  DN100</t>
  </si>
  <si>
    <t>2.1.2.29</t>
  </si>
  <si>
    <t>Régulateurs de débit, autonomes  à action mécanique, circulaires pour la régulation du soufflage ou de la  reprise dans des systèmes à débit d'air constant  DN125</t>
  </si>
  <si>
    <t>2.1.2.30</t>
  </si>
  <si>
    <t>Régulateurs de débit, autonomes  à action mécanique, circulaires pour la régulation du soufflage ou de la  reprise dans des systèmes à débit d'air constant  DN160</t>
  </si>
  <si>
    <t>2.1.2.31</t>
  </si>
  <si>
    <t>Régulateurs de débit, autonomes  à action mécanique, circulaires pour la régulation du soufflage ou de la  reprise dans des systèmes à débit d'air constant  DN200</t>
  </si>
  <si>
    <t>2.1.2.32</t>
  </si>
  <si>
    <t>Régulateurs VAV circulaires pour applications standard liées au soufflage ou à la  reprise dans des systèmes à débits variable. Avec composants électroniques de régulation DN 100</t>
  </si>
  <si>
    <t>2.1.2.33</t>
  </si>
  <si>
    <t>Régulateurs VAV circulaires pour applications standard liées au soufflage ou à la  reprise dans des systèmes à débits variable. Avec composants électroniques de régulation DN 125</t>
  </si>
  <si>
    <t>2.1.2.34</t>
  </si>
  <si>
    <t>Silencieux circulaires flexibles pour  l'atténuation du bruit dans les gaines avec  50 mm d'isolation DN 80</t>
  </si>
  <si>
    <t>2.1.2.35</t>
  </si>
  <si>
    <t>Silencieux circulaires flexibles pour  l'atténuation du bruit dans les gaines avec  50 mm d'isolation DN 100</t>
  </si>
  <si>
    <t>2.1.2.36</t>
  </si>
  <si>
    <t>Silencieux circulaires flexibles pour  l'atténuation du bruit dans les gaines avec  50 mm d'isolation DN 125</t>
  </si>
  <si>
    <t>2.1.2.37</t>
  </si>
  <si>
    <t>Silencieux circulaires flexibles pour  l'atténuation du bruit dans les gaines avec  50 mm d'isolation DN 160</t>
  </si>
  <si>
    <t>2.1.2.38</t>
  </si>
  <si>
    <t>2.1.2.39</t>
  </si>
  <si>
    <t>2.1.2.40</t>
  </si>
  <si>
    <t xml:space="preserve">Grille de sol type « diffusion source » avec caisson de raccord en tôle galvanisée et flexible alu. Marque : Krantz Grandeur 200,  y inclus toutes les sujétions pour l’exécution d’un travail selon les règles de l’art.
</t>
  </si>
  <si>
    <t>2.1.2.41</t>
  </si>
  <si>
    <t xml:space="preserve">Création d'un piquage dans la plage de Ø80- Ø200mm sur gaine existante, 
y inclus toutes les sujétions pour l’exécution d’un travail selon les règles de l’art.
</t>
  </si>
  <si>
    <t>2.1.2.42</t>
  </si>
  <si>
    <t>Découpe et ajustement des gaines intermédiaires, y inclus toutes les sujétions pour l’exécution d’un travail selon les règles de l’art.</t>
  </si>
  <si>
    <t>2.1.2.43</t>
  </si>
  <si>
    <t xml:space="preserve">Création de piquages dans la plage de DN10-DN 40mm sur le réseau eau glacée des plafonds froids pour alimenter les éléments actifs ajoutés . Mise à l'arrêt du réseau plafond de l'étage, vidange et remplissage y inclus  toutes les sujétions pour l’exécution d’un travail selon les règles de l’art.
</t>
  </si>
  <si>
    <t>2.1.2.44</t>
  </si>
  <si>
    <t xml:space="preserve">Création de piquage dans la plage de DN10-DN 40mm par prise en charge type Flamco T-PLUS pour éviter la vidange et la remise en eau du plafond. (2 colliers de prise en charge par local), y inclus toutes les sujétions pour l’exécution d’un travail selon les règles de l’art.
</t>
  </si>
  <si>
    <t>2.1.2.45</t>
  </si>
  <si>
    <t>Kit hydraulique avec 1 vanne d'arrêt ¾'', 1 vanne de réglage ½'', 1 vanne de régulation motorisée, 2 vidanges ½'', tube noir ½'', isolation caoutchouc cellulaire sur départ et 2 flexibles de raccordement en inox annelé sur éléments actifs, y inclus toutes les sujétions pour l’exécution d’un travail selon les règles de l’art.</t>
  </si>
  <si>
    <t>2.1.2.46</t>
  </si>
  <si>
    <t>Mise en place d'éléments actifs en cuivre sur mesure par collage ou magnet sur les plaques de plafond existantes des anciens couloirs, pour climatiser les zones nouvellement cloisonnées  en refroidissant les plafonds, y inclus toutes les sujétions pour l’exécution d’un travail selon les règles de l’art.</t>
  </si>
  <si>
    <t>2.1.2.47</t>
  </si>
  <si>
    <t>Nouvel équilibrage des réseaux d´air , y inclus toutes les sujétions pour l’exécution d’un travail selon les règles de l’art.</t>
  </si>
  <si>
    <t>2.1.2.48</t>
  </si>
  <si>
    <t>Nouvel équilibrage des réseaux de l´eau , y inclus toutes les sujétions pour l’exécution d’un travail selon les règles de l’art.</t>
  </si>
  <si>
    <t>2.1.2.49</t>
  </si>
  <si>
    <t>Programmation EIB suite aux nouveaux cloisonnements</t>
  </si>
  <si>
    <t>2.1.2.50</t>
  </si>
  <si>
    <t>Mise en service et étiquetage de la régulation, y inclus toutes sujétions.</t>
  </si>
  <si>
    <t>2.1.2.51</t>
  </si>
  <si>
    <t>2.1.2.52</t>
  </si>
  <si>
    <t>Réalisation des plans as-built et des schémas de principe pour toutes les techniques modifiées (plans électriques, détection incendie, plans et schéma EIB HVAC). Cette position comprend la modification des plans informatiques et si nécessaire la fourniture de deux tirages papier par technique à la Cour de justice.</t>
  </si>
  <si>
    <t>2.1.3</t>
  </si>
  <si>
    <t>Sanitaire</t>
  </si>
  <si>
    <t>Fourniture et montage crochet porte manteau existant</t>
  </si>
  <si>
    <t>2.1.4</t>
  </si>
  <si>
    <t>Plafond, faux plancher et d´autres</t>
  </si>
  <si>
    <t xml:space="preserve">Dépose et stockage du plafond pour permettre la modification des installations </t>
  </si>
  <si>
    <t>2.1.4.2</t>
  </si>
  <si>
    <t>2.1.4.3</t>
  </si>
  <si>
    <t xml:space="preserve">Remontage du plafond et plaques après travaux de modification </t>
  </si>
  <si>
    <t>2.1.4.4</t>
  </si>
  <si>
    <t xml:space="preserve">Remontage du faux plancher après travaux de modification </t>
  </si>
  <si>
    <t>2.1.4.5</t>
  </si>
  <si>
    <t>Numérotation et protection des plaques entreposées pour remontage ultérieur</t>
  </si>
  <si>
    <t>2.1.4.6</t>
  </si>
  <si>
    <t xml:space="preserve">Dépose et pose de plaque de caillebotis métallique existant </t>
  </si>
  <si>
    <t xml:space="preserve">Sous-total Travaux de modification d’installations techniques </t>
  </si>
  <si>
    <t>Sous-total Chapitre 2</t>
  </si>
  <si>
    <t xml:space="preserve">Analyses </t>
  </si>
  <si>
    <t>3.1</t>
  </si>
  <si>
    <t>Qualité d´air et de l´eau</t>
  </si>
  <si>
    <t>3.1.1</t>
  </si>
  <si>
    <t>Air</t>
  </si>
  <si>
    <t xml:space="preserve">Confort Thermique y inclus forfait déplacement et rapport </t>
  </si>
  <si>
    <t xml:space="preserve">Ventilation y inclus forfait déplacement et rapport </t>
  </si>
  <si>
    <t xml:space="preserve">Poussières Inhalables y inclus forfait déplacement et rapport </t>
  </si>
  <si>
    <t>3.1.1.4</t>
  </si>
  <si>
    <t xml:space="preserve">Fibres Minéraux et autres y inclus forfait déplacement et rapport </t>
  </si>
  <si>
    <t>3.1.1.5</t>
  </si>
  <si>
    <t xml:space="preserve">Suies et Nox y inclus forfait déplacement et rapport </t>
  </si>
  <si>
    <t>3.1.1.6</t>
  </si>
  <si>
    <t xml:space="preserve">TVOC y inclus forfait déplacement et rapport </t>
  </si>
  <si>
    <t>3.1.1.7</t>
  </si>
  <si>
    <t xml:space="preserve">Spectre VOC (VVOC et SVOC) y inclus forfait déplacement et rapport </t>
  </si>
  <si>
    <t>3.1.1.8</t>
  </si>
  <si>
    <t xml:space="preserve">Formaldehyde y inclus forfait déplacement et rapport </t>
  </si>
  <si>
    <t>3.1.1.9</t>
  </si>
  <si>
    <t xml:space="preserve">CO, CO2 y inclus forfait déplacement et rapport </t>
  </si>
  <si>
    <t>3.1.1.10</t>
  </si>
  <si>
    <t xml:space="preserve">Bactéries, Moississures et Levures y inclus forfait déplacement et rapport </t>
  </si>
  <si>
    <t>3.1.1.11</t>
  </si>
  <si>
    <t xml:space="preserve">Acariens y inclus forfait déplacement et rapport </t>
  </si>
  <si>
    <t>3.1.1.12</t>
  </si>
  <si>
    <t xml:space="preserve">Emissions Installations de Combustion y inclus forfait déplacement et rapport </t>
  </si>
  <si>
    <t>3.1.1.13</t>
  </si>
  <si>
    <t>3.1.1.14</t>
  </si>
  <si>
    <r>
      <t>Centrales Traitement d'Air</t>
    </r>
    <r>
      <rPr>
        <sz val="10"/>
        <rFont val="Arial"/>
        <family val="2"/>
      </rPr>
      <t xml:space="preserve"> Inspection Visuelle y inclus forfait déplacement et rapport </t>
    </r>
  </si>
  <si>
    <t xml:space="preserve">Centrales Traitement d'Air: Inspection Fonctions  y inclus forfait déplacement et rapport </t>
  </si>
  <si>
    <t>3.1.2</t>
  </si>
  <si>
    <t>Eau</t>
  </si>
  <si>
    <t xml:space="preserve">Bactéries Moissisures et Levures y inclus forfait déplacement et rapport </t>
  </si>
  <si>
    <t xml:space="preserve">Metaux y inclus forfait déplacement et rapport </t>
  </si>
  <si>
    <t xml:space="preserve">Poatabilitée  y inclus forfait déplacement et rapport </t>
  </si>
  <si>
    <t>3.1.2.4</t>
  </si>
  <si>
    <t xml:space="preserve">Légionelle Milieu Culture (Lsp et Lp) y inclus forfait déplacement et rapport </t>
  </si>
  <si>
    <t>3.1.2.5</t>
  </si>
  <si>
    <t xml:space="preserve">Légionella PCR y inclus forfait déplacement et rapport </t>
  </si>
  <si>
    <t>3.1.2.6</t>
  </si>
  <si>
    <t xml:space="preserve">Légionella Souche y inclus forfait déplacement et rapport </t>
  </si>
  <si>
    <t>Sous-total Qualité d´air et de l´eau</t>
  </si>
  <si>
    <t>Sous-total Chapitre 3</t>
  </si>
  <si>
    <t xml:space="preserve">Grues, engins de levage, et échafaudage </t>
  </si>
  <si>
    <t>4.1</t>
  </si>
  <si>
    <t>Grues</t>
  </si>
  <si>
    <t>4.1.1</t>
  </si>
  <si>
    <t>Grues mobiles</t>
  </si>
  <si>
    <t>Journée de location de grue mobile jusqu´à 70 t y  inclus minimum service, transport, impôts, taxes, permission legals , etc. , si necessaires.</t>
  </si>
  <si>
    <t>j</t>
  </si>
  <si>
    <t>Journée de location de grue mobile dès 80t à 140 t y  inclus minimum service, transport, impôts, taxes, permission legals , etc. , si necessaires.</t>
  </si>
  <si>
    <t>Journée de location de grue mobile  dès 160 t à 220 t y  inclus minimum service, transport, impôts, taxes, permission legals , etc. , si necessaires.</t>
  </si>
  <si>
    <t>4.1.2</t>
  </si>
  <si>
    <t>Camions grues</t>
  </si>
  <si>
    <t>Journée de location de camion grue  jusqu´à 50 t y y inclus transport, impôts, taxes, permission legals , etc. , si necessaires.</t>
  </si>
  <si>
    <t>4.1.3</t>
  </si>
  <si>
    <t>Grue légère</t>
  </si>
  <si>
    <t>Journée de location de grue légère  jusqu´à 0,5 t hydraulique ou manuelle pour des endroits mal accessibles, avec une hauteur de levage de 3 m. y  inclus minimum service, transport, impôts, taxes, permission legals , etc. , si necessaires.</t>
  </si>
  <si>
    <t>Sous-total Grues</t>
  </si>
  <si>
    <t>4.2</t>
  </si>
  <si>
    <t>Engins de levage</t>
  </si>
  <si>
    <t>4.2.1</t>
  </si>
  <si>
    <t>Nacelles ciseaux à batterie</t>
  </si>
  <si>
    <t>4.2.1.2</t>
  </si>
  <si>
    <t>4.2.1.3</t>
  </si>
  <si>
    <t>4.2.1.4</t>
  </si>
  <si>
    <t>4.2.2</t>
  </si>
  <si>
    <t>Nacelles ciseaux motorisées</t>
  </si>
  <si>
    <t>4.2.2.2</t>
  </si>
  <si>
    <t>4.2.2.3</t>
  </si>
  <si>
    <t>4.2.3</t>
  </si>
  <si>
    <t>Nacelles électriques à mât droit télescopique</t>
  </si>
  <si>
    <t>Journée de location de nacelle électrique à mât droit télescopiquee ( passage de portes et système Super Straddle ou similaire)  avec une hauteur de travail jusqu´à 8 m y  inclus roues spécifiques à la surface, minimum service, transport, impôts, taxes, permission legals , maintenance réglementaire, contrôle periodiques etc. , si necessaires.</t>
  </si>
  <si>
    <t>Journée de location de nacelle électrique à mât droit télescopiquee ( passage de portes et système Super Straddle ou similaire) avec une hauteur de travail jusqu´à 14 m y  inclus roues spécifiques à la surface, minimum service, transport, impôts, taxes, permission legals , maintenance réglementaire, contrôle periodiques etc. , si necessaires.</t>
  </si>
  <si>
    <t>4.2.4</t>
  </si>
  <si>
    <t>Nacelles motorisées à mât droit télescopiquee</t>
  </si>
  <si>
    <t>Journée de location de nacelle motorisée à mât droit télescopiquee  avec une hauteur de travail jusqu´à 16 m y  inclus roues spécifiques à la surface, minimum service, transport, impôts, taxes, permission legals , maintenance réglementaire, contrôle periodiques etc. , si necessaires.</t>
  </si>
  <si>
    <t>4.2.4.2</t>
  </si>
  <si>
    <t>Journée de location de nacelle motorisée à mât droit télescopiquee avec une hauteur de travail jusqu´à 26 m y  inclus roues spécifiques à la surface, minimum service, transport, impôts, taxes, permission legals , maintenance réglementaire, contrôle periodiques etc. , si necessaires.</t>
  </si>
  <si>
    <t>4.2.4.3</t>
  </si>
  <si>
    <t>Journée de location de nacelle motorisée à mât droit télescopiquee avec une hauteur de travail jusqu´à 36 m y  inclus roues spécifiques à la surface, minimum service, transport, impôts, taxes, permission legals , maintenance réglementaire, contrôle periodiques etc. , si necessaires.</t>
  </si>
  <si>
    <t>4.2.4.4</t>
  </si>
  <si>
    <t>Journée de location de nacelle motorisée à mât droit télescopiquee avec une hauteur de travail jusqu´à 45 m y  inclus roues spécifiques à la surface, minimum service, transport, impôts, taxes, permission legals , maintenance réglementaire, contrôle periodiques etc. , si necessaires.</t>
  </si>
  <si>
    <t>4.2.5</t>
  </si>
  <si>
    <t>Nacelles articulées électriques</t>
  </si>
  <si>
    <t>Journée de location de nacelle articulée électrique  avec une hauteur de travail jusqu´à 10 m y  inclus roues spécifiques à la surface, minimum service, transport, impôts, taxes, permission legals , maintenance réglementaire, contrôle periodiques etc. , si necessaires.</t>
  </si>
  <si>
    <t>Journée de location de nacelle articulée électrique  avec une hauteur de travail jusqu´à 14, m y  inclus roues spécifiques à la surface, minimum service, transport, impôts, taxes, permission legals , maintenance réglementaire, contrôle periodiques etc. , si necessaires.</t>
  </si>
  <si>
    <t>4.2.6</t>
  </si>
  <si>
    <t>Nacelles articulés motorisées</t>
  </si>
  <si>
    <t>Journée de location de nacelle articulée motorisée avec une hauteur de travail jusqu´à 10 m y  inclus roues spécifiques à la surface, minimum service, transport, impôts, taxes, permission legals , maintenance réglementaire, contrôle periodiques etc. , si necessaires.</t>
  </si>
  <si>
    <t>4.2.6.2</t>
  </si>
  <si>
    <t>Journée de location de nacelle articulée motorisée avec une hauteur de travail jusqu´à 16 m y  inclus roues spécifiques à la surface, minimum service, transport, impôts, taxes, permission legals , maintenance réglementaire, contrôle periodiques etc. , si necessaires.</t>
  </si>
  <si>
    <t>4.2.6.3</t>
  </si>
  <si>
    <t>Journée de location de nacelle articulée motorisée avec une hauteur de travail jusqu´à 24 m y  inclus roues spécifiques à la surface, minimum service, transport, impôts, taxes, permission legals , maintenance réglementaire, contrôle periodiques etc. , si necessaires.</t>
  </si>
  <si>
    <t>4.2.6.4</t>
  </si>
  <si>
    <t>Journée de location de nacelle articulée motorisée avec une hauteur de travail jusqu´à 40 m y  inclus roues spécifiques à la surface, minimum service, transport, impôts, taxes, permission legals , maintenance réglementaire, contrôle periodiques etc. , si necessaires.</t>
  </si>
  <si>
    <t>4.2.7</t>
  </si>
  <si>
    <t xml:space="preserve"> Nacelles sur remorque</t>
  </si>
  <si>
    <t>Journée de location de nacelle  sur remorque électrique ou motorisée avec une hauteur de travail jusqu´à 6 m y  inclus roues spécifiques à la surface, minimum service, transport, impôts, taxes, permission legals , maintenance réglementaire, contrôle periodiques etc. , si necessaires.</t>
  </si>
  <si>
    <t>Journée de location de nacelle  sur remorque électrique ou motorisée avec une hauteur de travail jusqu´à 12 m y  inclus roues spécifiques à la surface, minimum service, transport, impôts, taxes, permission legals , maintenance réglementaire, contrôle periodiques etc. , si necessaires.</t>
  </si>
  <si>
    <t>Journée de location de nacelle  sur remorque électrique ou motorisée avec une hauteur de travail jusqu´à 17 m y  inclus roues spécifiques à la surface, minimum service, transport, impôts, taxes, permission legals , maintenance réglementaire, contrôle periodiques etc. , si necessaires.</t>
  </si>
  <si>
    <t>4.2.8</t>
  </si>
  <si>
    <t>Chariots télescopiques</t>
  </si>
  <si>
    <t>Journée de location de chariot télescopique avec une hauteur de levage jusqu´à 6m et capacité de levage de 3.000 Kg y  inclus roues spécifiques à la surface, minimum service, transport, impôts, taxes, permission legals , maintenance réglementaire, contrôle periodiques etc. , si necessaires.</t>
  </si>
  <si>
    <t>4.2.9</t>
  </si>
  <si>
    <t>Élevateurs de charge</t>
  </si>
  <si>
    <t>Journée de location d´élevateur manuel de charge avec une hauteur de levage jusqu´à 7 m et capacité de levage de 290 Kg y  inclus roues spécifiques à la surface,options de base, de treuil et de gestion de charge minimum service, transport, impôts, taxes, permission legals , maintenance réglementaire, contrôle periodiques etc. , si necessaires.</t>
  </si>
  <si>
    <t>Sous-total Engins de Lévage</t>
  </si>
  <si>
    <t>4.3</t>
  </si>
  <si>
    <t>Échafaudages</t>
  </si>
  <si>
    <t>4.3.1</t>
  </si>
  <si>
    <t>Échaufaudage roulants aluminium</t>
  </si>
  <si>
    <t>Journée de location d´échaufaudage roulant en aluminium avec une hauteur  jusqu´à 10 m et capacité max. de charge jusqu´à 750 Kg y  inclus pose et depose, roues spécifiques à la surface, minimum service, transport, impôts, taxes, permission legals , maintenance réglementaire, contrôle periodiques etc. , si necessaires.</t>
  </si>
  <si>
    <t>4.3.2</t>
  </si>
  <si>
    <t>Tour d´escalier</t>
  </si>
  <si>
    <t>Sous-total Échafaudages</t>
  </si>
  <si>
    <t>Total Chapitre 4</t>
  </si>
  <si>
    <t xml:space="preserve">Fournitures, locations, sous-traitance </t>
  </si>
  <si>
    <t>5.1</t>
  </si>
  <si>
    <t>5.1.1</t>
  </si>
  <si>
    <t>Coefficient de marge pour l'achat de fournitures, la location de matériel et la sous-traitance.</t>
  </si>
  <si>
    <t>pour un volume d'un montant forfaitaire estimé à 150.000 € par an</t>
  </si>
  <si>
    <t>%</t>
  </si>
  <si>
    <t xml:space="preserve">Sous-total Fournitures, locations, sous-traitance </t>
  </si>
  <si>
    <t>Sous-total Chapitre 5</t>
  </si>
  <si>
    <t>TOTAL</t>
  </si>
  <si>
    <t>Bâtiment Tbis</t>
  </si>
  <si>
    <t>Parties Communes</t>
  </si>
  <si>
    <t>1 - HVAC</t>
  </si>
  <si>
    <t>2 - Électricité</t>
  </si>
  <si>
    <t>3 - Régulation &amp; GTC</t>
  </si>
  <si>
    <t>4 - Protection Sécurité Incendie</t>
  </si>
  <si>
    <t>5 - Sureté &amp; Contrôle d'accès</t>
  </si>
  <si>
    <t>6 - Plomberie &amp; Sanitaire</t>
  </si>
  <si>
    <t>7 - Électromécanique</t>
  </si>
  <si>
    <t>8 - Équipements de cuisine</t>
  </si>
  <si>
    <t>9 - Engin de levage</t>
  </si>
  <si>
    <t xml:space="preserve">10 - Transport de Document </t>
  </si>
  <si>
    <t>11 - Architecture</t>
  </si>
  <si>
    <t>Prestation de base 
Prix annuel</t>
  </si>
  <si>
    <t>Garantie totale
Prix annuel</t>
  </si>
  <si>
    <t>Maintenance</t>
  </si>
  <si>
    <t>GT</t>
  </si>
  <si>
    <t>PS</t>
  </si>
  <si>
    <t>Suivi chantier</t>
  </si>
  <si>
    <t>Nouveau Palais</t>
  </si>
  <si>
    <t>T/Tbis</t>
  </si>
  <si>
    <t>Durée</t>
  </si>
  <si>
    <t>6 mois</t>
  </si>
  <si>
    <t>12 mois</t>
  </si>
  <si>
    <t>12 mois
9 mois
7 mois</t>
  </si>
  <si>
    <t>Nouveau Palais
T/Tbis
CJ9</t>
  </si>
  <si>
    <t>Suivi des réceptions et mises en service</t>
  </si>
  <si>
    <t>Mois</t>
  </si>
  <si>
    <t>TCM</t>
  </si>
  <si>
    <t>FHD15T3</t>
  </si>
  <si>
    <t>Journée de location de nacelle ciseaux à batterie avec une hauteur de travail jusqu´à 6 m y  inclus roues spécifiques à la surface ou chenille, minimum service, transport, impôts, taxes, permission legals , maintenance réglementaire, contrôle periodiques etc. , si necessaires.</t>
  </si>
  <si>
    <t>Journée de location de nacelle ciseaux à batterie avec une hauteur de travail jusqu´à 10 m y  inclus roues spécifiques à la surface ou chenille,minimum service, transport, impôts, taxes, permission legals , maintenance réglementaire, contrôle periodiques etc. , si necessaires.</t>
  </si>
  <si>
    <t>Journée de location de nacelle ciseaux à batterie avec une hauteur de travail jusqu´à 14 m y  inclus roues spécifiques à la surface ou chenille, minimum service, transport, impôts, taxes, permission legals , maintenance réglementaire, contrôle periodiques etc. , si necessaires.</t>
  </si>
  <si>
    <t>Journée de location de nacelle ciseaux motorisée avec une hauteur de travail jusqu´à 26m y  inclus roues spécifiques à la surface ou chenille, minimum service, transport, impôts, taxes, permission legals , maintenance réglementaire, contrôle periodiques etc. , si necessaires.</t>
  </si>
  <si>
    <t>Journée de location de nacelle ciseaux à batterie avec une hauteur de travail jusqu´à 20 m y  inclus roues spécifiques à la surface ou chenille, minimum service, transport, impôts, taxes, permission legals , maintenance réglementaire, contrôle periodiques etc. , si necessaires.</t>
  </si>
  <si>
    <t>Journée de location de nacelle ciseaux motorisée avec une hauteur de travail jusqu´à 10 m y  inclus roues spécifiques à la surface ou chenille, minimum service, transport, impôts, taxes, permission legals , maintenance réglementaire, contrôle periodiques etc. , si necessaires.</t>
  </si>
  <si>
    <t>Journée de location de nacelle ciseaux motorisée avec une hauteur de travail jusqu´à 18m y  inclus roues spécifiques à la surface ou chenille, minimum service, transport, impôts, taxes, permission legals , maintenance réglementaire, contrôle periodiques etc. , si necessaires.</t>
  </si>
  <si>
    <t>Dépose et stockage des plaques de faux plancher pour permettre la modification des installations y inclus la dépose et repose de tapis de sol (moquette)</t>
  </si>
  <si>
    <t>2.1.2.53</t>
  </si>
  <si>
    <t>2.1.2.54</t>
  </si>
  <si>
    <t>2.1.2.55</t>
  </si>
  <si>
    <t>Reprogrammation des étages concernés</t>
  </si>
  <si>
    <t>Intégration nouvelle régulation d'ambiance</t>
  </si>
  <si>
    <t>Intégration éclairage / stores / ouvrants</t>
  </si>
  <si>
    <t>Adaptation visualisation GTC</t>
  </si>
  <si>
    <t>Bordereau des prix unitaires
PRESTATIONS SUPPLEMENTAIRES - GARANTIE TOTALE</t>
  </si>
  <si>
    <t xml:space="preserve">Dépose et stockage de grille avec caisson  pour permettre la modification des installations   </t>
  </si>
  <si>
    <t xml:space="preserve">Dépose et stockage de difusseur avec caisson pour permettre la modification des installations   </t>
  </si>
  <si>
    <t xml:space="preserve">Dépose et stockage de bouche pour permettre la modification des installations   </t>
  </si>
  <si>
    <t xml:space="preserve">Remontage  de grille démontée avec caisson et réglage complet, y inclus toutes sujétions, après la modification des installations  </t>
  </si>
  <si>
    <t xml:space="preserve">Remontage  de difusseur démonté  avec caisson et réglage complet, y inclus toutes sujétions, après la modification des installations   </t>
  </si>
  <si>
    <t>Isolation gaine en laine de roche 25mm revêtement kraft alu</t>
  </si>
  <si>
    <t>Grille de reprise ou soufflage d´air de double deflexion en acier ou en aluminium avec couleur  RAL à definir. Avec contre-cadre. Avec caisson de raccordement isolé . Dimensions variables pour une section nominale livre Ageo&lt; 0,05 m2</t>
  </si>
  <si>
    <t>Grille de reprise ou soufflage d´air de double deflexion en acier ou en aluminium avec couleur  RAL à definir. Avec contre-cadre. Avec caisson de raccordement isolé . Dimensions variables pour une section nominale livre 0,05 m2&lt;Ageo&lt; 0,1 m2</t>
  </si>
  <si>
    <t>Main d'œuvre</t>
  </si>
  <si>
    <t>1.1</t>
  </si>
  <si>
    <t>MAIN D'OEUVRE Prestations supplementaires-Garantie Totale</t>
  </si>
  <si>
    <t>1.1.1</t>
  </si>
  <si>
    <t>Aide-monteur</t>
  </si>
  <si>
    <t>Ingénieur</t>
  </si>
  <si>
    <t>Sous-total Prestations supplementaires-Garantie Totale</t>
  </si>
  <si>
    <t>Bordereau des prix</t>
  </si>
  <si>
    <r>
      <t>1</t>
    </r>
    <r>
      <rPr>
        <b/>
        <sz val="7"/>
        <color theme="1"/>
        <rFont val="Times New Roman"/>
        <family val="1"/>
      </rPr>
      <t xml:space="preserve">           </t>
    </r>
    <r>
      <rPr>
        <b/>
        <sz val="12"/>
        <color theme="1"/>
        <rFont val="Calibri"/>
        <family val="2"/>
        <scheme val="minor"/>
      </rPr>
      <t>Généralités</t>
    </r>
  </si>
  <si>
    <t>Le bordereau des prix comprend plusieurs onglets :</t>
  </si>
  <si>
    <r>
      <t>-</t>
    </r>
    <r>
      <rPr>
        <sz val="7"/>
        <color theme="1"/>
        <rFont val="Times New Roman"/>
        <family val="1"/>
      </rPr>
      <t xml:space="preserve">          </t>
    </r>
    <r>
      <rPr>
        <sz val="11"/>
        <color theme="1"/>
        <rFont val="Calibri"/>
        <family val="2"/>
        <scheme val="minor"/>
      </rPr>
      <t>Le présent onglet explicatif.</t>
    </r>
  </si>
  <si>
    <r>
      <t>-</t>
    </r>
    <r>
      <rPr>
        <sz val="7"/>
        <color theme="1"/>
        <rFont val="Times New Roman"/>
        <family val="1"/>
      </rPr>
      <t xml:space="preserve">          </t>
    </r>
    <r>
      <rPr>
        <sz val="11"/>
        <color theme="1"/>
        <rFont val="Calibri"/>
        <family val="2"/>
        <scheme val="minor"/>
      </rPr>
      <t>L’onglet « 0 », récapitulatif qui reprend des informations venant des onglets 1 à 13.</t>
    </r>
  </si>
  <si>
    <r>
      <t>-</t>
    </r>
    <r>
      <rPr>
        <sz val="7"/>
        <color theme="1"/>
        <rFont val="Times New Roman"/>
        <family val="1"/>
      </rPr>
      <t xml:space="preserve">          </t>
    </r>
    <r>
      <rPr>
        <sz val="11"/>
        <color theme="1"/>
        <rFont val="Calibri"/>
        <family val="2"/>
        <scheme val="minor"/>
      </rPr>
      <t>Les onglets 1 à 11 relatifs aux prestations forfaitaires.</t>
    </r>
  </si>
  <si>
    <r>
      <t>-</t>
    </r>
    <r>
      <rPr>
        <sz val="7"/>
        <color theme="1"/>
        <rFont val="Times New Roman"/>
        <family val="1"/>
      </rPr>
      <t xml:space="preserve">          </t>
    </r>
    <r>
      <rPr>
        <sz val="11"/>
        <color theme="1"/>
        <rFont val="Calibri"/>
        <family val="2"/>
        <scheme val="minor"/>
      </rPr>
      <t>L’onglet 12, bordereau des prix unitaires pour des prestations supplémentaires.</t>
    </r>
  </si>
  <si>
    <r>
      <t>-</t>
    </r>
    <r>
      <rPr>
        <sz val="7"/>
        <color theme="1"/>
        <rFont val="Times New Roman"/>
        <family val="1"/>
      </rPr>
      <t xml:space="preserve">          </t>
    </r>
    <r>
      <rPr>
        <sz val="11"/>
        <color theme="1"/>
        <rFont val="Calibri"/>
        <family val="2"/>
        <scheme val="minor"/>
      </rPr>
      <t>L’onglet 13 est spécifique à la prestation de suivi des réceptions et mises en service du chantier CJ9.</t>
    </r>
  </si>
  <si>
    <t>L’ensemble du classeur constituant le bordereau des prix est protégé contre les modifications. Seules les cellules présentant un fond jaune pâle sont déprotégées en écriture, pour permettre au soumissionnaire d’y indiquer ses prix.</t>
  </si>
  <si>
    <r>
      <t>2</t>
    </r>
    <r>
      <rPr>
        <b/>
        <sz val="7"/>
        <color theme="1"/>
        <rFont val="Times New Roman"/>
        <family val="1"/>
      </rPr>
      <t xml:space="preserve">           </t>
    </r>
    <r>
      <rPr>
        <b/>
        <sz val="12"/>
        <color theme="1"/>
        <rFont val="Calibri"/>
        <family val="2"/>
        <scheme val="minor"/>
      </rPr>
      <t>Onglet « 0 »</t>
    </r>
  </si>
  <si>
    <t>Année</t>
  </si>
  <si>
    <t>Bâtiments concernés</t>
  </si>
  <si>
    <t>Nouveau Palais (CJ4/CJ8)</t>
  </si>
  <si>
    <t>9 mois</t>
  </si>
  <si>
    <t>7 mois</t>
  </si>
  <si>
    <r>
      <t>3</t>
    </r>
    <r>
      <rPr>
        <b/>
        <sz val="7"/>
        <color theme="1"/>
        <rFont val="Times New Roman"/>
        <family val="1"/>
      </rPr>
      <t xml:space="preserve">           </t>
    </r>
    <r>
      <rPr>
        <b/>
        <sz val="12"/>
        <color theme="1"/>
        <rFont val="Calibri"/>
        <family val="2"/>
        <scheme val="minor"/>
      </rPr>
      <t>Onglets 1 à 11</t>
    </r>
  </si>
  <si>
    <t>Un onglet est prévu par domaine technique.</t>
  </si>
  <si>
    <r>
      <t>3.1</t>
    </r>
    <r>
      <rPr>
        <b/>
        <sz val="7"/>
        <color theme="1"/>
        <rFont val="Times New Roman"/>
        <family val="1"/>
      </rPr>
      <t xml:space="preserve">          </t>
    </r>
    <r>
      <rPr>
        <b/>
        <sz val="11"/>
        <color theme="1"/>
        <rFont val="Calibri"/>
        <family val="2"/>
        <scheme val="minor"/>
      </rPr>
      <t>Inventaire</t>
    </r>
  </si>
  <si>
    <t>Chacun de ces onglets constitue un inventaire aussi précis que possible des équipements existants ou à installer (CJ9). Il permet ainsi aux soumissionnaires d’affiner au plus près le cout forfaitaire de ses prestations. L’inventaire est cependant donné à titre indicatif, la Cour ne pouvant garantir qu’il est exhaustif, ni que les quantités indiquées dans la colonne « Qté » sont rigoureusement exactes.</t>
  </si>
  <si>
    <t>Le Contractant le corrige si nécessaire pendant la phase de prise en charge. En cas d’erreur manifeste et significative, le Contractant peut émettre une revendication précise. Au terme de la phase de prise en charge, il continue sa mise à jour aussi souvent que nécessaire, sans plus pouvoir émettre de revendication.</t>
  </si>
  <si>
    <r>
      <t>3.2</t>
    </r>
    <r>
      <rPr>
        <b/>
        <sz val="7"/>
        <color theme="1"/>
        <rFont val="Times New Roman"/>
        <family val="1"/>
      </rPr>
      <t xml:space="preserve">          </t>
    </r>
    <r>
      <rPr>
        <b/>
        <sz val="11"/>
        <color theme="1"/>
        <rFont val="Calibri"/>
        <family val="2"/>
        <scheme val="minor"/>
      </rPr>
      <t>Fréquence des gammes de maintenance</t>
    </r>
  </si>
  <si>
    <t>La colonne « fréquence annuelle » est donnée à titre indicatif. Elle donne une indication de la récurrence annuelle des gammes de maintenance.</t>
  </si>
  <si>
    <t>Cette indication n’est en outre pas disponible pour les équipements du CJ9.</t>
  </si>
  <si>
    <t>Le Contractant étant responsable de l’établissement des gammes, il peut soumettre à l’approbation de la Cour la révision de ces fréquences, à la hausse ou à la baisse. Cette révision de la fréquence ne donne pas lieu à une modification du prix annuel des prestations forfaitaires.</t>
  </si>
  <si>
    <r>
      <t>3.3</t>
    </r>
    <r>
      <rPr>
        <b/>
        <sz val="7"/>
        <color theme="1"/>
        <rFont val="Times New Roman"/>
        <family val="1"/>
      </rPr>
      <t xml:space="preserve">          </t>
    </r>
    <r>
      <rPr>
        <b/>
        <sz val="11"/>
        <color theme="1"/>
        <rFont val="Calibri"/>
        <family val="2"/>
        <scheme val="minor"/>
      </rPr>
      <t>Cout de prestations forfaitaires (conduite et maintenance/garantie totale)</t>
    </r>
  </si>
  <si>
    <r>
      <t xml:space="preserve">Les deux dernières colonnes sont à remplir par le soumissionnaire. Les prix à indiquer sont les prix </t>
    </r>
    <r>
      <rPr>
        <u/>
        <sz val="11"/>
        <color theme="1"/>
        <rFont val="Calibri"/>
        <family val="2"/>
        <scheme val="minor"/>
      </rPr>
      <t>annuels</t>
    </r>
    <r>
      <rPr>
        <sz val="11"/>
        <color theme="1"/>
        <rFont val="Calibri"/>
        <family val="2"/>
        <scheme val="minor"/>
      </rPr>
      <t xml:space="preserve"> pour l’ensemble des équipements compris dans la ligne y relative. Ces prix ne sont donc pas à multiplier par le nombre d’équipements indiqués, ni par la fréquence annuelle.</t>
    </r>
  </si>
  <si>
    <r>
      <t>4</t>
    </r>
    <r>
      <rPr>
        <b/>
        <sz val="7"/>
        <color theme="1"/>
        <rFont val="Times New Roman"/>
        <family val="1"/>
      </rPr>
      <t xml:space="preserve">           </t>
    </r>
    <r>
      <rPr>
        <b/>
        <sz val="12"/>
        <color theme="1"/>
        <rFont val="Calibri"/>
        <family val="2"/>
        <scheme val="minor"/>
      </rPr>
      <t>Onglet 12 – Bordereau des prix unitaires pour des prestations supplémentaires</t>
    </r>
  </si>
  <si>
    <t>Le soumissionnaire indique les prix unitaires à chaque ligne.</t>
  </si>
  <si>
    <r>
      <t xml:space="preserve">Les quantités indiquées au bordereau des prix unitaires sont estimées et données à titre indicatif, pour une durée </t>
    </r>
    <r>
      <rPr>
        <u/>
        <sz val="11"/>
        <color theme="1"/>
        <rFont val="Calibri"/>
        <family val="2"/>
        <scheme val="minor"/>
      </rPr>
      <t>d’un an</t>
    </r>
    <r>
      <rPr>
        <sz val="11"/>
        <color theme="1"/>
        <rFont val="Calibri"/>
        <family val="2"/>
        <scheme val="minor"/>
      </rPr>
      <t>. Elles sont variables à la hausse comme à la baisse.</t>
    </r>
  </si>
  <si>
    <t>Une quantité inférieure à 1 doit être comprise comme une probabilité estimée de recours au poste y relatif.</t>
  </si>
  <si>
    <r>
      <t>5</t>
    </r>
    <r>
      <rPr>
        <b/>
        <sz val="7"/>
        <color theme="1"/>
        <rFont val="Times New Roman"/>
        <family val="1"/>
      </rPr>
      <t xml:space="preserve">           </t>
    </r>
    <r>
      <rPr>
        <b/>
        <sz val="12"/>
        <color theme="1"/>
        <rFont val="Calibri"/>
        <family val="2"/>
        <scheme val="minor"/>
      </rPr>
      <t>Onglet 13 - suivi des réceptions et mises en service du chantier CJ9</t>
    </r>
  </si>
  <si>
    <r>
      <t xml:space="preserve">Le soumissionnaire indique le prix </t>
    </r>
    <r>
      <rPr>
        <u/>
        <sz val="11"/>
        <color theme="1"/>
        <rFont val="Calibri"/>
        <family val="2"/>
        <scheme val="minor"/>
      </rPr>
      <t>mensuel</t>
    </r>
    <r>
      <rPr>
        <sz val="11"/>
        <color theme="1"/>
        <rFont val="Calibri"/>
        <family val="2"/>
        <scheme val="minor"/>
      </rPr>
      <t xml:space="preserve"> de la structure mise en place pour cette prestation spécifique, lequel est multiplié par les 9 mois pendant lesquels elle est prestée.</t>
    </r>
  </si>
  <si>
    <r>
      <rPr>
        <u/>
        <sz val="8"/>
        <color rgb="FFFF0000"/>
        <rFont val="Calibri"/>
        <family val="2"/>
        <scheme val="minor"/>
      </rPr>
      <t>Nota :</t>
    </r>
    <r>
      <rPr>
        <sz val="8"/>
        <color rgb="FFFF0000"/>
        <rFont val="Calibri"/>
        <family val="2"/>
        <scheme val="minor"/>
      </rPr>
      <t xml:space="preserve"> les quantités (col.G) sont données sur la base du contrat existant et peuvent différer des quantités réelles. </t>
    </r>
  </si>
  <si>
    <t>11.2.9.3</t>
  </si>
  <si>
    <r>
      <rPr>
        <u/>
        <sz val="8"/>
        <color rgb="FFFF0000"/>
        <rFont val="Calibri"/>
        <family val="2"/>
        <scheme val="minor"/>
      </rPr>
      <t>Nota :</t>
    </r>
    <r>
      <rPr>
        <sz val="8"/>
        <color rgb="FFFF0000"/>
        <rFont val="Calibri"/>
        <family val="2"/>
        <scheme val="minor"/>
      </rPr>
      <t xml:space="preserve"> les quantités (col.G) sont données sur la base du contrat existant et peuvent différer des quantités réelles</t>
    </r>
  </si>
  <si>
    <t>Mur rideau extérieur</t>
  </si>
  <si>
    <t>Mur rideau intérieur</t>
  </si>
  <si>
    <t>Socle et Tour et Galerie</t>
  </si>
  <si>
    <t>Montants annuels</t>
  </si>
  <si>
    <t>Montant total du marché</t>
  </si>
  <si>
    <t>Total PRESTATIONS SUPPLEMENTAIRES</t>
  </si>
  <si>
    <t>Journée de location de module complet de tour d´escalier  avec une hauteur  jusqu´à 11m y  inclus accessoires, pose et depose, minimum service, transport, impôts, taxes, permission legals , maintenance réglementaire, contrôle periodiques etc. , si necessaires. ( période minimal de location :7 jours)</t>
  </si>
  <si>
    <t>Ensemble</t>
  </si>
  <si>
    <t>Nouveau Palais
T/Tbis</t>
  </si>
  <si>
    <t>Nouveau Palais
CJ9</t>
  </si>
  <si>
    <t>Récapitulatif des montants</t>
  </si>
  <si>
    <t>Montants annuels des prestations de base</t>
  </si>
  <si>
    <t>3 mois</t>
  </si>
  <si>
    <t>Prise en charge</t>
  </si>
  <si>
    <t xml:space="preserve">Cet onglet est entièrement protégé. Il est constitué de quatre tableaux.
</t>
  </si>
  <si>
    <t>3. Le troisième tableau reprend les prix annuels de l’ensemble des prestations (prestations forfaitaires – de base et garantie totale, prestations supplémentaires et prestation de suivi de chantier), ventilé par groupe immobilier (Nouveau Palais, T/Tbis, CJ9)</t>
  </si>
  <si>
    <t>2. Le deuxième tableau reprend le cout annuel de la garantie totale, issu des onglets 1 à 11, ventilé pour les 11 domaines techniques et les 12 « bâtiments ».</t>
  </si>
  <si>
    <t>1. Le premier tableau reprend le cout annuel des prestations de base, issu des onglets 1 à 11, ventilé pour les 11 domaines techniques et les 12 « bâtiments ».</t>
  </si>
  <si>
    <t>Prise en charge du contrat</t>
  </si>
  <si>
    <t>4. Le quatrième tableau établit le prix total du contrat, pour 6 ans et trois mois, hors TVA et hors révisions contractuelles. Le prix total est établi sur base du scénario le plus probable :</t>
  </si>
  <si>
    <r>
      <t xml:space="preserve">C’est sur base du prix total établi à la suite de ce scénario qu’est évalué le critère « Prix ». Si le scénario devait –  notamment pour des raisons de chantier –  se révéler inexact, les soumissionnaires ne pourraient déposer aucune réclamation de ce fait.
Le coût mensuel de la prise en charge du contrat est fixé d’office à 50 % du coût mensuel des prestations de base du Nouveau Palais et des bâtiments T et Tbis. </t>
    </r>
    <r>
      <rPr>
        <u/>
        <sz val="11"/>
        <color theme="1"/>
        <rFont val="Calibri"/>
        <family val="2"/>
        <scheme val="minor"/>
      </rPr>
      <t>En cas d’attribution au prestataire actuel, le cout de la prise en charge du contrat ne lui est pas dû.</t>
    </r>
  </si>
  <si>
    <t>ARMOIRE A CLE  PROXSAFE ELECTRONIQUE AVEC LOGICIEL DE GESTION PROXSAFE COMMANDER</t>
  </si>
  <si>
    <t>DEISTER ELECTRONIQUE</t>
  </si>
  <si>
    <t>PROXSAFE</t>
  </si>
  <si>
    <t>cables pour armoire rack</t>
  </si>
  <si>
    <t>cables pour matrice audio numerique et contrôleur reseau</t>
  </si>
  <si>
    <t>cables pour interface pour pupitre d'appel distant</t>
  </si>
  <si>
    <t>cables pour interface fibre optique</t>
  </si>
  <si>
    <t>cables pour pupitre d'appel 32 zones</t>
  </si>
  <si>
    <t>cables pour unite de puissance 1x500 w rms/100v</t>
  </si>
  <si>
    <t>cables pour unite de puissance 2x250 w rms/100v</t>
  </si>
  <si>
    <t>cables pour interface d'entrees et sorties</t>
  </si>
  <si>
    <t>cables pour haut-parleur plafonnier a encastrer</t>
  </si>
  <si>
    <t>cables pour haut-parleur apparent</t>
  </si>
  <si>
    <t>cables pour projecteurs de son extérieur</t>
  </si>
  <si>
    <t>9.4.3.1</t>
  </si>
  <si>
    <t>Plate-forme de pesage des déchets</t>
  </si>
  <si>
    <t>Plate-forme  INOX 4 capteurs  1250 x 1250 de pesage des déchets capacité 500g à 1500 kg INOX</t>
  </si>
  <si>
    <t>Grupo Epelsa</t>
  </si>
  <si>
    <t>PLP</t>
  </si>
  <si>
    <t>9.4.11.1</t>
  </si>
  <si>
    <t>9.1.3.3</t>
  </si>
  <si>
    <t>9.1.3.4</t>
  </si>
  <si>
    <t>3.4.6.1</t>
  </si>
  <si>
    <t>Coswin 8</t>
  </si>
  <si>
    <t>Système de commande et de supervision bassin rétention</t>
  </si>
  <si>
    <t>Besteck und Tablettwagen / Chariots couverts et plateaux</t>
  </si>
  <si>
    <t>8.1.3.55</t>
  </si>
  <si>
    <t>Trinkwasserbrunnen / Fontaines d'eau potable ( 2u.)</t>
  </si>
  <si>
    <t>FAUX-PLAFOND ET PLAFONDS FROIDS (m²)</t>
  </si>
  <si>
    <t>Montants annuels de la garantie totale</t>
  </si>
  <si>
    <t>11.1.7.5</t>
  </si>
  <si>
    <t>11.1. 6.6</t>
  </si>
  <si>
    <t>11.1.7.6</t>
  </si>
  <si>
    <t>Faux-plafond et faux-plafond froid (m²)</t>
  </si>
  <si>
    <t xml:space="preserve">Faux-plafond                                                                                                                                         </t>
  </si>
  <si>
    <t>FENETRES BASCULANTES MOTORISEES-PASSERELLES</t>
  </si>
  <si>
    <t>Faux-plafond et faux-plafond froid ( m2)</t>
  </si>
  <si>
    <t>Station de lavage de voiture et ses accessoires (pompe, conduits, bacs, vanne, clapet anti-retour, système de récupération d'eau, vase d'expansion, système de soufflage pour le bac de récupération d'eau,Porte automatique , etc.)</t>
  </si>
  <si>
    <t>Éléments constructifs intérieurs/extérieurs</t>
  </si>
  <si>
    <t>ENSEMBLE DE COUPOLES DE DÉSENFUMAGE ESCALIERS INCLUS TABLEAU CENTRALE DE COMMANDE ET BOUTON POUSSOIR DE DECLENCHEMENT D'OUVERTURE</t>
  </si>
  <si>
    <t>ENSEMBLE DE COUPOLES  DE DÉSENFUMAGE ESCALIERS ET EXUTOIRES DE FUMEE COULOIRS  INCLUS TABLEAU CENTRALE DE COMMANDE ET BOUTON POUSSOIR DE DECLENCHEMENT D'OUVERTURE</t>
  </si>
  <si>
    <t>7.3.1.1</t>
  </si>
  <si>
    <t>7.3.2.1</t>
  </si>
  <si>
    <t>7.3.3.1</t>
  </si>
  <si>
    <t>7.3.4.1</t>
  </si>
  <si>
    <t>7.3.5.1</t>
  </si>
  <si>
    <t>7.3.6.1</t>
  </si>
  <si>
    <t>7.37.1</t>
  </si>
  <si>
    <t>7.3.8.1</t>
  </si>
  <si>
    <t>7.3.9.1</t>
  </si>
  <si>
    <t>Bordereau des prix unitaires
SUIVI DE CHANTIER CJ9</t>
  </si>
  <si>
    <t>Faux-plafond et faux-plafond froid</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</si>
</sst>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 #,##0.00_ ;_ * \-#,##0.00_ ;_ * &quot;-&quot;??_ ;_ @_ "/>
    <numFmt numFmtId="164" formatCode="_-* #,##0.00\ _€_-;\-* #,##0.00\ _€_-;_-* &quot;-&quot;??\ _€_-;_-@_-"/>
    <numFmt numFmtId="165" formatCode="0.000"/>
    <numFmt numFmtId="166" formatCode="#,##0.00\ &quot;€&quot;"/>
    <numFmt numFmtId="167" formatCode="_ \ * #,##0_ ;_ \ * \-#,##0_ ;_ \ * &quot;-&quot;_ ;_ @_ "/>
    <numFmt numFmtId="168" formatCode="#,##0.00\ [$€-1]"/>
    <numFmt numFmtId="169" formatCode="#,##0.00\ [$€-140C]"/>
    <numFmt numFmtId="170" formatCode="###,##0.00\ &quot;€&quot;"/>
    <numFmt numFmtId="171" formatCode="0.0%"/>
    <numFmt numFmtId="172" formatCode="#,##0\ &quot;€&quot;"/>
    <numFmt numFmtId="173" formatCode="#,##0.0\ [$€-1]"/>
  </numFmts>
  <fonts count="47" x14ac:knownFonts="1">
    <font>
      <sz val="11"/>
      <color theme="1"/>
      <name val="Calibri"/>
      <family val="2"/>
      <scheme val="minor"/>
    </font>
    <font>
      <sz val="8"/>
      <color theme="1"/>
      <name val="Calibri"/>
      <family val="2"/>
      <scheme val="minor"/>
    </font>
    <font>
      <sz val="10"/>
      <name val="Arial"/>
      <family val="2"/>
    </font>
    <font>
      <b/>
      <sz val="8"/>
      <name val="Calibri"/>
      <family val="2"/>
      <scheme val="minor"/>
    </font>
    <font>
      <sz val="8"/>
      <name val="Calibri"/>
      <family val="2"/>
      <scheme val="minor"/>
    </font>
    <font>
      <sz val="11"/>
      <color theme="1"/>
      <name val="Calibri"/>
      <family val="2"/>
      <scheme val="minor"/>
    </font>
    <font>
      <sz val="8"/>
      <color indexed="8"/>
      <name val="Calibri"/>
      <family val="2"/>
      <scheme val="minor"/>
    </font>
    <font>
      <b/>
      <sz val="8"/>
      <color theme="0"/>
      <name val="Calibri"/>
      <family val="2"/>
      <scheme val="minor"/>
    </font>
    <font>
      <sz val="10"/>
      <name val="Symbol"/>
      <family val="1"/>
      <charset val="2"/>
    </font>
    <font>
      <b/>
      <sz val="8"/>
      <color indexed="8"/>
      <name val="Calibri"/>
      <family val="2"/>
      <scheme val="minor"/>
    </font>
    <font>
      <sz val="9"/>
      <color indexed="81"/>
      <name val="Tahoma"/>
      <family val="2"/>
    </font>
    <font>
      <b/>
      <sz val="9"/>
      <color indexed="81"/>
      <name val="Tahoma"/>
      <family val="2"/>
    </font>
    <font>
      <sz val="8"/>
      <color theme="1"/>
      <name val="Calibri"/>
      <family val="2"/>
    </font>
    <font>
      <sz val="8"/>
      <name val="Calibri"/>
      <family val="2"/>
    </font>
    <font>
      <b/>
      <sz val="8"/>
      <color theme="1"/>
      <name val="Calibri"/>
      <family val="2"/>
    </font>
    <font>
      <b/>
      <sz val="8"/>
      <name val="Calibri"/>
      <family val="2"/>
    </font>
    <font>
      <sz val="8"/>
      <color indexed="8"/>
      <name val="Calibri"/>
      <family val="2"/>
    </font>
    <font>
      <sz val="8"/>
      <color indexed="10"/>
      <name val="Calibri"/>
      <family val="2"/>
    </font>
    <font>
      <b/>
      <sz val="8"/>
      <color theme="1"/>
      <name val="Calibri"/>
      <family val="2"/>
      <scheme val="minor"/>
    </font>
    <font>
      <sz val="11"/>
      <color indexed="8"/>
      <name val="Calibri"/>
      <family val="2"/>
    </font>
    <font>
      <vertAlign val="superscript"/>
      <sz val="8"/>
      <name val="Calibri"/>
      <family val="2"/>
    </font>
    <font>
      <sz val="8"/>
      <color rgb="FF000000"/>
      <name val="Calibri"/>
      <family val="2"/>
      <scheme val="minor"/>
    </font>
    <font>
      <b/>
      <sz val="11"/>
      <color theme="1"/>
      <name val="Calibri"/>
      <family val="2"/>
      <scheme val="minor"/>
    </font>
    <font>
      <b/>
      <sz val="17"/>
      <color indexed="9"/>
      <name val="Calibri"/>
      <family val="2"/>
    </font>
    <font>
      <b/>
      <sz val="18"/>
      <name val="Calibri"/>
      <family val="2"/>
    </font>
    <font>
      <sz val="18"/>
      <name val="Calibri"/>
      <family val="2"/>
    </font>
    <font>
      <b/>
      <sz val="12"/>
      <color indexed="9"/>
      <name val="Calibri"/>
      <family val="2"/>
    </font>
    <font>
      <b/>
      <sz val="12"/>
      <color theme="0"/>
      <name val="Calibri"/>
      <family val="2"/>
    </font>
    <font>
      <b/>
      <sz val="12"/>
      <name val="Calibri"/>
      <family val="2"/>
    </font>
    <font>
      <b/>
      <sz val="10"/>
      <name val="Calibri"/>
      <family val="2"/>
    </font>
    <font>
      <sz val="10"/>
      <name val="Calibri"/>
      <family val="2"/>
    </font>
    <font>
      <sz val="10"/>
      <color theme="4"/>
      <name val="Calibri"/>
      <family val="2"/>
    </font>
    <font>
      <sz val="12"/>
      <name val="Calibri"/>
      <family val="2"/>
    </font>
    <font>
      <b/>
      <sz val="11"/>
      <color theme="5" tint="-0.249977111117893"/>
      <name val="Calibri"/>
      <family val="2"/>
      <scheme val="minor"/>
    </font>
    <font>
      <sz val="11"/>
      <name val="Calibri"/>
      <family val="2"/>
      <scheme val="minor"/>
    </font>
    <font>
      <b/>
      <sz val="11"/>
      <name val="Calibri"/>
      <family val="2"/>
      <scheme val="minor"/>
    </font>
    <font>
      <b/>
      <sz val="11"/>
      <color rgb="FFFF0000"/>
      <name val="Calibri"/>
      <family val="2"/>
      <scheme val="minor"/>
    </font>
    <font>
      <sz val="8"/>
      <color rgb="FFFF0000"/>
      <name val="Calibri"/>
      <family val="2"/>
      <scheme val="minor"/>
    </font>
    <font>
      <b/>
      <sz val="12"/>
      <color theme="1"/>
      <name val="Calibri"/>
      <family val="2"/>
      <scheme val="minor"/>
    </font>
    <font>
      <b/>
      <sz val="7"/>
      <color theme="1"/>
      <name val="Times New Roman"/>
      <family val="1"/>
    </font>
    <font>
      <sz val="7"/>
      <color theme="1"/>
      <name val="Times New Roman"/>
      <family val="1"/>
    </font>
    <font>
      <u/>
      <sz val="11"/>
      <color theme="1"/>
      <name val="Calibri"/>
      <family val="2"/>
      <scheme val="minor"/>
    </font>
    <font>
      <b/>
      <sz val="18"/>
      <color theme="1"/>
      <name val="Calibri"/>
      <family val="2"/>
      <scheme val="minor"/>
    </font>
    <font>
      <u/>
      <sz val="8"/>
      <color rgb="FFFF0000"/>
      <name val="Calibri"/>
      <family val="2"/>
      <scheme val="minor"/>
    </font>
    <font>
      <sz val="20"/>
      <color theme="1"/>
      <name val="Calibri"/>
      <family val="2"/>
      <scheme val="minor"/>
    </font>
    <font>
      <b/>
      <sz val="20"/>
      <color theme="1"/>
      <name val="Calibri"/>
      <family val="2"/>
      <scheme val="minor"/>
    </font>
    <font>
      <sz val="28"/>
      <color theme="1"/>
      <name val="Calibri"/>
      <family val="2"/>
      <scheme val="minor"/>
    </font>
  </fonts>
  <fills count="25">
    <fill>
      <patternFill patternType="none"/>
    </fill>
    <fill>
      <patternFill patternType="gray125"/>
    </fill>
    <fill>
      <patternFill patternType="solid">
        <fgColor theme="2"/>
        <bgColor indexed="64"/>
      </patternFill>
    </fill>
    <fill>
      <patternFill patternType="solid">
        <fgColor rgb="FFFF0000"/>
        <bgColor indexed="64"/>
      </patternFill>
    </fill>
    <fill>
      <patternFill patternType="solid">
        <fgColor rgb="FFFF8181"/>
        <bgColor indexed="64"/>
      </patternFill>
    </fill>
    <fill>
      <patternFill patternType="solid">
        <fgColor theme="4" tint="-0.249977111117893"/>
        <bgColor indexed="64"/>
      </patternFill>
    </fill>
    <fill>
      <patternFill patternType="solid">
        <fgColor rgb="FFFFC000"/>
        <bgColor indexed="64"/>
      </patternFill>
    </fill>
    <fill>
      <patternFill patternType="solid">
        <fgColor theme="5" tint="0.39997558519241921"/>
        <bgColor indexed="64"/>
      </patternFill>
    </fill>
    <fill>
      <patternFill patternType="solid">
        <fgColor rgb="FF7030A0"/>
        <bgColor indexed="64"/>
      </patternFill>
    </fill>
    <fill>
      <patternFill patternType="solid">
        <fgColor rgb="FFFFFF00"/>
        <bgColor indexed="64"/>
      </patternFill>
    </fill>
    <fill>
      <patternFill patternType="solid">
        <fgColor theme="9" tint="-0.249977111117893"/>
        <bgColor indexed="64"/>
      </patternFill>
    </fill>
    <fill>
      <patternFill patternType="solid">
        <fgColor theme="7" tint="-0.499984740745262"/>
        <bgColor indexed="64"/>
      </patternFill>
    </fill>
    <fill>
      <patternFill patternType="solid">
        <fgColor theme="2" tint="-9.9978637043366805E-2"/>
        <bgColor indexed="64"/>
      </patternFill>
    </fill>
    <fill>
      <patternFill patternType="solid">
        <fgColor theme="3" tint="-0.499984740745262"/>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theme="0"/>
        <bgColor indexed="64"/>
      </patternFill>
    </fill>
    <fill>
      <patternFill patternType="solid">
        <fgColor theme="9" tint="0.39997558519241921"/>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9"/>
        <bgColor indexed="64"/>
      </patternFill>
    </fill>
    <fill>
      <patternFill patternType="solid">
        <fgColor theme="9" tint="0.59999389629810485"/>
        <bgColor indexed="64"/>
      </patternFill>
    </fill>
    <fill>
      <patternFill patternType="solid">
        <fgColor theme="7" tint="0.79998168889431442"/>
        <bgColor indexed="64"/>
      </patternFill>
    </fill>
  </fills>
  <borders count="66">
    <border>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hair">
        <color auto="1"/>
      </left>
      <right/>
      <top/>
      <bottom/>
      <diagonal/>
    </border>
    <border>
      <left style="hair">
        <color auto="1"/>
      </left>
      <right/>
      <top style="hair">
        <color auto="1"/>
      </top>
      <bottom/>
      <diagonal/>
    </border>
    <border>
      <left/>
      <right style="hair">
        <color auto="1"/>
      </right>
      <top/>
      <bottom/>
      <diagonal/>
    </border>
    <border>
      <left style="hair">
        <color auto="1"/>
      </left>
      <right/>
      <top/>
      <bottom style="hair">
        <color auto="1"/>
      </bottom>
      <diagonal/>
    </border>
    <border>
      <left/>
      <right style="hair">
        <color auto="1"/>
      </right>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right/>
      <top/>
      <bottom style="medium">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diagonal/>
    </border>
  </borders>
  <cellStyleXfs count="12">
    <xf numFmtId="0" fontId="0" fillId="0" borderId="0"/>
    <xf numFmtId="0" fontId="2" fillId="0" borderId="0"/>
    <xf numFmtId="0" fontId="2" fillId="0" borderId="0"/>
    <xf numFmtId="164" fontId="5" fillId="0" borderId="0" applyFont="0" applyFill="0" applyBorder="0" applyAlignment="0" applyProtection="0"/>
    <xf numFmtId="0" fontId="2" fillId="0" borderId="0"/>
    <xf numFmtId="0" fontId="2" fillId="0" borderId="0"/>
    <xf numFmtId="0" fontId="2" fillId="0" borderId="0"/>
    <xf numFmtId="0" fontId="2" fillId="0" borderId="0"/>
    <xf numFmtId="167" fontId="2" fillId="0" borderId="0" applyFont="0" applyFill="0" applyBorder="0" applyAlignment="0" applyProtection="0"/>
    <xf numFmtId="167" fontId="2" fillId="0" borderId="0" applyFont="0" applyFill="0" applyBorder="0" applyAlignment="0" applyProtection="0"/>
    <xf numFmtId="164" fontId="19" fillId="0" borderId="0" applyFont="0" applyFill="0" applyBorder="0" applyAlignment="0" applyProtection="0"/>
    <xf numFmtId="9" fontId="5" fillId="0" borderId="0" applyFont="0" applyFill="0" applyBorder="0" applyAlignment="0" applyProtection="0"/>
  </cellStyleXfs>
  <cellXfs count="1352">
    <xf numFmtId="0" fontId="0" fillId="0" borderId="0" xfId="0"/>
    <xf numFmtId="0" fontId="0" fillId="0" borderId="0" xfId="0" applyAlignment="1">
      <alignment horizontal="left" vertical="center" wrapText="1" shrinkToFit="1"/>
    </xf>
    <xf numFmtId="0" fontId="3" fillId="0" borderId="0" xfId="2" applyFont="1" applyFill="1" applyAlignment="1" applyProtection="1">
      <alignment vertical="center" wrapText="1"/>
    </xf>
    <xf numFmtId="0" fontId="4" fillId="0" borderId="0" xfId="2" applyFont="1" applyFill="1" applyBorder="1" applyAlignment="1" applyProtection="1">
      <alignment vertical="center" wrapText="1"/>
    </xf>
    <xf numFmtId="0" fontId="4" fillId="0" borderId="0" xfId="2" applyFont="1" applyFill="1" applyAlignment="1" applyProtection="1">
      <alignment vertical="center" wrapText="1"/>
    </xf>
    <xf numFmtId="0" fontId="4" fillId="0" borderId="0" xfId="2" applyFont="1" applyBorder="1" applyAlignment="1" applyProtection="1">
      <alignment vertical="center" wrapText="1"/>
    </xf>
    <xf numFmtId="0" fontId="4" fillId="0" borderId="0" xfId="2" applyFont="1" applyAlignment="1" applyProtection="1">
      <alignment vertical="center" wrapText="1"/>
    </xf>
    <xf numFmtId="0" fontId="4" fillId="0" borderId="0" xfId="2" applyFont="1" applyAlignment="1" applyProtection="1">
      <alignment horizontal="center" vertical="center" wrapText="1"/>
    </xf>
    <xf numFmtId="0" fontId="3" fillId="0" borderId="0" xfId="2" applyFont="1" applyAlignment="1" applyProtection="1">
      <alignment vertical="center" wrapText="1"/>
    </xf>
    <xf numFmtId="49" fontId="4" fillId="0" borderId="1" xfId="2" applyNumberFormat="1" applyFont="1" applyBorder="1" applyAlignment="1" applyProtection="1">
      <alignment vertical="center" wrapText="1"/>
    </xf>
    <xf numFmtId="0" fontId="4" fillId="0" borderId="1" xfId="2" applyFont="1" applyBorder="1" applyAlignment="1" applyProtection="1">
      <alignment vertical="center" wrapText="1"/>
    </xf>
    <xf numFmtId="1" fontId="3" fillId="0" borderId="0" xfId="2" applyNumberFormat="1" applyFont="1" applyAlignment="1" applyProtection="1">
      <alignment horizontal="center" vertical="center" wrapText="1"/>
    </xf>
    <xf numFmtId="0" fontId="4" fillId="0" borderId="1" xfId="2" applyFont="1" applyFill="1" applyBorder="1" applyAlignment="1" applyProtection="1">
      <alignment vertical="center" wrapText="1"/>
    </xf>
    <xf numFmtId="0" fontId="4" fillId="0" borderId="1" xfId="2" applyFont="1" applyFill="1" applyBorder="1" applyAlignment="1" applyProtection="1">
      <alignment horizontal="left" vertical="center" wrapText="1"/>
    </xf>
    <xf numFmtId="1" fontId="6" fillId="0" borderId="1" xfId="0" applyNumberFormat="1" applyFont="1" applyBorder="1" applyAlignment="1" applyProtection="1">
      <alignment vertical="center"/>
    </xf>
    <xf numFmtId="0" fontId="6" fillId="0" borderId="1" xfId="0" applyFont="1" applyBorder="1" applyAlignment="1" applyProtection="1">
      <alignment vertical="center"/>
    </xf>
    <xf numFmtId="1" fontId="4" fillId="0" borderId="0" xfId="2" applyNumberFormat="1" applyFont="1" applyAlignment="1" applyProtection="1">
      <alignment horizontal="center" vertical="center" wrapText="1"/>
    </xf>
    <xf numFmtId="0" fontId="6" fillId="0" borderId="1" xfId="0" applyFont="1" applyBorder="1" applyAlignment="1" applyProtection="1">
      <alignment horizontal="left" vertical="center"/>
    </xf>
    <xf numFmtId="0" fontId="4" fillId="0" borderId="0" xfId="2" applyFont="1" applyAlignment="1" applyProtection="1">
      <alignment horizontal="left" vertical="center" wrapText="1"/>
    </xf>
    <xf numFmtId="165" fontId="4" fillId="0" borderId="1" xfId="0" applyNumberFormat="1" applyFont="1" applyFill="1" applyBorder="1" applyAlignment="1" applyProtection="1">
      <alignment vertical="center"/>
    </xf>
    <xf numFmtId="0" fontId="4" fillId="0" borderId="1" xfId="0" applyFont="1" applyFill="1" applyBorder="1" applyAlignment="1" applyProtection="1">
      <alignment vertical="center"/>
    </xf>
    <xf numFmtId="43" fontId="4" fillId="0" borderId="1" xfId="3" applyNumberFormat="1" applyFont="1" applyFill="1" applyBorder="1" applyAlignment="1" applyProtection="1">
      <alignment horizontal="left" vertical="center"/>
    </xf>
    <xf numFmtId="0" fontId="4" fillId="0" borderId="1" xfId="0" applyFont="1" applyFill="1" applyBorder="1" applyAlignment="1" applyProtection="1">
      <alignment horizontal="left" vertical="center"/>
    </xf>
    <xf numFmtId="43" fontId="4" fillId="0" borderId="1" xfId="3" applyNumberFormat="1" applyFont="1" applyFill="1" applyBorder="1" applyAlignment="1" applyProtection="1">
      <alignment vertical="center"/>
    </xf>
    <xf numFmtId="0" fontId="4" fillId="0" borderId="1" xfId="0" applyFont="1" applyFill="1" applyBorder="1" applyAlignment="1" applyProtection="1">
      <alignment vertical="center" wrapText="1"/>
    </xf>
    <xf numFmtId="0" fontId="4" fillId="0" borderId="1" xfId="2" applyFont="1" applyBorder="1" applyAlignment="1" applyProtection="1">
      <alignment vertical="top" wrapText="1"/>
    </xf>
    <xf numFmtId="0" fontId="1" fillId="0" borderId="1" xfId="2" applyFont="1" applyBorder="1" applyAlignment="1" applyProtection="1">
      <alignment vertical="center" wrapText="1"/>
    </xf>
    <xf numFmtId="0" fontId="4" fillId="0" borderId="1" xfId="0" applyFont="1" applyFill="1" applyBorder="1" applyAlignment="1" applyProtection="1">
      <alignment horizontal="left" vertical="center" wrapText="1"/>
    </xf>
    <xf numFmtId="3" fontId="4" fillId="0" borderId="1" xfId="0" applyNumberFormat="1" applyFont="1" applyFill="1" applyBorder="1" applyAlignment="1" applyProtection="1">
      <alignment horizontal="center" vertical="center"/>
    </xf>
    <xf numFmtId="166" fontId="4" fillId="0" borderId="1" xfId="0" applyNumberFormat="1" applyFont="1" applyFill="1" applyBorder="1" applyAlignment="1" applyProtection="1">
      <alignment horizontal="left" vertical="center"/>
    </xf>
    <xf numFmtId="0" fontId="3" fillId="0" borderId="0" xfId="2" applyFont="1" applyAlignment="1" applyProtection="1">
      <alignment horizontal="center" vertical="center" wrapText="1"/>
    </xf>
    <xf numFmtId="0" fontId="4" fillId="0" borderId="0" xfId="2" applyFont="1" applyAlignment="1" applyProtection="1">
      <alignment horizontal="center" vertical="center" wrapText="1"/>
    </xf>
    <xf numFmtId="0" fontId="3" fillId="0" borderId="1" xfId="2" applyFont="1" applyBorder="1" applyAlignment="1" applyProtection="1">
      <alignment vertical="center" wrapText="1"/>
    </xf>
    <xf numFmtId="165" fontId="4" fillId="0" borderId="1" xfId="0" quotePrefix="1" applyNumberFormat="1" applyFont="1" applyFill="1" applyBorder="1" applyAlignment="1" applyProtection="1">
      <alignment vertical="center"/>
    </xf>
    <xf numFmtId="0" fontId="4" fillId="0" borderId="1" xfId="4" applyFont="1" applyBorder="1" applyAlignment="1" applyProtection="1">
      <alignment vertical="center" wrapText="1"/>
    </xf>
    <xf numFmtId="0" fontId="4" fillId="0" borderId="1" xfId="4" applyFont="1" applyBorder="1" applyAlignment="1" applyProtection="1">
      <alignment horizontal="center" vertical="center" wrapText="1"/>
    </xf>
    <xf numFmtId="0" fontId="4" fillId="0" borderId="1" xfId="4" applyFont="1" applyBorder="1" applyAlignment="1" applyProtection="1">
      <alignment horizontal="left" vertical="center" wrapText="1"/>
    </xf>
    <xf numFmtId="0" fontId="4" fillId="0" borderId="1" xfId="5" applyFont="1" applyBorder="1" applyAlignment="1" applyProtection="1">
      <alignment horizontal="left" vertical="center" wrapText="1"/>
    </xf>
    <xf numFmtId="0" fontId="4" fillId="0" borderId="1" xfId="6" applyFont="1" applyBorder="1" applyAlignment="1" applyProtection="1">
      <alignment vertical="center" wrapText="1"/>
    </xf>
    <xf numFmtId="0" fontId="4" fillId="0" borderId="1" xfId="6" applyFont="1" applyBorder="1" applyAlignment="1" applyProtection="1">
      <alignment horizontal="center" vertical="center" wrapText="1"/>
    </xf>
    <xf numFmtId="0" fontId="4" fillId="0" borderId="1" xfId="6" applyFont="1" applyBorder="1" applyAlignment="1" applyProtection="1">
      <alignment horizontal="left" vertical="center" wrapText="1"/>
    </xf>
    <xf numFmtId="0" fontId="4" fillId="0" borderId="1" xfId="7" applyFont="1" applyBorder="1" applyAlignment="1" applyProtection="1">
      <alignment vertical="center" wrapText="1"/>
    </xf>
    <xf numFmtId="165" fontId="4" fillId="0" borderId="1" xfId="4" applyNumberFormat="1" applyFont="1" applyBorder="1" applyAlignment="1" applyProtection="1">
      <alignment vertical="center" wrapText="1"/>
    </xf>
    <xf numFmtId="165" fontId="4" fillId="0" borderId="1" xfId="7" applyNumberFormat="1" applyFont="1" applyBorder="1" applyAlignment="1" applyProtection="1">
      <alignment vertical="center" wrapText="1"/>
    </xf>
    <xf numFmtId="0" fontId="4" fillId="0" borderId="1" xfId="7" applyFont="1" applyBorder="1" applyAlignment="1" applyProtection="1">
      <alignment horizontal="center" vertical="center"/>
    </xf>
    <xf numFmtId="43" fontId="4" fillId="0" borderId="1" xfId="9" applyNumberFormat="1" applyFont="1" applyBorder="1" applyAlignment="1" applyProtection="1">
      <alignment horizontal="left" vertical="center"/>
    </xf>
    <xf numFmtId="43" fontId="4" fillId="0" borderId="1" xfId="8" applyNumberFormat="1" applyFont="1" applyFill="1" applyBorder="1" applyAlignment="1" applyProtection="1">
      <alignment horizontal="left" vertical="center"/>
    </xf>
    <xf numFmtId="165" fontId="4" fillId="0" borderId="1" xfId="4" applyNumberFormat="1" applyFont="1" applyBorder="1" applyAlignment="1" applyProtection="1">
      <alignment vertical="center"/>
    </xf>
    <xf numFmtId="0" fontId="4" fillId="0" borderId="1" xfId="2" applyFont="1" applyBorder="1" applyAlignment="1" applyProtection="1">
      <alignment horizontal="left" vertical="center" wrapText="1"/>
    </xf>
    <xf numFmtId="0" fontId="3" fillId="9" borderId="1" xfId="2" applyFont="1" applyFill="1" applyBorder="1" applyAlignment="1" applyProtection="1">
      <alignment horizontal="center" vertical="center" wrapText="1"/>
    </xf>
    <xf numFmtId="43" fontId="4" fillId="0" borderId="1" xfId="8" applyNumberFormat="1" applyFont="1" applyBorder="1" applyAlignment="1" applyProtection="1">
      <alignment vertical="center"/>
    </xf>
    <xf numFmtId="0" fontId="3" fillId="0" borderId="1" xfId="2" applyFont="1" applyBorder="1" applyAlignment="1" applyProtection="1">
      <alignment horizontal="left" vertical="center" wrapText="1"/>
    </xf>
    <xf numFmtId="49" fontId="4" fillId="0" borderId="1" xfId="2" applyNumberFormat="1" applyFont="1" applyBorder="1" applyAlignment="1" applyProtection="1">
      <alignment horizontal="left" vertical="center" wrapText="1"/>
    </xf>
    <xf numFmtId="0" fontId="4" fillId="0" borderId="1" xfId="0" applyFont="1" applyBorder="1" applyAlignment="1" applyProtection="1">
      <alignment horizontal="left" vertical="center"/>
    </xf>
    <xf numFmtId="0" fontId="4" fillId="0" borderId="2" xfId="2" applyFont="1" applyBorder="1" applyAlignment="1" applyProtection="1">
      <alignment vertical="center" wrapText="1"/>
    </xf>
    <xf numFmtId="0" fontId="4" fillId="0" borderId="1" xfId="2" applyNumberFormat="1" applyFont="1" applyBorder="1" applyAlignment="1" applyProtection="1">
      <alignment horizontal="left" vertical="center" wrapText="1"/>
    </xf>
    <xf numFmtId="0" fontId="4" fillId="0" borderId="1" xfId="2" applyNumberFormat="1" applyFont="1" applyFill="1" applyBorder="1" applyAlignment="1" applyProtection="1">
      <alignment horizontal="left" vertical="center" wrapText="1"/>
    </xf>
    <xf numFmtId="165" fontId="4" fillId="0" borderId="1" xfId="0" applyNumberFormat="1" applyFont="1" applyFill="1" applyBorder="1" applyAlignment="1" applyProtection="1">
      <alignment horizontal="left" vertical="center"/>
    </xf>
    <xf numFmtId="1" fontId="6" fillId="0" borderId="1" xfId="0" applyNumberFormat="1" applyFont="1" applyBorder="1" applyAlignment="1" applyProtection="1">
      <alignment horizontal="left" vertical="center"/>
    </xf>
    <xf numFmtId="3" fontId="6" fillId="0" borderId="1" xfId="0" applyNumberFormat="1" applyFont="1" applyBorder="1" applyAlignment="1" applyProtection="1">
      <alignment horizontal="left" vertical="center"/>
    </xf>
    <xf numFmtId="1" fontId="6" fillId="0" borderId="1" xfId="0" applyNumberFormat="1" applyFont="1" applyBorder="1" applyAlignment="1" applyProtection="1">
      <alignment vertical="center" wrapText="1"/>
    </xf>
    <xf numFmtId="165" fontId="4" fillId="0" borderId="1" xfId="0" applyNumberFormat="1" applyFont="1" applyFill="1" applyBorder="1" applyAlignment="1" applyProtection="1">
      <alignment vertical="center" wrapText="1"/>
    </xf>
    <xf numFmtId="0" fontId="4" fillId="0" borderId="1" xfId="3" applyNumberFormat="1" applyFont="1" applyFill="1" applyBorder="1" applyAlignment="1" applyProtection="1">
      <alignment horizontal="left" vertical="center"/>
    </xf>
    <xf numFmtId="0" fontId="4" fillId="0" borderId="1" xfId="3" applyNumberFormat="1" applyFont="1" applyFill="1" applyBorder="1" applyAlignment="1" applyProtection="1">
      <alignment vertical="center"/>
    </xf>
    <xf numFmtId="0" fontId="4" fillId="0" borderId="1" xfId="5" applyNumberFormat="1" applyFont="1" applyBorder="1" applyAlignment="1" applyProtection="1">
      <alignment horizontal="left" vertical="center" wrapText="1"/>
    </xf>
    <xf numFmtId="0" fontId="4" fillId="0" borderId="1" xfId="4" applyNumberFormat="1" applyFont="1" applyBorder="1" applyAlignment="1" applyProtection="1">
      <alignment horizontal="left" vertical="center" wrapText="1"/>
    </xf>
    <xf numFmtId="0" fontId="4" fillId="0" borderId="1" xfId="6" applyNumberFormat="1" applyFont="1" applyBorder="1" applyAlignment="1" applyProtection="1">
      <alignment horizontal="left" vertical="center" wrapText="1"/>
    </xf>
    <xf numFmtId="0" fontId="3" fillId="0" borderId="1" xfId="2" applyNumberFormat="1" applyFont="1" applyBorder="1" applyAlignment="1" applyProtection="1">
      <alignment horizontal="left" vertical="center" wrapText="1"/>
    </xf>
    <xf numFmtId="0" fontId="4" fillId="0" borderId="1" xfId="7" applyFont="1" applyBorder="1" applyAlignment="1" applyProtection="1">
      <alignment horizontal="left" vertical="center" wrapText="1"/>
    </xf>
    <xf numFmtId="0" fontId="4" fillId="0" borderId="1" xfId="5" applyFont="1" applyBorder="1" applyAlignment="1" applyProtection="1">
      <alignment vertical="center" wrapText="1"/>
    </xf>
    <xf numFmtId="0" fontId="4" fillId="0" borderId="1" xfId="0" applyFont="1" applyBorder="1" applyAlignment="1" applyProtection="1">
      <alignment horizontal="left" vertical="center" wrapText="1"/>
    </xf>
    <xf numFmtId="0" fontId="4" fillId="0" borderId="1" xfId="0" applyNumberFormat="1" applyFont="1" applyFill="1" applyBorder="1" applyAlignment="1" applyProtection="1">
      <alignment horizontal="left" vertical="center"/>
    </xf>
    <xf numFmtId="43" fontId="4" fillId="0" borderId="1" xfId="8" applyNumberFormat="1" applyFont="1" applyBorder="1" applyAlignment="1" applyProtection="1">
      <alignment horizontal="left" vertical="center" wrapText="1"/>
    </xf>
    <xf numFmtId="0" fontId="4" fillId="0" borderId="1" xfId="8" applyNumberFormat="1" applyFont="1" applyBorder="1" applyAlignment="1" applyProtection="1">
      <alignment horizontal="left" vertical="center"/>
    </xf>
    <xf numFmtId="0" fontId="4" fillId="0" borderId="1" xfId="9" applyNumberFormat="1" applyFont="1" applyBorder="1" applyAlignment="1" applyProtection="1">
      <alignment horizontal="left" vertical="center"/>
    </xf>
    <xf numFmtId="43" fontId="4" fillId="0" borderId="1" xfId="8" applyNumberFormat="1" applyFont="1" applyBorder="1" applyAlignment="1" applyProtection="1">
      <alignment horizontal="left" vertical="center"/>
    </xf>
    <xf numFmtId="0" fontId="4" fillId="0" borderId="1" xfId="4" applyFont="1" applyBorder="1" applyAlignment="1" applyProtection="1">
      <alignment vertical="center"/>
    </xf>
    <xf numFmtId="0" fontId="4" fillId="0" borderId="0" xfId="2" applyFont="1" applyAlignment="1" applyProtection="1">
      <alignment vertical="center" wrapText="1"/>
    </xf>
    <xf numFmtId="0" fontId="4" fillId="0" borderId="0" xfId="2" applyNumberFormat="1" applyFont="1" applyAlignment="1" applyProtection="1">
      <alignment horizontal="left" vertical="center" wrapText="1"/>
    </xf>
    <xf numFmtId="0" fontId="4" fillId="0" borderId="1" xfId="3" applyNumberFormat="1" applyFont="1" applyFill="1" applyBorder="1" applyAlignment="1" applyProtection="1">
      <alignment horizontal="left" vertical="center" wrapText="1"/>
    </xf>
    <xf numFmtId="1" fontId="6" fillId="0" borderId="1" xfId="0" applyNumberFormat="1" applyFont="1" applyBorder="1" applyAlignment="1" applyProtection="1">
      <alignment horizontal="center" vertical="center"/>
    </xf>
    <xf numFmtId="1" fontId="6" fillId="0" borderId="1" xfId="0" applyNumberFormat="1" applyFont="1" applyBorder="1" applyAlignment="1" applyProtection="1">
      <alignment horizontal="center" vertical="center" wrapText="1"/>
    </xf>
    <xf numFmtId="3" fontId="6" fillId="0" borderId="1" xfId="0" applyNumberFormat="1" applyFont="1" applyBorder="1" applyAlignment="1" applyProtection="1">
      <alignment horizontal="center" vertical="center"/>
    </xf>
    <xf numFmtId="3" fontId="4" fillId="0" borderId="1" xfId="0" applyNumberFormat="1" applyFont="1" applyFill="1" applyBorder="1" applyAlignment="1" applyProtection="1">
      <alignment horizontal="center" vertical="center" wrapText="1"/>
    </xf>
    <xf numFmtId="0" fontId="3" fillId="6" borderId="1" xfId="2" applyFont="1" applyFill="1" applyBorder="1" applyAlignment="1" applyProtection="1">
      <alignment horizontal="center" vertical="center" wrapText="1"/>
    </xf>
    <xf numFmtId="0" fontId="4" fillId="0" borderId="0" xfId="2" applyFont="1" applyAlignment="1" applyProtection="1">
      <alignment vertical="center" wrapText="1"/>
    </xf>
    <xf numFmtId="1" fontId="3" fillId="0" borderId="0" xfId="2" applyNumberFormat="1" applyFont="1" applyFill="1" applyAlignment="1" applyProtection="1">
      <alignment horizontal="center" vertical="center" wrapText="1"/>
    </xf>
    <xf numFmtId="0" fontId="3" fillId="4" borderId="1" xfId="2" applyFont="1" applyFill="1" applyBorder="1" applyAlignment="1" applyProtection="1">
      <alignment horizontal="center" vertical="center" wrapText="1"/>
    </xf>
    <xf numFmtId="1" fontId="3" fillId="4" borderId="2" xfId="2" applyNumberFormat="1" applyFont="1" applyFill="1" applyBorder="1" applyAlignment="1" applyProtection="1">
      <alignment horizontal="center" vertical="center" wrapText="1"/>
    </xf>
    <xf numFmtId="1" fontId="3" fillId="4" borderId="1" xfId="2" applyNumberFormat="1" applyFont="1" applyFill="1" applyBorder="1" applyAlignment="1" applyProtection="1">
      <alignment horizontal="center" vertical="center" wrapText="1"/>
    </xf>
    <xf numFmtId="3" fontId="3" fillId="4" borderId="1" xfId="2" applyNumberFormat="1" applyFont="1" applyFill="1" applyBorder="1" applyAlignment="1" applyProtection="1">
      <alignment horizontal="center" vertical="center" wrapText="1"/>
    </xf>
    <xf numFmtId="0" fontId="4" fillId="0" borderId="0" xfId="2" applyFont="1" applyFill="1" applyAlignment="1" applyProtection="1">
      <alignment horizontal="center" vertical="center" wrapText="1"/>
    </xf>
    <xf numFmtId="1" fontId="3" fillId="6" borderId="1" xfId="2" applyNumberFormat="1" applyFont="1" applyFill="1" applyBorder="1" applyAlignment="1" applyProtection="1">
      <alignment horizontal="center" vertical="center" wrapText="1"/>
    </xf>
    <xf numFmtId="3" fontId="3" fillId="6" borderId="1" xfId="2" applyNumberFormat="1" applyFont="1" applyFill="1" applyBorder="1" applyAlignment="1" applyProtection="1">
      <alignment horizontal="center" vertical="center" wrapText="1"/>
    </xf>
    <xf numFmtId="0" fontId="4" fillId="0" borderId="1" xfId="2" applyFont="1" applyBorder="1" applyAlignment="1" applyProtection="1">
      <alignment horizontal="center" vertical="center" wrapText="1"/>
    </xf>
    <xf numFmtId="0" fontId="4" fillId="0" borderId="1" xfId="0" applyFont="1" applyFill="1" applyBorder="1" applyAlignment="1" applyProtection="1">
      <alignment horizontal="center" vertical="center"/>
    </xf>
    <xf numFmtId="0" fontId="4" fillId="0" borderId="1" xfId="5" applyFont="1" applyBorder="1" applyAlignment="1" applyProtection="1">
      <alignment horizontal="center" vertical="center" wrapText="1"/>
    </xf>
    <xf numFmtId="0" fontId="4" fillId="0" borderId="0" xfId="2" applyFont="1" applyAlignment="1" applyProtection="1">
      <alignment vertical="center" wrapText="1"/>
    </xf>
    <xf numFmtId="0" fontId="3" fillId="7" borderId="1" xfId="2" applyFont="1" applyFill="1" applyBorder="1" applyAlignment="1" applyProtection="1">
      <alignment horizontal="center" vertical="center" wrapText="1"/>
    </xf>
    <xf numFmtId="0" fontId="7" fillId="5" borderId="1" xfId="2" applyFont="1" applyFill="1" applyBorder="1" applyAlignment="1" applyProtection="1">
      <alignment horizontal="center" vertical="center" wrapText="1"/>
    </xf>
    <xf numFmtId="0" fontId="3" fillId="0" borderId="0" xfId="2" applyFont="1" applyFill="1" applyAlignment="1" applyProtection="1">
      <alignment horizontal="center" vertical="center" wrapText="1"/>
    </xf>
    <xf numFmtId="0" fontId="7" fillId="3" borderId="1" xfId="2" applyFont="1" applyFill="1" applyBorder="1" applyAlignment="1" applyProtection="1">
      <alignment horizontal="center" vertical="center" wrapText="1"/>
    </xf>
    <xf numFmtId="1" fontId="7" fillId="3" borderId="1" xfId="2" applyNumberFormat="1" applyFont="1" applyFill="1" applyBorder="1" applyAlignment="1" applyProtection="1">
      <alignment horizontal="center" vertical="center" wrapText="1"/>
    </xf>
    <xf numFmtId="3" fontId="7" fillId="3" borderId="1" xfId="2" applyNumberFormat="1" applyFont="1" applyFill="1" applyBorder="1" applyAlignment="1" applyProtection="1">
      <alignment horizontal="center" vertical="center" wrapText="1"/>
    </xf>
    <xf numFmtId="1" fontId="3" fillId="7" borderId="1" xfId="2" applyNumberFormat="1" applyFont="1" applyFill="1" applyBorder="1" applyAlignment="1" applyProtection="1">
      <alignment horizontal="center" vertical="center" wrapText="1"/>
    </xf>
    <xf numFmtId="3" fontId="3" fillId="7" borderId="1" xfId="2" applyNumberFormat="1" applyFont="1" applyFill="1" applyBorder="1" applyAlignment="1" applyProtection="1">
      <alignment horizontal="center" vertical="center" wrapText="1"/>
    </xf>
    <xf numFmtId="1" fontId="7" fillId="5" borderId="1" xfId="2" applyNumberFormat="1" applyFont="1" applyFill="1" applyBorder="1" applyAlignment="1" applyProtection="1">
      <alignment horizontal="center" vertical="center" wrapText="1"/>
    </xf>
    <xf numFmtId="3" fontId="7" fillId="5" borderId="1" xfId="2" applyNumberFormat="1" applyFont="1" applyFill="1" applyBorder="1" applyAlignment="1" applyProtection="1">
      <alignment horizontal="center" vertical="center" wrapText="1"/>
    </xf>
    <xf numFmtId="0" fontId="3" fillId="0" borderId="1" xfId="2" applyFont="1" applyFill="1" applyBorder="1" applyAlignment="1" applyProtection="1">
      <alignment horizontal="center" vertical="center" wrapText="1"/>
    </xf>
    <xf numFmtId="49" fontId="4" fillId="0" borderId="1" xfId="2" applyNumberFormat="1" applyFont="1" applyBorder="1" applyAlignment="1" applyProtection="1">
      <alignment horizontal="center" vertical="center" wrapText="1"/>
    </xf>
    <xf numFmtId="49" fontId="3" fillId="0" borderId="1" xfId="2" applyNumberFormat="1" applyFont="1" applyFill="1" applyBorder="1" applyAlignment="1" applyProtection="1">
      <alignment horizontal="center" vertical="center" wrapText="1"/>
    </xf>
    <xf numFmtId="0" fontId="4" fillId="0" borderId="1" xfId="2" applyFont="1" applyBorder="1" applyAlignment="1" applyProtection="1">
      <alignment horizontal="center" vertical="center" wrapText="1"/>
    </xf>
    <xf numFmtId="0" fontId="4" fillId="0" borderId="1" xfId="4" applyFont="1" applyBorder="1" applyAlignment="1" applyProtection="1">
      <alignment horizontal="center" vertical="center"/>
    </xf>
    <xf numFmtId="0" fontId="7" fillId="11" borderId="1" xfId="2" applyFont="1" applyFill="1" applyBorder="1" applyAlignment="1" applyProtection="1">
      <alignment horizontal="center" vertical="center" wrapText="1"/>
    </xf>
    <xf numFmtId="0" fontId="4" fillId="0" borderId="1" xfId="2" applyFont="1" applyBorder="1" applyAlignment="1" applyProtection="1">
      <alignment horizontal="center" vertical="center" wrapText="1"/>
    </xf>
    <xf numFmtId="49" fontId="4" fillId="0" borderId="1" xfId="2" applyNumberFormat="1" applyFont="1" applyBorder="1" applyAlignment="1" applyProtection="1">
      <alignment horizontal="center" vertical="center" wrapText="1"/>
    </xf>
    <xf numFmtId="0" fontId="4" fillId="0" borderId="1" xfId="4" applyFont="1" applyBorder="1" applyAlignment="1" applyProtection="1">
      <alignment horizontal="center" vertical="center"/>
    </xf>
    <xf numFmtId="0" fontId="7" fillId="8" borderId="1" xfId="2" applyFont="1" applyFill="1" applyBorder="1" applyAlignment="1" applyProtection="1">
      <alignment horizontal="center" vertical="center" wrapText="1"/>
    </xf>
    <xf numFmtId="1" fontId="7" fillId="8" borderId="1" xfId="2" applyNumberFormat="1" applyFont="1" applyFill="1" applyBorder="1" applyAlignment="1" applyProtection="1">
      <alignment horizontal="center" vertical="center" wrapText="1"/>
    </xf>
    <xf numFmtId="3" fontId="7" fillId="8" borderId="1" xfId="2" applyNumberFormat="1" applyFont="1" applyFill="1" applyBorder="1" applyAlignment="1" applyProtection="1">
      <alignment horizontal="center" vertical="center" wrapText="1"/>
    </xf>
    <xf numFmtId="0" fontId="7" fillId="10" borderId="1" xfId="2" applyFont="1" applyFill="1" applyBorder="1" applyAlignment="1" applyProtection="1">
      <alignment horizontal="center" vertical="center" wrapText="1"/>
    </xf>
    <xf numFmtId="1" fontId="7" fillId="10" borderId="1" xfId="2" applyNumberFormat="1" applyFont="1" applyFill="1" applyBorder="1" applyAlignment="1" applyProtection="1">
      <alignment horizontal="center" vertical="center" wrapText="1"/>
    </xf>
    <xf numFmtId="3" fontId="7" fillId="10" borderId="1" xfId="2" applyNumberFormat="1" applyFont="1" applyFill="1" applyBorder="1" applyAlignment="1" applyProtection="1">
      <alignment horizontal="center" vertical="center" wrapText="1"/>
    </xf>
    <xf numFmtId="0" fontId="7" fillId="13" borderId="1" xfId="2" applyFont="1" applyFill="1" applyBorder="1" applyAlignment="1" applyProtection="1">
      <alignment horizontal="center" vertical="center" wrapText="1"/>
    </xf>
    <xf numFmtId="1" fontId="7" fillId="13" borderId="1" xfId="2" applyNumberFormat="1" applyFont="1" applyFill="1" applyBorder="1" applyAlignment="1" applyProtection="1">
      <alignment horizontal="center" vertical="center" wrapText="1"/>
    </xf>
    <xf numFmtId="3" fontId="7" fillId="13" borderId="1" xfId="2" applyNumberFormat="1" applyFont="1" applyFill="1" applyBorder="1" applyAlignment="1" applyProtection="1">
      <alignment horizontal="center" vertical="center" wrapText="1"/>
    </xf>
    <xf numFmtId="1" fontId="3" fillId="9" borderId="1" xfId="2" applyNumberFormat="1" applyFont="1" applyFill="1" applyBorder="1" applyAlignment="1" applyProtection="1">
      <alignment horizontal="center" vertical="center" wrapText="1"/>
    </xf>
    <xf numFmtId="3" fontId="3" fillId="9" borderId="1" xfId="2" applyNumberFormat="1" applyFont="1" applyFill="1" applyBorder="1" applyAlignment="1" applyProtection="1">
      <alignment horizontal="center" vertical="center" wrapText="1"/>
    </xf>
    <xf numFmtId="1" fontId="7" fillId="11" borderId="1" xfId="2" applyNumberFormat="1" applyFont="1" applyFill="1" applyBorder="1" applyAlignment="1" applyProtection="1">
      <alignment horizontal="center" vertical="center" wrapText="1"/>
    </xf>
    <xf numFmtId="3" fontId="7" fillId="11" borderId="1" xfId="2" applyNumberFormat="1" applyFont="1" applyFill="1" applyBorder="1" applyAlignment="1" applyProtection="1">
      <alignment horizontal="center" vertical="center" wrapText="1"/>
    </xf>
    <xf numFmtId="0" fontId="4" fillId="0" borderId="1" xfId="2" applyFont="1" applyBorder="1" applyAlignment="1" applyProtection="1">
      <alignment horizontal="center" vertical="center" wrapText="1"/>
    </xf>
    <xf numFmtId="0" fontId="4" fillId="0" borderId="1" xfId="2" applyFont="1" applyBorder="1" applyAlignment="1" applyProtection="1">
      <alignment horizontal="center" vertical="center" wrapText="1"/>
    </xf>
    <xf numFmtId="0" fontId="3" fillId="0" borderId="1" xfId="2" applyFont="1" applyBorder="1" applyAlignment="1" applyProtection="1">
      <alignment horizontal="center" vertical="center" wrapText="1"/>
    </xf>
    <xf numFmtId="0" fontId="4" fillId="0" borderId="1" xfId="2" applyFont="1" applyFill="1" applyBorder="1" applyAlignment="1" applyProtection="1">
      <alignment horizontal="center" vertical="center" wrapText="1"/>
    </xf>
    <xf numFmtId="0" fontId="4" fillId="0" borderId="1" xfId="2" applyFont="1" applyBorder="1" applyAlignment="1" applyProtection="1">
      <alignment horizontal="center" vertical="center" wrapText="1"/>
    </xf>
    <xf numFmtId="0" fontId="4" fillId="0" borderId="1" xfId="7" applyFont="1" applyFill="1" applyBorder="1" applyAlignment="1" applyProtection="1">
      <alignment vertical="center" wrapText="1"/>
    </xf>
    <xf numFmtId="0" fontId="4" fillId="0" borderId="1" xfId="5" applyFont="1" applyFill="1" applyBorder="1" applyAlignment="1" applyProtection="1">
      <alignment horizontal="left" vertical="center" wrapText="1"/>
    </xf>
    <xf numFmtId="0" fontId="4" fillId="0" borderId="1" xfId="5" applyFont="1" applyFill="1" applyBorder="1" applyAlignment="1" applyProtection="1">
      <alignment horizontal="center" vertical="center" wrapText="1"/>
    </xf>
    <xf numFmtId="0" fontId="4" fillId="0" borderId="2" xfId="2" applyFont="1" applyBorder="1" applyAlignment="1" applyProtection="1">
      <alignment horizontal="left" vertical="center" wrapText="1"/>
    </xf>
    <xf numFmtId="0" fontId="4" fillId="0" borderId="1" xfId="2" applyFont="1" applyBorder="1" applyAlignment="1" applyProtection="1">
      <alignment horizontal="center" vertical="center" wrapText="1"/>
    </xf>
    <xf numFmtId="0" fontId="3" fillId="0" borderId="1" xfId="2" applyFont="1" applyBorder="1" applyAlignment="1" applyProtection="1">
      <alignment horizontal="center" vertical="center" wrapText="1"/>
    </xf>
    <xf numFmtId="0" fontId="3" fillId="0" borderId="1" xfId="2" applyFont="1" applyFill="1" applyBorder="1" applyAlignment="1" applyProtection="1">
      <alignment horizontal="center" vertical="center" wrapText="1"/>
    </xf>
    <xf numFmtId="49" fontId="4" fillId="0" borderId="1" xfId="2" applyNumberFormat="1" applyFont="1" applyBorder="1" applyAlignment="1" applyProtection="1">
      <alignment horizontal="center" vertical="center" wrapText="1"/>
    </xf>
    <xf numFmtId="0" fontId="4" fillId="0" borderId="1" xfId="2" applyFont="1" applyBorder="1" applyAlignment="1" applyProtection="1">
      <alignment horizontal="center" vertical="center" wrapText="1"/>
    </xf>
    <xf numFmtId="49" fontId="4" fillId="0" borderId="1" xfId="2" applyNumberFormat="1" applyFont="1" applyBorder="1" applyAlignment="1" applyProtection="1">
      <alignment horizontal="center" vertical="center" wrapText="1"/>
    </xf>
    <xf numFmtId="1" fontId="4" fillId="0" borderId="1" xfId="2" applyNumberFormat="1" applyFont="1" applyBorder="1" applyAlignment="1" applyProtection="1">
      <alignment horizontal="center" vertical="center" wrapText="1"/>
    </xf>
    <xf numFmtId="43" fontId="4" fillId="0" borderId="1" xfId="9" applyNumberFormat="1" applyFont="1" applyBorder="1" applyAlignment="1" applyProtection="1">
      <alignment horizontal="left" vertical="center" wrapText="1"/>
    </xf>
    <xf numFmtId="43" fontId="4" fillId="0" borderId="1" xfId="8" applyNumberFormat="1" applyFont="1" applyFill="1" applyBorder="1" applyAlignment="1" applyProtection="1">
      <alignment horizontal="left" vertical="center" wrapText="1"/>
    </xf>
    <xf numFmtId="0" fontId="4" fillId="0" borderId="1" xfId="8" applyNumberFormat="1" applyFont="1" applyBorder="1" applyAlignment="1" applyProtection="1">
      <alignment horizontal="left" vertical="center" wrapText="1"/>
    </xf>
    <xf numFmtId="0" fontId="4" fillId="0" borderId="1" xfId="9" applyNumberFormat="1" applyFont="1" applyBorder="1" applyAlignment="1" applyProtection="1">
      <alignment horizontal="left" vertical="center" wrapText="1"/>
    </xf>
    <xf numFmtId="0" fontId="4" fillId="0" borderId="1" xfId="2" applyFont="1" applyFill="1" applyBorder="1" applyAlignment="1" applyProtection="1">
      <alignment horizontal="center" vertical="center" wrapText="1"/>
    </xf>
    <xf numFmtId="0" fontId="4" fillId="0" borderId="1" xfId="2" applyFont="1" applyBorder="1" applyAlignment="1" applyProtection="1">
      <alignment horizontal="center" vertical="center" wrapText="1"/>
    </xf>
    <xf numFmtId="49" fontId="4" fillId="0" borderId="1" xfId="2" applyNumberFormat="1" applyFont="1" applyBorder="1" applyAlignment="1" applyProtection="1">
      <alignment horizontal="center" vertical="center" wrapText="1"/>
    </xf>
    <xf numFmtId="49" fontId="3" fillId="0" borderId="1" xfId="2" applyNumberFormat="1" applyFont="1" applyFill="1" applyBorder="1" applyAlignment="1" applyProtection="1">
      <alignment horizontal="center" vertical="center" wrapText="1"/>
    </xf>
    <xf numFmtId="0" fontId="4" fillId="0" borderId="1" xfId="2" applyFont="1" applyFill="1" applyBorder="1" applyAlignment="1" applyProtection="1">
      <alignment horizontal="center" vertical="center" wrapText="1"/>
    </xf>
    <xf numFmtId="0" fontId="3" fillId="0" borderId="1" xfId="2" applyFont="1" applyFill="1" applyBorder="1" applyAlignment="1" applyProtection="1">
      <alignment horizontal="center" vertical="center" wrapText="1"/>
    </xf>
    <xf numFmtId="0" fontId="4" fillId="0" borderId="1" xfId="2" applyFont="1" applyBorder="1" applyAlignment="1" applyProtection="1">
      <alignment horizontal="center" vertical="center" wrapText="1"/>
    </xf>
    <xf numFmtId="49" fontId="4" fillId="0" borderId="1" xfId="2" applyNumberFormat="1" applyFont="1" applyBorder="1" applyAlignment="1" applyProtection="1">
      <alignment horizontal="center" vertical="center" wrapText="1"/>
    </xf>
    <xf numFmtId="49" fontId="3" fillId="0" borderId="1" xfId="2" applyNumberFormat="1" applyFont="1" applyFill="1" applyBorder="1" applyAlignment="1" applyProtection="1">
      <alignment horizontal="center" vertical="center" wrapText="1"/>
    </xf>
    <xf numFmtId="3" fontId="4" fillId="0" borderId="1" xfId="2" applyNumberFormat="1" applyFont="1" applyFill="1" applyBorder="1" applyAlignment="1" applyProtection="1">
      <alignment horizontal="center" vertical="center" wrapText="1"/>
    </xf>
    <xf numFmtId="0" fontId="4" fillId="0" borderId="2" xfId="2" applyFont="1" applyBorder="1" applyAlignment="1" applyProtection="1">
      <alignment horizontal="center" vertical="center" wrapText="1"/>
    </xf>
    <xf numFmtId="0" fontId="4" fillId="0" borderId="1" xfId="0" applyFont="1" applyFill="1" applyBorder="1" applyAlignment="1" applyProtection="1">
      <alignment horizontal="center" vertical="center" wrapText="1"/>
    </xf>
    <xf numFmtId="0" fontId="4" fillId="0" borderId="1" xfId="2" applyFont="1" applyBorder="1" applyAlignment="1" applyProtection="1">
      <alignment horizontal="center" vertical="center" wrapText="1"/>
    </xf>
    <xf numFmtId="49" fontId="4" fillId="0" borderId="1" xfId="2" applyNumberFormat="1" applyFont="1" applyBorder="1" applyAlignment="1" applyProtection="1">
      <alignment horizontal="center" vertical="center" wrapText="1"/>
    </xf>
    <xf numFmtId="49" fontId="3" fillId="0" borderId="1" xfId="2" applyNumberFormat="1" applyFont="1" applyFill="1" applyBorder="1" applyAlignment="1" applyProtection="1">
      <alignment horizontal="center" vertical="center" wrapText="1"/>
    </xf>
    <xf numFmtId="0" fontId="3" fillId="0" borderId="2" xfId="2" applyFont="1" applyFill="1" applyBorder="1" applyAlignment="1" applyProtection="1">
      <alignment horizontal="center" vertical="center" wrapText="1"/>
    </xf>
    <xf numFmtId="0" fontId="3" fillId="0" borderId="1" xfId="2" applyFont="1" applyFill="1" applyBorder="1" applyAlignment="1" applyProtection="1">
      <alignment horizontal="center" vertical="center" wrapText="1"/>
    </xf>
    <xf numFmtId="0" fontId="4" fillId="0" borderId="1" xfId="2" applyFont="1" applyBorder="1" applyAlignment="1" applyProtection="1">
      <alignment horizontal="center" vertical="center" wrapText="1"/>
    </xf>
    <xf numFmtId="0" fontId="3" fillId="0" borderId="1" xfId="2" applyFont="1" applyBorder="1" applyAlignment="1" applyProtection="1">
      <alignment horizontal="center" vertical="center" wrapText="1"/>
    </xf>
    <xf numFmtId="0" fontId="3" fillId="0" borderId="2" xfId="2" applyFont="1" applyBorder="1" applyAlignment="1" applyProtection="1">
      <alignment horizontal="center" vertical="center" wrapText="1"/>
    </xf>
    <xf numFmtId="0" fontId="7" fillId="11" borderId="1" xfId="2" applyNumberFormat="1" applyFont="1" applyFill="1" applyBorder="1" applyAlignment="1" applyProtection="1">
      <alignment horizontal="center" vertical="center" wrapText="1"/>
    </xf>
    <xf numFmtId="0" fontId="3" fillId="0" borderId="1" xfId="2" applyNumberFormat="1" applyFont="1" applyBorder="1" applyAlignment="1" applyProtection="1">
      <alignment horizontal="center" vertical="center" wrapText="1"/>
    </xf>
    <xf numFmtId="0" fontId="3" fillId="0" borderId="1" xfId="8" applyNumberFormat="1" applyFont="1" applyBorder="1" applyAlignment="1" applyProtection="1">
      <alignment horizontal="center" vertical="center"/>
    </xf>
    <xf numFmtId="0" fontId="3" fillId="0" borderId="2" xfId="8" applyNumberFormat="1" applyFont="1" applyBorder="1" applyAlignment="1" applyProtection="1">
      <alignment horizontal="center" vertical="center"/>
    </xf>
    <xf numFmtId="0" fontId="3" fillId="0" borderId="0" xfId="2" applyNumberFormat="1" applyFont="1" applyAlignment="1" applyProtection="1">
      <alignment horizontal="center" vertical="center" wrapText="1"/>
    </xf>
    <xf numFmtId="0" fontId="3" fillId="0" borderId="1" xfId="2" applyFont="1" applyBorder="1" applyAlignment="1" applyProtection="1">
      <alignment horizontal="center" vertical="center" wrapText="1"/>
    </xf>
    <xf numFmtId="0" fontId="3" fillId="0" borderId="1" xfId="2" applyNumberFormat="1" applyFont="1" applyBorder="1" applyAlignment="1" applyProtection="1">
      <alignment horizontal="center" vertical="center" wrapText="1"/>
    </xf>
    <xf numFmtId="0" fontId="3" fillId="0" borderId="1" xfId="8" applyNumberFormat="1" applyFont="1" applyBorder="1" applyAlignment="1" applyProtection="1">
      <alignment horizontal="center" vertical="center"/>
    </xf>
    <xf numFmtId="0" fontId="3" fillId="0" borderId="1" xfId="2" applyNumberFormat="1" applyFont="1" applyFill="1" applyBorder="1" applyAlignment="1" applyProtection="1">
      <alignment horizontal="center" vertical="center" wrapText="1"/>
    </xf>
    <xf numFmtId="0" fontId="9" fillId="0" borderId="1" xfId="0" applyFont="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1" xfId="5" applyFont="1" applyBorder="1" applyAlignment="1" applyProtection="1">
      <alignment horizontal="center" vertical="center" wrapText="1"/>
    </xf>
    <xf numFmtId="49" fontId="4" fillId="0" borderId="1" xfId="2" applyNumberFormat="1" applyFont="1" applyBorder="1" applyAlignment="1" applyProtection="1">
      <alignment horizontal="center" wrapText="1"/>
    </xf>
    <xf numFmtId="0" fontId="3" fillId="0" borderId="1" xfId="2" applyFont="1" applyBorder="1" applyAlignment="1" applyProtection="1">
      <alignment horizontal="center" vertical="center" wrapText="1"/>
    </xf>
    <xf numFmtId="0" fontId="4" fillId="0" borderId="2" xfId="4" applyFont="1" applyBorder="1" applyAlignment="1" applyProtection="1">
      <alignment horizontal="center" vertical="center"/>
    </xf>
    <xf numFmtId="0" fontId="4" fillId="0" borderId="4" xfId="4" applyFont="1" applyBorder="1" applyAlignment="1" applyProtection="1">
      <alignment horizontal="center" vertical="center"/>
    </xf>
    <xf numFmtId="165" fontId="4" fillId="0" borderId="2" xfId="4" applyNumberFormat="1" applyFont="1" applyBorder="1" applyAlignment="1" applyProtection="1">
      <alignment vertical="center" wrapText="1"/>
    </xf>
    <xf numFmtId="43" fontId="4" fillId="0" borderId="2" xfId="8" applyNumberFormat="1" applyFont="1" applyBorder="1" applyAlignment="1" applyProtection="1">
      <alignment horizontal="left" vertical="center"/>
    </xf>
    <xf numFmtId="165" fontId="4" fillId="0" borderId="4" xfId="4" applyNumberFormat="1" applyFont="1" applyBorder="1" applyAlignment="1" applyProtection="1">
      <alignment vertical="center" wrapText="1"/>
    </xf>
    <xf numFmtId="43" fontId="4" fillId="0" borderId="4" xfId="8" applyNumberFormat="1" applyFont="1" applyBorder="1" applyAlignment="1" applyProtection="1">
      <alignment horizontal="left" vertical="center"/>
    </xf>
    <xf numFmtId="0" fontId="4" fillId="0" borderId="4" xfId="8" applyNumberFormat="1" applyFont="1" applyBorder="1" applyAlignment="1" applyProtection="1">
      <alignment horizontal="left" vertical="center"/>
    </xf>
    <xf numFmtId="0" fontId="4" fillId="0" borderId="1" xfId="2" applyFont="1" applyFill="1" applyBorder="1" applyAlignment="1" applyProtection="1">
      <alignment horizontal="center" vertical="center" wrapText="1"/>
    </xf>
    <xf numFmtId="0" fontId="3" fillId="0" borderId="1" xfId="2" applyFont="1" applyFill="1" applyBorder="1" applyAlignment="1" applyProtection="1">
      <alignment horizontal="center" vertical="center" wrapText="1"/>
    </xf>
    <xf numFmtId="0" fontId="4" fillId="0" borderId="2" xfId="2" applyFont="1" applyFill="1" applyBorder="1" applyAlignment="1" applyProtection="1">
      <alignment horizontal="center" vertical="center" wrapText="1"/>
    </xf>
    <xf numFmtId="0" fontId="3" fillId="0" borderId="1" xfId="2" applyNumberFormat="1" applyFont="1" applyBorder="1" applyAlignment="1" applyProtection="1">
      <alignment horizontal="center" vertical="center" wrapText="1"/>
    </xf>
    <xf numFmtId="0" fontId="3" fillId="0" borderId="1" xfId="2" applyFont="1" applyBorder="1" applyAlignment="1" applyProtection="1">
      <alignment horizontal="center" vertical="center" wrapText="1"/>
    </xf>
    <xf numFmtId="0" fontId="4" fillId="0" borderId="1" xfId="2" applyFont="1" applyBorder="1" applyAlignment="1" applyProtection="1">
      <alignment horizontal="center" vertical="center" wrapText="1"/>
    </xf>
    <xf numFmtId="1" fontId="4" fillId="0" borderId="1" xfId="2" applyNumberFormat="1" applyFont="1" applyBorder="1" applyAlignment="1" applyProtection="1">
      <alignment horizontal="center" vertical="center" wrapText="1"/>
    </xf>
    <xf numFmtId="49" fontId="4" fillId="0" borderId="1" xfId="2" applyNumberFormat="1" applyFont="1" applyBorder="1" applyAlignment="1" applyProtection="1">
      <alignment horizontal="center" vertical="center" wrapText="1"/>
    </xf>
    <xf numFmtId="49" fontId="3" fillId="0" borderId="1" xfId="2" applyNumberFormat="1" applyFont="1" applyFill="1" applyBorder="1" applyAlignment="1" applyProtection="1">
      <alignment horizontal="center" vertical="center" wrapText="1"/>
    </xf>
    <xf numFmtId="3" fontId="4" fillId="0" borderId="1" xfId="2" applyNumberFormat="1" applyFont="1" applyFill="1" applyBorder="1" applyAlignment="1" applyProtection="1">
      <alignment horizontal="center" vertical="center" wrapText="1"/>
    </xf>
    <xf numFmtId="0" fontId="3" fillId="0" borderId="1" xfId="8" applyNumberFormat="1" applyFont="1" applyBorder="1" applyAlignment="1" applyProtection="1">
      <alignment horizontal="center" vertical="center"/>
    </xf>
    <xf numFmtId="0" fontId="3" fillId="0" borderId="2" xfId="2" applyFont="1" applyFill="1" applyBorder="1" applyAlignment="1" applyProtection="1">
      <alignment horizontal="center" vertical="center" wrapText="1"/>
    </xf>
    <xf numFmtId="0" fontId="4" fillId="0" borderId="2" xfId="2" applyFont="1" applyBorder="1" applyAlignment="1" applyProtection="1">
      <alignment horizontal="center" vertical="center" wrapText="1"/>
    </xf>
    <xf numFmtId="0" fontId="3" fillId="0" borderId="2" xfId="2" applyFont="1" applyBorder="1" applyAlignment="1" applyProtection="1">
      <alignment horizontal="center" vertical="center" wrapText="1"/>
    </xf>
    <xf numFmtId="0" fontId="3" fillId="0" borderId="2" xfId="2" applyNumberFormat="1" applyFont="1" applyBorder="1" applyAlignment="1" applyProtection="1">
      <alignment horizontal="center" vertical="center" wrapText="1"/>
    </xf>
    <xf numFmtId="3" fontId="4" fillId="0" borderId="3" xfId="0" applyNumberFormat="1" applyFont="1" applyFill="1" applyBorder="1" applyAlignment="1" applyProtection="1">
      <alignment horizontal="center" vertical="center" wrapText="1"/>
    </xf>
    <xf numFmtId="0" fontId="4" fillId="0" borderId="1" xfId="0" applyFont="1" applyFill="1" applyBorder="1" applyAlignment="1" applyProtection="1">
      <alignment horizontal="center" vertical="center" wrapText="1"/>
    </xf>
    <xf numFmtId="49" fontId="4" fillId="0" borderId="2" xfId="2" applyNumberFormat="1" applyFont="1" applyBorder="1" applyAlignment="1" applyProtection="1">
      <alignment horizontal="center" vertical="center" wrapText="1"/>
    </xf>
    <xf numFmtId="0" fontId="3" fillId="0" borderId="2" xfId="8" applyNumberFormat="1" applyFont="1" applyBorder="1" applyAlignment="1" applyProtection="1">
      <alignment horizontal="center" vertical="center"/>
    </xf>
    <xf numFmtId="0" fontId="4" fillId="0" borderId="2" xfId="4" applyFont="1" applyBorder="1" applyAlignment="1" applyProtection="1">
      <alignment horizontal="center" vertical="center"/>
    </xf>
    <xf numFmtId="1" fontId="3" fillId="14" borderId="1" xfId="2" applyNumberFormat="1" applyFont="1" applyFill="1" applyBorder="1" applyAlignment="1" applyProtection="1">
      <alignment horizontal="center" vertical="center" wrapText="1"/>
    </xf>
    <xf numFmtId="0" fontId="3" fillId="14" borderId="1" xfId="2" applyFont="1" applyFill="1" applyBorder="1" applyAlignment="1" applyProtection="1">
      <alignment horizontal="center" vertical="center" wrapText="1"/>
    </xf>
    <xf numFmtId="3" fontId="3" fillId="14" borderId="1" xfId="2" applyNumberFormat="1" applyFont="1" applyFill="1" applyBorder="1" applyAlignment="1" applyProtection="1">
      <alignment horizontal="center" vertical="center" wrapText="1"/>
    </xf>
    <xf numFmtId="0" fontId="3" fillId="14" borderId="1" xfId="4" applyFont="1" applyFill="1" applyBorder="1" applyAlignment="1" applyProtection="1">
      <alignment horizontal="center" vertical="center" wrapText="1"/>
    </xf>
    <xf numFmtId="0" fontId="3" fillId="0" borderId="1" xfId="8" applyNumberFormat="1" applyFont="1" applyBorder="1" applyAlignment="1" applyProtection="1">
      <alignment horizontal="center" vertical="center"/>
    </xf>
    <xf numFmtId="0" fontId="4" fillId="0" borderId="1" xfId="2" applyFont="1" applyBorder="1" applyAlignment="1" applyProtection="1">
      <alignment horizontal="center" vertical="center" wrapText="1"/>
    </xf>
    <xf numFmtId="0" fontId="4" fillId="0" borderId="2" xfId="4" applyFont="1" applyBorder="1" applyAlignment="1" applyProtection="1">
      <alignment horizontal="center" vertical="center"/>
    </xf>
    <xf numFmtId="165" fontId="4" fillId="0" borderId="4" xfId="0" applyNumberFormat="1" applyFont="1" applyFill="1" applyBorder="1" applyAlignment="1" applyProtection="1">
      <alignment vertical="center"/>
    </xf>
    <xf numFmtId="0" fontId="4" fillId="0" borderId="4" xfId="0" applyFont="1" applyFill="1" applyBorder="1" applyAlignment="1" applyProtection="1">
      <alignment horizontal="left" vertical="center"/>
    </xf>
    <xf numFmtId="0" fontId="4" fillId="0" borderId="4" xfId="3" applyNumberFormat="1" applyFont="1" applyFill="1" applyBorder="1" applyAlignment="1" applyProtection="1">
      <alignment horizontal="left" vertical="center" wrapText="1"/>
    </xf>
    <xf numFmtId="49" fontId="4" fillId="0" borderId="1" xfId="5" applyNumberFormat="1" applyFont="1" applyBorder="1" applyAlignment="1" applyProtection="1">
      <alignment horizontal="left" vertical="center" wrapText="1"/>
    </xf>
    <xf numFmtId="49" fontId="4" fillId="0" borderId="1" xfId="3" applyNumberFormat="1" applyFont="1" applyFill="1" applyBorder="1" applyAlignment="1" applyProtection="1">
      <alignment horizontal="left" vertical="center"/>
    </xf>
    <xf numFmtId="0" fontId="4" fillId="0" borderId="1" xfId="0" applyNumberFormat="1" applyFont="1" applyFill="1" applyBorder="1" applyAlignment="1" applyProtection="1">
      <alignment horizontal="center" vertical="center"/>
    </xf>
    <xf numFmtId="49" fontId="4" fillId="0" borderId="1" xfId="0" applyNumberFormat="1" applyFont="1" applyFill="1" applyBorder="1" applyAlignment="1" applyProtection="1">
      <alignment horizontal="left" vertical="center"/>
    </xf>
    <xf numFmtId="0" fontId="4" fillId="0" borderId="2" xfId="7" applyFont="1" applyBorder="1" applyAlignment="1" applyProtection="1">
      <alignment vertical="center" wrapText="1"/>
    </xf>
    <xf numFmtId="0" fontId="4" fillId="0" borderId="2" xfId="5" applyFont="1" applyBorder="1" applyAlignment="1" applyProtection="1">
      <alignment horizontal="center" vertical="center" wrapText="1"/>
    </xf>
    <xf numFmtId="0" fontId="4" fillId="0" borderId="2" xfId="5" applyFont="1" applyBorder="1" applyAlignment="1" applyProtection="1">
      <alignment horizontal="left" vertical="center" wrapText="1"/>
    </xf>
    <xf numFmtId="49" fontId="4" fillId="0" borderId="2" xfId="5" applyNumberFormat="1" applyFont="1" applyBorder="1" applyAlignment="1" applyProtection="1">
      <alignment horizontal="left" vertical="center" wrapText="1"/>
    </xf>
    <xf numFmtId="165" fontId="4" fillId="0" borderId="2" xfId="0" applyNumberFormat="1" applyFont="1" applyFill="1" applyBorder="1" applyAlignment="1" applyProtection="1">
      <alignment horizontal="left" vertical="center"/>
    </xf>
    <xf numFmtId="0" fontId="4" fillId="0" borderId="2" xfId="0" applyFont="1" applyFill="1" applyBorder="1" applyAlignment="1" applyProtection="1">
      <alignment horizontal="left" vertical="center"/>
    </xf>
    <xf numFmtId="49" fontId="4" fillId="0" borderId="2" xfId="3" applyNumberFormat="1" applyFont="1" applyFill="1" applyBorder="1" applyAlignment="1" applyProtection="1">
      <alignment horizontal="left" vertical="center"/>
    </xf>
    <xf numFmtId="0" fontId="4" fillId="0" borderId="1" xfId="4" applyFont="1" applyFill="1" applyBorder="1" applyAlignment="1" applyProtection="1">
      <alignment vertical="center" wrapText="1"/>
    </xf>
    <xf numFmtId="49" fontId="4" fillId="0" borderId="1" xfId="4" applyNumberFormat="1" applyFont="1" applyBorder="1" applyAlignment="1" applyProtection="1">
      <alignment horizontal="left" vertical="center" wrapText="1"/>
    </xf>
    <xf numFmtId="43" fontId="4" fillId="0" borderId="1" xfId="9" applyNumberFormat="1" applyFont="1" applyFill="1" applyBorder="1" applyAlignment="1" applyProtection="1">
      <alignment horizontal="left" vertical="center"/>
    </xf>
    <xf numFmtId="49" fontId="4" fillId="0" borderId="1" xfId="8" applyNumberFormat="1" applyFont="1" applyBorder="1" applyAlignment="1" applyProtection="1">
      <alignment horizontal="left" vertical="center" wrapText="1"/>
    </xf>
    <xf numFmtId="165" fontId="4" fillId="0" borderId="2" xfId="4" applyNumberFormat="1" applyFont="1" applyBorder="1" applyAlignment="1" applyProtection="1">
      <alignment vertical="center"/>
    </xf>
    <xf numFmtId="43" fontId="4" fillId="0" borderId="2" xfId="8" applyNumberFormat="1" applyFont="1" applyBorder="1" applyAlignment="1" applyProtection="1">
      <alignment horizontal="left" vertical="center" wrapText="1"/>
    </xf>
    <xf numFmtId="49" fontId="4" fillId="0" borderId="2" xfId="8" applyNumberFormat="1" applyFont="1" applyBorder="1" applyAlignment="1" applyProtection="1">
      <alignment horizontal="left" vertical="center" wrapText="1"/>
    </xf>
    <xf numFmtId="0" fontId="4" fillId="0" borderId="1" xfId="2" applyFont="1" applyFill="1" applyBorder="1" applyAlignment="1" applyProtection="1">
      <alignment horizontal="center" vertical="center" wrapText="1"/>
    </xf>
    <xf numFmtId="0" fontId="4" fillId="0" borderId="2" xfId="2" applyFont="1" applyFill="1" applyBorder="1" applyAlignment="1" applyProtection="1">
      <alignment horizontal="center" vertical="center" wrapText="1"/>
    </xf>
    <xf numFmtId="0" fontId="3" fillId="0" borderId="1" xfId="2" applyFont="1" applyFill="1" applyBorder="1" applyAlignment="1" applyProtection="1">
      <alignment horizontal="center" vertical="center" wrapText="1"/>
    </xf>
    <xf numFmtId="0" fontId="3" fillId="0" borderId="2" xfId="2" applyFont="1" applyFill="1" applyBorder="1" applyAlignment="1" applyProtection="1">
      <alignment horizontal="center" vertical="center" wrapText="1"/>
    </xf>
    <xf numFmtId="0" fontId="4" fillId="0" borderId="1" xfId="2" applyFont="1" applyBorder="1" applyAlignment="1" applyProtection="1">
      <alignment horizontal="center" vertical="center" wrapText="1"/>
    </xf>
    <xf numFmtId="0" fontId="3" fillId="0" borderId="1" xfId="2" applyFont="1" applyBorder="1" applyAlignment="1" applyProtection="1">
      <alignment horizontal="center" vertical="center" wrapText="1"/>
    </xf>
    <xf numFmtId="0" fontId="4" fillId="0" borderId="2" xfId="2" applyFont="1" applyBorder="1" applyAlignment="1" applyProtection="1">
      <alignment horizontal="center" vertical="center" wrapText="1"/>
    </xf>
    <xf numFmtId="49" fontId="4" fillId="0" borderId="1" xfId="2" applyNumberFormat="1" applyFont="1" applyBorder="1" applyAlignment="1" applyProtection="1">
      <alignment horizontal="center" vertical="center" wrapText="1"/>
    </xf>
    <xf numFmtId="0" fontId="3" fillId="14" borderId="1" xfId="2" applyFont="1" applyFill="1" applyBorder="1" applyAlignment="1" applyProtection="1">
      <alignment horizontal="center" vertical="center" wrapText="1"/>
    </xf>
    <xf numFmtId="0" fontId="3" fillId="0" borderId="2" xfId="2" applyFont="1" applyBorder="1" applyAlignment="1" applyProtection="1">
      <alignment horizontal="center" vertical="center" wrapText="1"/>
    </xf>
    <xf numFmtId="0" fontId="3" fillId="14" borderId="2" xfId="2" applyFont="1" applyFill="1" applyBorder="1" applyAlignment="1" applyProtection="1">
      <alignment horizontal="center" vertical="center" wrapText="1"/>
    </xf>
    <xf numFmtId="3" fontId="4" fillId="0" borderId="1" xfId="2" applyNumberFormat="1" applyFont="1" applyFill="1" applyBorder="1" applyAlignment="1" applyProtection="1">
      <alignment horizontal="center" vertical="center" wrapText="1"/>
    </xf>
    <xf numFmtId="0" fontId="4" fillId="0" borderId="1" xfId="2" applyFont="1" applyBorder="1" applyAlignment="1" applyProtection="1">
      <alignment horizontal="center" vertical="top" wrapText="1"/>
    </xf>
    <xf numFmtId="0" fontId="3" fillId="0" borderId="1" xfId="4" applyNumberFormat="1" applyFont="1" applyBorder="1" applyAlignment="1" applyProtection="1">
      <alignment horizontal="center" vertical="center" wrapText="1"/>
    </xf>
    <xf numFmtId="0" fontId="3" fillId="0" borderId="2" xfId="3" applyNumberFormat="1" applyFont="1" applyFill="1" applyBorder="1" applyAlignment="1" applyProtection="1">
      <alignment horizontal="center" vertical="center"/>
    </xf>
    <xf numFmtId="49" fontId="4" fillId="0" borderId="2" xfId="2" applyNumberFormat="1" applyFont="1" applyBorder="1" applyAlignment="1" applyProtection="1">
      <alignment horizontal="center" vertical="center" wrapText="1"/>
    </xf>
    <xf numFmtId="0" fontId="4" fillId="0" borderId="2"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1" xfId="5" applyNumberFormat="1" applyFont="1" applyBorder="1" applyAlignment="1" applyProtection="1">
      <alignment horizontal="center" vertical="center" wrapText="1"/>
    </xf>
    <xf numFmtId="0" fontId="3" fillId="0" borderId="1" xfId="3" applyNumberFormat="1" applyFont="1" applyFill="1" applyBorder="1" applyAlignment="1" applyProtection="1">
      <alignment horizontal="center" vertical="center"/>
    </xf>
    <xf numFmtId="0" fontId="4" fillId="0" borderId="1" xfId="2" applyFont="1" applyBorder="1" applyAlignment="1" applyProtection="1">
      <alignment horizontal="center" vertical="center" wrapText="1"/>
    </xf>
    <xf numFmtId="0" fontId="4" fillId="0" borderId="1" xfId="2" applyFont="1" applyFill="1" applyBorder="1" applyAlignment="1" applyProtection="1">
      <alignment horizontal="center" vertical="center" wrapText="1"/>
    </xf>
    <xf numFmtId="0" fontId="7" fillId="15" borderId="1" xfId="2" applyFont="1" applyFill="1" applyBorder="1" applyAlignment="1" applyProtection="1">
      <alignment horizontal="center" vertical="center" wrapText="1"/>
    </xf>
    <xf numFmtId="1" fontId="7" fillId="15" borderId="2" xfId="2" applyNumberFormat="1" applyFont="1" applyFill="1" applyBorder="1" applyAlignment="1" applyProtection="1">
      <alignment horizontal="center" vertical="center" wrapText="1"/>
    </xf>
    <xf numFmtId="1" fontId="7" fillId="15" borderId="1" xfId="2" applyNumberFormat="1" applyFont="1" applyFill="1" applyBorder="1" applyAlignment="1" applyProtection="1">
      <alignment horizontal="center" vertical="center" wrapText="1"/>
    </xf>
    <xf numFmtId="3" fontId="7" fillId="15" borderId="1" xfId="2" applyNumberFormat="1" applyFont="1" applyFill="1" applyBorder="1" applyAlignment="1" applyProtection="1">
      <alignment horizontal="center" vertical="center" wrapText="1"/>
    </xf>
    <xf numFmtId="0" fontId="3" fillId="0" borderId="0" xfId="2" applyFont="1" applyFill="1" applyBorder="1" applyAlignment="1" applyProtection="1">
      <alignment vertical="center" wrapText="1"/>
    </xf>
    <xf numFmtId="0" fontId="4" fillId="0" borderId="1" xfId="2" applyFont="1" applyBorder="1" applyAlignment="1" applyProtection="1">
      <alignment horizontal="left" vertical="top" wrapText="1"/>
    </xf>
    <xf numFmtId="164" fontId="4" fillId="0" borderId="1" xfId="3" applyFont="1" applyBorder="1" applyAlignment="1" applyProtection="1">
      <alignment horizontal="center" vertical="center" wrapText="1"/>
    </xf>
    <xf numFmtId="0" fontId="3" fillId="0" borderId="1" xfId="2" applyFont="1" applyFill="1" applyBorder="1" applyAlignment="1" applyProtection="1">
      <alignment horizontal="center" vertical="center" wrapText="1"/>
    </xf>
    <xf numFmtId="0" fontId="4" fillId="0" borderId="1" xfId="2" applyFont="1" applyFill="1" applyBorder="1" applyAlignment="1" applyProtection="1">
      <alignment horizontal="center" vertical="center" wrapText="1"/>
    </xf>
    <xf numFmtId="0" fontId="4" fillId="0" borderId="2" xfId="2" applyFont="1" applyFill="1" applyBorder="1" applyAlignment="1" applyProtection="1">
      <alignment horizontal="center" vertical="center" wrapText="1"/>
    </xf>
    <xf numFmtId="0" fontId="4" fillId="0" borderId="1" xfId="2" applyFont="1" applyBorder="1" applyAlignment="1" applyProtection="1">
      <alignment horizontal="center" vertical="center" wrapText="1"/>
    </xf>
    <xf numFmtId="0" fontId="3" fillId="0" borderId="1" xfId="8" applyNumberFormat="1" applyFont="1" applyBorder="1" applyAlignment="1" applyProtection="1">
      <alignment horizontal="center" vertical="center"/>
    </xf>
    <xf numFmtId="0" fontId="3" fillId="0" borderId="1" xfId="2" applyFont="1" applyBorder="1" applyAlignment="1" applyProtection="1">
      <alignment horizontal="center" vertical="center" wrapText="1"/>
    </xf>
    <xf numFmtId="0" fontId="4" fillId="0" borderId="1" xfId="2" applyFont="1" applyBorder="1" applyAlignment="1" applyProtection="1">
      <alignment horizontal="center" vertical="top" wrapText="1"/>
    </xf>
    <xf numFmtId="49" fontId="4" fillId="0" borderId="1" xfId="2" applyNumberFormat="1" applyFont="1" applyBorder="1" applyAlignment="1" applyProtection="1">
      <alignment horizontal="center" vertical="center" wrapText="1"/>
    </xf>
    <xf numFmtId="0" fontId="3" fillId="0" borderId="2" xfId="2" applyFont="1" applyBorder="1" applyAlignment="1" applyProtection="1">
      <alignment horizontal="center" vertical="center" wrapText="1"/>
    </xf>
    <xf numFmtId="49" fontId="4" fillId="0" borderId="2" xfId="2" applyNumberFormat="1" applyFont="1" applyBorder="1" applyAlignment="1" applyProtection="1">
      <alignment horizontal="center" vertical="center" wrapText="1"/>
    </xf>
    <xf numFmtId="3" fontId="4" fillId="0" borderId="1" xfId="2" applyNumberFormat="1" applyFont="1" applyFill="1" applyBorder="1" applyAlignment="1" applyProtection="1">
      <alignment horizontal="center" vertical="center" wrapText="1"/>
    </xf>
    <xf numFmtId="0" fontId="3" fillId="0" borderId="1" xfId="3" applyNumberFormat="1" applyFont="1" applyFill="1" applyBorder="1" applyAlignment="1" applyProtection="1">
      <alignment horizontal="center" vertical="center"/>
    </xf>
    <xf numFmtId="165" fontId="4" fillId="0" borderId="1" xfId="4" applyNumberFormat="1" applyFont="1" applyFill="1" applyBorder="1" applyAlignment="1" applyProtection="1">
      <alignment vertical="center" wrapText="1"/>
    </xf>
    <xf numFmtId="165" fontId="4" fillId="0" borderId="1" xfId="7" applyNumberFormat="1" applyFont="1" applyFill="1" applyBorder="1" applyAlignment="1" applyProtection="1">
      <alignment vertical="center" wrapText="1"/>
    </xf>
    <xf numFmtId="165" fontId="4" fillId="0" borderId="1" xfId="4" applyNumberFormat="1" applyFont="1" applyFill="1" applyBorder="1" applyAlignment="1" applyProtection="1">
      <alignment vertical="center"/>
    </xf>
    <xf numFmtId="0" fontId="4" fillId="0" borderId="1" xfId="6" applyFont="1" applyFill="1" applyBorder="1" applyAlignment="1" applyProtection="1">
      <alignment vertical="center" wrapText="1"/>
    </xf>
    <xf numFmtId="0" fontId="4" fillId="0" borderId="1" xfId="2" applyFont="1" applyFill="1" applyBorder="1" applyAlignment="1" applyProtection="1">
      <alignment horizontal="center" vertical="center" wrapText="1"/>
    </xf>
    <xf numFmtId="1" fontId="3" fillId="14" borderId="1" xfId="2" applyNumberFormat="1" applyFont="1" applyFill="1" applyBorder="1" applyAlignment="1" applyProtection="1">
      <alignment horizontal="center" vertical="center" wrapText="1"/>
    </xf>
    <xf numFmtId="0" fontId="4" fillId="0" borderId="1" xfId="2" applyFont="1" applyBorder="1" applyAlignment="1" applyProtection="1">
      <alignment horizontal="center" vertical="center" wrapText="1"/>
    </xf>
    <xf numFmtId="0" fontId="3" fillId="0" borderId="1" xfId="2" applyFont="1" applyFill="1" applyBorder="1" applyAlignment="1" applyProtection="1">
      <alignment horizontal="center" vertical="center" wrapText="1"/>
    </xf>
    <xf numFmtId="0" fontId="3" fillId="14" borderId="1" xfId="2" applyFont="1" applyFill="1" applyBorder="1" applyAlignment="1" applyProtection="1">
      <alignment horizontal="center" vertical="center" wrapText="1"/>
    </xf>
    <xf numFmtId="3" fontId="4" fillId="0" borderId="1" xfId="2" applyNumberFormat="1" applyFont="1" applyFill="1" applyBorder="1" applyAlignment="1" applyProtection="1">
      <alignment horizontal="center" vertical="center" wrapText="1"/>
    </xf>
    <xf numFmtId="0" fontId="4" fillId="0" borderId="2" xfId="2" applyFont="1" applyFill="1" applyBorder="1" applyAlignment="1" applyProtection="1">
      <alignment horizontal="center" vertical="center" wrapText="1"/>
    </xf>
    <xf numFmtId="0" fontId="3" fillId="0" borderId="1" xfId="2" applyNumberFormat="1" applyFont="1" applyBorder="1" applyAlignment="1" applyProtection="1">
      <alignment horizontal="center" vertical="center" wrapText="1"/>
    </xf>
    <xf numFmtId="0" fontId="3" fillId="0" borderId="2" xfId="2" applyFont="1" applyFill="1" applyBorder="1" applyAlignment="1" applyProtection="1">
      <alignment horizontal="center" vertical="center" wrapText="1"/>
    </xf>
    <xf numFmtId="0" fontId="3" fillId="14" borderId="2" xfId="2" applyFont="1" applyFill="1" applyBorder="1" applyAlignment="1" applyProtection="1">
      <alignment horizontal="center" vertical="center" wrapText="1"/>
    </xf>
    <xf numFmtId="3" fontId="3" fillId="14" borderId="1" xfId="2" applyNumberFormat="1" applyFont="1" applyFill="1" applyBorder="1" applyAlignment="1" applyProtection="1">
      <alignment horizontal="center" vertical="center" wrapText="1"/>
    </xf>
    <xf numFmtId="0" fontId="3" fillId="0" borderId="2" xfId="2" applyNumberFormat="1" applyFont="1" applyBorder="1" applyAlignment="1" applyProtection="1">
      <alignment horizontal="center" vertical="center" wrapText="1"/>
    </xf>
    <xf numFmtId="0" fontId="4" fillId="0" borderId="1" xfId="0" applyFont="1" applyFill="1" applyBorder="1" applyAlignment="1" applyProtection="1">
      <alignment horizontal="center" vertical="center" wrapText="1"/>
    </xf>
    <xf numFmtId="0" fontId="6" fillId="0" borderId="1" xfId="0" applyFont="1" applyFill="1" applyBorder="1" applyAlignment="1" applyProtection="1">
      <alignment vertical="center"/>
    </xf>
    <xf numFmtId="0" fontId="6" fillId="0" borderId="1" xfId="0" applyFont="1" applyFill="1" applyBorder="1" applyAlignment="1" applyProtection="1">
      <alignment horizontal="left" vertical="center"/>
    </xf>
    <xf numFmtId="0" fontId="3" fillId="16" borderId="1" xfId="2" applyFont="1" applyFill="1" applyBorder="1" applyAlignment="1" applyProtection="1">
      <alignment horizontal="center" vertical="center" wrapText="1"/>
    </xf>
    <xf numFmtId="0" fontId="3" fillId="16" borderId="2" xfId="2" applyFont="1" applyFill="1" applyBorder="1" applyAlignment="1" applyProtection="1">
      <alignment horizontal="center" vertical="center" wrapText="1"/>
    </xf>
    <xf numFmtId="1" fontId="3" fillId="16" borderId="1" xfId="2" applyNumberFormat="1" applyFont="1" applyFill="1" applyBorder="1" applyAlignment="1" applyProtection="1">
      <alignment horizontal="center" vertical="center" wrapText="1"/>
    </xf>
    <xf numFmtId="0" fontId="3" fillId="14" borderId="1" xfId="0" applyFont="1" applyFill="1" applyBorder="1" applyAlignment="1" applyProtection="1">
      <alignment horizontal="center" vertical="center"/>
    </xf>
    <xf numFmtId="0" fontId="3" fillId="0" borderId="1" xfId="2" applyFont="1" applyFill="1" applyBorder="1" applyAlignment="1" applyProtection="1">
      <alignment horizontal="center" vertical="center" wrapText="1"/>
    </xf>
    <xf numFmtId="0" fontId="3" fillId="16" borderId="1" xfId="2" applyFont="1" applyFill="1" applyBorder="1" applyAlignment="1" applyProtection="1">
      <alignment horizontal="center" vertical="center" wrapText="1"/>
    </xf>
    <xf numFmtId="0" fontId="4" fillId="0" borderId="1" xfId="2" applyFont="1" applyBorder="1" applyAlignment="1" applyProtection="1">
      <alignment horizontal="center" vertical="center" wrapText="1"/>
    </xf>
    <xf numFmtId="1" fontId="4" fillId="0" borderId="1" xfId="2" applyNumberFormat="1" applyFont="1" applyBorder="1" applyAlignment="1" applyProtection="1">
      <alignment horizontal="center" vertical="center" wrapText="1"/>
    </xf>
    <xf numFmtId="49" fontId="4" fillId="0" borderId="1" xfId="2" applyNumberFormat="1" applyFont="1" applyBorder="1" applyAlignment="1" applyProtection="1">
      <alignment horizontal="center" vertical="center" wrapText="1"/>
    </xf>
    <xf numFmtId="1" fontId="3" fillId="14" borderId="2" xfId="2" applyNumberFormat="1"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xf>
    <xf numFmtId="1" fontId="6" fillId="0" borderId="1" xfId="0" applyNumberFormat="1" applyFont="1" applyFill="1" applyBorder="1" applyAlignment="1" applyProtection="1">
      <alignment horizontal="center" vertical="center"/>
    </xf>
    <xf numFmtId="0" fontId="4" fillId="0" borderId="1" xfId="2" applyFont="1" applyFill="1" applyBorder="1" applyAlignment="1" applyProtection="1">
      <alignment horizontal="center" vertical="top" wrapText="1"/>
    </xf>
    <xf numFmtId="3" fontId="3" fillId="16" borderId="1" xfId="2" applyNumberFormat="1" applyFont="1" applyFill="1" applyBorder="1" applyAlignment="1" applyProtection="1">
      <alignment horizontal="center" vertical="center" wrapText="1"/>
    </xf>
    <xf numFmtId="1" fontId="6" fillId="0" borderId="1" xfId="0" applyNumberFormat="1" applyFont="1" applyFill="1" applyBorder="1" applyAlignment="1" applyProtection="1">
      <alignment vertical="center"/>
    </xf>
    <xf numFmtId="1" fontId="9" fillId="16" borderId="1" xfId="0" applyNumberFormat="1" applyFont="1" applyFill="1" applyBorder="1" applyAlignment="1" applyProtection="1">
      <alignment horizontal="center" vertical="center"/>
    </xf>
    <xf numFmtId="0" fontId="4" fillId="0" borderId="1" xfId="2" applyFont="1" applyFill="1" applyBorder="1" applyAlignment="1" applyProtection="1">
      <alignment horizontal="center" vertical="center" wrapText="1"/>
    </xf>
    <xf numFmtId="49" fontId="4" fillId="0" borderId="1" xfId="2" applyNumberFormat="1" applyFont="1" applyBorder="1" applyAlignment="1" applyProtection="1">
      <alignment horizontal="center" vertical="center" wrapText="1"/>
    </xf>
    <xf numFmtId="0" fontId="4" fillId="0" borderId="1" xfId="2" applyFont="1" applyBorder="1" applyAlignment="1" applyProtection="1">
      <alignment horizontal="center" vertical="center" wrapText="1"/>
    </xf>
    <xf numFmtId="0" fontId="3" fillId="0" borderId="1" xfId="2" applyFont="1" applyFill="1" applyBorder="1" applyAlignment="1" applyProtection="1">
      <alignment horizontal="center" vertical="center" wrapText="1"/>
    </xf>
    <xf numFmtId="0" fontId="3" fillId="16" borderId="1" xfId="2" applyFont="1" applyFill="1" applyBorder="1" applyAlignment="1" applyProtection="1">
      <alignment horizontal="center" vertical="center" wrapText="1"/>
    </xf>
    <xf numFmtId="1" fontId="3" fillId="16" borderId="2" xfId="2" applyNumberFormat="1" applyFont="1" applyFill="1" applyBorder="1" applyAlignment="1" applyProtection="1">
      <alignment horizontal="center" vertical="center" wrapText="1"/>
    </xf>
    <xf numFmtId="1" fontId="3" fillId="16" borderId="1" xfId="2" applyNumberFormat="1" applyFont="1" applyFill="1" applyBorder="1" applyAlignment="1" applyProtection="1">
      <alignment horizontal="center" vertical="center" wrapText="1"/>
    </xf>
    <xf numFmtId="0" fontId="3" fillId="16" borderId="2" xfId="2" applyFont="1" applyFill="1" applyBorder="1" applyAlignment="1" applyProtection="1">
      <alignment horizontal="center" vertical="center" wrapText="1"/>
    </xf>
    <xf numFmtId="0" fontId="3" fillId="0" borderId="1" xfId="3" applyNumberFormat="1"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3" fillId="0" borderId="1" xfId="4" applyNumberFormat="1" applyFont="1" applyBorder="1" applyAlignment="1" applyProtection="1">
      <alignment horizontal="center" vertical="center" wrapText="1"/>
    </xf>
    <xf numFmtId="0" fontId="4" fillId="0" borderId="1" xfId="2" applyFont="1" applyFill="1" applyBorder="1" applyAlignment="1" applyProtection="1">
      <alignment horizontal="center" vertical="center" wrapText="1"/>
    </xf>
    <xf numFmtId="0" fontId="4" fillId="0" borderId="4" xfId="2" applyFont="1" applyFill="1" applyBorder="1" applyAlignment="1" applyProtection="1">
      <alignment horizontal="center" vertical="center" wrapText="1"/>
    </xf>
    <xf numFmtId="0" fontId="4" fillId="0" borderId="1" xfId="2" applyFont="1" applyBorder="1" applyAlignment="1" applyProtection="1">
      <alignment horizontal="center" vertical="center" wrapText="1"/>
    </xf>
    <xf numFmtId="0" fontId="4" fillId="0" borderId="4" xfId="2" applyFont="1" applyBorder="1" applyAlignment="1" applyProtection="1">
      <alignment horizontal="center" vertical="center" wrapText="1"/>
    </xf>
    <xf numFmtId="0" fontId="3" fillId="0" borderId="1" xfId="2" applyFont="1" applyBorder="1" applyAlignment="1" applyProtection="1">
      <alignment horizontal="center" vertical="center" wrapText="1"/>
    </xf>
    <xf numFmtId="1" fontId="4" fillId="0" borderId="1" xfId="2" applyNumberFormat="1" applyFont="1" applyBorder="1" applyAlignment="1" applyProtection="1">
      <alignment horizontal="center" vertical="center" wrapText="1"/>
    </xf>
    <xf numFmtId="0" fontId="3" fillId="0" borderId="1" xfId="8" applyNumberFormat="1" applyFont="1" applyBorder="1" applyAlignment="1" applyProtection="1">
      <alignment horizontal="center" vertical="center"/>
    </xf>
    <xf numFmtId="0" fontId="3" fillId="0" borderId="4" xfId="8" applyNumberFormat="1" applyFont="1" applyBorder="1" applyAlignment="1" applyProtection="1">
      <alignment horizontal="center" vertical="center"/>
    </xf>
    <xf numFmtId="0" fontId="4" fillId="0" borderId="2" xfId="4" applyFont="1" applyBorder="1" applyAlignment="1" applyProtection="1">
      <alignment horizontal="center" vertical="center"/>
    </xf>
    <xf numFmtId="0" fontId="3" fillId="16" borderId="1" xfId="4" applyFont="1" applyFill="1" applyBorder="1" applyAlignment="1" applyProtection="1">
      <alignment horizontal="center" vertical="center" wrapText="1"/>
    </xf>
    <xf numFmtId="11" fontId="3" fillId="16" borderId="1" xfId="2" applyNumberFormat="1" applyFont="1" applyFill="1" applyBorder="1" applyAlignment="1" applyProtection="1">
      <alignment horizontal="center" vertical="center" wrapText="1"/>
    </xf>
    <xf numFmtId="49" fontId="4" fillId="0" borderId="1" xfId="2" applyNumberFormat="1" applyFont="1" applyBorder="1" applyAlignment="1" applyProtection="1">
      <alignment horizontal="center" vertical="center" wrapText="1"/>
    </xf>
    <xf numFmtId="1" fontId="4" fillId="0" borderId="1" xfId="2" applyNumberFormat="1" applyFont="1" applyBorder="1" applyAlignment="1" applyProtection="1">
      <alignment horizontal="center" vertical="center" wrapText="1"/>
    </xf>
    <xf numFmtId="0" fontId="3" fillId="0" borderId="1" xfId="2" applyFont="1" applyBorder="1" applyAlignment="1" applyProtection="1">
      <alignment horizontal="center" vertical="center" wrapText="1"/>
    </xf>
    <xf numFmtId="0" fontId="4" fillId="0" borderId="1" xfId="2" applyFont="1" applyFill="1" applyBorder="1" applyAlignment="1" applyProtection="1">
      <alignment horizontal="center" vertical="center" wrapText="1"/>
    </xf>
    <xf numFmtId="49" fontId="3" fillId="0" borderId="1" xfId="2" applyNumberFormat="1" applyFont="1" applyFill="1" applyBorder="1" applyAlignment="1" applyProtection="1">
      <alignment horizontal="center" vertical="center" wrapText="1"/>
    </xf>
    <xf numFmtId="1" fontId="3" fillId="14" borderId="1" xfId="2" applyNumberFormat="1" applyFont="1" applyFill="1" applyBorder="1" applyAlignment="1" applyProtection="1">
      <alignment horizontal="center" vertical="center" wrapText="1"/>
    </xf>
    <xf numFmtId="0" fontId="4" fillId="0" borderId="1" xfId="2" applyFont="1" applyBorder="1" applyAlignment="1" applyProtection="1">
      <alignment horizontal="center" vertical="center" wrapText="1"/>
    </xf>
    <xf numFmtId="0" fontId="3" fillId="0" borderId="1" xfId="2" applyFont="1" applyFill="1" applyBorder="1" applyAlignment="1" applyProtection="1">
      <alignment horizontal="center" vertical="center" wrapText="1"/>
    </xf>
    <xf numFmtId="0" fontId="4" fillId="0" borderId="4" xfId="2" applyFont="1" applyFill="1" applyBorder="1" applyAlignment="1" applyProtection="1">
      <alignment horizontal="center" vertical="center" wrapText="1"/>
    </xf>
    <xf numFmtId="49" fontId="4" fillId="0" borderId="2" xfId="2" applyNumberFormat="1" applyFont="1" applyBorder="1" applyAlignment="1" applyProtection="1">
      <alignment horizontal="center" vertical="center" wrapText="1"/>
    </xf>
    <xf numFmtId="0" fontId="4" fillId="0" borderId="2" xfId="2" applyFont="1" applyBorder="1" applyAlignment="1" applyProtection="1">
      <alignment horizontal="center" vertical="center" wrapText="1"/>
    </xf>
    <xf numFmtId="1" fontId="3" fillId="16" borderId="1" xfId="2" applyNumberFormat="1" applyFont="1" applyFill="1" applyBorder="1" applyAlignment="1" applyProtection="1">
      <alignment horizontal="center" vertical="center" wrapText="1"/>
    </xf>
    <xf numFmtId="0" fontId="3" fillId="0" borderId="1" xfId="8" applyNumberFormat="1" applyFont="1" applyBorder="1" applyAlignment="1" applyProtection="1">
      <alignment horizontal="center" vertical="center"/>
    </xf>
    <xf numFmtId="0" fontId="3" fillId="0" borderId="2" xfId="8" applyNumberFormat="1" applyFont="1" applyBorder="1" applyAlignment="1" applyProtection="1">
      <alignment horizontal="center" vertical="center"/>
    </xf>
    <xf numFmtId="0" fontId="4" fillId="0" borderId="2" xfId="4" applyFont="1" applyBorder="1" applyAlignment="1" applyProtection="1">
      <alignment horizontal="center" vertical="center"/>
    </xf>
    <xf numFmtId="0" fontId="4" fillId="0" borderId="4" xfId="2" applyFont="1" applyFill="1" applyBorder="1" applyAlignment="1" applyProtection="1">
      <alignment vertical="center" wrapText="1"/>
    </xf>
    <xf numFmtId="0" fontId="4" fillId="0" borderId="4" xfId="2" applyFont="1" applyFill="1" applyBorder="1" applyAlignment="1" applyProtection="1">
      <alignment horizontal="left" vertical="center" wrapText="1"/>
    </xf>
    <xf numFmtId="49" fontId="4" fillId="0" borderId="4" xfId="2" applyNumberFormat="1" applyFont="1" applyFill="1" applyBorder="1" applyAlignment="1" applyProtection="1">
      <alignment horizontal="left" vertical="center" wrapText="1"/>
    </xf>
    <xf numFmtId="0" fontId="3" fillId="16" borderId="1" xfId="4" applyFont="1" applyFill="1" applyBorder="1" applyAlignment="1" applyProtection="1">
      <alignment horizontal="center" vertical="center"/>
    </xf>
    <xf numFmtId="0" fontId="3" fillId="14" borderId="1" xfId="4" applyFont="1" applyFill="1" applyBorder="1" applyAlignment="1" applyProtection="1">
      <alignment horizontal="center" vertical="center"/>
    </xf>
    <xf numFmtId="0" fontId="3" fillId="16" borderId="2" xfId="4" applyFont="1" applyFill="1" applyBorder="1" applyAlignment="1" applyProtection="1">
      <alignment horizontal="center" vertical="center"/>
    </xf>
    <xf numFmtId="0" fontId="3" fillId="14" borderId="2" xfId="4" applyFont="1" applyFill="1" applyBorder="1" applyAlignment="1" applyProtection="1">
      <alignment horizontal="center" vertical="center"/>
    </xf>
    <xf numFmtId="0" fontId="4" fillId="0" borderId="1" xfId="2" applyFont="1" applyFill="1" applyBorder="1" applyAlignment="1" applyProtection="1">
      <alignment horizontal="center" vertical="center" wrapText="1"/>
    </xf>
    <xf numFmtId="0" fontId="4" fillId="0" borderId="2" xfId="2" applyFont="1" applyFill="1" applyBorder="1" applyAlignment="1" applyProtection="1">
      <alignment horizontal="center" vertical="center" wrapText="1"/>
    </xf>
    <xf numFmtId="1" fontId="4" fillId="0" borderId="1" xfId="2" applyNumberFormat="1" applyFont="1" applyFill="1" applyBorder="1" applyAlignment="1" applyProtection="1">
      <alignment horizontal="center" vertical="center" wrapText="1"/>
    </xf>
    <xf numFmtId="0" fontId="4" fillId="0" borderId="1" xfId="2" applyFont="1" applyBorder="1" applyAlignment="1" applyProtection="1">
      <alignment horizontal="center" vertical="center" wrapText="1"/>
    </xf>
    <xf numFmtId="0" fontId="4" fillId="0" borderId="2" xfId="2" applyFont="1" applyBorder="1" applyAlignment="1" applyProtection="1">
      <alignment horizontal="center" vertical="center" wrapText="1"/>
    </xf>
    <xf numFmtId="0" fontId="4" fillId="0" borderId="4" xfId="2" applyFont="1" applyBorder="1" applyAlignment="1" applyProtection="1">
      <alignment horizontal="center" vertical="center" wrapText="1"/>
    </xf>
    <xf numFmtId="1" fontId="4" fillId="0" borderId="1" xfId="2" applyNumberFormat="1" applyFont="1" applyBorder="1" applyAlignment="1" applyProtection="1">
      <alignment horizontal="center" vertical="center" wrapText="1"/>
    </xf>
    <xf numFmtId="3" fontId="4" fillId="0" borderId="1" xfId="2" applyNumberFormat="1" applyFont="1" applyFill="1" applyBorder="1" applyAlignment="1" applyProtection="1">
      <alignment horizontal="center" vertical="center" wrapText="1"/>
    </xf>
    <xf numFmtId="49" fontId="4" fillId="0" borderId="1" xfId="2" applyNumberFormat="1" applyFont="1" applyBorder="1" applyAlignment="1" applyProtection="1">
      <alignment horizontal="center" vertical="center" wrapText="1"/>
    </xf>
    <xf numFmtId="0" fontId="3" fillId="0" borderId="1" xfId="2" applyFont="1" applyBorder="1" applyAlignment="1" applyProtection="1">
      <alignment horizontal="center" vertical="center" wrapText="1"/>
    </xf>
    <xf numFmtId="0" fontId="4" fillId="0" borderId="1" xfId="2" applyFont="1" applyFill="1" applyBorder="1" applyAlignment="1" applyProtection="1">
      <alignment horizontal="center" vertical="center" wrapText="1"/>
    </xf>
    <xf numFmtId="0" fontId="4" fillId="0" borderId="1" xfId="2" applyFont="1" applyBorder="1" applyAlignment="1" applyProtection="1">
      <alignment horizontal="center" vertical="center" wrapText="1"/>
    </xf>
    <xf numFmtId="0" fontId="3" fillId="0" borderId="1" xfId="2" applyFont="1" applyFill="1" applyBorder="1" applyAlignment="1" applyProtection="1">
      <alignment horizontal="center" vertical="center" wrapText="1"/>
    </xf>
    <xf numFmtId="3" fontId="4" fillId="0" borderId="1" xfId="2" applyNumberFormat="1" applyFont="1" applyFill="1" applyBorder="1" applyAlignment="1" applyProtection="1">
      <alignment horizontal="center" vertical="center" wrapText="1"/>
    </xf>
    <xf numFmtId="0" fontId="4" fillId="0" borderId="0" xfId="2" applyFont="1" applyAlignment="1" applyProtection="1">
      <alignment vertical="center"/>
    </xf>
    <xf numFmtId="0" fontId="4" fillId="0" borderId="1" xfId="2" applyFont="1" applyFill="1" applyBorder="1" applyAlignment="1" applyProtection="1">
      <alignment horizontal="center" vertical="center" wrapText="1"/>
    </xf>
    <xf numFmtId="0" fontId="4" fillId="0" borderId="1" xfId="2" applyFont="1" applyBorder="1" applyAlignment="1" applyProtection="1">
      <alignment horizontal="center" vertical="center" wrapText="1"/>
    </xf>
    <xf numFmtId="3" fontId="4" fillId="0" borderId="1" xfId="2" applyNumberFormat="1" applyFont="1" applyFill="1" applyBorder="1" applyAlignment="1" applyProtection="1">
      <alignment horizontal="center" vertical="center" wrapText="1"/>
    </xf>
    <xf numFmtId="0" fontId="3" fillId="0" borderId="1" xfId="2" applyFont="1" applyBorder="1" applyAlignment="1" applyProtection="1">
      <alignment horizontal="center" vertical="center" wrapText="1"/>
    </xf>
    <xf numFmtId="49" fontId="4" fillId="0" borderId="1" xfId="2" applyNumberFormat="1" applyFont="1" applyBorder="1" applyAlignment="1" applyProtection="1">
      <alignment horizontal="center" vertical="center" wrapText="1"/>
    </xf>
    <xf numFmtId="0" fontId="4" fillId="0" borderId="1" xfId="2" applyFont="1" applyFill="1" applyBorder="1" applyAlignment="1" applyProtection="1">
      <alignment horizontal="center" vertical="center" wrapText="1"/>
    </xf>
    <xf numFmtId="49" fontId="3" fillId="0" borderId="1" xfId="2" applyNumberFormat="1" applyFont="1" applyFill="1" applyBorder="1" applyAlignment="1" applyProtection="1">
      <alignment horizontal="center" vertical="center" wrapText="1"/>
    </xf>
    <xf numFmtId="0" fontId="4" fillId="0" borderId="1" xfId="2" applyFont="1" applyBorder="1" applyAlignment="1" applyProtection="1">
      <alignment horizontal="center" vertical="center" wrapText="1"/>
    </xf>
    <xf numFmtId="49" fontId="4" fillId="0" borderId="1" xfId="2" applyNumberFormat="1" applyFont="1" applyBorder="1" applyAlignment="1" applyProtection="1">
      <alignment horizontal="center" vertical="center" wrapText="1"/>
    </xf>
    <xf numFmtId="0" fontId="3" fillId="0" borderId="1" xfId="2" applyFont="1" applyBorder="1" applyAlignment="1" applyProtection="1">
      <alignment horizontal="center" vertical="center" wrapText="1"/>
    </xf>
    <xf numFmtId="0" fontId="3" fillId="0" borderId="1" xfId="2" applyFont="1" applyFill="1" applyBorder="1" applyAlignment="1" applyProtection="1">
      <alignment horizontal="center" vertical="center" wrapText="1"/>
    </xf>
    <xf numFmtId="0" fontId="3" fillId="14" borderId="1" xfId="2" applyFont="1" applyFill="1" applyBorder="1" applyAlignment="1" applyProtection="1">
      <alignment horizontal="center" vertical="center" wrapText="1"/>
    </xf>
    <xf numFmtId="0" fontId="4" fillId="0" borderId="2" xfId="2" applyFont="1" applyFill="1" applyBorder="1" applyAlignment="1" applyProtection="1">
      <alignment horizontal="center" vertical="center" wrapText="1"/>
    </xf>
    <xf numFmtId="0" fontId="4" fillId="0" borderId="3" xfId="2" applyFont="1" applyFill="1" applyBorder="1" applyAlignment="1" applyProtection="1">
      <alignment horizontal="center" vertical="center" wrapText="1"/>
    </xf>
    <xf numFmtId="0" fontId="4" fillId="0" borderId="4" xfId="2" applyFont="1" applyFill="1" applyBorder="1" applyAlignment="1" applyProtection="1">
      <alignment horizontal="center" vertical="center" wrapText="1"/>
    </xf>
    <xf numFmtId="1" fontId="4" fillId="0" borderId="1" xfId="2" applyNumberFormat="1" applyFont="1" applyBorder="1" applyAlignment="1" applyProtection="1">
      <alignment horizontal="center" vertical="center" wrapText="1"/>
    </xf>
    <xf numFmtId="3" fontId="4" fillId="0" borderId="1" xfId="2" applyNumberFormat="1" applyFont="1" applyFill="1" applyBorder="1" applyAlignment="1" applyProtection="1">
      <alignment horizontal="center" vertical="center" wrapText="1"/>
    </xf>
    <xf numFmtId="0" fontId="3" fillId="0" borderId="2" xfId="2" applyFont="1" applyFill="1" applyBorder="1" applyAlignment="1" applyProtection="1">
      <alignment horizontal="center" vertical="center" wrapText="1"/>
    </xf>
    <xf numFmtId="0" fontId="3" fillId="0" borderId="4" xfId="2" applyFont="1" applyFill="1" applyBorder="1" applyAlignment="1" applyProtection="1">
      <alignment horizontal="center" vertical="center" wrapText="1"/>
    </xf>
    <xf numFmtId="0" fontId="3" fillId="14" borderId="4" xfId="2" applyFont="1" applyFill="1" applyBorder="1" applyAlignment="1" applyProtection="1">
      <alignment horizontal="center" vertical="center" wrapText="1"/>
    </xf>
    <xf numFmtId="0" fontId="3" fillId="0" borderId="4" xfId="2" applyNumberFormat="1" applyFont="1" applyBorder="1" applyAlignment="1" applyProtection="1">
      <alignment horizontal="center" vertical="center" wrapText="1"/>
    </xf>
    <xf numFmtId="0" fontId="3" fillId="16" borderId="4" xfId="2" applyFont="1" applyFill="1" applyBorder="1" applyAlignment="1" applyProtection="1">
      <alignment horizontal="center" vertical="center" wrapText="1"/>
    </xf>
    <xf numFmtId="49" fontId="3" fillId="0" borderId="2" xfId="2" applyNumberFormat="1" applyFont="1" applyFill="1" applyBorder="1" applyAlignment="1" applyProtection="1">
      <alignment horizontal="center" vertical="center" wrapText="1"/>
    </xf>
    <xf numFmtId="49" fontId="4" fillId="0" borderId="2" xfId="2" applyNumberFormat="1" applyFont="1" applyBorder="1" applyAlignment="1" applyProtection="1">
      <alignment horizontal="center" vertical="center" wrapText="1"/>
    </xf>
    <xf numFmtId="0" fontId="3" fillId="0" borderId="2" xfId="8" applyNumberFormat="1" applyFont="1" applyBorder="1" applyAlignment="1" applyProtection="1">
      <alignment horizontal="center" vertical="center"/>
    </xf>
    <xf numFmtId="49" fontId="4" fillId="0" borderId="1" xfId="2" applyNumberFormat="1" applyFont="1" applyBorder="1" applyAlignment="1" applyProtection="1">
      <alignment horizontal="center" vertical="center" wrapText="1"/>
    </xf>
    <xf numFmtId="0" fontId="3" fillId="0" borderId="1" xfId="2" applyFont="1" applyBorder="1" applyAlignment="1" applyProtection="1">
      <alignment horizontal="center" vertical="center" wrapText="1"/>
    </xf>
    <xf numFmtId="0" fontId="4" fillId="0" borderId="1" xfId="2" applyFont="1" applyFill="1" applyBorder="1" applyAlignment="1" applyProtection="1">
      <alignment horizontal="center" vertical="center" wrapText="1"/>
    </xf>
    <xf numFmtId="49" fontId="3" fillId="0" borderId="1" xfId="2" applyNumberFormat="1" applyFont="1" applyFill="1" applyBorder="1" applyAlignment="1" applyProtection="1">
      <alignment horizontal="center" vertical="center" wrapText="1"/>
    </xf>
    <xf numFmtId="0" fontId="4" fillId="0" borderId="1" xfId="2" applyFont="1" applyBorder="1" applyAlignment="1" applyProtection="1">
      <alignment horizontal="center" vertical="center" wrapText="1"/>
    </xf>
    <xf numFmtId="0" fontId="3" fillId="0" borderId="1" xfId="2" applyFont="1" applyFill="1" applyBorder="1" applyAlignment="1" applyProtection="1">
      <alignment horizontal="center" vertical="center" wrapText="1"/>
    </xf>
    <xf numFmtId="0" fontId="3" fillId="16" borderId="1" xfId="2" applyFont="1" applyFill="1" applyBorder="1" applyAlignment="1" applyProtection="1">
      <alignment horizontal="center" vertical="center" wrapText="1"/>
    </xf>
    <xf numFmtId="0" fontId="3" fillId="16" borderId="3" xfId="2" applyFont="1" applyFill="1" applyBorder="1" applyAlignment="1" applyProtection="1">
      <alignment horizontal="center" vertical="center" wrapText="1"/>
    </xf>
    <xf numFmtId="0" fontId="3" fillId="0" borderId="2" xfId="2" applyFont="1" applyBorder="1" applyAlignment="1" applyProtection="1">
      <alignment horizontal="center" vertical="center" wrapText="1"/>
    </xf>
    <xf numFmtId="0" fontId="3" fillId="0" borderId="3" xfId="2" applyFont="1" applyBorder="1" applyAlignment="1" applyProtection="1">
      <alignment horizontal="center" vertical="center" wrapText="1"/>
    </xf>
    <xf numFmtId="49" fontId="3" fillId="0" borderId="2" xfId="2" applyNumberFormat="1" applyFont="1" applyFill="1" applyBorder="1" applyAlignment="1" applyProtection="1">
      <alignment horizontal="center" vertical="center" wrapText="1"/>
    </xf>
    <xf numFmtId="0" fontId="3" fillId="14" borderId="3" xfId="2" applyFont="1" applyFill="1" applyBorder="1" applyAlignment="1" applyProtection="1">
      <alignment horizontal="center" vertical="center" wrapText="1"/>
    </xf>
    <xf numFmtId="49" fontId="4" fillId="0" borderId="2" xfId="2" applyNumberFormat="1" applyFont="1" applyBorder="1" applyAlignment="1" applyProtection="1">
      <alignment horizontal="center" vertical="center" wrapText="1"/>
    </xf>
    <xf numFmtId="0" fontId="3" fillId="0" borderId="1" xfId="2" applyNumberFormat="1" applyFont="1" applyBorder="1" applyAlignment="1" applyProtection="1">
      <alignment horizontal="center" vertical="center" wrapText="1"/>
    </xf>
    <xf numFmtId="0" fontId="4" fillId="0" borderId="2" xfId="2" applyFont="1" applyBorder="1" applyAlignment="1" applyProtection="1">
      <alignment horizontal="center" vertical="center" wrapText="1"/>
    </xf>
    <xf numFmtId="0" fontId="3" fillId="0" borderId="1" xfId="8" applyNumberFormat="1" applyFont="1" applyBorder="1" applyAlignment="1" applyProtection="1">
      <alignment horizontal="center" vertical="center"/>
    </xf>
    <xf numFmtId="0" fontId="4" fillId="0" borderId="3" xfId="2" applyFont="1" applyBorder="1" applyAlignment="1" applyProtection="1">
      <alignment horizontal="center" vertical="center" wrapText="1"/>
    </xf>
    <xf numFmtId="0" fontId="3" fillId="0" borderId="3" xfId="5" applyNumberFormat="1" applyFont="1" applyBorder="1" applyAlignment="1" applyProtection="1">
      <alignment horizontal="center" vertical="center" wrapText="1"/>
    </xf>
    <xf numFmtId="0" fontId="3" fillId="0" borderId="2" xfId="8" applyNumberFormat="1" applyFont="1" applyBorder="1" applyAlignment="1" applyProtection="1">
      <alignment horizontal="center" vertical="center"/>
    </xf>
    <xf numFmtId="0" fontId="4" fillId="0" borderId="1" xfId="2" applyFont="1" applyFill="1" applyBorder="1" applyAlignment="1" applyProtection="1">
      <alignment horizontal="center" vertical="center" wrapText="1"/>
    </xf>
    <xf numFmtId="0" fontId="3" fillId="0" borderId="1" xfId="2" applyFont="1" applyFill="1" applyBorder="1" applyAlignment="1" applyProtection="1">
      <alignment horizontal="center" vertical="center" wrapText="1"/>
    </xf>
    <xf numFmtId="0" fontId="4" fillId="0" borderId="1" xfId="2" applyFont="1" applyBorder="1" applyAlignment="1" applyProtection="1">
      <alignment horizontal="center" vertical="center" wrapText="1"/>
    </xf>
    <xf numFmtId="0" fontId="3" fillId="16" borderId="1" xfId="2" applyFont="1" applyFill="1" applyBorder="1" applyAlignment="1" applyProtection="1">
      <alignment horizontal="center" vertical="center" wrapText="1"/>
    </xf>
    <xf numFmtId="0" fontId="3" fillId="0" borderId="1" xfId="2" applyFont="1" applyBorder="1" applyAlignment="1" applyProtection="1">
      <alignment horizontal="center" vertical="center" wrapText="1"/>
    </xf>
    <xf numFmtId="0" fontId="3" fillId="0" borderId="1" xfId="2" applyNumberFormat="1" applyFont="1" applyBorder="1" applyAlignment="1" applyProtection="1">
      <alignment horizontal="center" vertical="center" wrapText="1"/>
    </xf>
    <xf numFmtId="49" fontId="4" fillId="0" borderId="1" xfId="2" applyNumberFormat="1" applyFont="1" applyBorder="1" applyAlignment="1" applyProtection="1">
      <alignment horizontal="center" vertical="center" wrapText="1"/>
    </xf>
    <xf numFmtId="0" fontId="3" fillId="0" borderId="1" xfId="2" applyFont="1" applyBorder="1" applyAlignment="1" applyProtection="1">
      <alignment horizontal="center" vertical="center" wrapText="1"/>
    </xf>
    <xf numFmtId="0" fontId="4" fillId="0" borderId="1" xfId="2" applyFont="1" applyFill="1" applyBorder="1" applyAlignment="1" applyProtection="1">
      <alignment horizontal="center" vertical="center" wrapText="1"/>
    </xf>
    <xf numFmtId="0" fontId="4" fillId="0" borderId="1" xfId="2" applyFont="1" applyBorder="1" applyAlignment="1" applyProtection="1">
      <alignment horizontal="center" vertical="center" wrapText="1"/>
    </xf>
    <xf numFmtId="49" fontId="4" fillId="0" borderId="1" xfId="2" applyNumberFormat="1" applyFont="1" applyBorder="1" applyAlignment="1" applyProtection="1">
      <alignment horizontal="center" vertical="center" wrapText="1"/>
    </xf>
    <xf numFmtId="0" fontId="3" fillId="0" borderId="1" xfId="2" applyFont="1" applyBorder="1" applyAlignment="1" applyProtection="1">
      <alignment horizontal="center" vertical="center" wrapText="1"/>
    </xf>
    <xf numFmtId="49" fontId="3" fillId="0" borderId="1" xfId="2" applyNumberFormat="1" applyFont="1" applyFill="1" applyBorder="1" applyAlignment="1" applyProtection="1">
      <alignment horizontal="center" vertical="center" wrapText="1"/>
    </xf>
    <xf numFmtId="1" fontId="3" fillId="14" borderId="1" xfId="2" applyNumberFormat="1" applyFont="1" applyFill="1" applyBorder="1" applyAlignment="1" applyProtection="1">
      <alignment horizontal="center" vertical="center" wrapText="1"/>
    </xf>
    <xf numFmtId="1" fontId="4" fillId="0" borderId="1" xfId="2" applyNumberFormat="1" applyFont="1" applyBorder="1" applyAlignment="1" applyProtection="1">
      <alignment horizontal="center" vertical="center" wrapText="1"/>
    </xf>
    <xf numFmtId="0" fontId="4" fillId="0" borderId="1" xfId="2" applyFont="1" applyBorder="1" applyAlignment="1" applyProtection="1">
      <alignment horizontal="center" vertical="center" wrapText="1"/>
    </xf>
    <xf numFmtId="0" fontId="3" fillId="0" borderId="1" xfId="2" applyFont="1" applyFill="1" applyBorder="1" applyAlignment="1" applyProtection="1">
      <alignment horizontal="center" vertical="center" wrapText="1"/>
    </xf>
    <xf numFmtId="0" fontId="3" fillId="14" borderId="1" xfId="2" applyFont="1" applyFill="1" applyBorder="1" applyAlignment="1" applyProtection="1">
      <alignment horizontal="center" vertical="center" wrapText="1"/>
    </xf>
    <xf numFmtId="49" fontId="3" fillId="16" borderId="1" xfId="2" applyNumberFormat="1" applyFont="1" applyFill="1" applyBorder="1" applyAlignment="1" applyProtection="1">
      <alignment horizontal="center" vertical="center" wrapText="1"/>
    </xf>
    <xf numFmtId="0" fontId="3" fillId="16" borderId="1" xfId="2" applyFont="1" applyFill="1" applyBorder="1" applyAlignment="1" applyProtection="1">
      <alignment horizontal="center" vertical="center" wrapText="1"/>
    </xf>
    <xf numFmtId="0" fontId="3" fillId="16" borderId="2" xfId="2" applyFont="1" applyFill="1" applyBorder="1" applyAlignment="1" applyProtection="1">
      <alignment horizontal="center" vertical="center" wrapText="1"/>
    </xf>
    <xf numFmtId="1" fontId="3" fillId="16" borderId="1" xfId="2" applyNumberFormat="1" applyFont="1" applyFill="1" applyBorder="1" applyAlignment="1" applyProtection="1">
      <alignment horizontal="center" vertical="center" wrapText="1"/>
    </xf>
    <xf numFmtId="49" fontId="3" fillId="0" borderId="2" xfId="2" applyNumberFormat="1" applyFont="1" applyFill="1" applyBorder="1" applyAlignment="1" applyProtection="1">
      <alignment horizontal="center" vertical="center" wrapText="1"/>
    </xf>
    <xf numFmtId="0" fontId="3" fillId="14" borderId="2" xfId="2" applyFont="1" applyFill="1" applyBorder="1" applyAlignment="1" applyProtection="1">
      <alignment horizontal="center" vertical="center" wrapText="1"/>
    </xf>
    <xf numFmtId="3" fontId="3" fillId="14" borderId="1" xfId="2" applyNumberFormat="1" applyFont="1" applyFill="1" applyBorder="1" applyAlignment="1" applyProtection="1">
      <alignment horizontal="center" vertical="center" wrapText="1"/>
    </xf>
    <xf numFmtId="0" fontId="3" fillId="2" borderId="1" xfId="2" applyFont="1" applyFill="1" applyBorder="1" applyAlignment="1" applyProtection="1">
      <alignment horizontal="center" vertical="center" wrapText="1"/>
    </xf>
    <xf numFmtId="0" fontId="4" fillId="0" borderId="2" xfId="2" applyFont="1" applyBorder="1" applyAlignment="1" applyProtection="1">
      <alignment horizontal="center" vertical="center" wrapText="1"/>
    </xf>
    <xf numFmtId="0" fontId="3" fillId="0" borderId="2" xfId="2" applyFont="1" applyBorder="1" applyAlignment="1" applyProtection="1">
      <alignment horizontal="center" vertical="center" wrapText="1"/>
    </xf>
    <xf numFmtId="0" fontId="3" fillId="0" borderId="4" xfId="2" applyFont="1" applyBorder="1" applyAlignment="1" applyProtection="1">
      <alignment horizontal="center" vertical="center" wrapText="1"/>
    </xf>
    <xf numFmtId="0" fontId="4" fillId="0" borderId="1" xfId="2" applyFont="1" applyFill="1" applyBorder="1" applyAlignment="1" applyProtection="1">
      <alignment horizontal="center" vertical="center" wrapText="1"/>
    </xf>
    <xf numFmtId="0" fontId="3" fillId="0" borderId="1" xfId="2" applyFont="1" applyFill="1" applyBorder="1" applyAlignment="1" applyProtection="1">
      <alignment horizontal="center" vertical="center" wrapText="1"/>
    </xf>
    <xf numFmtId="0" fontId="3" fillId="14" borderId="1" xfId="2" applyFont="1" applyFill="1" applyBorder="1" applyAlignment="1" applyProtection="1">
      <alignment horizontal="center" vertical="center" wrapText="1"/>
    </xf>
    <xf numFmtId="0" fontId="4" fillId="0" borderId="1" xfId="2" applyFont="1" applyBorder="1" applyAlignment="1" applyProtection="1">
      <alignment horizontal="center" vertical="center" wrapText="1"/>
    </xf>
    <xf numFmtId="1" fontId="4" fillId="0" borderId="1" xfId="2" applyNumberFormat="1" applyFont="1" applyBorder="1" applyAlignment="1" applyProtection="1">
      <alignment horizontal="center" vertical="center" wrapText="1"/>
    </xf>
    <xf numFmtId="0" fontId="4" fillId="0" borderId="2" xfId="2" applyFont="1" applyFill="1" applyBorder="1" applyAlignment="1" applyProtection="1">
      <alignment horizontal="center" vertical="center" wrapText="1"/>
    </xf>
    <xf numFmtId="49" fontId="3" fillId="0" borderId="2" xfId="2" applyNumberFormat="1" applyFont="1" applyFill="1" applyBorder="1" applyAlignment="1" applyProtection="1">
      <alignment horizontal="center" vertical="center" wrapText="1"/>
    </xf>
    <xf numFmtId="1" fontId="3" fillId="14" borderId="2" xfId="2" applyNumberFormat="1" applyFont="1" applyFill="1" applyBorder="1" applyAlignment="1" applyProtection="1">
      <alignment horizontal="center" vertical="center" wrapText="1"/>
    </xf>
    <xf numFmtId="49" fontId="4" fillId="0" borderId="2" xfId="2" applyNumberFormat="1" applyFont="1" applyBorder="1" applyAlignment="1" applyProtection="1">
      <alignment horizontal="center" vertical="center" wrapText="1"/>
    </xf>
    <xf numFmtId="49" fontId="4" fillId="0" borderId="4" xfId="2" applyNumberFormat="1" applyFont="1" applyBorder="1" applyAlignment="1" applyProtection="1">
      <alignment horizontal="center" vertical="center" wrapText="1"/>
    </xf>
    <xf numFmtId="0" fontId="3" fillId="16" borderId="2" xfId="2" applyFont="1" applyFill="1" applyBorder="1" applyAlignment="1" applyProtection="1">
      <alignment horizontal="center" vertical="center" wrapText="1"/>
    </xf>
    <xf numFmtId="1" fontId="3" fillId="16" borderId="1" xfId="2" applyNumberFormat="1" applyFont="1" applyFill="1" applyBorder="1" applyAlignment="1" applyProtection="1">
      <alignment horizontal="center" vertical="center" wrapText="1"/>
    </xf>
    <xf numFmtId="0" fontId="3" fillId="16" borderId="1" xfId="2" applyFont="1" applyFill="1" applyBorder="1" applyAlignment="1" applyProtection="1">
      <alignment horizontal="center" vertical="center" wrapText="1"/>
    </xf>
    <xf numFmtId="49" fontId="3" fillId="0" borderId="1" xfId="2" applyNumberFormat="1" applyFont="1" applyFill="1" applyBorder="1" applyAlignment="1" applyProtection="1">
      <alignment horizontal="center" vertical="center" wrapText="1"/>
    </xf>
    <xf numFmtId="0" fontId="3" fillId="0" borderId="1" xfId="2" applyFont="1" applyBorder="1" applyAlignment="1" applyProtection="1">
      <alignment horizontal="center" vertical="center" wrapText="1"/>
    </xf>
    <xf numFmtId="1" fontId="3" fillId="14" borderId="1" xfId="2" applyNumberFormat="1" applyFont="1" applyFill="1" applyBorder="1" applyAlignment="1" applyProtection="1">
      <alignment horizontal="center" vertical="center" wrapText="1"/>
    </xf>
    <xf numFmtId="49" fontId="4" fillId="0" borderId="1" xfId="2" applyNumberFormat="1" applyFont="1" applyBorder="1" applyAlignment="1" applyProtection="1">
      <alignment horizontal="center" vertical="center" wrapText="1"/>
    </xf>
    <xf numFmtId="0" fontId="3" fillId="14" borderId="2" xfId="2" applyFont="1" applyFill="1" applyBorder="1" applyAlignment="1" applyProtection="1">
      <alignment horizontal="center" vertical="center" wrapText="1"/>
    </xf>
    <xf numFmtId="0" fontId="3" fillId="16" borderId="4" xfId="2" applyFont="1" applyFill="1" applyBorder="1" applyAlignment="1" applyProtection="1">
      <alignment horizontal="center" vertical="center" wrapText="1"/>
    </xf>
    <xf numFmtId="0" fontId="3" fillId="14" borderId="4" xfId="2" applyFont="1" applyFill="1" applyBorder="1" applyAlignment="1" applyProtection="1">
      <alignment horizontal="center" vertical="center" wrapText="1"/>
    </xf>
    <xf numFmtId="0" fontId="4" fillId="0" borderId="1" xfId="0" applyFont="1" applyFill="1" applyBorder="1" applyAlignment="1" applyProtection="1">
      <alignment horizontal="center" vertical="center" wrapText="1"/>
    </xf>
    <xf numFmtId="0" fontId="3" fillId="12" borderId="1" xfId="2" applyFont="1" applyFill="1" applyBorder="1" applyAlignment="1" applyProtection="1">
      <alignment horizontal="center" vertical="center" wrapText="1"/>
    </xf>
    <xf numFmtId="0" fontId="3" fillId="12" borderId="2" xfId="2" applyFont="1" applyFill="1" applyBorder="1" applyAlignment="1" applyProtection="1">
      <alignment horizontal="center" vertical="center" wrapText="1"/>
    </xf>
    <xf numFmtId="0" fontId="4" fillId="0" borderId="2" xfId="4" applyFont="1" applyBorder="1" applyAlignment="1" applyProtection="1">
      <alignment horizontal="center" vertical="center"/>
    </xf>
    <xf numFmtId="0" fontId="12" fillId="0" borderId="1" xfId="0" applyFont="1" applyBorder="1" applyAlignment="1">
      <alignment horizontal="center" vertical="center" wrapText="1"/>
    </xf>
    <xf numFmtId="0" fontId="12" fillId="0" borderId="1" xfId="0" applyFont="1" applyBorder="1" applyAlignment="1">
      <alignment horizontal="left" vertical="center" wrapText="1"/>
    </xf>
    <xf numFmtId="0" fontId="13" fillId="0" borderId="1" xfId="2" applyFont="1" applyBorder="1" applyAlignment="1" applyProtection="1">
      <alignment horizontal="center" vertical="center" wrapText="1"/>
    </xf>
    <xf numFmtId="0" fontId="13" fillId="0" borderId="0" xfId="2" applyFont="1" applyAlignment="1" applyProtection="1">
      <alignment vertical="center" wrapText="1"/>
    </xf>
    <xf numFmtId="0" fontId="13" fillId="0" borderId="0" xfId="2" applyFont="1" applyBorder="1" applyAlignment="1" applyProtection="1">
      <alignment vertical="center" wrapText="1"/>
    </xf>
    <xf numFmtId="1" fontId="13" fillId="0" borderId="1" xfId="2" applyNumberFormat="1" applyFont="1" applyBorder="1" applyAlignment="1" applyProtection="1">
      <alignment horizontal="center" vertical="center" wrapText="1"/>
    </xf>
    <xf numFmtId="0" fontId="13" fillId="0" borderId="1" xfId="2" applyFont="1" applyBorder="1" applyAlignment="1" applyProtection="1">
      <alignment horizontal="left" vertical="center" wrapText="1"/>
    </xf>
    <xf numFmtId="4" fontId="13" fillId="0" borderId="1" xfId="1" applyNumberFormat="1" applyFont="1" applyFill="1" applyBorder="1" applyAlignment="1" applyProtection="1">
      <alignment horizontal="center" vertical="center" wrapText="1"/>
    </xf>
    <xf numFmtId="0" fontId="13" fillId="0" borderId="0" xfId="2" applyFont="1" applyFill="1" applyBorder="1" applyAlignment="1" applyProtection="1">
      <alignment vertical="center" wrapText="1"/>
    </xf>
    <xf numFmtId="0" fontId="13" fillId="0" borderId="1" xfId="2" applyFont="1" applyBorder="1" applyAlignment="1" applyProtection="1">
      <alignment horizontal="center" vertical="center" wrapText="1"/>
    </xf>
    <xf numFmtId="0" fontId="13" fillId="0" borderId="1" xfId="2" applyFont="1" applyBorder="1" applyAlignment="1" applyProtection="1">
      <alignment horizontal="left" vertical="center" wrapText="1" shrinkToFit="1"/>
    </xf>
    <xf numFmtId="0" fontId="13" fillId="0" borderId="1" xfId="1" applyNumberFormat="1" applyFont="1" applyFill="1" applyBorder="1" applyAlignment="1" applyProtection="1">
      <alignment horizontal="center" vertical="center" wrapText="1"/>
    </xf>
    <xf numFmtId="0" fontId="12" fillId="0" borderId="1" xfId="1" applyNumberFormat="1" applyFont="1" applyFill="1" applyBorder="1" applyAlignment="1" applyProtection="1">
      <alignment horizontal="center" vertical="center" wrapText="1"/>
    </xf>
    <xf numFmtId="0" fontId="13" fillId="0" borderId="1" xfId="2" applyFont="1" applyFill="1" applyBorder="1" applyAlignment="1" applyProtection="1">
      <alignment horizontal="center" vertical="center" wrapText="1"/>
    </xf>
    <xf numFmtId="4" fontId="13" fillId="0" borderId="1" xfId="1" applyNumberFormat="1" applyFont="1" applyFill="1" applyBorder="1" applyAlignment="1" applyProtection="1">
      <alignment horizontal="left" vertical="center" wrapText="1"/>
    </xf>
    <xf numFmtId="0" fontId="12" fillId="0" borderId="1" xfId="0" applyFont="1" applyBorder="1" applyAlignment="1">
      <alignment horizontal="center" vertical="center"/>
    </xf>
    <xf numFmtId="0" fontId="14" fillId="0" borderId="1"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1" xfId="0" applyFont="1" applyBorder="1" applyAlignment="1">
      <alignment horizontal="center" vertical="center"/>
    </xf>
    <xf numFmtId="0" fontId="14" fillId="14" borderId="1" xfId="0" applyFont="1" applyFill="1" applyBorder="1" applyAlignment="1">
      <alignment horizontal="center" vertical="center" wrapText="1"/>
    </xf>
    <xf numFmtId="0" fontId="14" fillId="14" borderId="1" xfId="1" applyNumberFormat="1" applyFont="1" applyFill="1" applyBorder="1" applyAlignment="1" applyProtection="1">
      <alignment horizontal="center" vertical="center" wrapText="1"/>
    </xf>
    <xf numFmtId="0" fontId="14" fillId="14" borderId="1" xfId="1" applyNumberFormat="1" applyFont="1" applyFill="1" applyBorder="1" applyAlignment="1" applyProtection="1">
      <alignment horizontal="center" vertical="center"/>
    </xf>
    <xf numFmtId="1" fontId="3" fillId="2" borderId="1" xfId="2" applyNumberFormat="1" applyFont="1" applyFill="1" applyBorder="1" applyAlignment="1" applyProtection="1">
      <alignment horizontal="center" vertical="center" wrapText="1"/>
    </xf>
    <xf numFmtId="3" fontId="6" fillId="0" borderId="4" xfId="0" applyNumberFormat="1" applyFont="1" applyBorder="1" applyAlignment="1">
      <alignment horizontal="left" vertical="top"/>
    </xf>
    <xf numFmtId="0" fontId="13" fillId="0" borderId="1" xfId="0" applyFont="1" applyFill="1" applyBorder="1" applyAlignment="1" applyProtection="1">
      <alignment horizontal="left" vertical="center"/>
    </xf>
    <xf numFmtId="0" fontId="13" fillId="0" borderId="0" xfId="2" applyFont="1" applyAlignment="1" applyProtection="1">
      <alignment horizontal="left" vertical="center" wrapText="1"/>
    </xf>
    <xf numFmtId="3" fontId="6" fillId="0" borderId="1" xfId="0" applyNumberFormat="1" applyFont="1" applyBorder="1" applyAlignment="1">
      <alignment horizontal="left" vertical="top"/>
    </xf>
    <xf numFmtId="3" fontId="6" fillId="0" borderId="1" xfId="0" applyNumberFormat="1" applyFont="1" applyFill="1" applyBorder="1" applyAlignment="1">
      <alignment horizontal="left" vertical="top"/>
    </xf>
    <xf numFmtId="1" fontId="4" fillId="0" borderId="1" xfId="2" applyNumberFormat="1" applyFont="1" applyFill="1" applyBorder="1" applyAlignment="1" applyProtection="1">
      <alignment horizontal="left" vertical="center" wrapText="1"/>
    </xf>
    <xf numFmtId="1" fontId="4" fillId="0" borderId="1" xfId="0" applyNumberFormat="1" applyFont="1" applyBorder="1" applyAlignment="1" applyProtection="1">
      <alignment horizontal="left" vertical="center"/>
    </xf>
    <xf numFmtId="0" fontId="4" fillId="0" borderId="2" xfId="2" applyFont="1" applyFill="1" applyBorder="1" applyAlignment="1" applyProtection="1">
      <alignment horizontal="left" vertical="center" wrapText="1"/>
    </xf>
    <xf numFmtId="1" fontId="6" fillId="0" borderId="1" xfId="0" applyNumberFormat="1" applyFont="1" applyBorder="1" applyAlignment="1">
      <alignment horizontal="left" vertical="top"/>
    </xf>
    <xf numFmtId="0" fontId="16" fillId="0" borderId="1" xfId="0" applyFont="1" applyBorder="1" applyAlignment="1" applyProtection="1">
      <alignment horizontal="left" vertical="center"/>
    </xf>
    <xf numFmtId="1" fontId="6" fillId="0" borderId="1" xfId="0" applyNumberFormat="1" applyFont="1" applyFill="1" applyBorder="1" applyAlignment="1">
      <alignment horizontal="left" vertical="top"/>
    </xf>
    <xf numFmtId="1" fontId="6" fillId="0" borderId="2" xfId="0" applyNumberFormat="1" applyFont="1" applyBorder="1" applyAlignment="1">
      <alignment horizontal="left" vertical="top"/>
    </xf>
    <xf numFmtId="0" fontId="1" fillId="0" borderId="3" xfId="0" applyFont="1" applyBorder="1" applyAlignment="1">
      <alignment horizontal="left" vertical="center" wrapText="1"/>
    </xf>
    <xf numFmtId="0" fontId="4" fillId="0" borderId="3" xfId="2" applyFont="1" applyFill="1" applyBorder="1" applyAlignment="1" applyProtection="1">
      <alignment horizontal="left" vertical="center" wrapText="1"/>
    </xf>
    <xf numFmtId="0" fontId="6" fillId="0" borderId="10" xfId="0" applyFont="1" applyBorder="1" applyAlignment="1" applyProtection="1">
      <alignment horizontal="left" vertical="center"/>
    </xf>
    <xf numFmtId="0" fontId="4" fillId="0" borderId="1" xfId="2" applyFont="1" applyBorder="1" applyAlignment="1" applyProtection="1">
      <alignment horizontal="left" vertical="center" wrapText="1"/>
    </xf>
    <xf numFmtId="0" fontId="6" fillId="0" borderId="1" xfId="0" applyFont="1" applyBorder="1" applyAlignment="1">
      <alignment horizontal="left" vertical="top" wrapText="1"/>
    </xf>
    <xf numFmtId="0" fontId="1" fillId="0" borderId="1" xfId="0" applyFont="1" applyBorder="1" applyAlignment="1">
      <alignment horizontal="left" vertical="top"/>
    </xf>
    <xf numFmtId="1" fontId="4" fillId="0" borderId="1" xfId="0" applyNumberFormat="1" applyFont="1" applyFill="1" applyBorder="1" applyAlignment="1" applyProtection="1">
      <alignment horizontal="left" vertical="center"/>
    </xf>
    <xf numFmtId="0" fontId="13" fillId="0" borderId="0" xfId="2" applyFont="1" applyFill="1" applyBorder="1" applyAlignment="1" applyProtection="1">
      <alignment horizontal="left" vertical="center" wrapText="1"/>
    </xf>
    <xf numFmtId="0" fontId="13" fillId="0" borderId="0" xfId="2" applyFont="1" applyFill="1" applyAlignment="1" applyProtection="1">
      <alignment horizontal="left" vertical="center" wrapText="1"/>
    </xf>
    <xf numFmtId="0" fontId="17" fillId="0" borderId="0" xfId="2" applyFont="1" applyFill="1" applyBorder="1" applyAlignment="1" applyProtection="1">
      <alignment horizontal="left" vertical="center" wrapText="1"/>
    </xf>
    <xf numFmtId="1" fontId="4" fillId="0" borderId="1" xfId="2" applyNumberFormat="1" applyFont="1" applyBorder="1" applyAlignment="1" applyProtection="1">
      <alignment horizontal="left" vertical="center" wrapText="1"/>
    </xf>
    <xf numFmtId="0" fontId="6" fillId="0" borderId="1" xfId="0" applyFont="1" applyBorder="1" applyAlignment="1">
      <alignment horizontal="left" vertical="top"/>
    </xf>
    <xf numFmtId="1" fontId="6" fillId="0" borderId="1" xfId="0" applyNumberFormat="1" applyFont="1" applyBorder="1" applyAlignment="1">
      <alignment horizontal="left" vertical="top" wrapText="1"/>
    </xf>
    <xf numFmtId="1" fontId="13" fillId="0" borderId="1" xfId="2" applyNumberFormat="1" applyFont="1" applyBorder="1" applyAlignment="1" applyProtection="1">
      <alignment horizontal="left" vertical="center" wrapText="1"/>
    </xf>
    <xf numFmtId="3" fontId="4" fillId="0" borderId="1" xfId="2" applyNumberFormat="1" applyFont="1" applyBorder="1" applyAlignment="1" applyProtection="1">
      <alignment horizontal="left" vertical="center" wrapText="1"/>
    </xf>
    <xf numFmtId="0" fontId="1" fillId="0" borderId="1" xfId="0" applyFont="1" applyBorder="1" applyAlignment="1">
      <alignment horizontal="left" vertical="top" wrapText="1"/>
    </xf>
    <xf numFmtId="0" fontId="6" fillId="0" borderId="2" xfId="0" applyFont="1" applyBorder="1" applyAlignment="1">
      <alignment horizontal="left" vertical="center" wrapText="1"/>
    </xf>
    <xf numFmtId="0" fontId="6" fillId="0" borderId="1" xfId="0" applyFont="1" applyBorder="1" applyAlignment="1">
      <alignment horizontal="left" vertical="center" wrapText="1"/>
    </xf>
    <xf numFmtId="0" fontId="6" fillId="0" borderId="1" xfId="0" applyFont="1" applyFill="1" applyBorder="1" applyAlignment="1">
      <alignment horizontal="left" vertical="top" wrapText="1"/>
    </xf>
    <xf numFmtId="0" fontId="6" fillId="0" borderId="10" xfId="0" applyFont="1" applyFill="1" applyBorder="1" applyAlignment="1" applyProtection="1">
      <alignment horizontal="left" vertical="center"/>
    </xf>
    <xf numFmtId="0" fontId="16" fillId="0" borderId="1" xfId="0" applyFont="1" applyFill="1" applyBorder="1" applyAlignment="1" applyProtection="1">
      <alignment horizontal="left" vertical="center"/>
    </xf>
    <xf numFmtId="1" fontId="6" fillId="0" borderId="1" xfId="0" applyNumberFormat="1" applyFont="1" applyFill="1" applyBorder="1" applyAlignment="1">
      <alignment horizontal="left" vertical="top" wrapText="1"/>
    </xf>
    <xf numFmtId="1" fontId="13" fillId="0" borderId="1" xfId="2" applyNumberFormat="1" applyFont="1" applyFill="1" applyBorder="1" applyAlignment="1" applyProtection="1">
      <alignment horizontal="left" vertical="center" wrapText="1"/>
    </xf>
    <xf numFmtId="0" fontId="6" fillId="0" borderId="2" xfId="0" applyFont="1" applyBorder="1" applyAlignment="1">
      <alignment horizontal="left" vertical="top" wrapText="1"/>
    </xf>
    <xf numFmtId="3" fontId="6" fillId="0" borderId="2" xfId="0" applyNumberFormat="1" applyFont="1" applyBorder="1" applyAlignment="1">
      <alignment horizontal="left" vertical="top"/>
    </xf>
    <xf numFmtId="0" fontId="13" fillId="0" borderId="2" xfId="2" applyFont="1" applyBorder="1" applyAlignment="1" applyProtection="1">
      <alignment horizontal="left" vertical="center" wrapText="1"/>
    </xf>
    <xf numFmtId="0" fontId="13" fillId="0" borderId="1" xfId="2" applyFont="1" applyFill="1" applyBorder="1" applyAlignment="1" applyProtection="1">
      <alignment horizontal="left" vertical="center" wrapText="1"/>
    </xf>
    <xf numFmtId="0" fontId="4" fillId="0" borderId="1" xfId="2" applyFont="1" applyBorder="1" applyAlignment="1" applyProtection="1">
      <alignment horizontal="left" vertical="center"/>
    </xf>
    <xf numFmtId="0" fontId="13" fillId="0" borderId="1" xfId="2" applyFont="1" applyBorder="1" applyAlignment="1" applyProtection="1">
      <alignment horizontal="left" vertical="center"/>
    </xf>
    <xf numFmtId="3" fontId="4" fillId="0" borderId="1" xfId="2" applyNumberFormat="1" applyFont="1" applyBorder="1" applyAlignment="1" applyProtection="1">
      <alignment horizontal="left" vertical="center"/>
    </xf>
    <xf numFmtId="3" fontId="13" fillId="0" borderId="1" xfId="2" applyNumberFormat="1" applyFont="1" applyBorder="1" applyAlignment="1" applyProtection="1">
      <alignment horizontal="left" vertical="center" wrapText="1"/>
    </xf>
    <xf numFmtId="3" fontId="13" fillId="0" borderId="1" xfId="2" applyNumberFormat="1" applyFont="1" applyBorder="1" applyAlignment="1" applyProtection="1">
      <alignment horizontal="left" vertical="center"/>
    </xf>
    <xf numFmtId="0" fontId="1" fillId="0" borderId="1" xfId="0" applyFont="1" applyBorder="1" applyAlignment="1">
      <alignment horizontal="left" vertical="center" wrapText="1"/>
    </xf>
    <xf numFmtId="0" fontId="1" fillId="0" borderId="1" xfId="0" applyFont="1" applyFill="1" applyBorder="1" applyAlignment="1">
      <alignment horizontal="left" vertical="center" wrapText="1"/>
    </xf>
    <xf numFmtId="0" fontId="1" fillId="0" borderId="3" xfId="0" applyFont="1" applyBorder="1" applyAlignment="1">
      <alignment horizontal="center" vertical="center" wrapText="1"/>
    </xf>
    <xf numFmtId="0" fontId="6" fillId="0" borderId="2" xfId="0" applyFont="1" applyBorder="1" applyAlignment="1">
      <alignment horizontal="center" vertical="center" wrapText="1"/>
    </xf>
    <xf numFmtId="0" fontId="6" fillId="0" borderId="1" xfId="0" applyFont="1" applyBorder="1" applyAlignment="1">
      <alignment horizontal="center" vertical="top" wrapText="1"/>
    </xf>
    <xf numFmtId="0" fontId="3" fillId="2" borderId="2" xfId="2" applyFont="1" applyFill="1" applyBorder="1" applyAlignment="1" applyProtection="1">
      <alignment horizontal="center" vertical="center" wrapText="1"/>
    </xf>
    <xf numFmtId="0" fontId="1" fillId="0" borderId="0" xfId="0" applyFont="1" applyAlignment="1">
      <alignment horizontal="left" vertical="center" wrapText="1"/>
    </xf>
    <xf numFmtId="0" fontId="18"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left" vertical="center"/>
    </xf>
    <xf numFmtId="0" fontId="1" fillId="0" borderId="1" xfId="0" applyFont="1" applyBorder="1" applyAlignment="1">
      <alignment horizontal="left"/>
    </xf>
    <xf numFmtId="0" fontId="1" fillId="0" borderId="1" xfId="0" applyFont="1" applyBorder="1" applyAlignment="1">
      <alignment horizontal="left" wrapText="1"/>
    </xf>
    <xf numFmtId="0" fontId="18" fillId="2" borderId="1" xfId="0" applyFont="1" applyFill="1" applyBorder="1" applyAlignment="1">
      <alignment horizontal="center" vertical="center" wrapText="1"/>
    </xf>
    <xf numFmtId="0" fontId="18" fillId="16" borderId="1" xfId="0" applyFont="1" applyFill="1" applyBorder="1" applyAlignment="1">
      <alignment horizontal="center" vertical="center" wrapText="1"/>
    </xf>
    <xf numFmtId="0" fontId="18" fillId="16" borderId="1" xfId="0" applyFont="1" applyFill="1" applyBorder="1" applyAlignment="1">
      <alignment horizontal="center" vertical="center"/>
    </xf>
    <xf numFmtId="0" fontId="4" fillId="0" borderId="1" xfId="10" applyNumberFormat="1" applyFont="1" applyFill="1" applyBorder="1" applyAlignment="1" applyProtection="1">
      <alignment horizontal="left" vertical="center"/>
    </xf>
    <xf numFmtId="0" fontId="1" fillId="0" borderId="1"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4" fillId="0" borderId="0" xfId="2" applyFont="1" applyFill="1" applyAlignment="1" applyProtection="1">
      <alignment horizontal="left" vertical="center" wrapText="1"/>
    </xf>
    <xf numFmtId="3" fontId="6" fillId="0" borderId="1" xfId="0" applyNumberFormat="1" applyFont="1" applyFill="1" applyBorder="1" applyAlignment="1">
      <alignment horizontal="left" vertical="center"/>
    </xf>
    <xf numFmtId="165" fontId="4" fillId="0" borderId="1" xfId="4" applyNumberFormat="1" applyFont="1" applyBorder="1" applyAlignment="1" applyProtection="1">
      <alignment horizontal="left" vertical="center" wrapText="1"/>
    </xf>
    <xf numFmtId="0" fontId="4" fillId="0" borderId="1" xfId="4" applyFont="1" applyBorder="1" applyAlignment="1" applyProtection="1">
      <alignment horizontal="left" vertical="center"/>
    </xf>
    <xf numFmtId="0" fontId="1" fillId="17" borderId="1" xfId="0" applyFont="1" applyFill="1" applyBorder="1" applyAlignment="1">
      <alignment horizontal="left" vertical="center" wrapText="1"/>
    </xf>
    <xf numFmtId="0" fontId="4" fillId="17" borderId="1" xfId="5" applyFont="1" applyFill="1" applyBorder="1" applyAlignment="1" applyProtection="1">
      <alignment horizontal="left" vertical="center" wrapText="1"/>
    </xf>
    <xf numFmtId="0" fontId="4" fillId="0" borderId="1" xfId="0" applyFont="1" applyFill="1" applyBorder="1" applyAlignment="1">
      <alignment horizontal="left" vertical="top" wrapText="1"/>
    </xf>
    <xf numFmtId="0" fontId="6" fillId="0" borderId="1" xfId="0" applyFont="1" applyFill="1" applyBorder="1" applyAlignment="1">
      <alignment horizontal="left" vertical="top"/>
    </xf>
    <xf numFmtId="0" fontId="12" fillId="17" borderId="1" xfId="0" applyFont="1" applyFill="1" applyBorder="1" applyAlignment="1">
      <alignment horizontal="left" vertical="center" wrapText="1"/>
    </xf>
    <xf numFmtId="0" fontId="13" fillId="17" borderId="1" xfId="4" applyFont="1" applyFill="1" applyBorder="1" applyAlignment="1" applyProtection="1">
      <alignment horizontal="left" vertical="center"/>
    </xf>
    <xf numFmtId="43" fontId="13" fillId="17" borderId="1" xfId="8" applyNumberFormat="1" applyFont="1" applyFill="1" applyBorder="1" applyAlignment="1" applyProtection="1">
      <alignment horizontal="left" vertical="center"/>
    </xf>
    <xf numFmtId="0" fontId="16" fillId="0" borderId="1" xfId="0" applyFont="1" applyBorder="1" applyAlignment="1">
      <alignment horizontal="left" vertical="center" wrapText="1"/>
    </xf>
    <xf numFmtId="0" fontId="13" fillId="0" borderId="1" xfId="10" applyNumberFormat="1" applyFont="1" applyFill="1" applyBorder="1" applyAlignment="1" applyProtection="1">
      <alignment horizontal="left" vertical="center"/>
    </xf>
    <xf numFmtId="165" fontId="13" fillId="17" borderId="1" xfId="4" applyNumberFormat="1" applyFont="1" applyFill="1" applyBorder="1" applyAlignment="1" applyProtection="1">
      <alignment horizontal="left" vertical="center"/>
    </xf>
    <xf numFmtId="0" fontId="16" fillId="0" borderId="1" xfId="0" applyFont="1" applyBorder="1" applyAlignment="1">
      <alignment horizontal="left" vertical="top" wrapText="1"/>
    </xf>
    <xf numFmtId="0" fontId="13" fillId="17" borderId="1" xfId="5" applyFont="1" applyFill="1" applyBorder="1" applyAlignment="1" applyProtection="1">
      <alignment horizontal="left" vertical="center" wrapText="1"/>
    </xf>
    <xf numFmtId="0" fontId="12" fillId="0" borderId="1" xfId="0" applyFont="1" applyBorder="1" applyAlignment="1">
      <alignment horizontal="left" vertical="top" wrapText="1"/>
    </xf>
    <xf numFmtId="0" fontId="1" fillId="0" borderId="2" xfId="0" applyFont="1" applyBorder="1" applyAlignment="1">
      <alignment horizontal="center" vertical="center" wrapText="1"/>
    </xf>
    <xf numFmtId="0" fontId="4" fillId="0" borderId="1" xfId="1" applyNumberFormat="1" applyFont="1" applyFill="1" applyBorder="1" applyAlignment="1" applyProtection="1">
      <alignment horizontal="left" vertical="center" wrapText="1"/>
    </xf>
    <xf numFmtId="0" fontId="4" fillId="0" borderId="1" xfId="1" applyNumberFormat="1" applyFont="1" applyFill="1" applyBorder="1" applyAlignment="1" applyProtection="1">
      <alignment horizontal="left" vertical="center"/>
    </xf>
    <xf numFmtId="3" fontId="4" fillId="0" borderId="1" xfId="2" applyNumberFormat="1" applyFont="1" applyFill="1" applyBorder="1" applyAlignment="1" applyProtection="1">
      <alignment horizontal="left" vertical="center" wrapText="1"/>
    </xf>
    <xf numFmtId="0" fontId="4" fillId="0" borderId="1" xfId="0" applyFont="1" applyBorder="1" applyAlignment="1">
      <alignment horizontal="left"/>
    </xf>
    <xf numFmtId="0" fontId="4" fillId="0" borderId="1" xfId="0" applyFont="1" applyBorder="1" applyAlignment="1">
      <alignment horizontal="left" vertical="center" wrapText="1"/>
    </xf>
    <xf numFmtId="49" fontId="13" fillId="17" borderId="1" xfId="2" applyNumberFormat="1" applyFont="1" applyFill="1" applyBorder="1" applyAlignment="1" applyProtection="1">
      <alignment horizontal="left" vertical="center" wrapText="1"/>
    </xf>
    <xf numFmtId="0" fontId="13" fillId="17" borderId="1" xfId="2" applyFont="1" applyFill="1" applyBorder="1" applyAlignment="1" applyProtection="1">
      <alignment horizontal="left" vertical="center" wrapText="1"/>
    </xf>
    <xf numFmtId="0" fontId="15" fillId="0" borderId="0" xfId="2" applyFont="1" applyAlignment="1" applyProtection="1">
      <alignment horizontal="left" vertical="center" wrapText="1"/>
    </xf>
    <xf numFmtId="0" fontId="13" fillId="17" borderId="1" xfId="2" applyFont="1" applyFill="1" applyBorder="1" applyAlignment="1" applyProtection="1">
      <alignment horizontal="left" vertical="center" wrapText="1"/>
    </xf>
    <xf numFmtId="0" fontId="13" fillId="17" borderId="1" xfId="0" applyFont="1" applyFill="1" applyBorder="1" applyAlignment="1" applyProtection="1">
      <alignment horizontal="left" vertical="center"/>
    </xf>
    <xf numFmtId="0" fontId="13" fillId="0" borderId="0" xfId="2" applyFont="1" applyBorder="1" applyAlignment="1" applyProtection="1">
      <alignment horizontal="left" vertical="center" wrapText="1"/>
    </xf>
    <xf numFmtId="0" fontId="13" fillId="17" borderId="2" xfId="2" applyFont="1" applyFill="1" applyBorder="1" applyAlignment="1" applyProtection="1">
      <alignment horizontal="center" vertical="center" wrapText="1"/>
    </xf>
    <xf numFmtId="49" fontId="15" fillId="17" borderId="2" xfId="2" applyNumberFormat="1" applyFont="1" applyFill="1" applyBorder="1" applyAlignment="1" applyProtection="1">
      <alignment horizontal="center" vertical="center" wrapText="1"/>
    </xf>
    <xf numFmtId="0" fontId="15" fillId="17" borderId="2" xfId="2" applyFont="1" applyFill="1" applyBorder="1" applyAlignment="1" applyProtection="1">
      <alignment horizontal="center" vertical="center" wrapText="1"/>
    </xf>
    <xf numFmtId="0" fontId="13" fillId="17" borderId="1" xfId="2" applyFont="1" applyFill="1" applyBorder="1" applyAlignment="1" applyProtection="1">
      <alignment horizontal="center" vertical="center" wrapText="1"/>
    </xf>
    <xf numFmtId="0" fontId="15" fillId="17" borderId="1" xfId="2" applyFont="1" applyFill="1" applyBorder="1" applyAlignment="1" applyProtection="1">
      <alignment horizontal="center" vertical="center" wrapText="1"/>
    </xf>
    <xf numFmtId="0" fontId="15" fillId="14" borderId="2" xfId="2" applyFont="1" applyFill="1" applyBorder="1" applyAlignment="1" applyProtection="1">
      <alignment horizontal="center" vertical="center" wrapText="1"/>
    </xf>
    <xf numFmtId="49" fontId="13" fillId="17" borderId="2" xfId="2" applyNumberFormat="1" applyFont="1" applyFill="1" applyBorder="1" applyAlignment="1" applyProtection="1">
      <alignment horizontal="left" vertical="center" wrapText="1"/>
    </xf>
    <xf numFmtId="0" fontId="13" fillId="17" borderId="2" xfId="4" applyFont="1" applyFill="1" applyBorder="1" applyAlignment="1" applyProtection="1">
      <alignment horizontal="left" vertical="center" wrapText="1"/>
    </xf>
    <xf numFmtId="43" fontId="13" fillId="17" borderId="2" xfId="8" applyNumberFormat="1" applyFont="1" applyFill="1" applyBorder="1" applyAlignment="1" applyProtection="1">
      <alignment horizontal="left" vertical="center"/>
    </xf>
    <xf numFmtId="0" fontId="13" fillId="17" borderId="1" xfId="4" applyFont="1" applyFill="1" applyBorder="1" applyAlignment="1" applyProtection="1">
      <alignment horizontal="left" vertical="center" wrapText="1"/>
    </xf>
    <xf numFmtId="165" fontId="13" fillId="17" borderId="1" xfId="4" applyNumberFormat="1" applyFont="1" applyFill="1" applyBorder="1" applyAlignment="1" applyProtection="1">
      <alignment horizontal="left" vertical="center" wrapText="1"/>
    </xf>
    <xf numFmtId="0" fontId="15" fillId="16" borderId="2" xfId="4" applyFont="1" applyFill="1" applyBorder="1" applyAlignment="1" applyProtection="1">
      <alignment horizontal="center" vertical="center" wrapText="1"/>
    </xf>
    <xf numFmtId="0" fontId="15" fillId="16" borderId="1" xfId="4" applyFont="1" applyFill="1" applyBorder="1" applyAlignment="1" applyProtection="1">
      <alignment horizontal="center" vertical="center" wrapText="1"/>
    </xf>
    <xf numFmtId="1" fontId="15" fillId="16" borderId="1" xfId="2" applyNumberFormat="1" applyFont="1" applyFill="1" applyBorder="1" applyAlignment="1" applyProtection="1">
      <alignment horizontal="center" vertical="center" wrapText="1"/>
    </xf>
    <xf numFmtId="0" fontId="12" fillId="17" borderId="0" xfId="0" applyFont="1" applyFill="1" applyAlignment="1">
      <alignment horizontal="left" vertical="center" wrapText="1"/>
    </xf>
    <xf numFmtId="49" fontId="4" fillId="0" borderId="1" xfId="2" applyNumberFormat="1" applyFont="1" applyBorder="1" applyAlignment="1" applyProtection="1">
      <alignment horizontal="left" vertical="center" wrapText="1"/>
    </xf>
    <xf numFmtId="0" fontId="21" fillId="0" borderId="1" xfId="0" applyFont="1" applyBorder="1" applyAlignment="1">
      <alignment horizontal="left" vertical="top"/>
    </xf>
    <xf numFmtId="49" fontId="4" fillId="0" borderId="4" xfId="2" applyNumberFormat="1" applyFont="1" applyBorder="1" applyAlignment="1" applyProtection="1">
      <alignment horizontal="left" vertical="center" wrapText="1"/>
    </xf>
    <xf numFmtId="0" fontId="3" fillId="16" borderId="1" xfId="4" applyFont="1" applyFill="1" applyBorder="1" applyAlignment="1" applyProtection="1">
      <alignment horizontal="center" vertical="center" wrapText="1"/>
    </xf>
    <xf numFmtId="49" fontId="13" fillId="17" borderId="1" xfId="2" applyNumberFormat="1" applyFont="1" applyFill="1" applyBorder="1" applyAlignment="1" applyProtection="1">
      <alignment horizontal="center" vertical="center" wrapText="1"/>
    </xf>
    <xf numFmtId="3" fontId="13" fillId="17" borderId="1" xfId="0" applyNumberFormat="1" applyFont="1" applyFill="1" applyBorder="1" applyAlignment="1" applyProtection="1">
      <alignment horizontal="center" vertical="center" wrapText="1"/>
    </xf>
    <xf numFmtId="49" fontId="4" fillId="0" borderId="1" xfId="2" applyNumberFormat="1" applyFont="1" applyBorder="1" applyAlignment="1" applyProtection="1">
      <alignment horizontal="center" vertical="center" wrapText="1"/>
    </xf>
    <xf numFmtId="0" fontId="3" fillId="0" borderId="1" xfId="2" applyFont="1" applyBorder="1" applyAlignment="1" applyProtection="1">
      <alignment horizontal="center" vertical="center" wrapText="1"/>
    </xf>
    <xf numFmtId="49" fontId="3" fillId="0" borderId="1" xfId="2" applyNumberFormat="1" applyFont="1" applyFill="1" applyBorder="1" applyAlignment="1" applyProtection="1">
      <alignment horizontal="center" vertical="center" wrapText="1"/>
    </xf>
    <xf numFmtId="1" fontId="4" fillId="0" borderId="1" xfId="2" applyNumberFormat="1" applyFont="1" applyBorder="1" applyAlignment="1" applyProtection="1">
      <alignment horizontal="center" vertical="center" wrapText="1"/>
    </xf>
    <xf numFmtId="0" fontId="4" fillId="0" borderId="1" xfId="2" applyFont="1" applyBorder="1" applyAlignment="1" applyProtection="1">
      <alignment horizontal="center" vertical="center" wrapText="1"/>
    </xf>
    <xf numFmtId="0" fontId="4" fillId="0" borderId="1" xfId="2" applyFont="1" applyBorder="1" applyAlignment="1" applyProtection="1">
      <alignment horizontal="left" vertical="center" wrapText="1"/>
    </xf>
    <xf numFmtId="0" fontId="4" fillId="0" borderId="5" xfId="2" applyFont="1" applyBorder="1" applyAlignment="1" applyProtection="1">
      <alignment horizontal="center" vertical="center" wrapText="1"/>
    </xf>
    <xf numFmtId="165" fontId="4" fillId="0" borderId="1" xfId="4" applyNumberFormat="1" applyFont="1" applyBorder="1" applyAlignment="1" applyProtection="1">
      <alignment horizontal="center" vertical="center" wrapText="1"/>
    </xf>
    <xf numFmtId="0" fontId="1" fillId="0" borderId="1" xfId="0" applyFont="1" applyBorder="1" applyAlignment="1">
      <alignment horizontal="center"/>
    </xf>
    <xf numFmtId="0" fontId="1" fillId="0" borderId="1" xfId="0" applyFont="1" applyBorder="1" applyAlignment="1">
      <alignment horizontal="center" vertical="center"/>
    </xf>
    <xf numFmtId="1" fontId="13" fillId="17" borderId="1" xfId="2" applyNumberFormat="1" applyFont="1" applyFill="1" applyBorder="1" applyAlignment="1" applyProtection="1">
      <alignment horizontal="center" vertical="center" wrapText="1"/>
    </xf>
    <xf numFmtId="0" fontId="13" fillId="17" borderId="1" xfId="4" applyFont="1" applyFill="1" applyBorder="1" applyAlignment="1" applyProtection="1">
      <alignment horizontal="center" vertical="center"/>
    </xf>
    <xf numFmtId="3" fontId="16" fillId="0" borderId="1" xfId="0" applyNumberFormat="1" applyFont="1" applyBorder="1" applyAlignment="1">
      <alignment horizontal="center" vertical="center"/>
    </xf>
    <xf numFmtId="3" fontId="16" fillId="0" borderId="1" xfId="0" applyNumberFormat="1" applyFont="1" applyBorder="1" applyAlignment="1">
      <alignment horizontal="center" vertical="top"/>
    </xf>
    <xf numFmtId="3" fontId="12" fillId="0" borderId="1" xfId="0" applyNumberFormat="1" applyFont="1" applyBorder="1" applyAlignment="1">
      <alignment horizontal="center" vertical="top"/>
    </xf>
    <xf numFmtId="0" fontId="13" fillId="17" borderId="1" xfId="5" applyFont="1" applyFill="1" applyBorder="1" applyAlignment="1" applyProtection="1">
      <alignment horizontal="center" vertical="center" wrapText="1"/>
    </xf>
    <xf numFmtId="0" fontId="4" fillId="0" borderId="0" xfId="2" applyFont="1" applyBorder="1" applyAlignment="1" applyProtection="1">
      <alignment horizontal="center" vertical="center" wrapText="1"/>
    </xf>
    <xf numFmtId="0" fontId="2" fillId="0" borderId="0" xfId="2"/>
    <xf numFmtId="0" fontId="24" fillId="18" borderId="18" xfId="2" applyFont="1" applyFill="1" applyBorder="1" applyAlignment="1" applyProtection="1">
      <alignment horizontal="center" vertical="center" wrapText="1"/>
    </xf>
    <xf numFmtId="0" fontId="24" fillId="18" borderId="19" xfId="2" applyFont="1" applyFill="1" applyBorder="1" applyAlignment="1" applyProtection="1">
      <alignment horizontal="left" vertical="center" wrapText="1"/>
    </xf>
    <xf numFmtId="0" fontId="24" fillId="18" borderId="19" xfId="2" applyFont="1" applyFill="1" applyBorder="1" applyAlignment="1" applyProtection="1">
      <alignment horizontal="center" vertical="center" wrapText="1"/>
    </xf>
    <xf numFmtId="168" fontId="24" fillId="18" borderId="19" xfId="2" applyNumberFormat="1" applyFont="1" applyFill="1" applyBorder="1" applyAlignment="1" applyProtection="1">
      <alignment horizontal="center" vertical="center" wrapText="1"/>
    </xf>
    <xf numFmtId="0" fontId="25" fillId="18" borderId="19" xfId="2" applyFont="1" applyFill="1" applyBorder="1" applyAlignment="1" applyProtection="1">
      <alignment horizontal="center" vertical="center" wrapText="1"/>
    </xf>
    <xf numFmtId="169" fontId="25" fillId="18" borderId="20" xfId="2" applyNumberFormat="1" applyFont="1" applyFill="1" applyBorder="1" applyAlignment="1" applyProtection="1">
      <alignment horizontal="center" vertical="center" wrapText="1"/>
    </xf>
    <xf numFmtId="49" fontId="26" fillId="19" borderId="21" xfId="2" applyNumberFormat="1" applyFont="1" applyFill="1" applyBorder="1" applyAlignment="1" applyProtection="1">
      <alignment horizontal="left" vertical="center" wrapText="1"/>
    </xf>
    <xf numFmtId="0" fontId="26" fillId="19" borderId="14" xfId="2" applyFont="1" applyFill="1" applyBorder="1" applyAlignment="1" applyProtection="1">
      <alignment horizontal="left" vertical="center" wrapText="1"/>
    </xf>
    <xf numFmtId="0" fontId="26" fillId="19" borderId="14" xfId="2" applyFont="1" applyFill="1" applyBorder="1" applyAlignment="1" applyProtection="1">
      <alignment horizontal="center" vertical="center"/>
    </xf>
    <xf numFmtId="168" fontId="27" fillId="19" borderId="14" xfId="2" applyNumberFormat="1" applyFont="1" applyFill="1" applyBorder="1" applyAlignment="1" applyProtection="1">
      <alignment horizontal="center" vertical="center"/>
    </xf>
    <xf numFmtId="169" fontId="26" fillId="19" borderId="22" xfId="2" applyNumberFormat="1" applyFont="1" applyFill="1" applyBorder="1" applyAlignment="1" applyProtection="1">
      <alignment horizontal="center" vertical="center"/>
    </xf>
    <xf numFmtId="49" fontId="28" fillId="20" borderId="21" xfId="2" applyNumberFormat="1" applyFont="1" applyFill="1" applyBorder="1" applyAlignment="1" applyProtection="1">
      <alignment horizontal="right" vertical="center"/>
    </xf>
    <xf numFmtId="0" fontId="28" fillId="20" borderId="12" xfId="2" applyFont="1" applyFill="1" applyBorder="1" applyAlignment="1" applyProtection="1">
      <alignment horizontal="left" vertical="center" wrapText="1"/>
    </xf>
    <xf numFmtId="49" fontId="29" fillId="21" borderId="21" xfId="2" applyNumberFormat="1" applyFont="1" applyFill="1" applyBorder="1" applyAlignment="1" applyProtection="1">
      <alignment horizontal="right" vertical="center"/>
    </xf>
    <xf numFmtId="0" fontId="29" fillId="21" borderId="12" xfId="2" applyFont="1" applyFill="1" applyBorder="1" applyAlignment="1" applyProtection="1">
      <alignment horizontal="left" vertical="center" wrapText="1"/>
    </xf>
    <xf numFmtId="49" fontId="30" fillId="0" borderId="21" xfId="2" applyNumberFormat="1" applyFont="1" applyBorder="1" applyAlignment="1" applyProtection="1">
      <alignment horizontal="right" vertical="center"/>
    </xf>
    <xf numFmtId="0" fontId="30" fillId="22" borderId="12" xfId="2" applyFont="1" applyFill="1" applyBorder="1" applyAlignment="1" applyProtection="1">
      <alignment horizontal="left" vertical="center" wrapText="1"/>
    </xf>
    <xf numFmtId="0" fontId="30" fillId="22" borderId="12" xfId="2" applyFont="1" applyFill="1" applyBorder="1" applyAlignment="1" applyProtection="1">
      <alignment horizontal="center" vertical="center"/>
    </xf>
    <xf numFmtId="0" fontId="28" fillId="0" borderId="28" xfId="2" applyFont="1" applyBorder="1" applyAlignment="1" applyProtection="1">
      <alignment vertical="center"/>
    </xf>
    <xf numFmtId="0" fontId="28" fillId="0" borderId="29" xfId="2" applyFont="1" applyBorder="1" applyAlignment="1" applyProtection="1">
      <alignment vertical="center"/>
    </xf>
    <xf numFmtId="0" fontId="28" fillId="23" borderId="28" xfId="2" applyFont="1" applyFill="1" applyBorder="1" applyAlignment="1" applyProtection="1">
      <alignment vertical="center"/>
    </xf>
    <xf numFmtId="0" fontId="28" fillId="23" borderId="29" xfId="2" applyFont="1" applyFill="1" applyBorder="1" applyAlignment="1" applyProtection="1">
      <alignment vertical="center"/>
    </xf>
    <xf numFmtId="0" fontId="30" fillId="0" borderId="12" xfId="2" applyFont="1" applyFill="1" applyBorder="1" applyAlignment="1" applyProtection="1">
      <alignment horizontal="left" vertical="center" wrapText="1"/>
    </xf>
    <xf numFmtId="0" fontId="30" fillId="0" borderId="12" xfId="2" applyFont="1" applyBorder="1" applyAlignment="1" applyProtection="1">
      <alignment horizontal="center" vertical="center"/>
    </xf>
    <xf numFmtId="0" fontId="30" fillId="0" borderId="12" xfId="2" applyFont="1" applyBorder="1" applyAlignment="1" applyProtection="1">
      <alignment horizontal="left" vertical="center" wrapText="1"/>
    </xf>
    <xf numFmtId="49" fontId="30" fillId="0" borderId="21" xfId="2" applyNumberFormat="1" applyFont="1" applyFill="1" applyBorder="1" applyAlignment="1" applyProtection="1">
      <alignment horizontal="right" vertical="center"/>
    </xf>
    <xf numFmtId="0" fontId="30" fillId="0" borderId="12" xfId="2" applyFont="1" applyFill="1" applyBorder="1" applyAlignment="1" applyProtection="1">
      <alignment horizontal="center" vertical="center" wrapText="1"/>
    </xf>
    <xf numFmtId="0" fontId="32" fillId="0" borderId="0" xfId="2" applyFont="1" applyProtection="1"/>
    <xf numFmtId="0" fontId="27" fillId="10" borderId="28" xfId="2" applyFont="1" applyFill="1" applyBorder="1" applyAlignment="1" applyProtection="1">
      <alignment vertical="center"/>
    </xf>
    <xf numFmtId="0" fontId="27" fillId="10" borderId="29" xfId="2" applyFont="1" applyFill="1" applyBorder="1" applyAlignment="1" applyProtection="1">
      <alignment vertical="center"/>
    </xf>
    <xf numFmtId="0" fontId="0" fillId="0" borderId="0" xfId="0" applyAlignment="1">
      <alignment horizontal="center" vertical="center"/>
    </xf>
    <xf numFmtId="170" fontId="33" fillId="0" borderId="31" xfId="0" applyNumberFormat="1" applyFont="1" applyBorder="1" applyAlignment="1">
      <alignment horizontal="center" vertical="center"/>
    </xf>
    <xf numFmtId="170" fontId="22" fillId="0" borderId="32" xfId="0" applyNumberFormat="1" applyFont="1" applyBorder="1" applyAlignment="1">
      <alignment horizontal="center" vertical="center"/>
    </xf>
    <xf numFmtId="170" fontId="22" fillId="0" borderId="33" xfId="0" applyNumberFormat="1" applyFont="1" applyBorder="1" applyAlignment="1">
      <alignment horizontal="center" vertical="center"/>
    </xf>
    <xf numFmtId="170" fontId="22" fillId="0" borderId="34" xfId="0" applyNumberFormat="1" applyFont="1" applyBorder="1" applyAlignment="1">
      <alignment horizontal="center" vertical="center"/>
    </xf>
    <xf numFmtId="0" fontId="22" fillId="0" borderId="31" xfId="0" applyFont="1" applyFill="1" applyBorder="1" applyAlignment="1">
      <alignment horizontal="center"/>
    </xf>
    <xf numFmtId="170" fontId="22" fillId="0" borderId="35" xfId="0" applyNumberFormat="1" applyFont="1" applyBorder="1" applyAlignment="1">
      <alignment horizontal="center" vertical="center"/>
    </xf>
    <xf numFmtId="170" fontId="34" fillId="12" borderId="36" xfId="0" applyNumberFormat="1" applyFont="1" applyFill="1" applyBorder="1" applyAlignment="1">
      <alignment horizontal="center" vertical="center"/>
    </xf>
    <xf numFmtId="170" fontId="34" fillId="12" borderId="37" xfId="0" applyNumberFormat="1" applyFont="1" applyFill="1" applyBorder="1" applyAlignment="1">
      <alignment horizontal="center" vertical="center"/>
    </xf>
    <xf numFmtId="170" fontId="22" fillId="0" borderId="26" xfId="0" applyNumberFormat="1" applyFont="1" applyBorder="1" applyAlignment="1">
      <alignment horizontal="center" vertical="center"/>
    </xf>
    <xf numFmtId="170" fontId="34" fillId="12" borderId="27" xfId="0" applyNumberFormat="1" applyFont="1" applyFill="1" applyBorder="1" applyAlignment="1">
      <alignment horizontal="center" vertical="center"/>
    </xf>
    <xf numFmtId="170" fontId="34" fillId="12" borderId="12" xfId="0" applyNumberFormat="1" applyFont="1" applyFill="1" applyBorder="1" applyAlignment="1">
      <alignment horizontal="center" vertical="center"/>
    </xf>
    <xf numFmtId="170" fontId="22" fillId="0" borderId="23" xfId="0" applyNumberFormat="1" applyFont="1" applyBorder="1" applyAlignment="1">
      <alignment horizontal="center" vertical="center"/>
    </xf>
    <xf numFmtId="170" fontId="34" fillId="12" borderId="38" xfId="0" applyNumberFormat="1" applyFont="1" applyFill="1" applyBorder="1" applyAlignment="1">
      <alignment horizontal="center" vertical="center"/>
    </xf>
    <xf numFmtId="170" fontId="34" fillId="12" borderId="39" xfId="0" applyNumberFormat="1" applyFont="1" applyFill="1" applyBorder="1" applyAlignment="1">
      <alignment horizontal="center" vertical="center"/>
    </xf>
    <xf numFmtId="170" fontId="34" fillId="12" borderId="40" xfId="0" applyNumberFormat="1" applyFont="1" applyFill="1" applyBorder="1" applyAlignment="1">
      <alignment horizontal="center" vertical="center"/>
    </xf>
    <xf numFmtId="0" fontId="22" fillId="0" borderId="31" xfId="0" applyFont="1" applyBorder="1" applyAlignment="1">
      <alignment horizontal="center" vertical="center" wrapText="1"/>
    </xf>
    <xf numFmtId="170" fontId="34" fillId="12" borderId="13" xfId="0" applyNumberFormat="1" applyFont="1" applyFill="1" applyBorder="1" applyAlignment="1">
      <alignment horizontal="center" vertical="center"/>
    </xf>
    <xf numFmtId="170" fontId="34" fillId="12" borderId="42" xfId="0" applyNumberFormat="1" applyFont="1" applyFill="1" applyBorder="1" applyAlignment="1">
      <alignment horizontal="center" vertical="center"/>
    </xf>
    <xf numFmtId="170" fontId="34" fillId="12" borderId="43" xfId="0" applyNumberFormat="1" applyFont="1" applyFill="1" applyBorder="1" applyAlignment="1">
      <alignment horizontal="center" vertical="center"/>
    </xf>
    <xf numFmtId="0" fontId="22" fillId="0" borderId="44" xfId="0" applyFont="1" applyBorder="1"/>
    <xf numFmtId="0" fontId="22" fillId="0" borderId="45" xfId="0" applyFont="1" applyBorder="1"/>
    <xf numFmtId="0" fontId="22" fillId="0" borderId="46" xfId="0" applyFont="1" applyBorder="1"/>
    <xf numFmtId="170" fontId="34" fillId="12" borderId="25" xfId="0" applyNumberFormat="1" applyFont="1" applyFill="1" applyBorder="1" applyAlignment="1">
      <alignment horizontal="center" vertical="center"/>
    </xf>
    <xf numFmtId="0" fontId="35" fillId="12" borderId="28" xfId="0" applyFont="1" applyFill="1" applyBorder="1" applyAlignment="1">
      <alignment horizontal="center" vertical="center" wrapText="1"/>
    </xf>
    <xf numFmtId="0" fontId="35" fillId="12" borderId="29" xfId="0" applyFont="1" applyFill="1" applyBorder="1" applyAlignment="1">
      <alignment horizontal="center" vertical="center" wrapText="1"/>
    </xf>
    <xf numFmtId="0" fontId="35" fillId="12" borderId="47" xfId="0" applyFont="1" applyFill="1" applyBorder="1" applyAlignment="1">
      <alignment horizontal="center" vertical="center" wrapText="1"/>
    </xf>
    <xf numFmtId="0" fontId="4" fillId="0" borderId="0" xfId="2" applyFont="1" applyFill="1" applyBorder="1" applyAlignment="1" applyProtection="1">
      <alignment horizontal="center" vertical="center" wrapText="1"/>
    </xf>
    <xf numFmtId="0" fontId="3" fillId="0" borderId="0" xfId="2" applyFont="1" applyFill="1" applyBorder="1" applyAlignment="1" applyProtection="1">
      <alignment horizontal="center" vertical="center" wrapText="1"/>
    </xf>
    <xf numFmtId="0" fontId="13" fillId="0" borderId="0" xfId="2" applyFont="1" applyAlignment="1" applyProtection="1">
      <alignment horizontal="center" vertical="center" wrapText="1"/>
    </xf>
    <xf numFmtId="0" fontId="13" fillId="0" borderId="0" xfId="2" applyFont="1" applyBorder="1" applyAlignment="1" applyProtection="1">
      <alignment horizontal="center" vertical="center" wrapText="1"/>
    </xf>
    <xf numFmtId="0" fontId="13" fillId="0" borderId="0" xfId="2" applyFont="1" applyFill="1" applyBorder="1" applyAlignment="1" applyProtection="1">
      <alignment horizontal="center" vertical="center" wrapText="1"/>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vertical="center"/>
    </xf>
    <xf numFmtId="0" fontId="22" fillId="17" borderId="0" xfId="0" applyFont="1" applyFill="1" applyBorder="1"/>
    <xf numFmtId="0" fontId="0" fillId="17" borderId="0" xfId="0" applyFill="1"/>
    <xf numFmtId="0" fontId="0" fillId="17" borderId="0" xfId="0" applyFill="1" applyAlignment="1">
      <alignment horizontal="center" vertical="center"/>
    </xf>
    <xf numFmtId="0" fontId="0" fillId="17" borderId="0" xfId="0" applyFill="1" applyBorder="1" applyAlignment="1">
      <alignment horizontal="center" vertical="center"/>
    </xf>
    <xf numFmtId="0" fontId="22" fillId="17" borderId="0" xfId="0" applyFont="1" applyFill="1" applyBorder="1" applyAlignment="1">
      <alignment horizontal="center"/>
    </xf>
    <xf numFmtId="0" fontId="0" fillId="17" borderId="0" xfId="0" applyFill="1" applyAlignment="1">
      <alignment horizontal="center" vertical="center" wrapText="1"/>
    </xf>
    <xf numFmtId="0" fontId="0" fillId="17" borderId="0" xfId="0" applyFill="1" applyBorder="1" applyAlignment="1">
      <alignment horizontal="center"/>
    </xf>
    <xf numFmtId="171" fontId="5" fillId="17" borderId="0" xfId="11" applyNumberFormat="1" applyFont="1" applyFill="1" applyBorder="1" applyAlignment="1">
      <alignment horizontal="center" vertical="center"/>
    </xf>
    <xf numFmtId="3" fontId="0" fillId="17" borderId="0" xfId="0" applyNumberFormat="1" applyFill="1" applyBorder="1" applyAlignment="1">
      <alignment horizontal="center"/>
    </xf>
    <xf numFmtId="0" fontId="0" fillId="17" borderId="0" xfId="0" applyFill="1" applyAlignment="1">
      <alignment vertical="center"/>
    </xf>
    <xf numFmtId="3" fontId="7" fillId="15" borderId="1" xfId="0" applyNumberFormat="1" applyFont="1" applyFill="1" applyBorder="1" applyAlignment="1" applyProtection="1">
      <alignment horizontal="center" vertical="center" wrapText="1"/>
      <protection locked="0"/>
    </xf>
    <xf numFmtId="0" fontId="0" fillId="0" borderId="53" xfId="0" applyFont="1" applyBorder="1"/>
    <xf numFmtId="0" fontId="0" fillId="0" borderId="52" xfId="0" applyFont="1" applyBorder="1"/>
    <xf numFmtId="0" fontId="2" fillId="17" borderId="0" xfId="2" applyFill="1"/>
    <xf numFmtId="0" fontId="32" fillId="17" borderId="0" xfId="2" applyFont="1" applyFill="1" applyProtection="1"/>
    <xf numFmtId="169" fontId="30" fillId="22" borderId="27" xfId="2" applyNumberFormat="1" applyFont="1" applyFill="1" applyBorder="1" applyAlignment="1" applyProtection="1">
      <alignment horizontal="center" vertical="center"/>
    </xf>
    <xf numFmtId="168" fontId="30" fillId="0" borderId="12" xfId="2" applyNumberFormat="1" applyFont="1" applyFill="1" applyBorder="1" applyAlignment="1" applyProtection="1">
      <alignment horizontal="center" vertical="center"/>
    </xf>
    <xf numFmtId="10" fontId="30" fillId="17" borderId="12" xfId="2" applyNumberFormat="1" applyFont="1" applyFill="1" applyBorder="1" applyAlignment="1" applyProtection="1">
      <alignment horizontal="center" vertical="center"/>
    </xf>
    <xf numFmtId="0" fontId="2" fillId="0" borderId="0" xfId="2" applyAlignment="1">
      <alignment horizontal="center"/>
    </xf>
    <xf numFmtId="168" fontId="31" fillId="24" borderId="12" xfId="2" applyNumberFormat="1" applyFont="1" applyFill="1" applyBorder="1" applyAlignment="1" applyProtection="1">
      <alignment horizontal="center" vertical="center"/>
      <protection locked="0"/>
    </xf>
    <xf numFmtId="173" fontId="31" fillId="24" borderId="12" xfId="2" applyNumberFormat="1" applyFont="1" applyFill="1" applyBorder="1" applyAlignment="1" applyProtection="1">
      <alignment horizontal="center" vertical="center"/>
      <protection locked="0"/>
    </xf>
    <xf numFmtId="0" fontId="24" fillId="18" borderId="18" xfId="0" applyFont="1" applyFill="1" applyBorder="1" applyAlignment="1" applyProtection="1">
      <alignment horizontal="center" vertical="center" wrapText="1"/>
    </xf>
    <xf numFmtId="0" fontId="24" fillId="18" borderId="19" xfId="0" applyFont="1" applyFill="1" applyBorder="1" applyAlignment="1" applyProtection="1">
      <alignment horizontal="left" vertical="center" wrapText="1"/>
    </xf>
    <xf numFmtId="0" fontId="24" fillId="18" borderId="19" xfId="0" applyFont="1" applyFill="1" applyBorder="1" applyAlignment="1" applyProtection="1">
      <alignment horizontal="center" vertical="center" wrapText="1"/>
    </xf>
    <xf numFmtId="168" fontId="24" fillId="18" borderId="19" xfId="0" applyNumberFormat="1" applyFont="1" applyFill="1" applyBorder="1" applyAlignment="1" applyProtection="1">
      <alignment horizontal="center" vertical="center" wrapText="1"/>
    </xf>
    <xf numFmtId="0" fontId="25" fillId="18" borderId="19" xfId="0" applyFont="1" applyFill="1" applyBorder="1" applyAlignment="1" applyProtection="1">
      <alignment horizontal="center" vertical="center" wrapText="1"/>
    </xf>
    <xf numFmtId="169" fontId="25" fillId="18" borderId="20" xfId="0" applyNumberFormat="1" applyFont="1" applyFill="1" applyBorder="1" applyAlignment="1" applyProtection="1">
      <alignment horizontal="center" vertical="center" wrapText="1"/>
    </xf>
    <xf numFmtId="49" fontId="26" fillId="19" borderId="21" xfId="0" applyNumberFormat="1" applyFont="1" applyFill="1" applyBorder="1" applyAlignment="1" applyProtection="1">
      <alignment horizontal="left" vertical="center" wrapText="1"/>
    </xf>
    <xf numFmtId="0" fontId="26" fillId="19" borderId="14" xfId="0" applyFont="1" applyFill="1" applyBorder="1" applyAlignment="1" applyProtection="1">
      <alignment horizontal="left" vertical="center" wrapText="1"/>
    </xf>
    <xf numFmtId="0" fontId="26" fillId="19" borderId="14" xfId="0" applyFont="1" applyFill="1" applyBorder="1" applyAlignment="1" applyProtection="1">
      <alignment horizontal="center" vertical="center"/>
    </xf>
    <xf numFmtId="168" fontId="27" fillId="19" borderId="14" xfId="0" applyNumberFormat="1" applyFont="1" applyFill="1" applyBorder="1" applyAlignment="1" applyProtection="1">
      <alignment horizontal="center" vertical="center"/>
    </xf>
    <xf numFmtId="169" fontId="26" fillId="19" borderId="22" xfId="0" applyNumberFormat="1" applyFont="1" applyFill="1" applyBorder="1" applyAlignment="1" applyProtection="1">
      <alignment horizontal="center" vertical="center"/>
    </xf>
    <xf numFmtId="49" fontId="28" fillId="20" borderId="21" xfId="0" applyNumberFormat="1" applyFont="1" applyFill="1" applyBorder="1" applyAlignment="1" applyProtection="1">
      <alignment horizontal="right" vertical="center"/>
    </xf>
    <xf numFmtId="0" fontId="28" fillId="20" borderId="12" xfId="0" applyFont="1" applyFill="1" applyBorder="1" applyAlignment="1" applyProtection="1">
      <alignment horizontal="left" vertical="center" wrapText="1"/>
    </xf>
    <xf numFmtId="49" fontId="29" fillId="21" borderId="21" xfId="0" applyNumberFormat="1" applyFont="1" applyFill="1" applyBorder="1" applyAlignment="1" applyProtection="1">
      <alignment horizontal="right" vertical="center"/>
    </xf>
    <xf numFmtId="0" fontId="29" fillId="21" borderId="12" xfId="0" applyFont="1" applyFill="1" applyBorder="1" applyAlignment="1" applyProtection="1">
      <alignment horizontal="left" vertical="center" wrapText="1"/>
    </xf>
    <xf numFmtId="49" fontId="30" fillId="0" borderId="21" xfId="0" applyNumberFormat="1" applyFont="1" applyBorder="1" applyAlignment="1" applyProtection="1">
      <alignment horizontal="right" vertical="center"/>
    </xf>
    <xf numFmtId="0" fontId="30" fillId="22" borderId="12" xfId="0" applyFont="1" applyFill="1" applyBorder="1" applyAlignment="1" applyProtection="1">
      <alignment horizontal="left" vertical="center" wrapText="1"/>
    </xf>
    <xf numFmtId="0" fontId="30" fillId="22" borderId="12" xfId="0" applyFont="1" applyFill="1" applyBorder="1" applyAlignment="1" applyProtection="1">
      <alignment horizontal="center" vertical="center"/>
    </xf>
    <xf numFmtId="0" fontId="30" fillId="22" borderId="12" xfId="0" applyFont="1" applyFill="1" applyBorder="1" applyAlignment="1" applyProtection="1">
      <alignment horizontal="right" vertical="center"/>
    </xf>
    <xf numFmtId="169" fontId="30" fillId="22" borderId="27" xfId="0" applyNumberFormat="1" applyFont="1" applyFill="1" applyBorder="1" applyAlignment="1" applyProtection="1">
      <alignment horizontal="right" vertical="center"/>
    </xf>
    <xf numFmtId="0" fontId="28" fillId="0" borderId="28" xfId="0" applyFont="1" applyBorder="1" applyAlignment="1" applyProtection="1">
      <alignment vertical="center"/>
    </xf>
    <xf numFmtId="0" fontId="28" fillId="0" borderId="29" xfId="0" applyFont="1" applyBorder="1" applyAlignment="1" applyProtection="1">
      <alignment vertical="center" wrapText="1"/>
    </xf>
    <xf numFmtId="0" fontId="28" fillId="23" borderId="28" xfId="0" applyFont="1" applyFill="1" applyBorder="1" applyAlignment="1" applyProtection="1">
      <alignment vertical="center"/>
    </xf>
    <xf numFmtId="0" fontId="28" fillId="23" borderId="29" xfId="0" applyFont="1" applyFill="1" applyBorder="1" applyAlignment="1" applyProtection="1">
      <alignment vertical="center"/>
    </xf>
    <xf numFmtId="169" fontId="30" fillId="22" borderId="27" xfId="0" applyNumberFormat="1" applyFont="1" applyFill="1" applyBorder="1" applyAlignment="1" applyProtection="1">
      <alignment horizontal="center" vertical="center"/>
    </xf>
    <xf numFmtId="168" fontId="30" fillId="24" borderId="12" xfId="2" applyNumberFormat="1" applyFont="1" applyFill="1" applyBorder="1" applyAlignment="1" applyProtection="1">
      <alignment horizontal="center" vertical="center"/>
      <protection locked="0"/>
    </xf>
    <xf numFmtId="172" fontId="36" fillId="0" borderId="31" xfId="0" applyNumberFormat="1" applyFont="1" applyBorder="1" applyAlignment="1">
      <alignment horizontal="center" vertical="center"/>
    </xf>
    <xf numFmtId="0" fontId="4" fillId="0" borderId="1" xfId="2" applyFont="1" applyBorder="1" applyAlignment="1" applyProtection="1">
      <alignment horizontal="center" vertical="center" wrapText="1"/>
    </xf>
    <xf numFmtId="0" fontId="4" fillId="0" borderId="1" xfId="2" applyFont="1" applyBorder="1" applyAlignment="1" applyProtection="1">
      <alignment horizontal="left" vertical="center" wrapText="1"/>
    </xf>
    <xf numFmtId="0" fontId="0" fillId="0" borderId="0" xfId="0" applyAlignment="1">
      <alignment wrapText="1"/>
    </xf>
    <xf numFmtId="0" fontId="0" fillId="0" borderId="0" xfId="0" applyAlignment="1">
      <alignment wrapText="1" shrinkToFit="1"/>
    </xf>
    <xf numFmtId="0" fontId="37" fillId="0" borderId="0" xfId="2" applyFont="1" applyAlignment="1" applyProtection="1">
      <alignment vertical="center"/>
    </xf>
    <xf numFmtId="0" fontId="37" fillId="0" borderId="0" xfId="2" applyFont="1" applyAlignment="1" applyProtection="1">
      <alignment horizontal="left" vertical="center"/>
    </xf>
    <xf numFmtId="0" fontId="4" fillId="0" borderId="1" xfId="2" applyFont="1" applyBorder="1" applyAlignment="1" applyProtection="1">
      <alignment horizontal="center" vertical="center" wrapText="1"/>
    </xf>
    <xf numFmtId="49" fontId="4" fillId="0" borderId="1" xfId="2" applyNumberFormat="1" applyFont="1" applyBorder="1" applyAlignment="1" applyProtection="1">
      <alignment horizontal="left" vertical="center" wrapText="1"/>
    </xf>
    <xf numFmtId="170" fontId="22" fillId="0" borderId="44" xfId="0" applyNumberFormat="1" applyFont="1" applyBorder="1" applyAlignment="1">
      <alignment horizontal="center" vertical="center"/>
    </xf>
    <xf numFmtId="170" fontId="22" fillId="0" borderId="45" xfId="0" applyNumberFormat="1" applyFont="1" applyBorder="1" applyAlignment="1">
      <alignment horizontal="center" vertical="center"/>
    </xf>
    <xf numFmtId="170" fontId="22" fillId="0" borderId="46" xfId="0" applyNumberFormat="1" applyFont="1" applyBorder="1" applyAlignment="1">
      <alignment horizontal="center" vertical="center"/>
    </xf>
    <xf numFmtId="0" fontId="22" fillId="0" borderId="50" xfId="0" applyFont="1" applyFill="1" applyBorder="1" applyAlignment="1">
      <alignment horizontal="center" vertical="center"/>
    </xf>
    <xf numFmtId="0" fontId="22" fillId="0" borderId="56" xfId="0" applyFont="1" applyFill="1" applyBorder="1" applyAlignment="1">
      <alignment horizontal="center" vertical="center"/>
    </xf>
    <xf numFmtId="0" fontId="22" fillId="0" borderId="31" xfId="0" applyFont="1" applyFill="1" applyBorder="1" applyAlignment="1">
      <alignment horizontal="center" vertical="center"/>
    </xf>
    <xf numFmtId="171" fontId="22" fillId="17" borderId="0" xfId="11" applyNumberFormat="1" applyFont="1" applyFill="1" applyBorder="1" applyAlignment="1">
      <alignment horizontal="center" vertical="center"/>
    </xf>
    <xf numFmtId="0" fontId="22" fillId="17" borderId="0" xfId="0" applyFont="1" applyFill="1" applyAlignment="1">
      <alignment horizontal="center" vertical="center"/>
    </xf>
    <xf numFmtId="0" fontId="22" fillId="17" borderId="0" xfId="0" applyFont="1" applyFill="1" applyAlignment="1">
      <alignment vertical="center"/>
    </xf>
    <xf numFmtId="0" fontId="22" fillId="0" borderId="0" xfId="0" applyFont="1" applyAlignment="1">
      <alignment vertical="center"/>
    </xf>
    <xf numFmtId="0" fontId="22" fillId="0" borderId="56" xfId="0" applyFont="1" applyBorder="1" applyAlignment="1">
      <alignment horizontal="center" vertical="center" wrapText="1"/>
    </xf>
    <xf numFmtId="170" fontId="0" fillId="12" borderId="57" xfId="0" applyNumberFormat="1" applyFill="1" applyBorder="1" applyAlignment="1">
      <alignment horizontal="center"/>
    </xf>
    <xf numFmtId="170" fontId="0" fillId="12" borderId="39" xfId="0" applyNumberFormat="1" applyFill="1" applyBorder="1" applyAlignment="1">
      <alignment horizontal="center"/>
    </xf>
    <xf numFmtId="172" fontId="0" fillId="12" borderId="38" xfId="0" applyNumberFormat="1" applyFill="1" applyBorder="1" applyAlignment="1">
      <alignment horizontal="center"/>
    </xf>
    <xf numFmtId="170" fontId="0" fillId="12" borderId="58" xfId="0" applyNumberFormat="1" applyFill="1" applyBorder="1" applyAlignment="1">
      <alignment horizontal="center"/>
    </xf>
    <xf numFmtId="170" fontId="0" fillId="12" borderId="12" xfId="0" applyNumberFormat="1" applyFill="1" applyBorder="1" applyAlignment="1">
      <alignment horizontal="center"/>
    </xf>
    <xf numFmtId="172" fontId="0" fillId="12" borderId="27" xfId="0" applyNumberFormat="1" applyFill="1" applyBorder="1" applyAlignment="1">
      <alignment horizontal="center"/>
    </xf>
    <xf numFmtId="170" fontId="0" fillId="12" borderId="59" xfId="0" applyNumberFormat="1" applyFill="1" applyBorder="1" applyAlignment="1">
      <alignment horizontal="center"/>
    </xf>
    <xf numFmtId="170" fontId="0" fillId="12" borderId="37" xfId="0" applyNumberFormat="1" applyFill="1" applyBorder="1" applyAlignment="1">
      <alignment horizontal="center"/>
    </xf>
    <xf numFmtId="170" fontId="0" fillId="12" borderId="36" xfId="0" applyNumberFormat="1" applyFill="1" applyBorder="1" applyAlignment="1">
      <alignment horizontal="center"/>
    </xf>
    <xf numFmtId="170" fontId="0" fillId="12" borderId="57" xfId="0" applyNumberFormat="1" applyFill="1" applyBorder="1" applyAlignment="1">
      <alignment horizontal="center" vertical="center"/>
    </xf>
    <xf numFmtId="170" fontId="0" fillId="12" borderId="39" xfId="0" applyNumberFormat="1" applyFill="1" applyBorder="1" applyAlignment="1">
      <alignment horizontal="center" vertical="center"/>
    </xf>
    <xf numFmtId="172" fontId="0" fillId="12" borderId="38" xfId="0" applyNumberFormat="1" applyFill="1" applyBorder="1" applyAlignment="1">
      <alignment horizontal="center" vertical="center"/>
    </xf>
    <xf numFmtId="170" fontId="0" fillId="12" borderId="58" xfId="0" applyNumberFormat="1" applyFill="1" applyBorder="1" applyAlignment="1">
      <alignment horizontal="center" vertical="center"/>
    </xf>
    <xf numFmtId="170" fontId="0" fillId="12" borderId="12" xfId="0" applyNumberFormat="1" applyFill="1" applyBorder="1" applyAlignment="1">
      <alignment horizontal="center" vertical="center"/>
    </xf>
    <xf numFmtId="170" fontId="0" fillId="12" borderId="27" xfId="0" applyNumberFormat="1" applyFill="1" applyBorder="1" applyAlignment="1">
      <alignment horizontal="center" vertical="center"/>
    </xf>
    <xf numFmtId="172" fontId="0" fillId="12" borderId="27" xfId="0" applyNumberFormat="1" applyFill="1" applyBorder="1" applyAlignment="1">
      <alignment horizontal="center" vertical="center"/>
    </xf>
    <xf numFmtId="170" fontId="0" fillId="12" borderId="59" xfId="0" applyNumberFormat="1" applyFill="1" applyBorder="1" applyAlignment="1">
      <alignment horizontal="center" vertical="center"/>
    </xf>
    <xf numFmtId="170" fontId="0" fillId="12" borderId="37" xfId="0" applyNumberFormat="1" applyFill="1" applyBorder="1" applyAlignment="1">
      <alignment horizontal="center" vertical="center"/>
    </xf>
    <xf numFmtId="172" fontId="0" fillId="12" borderId="36" xfId="0" applyNumberFormat="1" applyFill="1" applyBorder="1" applyAlignment="1">
      <alignment horizontal="center" vertical="center"/>
    </xf>
    <xf numFmtId="0" fontId="0" fillId="0" borderId="44" xfId="0" applyFont="1" applyFill="1" applyBorder="1" applyAlignment="1">
      <alignment vertical="center" wrapText="1"/>
    </xf>
    <xf numFmtId="0" fontId="0" fillId="0" borderId="45" xfId="0" applyFont="1" applyFill="1" applyBorder="1" applyAlignment="1">
      <alignment vertical="center" wrapText="1"/>
    </xf>
    <xf numFmtId="0" fontId="0" fillId="0" borderId="46" xfId="0" applyFont="1" applyFill="1" applyBorder="1" applyAlignment="1">
      <alignment vertical="center" wrapText="1"/>
    </xf>
    <xf numFmtId="0" fontId="22" fillId="0" borderId="28" xfId="0" applyFont="1" applyBorder="1" applyAlignment="1">
      <alignment horizontal="center" vertical="center" wrapText="1"/>
    </xf>
    <xf numFmtId="0" fontId="22" fillId="0" borderId="29" xfId="0" applyFont="1" applyBorder="1" applyAlignment="1">
      <alignment horizontal="center" vertical="center" wrapText="1"/>
    </xf>
    <xf numFmtId="0" fontId="22" fillId="0" borderId="47" xfId="0" applyFont="1" applyBorder="1" applyAlignment="1">
      <alignment horizontal="center" vertical="center" wrapText="1"/>
    </xf>
    <xf numFmtId="0" fontId="22" fillId="0" borderId="28" xfId="0" applyFont="1" applyFill="1" applyBorder="1" applyAlignment="1">
      <alignment horizontal="center"/>
    </xf>
    <xf numFmtId="0" fontId="22" fillId="0" borderId="29" xfId="0" applyFont="1" applyFill="1" applyBorder="1" applyAlignment="1">
      <alignment horizontal="center"/>
    </xf>
    <xf numFmtId="0" fontId="22" fillId="0" borderId="47" xfId="0" applyFont="1" applyFill="1" applyBorder="1" applyAlignment="1">
      <alignment horizontal="center"/>
    </xf>
    <xf numFmtId="0" fontId="22" fillId="0" borderId="49" xfId="0" applyFont="1" applyBorder="1" applyAlignment="1">
      <alignment vertical="center"/>
    </xf>
    <xf numFmtId="0" fontId="22" fillId="0" borderId="49" xfId="0" applyFont="1" applyBorder="1" applyAlignment="1">
      <alignment horizontal="center" vertical="center" wrapText="1"/>
    </xf>
    <xf numFmtId="0" fontId="44" fillId="17" borderId="0" xfId="0" applyFont="1" applyFill="1"/>
    <xf numFmtId="0" fontId="44" fillId="17" borderId="0" xfId="0" applyFont="1" applyFill="1" applyAlignment="1">
      <alignment horizontal="center" vertical="center"/>
    </xf>
    <xf numFmtId="0" fontId="44" fillId="17" borderId="0" xfId="0" applyFont="1" applyFill="1" applyBorder="1" applyAlignment="1"/>
    <xf numFmtId="0" fontId="45" fillId="0" borderId="0" xfId="0" applyFont="1" applyFill="1" applyBorder="1" applyAlignment="1"/>
    <xf numFmtId="171" fontId="44" fillId="17" borderId="0" xfId="11" applyNumberFormat="1" applyFont="1" applyFill="1" applyBorder="1" applyAlignment="1">
      <alignment horizontal="center" vertical="center"/>
    </xf>
    <xf numFmtId="0" fontId="44" fillId="0" borderId="0" xfId="0" applyFont="1"/>
    <xf numFmtId="0" fontId="45" fillId="0" borderId="41" xfId="0" applyFont="1" applyFill="1" applyBorder="1" applyAlignment="1"/>
    <xf numFmtId="0" fontId="22" fillId="0" borderId="21" xfId="0" applyFont="1" applyBorder="1" applyAlignment="1">
      <alignment horizontal="center" vertical="center"/>
    </xf>
    <xf numFmtId="0" fontId="22" fillId="0" borderId="60" xfId="0" applyFont="1" applyBorder="1" applyAlignment="1">
      <alignment horizontal="center" vertical="center"/>
    </xf>
    <xf numFmtId="0" fontId="0" fillId="0" borderId="44" xfId="0" applyFill="1" applyBorder="1" applyAlignment="1">
      <alignment horizontal="center" vertical="center" wrapText="1"/>
    </xf>
    <xf numFmtId="0" fontId="0" fillId="0" borderId="45" xfId="0" applyFill="1" applyBorder="1" applyAlignment="1">
      <alignment horizontal="center" vertical="center" wrapText="1"/>
    </xf>
    <xf numFmtId="0" fontId="0" fillId="0" borderId="45" xfId="0" applyFill="1" applyBorder="1" applyAlignment="1">
      <alignment horizontal="center" vertical="center"/>
    </xf>
    <xf numFmtId="0" fontId="0" fillId="0" borderId="46" xfId="0" applyFill="1" applyBorder="1" applyAlignment="1">
      <alignment horizontal="center" vertical="center"/>
    </xf>
    <xf numFmtId="170" fontId="22" fillId="0" borderId="28" xfId="0" applyNumberFormat="1" applyFont="1" applyBorder="1" applyAlignment="1">
      <alignment horizontal="center" vertical="center"/>
    </xf>
    <xf numFmtId="170" fontId="22" fillId="0" borderId="29" xfId="0" applyNumberFormat="1" applyFont="1" applyBorder="1" applyAlignment="1">
      <alignment horizontal="center" vertical="center"/>
    </xf>
    <xf numFmtId="172" fontId="22" fillId="0" borderId="47" xfId="0" applyNumberFormat="1" applyFont="1" applyBorder="1" applyAlignment="1">
      <alignment horizontal="center" vertical="center"/>
    </xf>
    <xf numFmtId="0" fontId="0" fillId="0" borderId="61" xfId="0" applyFill="1" applyBorder="1" applyAlignment="1">
      <alignment horizontal="center" vertical="center" wrapText="1"/>
    </xf>
    <xf numFmtId="0" fontId="0" fillId="0" borderId="61" xfId="0" applyFont="1" applyFill="1" applyBorder="1" applyAlignment="1">
      <alignment vertical="center" wrapText="1"/>
    </xf>
    <xf numFmtId="170" fontId="0" fillId="12" borderId="62" xfId="0" applyNumberFormat="1" applyFill="1" applyBorder="1" applyAlignment="1">
      <alignment horizontal="center" vertical="center"/>
    </xf>
    <xf numFmtId="170" fontId="0" fillId="12" borderId="63" xfId="0" applyNumberFormat="1" applyFill="1" applyBorder="1" applyAlignment="1">
      <alignment horizontal="center" vertical="center"/>
    </xf>
    <xf numFmtId="172" fontId="0" fillId="12" borderId="64" xfId="0" applyNumberFormat="1" applyFill="1" applyBorder="1" applyAlignment="1">
      <alignment horizontal="center" vertical="center"/>
    </xf>
    <xf numFmtId="170" fontId="22" fillId="0" borderId="61" xfId="0" applyNumberFormat="1" applyFont="1" applyBorder="1" applyAlignment="1">
      <alignment horizontal="center" vertical="center"/>
    </xf>
    <xf numFmtId="0" fontId="22" fillId="0" borderId="31" xfId="0" applyFont="1" applyBorder="1" applyAlignment="1">
      <alignment horizontal="left" vertical="center" wrapText="1" shrinkToFit="1"/>
    </xf>
    <xf numFmtId="0" fontId="22" fillId="0" borderId="17" xfId="0" applyFont="1" applyBorder="1" applyAlignment="1">
      <alignment horizontal="left" vertical="center" wrapText="1" shrinkToFit="1"/>
    </xf>
    <xf numFmtId="0" fontId="0" fillId="0" borderId="56" xfId="0" applyFont="1" applyBorder="1" applyAlignment="1">
      <alignment horizontal="left" vertical="center" wrapText="1" shrinkToFit="1"/>
    </xf>
    <xf numFmtId="0" fontId="0" fillId="0" borderId="48" xfId="0" applyFont="1" applyBorder="1" applyAlignment="1">
      <alignment horizontal="left" vertical="center" wrapText="1" shrinkToFit="1"/>
    </xf>
    <xf numFmtId="0" fontId="0" fillId="0" borderId="53" xfId="0" applyFont="1" applyBorder="1" applyAlignment="1">
      <alignment horizontal="left" vertical="center" wrapText="1" shrinkToFit="1"/>
    </xf>
    <xf numFmtId="0" fontId="0" fillId="0" borderId="52" xfId="0" applyFont="1" applyBorder="1" applyAlignment="1">
      <alignment horizontal="left" vertical="center" wrapText="1" shrinkToFit="1"/>
    </xf>
    <xf numFmtId="0" fontId="5" fillId="0" borderId="49" xfId="0" applyFont="1" applyBorder="1" applyAlignment="1">
      <alignment horizontal="left" vertical="center" wrapText="1" shrinkToFit="1"/>
    </xf>
    <xf numFmtId="0" fontId="5" fillId="0" borderId="48" xfId="0" applyFont="1" applyBorder="1" applyAlignment="1">
      <alignment horizontal="left" vertical="center" wrapText="1" shrinkToFit="1"/>
    </xf>
    <xf numFmtId="0" fontId="5" fillId="0" borderId="65" xfId="0" applyFont="1" applyBorder="1" applyAlignment="1">
      <alignment horizontal="left" vertical="center" wrapText="1" shrinkToFit="1"/>
    </xf>
    <xf numFmtId="0" fontId="4" fillId="0" borderId="1" xfId="2" applyFont="1" applyBorder="1" applyAlignment="1" applyProtection="1">
      <alignment horizontal="center" vertical="center" wrapText="1"/>
    </xf>
    <xf numFmtId="0" fontId="4" fillId="0" borderId="1" xfId="2" applyFont="1" applyBorder="1" applyAlignment="1" applyProtection="1">
      <alignment horizontal="left" vertical="center" wrapText="1"/>
    </xf>
    <xf numFmtId="0" fontId="4" fillId="17" borderId="1" xfId="2" applyFont="1" applyFill="1" applyBorder="1" applyAlignment="1" applyProtection="1">
      <alignment horizontal="center" vertical="center" wrapText="1"/>
    </xf>
    <xf numFmtId="0" fontId="4" fillId="0" borderId="1" xfId="2" applyFont="1" applyFill="1" applyBorder="1" applyAlignment="1" applyProtection="1">
      <alignment horizontal="center" vertical="center" wrapText="1"/>
    </xf>
    <xf numFmtId="1" fontId="4" fillId="0" borderId="1" xfId="2" applyNumberFormat="1" applyFont="1" applyFill="1" applyBorder="1" applyAlignment="1" applyProtection="1">
      <alignment horizontal="center" vertical="center" wrapText="1"/>
    </xf>
    <xf numFmtId="0" fontId="4" fillId="0" borderId="2" xfId="2" applyFont="1" applyFill="1" applyBorder="1" applyAlignment="1" applyProtection="1">
      <alignment horizontal="center" vertical="center" wrapText="1"/>
    </xf>
    <xf numFmtId="0" fontId="4" fillId="0" borderId="1" xfId="5" applyNumberFormat="1" applyFont="1" applyFill="1" applyBorder="1" applyAlignment="1" applyProtection="1">
      <alignment horizontal="center" vertical="center" wrapText="1"/>
    </xf>
    <xf numFmtId="0" fontId="4" fillId="0" borderId="1" xfId="8" applyNumberFormat="1" applyFont="1" applyFill="1" applyBorder="1" applyAlignment="1" applyProtection="1">
      <alignment horizontal="center" vertical="center"/>
    </xf>
    <xf numFmtId="0" fontId="3" fillId="0" borderId="1" xfId="2" applyFont="1" applyFill="1" applyBorder="1" applyAlignment="1" applyProtection="1">
      <alignment horizontal="center" vertical="center" wrapText="1"/>
    </xf>
    <xf numFmtId="0" fontId="4" fillId="0" borderId="1" xfId="2" applyFont="1" applyBorder="1" applyAlignment="1" applyProtection="1">
      <alignment horizontal="center" vertical="center" wrapText="1"/>
    </xf>
    <xf numFmtId="1" fontId="4" fillId="0" borderId="1" xfId="2" applyNumberFormat="1" applyFont="1" applyBorder="1" applyAlignment="1" applyProtection="1">
      <alignment horizontal="center" vertical="center" wrapText="1"/>
    </xf>
    <xf numFmtId="0" fontId="3" fillId="0" borderId="1" xfId="2" applyFont="1" applyBorder="1" applyAlignment="1" applyProtection="1">
      <alignment horizontal="center" vertical="center" wrapText="1"/>
    </xf>
    <xf numFmtId="0" fontId="4" fillId="0" borderId="1" xfId="2" applyFont="1" applyBorder="1" applyAlignment="1" applyProtection="1">
      <alignment horizontal="left" vertical="center" wrapText="1"/>
    </xf>
    <xf numFmtId="0" fontId="4" fillId="0" borderId="1" xfId="2" applyFont="1" applyFill="1" applyBorder="1" applyAlignment="1" applyProtection="1">
      <alignment horizontal="left" vertical="center" wrapText="1"/>
    </xf>
    <xf numFmtId="0" fontId="3" fillId="16" borderId="1" xfId="4" applyFont="1" applyFill="1" applyBorder="1" applyAlignment="1" applyProtection="1">
      <alignment horizontal="center" vertical="center" wrapText="1"/>
    </xf>
    <xf numFmtId="0" fontId="3" fillId="0" borderId="1" xfId="2" applyFont="1" applyBorder="1" applyAlignment="1" applyProtection="1">
      <alignment horizontal="center" vertical="center" wrapText="1"/>
    </xf>
    <xf numFmtId="166" fontId="4" fillId="24" borderId="1" xfId="2" applyNumberFormat="1" applyFont="1" applyFill="1" applyBorder="1" applyAlignment="1" applyProtection="1">
      <alignment horizontal="center" vertical="center" wrapText="1"/>
      <protection locked="0"/>
    </xf>
    <xf numFmtId="166" fontId="4" fillId="24" borderId="2" xfId="2" applyNumberFormat="1" applyFont="1" applyFill="1" applyBorder="1" applyAlignment="1" applyProtection="1">
      <alignment horizontal="center" vertical="center" wrapText="1"/>
      <protection locked="0"/>
    </xf>
    <xf numFmtId="166" fontId="3" fillId="24" borderId="1" xfId="2" applyNumberFormat="1" applyFont="1" applyFill="1" applyBorder="1" applyAlignment="1" applyProtection="1">
      <alignment horizontal="center" vertical="center" wrapText="1"/>
      <protection locked="0"/>
    </xf>
    <xf numFmtId="166" fontId="13" fillId="24" borderId="1" xfId="2" applyNumberFormat="1" applyFont="1" applyFill="1" applyBorder="1" applyAlignment="1" applyProtection="1">
      <alignment horizontal="center" vertical="center" wrapText="1"/>
      <protection locked="0"/>
    </xf>
    <xf numFmtId="166" fontId="4" fillId="24" borderId="10" xfId="2" applyNumberFormat="1" applyFont="1" applyFill="1" applyBorder="1" applyAlignment="1" applyProtection="1">
      <alignment horizontal="center" vertical="center" wrapText="1"/>
      <protection locked="0"/>
    </xf>
    <xf numFmtId="166" fontId="4" fillId="24" borderId="3" xfId="2" applyNumberFormat="1" applyFont="1" applyFill="1" applyBorder="1" applyAlignment="1" applyProtection="1">
      <alignment horizontal="center" vertical="center" wrapText="1"/>
      <protection locked="0"/>
    </xf>
    <xf numFmtId="166" fontId="1" fillId="24" borderId="1" xfId="0" applyNumberFormat="1" applyFont="1" applyFill="1" applyBorder="1" applyAlignment="1" applyProtection="1">
      <alignment horizontal="center" vertical="center" wrapText="1"/>
      <protection locked="0"/>
    </xf>
    <xf numFmtId="166" fontId="1" fillId="24" borderId="1" xfId="0" applyNumberFormat="1" applyFont="1" applyFill="1" applyBorder="1" applyAlignment="1" applyProtection="1">
      <alignment horizontal="center" vertical="center"/>
      <protection locked="0"/>
    </xf>
    <xf numFmtId="166" fontId="4" fillId="24" borderId="1" xfId="3" applyNumberFormat="1" applyFont="1" applyFill="1" applyBorder="1" applyAlignment="1" applyProtection="1">
      <alignment horizontal="center" vertical="center"/>
      <protection locked="0"/>
    </xf>
    <xf numFmtId="166" fontId="4" fillId="24" borderId="1" xfId="5" applyNumberFormat="1" applyFont="1" applyFill="1" applyBorder="1" applyAlignment="1" applyProtection="1">
      <alignment horizontal="center" vertical="center" wrapText="1"/>
      <protection locked="0"/>
    </xf>
    <xf numFmtId="166" fontId="4" fillId="24" borderId="1" xfId="8" applyNumberFormat="1" applyFont="1" applyFill="1" applyBorder="1" applyAlignment="1" applyProtection="1">
      <alignment horizontal="center" vertical="center"/>
      <protection locked="0"/>
    </xf>
    <xf numFmtId="166" fontId="4" fillId="24" borderId="4" xfId="8" applyNumberFormat="1" applyFont="1" applyFill="1" applyBorder="1" applyAlignment="1" applyProtection="1">
      <alignment horizontal="center" vertical="center"/>
      <protection locked="0"/>
    </xf>
    <xf numFmtId="166" fontId="4" fillId="24" borderId="2" xfId="8" applyNumberFormat="1" applyFont="1" applyFill="1" applyBorder="1" applyAlignment="1" applyProtection="1">
      <alignment horizontal="center" vertical="center"/>
      <protection locked="0"/>
    </xf>
    <xf numFmtId="166" fontId="13" fillId="24" borderId="1" xfId="0" applyNumberFormat="1" applyFont="1" applyFill="1" applyBorder="1" applyAlignment="1" applyProtection="1">
      <alignment horizontal="center" vertical="center"/>
      <protection locked="0"/>
    </xf>
    <xf numFmtId="0" fontId="4" fillId="0" borderId="1" xfId="2" applyNumberFormat="1" applyFont="1" applyFill="1" applyBorder="1" applyAlignment="1" applyProtection="1">
      <alignment horizontal="center" vertical="center" wrapText="1"/>
    </xf>
    <xf numFmtId="166" fontId="13" fillId="24" borderId="2" xfId="8" applyNumberFormat="1" applyFont="1" applyFill="1" applyBorder="1" applyAlignment="1" applyProtection="1">
      <alignment horizontal="center" vertical="center"/>
      <protection locked="0"/>
    </xf>
    <xf numFmtId="166" fontId="4" fillId="24" borderId="2" xfId="4" applyNumberFormat="1" applyFont="1" applyFill="1" applyBorder="1" applyAlignment="1" applyProtection="1">
      <alignment horizontal="center" vertical="center"/>
      <protection locked="0"/>
    </xf>
    <xf numFmtId="166" fontId="4" fillId="24" borderId="2" xfId="2" applyNumberFormat="1" applyFont="1" applyFill="1" applyBorder="1" applyAlignment="1" applyProtection="1">
      <alignment horizontal="center" vertical="center" wrapText="1"/>
      <protection locked="0"/>
    </xf>
    <xf numFmtId="0" fontId="4" fillId="0" borderId="1" xfId="2" applyFont="1" applyFill="1" applyBorder="1" applyAlignment="1" applyProtection="1">
      <alignment horizontal="center" vertical="center" wrapText="1"/>
    </xf>
    <xf numFmtId="166" fontId="4" fillId="24" borderId="1" xfId="2" applyNumberFormat="1" applyFont="1" applyFill="1" applyBorder="1" applyAlignment="1" applyProtection="1">
      <alignment horizontal="center" vertical="center" wrapText="1"/>
      <protection locked="0"/>
    </xf>
    <xf numFmtId="0" fontId="4" fillId="0" borderId="1" xfId="2" applyFont="1" applyBorder="1" applyAlignment="1" applyProtection="1">
      <alignment horizontal="center" vertical="center" wrapText="1"/>
    </xf>
    <xf numFmtId="1" fontId="4" fillId="0" borderId="1" xfId="2" applyNumberFormat="1" applyFont="1" applyBorder="1" applyAlignment="1" applyProtection="1">
      <alignment horizontal="center" vertical="center" wrapText="1"/>
    </xf>
    <xf numFmtId="49" fontId="3" fillId="0" borderId="1" xfId="2" applyNumberFormat="1" applyFont="1" applyFill="1" applyBorder="1" applyAlignment="1" applyProtection="1">
      <alignment horizontal="center" vertical="center" wrapText="1"/>
    </xf>
    <xf numFmtId="0" fontId="3" fillId="0" borderId="1" xfId="2" applyFont="1" applyBorder="1" applyAlignment="1" applyProtection="1">
      <alignment horizontal="center" vertical="center" wrapText="1"/>
    </xf>
    <xf numFmtId="1" fontId="3" fillId="14" borderId="1" xfId="2" applyNumberFormat="1" applyFont="1" applyFill="1" applyBorder="1" applyAlignment="1" applyProtection="1">
      <alignment horizontal="center" vertical="center" wrapText="1"/>
    </xf>
    <xf numFmtId="49" fontId="4" fillId="0" borderId="1" xfId="2" applyNumberFormat="1" applyFont="1" applyBorder="1" applyAlignment="1" applyProtection="1">
      <alignment horizontal="center" vertical="center" wrapText="1"/>
    </xf>
    <xf numFmtId="166" fontId="1" fillId="24" borderId="1" xfId="0" applyNumberFormat="1" applyFont="1" applyFill="1" applyBorder="1" applyAlignment="1" applyProtection="1">
      <alignment horizontal="center" vertical="center" wrapText="1"/>
      <protection locked="0"/>
    </xf>
    <xf numFmtId="0" fontId="4" fillId="0" borderId="1" xfId="2" applyFont="1" applyBorder="1" applyAlignment="1" applyProtection="1">
      <alignment horizontal="left" vertical="center" wrapText="1"/>
    </xf>
    <xf numFmtId="166" fontId="4" fillId="24" borderId="2" xfId="3" applyNumberFormat="1" applyFont="1" applyFill="1" applyBorder="1" applyAlignment="1" applyProtection="1">
      <alignment horizontal="center" vertical="center"/>
      <protection locked="0"/>
    </xf>
    <xf numFmtId="166" fontId="4" fillId="24" borderId="3" xfId="5" applyNumberFormat="1" applyFont="1" applyFill="1" applyBorder="1" applyAlignment="1" applyProtection="1">
      <alignment horizontal="center" vertical="center" wrapText="1"/>
      <protection locked="0"/>
    </xf>
    <xf numFmtId="166" fontId="4" fillId="24" borderId="1" xfId="4" applyNumberFormat="1" applyFont="1" applyFill="1" applyBorder="1" applyAlignment="1" applyProtection="1">
      <alignment horizontal="center" vertical="center" wrapText="1"/>
      <protection locked="0"/>
    </xf>
    <xf numFmtId="166" fontId="4" fillId="24" borderId="1" xfId="5" applyNumberFormat="1" applyFont="1" applyFill="1" applyBorder="1" applyAlignment="1" applyProtection="1">
      <alignment horizontal="center" vertical="center" wrapText="1"/>
      <protection locked="0"/>
    </xf>
    <xf numFmtId="0" fontId="3" fillId="0" borderId="1" xfId="2" applyFont="1" applyBorder="1" applyAlignment="1" applyProtection="1">
      <alignment horizontal="center" vertical="center" wrapText="1"/>
    </xf>
    <xf numFmtId="166" fontId="4" fillId="24" borderId="1" xfId="2" applyNumberFormat="1" applyFont="1" applyFill="1" applyBorder="1" applyAlignment="1" applyProtection="1">
      <alignment horizontal="center" vertical="center" wrapText="1"/>
      <protection locked="0"/>
    </xf>
    <xf numFmtId="166" fontId="4" fillId="24" borderId="2" xfId="2" applyNumberFormat="1" applyFont="1" applyFill="1" applyBorder="1" applyAlignment="1" applyProtection="1">
      <alignment horizontal="center" vertical="center" wrapText="1"/>
      <protection locked="0"/>
    </xf>
    <xf numFmtId="0" fontId="4" fillId="0" borderId="1" xfId="2" applyFont="1" applyFill="1" applyBorder="1" applyAlignment="1" applyProtection="1">
      <alignment horizontal="center" vertical="center" wrapText="1"/>
    </xf>
    <xf numFmtId="0" fontId="4" fillId="0" borderId="1" xfId="2" applyFont="1" applyBorder="1" applyAlignment="1" applyProtection="1">
      <alignment horizontal="center" vertical="center" wrapText="1"/>
    </xf>
    <xf numFmtId="0" fontId="4" fillId="0" borderId="2" xfId="2" applyFont="1" applyFill="1" applyBorder="1" applyAlignment="1" applyProtection="1">
      <alignment horizontal="center" vertical="center" wrapText="1"/>
    </xf>
    <xf numFmtId="0" fontId="3" fillId="16" borderId="2" xfId="2" applyFont="1" applyFill="1" applyBorder="1" applyAlignment="1" applyProtection="1">
      <alignment horizontal="center" vertical="center" wrapText="1"/>
    </xf>
    <xf numFmtId="0" fontId="3" fillId="0" borderId="2" xfId="2" applyFont="1" applyBorder="1" applyAlignment="1" applyProtection="1">
      <alignment horizontal="center" vertical="center" wrapText="1"/>
    </xf>
    <xf numFmtId="0" fontId="3" fillId="14" borderId="2" xfId="2" applyFont="1" applyFill="1" applyBorder="1" applyAlignment="1" applyProtection="1">
      <alignment horizontal="center" vertical="center" wrapText="1"/>
    </xf>
    <xf numFmtId="0" fontId="4" fillId="0" borderId="1" xfId="2" applyFont="1" applyBorder="1" applyAlignment="1" applyProtection="1">
      <alignment horizontal="left" vertical="center" wrapText="1"/>
    </xf>
    <xf numFmtId="0" fontId="4" fillId="0" borderId="1" xfId="2" applyFont="1" applyFill="1" applyBorder="1" applyAlignment="1" applyProtection="1">
      <alignment horizontal="left" vertical="center" wrapText="1"/>
    </xf>
    <xf numFmtId="0" fontId="4" fillId="0" borderId="1" xfId="4" applyNumberFormat="1" applyFont="1" applyFill="1" applyBorder="1" applyAlignment="1" applyProtection="1">
      <alignment horizontal="center" vertical="center" wrapText="1"/>
    </xf>
    <xf numFmtId="0" fontId="3" fillId="0" borderId="1" xfId="0" applyFont="1" applyBorder="1" applyAlignment="1">
      <alignment horizontal="center" vertical="center" wrapText="1"/>
    </xf>
    <xf numFmtId="0" fontId="13" fillId="17" borderId="1" xfId="0" applyFont="1" applyFill="1" applyBorder="1" applyAlignment="1" applyProtection="1">
      <alignment horizontal="left" vertical="center" wrapText="1"/>
    </xf>
    <xf numFmtId="0" fontId="13" fillId="17" borderId="1" xfId="0" applyFont="1" applyFill="1" applyBorder="1" applyAlignment="1" applyProtection="1">
      <alignment horizontal="center" vertical="center" wrapText="1"/>
    </xf>
    <xf numFmtId="49" fontId="4" fillId="0" borderId="1" xfId="2" applyNumberFormat="1" applyFont="1" applyBorder="1" applyAlignment="1" applyProtection="1">
      <alignment horizontal="center" vertical="center" wrapText="1"/>
    </xf>
    <xf numFmtId="166" fontId="4" fillId="24" borderId="1" xfId="2" applyNumberFormat="1" applyFont="1" applyFill="1" applyBorder="1" applyAlignment="1" applyProtection="1">
      <alignment horizontal="center" vertical="center" wrapText="1"/>
      <protection locked="0"/>
    </xf>
    <xf numFmtId="166" fontId="4" fillId="24" borderId="2" xfId="2" applyNumberFormat="1" applyFont="1" applyFill="1" applyBorder="1" applyAlignment="1" applyProtection="1">
      <alignment horizontal="center" vertical="center" wrapText="1"/>
      <protection locked="0"/>
    </xf>
    <xf numFmtId="0" fontId="4" fillId="0" borderId="1" xfId="2" applyFont="1" applyFill="1" applyBorder="1" applyAlignment="1" applyProtection="1">
      <alignment horizontal="center" vertical="center" wrapText="1"/>
    </xf>
    <xf numFmtId="49" fontId="3" fillId="0" borderId="1" xfId="2" applyNumberFormat="1" applyFont="1" applyFill="1" applyBorder="1" applyAlignment="1" applyProtection="1">
      <alignment horizontal="center" vertical="center" wrapText="1"/>
    </xf>
    <xf numFmtId="1" fontId="4" fillId="0" borderId="1" xfId="2" applyNumberFormat="1" applyFont="1" applyBorder="1" applyAlignment="1" applyProtection="1">
      <alignment horizontal="center" vertical="center" wrapText="1"/>
    </xf>
    <xf numFmtId="0" fontId="4" fillId="0" borderId="1" xfId="2" applyFont="1" applyBorder="1" applyAlignment="1" applyProtection="1">
      <alignment horizontal="center" vertical="center" wrapText="1"/>
    </xf>
    <xf numFmtId="0" fontId="3" fillId="0" borderId="1" xfId="2" applyFont="1" applyFill="1" applyBorder="1" applyAlignment="1" applyProtection="1">
      <alignment horizontal="center" vertical="center" wrapText="1"/>
    </xf>
    <xf numFmtId="0" fontId="3" fillId="14" borderId="1" xfId="2" applyFont="1" applyFill="1" applyBorder="1" applyAlignment="1" applyProtection="1">
      <alignment horizontal="center" vertical="center" wrapText="1"/>
    </xf>
    <xf numFmtId="1" fontId="4" fillId="0" borderId="1" xfId="2" applyNumberFormat="1" applyFont="1" applyFill="1" applyBorder="1" applyAlignment="1" applyProtection="1">
      <alignment horizontal="center" vertical="center" wrapText="1"/>
    </xf>
    <xf numFmtId="3" fontId="4" fillId="0" borderId="1" xfId="2" applyNumberFormat="1" applyFont="1" applyFill="1" applyBorder="1" applyAlignment="1" applyProtection="1">
      <alignment horizontal="center" vertical="center" wrapText="1"/>
    </xf>
    <xf numFmtId="0" fontId="3" fillId="0" borderId="2" xfId="2" applyFont="1" applyBorder="1" applyAlignment="1" applyProtection="1">
      <alignment horizontal="center" vertical="center" wrapText="1"/>
    </xf>
    <xf numFmtId="49" fontId="4" fillId="0" borderId="2" xfId="2" applyNumberFormat="1" applyFont="1" applyBorder="1" applyAlignment="1" applyProtection="1">
      <alignment horizontal="center" vertical="center" wrapText="1"/>
    </xf>
    <xf numFmtId="49" fontId="3" fillId="0" borderId="2" xfId="2" applyNumberFormat="1" applyFont="1" applyFill="1" applyBorder="1" applyAlignment="1" applyProtection="1">
      <alignment horizontal="center" vertical="center" wrapText="1"/>
    </xf>
    <xf numFmtId="0" fontId="3" fillId="14" borderId="2" xfId="2" applyFont="1" applyFill="1" applyBorder="1" applyAlignment="1" applyProtection="1">
      <alignment horizontal="center" vertical="center" wrapText="1"/>
    </xf>
    <xf numFmtId="0" fontId="4" fillId="0" borderId="2" xfId="2" applyFont="1" applyBorder="1" applyAlignment="1" applyProtection="1">
      <alignment horizontal="center" vertical="center" wrapText="1"/>
    </xf>
    <xf numFmtId="0" fontId="3" fillId="0" borderId="1" xfId="8" applyNumberFormat="1" applyFont="1" applyBorder="1" applyAlignment="1" applyProtection="1">
      <alignment horizontal="center" vertical="center"/>
    </xf>
    <xf numFmtId="0" fontId="4" fillId="0" borderId="1" xfId="2" applyFont="1" applyBorder="1" applyAlignment="1" applyProtection="1">
      <alignment horizontal="left" vertical="center" wrapText="1"/>
    </xf>
    <xf numFmtId="0" fontId="4" fillId="0" borderId="2" xfId="4" applyFont="1" applyBorder="1" applyAlignment="1" applyProtection="1">
      <alignment horizontal="center" vertical="center"/>
    </xf>
    <xf numFmtId="0" fontId="3" fillId="16" borderId="1" xfId="4" applyFont="1" applyFill="1" applyBorder="1" applyAlignment="1" applyProtection="1">
      <alignment horizontal="center" vertical="center" wrapText="1"/>
    </xf>
    <xf numFmtId="0" fontId="4" fillId="0" borderId="1" xfId="4" applyFont="1" applyFill="1" applyBorder="1" applyAlignment="1" applyProtection="1">
      <alignment horizontal="center" vertical="center"/>
    </xf>
    <xf numFmtId="43" fontId="4" fillId="0" borderId="1" xfId="8" applyNumberFormat="1" applyFont="1" applyFill="1" applyBorder="1" applyAlignment="1" applyProtection="1">
      <alignment vertical="center"/>
    </xf>
    <xf numFmtId="43" fontId="4" fillId="0" borderId="4" xfId="8" applyNumberFormat="1" applyFont="1" applyBorder="1" applyAlignment="1" applyProtection="1">
      <alignment vertical="center"/>
    </xf>
    <xf numFmtId="43" fontId="4" fillId="0" borderId="2" xfId="8" applyNumberFormat="1" applyFont="1" applyFill="1" applyBorder="1" applyAlignment="1" applyProtection="1">
      <alignment vertical="center"/>
    </xf>
    <xf numFmtId="0" fontId="38" fillId="0" borderId="0" xfId="0" applyFont="1" applyAlignment="1">
      <alignment horizontal="left" wrapText="1" shrinkToFit="1"/>
    </xf>
    <xf numFmtId="0" fontId="0" fillId="0" borderId="0" xfId="0" applyBorder="1" applyAlignment="1">
      <alignment horizontal="left" vertical="center" wrapText="1" shrinkToFit="1"/>
    </xf>
    <xf numFmtId="0" fontId="5" fillId="0" borderId="56" xfId="0" applyFont="1" applyBorder="1" applyAlignment="1">
      <alignment horizontal="left" vertical="center" wrapText="1" shrinkToFit="1"/>
    </xf>
    <xf numFmtId="0" fontId="5" fillId="0" borderId="52" xfId="0" applyFont="1" applyBorder="1" applyAlignment="1">
      <alignment horizontal="left" vertical="center" wrapText="1" shrinkToFit="1"/>
    </xf>
    <xf numFmtId="0" fontId="22" fillId="0" borderId="0" xfId="0" applyFont="1" applyAlignment="1">
      <alignment horizontal="left" wrapText="1" shrinkToFit="1"/>
    </xf>
    <xf numFmtId="0" fontId="42" fillId="0" borderId="0" xfId="0" applyFont="1" applyAlignment="1">
      <alignment horizontal="center" vertical="center" wrapText="1" shrinkToFit="1"/>
    </xf>
    <xf numFmtId="0" fontId="0" fillId="0" borderId="51" xfId="0" applyBorder="1" applyAlignment="1">
      <alignment horizontal="left" vertical="center" wrapText="1" shrinkToFit="1"/>
    </xf>
    <xf numFmtId="0" fontId="5" fillId="0" borderId="53" xfId="0" applyFont="1" applyBorder="1" applyAlignment="1">
      <alignment horizontal="left" vertical="center" wrapText="1" shrinkToFit="1"/>
    </xf>
    <xf numFmtId="0" fontId="45" fillId="17" borderId="15" xfId="0" applyFont="1" applyFill="1" applyBorder="1" applyAlignment="1">
      <alignment horizontal="center" vertical="center"/>
    </xf>
    <xf numFmtId="0" fontId="45" fillId="17" borderId="16" xfId="0" applyFont="1" applyFill="1" applyBorder="1" applyAlignment="1">
      <alignment horizontal="center" vertical="center"/>
    </xf>
    <xf numFmtId="0" fontId="45" fillId="17" borderId="17" xfId="0" applyFont="1" applyFill="1" applyBorder="1" applyAlignment="1">
      <alignment horizontal="center" vertical="center"/>
    </xf>
    <xf numFmtId="0" fontId="46" fillId="0" borderId="0" xfId="0" applyFont="1" applyAlignment="1">
      <alignment horizontal="center" vertical="center"/>
    </xf>
    <xf numFmtId="0" fontId="22" fillId="0" borderId="15" xfId="0" applyFont="1" applyBorder="1" applyAlignment="1">
      <alignment horizontal="left" vertical="center"/>
    </xf>
    <xf numFmtId="0" fontId="22" fillId="0" borderId="16" xfId="0" applyFont="1" applyBorder="1" applyAlignment="1">
      <alignment horizontal="left" vertical="center"/>
    </xf>
    <xf numFmtId="0" fontId="22" fillId="0" borderId="17" xfId="0" applyFont="1" applyBorder="1" applyAlignment="1">
      <alignment horizontal="left" vertical="center"/>
    </xf>
    <xf numFmtId="170" fontId="0" fillId="12" borderId="39" xfId="0" applyNumberFormat="1" applyFill="1" applyBorder="1" applyAlignment="1">
      <alignment horizontal="center" vertical="center"/>
    </xf>
    <xf numFmtId="170" fontId="0" fillId="12" borderId="12" xfId="0" applyNumberFormat="1" applyFill="1" applyBorder="1" applyAlignment="1">
      <alignment horizontal="center" vertical="center"/>
    </xf>
    <xf numFmtId="170" fontId="0" fillId="12" borderId="37" xfId="0" applyNumberFormat="1" applyFill="1" applyBorder="1" applyAlignment="1">
      <alignment horizontal="center" vertical="center"/>
    </xf>
    <xf numFmtId="0" fontId="45" fillId="0" borderId="15" xfId="0" applyFont="1" applyFill="1" applyBorder="1" applyAlignment="1">
      <alignment horizontal="center" vertical="center"/>
    </xf>
    <xf numFmtId="0" fontId="45" fillId="0" borderId="16" xfId="0" applyFont="1" applyFill="1" applyBorder="1" applyAlignment="1">
      <alignment horizontal="center" vertical="center"/>
    </xf>
    <xf numFmtId="0" fontId="45" fillId="0" borderId="17" xfId="0" applyFont="1" applyFill="1" applyBorder="1" applyAlignment="1">
      <alignment horizontal="center" vertical="center"/>
    </xf>
    <xf numFmtId="0" fontId="22" fillId="0" borderId="56" xfId="0" applyFont="1" applyBorder="1" applyAlignment="1">
      <alignment horizontal="center" vertical="center"/>
    </xf>
    <xf numFmtId="0" fontId="22" fillId="0" borderId="61" xfId="0" applyFont="1" applyBorder="1" applyAlignment="1">
      <alignment horizontal="center" vertical="center"/>
    </xf>
    <xf numFmtId="0" fontId="4" fillId="0" borderId="1" xfId="2" applyFont="1" applyFill="1" applyBorder="1" applyAlignment="1" applyProtection="1">
      <alignment horizontal="center" vertical="center" wrapText="1"/>
    </xf>
    <xf numFmtId="0" fontId="3" fillId="0" borderId="1" xfId="2" applyFont="1" applyFill="1" applyBorder="1" applyAlignment="1" applyProtection="1">
      <alignment horizontal="center" vertical="center" wrapText="1"/>
    </xf>
    <xf numFmtId="0" fontId="3" fillId="16" borderId="1" xfId="2" applyFont="1" applyFill="1" applyBorder="1" applyAlignment="1" applyProtection="1">
      <alignment horizontal="center" vertical="center" wrapText="1"/>
    </xf>
    <xf numFmtId="166" fontId="13" fillId="24" borderId="2" xfId="2" applyNumberFormat="1" applyFont="1" applyFill="1" applyBorder="1" applyAlignment="1" applyProtection="1">
      <alignment horizontal="center" vertical="center" wrapText="1"/>
      <protection locked="0"/>
    </xf>
    <xf numFmtId="166" fontId="13" fillId="24" borderId="3" xfId="2" applyNumberFormat="1" applyFont="1" applyFill="1" applyBorder="1" applyAlignment="1" applyProtection="1">
      <alignment horizontal="center" vertical="center" wrapText="1"/>
      <protection locked="0"/>
    </xf>
    <xf numFmtId="166" fontId="13" fillId="24" borderId="4" xfId="2" applyNumberFormat="1" applyFont="1" applyFill="1" applyBorder="1" applyAlignment="1" applyProtection="1">
      <alignment horizontal="center" vertical="center" wrapText="1"/>
      <protection locked="0"/>
    </xf>
    <xf numFmtId="0" fontId="13" fillId="0" borderId="2" xfId="2" applyFont="1" applyBorder="1" applyAlignment="1" applyProtection="1">
      <alignment horizontal="center" vertical="center" wrapText="1"/>
    </xf>
    <xf numFmtId="0" fontId="13" fillId="0" borderId="3" xfId="2" applyFont="1" applyBorder="1" applyAlignment="1" applyProtection="1">
      <alignment horizontal="center" vertical="center" wrapText="1"/>
    </xf>
    <xf numFmtId="0" fontId="13" fillId="0" borderId="4" xfId="2" applyFont="1" applyBorder="1" applyAlignment="1" applyProtection="1">
      <alignment horizontal="center" vertical="center" wrapText="1"/>
    </xf>
    <xf numFmtId="0" fontId="4" fillId="0" borderId="1" xfId="2" applyFont="1" applyBorder="1" applyAlignment="1" applyProtection="1">
      <alignment horizontal="center" vertical="center" wrapText="1"/>
    </xf>
    <xf numFmtId="0" fontId="4" fillId="0" borderId="2" xfId="2" applyFont="1" applyBorder="1" applyAlignment="1" applyProtection="1">
      <alignment horizontal="center" vertical="center" wrapText="1"/>
    </xf>
    <xf numFmtId="0" fontId="4" fillId="0" borderId="4" xfId="2" applyFont="1" applyBorder="1" applyAlignment="1" applyProtection="1">
      <alignment horizontal="center" vertical="center" wrapText="1"/>
    </xf>
    <xf numFmtId="0" fontId="3" fillId="0" borderId="2" xfId="2" applyFont="1" applyBorder="1" applyAlignment="1" applyProtection="1">
      <alignment horizontal="center" vertical="center" wrapText="1"/>
    </xf>
    <xf numFmtId="0" fontId="3" fillId="0" borderId="4" xfId="2" applyFont="1" applyBorder="1" applyAlignment="1" applyProtection="1">
      <alignment horizontal="center" vertical="center" wrapText="1"/>
    </xf>
    <xf numFmtId="166" fontId="4" fillId="24" borderId="2" xfId="2" applyNumberFormat="1" applyFont="1" applyFill="1" applyBorder="1" applyAlignment="1" applyProtection="1">
      <alignment horizontal="center" vertical="center" wrapText="1"/>
      <protection locked="0"/>
    </xf>
    <xf numFmtId="166" fontId="4" fillId="24" borderId="4" xfId="2" applyNumberFormat="1" applyFont="1" applyFill="1" applyBorder="1" applyAlignment="1" applyProtection="1">
      <alignment horizontal="center" vertical="center" wrapText="1"/>
      <protection locked="0"/>
    </xf>
    <xf numFmtId="166" fontId="4" fillId="24" borderId="1" xfId="2" applyNumberFormat="1" applyFont="1" applyFill="1" applyBorder="1" applyAlignment="1" applyProtection="1">
      <alignment horizontal="center" vertical="center" wrapText="1"/>
      <protection locked="0"/>
    </xf>
    <xf numFmtId="166" fontId="4" fillId="24" borderId="3" xfId="2" applyNumberFormat="1" applyFont="1" applyFill="1" applyBorder="1" applyAlignment="1" applyProtection="1">
      <alignment horizontal="center" vertical="center" wrapText="1"/>
      <protection locked="0"/>
    </xf>
    <xf numFmtId="0" fontId="3" fillId="0" borderId="1" xfId="2" applyFont="1" applyBorder="1" applyAlignment="1" applyProtection="1">
      <alignment horizontal="center" vertical="center" wrapText="1"/>
    </xf>
    <xf numFmtId="0" fontId="3" fillId="14" borderId="1" xfId="2" applyFont="1" applyFill="1" applyBorder="1" applyAlignment="1" applyProtection="1">
      <alignment horizontal="center" vertical="center" wrapText="1"/>
    </xf>
    <xf numFmtId="0" fontId="4" fillId="0" borderId="3" xfId="2" applyFont="1" applyBorder="1" applyAlignment="1" applyProtection="1">
      <alignment horizontal="center" vertical="center" wrapText="1"/>
    </xf>
    <xf numFmtId="1" fontId="4" fillId="0" borderId="1" xfId="2" applyNumberFormat="1" applyFont="1" applyFill="1" applyBorder="1" applyAlignment="1" applyProtection="1">
      <alignment horizontal="center" vertical="center" wrapText="1"/>
    </xf>
    <xf numFmtId="0" fontId="4" fillId="0" borderId="2" xfId="2" applyFont="1" applyFill="1" applyBorder="1" applyAlignment="1" applyProtection="1">
      <alignment horizontal="center" vertical="center" wrapText="1"/>
    </xf>
    <xf numFmtId="0" fontId="4" fillId="0" borderId="4" xfId="2" applyFont="1" applyFill="1" applyBorder="1" applyAlignment="1" applyProtection="1">
      <alignment horizontal="center" vertical="center" wrapText="1"/>
    </xf>
    <xf numFmtId="49" fontId="3" fillId="0" borderId="2" xfId="2" applyNumberFormat="1" applyFont="1" applyFill="1" applyBorder="1" applyAlignment="1" applyProtection="1">
      <alignment horizontal="center" vertical="center" wrapText="1"/>
    </xf>
    <xf numFmtId="49" fontId="3" fillId="0" borderId="4" xfId="2" applyNumberFormat="1" applyFont="1" applyFill="1" applyBorder="1" applyAlignment="1" applyProtection="1">
      <alignment horizontal="center" vertical="center" wrapText="1"/>
    </xf>
    <xf numFmtId="1" fontId="3" fillId="14" borderId="2" xfId="2" applyNumberFormat="1" applyFont="1" applyFill="1" applyBorder="1" applyAlignment="1" applyProtection="1">
      <alignment horizontal="center" vertical="center" wrapText="1"/>
    </xf>
    <xf numFmtId="1" fontId="3" fillId="14" borderId="4" xfId="2" applyNumberFormat="1" applyFont="1" applyFill="1" applyBorder="1" applyAlignment="1" applyProtection="1">
      <alignment horizontal="center" vertical="center" wrapText="1"/>
    </xf>
    <xf numFmtId="49" fontId="4" fillId="0" borderId="2" xfId="2" applyNumberFormat="1" applyFont="1" applyBorder="1" applyAlignment="1" applyProtection="1">
      <alignment horizontal="center" vertical="center" wrapText="1"/>
    </xf>
    <xf numFmtId="49" fontId="4" fillId="0" borderId="4" xfId="2" applyNumberFormat="1" applyFont="1" applyBorder="1" applyAlignment="1" applyProtection="1">
      <alignment horizontal="center" vertical="center" wrapText="1"/>
    </xf>
    <xf numFmtId="49" fontId="3" fillId="0" borderId="1" xfId="2" applyNumberFormat="1" applyFont="1" applyFill="1" applyBorder="1" applyAlignment="1" applyProtection="1">
      <alignment horizontal="center" vertical="center" wrapText="1"/>
    </xf>
    <xf numFmtId="1" fontId="3" fillId="16" borderId="1" xfId="2" applyNumberFormat="1" applyFont="1" applyFill="1" applyBorder="1" applyAlignment="1" applyProtection="1">
      <alignment horizontal="center" vertical="center" wrapText="1"/>
    </xf>
    <xf numFmtId="1" fontId="4" fillId="0" borderId="1" xfId="2" applyNumberFormat="1" applyFont="1" applyBorder="1" applyAlignment="1" applyProtection="1">
      <alignment horizontal="center" vertical="center" wrapText="1"/>
    </xf>
    <xf numFmtId="0" fontId="4" fillId="0" borderId="3" xfId="2" applyFont="1" applyFill="1" applyBorder="1" applyAlignment="1" applyProtection="1">
      <alignment horizontal="center" vertical="center" wrapText="1"/>
    </xf>
    <xf numFmtId="49" fontId="3" fillId="0" borderId="3" xfId="2" applyNumberFormat="1" applyFont="1" applyFill="1" applyBorder="1" applyAlignment="1" applyProtection="1">
      <alignment horizontal="center" vertical="center" wrapText="1"/>
    </xf>
    <xf numFmtId="0" fontId="3" fillId="14" borderId="2" xfId="2" applyFont="1" applyFill="1" applyBorder="1" applyAlignment="1" applyProtection="1">
      <alignment horizontal="center" vertical="center" wrapText="1"/>
    </xf>
    <xf numFmtId="0" fontId="3" fillId="14" borderId="3" xfId="2" applyFont="1" applyFill="1" applyBorder="1" applyAlignment="1" applyProtection="1">
      <alignment horizontal="center" vertical="center" wrapText="1"/>
    </xf>
    <xf numFmtId="49" fontId="4" fillId="0" borderId="3" xfId="2" applyNumberFormat="1" applyFont="1" applyBorder="1" applyAlignment="1" applyProtection="1">
      <alignment horizontal="center" vertical="center" wrapText="1"/>
    </xf>
    <xf numFmtId="1" fontId="3" fillId="14" borderId="1" xfId="2" applyNumberFormat="1" applyFont="1" applyFill="1" applyBorder="1" applyAlignment="1" applyProtection="1">
      <alignment horizontal="center" vertical="center" wrapText="1"/>
    </xf>
    <xf numFmtId="0" fontId="3" fillId="16" borderId="2" xfId="2" applyFont="1" applyFill="1" applyBorder="1" applyAlignment="1" applyProtection="1">
      <alignment horizontal="center" vertical="center" wrapText="1"/>
    </xf>
    <xf numFmtId="0" fontId="3" fillId="16" borderId="3" xfId="2" applyFont="1" applyFill="1" applyBorder="1" applyAlignment="1" applyProtection="1">
      <alignment horizontal="center" vertical="center" wrapText="1"/>
    </xf>
    <xf numFmtId="1" fontId="4" fillId="0" borderId="2" xfId="2" applyNumberFormat="1" applyFont="1" applyFill="1" applyBorder="1" applyAlignment="1" applyProtection="1">
      <alignment horizontal="center" vertical="center" wrapText="1"/>
    </xf>
    <xf numFmtId="1" fontId="4" fillId="0" borderId="3" xfId="2" applyNumberFormat="1" applyFont="1" applyFill="1" applyBorder="1" applyAlignment="1" applyProtection="1">
      <alignment horizontal="center" vertical="center" wrapText="1"/>
    </xf>
    <xf numFmtId="0" fontId="3" fillId="0" borderId="2" xfId="2" applyFont="1" applyFill="1" applyBorder="1" applyAlignment="1" applyProtection="1">
      <alignment horizontal="center" vertical="center" wrapText="1"/>
    </xf>
    <xf numFmtId="0" fontId="3" fillId="0" borderId="4" xfId="2" applyFont="1" applyFill="1" applyBorder="1" applyAlignment="1" applyProtection="1">
      <alignment horizontal="center" vertical="center" wrapText="1"/>
    </xf>
    <xf numFmtId="0" fontId="3" fillId="0" borderId="3" xfId="2" applyFont="1" applyFill="1" applyBorder="1" applyAlignment="1" applyProtection="1">
      <alignment horizontal="center" vertical="center" wrapText="1"/>
    </xf>
    <xf numFmtId="1" fontId="3" fillId="16" borderId="2" xfId="2" applyNumberFormat="1" applyFont="1" applyFill="1" applyBorder="1" applyAlignment="1" applyProtection="1">
      <alignment horizontal="center" vertical="center" wrapText="1"/>
    </xf>
    <xf numFmtId="1" fontId="3" fillId="16" borderId="3" xfId="2" applyNumberFormat="1" applyFont="1" applyFill="1" applyBorder="1" applyAlignment="1" applyProtection="1">
      <alignment horizontal="center" vertical="center" wrapText="1"/>
    </xf>
    <xf numFmtId="1" fontId="3" fillId="16" borderId="4" xfId="2" applyNumberFormat="1" applyFont="1" applyFill="1" applyBorder="1" applyAlignment="1" applyProtection="1">
      <alignment horizontal="center" vertical="center" wrapText="1"/>
    </xf>
    <xf numFmtId="0" fontId="3" fillId="0" borderId="3" xfId="2" applyFont="1" applyBorder="1" applyAlignment="1" applyProtection="1">
      <alignment horizontal="center" vertical="center" wrapText="1"/>
    </xf>
    <xf numFmtId="3" fontId="4" fillId="0" borderId="1" xfId="2" applyNumberFormat="1" applyFont="1" applyFill="1" applyBorder="1" applyAlignment="1" applyProtection="1">
      <alignment horizontal="center" vertical="center" wrapText="1"/>
    </xf>
    <xf numFmtId="1" fontId="4" fillId="0" borderId="4" xfId="2" applyNumberFormat="1" applyFont="1" applyFill="1" applyBorder="1" applyAlignment="1" applyProtection="1">
      <alignment horizontal="center" vertical="center" wrapText="1"/>
    </xf>
    <xf numFmtId="0" fontId="4" fillId="17" borderId="1" xfId="2" applyFont="1" applyFill="1" applyBorder="1" applyAlignment="1" applyProtection="1">
      <alignment horizontal="center" vertical="center" wrapText="1"/>
    </xf>
    <xf numFmtId="0" fontId="4" fillId="24" borderId="1" xfId="2" applyFont="1" applyFill="1" applyBorder="1" applyAlignment="1" applyProtection="1">
      <alignment horizontal="center" vertical="center" wrapText="1"/>
    </xf>
    <xf numFmtId="0" fontId="4" fillId="17" borderId="2" xfId="2" applyFont="1" applyFill="1" applyBorder="1" applyAlignment="1" applyProtection="1">
      <alignment horizontal="center" vertical="center" wrapText="1"/>
    </xf>
    <xf numFmtId="0" fontId="4" fillId="24" borderId="3" xfId="2" applyFont="1" applyFill="1" applyBorder="1" applyAlignment="1" applyProtection="1">
      <alignment horizontal="center" vertical="center" wrapText="1"/>
    </xf>
    <xf numFmtId="0" fontId="4" fillId="24" borderId="4" xfId="2" applyFont="1" applyFill="1" applyBorder="1" applyAlignment="1" applyProtection="1">
      <alignment horizontal="center" vertical="center" wrapText="1"/>
    </xf>
    <xf numFmtId="0" fontId="3" fillId="2" borderId="1" xfId="2" applyFont="1" applyFill="1" applyBorder="1" applyAlignment="1" applyProtection="1">
      <alignment horizontal="center" vertical="center" wrapText="1"/>
    </xf>
    <xf numFmtId="0" fontId="3" fillId="0" borderId="1" xfId="8" applyNumberFormat="1" applyFont="1" applyBorder="1" applyAlignment="1" applyProtection="1">
      <alignment horizontal="center" vertical="center"/>
    </xf>
    <xf numFmtId="166" fontId="4" fillId="24" borderId="1" xfId="8" applyNumberFormat="1" applyFont="1" applyFill="1" applyBorder="1" applyAlignment="1" applyProtection="1">
      <alignment horizontal="center" vertical="center"/>
      <protection locked="0"/>
    </xf>
    <xf numFmtId="166" fontId="4" fillId="24" borderId="6" xfId="2" applyNumberFormat="1" applyFont="1" applyFill="1" applyBorder="1" applyAlignment="1" applyProtection="1">
      <alignment horizontal="center" vertical="center" wrapText="1"/>
      <protection locked="0"/>
    </xf>
    <xf numFmtId="166" fontId="4" fillId="24" borderId="5" xfId="2" applyNumberFormat="1" applyFont="1" applyFill="1" applyBorder="1" applyAlignment="1" applyProtection="1">
      <alignment horizontal="center" vertical="center" wrapText="1"/>
      <protection locked="0"/>
    </xf>
    <xf numFmtId="166" fontId="4" fillId="24" borderId="8" xfId="2" applyNumberFormat="1" applyFont="1" applyFill="1" applyBorder="1" applyAlignment="1" applyProtection="1">
      <alignment horizontal="center" vertical="center" wrapText="1"/>
      <protection locked="0"/>
    </xf>
    <xf numFmtId="166" fontId="4" fillId="24" borderId="11" xfId="2" applyNumberFormat="1" applyFont="1" applyFill="1" applyBorder="1" applyAlignment="1" applyProtection="1">
      <alignment horizontal="center" vertical="center" wrapText="1"/>
      <protection locked="0"/>
    </xf>
    <xf numFmtId="49" fontId="4" fillId="0" borderId="1" xfId="2" applyNumberFormat="1" applyFont="1" applyBorder="1" applyAlignment="1" applyProtection="1">
      <alignment horizontal="center" vertical="center" wrapText="1"/>
    </xf>
    <xf numFmtId="0" fontId="3" fillId="16" borderId="4" xfId="2" applyFont="1" applyFill="1" applyBorder="1" applyAlignment="1" applyProtection="1">
      <alignment horizontal="center" vertical="center" wrapText="1"/>
    </xf>
    <xf numFmtId="1" fontId="3" fillId="14" borderId="3" xfId="2" applyNumberFormat="1" applyFont="1" applyFill="1" applyBorder="1" applyAlignment="1" applyProtection="1">
      <alignment horizontal="center" vertical="center" wrapText="1"/>
    </xf>
    <xf numFmtId="0" fontId="3" fillId="0" borderId="1" xfId="2" applyNumberFormat="1" applyFont="1" applyBorder="1" applyAlignment="1" applyProtection="1">
      <alignment horizontal="center" vertical="center" wrapText="1"/>
    </xf>
    <xf numFmtId="49" fontId="3" fillId="16" borderId="1" xfId="2" applyNumberFormat="1" applyFont="1" applyFill="1" applyBorder="1" applyAlignment="1" applyProtection="1">
      <alignment horizontal="center" vertical="center" wrapText="1"/>
    </xf>
    <xf numFmtId="0" fontId="12"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14" fillId="14" borderId="1" xfId="0" applyFont="1" applyFill="1" applyBorder="1" applyAlignment="1">
      <alignment horizontal="center" vertical="center" wrapText="1"/>
    </xf>
    <xf numFmtId="1" fontId="13" fillId="0" borderId="1" xfId="2" applyNumberFormat="1" applyFont="1" applyBorder="1" applyAlignment="1" applyProtection="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4"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14" fillId="14" borderId="2" xfId="0" applyFont="1" applyFill="1" applyBorder="1" applyAlignment="1">
      <alignment horizontal="center" vertical="center" wrapText="1"/>
    </xf>
    <xf numFmtId="0" fontId="14" fillId="14" borderId="3" xfId="0" applyFont="1" applyFill="1" applyBorder="1" applyAlignment="1">
      <alignment horizontal="center" vertical="center" wrapText="1"/>
    </xf>
    <xf numFmtId="0" fontId="14" fillId="14" borderId="4" xfId="0" applyFont="1" applyFill="1" applyBorder="1" applyAlignment="1">
      <alignment horizontal="center" vertical="center" wrapText="1"/>
    </xf>
    <xf numFmtId="0" fontId="12" fillId="0" borderId="1" xfId="0" applyFont="1" applyBorder="1" applyAlignment="1">
      <alignment horizontal="left" vertical="center" wrapText="1"/>
    </xf>
    <xf numFmtId="49" fontId="15" fillId="0" borderId="1" xfId="2" applyNumberFormat="1" applyFont="1" applyFill="1" applyBorder="1" applyAlignment="1" applyProtection="1">
      <alignment horizontal="center" vertical="center" wrapText="1"/>
    </xf>
    <xf numFmtId="49" fontId="15" fillId="14" borderId="1" xfId="2" applyNumberFormat="1" applyFont="1" applyFill="1" applyBorder="1" applyAlignment="1" applyProtection="1">
      <alignment horizontal="center" vertical="center" wrapText="1"/>
    </xf>
    <xf numFmtId="0" fontId="13" fillId="0" borderId="1" xfId="2" applyFont="1" applyBorder="1" applyAlignment="1" applyProtection="1">
      <alignment horizontal="center" vertical="center" wrapText="1"/>
    </xf>
    <xf numFmtId="49" fontId="13" fillId="0" borderId="1" xfId="2" applyNumberFormat="1" applyFont="1" applyFill="1" applyBorder="1" applyAlignment="1" applyProtection="1">
      <alignment horizontal="center" vertical="center" wrapText="1"/>
    </xf>
    <xf numFmtId="0" fontId="13" fillId="0" borderId="1" xfId="2" applyFont="1" applyFill="1" applyBorder="1" applyAlignment="1" applyProtection="1">
      <alignment horizontal="center" vertical="center" wrapText="1"/>
    </xf>
    <xf numFmtId="0" fontId="13" fillId="0" borderId="1" xfId="1" applyNumberFormat="1" applyFont="1" applyFill="1" applyBorder="1" applyAlignment="1" applyProtection="1">
      <alignment horizontal="center" vertical="center" wrapText="1"/>
    </xf>
    <xf numFmtId="0" fontId="14" fillId="14" borderId="1" xfId="1" applyNumberFormat="1" applyFont="1" applyFill="1" applyBorder="1" applyAlignment="1" applyProtection="1">
      <alignment horizontal="center" vertical="center" wrapText="1"/>
    </xf>
    <xf numFmtId="0" fontId="12" fillId="0" borderId="1" xfId="1" applyNumberFormat="1" applyFont="1" applyFill="1" applyBorder="1" applyAlignment="1" applyProtection="1">
      <alignment horizontal="center" vertical="center" wrapText="1"/>
    </xf>
    <xf numFmtId="0" fontId="13" fillId="0" borderId="2" xfId="1" applyNumberFormat="1" applyFont="1" applyFill="1" applyBorder="1" applyAlignment="1" applyProtection="1">
      <alignment horizontal="center" vertical="center" wrapText="1"/>
    </xf>
    <xf numFmtId="0" fontId="12" fillId="0" borderId="2" xfId="0" applyFont="1" applyBorder="1" applyAlignment="1">
      <alignment horizontal="center" vertical="center"/>
    </xf>
    <xf numFmtId="0" fontId="12" fillId="0" borderId="3" xfId="0" applyFont="1" applyBorder="1" applyAlignment="1">
      <alignment horizontal="center" vertical="center"/>
    </xf>
    <xf numFmtId="0" fontId="12" fillId="0" borderId="4" xfId="0" applyFont="1" applyBorder="1" applyAlignment="1">
      <alignment horizontal="center" vertical="center"/>
    </xf>
    <xf numFmtId="0" fontId="14" fillId="0" borderId="2"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14" fillId="14" borderId="2" xfId="0" applyFont="1" applyFill="1" applyBorder="1" applyAlignment="1">
      <alignment horizontal="center" vertical="center"/>
    </xf>
    <xf numFmtId="0" fontId="14" fillId="14" borderId="3" xfId="0" applyFont="1" applyFill="1" applyBorder="1" applyAlignment="1">
      <alignment horizontal="center" vertical="center"/>
    </xf>
    <xf numFmtId="0" fontId="14" fillId="14" borderId="4" xfId="0" applyFont="1" applyFill="1" applyBorder="1" applyAlignment="1">
      <alignment horizontal="center" vertical="center"/>
    </xf>
    <xf numFmtId="166" fontId="13" fillId="24" borderId="1" xfId="2" applyNumberFormat="1" applyFont="1" applyFill="1" applyBorder="1" applyAlignment="1" applyProtection="1">
      <alignment horizontal="center" vertical="center" wrapText="1"/>
      <protection locked="0"/>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166" fontId="1" fillId="24" borderId="3" xfId="0" applyNumberFormat="1" applyFont="1" applyFill="1" applyBorder="1" applyAlignment="1" applyProtection="1">
      <alignment horizontal="center" vertical="center" wrapText="1"/>
      <protection locked="0"/>
    </xf>
    <xf numFmtId="166" fontId="1" fillId="24" borderId="4" xfId="0" applyNumberFormat="1" applyFont="1" applyFill="1" applyBorder="1" applyAlignment="1" applyProtection="1">
      <alignment horizontal="center" vertical="center" wrapText="1"/>
      <protection locked="0"/>
    </xf>
    <xf numFmtId="0" fontId="1" fillId="0" borderId="1" xfId="0" applyFont="1" applyFill="1" applyBorder="1" applyAlignment="1">
      <alignment horizontal="center" vertical="center" wrapText="1"/>
    </xf>
    <xf numFmtId="166" fontId="1" fillId="24" borderId="1" xfId="0" applyNumberFormat="1" applyFont="1" applyFill="1" applyBorder="1" applyAlignment="1" applyProtection="1">
      <alignment horizontal="center" vertical="center" wrapText="1"/>
      <protection locked="0"/>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166" fontId="6" fillId="24" borderId="3" xfId="0" applyNumberFormat="1" applyFont="1" applyFill="1" applyBorder="1" applyAlignment="1" applyProtection="1">
      <alignment horizontal="center" vertical="center" wrapText="1"/>
      <protection locked="0"/>
    </xf>
    <xf numFmtId="166" fontId="6" fillId="24" borderId="4" xfId="0" applyNumberFormat="1" applyFont="1" applyFill="1" applyBorder="1" applyAlignment="1" applyProtection="1">
      <alignment horizontal="center" vertical="center" wrapText="1"/>
      <protection locked="0"/>
    </xf>
    <xf numFmtId="0" fontId="6" fillId="0" borderId="1" xfId="0" applyFont="1" applyBorder="1" applyAlignment="1">
      <alignment horizontal="center" vertical="center" wrapText="1"/>
    </xf>
    <xf numFmtId="166" fontId="6" fillId="24" borderId="1" xfId="0" applyNumberFormat="1" applyFont="1" applyFill="1" applyBorder="1" applyAlignment="1" applyProtection="1">
      <alignment horizontal="center" vertical="center" wrapText="1"/>
      <protection locked="0"/>
    </xf>
    <xf numFmtId="0" fontId="1" fillId="0" borderId="1" xfId="0" applyFont="1" applyBorder="1" applyAlignment="1">
      <alignment horizontal="center" vertical="center" wrapText="1"/>
    </xf>
    <xf numFmtId="0" fontId="13" fillId="0" borderId="2" xfId="0" applyFont="1" applyFill="1" applyBorder="1" applyAlignment="1" applyProtection="1">
      <alignment horizontal="center" vertical="center"/>
    </xf>
    <xf numFmtId="0" fontId="13" fillId="0" borderId="3" xfId="0" applyFont="1" applyFill="1" applyBorder="1" applyAlignment="1" applyProtection="1">
      <alignment horizontal="center" vertical="center"/>
    </xf>
    <xf numFmtId="0" fontId="13" fillId="0" borderId="4" xfId="0" applyFont="1" applyFill="1" applyBorder="1" applyAlignment="1" applyProtection="1">
      <alignment horizontal="center" vertical="center"/>
    </xf>
    <xf numFmtId="166" fontId="13" fillId="24" borderId="2" xfId="0" applyNumberFormat="1" applyFont="1" applyFill="1" applyBorder="1" applyAlignment="1" applyProtection="1">
      <alignment horizontal="center" vertical="center"/>
      <protection locked="0"/>
    </xf>
    <xf numFmtId="166" fontId="13" fillId="24" borderId="3" xfId="0" applyNumberFormat="1" applyFont="1" applyFill="1" applyBorder="1" applyAlignment="1" applyProtection="1">
      <alignment horizontal="center" vertical="center"/>
      <protection locked="0"/>
    </xf>
    <xf numFmtId="166" fontId="13" fillId="24" borderId="4" xfId="0" applyNumberFormat="1" applyFont="1" applyFill="1" applyBorder="1" applyAlignment="1" applyProtection="1">
      <alignment horizontal="center" vertical="center"/>
      <protection locked="0"/>
    </xf>
    <xf numFmtId="1" fontId="4" fillId="0" borderId="2" xfId="2" applyNumberFormat="1" applyFont="1" applyBorder="1" applyAlignment="1" applyProtection="1">
      <alignment horizontal="left" vertical="center" wrapText="1"/>
    </xf>
    <xf numFmtId="1" fontId="4" fillId="0" borderId="3" xfId="2" applyNumberFormat="1" applyFont="1" applyBorder="1" applyAlignment="1" applyProtection="1">
      <alignment horizontal="left" vertical="center" wrapText="1"/>
    </xf>
    <xf numFmtId="0" fontId="1" fillId="0" borderId="4" xfId="0" applyFont="1" applyBorder="1" applyAlignment="1">
      <alignment horizontal="left" vertical="center" wrapText="1"/>
    </xf>
    <xf numFmtId="0" fontId="3" fillId="0" borderId="2" xfId="2" applyNumberFormat="1" applyFont="1" applyBorder="1" applyAlignment="1" applyProtection="1">
      <alignment horizontal="center" vertical="center" wrapText="1"/>
    </xf>
    <xf numFmtId="0" fontId="3" fillId="0" borderId="4" xfId="2" applyNumberFormat="1" applyFont="1" applyBorder="1" applyAlignment="1" applyProtection="1">
      <alignment horizontal="center" vertical="center" wrapText="1"/>
    </xf>
    <xf numFmtId="0" fontId="3" fillId="2" borderId="2" xfId="2" applyFont="1" applyFill="1" applyBorder="1" applyAlignment="1" applyProtection="1">
      <alignment horizontal="center" vertical="center" wrapText="1"/>
    </xf>
    <xf numFmtId="0" fontId="3" fillId="2" borderId="3" xfId="2" applyFont="1" applyFill="1" applyBorder="1" applyAlignment="1" applyProtection="1">
      <alignment horizontal="center" vertical="center" wrapText="1"/>
    </xf>
    <xf numFmtId="0" fontId="3" fillId="2" borderId="4" xfId="2" applyFont="1" applyFill="1" applyBorder="1" applyAlignment="1" applyProtection="1">
      <alignment horizontal="center" vertical="center" wrapText="1"/>
    </xf>
    <xf numFmtId="0" fontId="3" fillId="0" borderId="1" xfId="2" applyNumberFormat="1" applyFont="1" applyFill="1" applyBorder="1" applyAlignment="1" applyProtection="1">
      <alignment horizontal="center" vertical="center" wrapText="1"/>
    </xf>
    <xf numFmtId="0" fontId="9" fillId="0" borderId="1" xfId="0" applyFont="1" applyBorder="1" applyAlignment="1" applyProtection="1">
      <alignment horizontal="center" vertical="center"/>
    </xf>
    <xf numFmtId="166" fontId="6" fillId="24" borderId="1" xfId="0" applyNumberFormat="1" applyFont="1" applyFill="1" applyBorder="1" applyAlignment="1" applyProtection="1">
      <alignment horizontal="center" vertical="center"/>
      <protection locked="0"/>
    </xf>
    <xf numFmtId="3" fontId="3" fillId="14" borderId="1" xfId="2" applyNumberFormat="1" applyFont="1" applyFill="1" applyBorder="1" applyAlignment="1" applyProtection="1">
      <alignment horizontal="center" vertical="center" wrapText="1"/>
    </xf>
    <xf numFmtId="0" fontId="3" fillId="14" borderId="4" xfId="2" applyFont="1" applyFill="1" applyBorder="1" applyAlignment="1" applyProtection="1">
      <alignment horizontal="center" vertical="center" wrapText="1"/>
    </xf>
    <xf numFmtId="3" fontId="4" fillId="0" borderId="2" xfId="2" applyNumberFormat="1" applyFont="1" applyFill="1" applyBorder="1" applyAlignment="1" applyProtection="1">
      <alignment horizontal="center" vertical="center" wrapText="1"/>
    </xf>
    <xf numFmtId="3" fontId="4" fillId="0" borderId="4" xfId="2" applyNumberFormat="1" applyFont="1" applyFill="1" applyBorder="1" applyAlignment="1" applyProtection="1">
      <alignment horizontal="center" vertical="center" wrapText="1"/>
    </xf>
    <xf numFmtId="49" fontId="3" fillId="0" borderId="1" xfId="2" applyNumberFormat="1" applyFont="1" applyBorder="1" applyAlignment="1" applyProtection="1">
      <alignment horizontal="center" vertical="center" wrapText="1"/>
    </xf>
    <xf numFmtId="166" fontId="4" fillId="24" borderId="7" xfId="2" applyNumberFormat="1" applyFont="1" applyFill="1" applyBorder="1" applyAlignment="1" applyProtection="1">
      <alignment horizontal="center" vertical="center" wrapText="1"/>
      <protection locked="0"/>
    </xf>
    <xf numFmtId="166" fontId="4" fillId="24" borderId="9" xfId="2" applyNumberFormat="1" applyFont="1" applyFill="1" applyBorder="1" applyAlignment="1" applyProtection="1">
      <alignment horizontal="center" vertical="center" wrapText="1"/>
      <protection locked="0"/>
    </xf>
    <xf numFmtId="0" fontId="3" fillId="0" borderId="3" xfId="2" applyNumberFormat="1" applyFont="1" applyBorder="1" applyAlignment="1" applyProtection="1">
      <alignment horizontal="center" vertical="center" wrapText="1"/>
    </xf>
    <xf numFmtId="0" fontId="3" fillId="0" borderId="2" xfId="2" applyNumberFormat="1" applyFont="1" applyFill="1" applyBorder="1" applyAlignment="1" applyProtection="1">
      <alignment horizontal="center" vertical="center" wrapText="1"/>
    </xf>
    <xf numFmtId="0" fontId="3" fillId="0" borderId="3" xfId="2" applyNumberFormat="1" applyFont="1" applyFill="1" applyBorder="1" applyAlignment="1" applyProtection="1">
      <alignment horizontal="center" vertical="center" wrapText="1"/>
    </xf>
    <xf numFmtId="0" fontId="18" fillId="0" borderId="1" xfId="0" applyFont="1" applyBorder="1" applyAlignment="1">
      <alignment horizontal="center" vertical="center" wrapTex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2" applyFont="1" applyFill="1" applyBorder="1" applyAlignment="1" applyProtection="1">
      <alignment horizontal="left" vertical="center" wrapText="1"/>
    </xf>
    <xf numFmtId="0" fontId="4" fillId="0" borderId="4" xfId="2" applyFont="1" applyFill="1" applyBorder="1" applyAlignment="1" applyProtection="1">
      <alignment horizontal="left" vertical="center" wrapText="1"/>
    </xf>
    <xf numFmtId="0" fontId="9" fillId="0" borderId="1" xfId="0" applyFont="1" applyBorder="1" applyAlignment="1">
      <alignment horizontal="center" vertical="center" wrapText="1"/>
    </xf>
    <xf numFmtId="0" fontId="9" fillId="14" borderId="1" xfId="0" applyFont="1" applyFill="1" applyBorder="1" applyAlignment="1">
      <alignment horizontal="center" vertical="center" wrapText="1"/>
    </xf>
    <xf numFmtId="0" fontId="4" fillId="0" borderId="2" xfId="2" applyFont="1" applyFill="1" applyBorder="1" applyAlignment="1" applyProtection="1">
      <alignment horizontal="left" vertical="center" wrapText="1"/>
    </xf>
    <xf numFmtId="0" fontId="1" fillId="0" borderId="3" xfId="0" applyFont="1" applyBorder="1" applyAlignment="1">
      <alignment horizontal="left" vertical="center" wrapText="1"/>
    </xf>
    <xf numFmtId="1" fontId="6" fillId="0" borderId="2" xfId="0" applyNumberFormat="1" applyFont="1" applyBorder="1" applyAlignment="1" applyProtection="1">
      <alignment horizontal="center" vertical="center" wrapText="1"/>
    </xf>
    <xf numFmtId="0" fontId="18" fillId="14" borderId="1" xfId="0" applyFont="1" applyFill="1" applyBorder="1" applyAlignment="1">
      <alignment horizontal="center" vertical="center" wrapText="1"/>
    </xf>
    <xf numFmtId="0" fontId="4" fillId="0" borderId="1" xfId="2" applyFont="1" applyBorder="1" applyAlignment="1" applyProtection="1">
      <alignment horizontal="left" vertical="center" wrapText="1"/>
    </xf>
    <xf numFmtId="0" fontId="1" fillId="0" borderId="1" xfId="0" applyFont="1" applyBorder="1" applyAlignment="1">
      <alignment horizontal="left" vertical="center" wrapText="1"/>
    </xf>
    <xf numFmtId="0" fontId="6" fillId="0" borderId="2" xfId="0" applyFont="1" applyBorder="1" applyAlignment="1">
      <alignment horizontal="center" vertical="center" wrapText="1"/>
    </xf>
    <xf numFmtId="0" fontId="6" fillId="0" borderId="1" xfId="0" applyFont="1" applyBorder="1" applyAlignment="1">
      <alignment horizontal="left" vertical="center" wrapText="1"/>
    </xf>
    <xf numFmtId="0" fontId="6" fillId="0" borderId="2" xfId="0" applyFont="1" applyBorder="1" applyAlignment="1">
      <alignment horizontal="left" vertical="center" wrapText="1"/>
    </xf>
    <xf numFmtId="2" fontId="6" fillId="0" borderId="2" xfId="0" applyNumberFormat="1" applyFont="1" applyBorder="1" applyAlignment="1">
      <alignment horizontal="center" vertical="center" wrapText="1"/>
    </xf>
    <xf numFmtId="2" fontId="6" fillId="0" borderId="3" xfId="0" applyNumberFormat="1" applyFont="1" applyBorder="1" applyAlignment="1">
      <alignment horizontal="center" vertical="center" wrapText="1"/>
    </xf>
    <xf numFmtId="2" fontId="6" fillId="0" borderId="4" xfId="0" applyNumberFormat="1" applyFont="1" applyBorder="1" applyAlignment="1">
      <alignment horizontal="center" vertical="center" wrapText="1"/>
    </xf>
    <xf numFmtId="0" fontId="18" fillId="0" borderId="3" xfId="0" applyFont="1" applyBorder="1" applyAlignment="1">
      <alignment horizontal="center" vertical="center" wrapText="1"/>
    </xf>
    <xf numFmtId="0" fontId="18" fillId="0" borderId="4" xfId="0" applyFont="1" applyBorder="1" applyAlignment="1">
      <alignment horizontal="center" vertical="center" wrapText="1"/>
    </xf>
    <xf numFmtId="0" fontId="18" fillId="14" borderId="3" xfId="0" applyFont="1" applyFill="1" applyBorder="1" applyAlignment="1">
      <alignment horizontal="center" vertical="center" wrapText="1"/>
    </xf>
    <xf numFmtId="0" fontId="18" fillId="14" borderId="4" xfId="0" applyFont="1" applyFill="1" applyBorder="1" applyAlignment="1">
      <alignment horizontal="center" vertical="center" wrapText="1"/>
    </xf>
    <xf numFmtId="0" fontId="4" fillId="0" borderId="1" xfId="2" applyFont="1" applyFill="1" applyBorder="1" applyAlignment="1" applyProtection="1">
      <alignment horizontal="left" vertical="center"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9" fillId="14" borderId="2" xfId="0" applyFont="1" applyFill="1" applyBorder="1" applyAlignment="1">
      <alignment horizontal="center" vertical="center" wrapText="1"/>
    </xf>
    <xf numFmtId="0" fontId="9" fillId="14" borderId="3" xfId="0" applyFont="1" applyFill="1" applyBorder="1" applyAlignment="1">
      <alignment horizontal="center" vertical="center" wrapText="1"/>
    </xf>
    <xf numFmtId="0" fontId="9" fillId="14" borderId="4" xfId="0" applyFont="1" applyFill="1" applyBorder="1" applyAlignment="1">
      <alignment horizontal="center" vertical="center" wrapText="1"/>
    </xf>
    <xf numFmtId="0" fontId="9" fillId="0" borderId="2" xfId="0" applyFont="1" applyBorder="1" applyAlignment="1">
      <alignment horizontal="center" vertical="center" wrapText="1"/>
    </xf>
    <xf numFmtId="1" fontId="4" fillId="0" borderId="1" xfId="2" applyNumberFormat="1" applyFont="1" applyBorder="1" applyAlignment="1" applyProtection="1">
      <alignment horizontal="left" vertical="center" wrapText="1"/>
    </xf>
    <xf numFmtId="0" fontId="1" fillId="0" borderId="3"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1" fillId="0" borderId="1" xfId="0" applyFont="1" applyFill="1" applyBorder="1" applyAlignment="1">
      <alignment horizontal="left" vertical="center" wrapText="1"/>
    </xf>
    <xf numFmtId="0" fontId="6" fillId="0" borderId="1" xfId="0" applyFont="1" applyFill="1" applyBorder="1" applyAlignment="1">
      <alignment horizontal="center" vertical="center" wrapText="1"/>
    </xf>
    <xf numFmtId="1" fontId="4" fillId="0" borderId="1" xfId="2" applyNumberFormat="1" applyFont="1" applyFill="1" applyBorder="1" applyAlignment="1" applyProtection="1">
      <alignment horizontal="left" vertical="center" wrapText="1"/>
    </xf>
    <xf numFmtId="1" fontId="4" fillId="0" borderId="4" xfId="2" applyNumberFormat="1" applyFont="1" applyBorder="1" applyAlignment="1" applyProtection="1">
      <alignment horizontal="left" vertical="center" wrapText="1"/>
    </xf>
    <xf numFmtId="0" fontId="4" fillId="0" borderId="3" xfId="2" applyFont="1" applyBorder="1" applyAlignment="1" applyProtection="1">
      <alignment horizontal="left" vertical="center" wrapText="1"/>
    </xf>
    <xf numFmtId="0" fontId="4" fillId="0" borderId="4" xfId="2" applyFont="1" applyBorder="1" applyAlignment="1" applyProtection="1">
      <alignment horizontal="left" vertical="center" wrapText="1"/>
    </xf>
    <xf numFmtId="3" fontId="4" fillId="0" borderId="2" xfId="2" applyNumberFormat="1" applyFont="1" applyFill="1" applyBorder="1" applyAlignment="1" applyProtection="1">
      <alignment horizontal="left" vertical="center" wrapText="1"/>
    </xf>
    <xf numFmtId="3" fontId="4" fillId="0" borderId="3" xfId="2" applyNumberFormat="1" applyFont="1" applyFill="1" applyBorder="1" applyAlignment="1" applyProtection="1">
      <alignment horizontal="left" vertical="center" wrapText="1"/>
    </xf>
    <xf numFmtId="3" fontId="4" fillId="0" borderId="4" xfId="2" applyNumberFormat="1" applyFont="1" applyFill="1" applyBorder="1" applyAlignment="1" applyProtection="1">
      <alignment horizontal="left" vertical="center" wrapText="1"/>
    </xf>
    <xf numFmtId="0" fontId="18" fillId="0" borderId="1" xfId="0" applyFont="1" applyFill="1" applyBorder="1" applyAlignment="1">
      <alignment horizontal="center" vertical="center" wrapText="1"/>
    </xf>
    <xf numFmtId="2" fontId="6" fillId="0" borderId="1" xfId="0" applyNumberFormat="1"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6" fillId="0" borderId="2" xfId="0" applyFont="1" applyFill="1" applyBorder="1" applyAlignment="1">
      <alignment horizontal="left" vertical="center" wrapText="1"/>
    </xf>
    <xf numFmtId="0" fontId="6" fillId="0" borderId="3" xfId="0" applyFont="1" applyFill="1" applyBorder="1" applyAlignment="1">
      <alignment horizontal="left" vertical="center" wrapText="1"/>
    </xf>
    <xf numFmtId="0" fontId="6" fillId="0" borderId="4" xfId="0" applyFont="1" applyFill="1" applyBorder="1" applyAlignment="1">
      <alignment horizontal="left" vertical="center" wrapText="1"/>
    </xf>
    <xf numFmtId="0" fontId="15" fillId="0" borderId="1" xfId="2" applyFont="1" applyFill="1" applyBorder="1" applyAlignment="1" applyProtection="1">
      <alignment horizontal="center" vertical="center" wrapText="1"/>
    </xf>
    <xf numFmtId="1" fontId="15" fillId="14" borderId="1" xfId="2" applyNumberFormat="1" applyFont="1" applyFill="1" applyBorder="1" applyAlignment="1" applyProtection="1">
      <alignment horizontal="center" vertical="center" wrapText="1"/>
    </xf>
    <xf numFmtId="0" fontId="13" fillId="0" borderId="1" xfId="2" applyFont="1" applyBorder="1" applyAlignment="1" applyProtection="1">
      <alignment horizontal="left" vertical="center" wrapText="1"/>
    </xf>
    <xf numFmtId="166" fontId="6" fillId="24" borderId="2" xfId="0" applyNumberFormat="1" applyFont="1" applyFill="1" applyBorder="1" applyAlignment="1" applyProtection="1">
      <alignment horizontal="center" vertical="center"/>
      <protection locked="0"/>
    </xf>
    <xf numFmtId="166" fontId="6" fillId="24" borderId="3" xfId="0" applyNumberFormat="1" applyFont="1" applyFill="1" applyBorder="1" applyAlignment="1" applyProtection="1">
      <alignment horizontal="center" vertical="center"/>
      <protection locked="0"/>
    </xf>
    <xf numFmtId="166" fontId="6" fillId="24" borderId="4" xfId="0" applyNumberFormat="1" applyFont="1" applyFill="1" applyBorder="1" applyAlignment="1" applyProtection="1">
      <alignment horizontal="center" vertical="center"/>
      <protection locked="0"/>
    </xf>
    <xf numFmtId="166" fontId="6" fillId="24" borderId="2" xfId="0" applyNumberFormat="1" applyFont="1" applyFill="1" applyBorder="1" applyAlignment="1" applyProtection="1">
      <alignment horizontal="center" vertical="center" wrapText="1"/>
      <protection locked="0"/>
    </xf>
    <xf numFmtId="0" fontId="1" fillId="0" borderId="2" xfId="0" applyFont="1" applyBorder="1" applyAlignment="1">
      <alignment horizontal="center" vertical="center" wrapText="1"/>
    </xf>
    <xf numFmtId="166" fontId="1" fillId="24" borderId="2" xfId="0" applyNumberFormat="1" applyFont="1" applyFill="1" applyBorder="1" applyAlignment="1" applyProtection="1">
      <alignment horizontal="center" vertical="center" wrapText="1"/>
      <protection locked="0"/>
    </xf>
    <xf numFmtId="0" fontId="9" fillId="0" borderId="2" xfId="0" applyFont="1" applyBorder="1" applyAlignment="1" applyProtection="1">
      <alignment horizontal="center" vertical="center"/>
    </xf>
    <xf numFmtId="0" fontId="9" fillId="0" borderId="3" xfId="0" applyFont="1" applyBorder="1" applyAlignment="1" applyProtection="1">
      <alignment horizontal="center" vertical="center"/>
    </xf>
    <xf numFmtId="0" fontId="9" fillId="0" borderId="4" xfId="0" applyFont="1" applyBorder="1" applyAlignment="1" applyProtection="1">
      <alignment horizontal="center" vertical="center"/>
    </xf>
    <xf numFmtId="49" fontId="4" fillId="0" borderId="1" xfId="2" applyNumberFormat="1" applyFont="1" applyFill="1" applyBorder="1" applyAlignment="1" applyProtection="1">
      <alignment horizontal="center" vertical="center" wrapText="1"/>
    </xf>
    <xf numFmtId="1" fontId="4" fillId="24" borderId="1" xfId="2" applyNumberFormat="1" applyFont="1" applyFill="1" applyBorder="1" applyAlignment="1" applyProtection="1">
      <alignment horizontal="center" vertical="center" wrapText="1"/>
    </xf>
    <xf numFmtId="0" fontId="18" fillId="16" borderId="1" xfId="0" applyFont="1" applyFill="1" applyBorder="1" applyAlignment="1">
      <alignment horizontal="center" vertical="center" wrapText="1"/>
    </xf>
    <xf numFmtId="0" fontId="18" fillId="0" borderId="2" xfId="0" applyFont="1" applyBorder="1" applyAlignment="1">
      <alignment horizontal="center" vertical="center" wrapText="1"/>
    </xf>
    <xf numFmtId="0" fontId="18" fillId="16" borderId="2" xfId="0" applyFont="1" applyFill="1" applyBorder="1" applyAlignment="1">
      <alignment horizontal="center" vertical="center" wrapText="1"/>
    </xf>
    <xf numFmtId="0" fontId="18" fillId="16" borderId="3" xfId="0" applyFont="1" applyFill="1" applyBorder="1" applyAlignment="1">
      <alignment horizontal="center" vertical="center" wrapText="1"/>
    </xf>
    <xf numFmtId="0" fontId="18" fillId="16" borderId="4" xfId="0" applyFont="1" applyFill="1" applyBorder="1" applyAlignment="1">
      <alignment horizontal="center" vertical="center" wrapText="1"/>
    </xf>
    <xf numFmtId="0" fontId="9" fillId="16" borderId="1" xfId="0" applyFont="1" applyFill="1" applyBorder="1" applyAlignment="1">
      <alignment horizontal="center" vertical="center" wrapText="1"/>
    </xf>
    <xf numFmtId="49" fontId="3" fillId="16" borderId="2" xfId="2" applyNumberFormat="1" applyFont="1" applyFill="1" applyBorder="1" applyAlignment="1" applyProtection="1">
      <alignment horizontal="center" vertical="center" wrapText="1"/>
    </xf>
    <xf numFmtId="49" fontId="3" fillId="16" borderId="3" xfId="2" applyNumberFormat="1" applyFont="1" applyFill="1" applyBorder="1" applyAlignment="1" applyProtection="1">
      <alignment horizontal="center" vertical="center" wrapText="1"/>
    </xf>
    <xf numFmtId="49" fontId="3" fillId="16" borderId="4" xfId="2" applyNumberFormat="1"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xf>
    <xf numFmtId="0" fontId="4" fillId="17" borderId="3" xfId="2" applyFont="1" applyFill="1" applyBorder="1" applyAlignment="1" applyProtection="1">
      <alignment horizontal="center" vertical="center" wrapText="1"/>
    </xf>
    <xf numFmtId="0" fontId="4" fillId="17" borderId="4" xfId="2" applyFont="1" applyFill="1" applyBorder="1" applyAlignment="1" applyProtection="1">
      <alignment horizontal="center" vertical="center" wrapText="1"/>
    </xf>
    <xf numFmtId="166" fontId="4" fillId="24" borderId="2" xfId="3" applyNumberFormat="1" applyFont="1" applyFill="1" applyBorder="1" applyAlignment="1" applyProtection="1">
      <alignment horizontal="center" vertical="center"/>
      <protection locked="0"/>
    </xf>
    <xf numFmtId="166" fontId="4" fillId="24" borderId="3" xfId="3" applyNumberFormat="1" applyFont="1" applyFill="1" applyBorder="1" applyAlignment="1" applyProtection="1">
      <alignment horizontal="center" vertical="center"/>
      <protection locked="0"/>
    </xf>
    <xf numFmtId="166" fontId="4" fillId="24" borderId="4" xfId="3" applyNumberFormat="1" applyFont="1" applyFill="1" applyBorder="1" applyAlignment="1" applyProtection="1">
      <alignment horizontal="center" vertical="center"/>
      <protection locked="0"/>
    </xf>
    <xf numFmtId="166" fontId="4" fillId="24" borderId="2" xfId="5" applyNumberFormat="1" applyFont="1" applyFill="1" applyBorder="1" applyAlignment="1" applyProtection="1">
      <alignment horizontal="center" vertical="center" wrapText="1"/>
      <protection locked="0"/>
    </xf>
    <xf numFmtId="166" fontId="4" fillId="24" borderId="3" xfId="5" applyNumberFormat="1" applyFont="1" applyFill="1" applyBorder="1" applyAlignment="1" applyProtection="1">
      <alignment horizontal="center" vertical="center" wrapText="1"/>
      <protection locked="0"/>
    </xf>
    <xf numFmtId="166" fontId="4" fillId="24" borderId="4" xfId="5" applyNumberFormat="1" applyFont="1" applyFill="1" applyBorder="1" applyAlignment="1" applyProtection="1">
      <alignment horizontal="center" vertical="center" wrapText="1"/>
      <protection locked="0"/>
    </xf>
    <xf numFmtId="0" fontId="3" fillId="0" borderId="1" xfId="4" applyNumberFormat="1" applyFont="1" applyBorder="1" applyAlignment="1" applyProtection="1">
      <alignment horizontal="center" vertical="center" wrapText="1"/>
    </xf>
    <xf numFmtId="166" fontId="4" fillId="24" borderId="1" xfId="4" applyNumberFormat="1" applyFont="1" applyFill="1" applyBorder="1" applyAlignment="1" applyProtection="1">
      <alignment horizontal="center" vertical="center" wrapText="1"/>
      <protection locked="0"/>
    </xf>
    <xf numFmtId="0" fontId="3" fillId="0" borderId="2" xfId="4" applyNumberFormat="1" applyFont="1" applyBorder="1" applyAlignment="1" applyProtection="1">
      <alignment horizontal="center" vertical="center" wrapText="1"/>
    </xf>
    <xf numFmtId="0" fontId="3" fillId="0" borderId="3" xfId="4" applyNumberFormat="1" applyFont="1" applyBorder="1" applyAlignment="1" applyProtection="1">
      <alignment horizontal="center" vertical="center" wrapText="1"/>
    </xf>
    <xf numFmtId="0" fontId="4" fillId="0" borderId="1" xfId="4" applyNumberFormat="1" applyFont="1" applyFill="1" applyBorder="1" applyAlignment="1" applyProtection="1">
      <alignment horizontal="center" vertical="center" wrapText="1"/>
    </xf>
    <xf numFmtId="0" fontId="4" fillId="24" borderId="1" xfId="4" applyNumberFormat="1" applyFont="1" applyFill="1" applyBorder="1" applyAlignment="1" applyProtection="1">
      <alignment horizontal="center" vertical="center" wrapText="1"/>
    </xf>
    <xf numFmtId="0" fontId="3" fillId="0" borderId="2" xfId="5" applyNumberFormat="1" applyFont="1" applyBorder="1" applyAlignment="1" applyProtection="1">
      <alignment horizontal="center" vertical="center" wrapText="1"/>
    </xf>
    <xf numFmtId="0" fontId="3" fillId="0" borderId="3" xfId="5" applyNumberFormat="1" applyFont="1" applyBorder="1" applyAlignment="1" applyProtection="1">
      <alignment horizontal="center" vertical="center" wrapText="1"/>
    </xf>
    <xf numFmtId="0" fontId="3" fillId="0" borderId="2" xfId="3" applyNumberFormat="1" applyFont="1" applyFill="1" applyBorder="1" applyAlignment="1" applyProtection="1">
      <alignment horizontal="center" vertical="center"/>
    </xf>
    <xf numFmtId="0" fontId="3" fillId="0" borderId="3" xfId="3" applyNumberFormat="1" applyFont="1" applyFill="1" applyBorder="1" applyAlignment="1" applyProtection="1">
      <alignment horizontal="center" vertical="center"/>
    </xf>
    <xf numFmtId="0" fontId="4" fillId="0" borderId="2" xfId="2" applyFont="1" applyBorder="1" applyAlignment="1" applyProtection="1">
      <alignment horizontal="left" vertical="center" wrapText="1"/>
    </xf>
    <xf numFmtId="0" fontId="4" fillId="0" borderId="2" xfId="0" applyFont="1" applyFill="1" applyBorder="1" applyAlignment="1" applyProtection="1">
      <alignment horizontal="center" vertical="center"/>
    </xf>
    <xf numFmtId="0" fontId="4" fillId="0" borderId="3"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3" fillId="0" borderId="4" xfId="5" applyNumberFormat="1" applyFont="1" applyBorder="1" applyAlignment="1" applyProtection="1">
      <alignment horizontal="center" vertical="center" wrapText="1"/>
    </xf>
    <xf numFmtId="166" fontId="4" fillId="24" borderId="2" xfId="0" applyNumberFormat="1" applyFont="1" applyFill="1" applyBorder="1" applyAlignment="1" applyProtection="1">
      <alignment horizontal="center" vertical="center"/>
      <protection locked="0"/>
    </xf>
    <xf numFmtId="166" fontId="4" fillId="24" borderId="3" xfId="0" applyNumberFormat="1" applyFont="1" applyFill="1" applyBorder="1" applyAlignment="1" applyProtection="1">
      <alignment horizontal="center" vertical="center"/>
      <protection locked="0"/>
    </xf>
    <xf numFmtId="166" fontId="4" fillId="24" borderId="4" xfId="0" applyNumberFormat="1" applyFont="1" applyFill="1" applyBorder="1" applyAlignment="1" applyProtection="1">
      <alignment horizontal="center" vertical="center"/>
      <protection locked="0"/>
    </xf>
    <xf numFmtId="0" fontId="3" fillId="0" borderId="4" xfId="3" applyNumberFormat="1" applyFont="1" applyFill="1" applyBorder="1" applyAlignment="1" applyProtection="1">
      <alignment horizontal="center" vertical="center"/>
    </xf>
    <xf numFmtId="0" fontId="3" fillId="14" borderId="2" xfId="4" applyFont="1" applyFill="1" applyBorder="1" applyAlignment="1" applyProtection="1">
      <alignment horizontal="center" vertical="center" wrapText="1"/>
    </xf>
    <xf numFmtId="0" fontId="3" fillId="14" borderId="3" xfId="4" applyFont="1" applyFill="1" applyBorder="1" applyAlignment="1" applyProtection="1">
      <alignment horizontal="center" vertical="center" wrapText="1"/>
    </xf>
    <xf numFmtId="0" fontId="4" fillId="0" borderId="5" xfId="2" applyFont="1" applyFill="1" applyBorder="1" applyAlignment="1" applyProtection="1">
      <alignment horizontal="center" vertical="center" wrapText="1"/>
    </xf>
    <xf numFmtId="0" fontId="3" fillId="0" borderId="7" xfId="4" applyNumberFormat="1" applyFont="1" applyBorder="1" applyAlignment="1" applyProtection="1">
      <alignment horizontal="center" vertical="center" wrapText="1"/>
    </xf>
    <xf numFmtId="0" fontId="4" fillId="0" borderId="2" xfId="4" applyFont="1" applyBorder="1" applyAlignment="1" applyProtection="1">
      <alignment horizontal="center" vertical="center" wrapText="1"/>
    </xf>
    <xf numFmtId="0" fontId="4" fillId="0" borderId="3" xfId="4" applyFont="1" applyBorder="1" applyAlignment="1" applyProtection="1">
      <alignment horizontal="center" vertical="center" wrapText="1"/>
    </xf>
    <xf numFmtId="0" fontId="3" fillId="16" borderId="2" xfId="0" applyFont="1" applyFill="1" applyBorder="1" applyAlignment="1" applyProtection="1">
      <alignment horizontal="center" vertical="center"/>
    </xf>
    <xf numFmtId="0" fontId="3" fillId="16" borderId="3" xfId="0" applyFont="1" applyFill="1" applyBorder="1" applyAlignment="1" applyProtection="1">
      <alignment horizontal="center" vertical="center"/>
    </xf>
    <xf numFmtId="0" fontId="3" fillId="0" borderId="1" xfId="3" applyNumberFormat="1" applyFont="1" applyFill="1" applyBorder="1" applyAlignment="1" applyProtection="1">
      <alignment horizontal="center" vertical="center"/>
    </xf>
    <xf numFmtId="0" fontId="3" fillId="0" borderId="1" xfId="5" applyNumberFormat="1" applyFont="1" applyBorder="1" applyAlignment="1" applyProtection="1">
      <alignment horizontal="center" vertical="center" wrapText="1"/>
    </xf>
    <xf numFmtId="166" fontId="4" fillId="24" borderId="1" xfId="5" applyNumberFormat="1" applyFont="1" applyFill="1" applyBorder="1" applyAlignment="1" applyProtection="1">
      <alignment horizontal="center" vertical="center" wrapText="1"/>
      <protection locked="0"/>
    </xf>
    <xf numFmtId="0" fontId="3" fillId="0" borderId="2" xfId="6" applyNumberFormat="1" applyFont="1" applyBorder="1" applyAlignment="1" applyProtection="1">
      <alignment horizontal="center" vertical="center" wrapText="1"/>
    </xf>
    <xf numFmtId="0" fontId="3" fillId="0" borderId="3" xfId="6" applyNumberFormat="1" applyFont="1" applyBorder="1" applyAlignment="1" applyProtection="1">
      <alignment horizontal="center" vertical="center" wrapText="1"/>
    </xf>
    <xf numFmtId="0" fontId="3" fillId="0" borderId="4" xfId="6" applyNumberFormat="1" applyFont="1" applyBorder="1" applyAlignment="1" applyProtection="1">
      <alignment horizontal="center" vertical="center" wrapText="1"/>
    </xf>
    <xf numFmtId="166" fontId="4" fillId="24" borderId="2" xfId="6" applyNumberFormat="1" applyFont="1" applyFill="1" applyBorder="1" applyAlignment="1" applyProtection="1">
      <alignment horizontal="center" vertical="center" wrapText="1"/>
      <protection locked="0"/>
    </xf>
    <xf numFmtId="166" fontId="4" fillId="24" borderId="3" xfId="6" applyNumberFormat="1" applyFont="1" applyFill="1" applyBorder="1" applyAlignment="1" applyProtection="1">
      <alignment horizontal="center" vertical="center" wrapText="1"/>
      <protection locked="0"/>
    </xf>
    <xf numFmtId="166" fontId="4" fillId="24" borderId="4" xfId="6" applyNumberFormat="1" applyFont="1" applyFill="1" applyBorder="1" applyAlignment="1" applyProtection="1">
      <alignment horizontal="center" vertical="center" wrapText="1"/>
      <protection locked="0"/>
    </xf>
    <xf numFmtId="0" fontId="3" fillId="14" borderId="2" xfId="0" applyFont="1" applyFill="1" applyBorder="1" applyAlignment="1" applyProtection="1">
      <alignment horizontal="center" vertical="center"/>
    </xf>
    <xf numFmtId="0" fontId="3" fillId="14" borderId="3" xfId="0" applyFont="1" applyFill="1" applyBorder="1" applyAlignment="1" applyProtection="1">
      <alignment horizontal="center" vertical="center"/>
    </xf>
    <xf numFmtId="0" fontId="3" fillId="0" borderId="4" xfId="4" applyNumberFormat="1" applyFont="1" applyBorder="1" applyAlignment="1" applyProtection="1">
      <alignment horizontal="center" vertical="center" wrapText="1"/>
    </xf>
    <xf numFmtId="166" fontId="4" fillId="24" borderId="2" xfId="4" applyNumberFormat="1" applyFont="1" applyFill="1" applyBorder="1" applyAlignment="1" applyProtection="1">
      <alignment horizontal="center" vertical="center" wrapText="1"/>
      <protection locked="0"/>
    </xf>
    <xf numFmtId="166" fontId="4" fillId="24" borderId="3" xfId="4" applyNumberFormat="1" applyFont="1" applyFill="1" applyBorder="1" applyAlignment="1" applyProtection="1">
      <alignment horizontal="center" vertical="center" wrapText="1"/>
      <protection locked="0"/>
    </xf>
    <xf numFmtId="166" fontId="4" fillId="24" borderId="4" xfId="4" applyNumberFormat="1" applyFont="1" applyFill="1" applyBorder="1" applyAlignment="1" applyProtection="1">
      <alignment horizontal="center" vertical="center" wrapText="1"/>
      <protection locked="0"/>
    </xf>
    <xf numFmtId="0" fontId="3" fillId="16" borderId="2" xfId="4" applyFont="1" applyFill="1" applyBorder="1" applyAlignment="1" applyProtection="1">
      <alignment horizontal="center" vertical="center" wrapText="1"/>
    </xf>
    <xf numFmtId="0" fontId="3" fillId="16" borderId="3" xfId="4" applyFont="1" applyFill="1" applyBorder="1" applyAlignment="1" applyProtection="1">
      <alignment horizontal="center" vertical="center" wrapText="1"/>
    </xf>
    <xf numFmtId="0" fontId="3" fillId="16" borderId="4" xfId="0" applyFont="1" applyFill="1" applyBorder="1" applyAlignment="1" applyProtection="1">
      <alignment horizontal="center" vertical="center"/>
    </xf>
    <xf numFmtId="0" fontId="3" fillId="14" borderId="4" xfId="0" applyFont="1" applyFill="1" applyBorder="1" applyAlignment="1" applyProtection="1">
      <alignment horizontal="center" vertical="center"/>
    </xf>
    <xf numFmtId="0" fontId="18" fillId="2" borderId="3"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2" borderId="4" xfId="0" applyFont="1" applyFill="1" applyBorder="1" applyAlignment="1">
      <alignment horizontal="center" vertical="center" wrapText="1"/>
    </xf>
    <xf numFmtId="1" fontId="4" fillId="0" borderId="2" xfId="2" applyNumberFormat="1" applyFont="1" applyFill="1" applyBorder="1" applyAlignment="1" applyProtection="1">
      <alignment horizontal="left" vertical="center" wrapText="1"/>
    </xf>
    <xf numFmtId="1" fontId="4" fillId="0" borderId="3" xfId="2" applyNumberFormat="1" applyFont="1" applyFill="1" applyBorder="1" applyAlignment="1" applyProtection="1">
      <alignment horizontal="left" vertical="center" wrapText="1"/>
    </xf>
    <xf numFmtId="1" fontId="4" fillId="0" borderId="4" xfId="2" applyNumberFormat="1" applyFont="1" applyFill="1" applyBorder="1" applyAlignment="1" applyProtection="1">
      <alignment horizontal="left" vertical="center" wrapText="1"/>
    </xf>
    <xf numFmtId="0" fontId="18" fillId="2" borderId="1" xfId="0" applyFont="1" applyFill="1" applyBorder="1" applyAlignment="1">
      <alignment horizontal="center" vertical="center" wrapText="1"/>
    </xf>
    <xf numFmtId="0" fontId="3" fillId="17" borderId="2" xfId="2" applyFont="1" applyFill="1" applyBorder="1" applyAlignment="1" applyProtection="1">
      <alignment horizontal="center" vertical="center" wrapText="1"/>
    </xf>
    <xf numFmtId="0" fontId="3" fillId="17" borderId="3" xfId="2" applyFont="1" applyFill="1" applyBorder="1" applyAlignment="1" applyProtection="1">
      <alignment horizontal="center" vertical="center" wrapText="1"/>
    </xf>
    <xf numFmtId="0" fontId="3" fillId="17" borderId="4" xfId="2" applyFont="1" applyFill="1" applyBorder="1" applyAlignment="1" applyProtection="1">
      <alignment horizontal="center" vertical="center" wrapText="1"/>
    </xf>
    <xf numFmtId="0" fontId="4" fillId="17" borderId="2" xfId="2" applyFont="1" applyFill="1" applyBorder="1" applyAlignment="1" applyProtection="1">
      <alignment horizontal="left" vertical="center" wrapText="1"/>
    </xf>
    <xf numFmtId="0" fontId="4" fillId="17" borderId="3" xfId="2" applyFont="1" applyFill="1" applyBorder="1" applyAlignment="1" applyProtection="1">
      <alignment horizontal="left" vertical="center" wrapText="1"/>
    </xf>
    <xf numFmtId="0" fontId="4" fillId="17" borderId="4" xfId="2" applyFont="1" applyFill="1" applyBorder="1" applyAlignment="1" applyProtection="1">
      <alignment horizontal="left" vertical="center" wrapText="1"/>
    </xf>
    <xf numFmtId="0" fontId="13" fillId="17" borderId="2" xfId="5" applyFont="1" applyFill="1" applyBorder="1" applyAlignment="1" applyProtection="1">
      <alignment horizontal="center" vertical="center" wrapText="1"/>
    </xf>
    <xf numFmtId="0" fontId="13" fillId="17" borderId="3" xfId="5" applyFont="1" applyFill="1" applyBorder="1" applyAlignment="1" applyProtection="1">
      <alignment horizontal="center" vertical="center" wrapText="1"/>
    </xf>
    <xf numFmtId="0" fontId="13" fillId="17" borderId="4" xfId="5" applyFont="1" applyFill="1" applyBorder="1" applyAlignment="1" applyProtection="1">
      <alignment horizontal="center" vertical="center" wrapText="1"/>
    </xf>
    <xf numFmtId="0" fontId="13" fillId="17" borderId="3" xfId="2" applyFont="1" applyFill="1" applyBorder="1" applyAlignment="1" applyProtection="1">
      <alignment horizontal="center" vertical="center" wrapText="1"/>
    </xf>
    <xf numFmtId="0" fontId="13" fillId="17" borderId="4" xfId="2" applyFont="1" applyFill="1" applyBorder="1" applyAlignment="1" applyProtection="1">
      <alignment horizontal="center" vertical="center" wrapText="1"/>
    </xf>
    <xf numFmtId="0" fontId="4" fillId="0" borderId="2" xfId="7" applyFont="1" applyBorder="1" applyAlignment="1" applyProtection="1">
      <alignment horizontal="center" vertical="center"/>
    </xf>
    <xf numFmtId="0" fontId="4" fillId="0" borderId="4" xfId="7" applyFont="1" applyBorder="1" applyAlignment="1" applyProtection="1">
      <alignment horizontal="center" vertical="center"/>
    </xf>
    <xf numFmtId="0" fontId="3" fillId="12" borderId="1" xfId="2" applyFont="1" applyFill="1" applyBorder="1" applyAlignment="1" applyProtection="1">
      <alignment horizontal="center" vertical="center" wrapText="1"/>
    </xf>
    <xf numFmtId="0" fontId="3" fillId="12" borderId="2" xfId="2" applyFont="1" applyFill="1" applyBorder="1" applyAlignment="1" applyProtection="1">
      <alignment horizontal="center" vertical="center" wrapText="1"/>
    </xf>
    <xf numFmtId="0" fontId="3" fillId="12" borderId="3" xfId="2" applyFont="1" applyFill="1" applyBorder="1" applyAlignment="1" applyProtection="1">
      <alignment horizontal="center" vertical="center" wrapText="1"/>
    </xf>
    <xf numFmtId="0" fontId="3" fillId="12" borderId="4" xfId="2" applyFont="1" applyFill="1" applyBorder="1" applyAlignment="1" applyProtection="1">
      <alignment horizontal="center" vertical="center" wrapText="1"/>
    </xf>
    <xf numFmtId="0" fontId="13" fillId="17" borderId="2" xfId="2" applyFont="1" applyFill="1" applyBorder="1" applyAlignment="1" applyProtection="1">
      <alignment horizontal="left" vertical="center" wrapText="1"/>
    </xf>
    <xf numFmtId="0" fontId="13" fillId="17" borderId="3" xfId="2" applyFont="1" applyFill="1" applyBorder="1" applyAlignment="1" applyProtection="1">
      <alignment horizontal="left" vertical="center" wrapText="1"/>
    </xf>
    <xf numFmtId="0" fontId="13" fillId="17" borderId="4" xfId="2" applyFont="1" applyFill="1" applyBorder="1" applyAlignment="1" applyProtection="1">
      <alignment horizontal="left" vertical="center" wrapText="1"/>
    </xf>
    <xf numFmtId="0" fontId="13" fillId="17" borderId="2" xfId="2" applyFont="1" applyFill="1" applyBorder="1" applyAlignment="1" applyProtection="1">
      <alignment horizontal="center" vertical="center" wrapText="1"/>
    </xf>
    <xf numFmtId="0" fontId="15" fillId="0" borderId="2" xfId="2" applyFont="1" applyBorder="1" applyAlignment="1" applyProtection="1">
      <alignment horizontal="center" vertical="center" wrapText="1"/>
    </xf>
    <xf numFmtId="0" fontId="15" fillId="2" borderId="2" xfId="2" applyFont="1" applyFill="1" applyBorder="1" applyAlignment="1" applyProtection="1">
      <alignment horizontal="center" vertical="center" wrapText="1"/>
    </xf>
    <xf numFmtId="0" fontId="15" fillId="2" borderId="3" xfId="2" applyFont="1" applyFill="1" applyBorder="1" applyAlignment="1" applyProtection="1">
      <alignment horizontal="center" vertical="center" wrapText="1"/>
    </xf>
    <xf numFmtId="0" fontId="15" fillId="17" borderId="3" xfId="2" applyFont="1" applyFill="1" applyBorder="1" applyAlignment="1" applyProtection="1">
      <alignment horizontal="center" vertical="center" wrapText="1"/>
    </xf>
    <xf numFmtId="0" fontId="15" fillId="17" borderId="2" xfId="2" applyFont="1" applyFill="1" applyBorder="1" applyAlignment="1" applyProtection="1">
      <alignment horizontal="center" vertical="center" wrapText="1"/>
    </xf>
    <xf numFmtId="0" fontId="15" fillId="17" borderId="4" xfId="2" applyFont="1" applyFill="1" applyBorder="1" applyAlignment="1" applyProtection="1">
      <alignment horizontal="center" vertical="center" wrapText="1"/>
    </xf>
    <xf numFmtId="0" fontId="15" fillId="2" borderId="4" xfId="2" applyFont="1" applyFill="1" applyBorder="1" applyAlignment="1" applyProtection="1">
      <alignment horizontal="center" vertical="center" wrapText="1"/>
    </xf>
    <xf numFmtId="0" fontId="13" fillId="0" borderId="2" xfId="2" applyFont="1" applyBorder="1" applyAlignment="1" applyProtection="1">
      <alignment horizontal="left" vertical="center" wrapText="1"/>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14" fillId="17" borderId="3" xfId="0" applyFont="1" applyFill="1" applyBorder="1" applyAlignment="1">
      <alignment horizontal="center" vertical="center" wrapText="1"/>
    </xf>
    <xf numFmtId="43" fontId="4" fillId="0" borderId="2" xfId="8" applyNumberFormat="1" applyFont="1" applyBorder="1" applyAlignment="1" applyProtection="1">
      <alignment horizontal="center" vertical="center"/>
    </xf>
    <xf numFmtId="43" fontId="4" fillId="0" borderId="3" xfId="8" applyNumberFormat="1" applyFont="1" applyBorder="1" applyAlignment="1" applyProtection="1">
      <alignment horizontal="center" vertical="center"/>
    </xf>
    <xf numFmtId="43" fontId="4" fillId="0" borderId="4" xfId="8" applyNumberFormat="1" applyFont="1" applyBorder="1" applyAlignment="1" applyProtection="1">
      <alignment horizontal="center" vertical="center"/>
    </xf>
    <xf numFmtId="166" fontId="4" fillId="24" borderId="2" xfId="8" applyNumberFormat="1" applyFont="1" applyFill="1" applyBorder="1" applyAlignment="1" applyProtection="1">
      <alignment horizontal="center" vertical="center"/>
      <protection locked="0"/>
    </xf>
    <xf numFmtId="166" fontId="4" fillId="24" borderId="3" xfId="8" applyNumberFormat="1" applyFont="1" applyFill="1" applyBorder="1" applyAlignment="1" applyProtection="1">
      <alignment horizontal="center" vertical="center"/>
      <protection locked="0"/>
    </xf>
    <xf numFmtId="166" fontId="4" fillId="24" borderId="4" xfId="8" applyNumberFormat="1" applyFont="1" applyFill="1" applyBorder="1" applyAlignment="1" applyProtection="1">
      <alignment horizontal="center" vertical="center"/>
      <protection locked="0"/>
    </xf>
    <xf numFmtId="166" fontId="3" fillId="24" borderId="1" xfId="2" applyNumberFormat="1" applyFont="1" applyFill="1" applyBorder="1" applyAlignment="1" applyProtection="1">
      <alignment horizontal="center" vertical="center" wrapText="1"/>
      <protection locked="0"/>
    </xf>
    <xf numFmtId="0" fontId="18" fillId="2" borderId="2" xfId="0" applyFont="1" applyFill="1" applyBorder="1" applyAlignment="1">
      <alignment horizontal="center" vertical="center" wrapText="1"/>
    </xf>
    <xf numFmtId="0" fontId="18" fillId="2" borderId="4" xfId="0" applyFont="1" applyFill="1" applyBorder="1" applyAlignment="1">
      <alignment horizontal="center" vertical="center" wrapText="1"/>
    </xf>
    <xf numFmtId="0" fontId="3" fillId="0" borderId="2" xfId="8" applyNumberFormat="1" applyFont="1" applyBorder="1" applyAlignment="1" applyProtection="1">
      <alignment horizontal="center" vertical="center"/>
    </xf>
    <xf numFmtId="0" fontId="3" fillId="0" borderId="4" xfId="8" applyNumberFormat="1" applyFont="1" applyBorder="1" applyAlignment="1" applyProtection="1">
      <alignment horizontal="center" vertical="center"/>
    </xf>
    <xf numFmtId="0" fontId="3" fillId="0" borderId="3" xfId="8" applyNumberFormat="1" applyFont="1" applyBorder="1" applyAlignment="1" applyProtection="1">
      <alignment horizontal="center" vertical="center"/>
    </xf>
    <xf numFmtId="166" fontId="4" fillId="24" borderId="2" xfId="8" applyNumberFormat="1" applyFont="1" applyFill="1" applyBorder="1" applyAlignment="1" applyProtection="1">
      <alignment horizontal="center" vertical="center" wrapText="1"/>
      <protection locked="0"/>
    </xf>
    <xf numFmtId="166" fontId="4" fillId="24" borderId="3" xfId="8" applyNumberFormat="1" applyFont="1" applyFill="1" applyBorder="1" applyAlignment="1" applyProtection="1">
      <alignment horizontal="center" vertical="center" wrapText="1"/>
      <protection locked="0"/>
    </xf>
    <xf numFmtId="166" fontId="4" fillId="24" borderId="4" xfId="8" applyNumberFormat="1" applyFont="1" applyFill="1" applyBorder="1" applyAlignment="1" applyProtection="1">
      <alignment horizontal="center" vertical="center" wrapText="1"/>
      <protection locked="0"/>
    </xf>
    <xf numFmtId="0" fontId="4" fillId="0" borderId="1" xfId="8" applyNumberFormat="1" applyFont="1" applyFill="1" applyBorder="1" applyAlignment="1" applyProtection="1">
      <alignment horizontal="center" vertical="center"/>
    </xf>
    <xf numFmtId="0" fontId="4" fillId="24" borderId="1" xfId="8" applyNumberFormat="1" applyFont="1" applyFill="1" applyBorder="1" applyAlignment="1" applyProtection="1">
      <alignment horizontal="center" vertical="center"/>
    </xf>
    <xf numFmtId="0" fontId="4" fillId="0" borderId="2" xfId="1" applyNumberFormat="1" applyFont="1" applyFill="1" applyBorder="1" applyAlignment="1" applyProtection="1">
      <alignment horizontal="center" vertical="center" wrapText="1"/>
    </xf>
    <xf numFmtId="0" fontId="4" fillId="0" borderId="3" xfId="1" applyNumberFormat="1" applyFont="1" applyFill="1" applyBorder="1" applyAlignment="1" applyProtection="1">
      <alignment horizontal="center" vertical="center" wrapText="1"/>
    </xf>
    <xf numFmtId="0" fontId="4" fillId="0" borderId="4" xfId="1" applyNumberFormat="1" applyFont="1" applyFill="1" applyBorder="1" applyAlignment="1" applyProtection="1">
      <alignment horizontal="center" vertical="center" wrapText="1"/>
    </xf>
    <xf numFmtId="1" fontId="3" fillId="2" borderId="2" xfId="2" applyNumberFormat="1" applyFont="1" applyFill="1" applyBorder="1" applyAlignment="1" applyProtection="1">
      <alignment horizontal="center" vertical="center" wrapText="1"/>
    </xf>
    <xf numFmtId="1" fontId="3" fillId="2" borderId="3" xfId="2" applyNumberFormat="1" applyFont="1" applyFill="1" applyBorder="1" applyAlignment="1" applyProtection="1">
      <alignment horizontal="center" vertical="center" wrapText="1"/>
    </xf>
    <xf numFmtId="1" fontId="3" fillId="2" borderId="4" xfId="2" applyNumberFormat="1" applyFont="1" applyFill="1" applyBorder="1" applyAlignment="1" applyProtection="1">
      <alignment horizontal="center" vertical="center" wrapText="1"/>
    </xf>
    <xf numFmtId="14" fontId="4" fillId="0" borderId="2" xfId="1" applyNumberFormat="1" applyFont="1" applyFill="1" applyBorder="1" applyAlignment="1" applyProtection="1">
      <alignment horizontal="center" vertical="center" wrapText="1"/>
    </xf>
    <xf numFmtId="14" fontId="4" fillId="0" borderId="3" xfId="1" applyNumberFormat="1" applyFont="1" applyFill="1" applyBorder="1" applyAlignment="1" applyProtection="1">
      <alignment horizontal="center" vertical="center" wrapText="1"/>
    </xf>
    <xf numFmtId="14" fontId="4" fillId="0" borderId="4" xfId="1" applyNumberFormat="1" applyFont="1" applyFill="1" applyBorder="1" applyAlignment="1" applyProtection="1">
      <alignment horizontal="center" vertical="center" wrapText="1"/>
    </xf>
    <xf numFmtId="0" fontId="4" fillId="0" borderId="2" xfId="4" applyFont="1" applyBorder="1" applyAlignment="1" applyProtection="1">
      <alignment horizontal="center" vertical="center"/>
    </xf>
    <xf numFmtId="0" fontId="4" fillId="0" borderId="4" xfId="4" applyFont="1" applyBorder="1" applyAlignment="1" applyProtection="1">
      <alignment horizontal="center" vertical="center"/>
    </xf>
    <xf numFmtId="0" fontId="3" fillId="16" borderId="4" xfId="4" applyFont="1" applyFill="1" applyBorder="1" applyAlignment="1" applyProtection="1">
      <alignment horizontal="center" vertical="center" wrapText="1"/>
    </xf>
    <xf numFmtId="0" fontId="3" fillId="0" borderId="4" xfId="2" applyNumberFormat="1" applyFont="1" applyFill="1" applyBorder="1" applyAlignment="1" applyProtection="1">
      <alignment horizontal="center" vertical="center" wrapText="1"/>
    </xf>
    <xf numFmtId="0" fontId="3" fillId="16" borderId="1" xfId="4" applyFont="1" applyFill="1" applyBorder="1" applyAlignment="1" applyProtection="1">
      <alignment horizontal="center" vertical="center" wrapText="1"/>
    </xf>
    <xf numFmtId="0" fontId="3" fillId="0" borderId="2" xfId="8" applyNumberFormat="1" applyFont="1" applyBorder="1" applyAlignment="1" applyProtection="1">
      <alignment horizontal="center" vertical="center" wrapText="1"/>
    </xf>
    <xf numFmtId="0" fontId="3" fillId="0" borderId="3" xfId="8" applyNumberFormat="1" applyFont="1" applyBorder="1" applyAlignment="1" applyProtection="1">
      <alignment horizontal="center" vertical="center" wrapText="1"/>
    </xf>
    <xf numFmtId="0" fontId="3" fillId="0" borderId="4" xfId="8" applyNumberFormat="1" applyFont="1" applyBorder="1" applyAlignment="1" applyProtection="1">
      <alignment horizontal="center" vertical="center" wrapText="1"/>
    </xf>
    <xf numFmtId="0" fontId="13" fillId="17" borderId="2" xfId="0" applyFont="1" applyFill="1" applyBorder="1" applyAlignment="1" applyProtection="1">
      <alignment horizontal="center" vertical="center"/>
    </xf>
    <xf numFmtId="0" fontId="13" fillId="17" borderId="4" xfId="0" applyFont="1" applyFill="1" applyBorder="1" applyAlignment="1" applyProtection="1">
      <alignment horizontal="center" vertical="center"/>
    </xf>
    <xf numFmtId="0" fontId="13" fillId="17" borderId="3" xfId="0" applyFont="1" applyFill="1" applyBorder="1" applyAlignment="1" applyProtection="1">
      <alignment horizontal="center" vertical="center"/>
    </xf>
    <xf numFmtId="49" fontId="13" fillId="17" borderId="2" xfId="2" applyNumberFormat="1" applyFont="1" applyFill="1" applyBorder="1" applyAlignment="1" applyProtection="1">
      <alignment horizontal="center" vertical="center" wrapText="1"/>
    </xf>
    <xf numFmtId="49" fontId="13" fillId="17" borderId="3" xfId="2" applyNumberFormat="1" applyFont="1" applyFill="1" applyBorder="1" applyAlignment="1" applyProtection="1">
      <alignment horizontal="center" vertical="center" wrapText="1"/>
    </xf>
    <xf numFmtId="49" fontId="13" fillId="17" borderId="4" xfId="2" applyNumberFormat="1" applyFont="1" applyFill="1" applyBorder="1" applyAlignment="1" applyProtection="1">
      <alignment horizontal="center" vertical="center" wrapText="1"/>
    </xf>
    <xf numFmtId="0" fontId="15" fillId="14" borderId="2" xfId="2" applyFont="1" applyFill="1" applyBorder="1" applyAlignment="1" applyProtection="1">
      <alignment horizontal="center" vertical="center" wrapText="1"/>
    </xf>
    <xf numFmtId="0" fontId="15" fillId="14" borderId="3" xfId="2" applyFont="1" applyFill="1" applyBorder="1" applyAlignment="1" applyProtection="1">
      <alignment horizontal="center" vertical="center" wrapText="1"/>
    </xf>
    <xf numFmtId="0" fontId="15" fillId="14" borderId="4" xfId="2" applyFont="1" applyFill="1" applyBorder="1" applyAlignment="1" applyProtection="1">
      <alignment horizontal="center" vertical="center" wrapText="1"/>
    </xf>
    <xf numFmtId="0" fontId="12" fillId="17" borderId="2" xfId="0" applyFont="1" applyFill="1" applyBorder="1" applyAlignment="1">
      <alignment horizontal="center" vertical="center" wrapText="1"/>
    </xf>
    <xf numFmtId="0" fontId="12" fillId="17" borderId="3" xfId="0" applyFont="1" applyFill="1" applyBorder="1" applyAlignment="1">
      <alignment horizontal="center" vertical="center" wrapText="1"/>
    </xf>
    <xf numFmtId="0" fontId="12" fillId="17" borderId="4" xfId="0" applyFont="1" applyFill="1" applyBorder="1" applyAlignment="1">
      <alignment horizontal="center" vertical="center" wrapText="1"/>
    </xf>
    <xf numFmtId="0" fontId="13" fillId="17" borderId="1" xfId="2" applyFont="1" applyFill="1" applyBorder="1" applyAlignment="1" applyProtection="1">
      <alignment horizontal="center" vertical="center" wrapText="1"/>
    </xf>
    <xf numFmtId="0" fontId="15" fillId="17" borderId="1" xfId="2" applyFont="1" applyFill="1" applyBorder="1" applyAlignment="1" applyProtection="1">
      <alignment horizontal="center" vertical="center" wrapText="1"/>
    </xf>
    <xf numFmtId="0" fontId="15" fillId="14" borderId="1" xfId="2" applyFont="1" applyFill="1" applyBorder="1" applyAlignment="1" applyProtection="1">
      <alignment horizontal="center" vertical="center" wrapText="1"/>
    </xf>
    <xf numFmtId="1" fontId="13" fillId="17" borderId="2" xfId="2" applyNumberFormat="1" applyFont="1" applyFill="1" applyBorder="1" applyAlignment="1" applyProtection="1">
      <alignment horizontal="center" vertical="center" wrapText="1"/>
    </xf>
    <xf numFmtId="1" fontId="13" fillId="17" borderId="3" xfId="2" applyNumberFormat="1" applyFont="1" applyFill="1" applyBorder="1" applyAlignment="1" applyProtection="1">
      <alignment horizontal="center" vertical="center" wrapText="1"/>
    </xf>
    <xf numFmtId="1" fontId="13" fillId="17" borderId="4" xfId="2" applyNumberFormat="1" applyFont="1" applyFill="1" applyBorder="1" applyAlignment="1" applyProtection="1">
      <alignment horizontal="center" vertical="center" wrapText="1"/>
    </xf>
    <xf numFmtId="49" fontId="15" fillId="17" borderId="2" xfId="2" applyNumberFormat="1" applyFont="1" applyFill="1" applyBorder="1" applyAlignment="1" applyProtection="1">
      <alignment horizontal="center" vertical="center" wrapText="1"/>
    </xf>
    <xf numFmtId="49" fontId="15" fillId="17" borderId="3" xfId="2" applyNumberFormat="1" applyFont="1" applyFill="1" applyBorder="1" applyAlignment="1" applyProtection="1">
      <alignment horizontal="center" vertical="center" wrapText="1"/>
    </xf>
    <xf numFmtId="49" fontId="15" fillId="17" borderId="4" xfId="2" applyNumberFormat="1" applyFont="1" applyFill="1" applyBorder="1" applyAlignment="1" applyProtection="1">
      <alignment horizontal="center" vertical="center" wrapText="1"/>
    </xf>
    <xf numFmtId="1" fontId="4" fillId="0" borderId="2" xfId="2" applyNumberFormat="1" applyFont="1" applyBorder="1" applyAlignment="1" applyProtection="1">
      <alignment horizontal="center" vertical="center" wrapText="1"/>
    </xf>
    <xf numFmtId="1" fontId="4" fillId="0" borderId="4" xfId="2" applyNumberFormat="1" applyFont="1" applyBorder="1" applyAlignment="1" applyProtection="1">
      <alignment horizontal="center" vertical="center" wrapText="1"/>
    </xf>
    <xf numFmtId="43" fontId="13" fillId="17" borderId="2" xfId="8" applyNumberFormat="1" applyFont="1" applyFill="1" applyBorder="1" applyAlignment="1" applyProtection="1">
      <alignment horizontal="center" vertical="center"/>
    </xf>
    <xf numFmtId="43" fontId="13" fillId="17" borderId="3" xfId="8" applyNumberFormat="1" applyFont="1" applyFill="1" applyBorder="1" applyAlignment="1" applyProtection="1">
      <alignment horizontal="center" vertical="center"/>
    </xf>
    <xf numFmtId="43" fontId="13" fillId="17" borderId="4" xfId="8" applyNumberFormat="1" applyFont="1" applyFill="1" applyBorder="1" applyAlignment="1" applyProtection="1">
      <alignment horizontal="center" vertical="center"/>
    </xf>
    <xf numFmtId="166" fontId="13" fillId="24" borderId="2" xfId="8" applyNumberFormat="1" applyFont="1" applyFill="1" applyBorder="1" applyAlignment="1" applyProtection="1">
      <alignment horizontal="center" vertical="center"/>
      <protection locked="0"/>
    </xf>
    <xf numFmtId="166" fontId="13" fillId="24" borderId="3" xfId="8" applyNumberFormat="1" applyFont="1" applyFill="1" applyBorder="1" applyAlignment="1" applyProtection="1">
      <alignment horizontal="center" vertical="center"/>
      <protection locked="0"/>
    </xf>
    <xf numFmtId="166" fontId="13" fillId="24" borderId="4" xfId="8" applyNumberFormat="1" applyFont="1" applyFill="1" applyBorder="1" applyAlignment="1" applyProtection="1">
      <alignment horizontal="center" vertical="center"/>
      <protection locked="0"/>
    </xf>
    <xf numFmtId="1" fontId="15" fillId="16" borderId="2" xfId="2" applyNumberFormat="1" applyFont="1" applyFill="1" applyBorder="1" applyAlignment="1" applyProtection="1">
      <alignment horizontal="center" vertical="center" wrapText="1"/>
    </xf>
    <xf numFmtId="1" fontId="15" fillId="16" borderId="4" xfId="2" applyNumberFormat="1" applyFont="1" applyFill="1" applyBorder="1" applyAlignment="1" applyProtection="1">
      <alignment horizontal="center" vertical="center" wrapText="1"/>
    </xf>
    <xf numFmtId="0" fontId="15" fillId="16" borderId="2" xfId="2" applyFont="1" applyFill="1" applyBorder="1" applyAlignment="1" applyProtection="1">
      <alignment horizontal="center" vertical="center" wrapText="1"/>
    </xf>
    <xf numFmtId="0" fontId="15" fillId="16" borderId="3" xfId="2" applyFont="1" applyFill="1" applyBorder="1" applyAlignment="1" applyProtection="1">
      <alignment horizontal="center" vertical="center" wrapText="1"/>
    </xf>
    <xf numFmtId="49" fontId="4" fillId="0" borderId="1" xfId="2" applyNumberFormat="1" applyFont="1" applyBorder="1" applyAlignment="1" applyProtection="1">
      <alignment horizontal="left" vertical="center" wrapText="1"/>
    </xf>
    <xf numFmtId="49" fontId="4" fillId="0" borderId="2" xfId="2" applyNumberFormat="1" applyFont="1" applyBorder="1" applyAlignment="1" applyProtection="1">
      <alignment horizontal="left" vertical="center" wrapText="1"/>
    </xf>
    <xf numFmtId="49" fontId="4" fillId="0" borderId="3" xfId="2" applyNumberFormat="1" applyFont="1" applyBorder="1" applyAlignment="1" applyProtection="1">
      <alignment horizontal="left" vertical="center" wrapText="1"/>
    </xf>
    <xf numFmtId="49" fontId="4" fillId="0" borderId="4" xfId="2" applyNumberFormat="1" applyFont="1" applyBorder="1" applyAlignment="1" applyProtection="1">
      <alignment horizontal="left" vertical="center" wrapText="1"/>
    </xf>
    <xf numFmtId="0" fontId="4"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16" borderId="1" xfId="0" applyFont="1" applyFill="1" applyBorder="1" applyAlignment="1">
      <alignment horizontal="center" vertical="center" wrapText="1"/>
    </xf>
    <xf numFmtId="0" fontId="3" fillId="14" borderId="4" xfId="4" applyFont="1" applyFill="1" applyBorder="1" applyAlignment="1" applyProtection="1">
      <alignment horizontal="center" vertical="center" wrapText="1"/>
    </xf>
    <xf numFmtId="0" fontId="4" fillId="0" borderId="4" xfId="4" applyFont="1" applyBorder="1" applyAlignment="1" applyProtection="1">
      <alignment horizontal="center" vertical="center" wrapText="1"/>
    </xf>
    <xf numFmtId="169" fontId="28" fillId="23" borderId="30" xfId="2" applyNumberFormat="1" applyFont="1" applyFill="1" applyBorder="1" applyAlignment="1" applyProtection="1">
      <alignment horizontal="right"/>
    </xf>
    <xf numFmtId="169" fontId="28" fillId="23" borderId="16" xfId="2" applyNumberFormat="1" applyFont="1" applyFill="1" applyBorder="1" applyAlignment="1" applyProtection="1">
      <alignment horizontal="right"/>
    </xf>
    <xf numFmtId="169" fontId="28" fillId="23" borderId="17" xfId="2" applyNumberFormat="1" applyFont="1" applyFill="1" applyBorder="1" applyAlignment="1" applyProtection="1">
      <alignment horizontal="right"/>
    </xf>
    <xf numFmtId="169" fontId="27" fillId="10" borderId="30" xfId="2" applyNumberFormat="1" applyFont="1" applyFill="1" applyBorder="1" applyAlignment="1" applyProtection="1">
      <alignment horizontal="right"/>
    </xf>
    <xf numFmtId="169" fontId="27" fillId="10" borderId="16" xfId="2" applyNumberFormat="1" applyFont="1" applyFill="1" applyBorder="1" applyAlignment="1" applyProtection="1">
      <alignment horizontal="right"/>
    </xf>
    <xf numFmtId="169" fontId="27" fillId="10" borderId="17" xfId="2" applyNumberFormat="1" applyFont="1" applyFill="1" applyBorder="1" applyAlignment="1" applyProtection="1">
      <alignment horizontal="right"/>
    </xf>
    <xf numFmtId="0" fontId="29" fillId="21" borderId="24" xfId="2" applyFont="1" applyFill="1" applyBorder="1" applyAlignment="1" applyProtection="1">
      <alignment horizontal="center" vertical="center"/>
    </xf>
    <xf numFmtId="0" fontId="29" fillId="21" borderId="25" xfId="2" applyFont="1" applyFill="1" applyBorder="1" applyAlignment="1" applyProtection="1">
      <alignment horizontal="center" vertical="center"/>
    </xf>
    <xf numFmtId="0" fontId="29" fillId="21" borderId="26" xfId="2" applyFont="1" applyFill="1" applyBorder="1" applyAlignment="1" applyProtection="1">
      <alignment horizontal="center" vertical="center"/>
    </xf>
    <xf numFmtId="169" fontId="28" fillId="0" borderId="30" xfId="2" applyNumberFormat="1" applyFont="1" applyBorder="1" applyAlignment="1" applyProtection="1">
      <alignment horizontal="right"/>
    </xf>
    <xf numFmtId="169" fontId="28" fillId="0" borderId="16" xfId="2" applyNumberFormat="1" applyFont="1" applyBorder="1" applyAlignment="1" applyProtection="1">
      <alignment horizontal="right"/>
    </xf>
    <xf numFmtId="169" fontId="28" fillId="0" borderId="17" xfId="2" applyNumberFormat="1" applyFont="1" applyBorder="1" applyAlignment="1" applyProtection="1">
      <alignment horizontal="right"/>
    </xf>
    <xf numFmtId="0" fontId="28" fillId="20" borderId="24" xfId="2" applyFont="1" applyFill="1" applyBorder="1" applyAlignment="1" applyProtection="1">
      <alignment horizontal="center" vertical="center"/>
    </xf>
    <xf numFmtId="0" fontId="28" fillId="20" borderId="25" xfId="2" applyFont="1" applyFill="1" applyBorder="1" applyAlignment="1" applyProtection="1">
      <alignment horizontal="center" vertical="center"/>
    </xf>
    <xf numFmtId="0" fontId="28" fillId="20" borderId="26" xfId="2" applyFont="1" applyFill="1" applyBorder="1" applyAlignment="1" applyProtection="1">
      <alignment horizontal="center" vertical="center"/>
    </xf>
    <xf numFmtId="169" fontId="28" fillId="17" borderId="30" xfId="2" applyNumberFormat="1" applyFont="1" applyFill="1" applyBorder="1" applyAlignment="1" applyProtection="1">
      <alignment horizontal="right"/>
    </xf>
    <xf numFmtId="169" fontId="28" fillId="17" borderId="16" xfId="2" applyNumberFormat="1" applyFont="1" applyFill="1" applyBorder="1" applyAlignment="1" applyProtection="1">
      <alignment horizontal="right"/>
    </xf>
    <xf numFmtId="169" fontId="28" fillId="17" borderId="17" xfId="2" applyNumberFormat="1" applyFont="1" applyFill="1" applyBorder="1" applyAlignment="1" applyProtection="1">
      <alignment horizontal="right"/>
    </xf>
    <xf numFmtId="0" fontId="29" fillId="21" borderId="24" xfId="0" applyFont="1" applyFill="1" applyBorder="1" applyAlignment="1" applyProtection="1">
      <alignment horizontal="center" vertical="center"/>
    </xf>
    <xf numFmtId="0" fontId="29" fillId="21" borderId="25" xfId="0" applyFont="1" applyFill="1" applyBorder="1" applyAlignment="1" applyProtection="1">
      <alignment horizontal="center" vertical="center"/>
    </xf>
    <xf numFmtId="0" fontId="29" fillId="21" borderId="26" xfId="0" applyFont="1" applyFill="1" applyBorder="1" applyAlignment="1" applyProtection="1">
      <alignment horizontal="center" vertical="center"/>
    </xf>
    <xf numFmtId="0" fontId="30" fillId="21" borderId="24" xfId="2" applyFont="1" applyFill="1" applyBorder="1" applyAlignment="1" applyProtection="1">
      <alignment horizontal="center" vertical="center"/>
    </xf>
    <xf numFmtId="0" fontId="30" fillId="21" borderId="25" xfId="2" applyFont="1" applyFill="1" applyBorder="1" applyAlignment="1" applyProtection="1">
      <alignment horizontal="center" vertical="center"/>
    </xf>
    <xf numFmtId="0" fontId="30" fillId="21" borderId="26" xfId="2" applyFont="1" applyFill="1" applyBorder="1" applyAlignment="1" applyProtection="1">
      <alignment horizontal="center" vertical="center"/>
    </xf>
    <xf numFmtId="169" fontId="28" fillId="0" borderId="30" xfId="0" applyNumberFormat="1" applyFont="1" applyBorder="1" applyAlignment="1" applyProtection="1">
      <alignment horizontal="right"/>
    </xf>
    <xf numFmtId="169" fontId="28" fillId="0" borderId="16" xfId="0" applyNumberFormat="1" applyFont="1" applyBorder="1" applyAlignment="1" applyProtection="1">
      <alignment horizontal="right"/>
    </xf>
    <xf numFmtId="169" fontId="28" fillId="0" borderId="17" xfId="0" applyNumberFormat="1" applyFont="1" applyBorder="1" applyAlignment="1" applyProtection="1">
      <alignment horizontal="right"/>
    </xf>
    <xf numFmtId="169" fontId="28" fillId="23" borderId="30" xfId="0" applyNumberFormat="1" applyFont="1" applyFill="1" applyBorder="1" applyAlignment="1" applyProtection="1">
      <alignment horizontal="right"/>
    </xf>
    <xf numFmtId="169" fontId="28" fillId="23" borderId="16" xfId="0" applyNumberFormat="1" applyFont="1" applyFill="1" applyBorder="1" applyAlignment="1" applyProtection="1">
      <alignment horizontal="right"/>
    </xf>
    <xf numFmtId="169" fontId="28" fillId="23" borderId="17" xfId="0" applyNumberFormat="1" applyFont="1" applyFill="1" applyBorder="1" applyAlignment="1" applyProtection="1">
      <alignment horizontal="right"/>
    </xf>
    <xf numFmtId="0" fontId="23" fillId="10" borderId="15" xfId="2" applyFont="1" applyFill="1" applyBorder="1" applyAlignment="1" applyProtection="1">
      <alignment horizontal="center" vertical="center" wrapText="1"/>
    </xf>
    <xf numFmtId="0" fontId="23" fillId="10" borderId="16" xfId="2" applyFont="1" applyFill="1" applyBorder="1" applyAlignment="1" applyProtection="1">
      <alignment horizontal="center" vertical="center" wrapText="1"/>
    </xf>
    <xf numFmtId="0" fontId="23" fillId="10" borderId="17" xfId="2" applyFont="1" applyFill="1" applyBorder="1" applyAlignment="1" applyProtection="1">
      <alignment horizontal="center" vertical="center" wrapText="1"/>
    </xf>
    <xf numFmtId="0" fontId="28" fillId="20" borderId="54" xfId="0" applyFont="1" applyFill="1" applyBorder="1" applyAlignment="1" applyProtection="1">
      <alignment horizontal="center" vertical="center"/>
    </xf>
    <xf numFmtId="0" fontId="28" fillId="20" borderId="55" xfId="0" applyFont="1" applyFill="1" applyBorder="1" applyAlignment="1" applyProtection="1">
      <alignment horizontal="center" vertical="center"/>
    </xf>
    <xf numFmtId="0" fontId="28" fillId="20" borderId="23" xfId="0" applyFont="1" applyFill="1" applyBorder="1" applyAlignment="1" applyProtection="1">
      <alignment horizontal="center" vertical="center"/>
    </xf>
  </cellXfs>
  <cellStyles count="12">
    <cellStyle name="Comma" xfId="3" builtinId="3"/>
    <cellStyle name="Comma 2" xfId="10"/>
    <cellStyle name="Comma_Anneau  parking membres" xfId="9"/>
    <cellStyle name="Comma_Palais" xfId="8"/>
    <cellStyle name="Normal" xfId="0" builtinId="0"/>
    <cellStyle name="Normal 2" xfId="2"/>
    <cellStyle name="Normal_Anneau  parking membres" xfId="7"/>
    <cellStyle name="Normal_Palais" xfId="4"/>
    <cellStyle name="Normal_Parking Personnel" xfId="5"/>
    <cellStyle name="Normal_Parking Personnel 2" xfId="6"/>
    <cellStyle name="Percent" xfId="11" builtinId="5"/>
    <cellStyle name="RowLevel_4" xfId="1" builtinId="1" iLevel="3"/>
  </cellStyles>
  <dxfs count="0"/>
  <tableStyles count="0" defaultTableStyle="TableStyleMedium2" defaultPivotStyle="PivotStyleLight16"/>
  <colors>
    <mruColors>
      <color rgb="FFFF8181"/>
      <color rgb="FF7030A0"/>
      <color rgb="FFFFC9C9"/>
      <color rgb="FFFF9F9F"/>
      <color rgb="FFFF6565"/>
      <color rgb="FFEAF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50"/>
  <sheetViews>
    <sheetView tabSelected="1" zoomScaleNormal="100" workbookViewId="0">
      <selection sqref="A1:C1"/>
    </sheetView>
  </sheetViews>
  <sheetFormatPr defaultRowHeight="15" x14ac:dyDescent="0.25"/>
  <cols>
    <col min="1" max="3" width="32.5703125" style="740" customWidth="1"/>
    <col min="4" max="16384" width="9.140625" style="739"/>
  </cols>
  <sheetData>
    <row r="1" spans="1:3" ht="23.25" x14ac:dyDescent="0.25">
      <c r="A1" s="909" t="s">
        <v>12670</v>
      </c>
      <c r="B1" s="909"/>
      <c r="C1" s="909"/>
    </row>
    <row r="2" spans="1:3" ht="36" customHeight="1" x14ac:dyDescent="0.25">
      <c r="A2" s="904" t="s">
        <v>12671</v>
      </c>
      <c r="B2" s="904"/>
      <c r="C2" s="904"/>
    </row>
    <row r="3" spans="1:3" x14ac:dyDescent="0.25">
      <c r="A3" s="1" t="s">
        <v>12672</v>
      </c>
      <c r="B3" s="1"/>
      <c r="C3" s="1"/>
    </row>
    <row r="4" spans="1:3" x14ac:dyDescent="0.25">
      <c r="A4" s="1" t="s">
        <v>12673</v>
      </c>
      <c r="B4" s="1"/>
      <c r="C4" s="1"/>
    </row>
    <row r="5" spans="1:3" x14ac:dyDescent="0.25">
      <c r="A5" s="1" t="s">
        <v>12674</v>
      </c>
      <c r="B5" s="1"/>
      <c r="C5" s="1"/>
    </row>
    <row r="6" spans="1:3" x14ac:dyDescent="0.25">
      <c r="A6" s="1" t="s">
        <v>12675</v>
      </c>
      <c r="B6" s="1"/>
      <c r="C6" s="1"/>
    </row>
    <row r="7" spans="1:3" x14ac:dyDescent="0.25">
      <c r="A7" s="1" t="s">
        <v>12676</v>
      </c>
      <c r="B7" s="1"/>
      <c r="C7" s="1"/>
    </row>
    <row r="8" spans="1:3" x14ac:dyDescent="0.25">
      <c r="A8" s="1" t="s">
        <v>12677</v>
      </c>
      <c r="B8" s="1"/>
      <c r="C8" s="1"/>
    </row>
    <row r="9" spans="1:3" ht="45" customHeight="1" x14ac:dyDescent="0.25">
      <c r="A9" s="1" t="s">
        <v>12678</v>
      </c>
      <c r="B9" s="1"/>
      <c r="C9" s="1"/>
    </row>
    <row r="10" spans="1:3" ht="36" customHeight="1" x14ac:dyDescent="0.25">
      <c r="A10" s="904" t="s">
        <v>12679</v>
      </c>
      <c r="B10" s="904"/>
      <c r="C10" s="904"/>
    </row>
    <row r="11" spans="1:3" x14ac:dyDescent="0.25">
      <c r="A11" s="905" t="s">
        <v>12719</v>
      </c>
      <c r="B11" s="905"/>
      <c r="C11" s="905"/>
    </row>
    <row r="12" spans="1:3" ht="38.25" customHeight="1" x14ac:dyDescent="0.25">
      <c r="A12" s="905" t="s">
        <v>12722</v>
      </c>
      <c r="B12" s="905"/>
      <c r="C12" s="905"/>
    </row>
    <row r="13" spans="1:3" ht="37.5" customHeight="1" x14ac:dyDescent="0.25">
      <c r="A13" s="905" t="s">
        <v>12721</v>
      </c>
      <c r="B13" s="905"/>
      <c r="C13" s="905"/>
    </row>
    <row r="14" spans="1:3" ht="45" customHeight="1" x14ac:dyDescent="0.25">
      <c r="A14" s="905" t="s">
        <v>12720</v>
      </c>
      <c r="B14" s="905"/>
      <c r="C14" s="905"/>
    </row>
    <row r="15" spans="1:3" ht="15.75" thickBot="1" x14ac:dyDescent="0.3">
      <c r="A15" s="905" t="s">
        <v>12724</v>
      </c>
      <c r="B15" s="905"/>
      <c r="C15" s="905"/>
    </row>
    <row r="16" spans="1:3" ht="15.75" thickBot="1" x14ac:dyDescent="0.3">
      <c r="A16" s="808" t="s">
        <v>12680</v>
      </c>
      <c r="B16" s="809" t="s">
        <v>12630</v>
      </c>
      <c r="C16" s="809" t="s">
        <v>12681</v>
      </c>
    </row>
    <row r="17" spans="1:3" x14ac:dyDescent="0.25">
      <c r="A17" s="906">
        <v>2018</v>
      </c>
      <c r="B17" s="810" t="s">
        <v>12717</v>
      </c>
      <c r="C17" s="811" t="s">
        <v>12723</v>
      </c>
    </row>
    <row r="18" spans="1:3" x14ac:dyDescent="0.25">
      <c r="A18" s="911"/>
      <c r="B18" s="812" t="s">
        <v>12631</v>
      </c>
      <c r="C18" s="811" t="s">
        <v>12682</v>
      </c>
    </row>
    <row r="19" spans="1:3" ht="15.75" thickBot="1" x14ac:dyDescent="0.3">
      <c r="A19" s="907"/>
      <c r="B19" s="813" t="s">
        <v>12631</v>
      </c>
      <c r="C19" s="814" t="s">
        <v>12629</v>
      </c>
    </row>
    <row r="20" spans="1:3" x14ac:dyDescent="0.25">
      <c r="A20" s="906">
        <v>2019</v>
      </c>
      <c r="B20" s="810" t="s">
        <v>12632</v>
      </c>
      <c r="C20" s="811" t="s">
        <v>12682</v>
      </c>
    </row>
    <row r="21" spans="1:3" x14ac:dyDescent="0.25">
      <c r="A21" s="911"/>
      <c r="B21" s="812" t="s">
        <v>12683</v>
      </c>
      <c r="C21" s="811" t="s">
        <v>12629</v>
      </c>
    </row>
    <row r="22" spans="1:3" ht="15.75" thickBot="1" x14ac:dyDescent="0.3">
      <c r="A22" s="907"/>
      <c r="B22" s="813" t="s">
        <v>12684</v>
      </c>
      <c r="C22" s="814" t="s">
        <v>7923</v>
      </c>
    </row>
    <row r="23" spans="1:3" x14ac:dyDescent="0.25">
      <c r="A23" s="906">
        <v>2020</v>
      </c>
      <c r="B23" s="906" t="s">
        <v>12632</v>
      </c>
      <c r="C23" s="815" t="s">
        <v>12682</v>
      </c>
    </row>
    <row r="24" spans="1:3" ht="15.75" thickBot="1" x14ac:dyDescent="0.3">
      <c r="A24" s="907"/>
      <c r="B24" s="907"/>
      <c r="C24" s="814" t="s">
        <v>7923</v>
      </c>
    </row>
    <row r="25" spans="1:3" x14ac:dyDescent="0.25">
      <c r="A25" s="906">
        <v>2021</v>
      </c>
      <c r="B25" s="906" t="s">
        <v>12632</v>
      </c>
      <c r="C25" s="815" t="s">
        <v>12682</v>
      </c>
    </row>
    <row r="26" spans="1:3" ht="15.75" thickBot="1" x14ac:dyDescent="0.3">
      <c r="A26" s="907"/>
      <c r="B26" s="907"/>
      <c r="C26" s="814" t="s">
        <v>7923</v>
      </c>
    </row>
    <row r="27" spans="1:3" x14ac:dyDescent="0.25">
      <c r="A27" s="906">
        <v>2022</v>
      </c>
      <c r="B27" s="906" t="s">
        <v>12632</v>
      </c>
      <c r="C27" s="815" t="s">
        <v>12682</v>
      </c>
    </row>
    <row r="28" spans="1:3" ht="15.75" thickBot="1" x14ac:dyDescent="0.3">
      <c r="A28" s="907"/>
      <c r="B28" s="907"/>
      <c r="C28" s="814" t="s">
        <v>7923</v>
      </c>
    </row>
    <row r="29" spans="1:3" x14ac:dyDescent="0.25">
      <c r="A29" s="906">
        <v>2023</v>
      </c>
      <c r="B29" s="906" t="s">
        <v>12632</v>
      </c>
      <c r="C29" s="815" t="s">
        <v>12682</v>
      </c>
    </row>
    <row r="30" spans="1:3" ht="15.75" thickBot="1" x14ac:dyDescent="0.3">
      <c r="A30" s="907"/>
      <c r="B30" s="907"/>
      <c r="C30" s="814" t="s">
        <v>7923</v>
      </c>
    </row>
    <row r="31" spans="1:3" x14ac:dyDescent="0.25">
      <c r="A31" s="906">
        <v>2024</v>
      </c>
      <c r="B31" s="906" t="s">
        <v>12631</v>
      </c>
      <c r="C31" s="816" t="s">
        <v>12682</v>
      </c>
    </row>
    <row r="32" spans="1:3" ht="15.75" thickBot="1" x14ac:dyDescent="0.3">
      <c r="A32" s="907"/>
      <c r="B32" s="907"/>
      <c r="C32" s="814" t="s">
        <v>7923</v>
      </c>
    </row>
    <row r="33" spans="1:3" ht="90" customHeight="1" x14ac:dyDescent="0.25">
      <c r="A33" s="910" t="s">
        <v>12725</v>
      </c>
      <c r="B33" s="910"/>
      <c r="C33" s="910"/>
    </row>
    <row r="34" spans="1:3" ht="36" customHeight="1" x14ac:dyDescent="0.25">
      <c r="A34" s="904" t="s">
        <v>12685</v>
      </c>
      <c r="B34" s="904"/>
      <c r="C34" s="904"/>
    </row>
    <row r="35" spans="1:3" x14ac:dyDescent="0.25">
      <c r="A35" s="1" t="s">
        <v>12686</v>
      </c>
      <c r="B35" s="1"/>
      <c r="C35" s="1"/>
    </row>
    <row r="36" spans="1:3" x14ac:dyDescent="0.25">
      <c r="A36" s="908" t="s">
        <v>12687</v>
      </c>
      <c r="B36" s="908"/>
      <c r="C36" s="908"/>
    </row>
    <row r="37" spans="1:3" ht="75" customHeight="1" x14ac:dyDescent="0.25">
      <c r="A37" s="1" t="s">
        <v>12688</v>
      </c>
      <c r="B37" s="1"/>
      <c r="C37" s="1"/>
    </row>
    <row r="38" spans="1:3" ht="60" customHeight="1" x14ac:dyDescent="0.25">
      <c r="A38" s="1" t="s">
        <v>12689</v>
      </c>
      <c r="B38" s="1"/>
      <c r="C38" s="1"/>
    </row>
    <row r="39" spans="1:3" x14ac:dyDescent="0.25">
      <c r="A39" s="908" t="s">
        <v>12690</v>
      </c>
      <c r="B39" s="908"/>
      <c r="C39" s="908"/>
    </row>
    <row r="40" spans="1:3" ht="30" customHeight="1" x14ac:dyDescent="0.25">
      <c r="A40" s="1" t="s">
        <v>12691</v>
      </c>
      <c r="B40" s="1"/>
      <c r="C40" s="1"/>
    </row>
    <row r="41" spans="1:3" x14ac:dyDescent="0.25">
      <c r="A41" s="1" t="s">
        <v>12692</v>
      </c>
      <c r="B41" s="1"/>
      <c r="C41" s="1"/>
    </row>
    <row r="42" spans="1:3" ht="60" customHeight="1" x14ac:dyDescent="0.25">
      <c r="A42" s="1" t="s">
        <v>12693</v>
      </c>
      <c r="B42" s="1"/>
      <c r="C42" s="1"/>
    </row>
    <row r="43" spans="1:3" x14ac:dyDescent="0.25">
      <c r="A43" s="908" t="s">
        <v>12694</v>
      </c>
      <c r="B43" s="908"/>
      <c r="C43" s="908"/>
    </row>
    <row r="44" spans="1:3" ht="60" customHeight="1" x14ac:dyDescent="0.25">
      <c r="A44" s="1" t="s">
        <v>12695</v>
      </c>
      <c r="B44" s="1"/>
      <c r="C44" s="1"/>
    </row>
    <row r="45" spans="1:3" ht="36" customHeight="1" x14ac:dyDescent="0.25">
      <c r="A45" s="904" t="s">
        <v>12696</v>
      </c>
      <c r="B45" s="904"/>
      <c r="C45" s="904"/>
    </row>
    <row r="46" spans="1:3" x14ac:dyDescent="0.25">
      <c r="A46" s="1" t="s">
        <v>12697</v>
      </c>
      <c r="B46" s="1"/>
      <c r="C46" s="1"/>
    </row>
    <row r="47" spans="1:3" ht="30" customHeight="1" x14ac:dyDescent="0.25">
      <c r="A47" s="1" t="s">
        <v>12698</v>
      </c>
      <c r="B47" s="1"/>
      <c r="C47" s="1"/>
    </row>
    <row r="48" spans="1:3" ht="30" customHeight="1" x14ac:dyDescent="0.25">
      <c r="A48" s="1" t="s">
        <v>12699</v>
      </c>
      <c r="B48" s="1"/>
      <c r="C48" s="1"/>
    </row>
    <row r="49" spans="1:3" ht="36" customHeight="1" x14ac:dyDescent="0.25">
      <c r="A49" s="904" t="s">
        <v>12700</v>
      </c>
      <c r="B49" s="904"/>
      <c r="C49" s="904"/>
    </row>
    <row r="50" spans="1:3" ht="45" customHeight="1" x14ac:dyDescent="0.25">
      <c r="A50" s="1" t="s">
        <v>12701</v>
      </c>
      <c r="B50" s="1"/>
      <c r="C50" s="1"/>
    </row>
  </sheetData>
  <sheetProtection password="FB83" sheet="1" objects="1" scenarios="1" selectLockedCells="1"/>
  <mergeCells count="45">
    <mergeCell ref="A8:C8"/>
    <mergeCell ref="A9:C9"/>
    <mergeCell ref="A15:C15"/>
    <mergeCell ref="A33:C33"/>
    <mergeCell ref="A35:C35"/>
    <mergeCell ref="A31:A32"/>
    <mergeCell ref="B31:B32"/>
    <mergeCell ref="B29:B30"/>
    <mergeCell ref="B27:B28"/>
    <mergeCell ref="B25:B26"/>
    <mergeCell ref="B23:B24"/>
    <mergeCell ref="A17:A19"/>
    <mergeCell ref="A20:A22"/>
    <mergeCell ref="A23:A24"/>
    <mergeCell ref="A25:A26"/>
    <mergeCell ref="A27:A28"/>
    <mergeCell ref="A43:C43"/>
    <mergeCell ref="A44:C44"/>
    <mergeCell ref="A45:C45"/>
    <mergeCell ref="A1:C1"/>
    <mergeCell ref="A2:C2"/>
    <mergeCell ref="A10:C10"/>
    <mergeCell ref="A34:C34"/>
    <mergeCell ref="A36:C36"/>
    <mergeCell ref="A39:C39"/>
    <mergeCell ref="A11:C11"/>
    <mergeCell ref="A12:C12"/>
    <mergeCell ref="A3:C3"/>
    <mergeCell ref="A4:C4"/>
    <mergeCell ref="A5:C5"/>
    <mergeCell ref="A6:C6"/>
    <mergeCell ref="A7:C7"/>
    <mergeCell ref="A13:C13"/>
    <mergeCell ref="A14:C14"/>
    <mergeCell ref="A40:C40"/>
    <mergeCell ref="A41:C41"/>
    <mergeCell ref="A42:C42"/>
    <mergeCell ref="A37:C37"/>
    <mergeCell ref="A38:C38"/>
    <mergeCell ref="A29:A30"/>
    <mergeCell ref="A46:C46"/>
    <mergeCell ref="A47:C47"/>
    <mergeCell ref="A48:C48"/>
    <mergeCell ref="A49:C49"/>
    <mergeCell ref="A50:C50"/>
  </mergeCells>
  <pageMargins left="0.7" right="0.7" top="0.75" bottom="0.75" header="0.3" footer="0.3"/>
  <pageSetup paperSize="9" scale="89"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N580"/>
  <sheetViews>
    <sheetView showGridLines="0" zoomScale="92" zoomScaleNormal="92" zoomScaleSheetLayoutView="55" workbookViewId="0">
      <pane ySplit="1" topLeftCell="A2" activePane="bottomLeft" state="frozen"/>
      <selection pane="bottomLeft" activeCell="L2" sqref="L2"/>
    </sheetView>
  </sheetViews>
  <sheetFormatPr defaultColWidth="9.140625" defaultRowHeight="18" customHeight="1" outlineLevelCol="1" x14ac:dyDescent="0.25"/>
  <cols>
    <col min="1" max="1" width="13.7109375" style="31" customWidth="1"/>
    <col min="2" max="2" width="13.7109375" style="100" customWidth="1"/>
    <col min="3" max="3" width="13.7109375" style="11" customWidth="1" outlineLevel="1"/>
    <col min="4" max="4" width="25.7109375" style="31" customWidth="1"/>
    <col min="5" max="5" width="21.42578125" style="31" customWidth="1" outlineLevel="1"/>
    <col min="6" max="6" width="43.5703125" style="18" customWidth="1" outlineLevel="1"/>
    <col min="7" max="7" width="5" style="31" customWidth="1" outlineLevel="1"/>
    <col min="8" max="8" width="6.28515625" style="16" customWidth="1"/>
    <col min="9" max="9" width="11.5703125" style="18" customWidth="1" outlineLevel="1"/>
    <col min="10" max="10" width="13" style="18" customWidth="1" outlineLevel="1"/>
    <col min="11" max="11" width="10" style="30" customWidth="1" outlineLevel="1"/>
    <col min="12" max="12" width="12.7109375" style="6" customWidth="1"/>
    <col min="13" max="13" width="13" style="6" customWidth="1"/>
    <col min="14" max="16384" width="9.140625" style="6"/>
  </cols>
  <sheetData>
    <row r="1" spans="1:14" s="97" customFormat="1" ht="33.75" x14ac:dyDescent="0.25">
      <c r="A1" s="123" t="s">
        <v>4906</v>
      </c>
      <c r="B1" s="123" t="s">
        <v>60</v>
      </c>
      <c r="C1" s="124" t="s">
        <v>718</v>
      </c>
      <c r="D1" s="123" t="s">
        <v>63</v>
      </c>
      <c r="E1" s="123" t="s">
        <v>66</v>
      </c>
      <c r="F1" s="123" t="s">
        <v>71</v>
      </c>
      <c r="G1" s="124" t="s">
        <v>72</v>
      </c>
      <c r="H1" s="124" t="s">
        <v>6790</v>
      </c>
      <c r="I1" s="125" t="s">
        <v>1</v>
      </c>
      <c r="J1" s="125" t="s">
        <v>2</v>
      </c>
      <c r="K1" s="125" t="s">
        <v>4907</v>
      </c>
      <c r="L1" s="125" t="s">
        <v>12622</v>
      </c>
      <c r="M1" s="125" t="s">
        <v>12623</v>
      </c>
      <c r="N1" s="741" t="s">
        <v>12704</v>
      </c>
    </row>
    <row r="2" spans="1:14" s="30" customFormat="1" ht="22.5" x14ac:dyDescent="0.25">
      <c r="A2" s="447" t="s">
        <v>5887</v>
      </c>
      <c r="B2" s="445" t="s">
        <v>5344</v>
      </c>
      <c r="C2" s="464" t="s">
        <v>739</v>
      </c>
      <c r="D2" s="450" t="s">
        <v>5347</v>
      </c>
      <c r="E2" s="450" t="s">
        <v>739</v>
      </c>
      <c r="F2" s="830" t="s">
        <v>6649</v>
      </c>
      <c r="G2" s="433">
        <v>2</v>
      </c>
      <c r="H2" s="10"/>
      <c r="I2" s="48" t="s">
        <v>3979</v>
      </c>
      <c r="J2" s="48"/>
      <c r="K2" s="175">
        <v>1</v>
      </c>
      <c r="L2" s="833"/>
      <c r="M2" s="833"/>
    </row>
    <row r="3" spans="1:14" s="30" customFormat="1" ht="22.5" x14ac:dyDescent="0.25">
      <c r="A3" s="447" t="s">
        <v>11441</v>
      </c>
      <c r="B3" s="445" t="s">
        <v>5344</v>
      </c>
      <c r="C3" s="464" t="s">
        <v>739</v>
      </c>
      <c r="D3" s="450" t="s">
        <v>5347</v>
      </c>
      <c r="E3" s="450" t="s">
        <v>739</v>
      </c>
      <c r="F3" s="830" t="s">
        <v>3977</v>
      </c>
      <c r="G3" s="433">
        <v>10</v>
      </c>
      <c r="H3" s="10"/>
      <c r="I3" s="48" t="s">
        <v>3978</v>
      </c>
      <c r="J3" s="48"/>
      <c r="K3" s="175">
        <v>1</v>
      </c>
      <c r="L3" s="833"/>
      <c r="M3" s="833"/>
    </row>
    <row r="4" spans="1:14" s="30" customFormat="1" ht="22.5" x14ac:dyDescent="0.25">
      <c r="A4" s="447" t="s">
        <v>11442</v>
      </c>
      <c r="B4" s="445" t="s">
        <v>5344</v>
      </c>
      <c r="C4" s="464" t="s">
        <v>739</v>
      </c>
      <c r="D4" s="450" t="s">
        <v>5347</v>
      </c>
      <c r="E4" s="450" t="s">
        <v>739</v>
      </c>
      <c r="F4" s="830" t="s">
        <v>3980</v>
      </c>
      <c r="G4" s="433">
        <v>1</v>
      </c>
      <c r="H4" s="10"/>
      <c r="I4" s="48" t="s">
        <v>3967</v>
      </c>
      <c r="J4" s="48"/>
      <c r="K4" s="175">
        <v>1</v>
      </c>
      <c r="L4" s="833"/>
      <c r="M4" s="833"/>
    </row>
    <row r="5" spans="1:14" s="30" customFormat="1" ht="22.5" x14ac:dyDescent="0.25">
      <c r="A5" s="447" t="s">
        <v>11443</v>
      </c>
      <c r="B5" s="445" t="s">
        <v>5344</v>
      </c>
      <c r="C5" s="464" t="s">
        <v>739</v>
      </c>
      <c r="D5" s="450" t="s">
        <v>5347</v>
      </c>
      <c r="E5" s="450" t="s">
        <v>739</v>
      </c>
      <c r="F5" s="830" t="s">
        <v>3983</v>
      </c>
      <c r="G5" s="433">
        <v>2</v>
      </c>
      <c r="H5" s="10"/>
      <c r="I5" s="48" t="s">
        <v>3979</v>
      </c>
      <c r="J5" s="48" t="s">
        <v>3982</v>
      </c>
      <c r="K5" s="175">
        <v>1</v>
      </c>
      <c r="L5" s="833"/>
      <c r="M5" s="833"/>
    </row>
    <row r="6" spans="1:14" s="30" customFormat="1" ht="22.5" customHeight="1" x14ac:dyDescent="0.25">
      <c r="A6" s="949" t="s">
        <v>11444</v>
      </c>
      <c r="B6" s="939" t="s">
        <v>5344</v>
      </c>
      <c r="C6" s="962" t="s">
        <v>739</v>
      </c>
      <c r="D6" s="450" t="s">
        <v>5347</v>
      </c>
      <c r="E6" s="450" t="s">
        <v>739</v>
      </c>
      <c r="F6" s="830" t="s">
        <v>3977</v>
      </c>
      <c r="G6" s="433">
        <v>2</v>
      </c>
      <c r="H6" s="10"/>
      <c r="I6" s="48" t="s">
        <v>3978</v>
      </c>
      <c r="J6" s="48"/>
      <c r="K6" s="175">
        <v>1</v>
      </c>
      <c r="L6" s="941"/>
      <c r="M6" s="941"/>
    </row>
    <row r="7" spans="1:14" ht="22.5" x14ac:dyDescent="0.25">
      <c r="A7" s="960"/>
      <c r="B7" s="976"/>
      <c r="C7" s="963"/>
      <c r="D7" s="450" t="s">
        <v>5347</v>
      </c>
      <c r="E7" s="450" t="s">
        <v>5348</v>
      </c>
      <c r="F7" s="830" t="s">
        <v>3977</v>
      </c>
      <c r="G7" s="433">
        <v>4</v>
      </c>
      <c r="H7" s="450"/>
      <c r="I7" s="48" t="s">
        <v>3978</v>
      </c>
      <c r="J7" s="48"/>
      <c r="K7" s="175">
        <v>1</v>
      </c>
      <c r="L7" s="944"/>
      <c r="M7" s="944"/>
    </row>
    <row r="8" spans="1:14" s="30" customFormat="1" ht="22.5" x14ac:dyDescent="0.25">
      <c r="A8" s="960"/>
      <c r="B8" s="976"/>
      <c r="C8" s="963"/>
      <c r="D8" s="450" t="s">
        <v>4060</v>
      </c>
      <c r="E8" s="450" t="s">
        <v>739</v>
      </c>
      <c r="F8" s="830" t="s">
        <v>3977</v>
      </c>
      <c r="G8" s="433">
        <v>3</v>
      </c>
      <c r="H8" s="450"/>
      <c r="I8" s="48" t="s">
        <v>3978</v>
      </c>
      <c r="J8" s="48"/>
      <c r="K8" s="832">
        <v>1</v>
      </c>
      <c r="L8" s="944"/>
      <c r="M8" s="944"/>
    </row>
    <row r="9" spans="1:14" s="30" customFormat="1" ht="22.5" x14ac:dyDescent="0.25">
      <c r="A9" s="960"/>
      <c r="B9" s="976"/>
      <c r="C9" s="963"/>
      <c r="D9" s="450" t="s">
        <v>4060</v>
      </c>
      <c r="E9" s="450" t="s">
        <v>5345</v>
      </c>
      <c r="F9" s="830" t="s">
        <v>3977</v>
      </c>
      <c r="G9" s="433">
        <v>4</v>
      </c>
      <c r="H9" s="450"/>
      <c r="I9" s="48" t="s">
        <v>3978</v>
      </c>
      <c r="J9" s="48"/>
      <c r="K9" s="832">
        <v>1</v>
      </c>
      <c r="L9" s="944"/>
      <c r="M9" s="944"/>
    </row>
    <row r="10" spans="1:14" s="30" customFormat="1" ht="22.5" x14ac:dyDescent="0.25">
      <c r="A10" s="950"/>
      <c r="B10" s="940"/>
      <c r="C10" s="1060"/>
      <c r="D10" s="450" t="s">
        <v>4060</v>
      </c>
      <c r="E10" s="450" t="s">
        <v>5346</v>
      </c>
      <c r="F10" s="830" t="s">
        <v>3977</v>
      </c>
      <c r="G10" s="433">
        <v>1</v>
      </c>
      <c r="H10" s="450"/>
      <c r="I10" s="48" t="s">
        <v>3978</v>
      </c>
      <c r="J10" s="48"/>
      <c r="K10" s="832">
        <v>1</v>
      </c>
      <c r="L10" s="942"/>
      <c r="M10" s="942"/>
    </row>
    <row r="11" spans="1:14" s="30" customFormat="1" ht="22.5" customHeight="1" x14ac:dyDescent="0.25">
      <c r="A11" s="949" t="s">
        <v>11445</v>
      </c>
      <c r="B11" s="939" t="s">
        <v>5344</v>
      </c>
      <c r="C11" s="962" t="s">
        <v>739</v>
      </c>
      <c r="D11" s="450" t="s">
        <v>11680</v>
      </c>
      <c r="E11" s="450" t="s">
        <v>11440</v>
      </c>
      <c r="F11" s="509" t="s">
        <v>11449</v>
      </c>
      <c r="G11" s="450"/>
      <c r="H11" s="450"/>
      <c r="I11" s="509" t="s">
        <v>3968</v>
      </c>
      <c r="J11" s="509" t="s">
        <v>11536</v>
      </c>
      <c r="K11" s="461"/>
      <c r="L11" s="941"/>
      <c r="M11" s="941"/>
    </row>
    <row r="12" spans="1:14" s="30" customFormat="1" ht="15" customHeight="1" x14ac:dyDescent="0.25">
      <c r="A12" s="960"/>
      <c r="B12" s="976"/>
      <c r="C12" s="963"/>
      <c r="D12" s="450" t="s">
        <v>11681</v>
      </c>
      <c r="E12" s="450" t="s">
        <v>11440</v>
      </c>
      <c r="F12" s="509" t="s">
        <v>11449</v>
      </c>
      <c r="G12" s="450"/>
      <c r="H12" s="450"/>
      <c r="I12" s="509" t="s">
        <v>3968</v>
      </c>
      <c r="J12" s="509" t="s">
        <v>11536</v>
      </c>
      <c r="K12" s="461"/>
      <c r="L12" s="944"/>
      <c r="M12" s="944"/>
    </row>
    <row r="13" spans="1:14" s="30" customFormat="1" ht="15" customHeight="1" x14ac:dyDescent="0.25">
      <c r="A13" s="960"/>
      <c r="B13" s="976"/>
      <c r="C13" s="963"/>
      <c r="D13" s="450" t="s">
        <v>11682</v>
      </c>
      <c r="E13" s="450" t="s">
        <v>11440</v>
      </c>
      <c r="F13" s="509" t="s">
        <v>11449</v>
      </c>
      <c r="G13" s="450"/>
      <c r="H13" s="450"/>
      <c r="I13" s="509" t="s">
        <v>3968</v>
      </c>
      <c r="J13" s="509" t="s">
        <v>11536</v>
      </c>
      <c r="K13" s="461"/>
      <c r="L13" s="944"/>
      <c r="M13" s="944"/>
    </row>
    <row r="14" spans="1:14" s="30" customFormat="1" ht="15" customHeight="1" x14ac:dyDescent="0.25">
      <c r="A14" s="950"/>
      <c r="B14" s="940"/>
      <c r="C14" s="1060"/>
      <c r="D14" s="450" t="s">
        <v>11683</v>
      </c>
      <c r="E14" s="450" t="s">
        <v>11440</v>
      </c>
      <c r="F14" s="509" t="s">
        <v>11449</v>
      </c>
      <c r="G14" s="450"/>
      <c r="H14" s="450"/>
      <c r="I14" s="509" t="s">
        <v>3968</v>
      </c>
      <c r="J14" s="509" t="s">
        <v>11536</v>
      </c>
      <c r="K14" s="461"/>
      <c r="L14" s="942"/>
      <c r="M14" s="942"/>
    </row>
    <row r="15" spans="1:14" s="30" customFormat="1" ht="22.5" customHeight="1" x14ac:dyDescent="0.25">
      <c r="A15" s="949" t="s">
        <v>11446</v>
      </c>
      <c r="B15" s="939" t="s">
        <v>5344</v>
      </c>
      <c r="C15" s="962" t="s">
        <v>739</v>
      </c>
      <c r="D15" s="450" t="s">
        <v>11684</v>
      </c>
      <c r="E15" s="450" t="s">
        <v>11440</v>
      </c>
      <c r="F15" s="875" t="s">
        <v>12751</v>
      </c>
      <c r="G15" s="450"/>
      <c r="H15" s="450"/>
      <c r="I15" s="509"/>
      <c r="J15" s="509"/>
      <c r="K15" s="461"/>
      <c r="L15" s="941"/>
      <c r="M15" s="941"/>
    </row>
    <row r="16" spans="1:14" s="30" customFormat="1" ht="15" customHeight="1" x14ac:dyDescent="0.25">
      <c r="A16" s="950"/>
      <c r="B16" s="940"/>
      <c r="C16" s="1060"/>
      <c r="D16" s="450" t="s">
        <v>11685</v>
      </c>
      <c r="E16" s="450" t="s">
        <v>11440</v>
      </c>
      <c r="F16" s="875" t="s">
        <v>12751</v>
      </c>
      <c r="G16" s="450"/>
      <c r="H16" s="450"/>
      <c r="I16" s="509"/>
      <c r="J16" s="509"/>
      <c r="K16" s="461"/>
      <c r="L16" s="942"/>
      <c r="M16" s="942"/>
    </row>
    <row r="17" spans="1:13" s="30" customFormat="1" ht="22.5" customHeight="1" x14ac:dyDescent="0.25">
      <c r="A17" s="949" t="s">
        <v>11447</v>
      </c>
      <c r="B17" s="939" t="s">
        <v>5344</v>
      </c>
      <c r="C17" s="962" t="s">
        <v>739</v>
      </c>
      <c r="D17" s="450" t="s">
        <v>11686</v>
      </c>
      <c r="E17" s="450" t="s">
        <v>11440</v>
      </c>
      <c r="F17" s="509" t="s">
        <v>11450</v>
      </c>
      <c r="G17" s="450"/>
      <c r="H17" s="450"/>
      <c r="I17" s="509" t="s">
        <v>3975</v>
      </c>
      <c r="J17" s="509"/>
      <c r="K17" s="461"/>
      <c r="L17" s="941"/>
      <c r="M17" s="941"/>
    </row>
    <row r="18" spans="1:13" s="30" customFormat="1" ht="15" customHeight="1" x14ac:dyDescent="0.25">
      <c r="A18" s="960"/>
      <c r="B18" s="976"/>
      <c r="C18" s="963"/>
      <c r="D18" s="450" t="s">
        <v>11687</v>
      </c>
      <c r="E18" s="450" t="s">
        <v>11440</v>
      </c>
      <c r="F18" s="509" t="s">
        <v>11451</v>
      </c>
      <c r="G18" s="450"/>
      <c r="H18" s="450"/>
      <c r="I18" s="509" t="s">
        <v>3975</v>
      </c>
      <c r="J18" s="509"/>
      <c r="K18" s="461"/>
      <c r="L18" s="944"/>
      <c r="M18" s="944"/>
    </row>
    <row r="19" spans="1:13" s="30" customFormat="1" ht="15" customHeight="1" x14ac:dyDescent="0.25">
      <c r="A19" s="960"/>
      <c r="B19" s="976"/>
      <c r="C19" s="963"/>
      <c r="D19" s="450" t="s">
        <v>11688</v>
      </c>
      <c r="E19" s="450" t="s">
        <v>11440</v>
      </c>
      <c r="F19" s="509" t="s">
        <v>11452</v>
      </c>
      <c r="G19" s="450"/>
      <c r="H19" s="450"/>
      <c r="I19" s="509" t="s">
        <v>3975</v>
      </c>
      <c r="J19" s="509"/>
      <c r="K19" s="461"/>
      <c r="L19" s="944"/>
      <c r="M19" s="944"/>
    </row>
    <row r="20" spans="1:13" s="30" customFormat="1" ht="15" customHeight="1" x14ac:dyDescent="0.25">
      <c r="A20" s="960"/>
      <c r="B20" s="976"/>
      <c r="C20" s="963"/>
      <c r="D20" s="450" t="s">
        <v>11689</v>
      </c>
      <c r="E20" s="450" t="s">
        <v>11440</v>
      </c>
      <c r="F20" s="509" t="s">
        <v>11453</v>
      </c>
      <c r="G20" s="450"/>
      <c r="H20" s="450"/>
      <c r="I20" s="509"/>
      <c r="J20" s="509"/>
      <c r="K20" s="461"/>
      <c r="L20" s="944"/>
      <c r="M20" s="944"/>
    </row>
    <row r="21" spans="1:13" s="30" customFormat="1" ht="15" customHeight="1" x14ac:dyDescent="0.25">
      <c r="A21" s="960"/>
      <c r="B21" s="976"/>
      <c r="C21" s="963"/>
      <c r="D21" s="450" t="s">
        <v>11705</v>
      </c>
      <c r="E21" s="450" t="s">
        <v>11440</v>
      </c>
      <c r="F21" s="509" t="s">
        <v>11453</v>
      </c>
      <c r="G21" s="450"/>
      <c r="H21" s="450"/>
      <c r="I21" s="509"/>
      <c r="J21" s="509"/>
      <c r="K21" s="461"/>
      <c r="L21" s="944"/>
      <c r="M21" s="944"/>
    </row>
    <row r="22" spans="1:13" s="30" customFormat="1" ht="15" customHeight="1" x14ac:dyDescent="0.25">
      <c r="A22" s="960"/>
      <c r="B22" s="976"/>
      <c r="C22" s="963"/>
      <c r="D22" s="450" t="s">
        <v>11706</v>
      </c>
      <c r="E22" s="450" t="s">
        <v>11440</v>
      </c>
      <c r="F22" s="509" t="s">
        <v>11453</v>
      </c>
      <c r="G22" s="450"/>
      <c r="H22" s="450"/>
      <c r="I22" s="509"/>
      <c r="J22" s="509"/>
      <c r="K22" s="461"/>
      <c r="L22" s="944"/>
      <c r="M22" s="944"/>
    </row>
    <row r="23" spans="1:13" s="30" customFormat="1" ht="15" customHeight="1" x14ac:dyDescent="0.25">
      <c r="A23" s="960"/>
      <c r="B23" s="976"/>
      <c r="C23" s="963"/>
      <c r="D23" s="450" t="s">
        <v>11718</v>
      </c>
      <c r="E23" s="450" t="s">
        <v>11440</v>
      </c>
      <c r="F23" s="509" t="s">
        <v>11467</v>
      </c>
      <c r="G23" s="450"/>
      <c r="H23" s="450"/>
      <c r="I23" s="509"/>
      <c r="J23" s="509"/>
      <c r="K23" s="461"/>
      <c r="L23" s="944"/>
      <c r="M23" s="944"/>
    </row>
    <row r="24" spans="1:13" s="30" customFormat="1" ht="22.5" customHeight="1" x14ac:dyDescent="0.25">
      <c r="A24" s="960"/>
      <c r="B24" s="976"/>
      <c r="C24" s="963"/>
      <c r="D24" s="450" t="s">
        <v>11697</v>
      </c>
      <c r="E24" s="450" t="s">
        <v>11440</v>
      </c>
      <c r="F24" s="509" t="s">
        <v>11458</v>
      </c>
      <c r="G24" s="450"/>
      <c r="H24" s="450"/>
      <c r="I24" s="509"/>
      <c r="J24" s="509"/>
      <c r="K24" s="461"/>
      <c r="L24" s="944"/>
      <c r="M24" s="944"/>
    </row>
    <row r="25" spans="1:13" s="30" customFormat="1" ht="15" customHeight="1" x14ac:dyDescent="0.25">
      <c r="A25" s="960"/>
      <c r="B25" s="976"/>
      <c r="C25" s="963"/>
      <c r="D25" s="450" t="s">
        <v>11698</v>
      </c>
      <c r="E25" s="450" t="s">
        <v>11440</v>
      </c>
      <c r="F25" s="509" t="s">
        <v>11459</v>
      </c>
      <c r="G25" s="450"/>
      <c r="H25" s="450"/>
      <c r="I25" s="509"/>
      <c r="J25" s="509"/>
      <c r="K25" s="461"/>
      <c r="L25" s="944"/>
      <c r="M25" s="944"/>
    </row>
    <row r="26" spans="1:13" s="30" customFormat="1" ht="15" customHeight="1" x14ac:dyDescent="0.25">
      <c r="A26" s="960"/>
      <c r="B26" s="976"/>
      <c r="C26" s="963"/>
      <c r="D26" s="450" t="s">
        <v>11699</v>
      </c>
      <c r="E26" s="450" t="s">
        <v>11440</v>
      </c>
      <c r="F26" s="509" t="s">
        <v>11460</v>
      </c>
      <c r="G26" s="450"/>
      <c r="H26" s="450"/>
      <c r="I26" s="509"/>
      <c r="J26" s="509"/>
      <c r="K26" s="461"/>
      <c r="L26" s="944"/>
      <c r="M26" s="944"/>
    </row>
    <row r="27" spans="1:13" s="30" customFormat="1" ht="15" customHeight="1" x14ac:dyDescent="0.25">
      <c r="A27" s="960"/>
      <c r="B27" s="976"/>
      <c r="C27" s="963"/>
      <c r="D27" s="450" t="s">
        <v>11700</v>
      </c>
      <c r="E27" s="450" t="s">
        <v>11440</v>
      </c>
      <c r="F27" s="509" t="s">
        <v>11461</v>
      </c>
      <c r="G27" s="450"/>
      <c r="H27" s="450"/>
      <c r="I27" s="509"/>
      <c r="J27" s="509"/>
      <c r="K27" s="461"/>
      <c r="L27" s="944"/>
      <c r="M27" s="944"/>
    </row>
    <row r="28" spans="1:13" s="30" customFormat="1" ht="15" customHeight="1" x14ac:dyDescent="0.25">
      <c r="A28" s="960"/>
      <c r="B28" s="976"/>
      <c r="C28" s="963"/>
      <c r="D28" s="450" t="s">
        <v>11720</v>
      </c>
      <c r="E28" s="450" t="s">
        <v>11440</v>
      </c>
      <c r="F28" s="509" t="s">
        <v>11467</v>
      </c>
      <c r="G28" s="450"/>
      <c r="H28" s="450"/>
      <c r="I28" s="509"/>
      <c r="J28" s="509"/>
      <c r="K28" s="461"/>
      <c r="L28" s="944"/>
      <c r="M28" s="944"/>
    </row>
    <row r="29" spans="1:13" s="30" customFormat="1" ht="15" customHeight="1" x14ac:dyDescent="0.25">
      <c r="A29" s="960"/>
      <c r="B29" s="976"/>
      <c r="C29" s="963"/>
      <c r="D29" s="450" t="s">
        <v>11855</v>
      </c>
      <c r="E29" s="450" t="s">
        <v>839</v>
      </c>
      <c r="F29" s="509" t="s">
        <v>11521</v>
      </c>
      <c r="G29" s="450"/>
      <c r="H29" s="450"/>
      <c r="I29" s="509" t="s">
        <v>3975</v>
      </c>
      <c r="J29" s="509" t="s">
        <v>11636</v>
      </c>
      <c r="K29" s="461"/>
      <c r="L29" s="944"/>
      <c r="M29" s="944"/>
    </row>
    <row r="30" spans="1:13" s="30" customFormat="1" ht="15" customHeight="1" x14ac:dyDescent="0.25">
      <c r="A30" s="950"/>
      <c r="B30" s="940"/>
      <c r="C30" s="1060"/>
      <c r="D30" s="450" t="s">
        <v>11844</v>
      </c>
      <c r="E30" s="450" t="s">
        <v>11440</v>
      </c>
      <c r="F30" s="509" t="s">
        <v>11451</v>
      </c>
      <c r="G30" s="450"/>
      <c r="H30" s="450"/>
      <c r="I30" s="509" t="s">
        <v>3975</v>
      </c>
      <c r="J30" s="509"/>
      <c r="K30" s="461"/>
      <c r="L30" s="942"/>
      <c r="M30" s="942"/>
    </row>
    <row r="31" spans="1:13" s="30" customFormat="1" ht="22.5" customHeight="1" x14ac:dyDescent="0.25">
      <c r="A31" s="949" t="s">
        <v>11448</v>
      </c>
      <c r="B31" s="939" t="s">
        <v>5344</v>
      </c>
      <c r="C31" s="962" t="s">
        <v>739</v>
      </c>
      <c r="D31" s="450" t="s">
        <v>11690</v>
      </c>
      <c r="E31" s="450" t="s">
        <v>11440</v>
      </c>
      <c r="F31" s="509" t="s">
        <v>11454</v>
      </c>
      <c r="G31" s="450"/>
      <c r="H31" s="450"/>
      <c r="I31" s="509" t="s">
        <v>3975</v>
      </c>
      <c r="J31" s="509"/>
      <c r="K31" s="461"/>
      <c r="L31" s="941"/>
      <c r="M31" s="941"/>
    </row>
    <row r="32" spans="1:13" s="30" customFormat="1" ht="15" customHeight="1" x14ac:dyDescent="0.25">
      <c r="A32" s="960"/>
      <c r="B32" s="976"/>
      <c r="C32" s="963"/>
      <c r="D32" s="450" t="s">
        <v>11691</v>
      </c>
      <c r="E32" s="450" t="s">
        <v>11440</v>
      </c>
      <c r="F32" s="509" t="s">
        <v>11454</v>
      </c>
      <c r="G32" s="450"/>
      <c r="H32" s="450"/>
      <c r="I32" s="509" t="s">
        <v>3975</v>
      </c>
      <c r="J32" s="509"/>
      <c r="K32" s="461"/>
      <c r="L32" s="944"/>
      <c r="M32" s="944"/>
    </row>
    <row r="33" spans="1:13" s="30" customFormat="1" ht="15" customHeight="1" x14ac:dyDescent="0.25">
      <c r="A33" s="960"/>
      <c r="B33" s="976"/>
      <c r="C33" s="963"/>
      <c r="D33" s="450" t="s">
        <v>11694</v>
      </c>
      <c r="E33" s="450" t="s">
        <v>11440</v>
      </c>
      <c r="F33" s="509" t="s">
        <v>11456</v>
      </c>
      <c r="G33" s="450"/>
      <c r="H33" s="450"/>
      <c r="I33" s="509" t="s">
        <v>3975</v>
      </c>
      <c r="J33" s="509"/>
      <c r="K33" s="461"/>
      <c r="L33" s="944"/>
      <c r="M33" s="944"/>
    </row>
    <row r="34" spans="1:13" s="30" customFormat="1" ht="15" customHeight="1" x14ac:dyDescent="0.25">
      <c r="A34" s="960"/>
      <c r="B34" s="976"/>
      <c r="C34" s="963"/>
      <c r="D34" s="450" t="s">
        <v>11695</v>
      </c>
      <c r="E34" s="450" t="s">
        <v>11440</v>
      </c>
      <c r="F34" s="509" t="s">
        <v>11454</v>
      </c>
      <c r="G34" s="450"/>
      <c r="H34" s="450"/>
      <c r="I34" s="509" t="s">
        <v>3975</v>
      </c>
      <c r="J34" s="509"/>
      <c r="K34" s="461"/>
      <c r="L34" s="944"/>
      <c r="M34" s="944"/>
    </row>
    <row r="35" spans="1:13" s="30" customFormat="1" ht="15" customHeight="1" x14ac:dyDescent="0.25">
      <c r="A35" s="960"/>
      <c r="B35" s="976"/>
      <c r="C35" s="963"/>
      <c r="D35" s="450" t="s">
        <v>11707</v>
      </c>
      <c r="E35" s="450" t="s">
        <v>11440</v>
      </c>
      <c r="F35" s="509" t="s">
        <v>11454</v>
      </c>
      <c r="G35" s="450"/>
      <c r="H35" s="450"/>
      <c r="I35" s="509" t="s">
        <v>3975</v>
      </c>
      <c r="J35" s="509"/>
      <c r="K35" s="461"/>
      <c r="L35" s="944"/>
      <c r="M35" s="944"/>
    </row>
    <row r="36" spans="1:13" s="30" customFormat="1" ht="15" customHeight="1" x14ac:dyDescent="0.25">
      <c r="A36" s="960"/>
      <c r="B36" s="976"/>
      <c r="C36" s="963"/>
      <c r="D36" s="450" t="s">
        <v>11708</v>
      </c>
      <c r="E36" s="450" t="s">
        <v>11440</v>
      </c>
      <c r="F36" s="509" t="s">
        <v>11454</v>
      </c>
      <c r="G36" s="450"/>
      <c r="H36" s="450"/>
      <c r="I36" s="509" t="s">
        <v>3975</v>
      </c>
      <c r="J36" s="509"/>
      <c r="K36" s="461"/>
      <c r="L36" s="944"/>
      <c r="M36" s="944"/>
    </row>
    <row r="37" spans="1:13" s="30" customFormat="1" ht="15" customHeight="1" x14ac:dyDescent="0.25">
      <c r="A37" s="960"/>
      <c r="B37" s="976"/>
      <c r="C37" s="963"/>
      <c r="D37" s="450" t="s">
        <v>11711</v>
      </c>
      <c r="E37" s="450" t="s">
        <v>11440</v>
      </c>
      <c r="F37" s="509" t="s">
        <v>11456</v>
      </c>
      <c r="G37" s="450"/>
      <c r="H37" s="450"/>
      <c r="I37" s="509" t="s">
        <v>3975</v>
      </c>
      <c r="J37" s="509"/>
      <c r="K37" s="461"/>
      <c r="L37" s="944"/>
      <c r="M37" s="944"/>
    </row>
    <row r="38" spans="1:13" s="30" customFormat="1" ht="15" customHeight="1" x14ac:dyDescent="0.25">
      <c r="A38" s="960"/>
      <c r="B38" s="976"/>
      <c r="C38" s="963"/>
      <c r="D38" s="450" t="s">
        <v>11715</v>
      </c>
      <c r="E38" s="450" t="s">
        <v>11440</v>
      </c>
      <c r="F38" s="509" t="s">
        <v>11454</v>
      </c>
      <c r="G38" s="450"/>
      <c r="H38" s="450"/>
      <c r="I38" s="509" t="s">
        <v>3975</v>
      </c>
      <c r="J38" s="509"/>
      <c r="K38" s="461"/>
      <c r="L38" s="944"/>
      <c r="M38" s="944"/>
    </row>
    <row r="39" spans="1:13" s="30" customFormat="1" ht="15" customHeight="1" x14ac:dyDescent="0.25">
      <c r="A39" s="960"/>
      <c r="B39" s="976"/>
      <c r="C39" s="963"/>
      <c r="D39" s="450" t="s">
        <v>11754</v>
      </c>
      <c r="E39" s="450" t="s">
        <v>839</v>
      </c>
      <c r="F39" s="509" t="s">
        <v>11492</v>
      </c>
      <c r="G39" s="450"/>
      <c r="H39" s="450"/>
      <c r="I39" s="509" t="s">
        <v>3979</v>
      </c>
      <c r="J39" s="509" t="s">
        <v>11573</v>
      </c>
      <c r="K39" s="461"/>
      <c r="L39" s="944"/>
      <c r="M39" s="944"/>
    </row>
    <row r="40" spans="1:13" s="30" customFormat="1" ht="15" customHeight="1" x14ac:dyDescent="0.25">
      <c r="A40" s="950"/>
      <c r="B40" s="940"/>
      <c r="C40" s="1060"/>
      <c r="D40" s="450" t="s">
        <v>11755</v>
      </c>
      <c r="E40" s="450" t="s">
        <v>839</v>
      </c>
      <c r="F40" s="509" t="s">
        <v>11492</v>
      </c>
      <c r="G40" s="450"/>
      <c r="H40" s="450"/>
      <c r="I40" s="509" t="s">
        <v>3979</v>
      </c>
      <c r="J40" s="509" t="s">
        <v>11573</v>
      </c>
      <c r="K40" s="461"/>
      <c r="L40" s="942"/>
      <c r="M40" s="942"/>
    </row>
    <row r="41" spans="1:13" s="30" customFormat="1" ht="33.75" x14ac:dyDescent="0.25">
      <c r="A41" s="949" t="s">
        <v>11903</v>
      </c>
      <c r="B41" s="939" t="s">
        <v>5344</v>
      </c>
      <c r="C41" s="962" t="s">
        <v>739</v>
      </c>
      <c r="D41" s="450" t="s">
        <v>11692</v>
      </c>
      <c r="E41" s="450" t="s">
        <v>11440</v>
      </c>
      <c r="F41" s="509" t="s">
        <v>11455</v>
      </c>
      <c r="G41" s="450"/>
      <c r="H41" s="450"/>
      <c r="I41" s="509" t="s">
        <v>11537</v>
      </c>
      <c r="J41" s="509" t="s">
        <v>11538</v>
      </c>
      <c r="K41" s="461"/>
      <c r="L41" s="941"/>
      <c r="M41" s="941"/>
    </row>
    <row r="42" spans="1:13" s="30" customFormat="1" ht="33.75" x14ac:dyDescent="0.25">
      <c r="A42" s="960"/>
      <c r="B42" s="976"/>
      <c r="C42" s="963"/>
      <c r="D42" s="450" t="s">
        <v>11693</v>
      </c>
      <c r="E42" s="450" t="s">
        <v>11440</v>
      </c>
      <c r="F42" s="509" t="s">
        <v>11455</v>
      </c>
      <c r="G42" s="450"/>
      <c r="H42" s="450"/>
      <c r="I42" s="509" t="s">
        <v>11537</v>
      </c>
      <c r="J42" s="509" t="s">
        <v>11538</v>
      </c>
      <c r="K42" s="461"/>
      <c r="L42" s="944"/>
      <c r="M42" s="944"/>
    </row>
    <row r="43" spans="1:13" s="30" customFormat="1" ht="15" customHeight="1" x14ac:dyDescent="0.25">
      <c r="A43" s="960"/>
      <c r="B43" s="976"/>
      <c r="C43" s="963"/>
      <c r="D43" s="450" t="s">
        <v>11696</v>
      </c>
      <c r="E43" s="450" t="s">
        <v>11440</v>
      </c>
      <c r="F43" s="509" t="s">
        <v>11457</v>
      </c>
      <c r="G43" s="450"/>
      <c r="H43" s="450"/>
      <c r="I43" s="509" t="s">
        <v>3986</v>
      </c>
      <c r="J43" s="509" t="s">
        <v>11539</v>
      </c>
      <c r="K43" s="461"/>
      <c r="L43" s="944"/>
      <c r="M43" s="944"/>
    </row>
    <row r="44" spans="1:13" s="30" customFormat="1" ht="33.75" x14ac:dyDescent="0.25">
      <c r="A44" s="960"/>
      <c r="B44" s="976"/>
      <c r="C44" s="963"/>
      <c r="D44" s="450" t="s">
        <v>11704</v>
      </c>
      <c r="E44" s="450" t="s">
        <v>11440</v>
      </c>
      <c r="F44" s="509" t="s">
        <v>11455</v>
      </c>
      <c r="G44" s="450"/>
      <c r="H44" s="450"/>
      <c r="I44" s="509" t="s">
        <v>11537</v>
      </c>
      <c r="J44" s="509" t="s">
        <v>11542</v>
      </c>
      <c r="K44" s="461"/>
      <c r="L44" s="944"/>
      <c r="M44" s="944"/>
    </row>
    <row r="45" spans="1:13" s="30" customFormat="1" ht="33.75" x14ac:dyDescent="0.25">
      <c r="A45" s="960"/>
      <c r="B45" s="976"/>
      <c r="C45" s="963"/>
      <c r="D45" s="450" t="s">
        <v>11709</v>
      </c>
      <c r="E45" s="450" t="s">
        <v>11440</v>
      </c>
      <c r="F45" s="509" t="s">
        <v>11455</v>
      </c>
      <c r="G45" s="450"/>
      <c r="H45" s="450"/>
      <c r="I45" s="509" t="s">
        <v>11537</v>
      </c>
      <c r="J45" s="509" t="s">
        <v>11543</v>
      </c>
      <c r="K45" s="461"/>
      <c r="L45" s="944"/>
      <c r="M45" s="944"/>
    </row>
    <row r="46" spans="1:13" s="30" customFormat="1" ht="33.75" x14ac:dyDescent="0.25">
      <c r="A46" s="960"/>
      <c r="B46" s="976"/>
      <c r="C46" s="963"/>
      <c r="D46" s="450" t="s">
        <v>11710</v>
      </c>
      <c r="E46" s="450" t="s">
        <v>11440</v>
      </c>
      <c r="F46" s="509" t="s">
        <v>11455</v>
      </c>
      <c r="G46" s="450"/>
      <c r="H46" s="450"/>
      <c r="I46" s="509" t="s">
        <v>11537</v>
      </c>
      <c r="J46" s="509" t="s">
        <v>11543</v>
      </c>
      <c r="K46" s="461"/>
      <c r="L46" s="944"/>
      <c r="M46" s="944"/>
    </row>
    <row r="47" spans="1:13" s="30" customFormat="1" ht="33.75" x14ac:dyDescent="0.25">
      <c r="A47" s="960"/>
      <c r="B47" s="976"/>
      <c r="C47" s="963"/>
      <c r="D47" s="450" t="s">
        <v>11714</v>
      </c>
      <c r="E47" s="450" t="s">
        <v>11440</v>
      </c>
      <c r="F47" s="509" t="s">
        <v>11455</v>
      </c>
      <c r="G47" s="450"/>
      <c r="H47" s="450"/>
      <c r="I47" s="509" t="s">
        <v>11537</v>
      </c>
      <c r="J47" s="509" t="s">
        <v>11543</v>
      </c>
      <c r="K47" s="461"/>
      <c r="L47" s="944"/>
      <c r="M47" s="944"/>
    </row>
    <row r="48" spans="1:13" s="30" customFormat="1" ht="15" customHeight="1" x14ac:dyDescent="0.25">
      <c r="A48" s="960"/>
      <c r="B48" s="976"/>
      <c r="C48" s="963"/>
      <c r="D48" s="450" t="s">
        <v>11722</v>
      </c>
      <c r="E48" s="450" t="s">
        <v>11952</v>
      </c>
      <c r="F48" s="509" t="s">
        <v>11470</v>
      </c>
      <c r="G48" s="450"/>
      <c r="H48" s="450"/>
      <c r="I48" s="509" t="s">
        <v>3968</v>
      </c>
      <c r="J48" s="509" t="s">
        <v>3989</v>
      </c>
      <c r="K48" s="461"/>
      <c r="L48" s="944"/>
      <c r="M48" s="944"/>
    </row>
    <row r="49" spans="1:13" s="30" customFormat="1" ht="22.5" x14ac:dyDescent="0.25">
      <c r="A49" s="960"/>
      <c r="B49" s="976"/>
      <c r="C49" s="963"/>
      <c r="D49" s="450" t="s">
        <v>11723</v>
      </c>
      <c r="E49" s="450" t="s">
        <v>839</v>
      </c>
      <c r="F49" s="509" t="s">
        <v>11470</v>
      </c>
      <c r="G49" s="450"/>
      <c r="H49" s="450"/>
      <c r="I49" s="509" t="s">
        <v>3986</v>
      </c>
      <c r="J49" s="509" t="s">
        <v>11549</v>
      </c>
      <c r="K49" s="461"/>
      <c r="L49" s="944"/>
      <c r="M49" s="944"/>
    </row>
    <row r="50" spans="1:13" s="30" customFormat="1" ht="15" customHeight="1" x14ac:dyDescent="0.25">
      <c r="A50" s="950"/>
      <c r="B50" s="940"/>
      <c r="C50" s="1060"/>
      <c r="D50" s="450" t="s">
        <v>11863</v>
      </c>
      <c r="E50" s="450" t="s">
        <v>11952</v>
      </c>
      <c r="F50" s="509" t="s">
        <v>11522</v>
      </c>
      <c r="G50" s="450"/>
      <c r="H50" s="450"/>
      <c r="I50" s="509"/>
      <c r="J50" s="509"/>
      <c r="K50" s="461"/>
      <c r="L50" s="942"/>
      <c r="M50" s="942"/>
    </row>
    <row r="51" spans="1:13" s="30" customFormat="1" ht="22.5" customHeight="1" x14ac:dyDescent="0.25">
      <c r="A51" s="949" t="s">
        <v>11904</v>
      </c>
      <c r="B51" s="939" t="s">
        <v>5344</v>
      </c>
      <c r="C51" s="962" t="s">
        <v>739</v>
      </c>
      <c r="D51" s="450" t="s">
        <v>11701</v>
      </c>
      <c r="E51" s="450" t="s">
        <v>11951</v>
      </c>
      <c r="F51" s="509" t="s">
        <v>11462</v>
      </c>
      <c r="G51" s="450"/>
      <c r="H51" s="450"/>
      <c r="I51" s="509" t="s">
        <v>11540</v>
      </c>
      <c r="J51" s="509" t="s">
        <v>11541</v>
      </c>
      <c r="K51" s="461"/>
      <c r="L51" s="941"/>
      <c r="M51" s="941"/>
    </row>
    <row r="52" spans="1:13" s="30" customFormat="1" ht="15" customHeight="1" x14ac:dyDescent="0.25">
      <c r="A52" s="960"/>
      <c r="B52" s="976"/>
      <c r="C52" s="963"/>
      <c r="D52" s="450" t="s">
        <v>11702</v>
      </c>
      <c r="E52" s="450" t="s">
        <v>11440</v>
      </c>
      <c r="F52" s="509" t="s">
        <v>11462</v>
      </c>
      <c r="G52" s="450"/>
      <c r="H52" s="450"/>
      <c r="I52" s="509" t="s">
        <v>11435</v>
      </c>
      <c r="J52" s="509">
        <v>100054</v>
      </c>
      <c r="K52" s="461"/>
      <c r="L52" s="944"/>
      <c r="M52" s="944"/>
    </row>
    <row r="53" spans="1:13" s="30" customFormat="1" ht="15" customHeight="1" x14ac:dyDescent="0.25">
      <c r="A53" s="960"/>
      <c r="B53" s="976"/>
      <c r="C53" s="963"/>
      <c r="D53" s="450" t="s">
        <v>11703</v>
      </c>
      <c r="E53" s="450" t="s">
        <v>11440</v>
      </c>
      <c r="F53" s="509" t="s">
        <v>11462</v>
      </c>
      <c r="G53" s="450"/>
      <c r="H53" s="450"/>
      <c r="I53" s="509" t="s">
        <v>11435</v>
      </c>
      <c r="J53" s="509" t="s">
        <v>11436</v>
      </c>
      <c r="K53" s="461"/>
      <c r="L53" s="944"/>
      <c r="M53" s="944"/>
    </row>
    <row r="54" spans="1:13" s="30" customFormat="1" ht="15" customHeight="1" x14ac:dyDescent="0.25">
      <c r="A54" s="950"/>
      <c r="B54" s="940"/>
      <c r="C54" s="1060"/>
      <c r="D54" s="450" t="s">
        <v>11887</v>
      </c>
      <c r="E54" s="450" t="s">
        <v>11440</v>
      </c>
      <c r="F54" s="509" t="s">
        <v>11434</v>
      </c>
      <c r="G54" s="450"/>
      <c r="H54" s="450"/>
      <c r="I54" s="509" t="s">
        <v>11435</v>
      </c>
      <c r="J54" s="509" t="s">
        <v>11436</v>
      </c>
      <c r="K54" s="461"/>
      <c r="L54" s="942"/>
      <c r="M54" s="942"/>
    </row>
    <row r="55" spans="1:13" s="30" customFormat="1" ht="22.5" x14ac:dyDescent="0.25">
      <c r="A55" s="949" t="s">
        <v>11905</v>
      </c>
      <c r="B55" s="939" t="s">
        <v>5344</v>
      </c>
      <c r="C55" s="962" t="s">
        <v>739</v>
      </c>
      <c r="D55" s="450" t="s">
        <v>11712</v>
      </c>
      <c r="E55" s="450" t="s">
        <v>11440</v>
      </c>
      <c r="F55" s="509" t="s">
        <v>11463</v>
      </c>
      <c r="G55" s="450"/>
      <c r="H55" s="450"/>
      <c r="I55" s="509" t="s">
        <v>3979</v>
      </c>
      <c r="J55" s="509" t="s">
        <v>11544</v>
      </c>
      <c r="K55" s="461"/>
      <c r="L55" s="941"/>
      <c r="M55" s="941"/>
    </row>
    <row r="56" spans="1:13" s="30" customFormat="1" ht="33.75" x14ac:dyDescent="0.25">
      <c r="A56" s="960"/>
      <c r="B56" s="976"/>
      <c r="C56" s="963"/>
      <c r="D56" s="450" t="s">
        <v>11713</v>
      </c>
      <c r="E56" s="450" t="s">
        <v>11440</v>
      </c>
      <c r="F56" s="509" t="s">
        <v>11464</v>
      </c>
      <c r="G56" s="450"/>
      <c r="H56" s="450"/>
      <c r="I56" s="509" t="s">
        <v>3979</v>
      </c>
      <c r="J56" s="509" t="s">
        <v>11545</v>
      </c>
      <c r="K56" s="461"/>
      <c r="L56" s="944"/>
      <c r="M56" s="944"/>
    </row>
    <row r="57" spans="1:13" s="30" customFormat="1" ht="22.5" x14ac:dyDescent="0.25">
      <c r="A57" s="960"/>
      <c r="B57" s="976"/>
      <c r="C57" s="963"/>
      <c r="D57" s="450" t="s">
        <v>11716</v>
      </c>
      <c r="E57" s="450" t="s">
        <v>11440</v>
      </c>
      <c r="F57" s="509" t="s">
        <v>11465</v>
      </c>
      <c r="G57" s="450"/>
      <c r="H57" s="450"/>
      <c r="I57" s="509" t="s">
        <v>11546</v>
      </c>
      <c r="J57" s="509" t="s">
        <v>11547</v>
      </c>
      <c r="K57" s="461"/>
      <c r="L57" s="944"/>
      <c r="M57" s="944"/>
    </row>
    <row r="58" spans="1:13" s="30" customFormat="1" ht="22.5" x14ac:dyDescent="0.25">
      <c r="A58" s="960"/>
      <c r="B58" s="976"/>
      <c r="C58" s="963"/>
      <c r="D58" s="450" t="s">
        <v>11717</v>
      </c>
      <c r="E58" s="450" t="s">
        <v>11440</v>
      </c>
      <c r="F58" s="509" t="s">
        <v>11466</v>
      </c>
      <c r="G58" s="450"/>
      <c r="H58" s="450"/>
      <c r="I58" s="509" t="s">
        <v>11546</v>
      </c>
      <c r="J58" s="509" t="s">
        <v>11548</v>
      </c>
      <c r="K58" s="461"/>
      <c r="L58" s="944"/>
      <c r="M58" s="944"/>
    </row>
    <row r="59" spans="1:13" s="30" customFormat="1" ht="15" customHeight="1" x14ac:dyDescent="0.25">
      <c r="A59" s="960"/>
      <c r="B59" s="976"/>
      <c r="C59" s="963"/>
      <c r="D59" s="450" t="s">
        <v>11756</v>
      </c>
      <c r="E59" s="450" t="s">
        <v>839</v>
      </c>
      <c r="F59" s="509" t="s">
        <v>11466</v>
      </c>
      <c r="G59" s="450"/>
      <c r="H59" s="450"/>
      <c r="I59" s="509" t="s">
        <v>3979</v>
      </c>
      <c r="J59" s="509" t="s">
        <v>11574</v>
      </c>
      <c r="K59" s="461"/>
      <c r="L59" s="944"/>
      <c r="M59" s="944"/>
    </row>
    <row r="60" spans="1:13" s="30" customFormat="1" ht="15" customHeight="1" x14ac:dyDescent="0.25">
      <c r="A60" s="960"/>
      <c r="B60" s="976"/>
      <c r="C60" s="963"/>
      <c r="D60" s="450" t="s">
        <v>11757</v>
      </c>
      <c r="E60" s="450" t="s">
        <v>839</v>
      </c>
      <c r="F60" s="509" t="s">
        <v>11466</v>
      </c>
      <c r="G60" s="450"/>
      <c r="H60" s="450"/>
      <c r="I60" s="509" t="s">
        <v>3979</v>
      </c>
      <c r="J60" s="509" t="s">
        <v>11575</v>
      </c>
      <c r="K60" s="461"/>
      <c r="L60" s="944"/>
      <c r="M60" s="944"/>
    </row>
    <row r="61" spans="1:13" s="30" customFormat="1" ht="15" customHeight="1" x14ac:dyDescent="0.25">
      <c r="A61" s="960"/>
      <c r="B61" s="976"/>
      <c r="C61" s="963"/>
      <c r="D61" s="450" t="s">
        <v>11776</v>
      </c>
      <c r="E61" s="450" t="s">
        <v>839</v>
      </c>
      <c r="F61" s="509" t="s">
        <v>11466</v>
      </c>
      <c r="G61" s="450"/>
      <c r="H61" s="450"/>
      <c r="I61" s="509" t="s">
        <v>3979</v>
      </c>
      <c r="J61" s="509" t="s">
        <v>11575</v>
      </c>
      <c r="K61" s="461"/>
      <c r="L61" s="944"/>
      <c r="M61" s="944"/>
    </row>
    <row r="62" spans="1:13" s="30" customFormat="1" ht="22.5" x14ac:dyDescent="0.25">
      <c r="A62" s="960"/>
      <c r="B62" s="976"/>
      <c r="C62" s="963"/>
      <c r="D62" s="450" t="s">
        <v>11782</v>
      </c>
      <c r="E62" s="450" t="s">
        <v>839</v>
      </c>
      <c r="F62" s="509" t="s">
        <v>11466</v>
      </c>
      <c r="G62" s="450"/>
      <c r="H62" s="450"/>
      <c r="I62" s="509" t="s">
        <v>3979</v>
      </c>
      <c r="J62" s="509" t="s">
        <v>11588</v>
      </c>
      <c r="K62" s="461"/>
      <c r="L62" s="944"/>
      <c r="M62" s="944"/>
    </row>
    <row r="63" spans="1:13" s="30" customFormat="1" ht="22.5" x14ac:dyDescent="0.25">
      <c r="A63" s="960"/>
      <c r="B63" s="976"/>
      <c r="C63" s="963"/>
      <c r="D63" s="450" t="s">
        <v>11797</v>
      </c>
      <c r="E63" s="450" t="s">
        <v>11968</v>
      </c>
      <c r="F63" s="509" t="s">
        <v>11466</v>
      </c>
      <c r="G63" s="450"/>
      <c r="H63" s="450"/>
      <c r="I63" s="509" t="s">
        <v>3979</v>
      </c>
      <c r="J63" s="509" t="s">
        <v>11588</v>
      </c>
      <c r="K63" s="461"/>
      <c r="L63" s="944"/>
      <c r="M63" s="944"/>
    </row>
    <row r="64" spans="1:13" s="30" customFormat="1" ht="22.5" x14ac:dyDescent="0.25">
      <c r="A64" s="960"/>
      <c r="B64" s="976"/>
      <c r="C64" s="963"/>
      <c r="D64" s="450" t="s">
        <v>11822</v>
      </c>
      <c r="E64" s="450" t="s">
        <v>839</v>
      </c>
      <c r="F64" s="509" t="s">
        <v>11466</v>
      </c>
      <c r="G64" s="450"/>
      <c r="H64" s="450"/>
      <c r="I64" s="509" t="s">
        <v>3979</v>
      </c>
      <c r="J64" s="509" t="s">
        <v>11613</v>
      </c>
      <c r="K64" s="461"/>
      <c r="L64" s="944"/>
      <c r="M64" s="944"/>
    </row>
    <row r="65" spans="1:13" s="30" customFormat="1" ht="22.5" x14ac:dyDescent="0.25">
      <c r="A65" s="950"/>
      <c r="B65" s="940"/>
      <c r="C65" s="1060"/>
      <c r="D65" s="450" t="s">
        <v>11823</v>
      </c>
      <c r="E65" s="450" t="s">
        <v>839</v>
      </c>
      <c r="F65" s="509" t="s">
        <v>11466</v>
      </c>
      <c r="G65" s="450"/>
      <c r="H65" s="450"/>
      <c r="I65" s="509" t="s">
        <v>3979</v>
      </c>
      <c r="J65" s="509" t="s">
        <v>11614</v>
      </c>
      <c r="K65" s="461"/>
      <c r="L65" s="942"/>
      <c r="M65" s="942"/>
    </row>
    <row r="66" spans="1:13" s="30" customFormat="1" ht="22.5" customHeight="1" x14ac:dyDescent="0.25">
      <c r="A66" s="949" t="s">
        <v>11906</v>
      </c>
      <c r="B66" s="939" t="s">
        <v>5344</v>
      </c>
      <c r="C66" s="962" t="s">
        <v>739</v>
      </c>
      <c r="D66" s="450" t="s">
        <v>11721</v>
      </c>
      <c r="E66" s="450" t="s">
        <v>11440</v>
      </c>
      <c r="F66" s="509" t="s">
        <v>11469</v>
      </c>
      <c r="G66" s="450"/>
      <c r="H66" s="450"/>
      <c r="I66" s="509"/>
      <c r="J66" s="509"/>
      <c r="K66" s="461"/>
      <c r="L66" s="941"/>
      <c r="M66" s="941"/>
    </row>
    <row r="67" spans="1:13" s="30" customFormat="1" ht="15" customHeight="1" x14ac:dyDescent="0.25">
      <c r="A67" s="960"/>
      <c r="B67" s="976"/>
      <c r="C67" s="963"/>
      <c r="D67" s="450" t="s">
        <v>11739</v>
      </c>
      <c r="E67" s="450" t="s">
        <v>11957</v>
      </c>
      <c r="F67" s="509" t="s">
        <v>11483</v>
      </c>
      <c r="G67" s="450"/>
      <c r="H67" s="450"/>
      <c r="I67" s="509"/>
      <c r="J67" s="509"/>
      <c r="K67" s="461"/>
      <c r="L67" s="944"/>
      <c r="M67" s="944"/>
    </row>
    <row r="68" spans="1:13" s="30" customFormat="1" ht="15" customHeight="1" x14ac:dyDescent="0.25">
      <c r="A68" s="960"/>
      <c r="B68" s="976"/>
      <c r="C68" s="963"/>
      <c r="D68" s="450" t="s">
        <v>11745</v>
      </c>
      <c r="E68" s="450" t="s">
        <v>11960</v>
      </c>
      <c r="F68" s="509" t="s">
        <v>11483</v>
      </c>
      <c r="G68" s="450"/>
      <c r="H68" s="450"/>
      <c r="I68" s="509"/>
      <c r="J68" s="509"/>
      <c r="K68" s="461"/>
      <c r="L68" s="944"/>
      <c r="M68" s="944"/>
    </row>
    <row r="69" spans="1:13" s="30" customFormat="1" ht="15" customHeight="1" x14ac:dyDescent="0.25">
      <c r="A69" s="960"/>
      <c r="B69" s="976"/>
      <c r="C69" s="963"/>
      <c r="D69" s="450" t="s">
        <v>11767</v>
      </c>
      <c r="E69" s="450" t="s">
        <v>839</v>
      </c>
      <c r="F69" s="509" t="s">
        <v>11483</v>
      </c>
      <c r="G69" s="450"/>
      <c r="H69" s="450"/>
      <c r="I69" s="509" t="s">
        <v>3970</v>
      </c>
      <c r="J69" s="509"/>
      <c r="K69" s="461"/>
      <c r="L69" s="944"/>
      <c r="M69" s="944"/>
    </row>
    <row r="70" spans="1:13" s="30" customFormat="1" ht="15" customHeight="1" x14ac:dyDescent="0.25">
      <c r="A70" s="960"/>
      <c r="B70" s="976"/>
      <c r="C70" s="963"/>
      <c r="D70" s="450" t="s">
        <v>11786</v>
      </c>
      <c r="E70" s="450" t="s">
        <v>839</v>
      </c>
      <c r="F70" s="509" t="s">
        <v>11483</v>
      </c>
      <c r="G70" s="450"/>
      <c r="H70" s="450"/>
      <c r="I70" s="509" t="s">
        <v>3970</v>
      </c>
      <c r="J70" s="509"/>
      <c r="K70" s="461"/>
      <c r="L70" s="944"/>
      <c r="M70" s="944"/>
    </row>
    <row r="71" spans="1:13" s="30" customFormat="1" ht="15" customHeight="1" x14ac:dyDescent="0.25">
      <c r="A71" s="950"/>
      <c r="B71" s="940"/>
      <c r="C71" s="1060"/>
      <c r="D71" s="450" t="s">
        <v>11794</v>
      </c>
      <c r="E71" s="450" t="s">
        <v>726</v>
      </c>
      <c r="F71" s="509" t="s">
        <v>11483</v>
      </c>
      <c r="G71" s="450"/>
      <c r="H71" s="450"/>
      <c r="I71" s="509"/>
      <c r="J71" s="509"/>
      <c r="K71" s="461"/>
      <c r="L71" s="942"/>
      <c r="M71" s="942"/>
    </row>
    <row r="72" spans="1:13" s="30" customFormat="1" ht="22.5" x14ac:dyDescent="0.25">
      <c r="A72" s="447" t="s">
        <v>11907</v>
      </c>
      <c r="B72" s="461" t="s">
        <v>5344</v>
      </c>
      <c r="C72" s="464" t="s">
        <v>739</v>
      </c>
      <c r="D72" s="450" t="s">
        <v>11724</v>
      </c>
      <c r="E72" s="450" t="s">
        <v>722</v>
      </c>
      <c r="F72" s="509" t="s">
        <v>12753</v>
      </c>
      <c r="G72" s="450"/>
      <c r="H72" s="450"/>
      <c r="I72" s="509"/>
      <c r="J72" s="509"/>
      <c r="K72" s="461"/>
      <c r="L72" s="833"/>
      <c r="M72" s="833"/>
    </row>
    <row r="73" spans="1:13" s="30" customFormat="1" ht="22.5" customHeight="1" x14ac:dyDescent="0.25">
      <c r="A73" s="949" t="s">
        <v>11908</v>
      </c>
      <c r="B73" s="939" t="s">
        <v>5344</v>
      </c>
      <c r="C73" s="962" t="s">
        <v>739</v>
      </c>
      <c r="D73" s="869" t="s">
        <v>11719</v>
      </c>
      <c r="E73" s="869" t="s">
        <v>11440</v>
      </c>
      <c r="F73" s="874" t="s">
        <v>11468</v>
      </c>
      <c r="G73" s="869"/>
      <c r="H73" s="869"/>
      <c r="I73" s="874" t="s">
        <v>3979</v>
      </c>
      <c r="J73" s="874"/>
      <c r="K73" s="461"/>
      <c r="L73" s="941"/>
      <c r="M73" s="941"/>
    </row>
    <row r="74" spans="1:13" s="30" customFormat="1" ht="15" customHeight="1" x14ac:dyDescent="0.25">
      <c r="A74" s="960"/>
      <c r="B74" s="976"/>
      <c r="C74" s="963"/>
      <c r="D74" s="869" t="s">
        <v>11726</v>
      </c>
      <c r="E74" s="869" t="s">
        <v>11953</v>
      </c>
      <c r="F74" s="874" t="s">
        <v>11471</v>
      </c>
      <c r="G74" s="869"/>
      <c r="H74" s="869"/>
      <c r="I74" s="874" t="s">
        <v>11550</v>
      </c>
      <c r="J74" s="874" t="s">
        <v>11551</v>
      </c>
      <c r="K74" s="461"/>
      <c r="L74" s="944"/>
      <c r="M74" s="944"/>
    </row>
    <row r="75" spans="1:13" s="30" customFormat="1" ht="15" customHeight="1" x14ac:dyDescent="0.25">
      <c r="A75" s="960"/>
      <c r="B75" s="976"/>
      <c r="C75" s="1060"/>
      <c r="D75" s="869" t="s">
        <v>11758</v>
      </c>
      <c r="E75" s="869" t="s">
        <v>839</v>
      </c>
      <c r="F75" s="874" t="s">
        <v>11493</v>
      </c>
      <c r="G75" s="869"/>
      <c r="H75" s="869"/>
      <c r="I75" s="874" t="s">
        <v>3979</v>
      </c>
      <c r="J75" s="874"/>
      <c r="K75" s="461"/>
      <c r="L75" s="944"/>
      <c r="M75" s="944"/>
    </row>
    <row r="76" spans="1:13" s="30" customFormat="1" ht="15" customHeight="1" x14ac:dyDescent="0.25">
      <c r="A76" s="960"/>
      <c r="B76" s="976"/>
      <c r="C76" s="464"/>
      <c r="D76" s="869" t="s">
        <v>11777</v>
      </c>
      <c r="E76" s="869" t="s">
        <v>839</v>
      </c>
      <c r="F76" s="874" t="s">
        <v>11493</v>
      </c>
      <c r="G76" s="869"/>
      <c r="H76" s="869"/>
      <c r="I76" s="874" t="s">
        <v>3979</v>
      </c>
      <c r="J76" s="874"/>
      <c r="K76" s="461"/>
      <c r="L76" s="944"/>
      <c r="M76" s="944"/>
    </row>
    <row r="77" spans="1:13" s="30" customFormat="1" ht="15" customHeight="1" x14ac:dyDescent="0.25">
      <c r="A77" s="960"/>
      <c r="B77" s="976"/>
      <c r="C77" s="464"/>
      <c r="D77" s="869" t="s">
        <v>11783</v>
      </c>
      <c r="E77" s="869" t="s">
        <v>839</v>
      </c>
      <c r="F77" s="874" t="s">
        <v>11493</v>
      </c>
      <c r="G77" s="869"/>
      <c r="H77" s="869"/>
      <c r="I77" s="874" t="s">
        <v>3979</v>
      </c>
      <c r="J77" s="874" t="s">
        <v>11589</v>
      </c>
      <c r="K77" s="461"/>
      <c r="L77" s="944"/>
      <c r="M77" s="944"/>
    </row>
    <row r="78" spans="1:13" s="30" customFormat="1" ht="15" customHeight="1" x14ac:dyDescent="0.25">
      <c r="A78" s="960"/>
      <c r="B78" s="976"/>
      <c r="C78" s="464"/>
      <c r="D78" s="869" t="s">
        <v>11795</v>
      </c>
      <c r="E78" s="869" t="s">
        <v>11968</v>
      </c>
      <c r="F78" s="874" t="s">
        <v>11493</v>
      </c>
      <c r="G78" s="869"/>
      <c r="H78" s="869"/>
      <c r="I78" s="874" t="s">
        <v>3979</v>
      </c>
      <c r="J78" s="874" t="s">
        <v>11592</v>
      </c>
      <c r="K78" s="461"/>
      <c r="L78" s="944"/>
      <c r="M78" s="944"/>
    </row>
    <row r="79" spans="1:13" s="30" customFormat="1" ht="15" customHeight="1" x14ac:dyDescent="0.25">
      <c r="A79" s="960"/>
      <c r="B79" s="976"/>
      <c r="C79" s="873"/>
      <c r="D79" s="869" t="s">
        <v>11824</v>
      </c>
      <c r="E79" s="869" t="s">
        <v>839</v>
      </c>
      <c r="F79" s="874" t="s">
        <v>11493</v>
      </c>
      <c r="G79" s="869"/>
      <c r="H79" s="869"/>
      <c r="I79" s="874" t="s">
        <v>3979</v>
      </c>
      <c r="J79" s="874" t="s">
        <v>11615</v>
      </c>
      <c r="K79" s="865"/>
      <c r="L79" s="944"/>
      <c r="M79" s="944"/>
    </row>
    <row r="80" spans="1:13" s="30" customFormat="1" ht="22.5" x14ac:dyDescent="0.25">
      <c r="A80" s="960"/>
      <c r="B80" s="976"/>
      <c r="C80" s="464"/>
      <c r="D80" s="450" t="s">
        <v>11864</v>
      </c>
      <c r="E80" s="450" t="s">
        <v>11978</v>
      </c>
      <c r="F80" s="509" t="s">
        <v>11523</v>
      </c>
      <c r="G80" s="450"/>
      <c r="H80" s="450"/>
      <c r="I80" s="509" t="s">
        <v>11606</v>
      </c>
      <c r="J80" s="509" t="s">
        <v>11644</v>
      </c>
      <c r="K80" s="461"/>
      <c r="L80" s="944"/>
      <c r="M80" s="944"/>
    </row>
    <row r="81" spans="1:13" s="30" customFormat="1" ht="15" customHeight="1" x14ac:dyDescent="0.25">
      <c r="A81" s="950"/>
      <c r="B81" s="940"/>
      <c r="C81" s="464"/>
      <c r="D81" s="450" t="s">
        <v>11865</v>
      </c>
      <c r="E81" s="450" t="s">
        <v>11979</v>
      </c>
      <c r="F81" s="509" t="s">
        <v>11524</v>
      </c>
      <c r="G81" s="450"/>
      <c r="H81" s="450"/>
      <c r="I81" s="509" t="s">
        <v>11606</v>
      </c>
      <c r="J81" s="509"/>
      <c r="K81" s="461"/>
      <c r="L81" s="942"/>
      <c r="M81" s="942"/>
    </row>
    <row r="82" spans="1:13" s="30" customFormat="1" ht="22.5" customHeight="1" x14ac:dyDescent="0.25">
      <c r="A82" s="949" t="s">
        <v>11909</v>
      </c>
      <c r="B82" s="939" t="s">
        <v>5344</v>
      </c>
      <c r="C82" s="962" t="s">
        <v>739</v>
      </c>
      <c r="D82" s="450" t="s">
        <v>11727</v>
      </c>
      <c r="E82" s="450" t="s">
        <v>11953</v>
      </c>
      <c r="F82" s="509" t="s">
        <v>11472</v>
      </c>
      <c r="G82" s="450"/>
      <c r="H82" s="450"/>
      <c r="I82" s="509" t="s">
        <v>3991</v>
      </c>
      <c r="J82" s="509"/>
      <c r="K82" s="461"/>
      <c r="L82" s="941"/>
      <c r="M82" s="941"/>
    </row>
    <row r="83" spans="1:13" s="30" customFormat="1" ht="15" customHeight="1" x14ac:dyDescent="0.25">
      <c r="A83" s="960"/>
      <c r="B83" s="976"/>
      <c r="C83" s="963"/>
      <c r="D83" s="450" t="s">
        <v>11876</v>
      </c>
      <c r="E83" s="450" t="s">
        <v>11978</v>
      </c>
      <c r="F83" s="509" t="s">
        <v>11527</v>
      </c>
      <c r="G83" s="450"/>
      <c r="H83" s="450"/>
      <c r="I83" s="509" t="s">
        <v>3968</v>
      </c>
      <c r="J83" s="509" t="s">
        <v>11652</v>
      </c>
      <c r="K83" s="461"/>
      <c r="L83" s="944"/>
      <c r="M83" s="944"/>
    </row>
    <row r="84" spans="1:13" s="30" customFormat="1" ht="15" customHeight="1" x14ac:dyDescent="0.25">
      <c r="A84" s="960"/>
      <c r="B84" s="976"/>
      <c r="C84" s="963"/>
      <c r="D84" s="450" t="s">
        <v>11880</v>
      </c>
      <c r="E84" s="450" t="s">
        <v>11978</v>
      </c>
      <c r="F84" s="509" t="s">
        <v>11527</v>
      </c>
      <c r="G84" s="450"/>
      <c r="H84" s="450"/>
      <c r="I84" s="509" t="s">
        <v>3986</v>
      </c>
      <c r="J84" s="509" t="s">
        <v>11656</v>
      </c>
      <c r="K84" s="461"/>
      <c r="L84" s="944"/>
      <c r="M84" s="944"/>
    </row>
    <row r="85" spans="1:13" s="30" customFormat="1" ht="15" customHeight="1" x14ac:dyDescent="0.25">
      <c r="A85" s="960"/>
      <c r="B85" s="976"/>
      <c r="C85" s="963"/>
      <c r="D85" s="450" t="s">
        <v>11735</v>
      </c>
      <c r="E85" s="450" t="s">
        <v>839</v>
      </c>
      <c r="F85" s="509" t="s">
        <v>11472</v>
      </c>
      <c r="G85" s="450"/>
      <c r="H85" s="450"/>
      <c r="I85" s="509" t="s">
        <v>3968</v>
      </c>
      <c r="J85" s="509" t="s">
        <v>11536</v>
      </c>
      <c r="K85" s="461"/>
      <c r="L85" s="944"/>
      <c r="M85" s="944"/>
    </row>
    <row r="86" spans="1:13" s="30" customFormat="1" ht="15" customHeight="1" x14ac:dyDescent="0.25">
      <c r="A86" s="960"/>
      <c r="B86" s="976"/>
      <c r="C86" s="963"/>
      <c r="D86" s="450" t="s">
        <v>11833</v>
      </c>
      <c r="E86" s="450" t="s">
        <v>722</v>
      </c>
      <c r="F86" s="509" t="s">
        <v>11513</v>
      </c>
      <c r="G86" s="450"/>
      <c r="H86" s="450"/>
      <c r="I86" s="509" t="s">
        <v>3968</v>
      </c>
      <c r="J86" s="509" t="s">
        <v>11561</v>
      </c>
      <c r="K86" s="461"/>
      <c r="L86" s="944"/>
      <c r="M86" s="944"/>
    </row>
    <row r="87" spans="1:13" s="30" customFormat="1" ht="22.5" x14ac:dyDescent="0.25">
      <c r="A87" s="960"/>
      <c r="B87" s="976"/>
      <c r="C87" s="963"/>
      <c r="D87" s="450" t="s">
        <v>11871</v>
      </c>
      <c r="E87" s="450" t="s">
        <v>839</v>
      </c>
      <c r="F87" s="509" t="s">
        <v>11527</v>
      </c>
      <c r="G87" s="450"/>
      <c r="H87" s="450"/>
      <c r="I87" s="509" t="s">
        <v>3986</v>
      </c>
      <c r="J87" s="509" t="s">
        <v>11650</v>
      </c>
      <c r="K87" s="461"/>
      <c r="L87" s="944"/>
      <c r="M87" s="944"/>
    </row>
    <row r="88" spans="1:13" s="30" customFormat="1" ht="15" customHeight="1" x14ac:dyDescent="0.25">
      <c r="A88" s="950"/>
      <c r="B88" s="940"/>
      <c r="C88" s="1060"/>
      <c r="D88" s="450" t="s">
        <v>11738</v>
      </c>
      <c r="E88" s="450" t="s">
        <v>722</v>
      </c>
      <c r="F88" s="509" t="s">
        <v>11482</v>
      </c>
      <c r="G88" s="450"/>
      <c r="H88" s="450"/>
      <c r="I88" s="509" t="s">
        <v>3968</v>
      </c>
      <c r="J88" s="509" t="s">
        <v>11561</v>
      </c>
      <c r="K88" s="461"/>
      <c r="L88" s="942"/>
      <c r="M88" s="942"/>
    </row>
    <row r="89" spans="1:13" s="30" customFormat="1" ht="22.5" customHeight="1" x14ac:dyDescent="0.25">
      <c r="A89" s="949" t="s">
        <v>11910</v>
      </c>
      <c r="B89" s="939" t="s">
        <v>5344</v>
      </c>
      <c r="C89" s="962" t="s">
        <v>739</v>
      </c>
      <c r="D89" s="450" t="s">
        <v>11728</v>
      </c>
      <c r="E89" s="450" t="s">
        <v>11954</v>
      </c>
      <c r="F89" s="509" t="s">
        <v>11473</v>
      </c>
      <c r="G89" s="450"/>
      <c r="H89" s="450"/>
      <c r="I89" s="509" t="s">
        <v>3992</v>
      </c>
      <c r="J89" s="509" t="s">
        <v>11552</v>
      </c>
      <c r="K89" s="461"/>
      <c r="L89" s="941"/>
      <c r="M89" s="941"/>
    </row>
    <row r="90" spans="1:13" s="30" customFormat="1" ht="15" customHeight="1" x14ac:dyDescent="0.25">
      <c r="A90" s="960"/>
      <c r="B90" s="976"/>
      <c r="C90" s="963"/>
      <c r="D90" s="450" t="s">
        <v>11753</v>
      </c>
      <c r="E90" s="450" t="s">
        <v>839</v>
      </c>
      <c r="F90" s="509" t="s">
        <v>11473</v>
      </c>
      <c r="G90" s="450"/>
      <c r="H90" s="450"/>
      <c r="I90" s="509" t="s">
        <v>11571</v>
      </c>
      <c r="J90" s="509" t="s">
        <v>11572</v>
      </c>
      <c r="K90" s="461"/>
      <c r="L90" s="944"/>
      <c r="M90" s="944"/>
    </row>
    <row r="91" spans="1:13" s="30" customFormat="1" ht="15" customHeight="1" x14ac:dyDescent="0.25">
      <c r="A91" s="960"/>
      <c r="B91" s="976"/>
      <c r="C91" s="963"/>
      <c r="D91" s="450" t="s">
        <v>11768</v>
      </c>
      <c r="E91" s="450" t="s">
        <v>839</v>
      </c>
      <c r="F91" s="509" t="s">
        <v>11473</v>
      </c>
      <c r="G91" s="450"/>
      <c r="H91" s="450"/>
      <c r="I91" s="509" t="s">
        <v>3975</v>
      </c>
      <c r="J91" s="509"/>
      <c r="K91" s="461"/>
      <c r="L91" s="944"/>
      <c r="M91" s="944"/>
    </row>
    <row r="92" spans="1:13" s="30" customFormat="1" ht="15" customHeight="1" x14ac:dyDescent="0.25">
      <c r="A92" s="960"/>
      <c r="B92" s="976"/>
      <c r="C92" s="963"/>
      <c r="D92" s="450" t="s">
        <v>11769</v>
      </c>
      <c r="E92" s="450" t="s">
        <v>839</v>
      </c>
      <c r="F92" s="509" t="s">
        <v>11473</v>
      </c>
      <c r="G92" s="450"/>
      <c r="H92" s="450"/>
      <c r="I92" s="509" t="s">
        <v>3975</v>
      </c>
      <c r="J92" s="509"/>
      <c r="K92" s="461"/>
      <c r="L92" s="944"/>
      <c r="M92" s="944"/>
    </row>
    <row r="93" spans="1:13" s="30" customFormat="1" ht="15" customHeight="1" x14ac:dyDescent="0.25">
      <c r="A93" s="960"/>
      <c r="B93" s="976"/>
      <c r="C93" s="963"/>
      <c r="D93" s="450" t="s">
        <v>11771</v>
      </c>
      <c r="E93" s="450" t="s">
        <v>839</v>
      </c>
      <c r="F93" s="509" t="s">
        <v>11473</v>
      </c>
      <c r="G93" s="450"/>
      <c r="H93" s="450"/>
      <c r="I93" s="509" t="s">
        <v>3975</v>
      </c>
      <c r="J93" s="509"/>
      <c r="K93" s="461"/>
      <c r="L93" s="944"/>
      <c r="M93" s="944"/>
    </row>
    <row r="94" spans="1:13" s="30" customFormat="1" ht="15" customHeight="1" x14ac:dyDescent="0.25">
      <c r="A94" s="960"/>
      <c r="B94" s="976"/>
      <c r="C94" s="963"/>
      <c r="D94" s="450" t="s">
        <v>11779</v>
      </c>
      <c r="E94" s="450" t="s">
        <v>839</v>
      </c>
      <c r="F94" s="509" t="s">
        <v>11473</v>
      </c>
      <c r="G94" s="450"/>
      <c r="H94" s="450"/>
      <c r="I94" s="509" t="s">
        <v>11571</v>
      </c>
      <c r="J94" s="509" t="s">
        <v>11572</v>
      </c>
      <c r="K94" s="461"/>
      <c r="L94" s="944"/>
      <c r="M94" s="944"/>
    </row>
    <row r="95" spans="1:13" s="30" customFormat="1" ht="15" customHeight="1" x14ac:dyDescent="0.25">
      <c r="A95" s="960"/>
      <c r="B95" s="976"/>
      <c r="C95" s="963"/>
      <c r="D95" s="450" t="s">
        <v>11789</v>
      </c>
      <c r="E95" s="450" t="s">
        <v>11964</v>
      </c>
      <c r="F95" s="509" t="s">
        <v>11502</v>
      </c>
      <c r="G95" s="450"/>
      <c r="H95" s="450"/>
      <c r="I95" s="509" t="s">
        <v>11571</v>
      </c>
      <c r="J95" s="509" t="s">
        <v>11591</v>
      </c>
      <c r="K95" s="461"/>
      <c r="L95" s="944"/>
      <c r="M95" s="944"/>
    </row>
    <row r="96" spans="1:13" s="30" customFormat="1" ht="15" customHeight="1" x14ac:dyDescent="0.25">
      <c r="A96" s="960"/>
      <c r="B96" s="976"/>
      <c r="C96" s="963"/>
      <c r="D96" s="450" t="s">
        <v>11787</v>
      </c>
      <c r="E96" s="450" t="s">
        <v>839</v>
      </c>
      <c r="F96" s="509" t="s">
        <v>11473</v>
      </c>
      <c r="G96" s="450"/>
      <c r="H96" s="450"/>
      <c r="I96" s="509" t="s">
        <v>11571</v>
      </c>
      <c r="J96" s="509" t="s">
        <v>11572</v>
      </c>
      <c r="K96" s="461"/>
      <c r="L96" s="944"/>
      <c r="M96" s="944"/>
    </row>
    <row r="97" spans="1:13" s="30" customFormat="1" ht="15" customHeight="1" x14ac:dyDescent="0.25">
      <c r="A97" s="960"/>
      <c r="B97" s="976"/>
      <c r="C97" s="963"/>
      <c r="D97" s="450" t="s">
        <v>11792</v>
      </c>
      <c r="E97" s="450" t="s">
        <v>11966</v>
      </c>
      <c r="F97" s="509" t="s">
        <v>11502</v>
      </c>
      <c r="G97" s="450"/>
      <c r="H97" s="450"/>
      <c r="I97" s="509" t="s">
        <v>11431</v>
      </c>
      <c r="J97" s="509"/>
      <c r="K97" s="461"/>
      <c r="L97" s="944"/>
      <c r="M97" s="944"/>
    </row>
    <row r="98" spans="1:13" s="30" customFormat="1" ht="15" customHeight="1" x14ac:dyDescent="0.25">
      <c r="A98" s="960"/>
      <c r="B98" s="976"/>
      <c r="C98" s="963"/>
      <c r="D98" s="450" t="s">
        <v>11804</v>
      </c>
      <c r="E98" s="450" t="s">
        <v>11962</v>
      </c>
      <c r="F98" s="509" t="s">
        <v>11502</v>
      </c>
      <c r="G98" s="450"/>
      <c r="H98" s="450"/>
      <c r="I98" s="509" t="s">
        <v>11571</v>
      </c>
      <c r="J98" s="509" t="s">
        <v>11599</v>
      </c>
      <c r="K98" s="461"/>
      <c r="L98" s="944"/>
      <c r="M98" s="944"/>
    </row>
    <row r="99" spans="1:13" s="30" customFormat="1" ht="15" customHeight="1" x14ac:dyDescent="0.25">
      <c r="A99" s="960"/>
      <c r="B99" s="976"/>
      <c r="C99" s="963"/>
      <c r="D99" s="450" t="s">
        <v>11805</v>
      </c>
      <c r="E99" s="450" t="s">
        <v>726</v>
      </c>
      <c r="F99" s="509" t="s">
        <v>11502</v>
      </c>
      <c r="G99" s="450"/>
      <c r="H99" s="450"/>
      <c r="I99" s="509" t="s">
        <v>11431</v>
      </c>
      <c r="J99" s="509" t="s">
        <v>11600</v>
      </c>
      <c r="K99" s="461"/>
      <c r="L99" s="944"/>
      <c r="M99" s="944"/>
    </row>
    <row r="100" spans="1:13" s="30" customFormat="1" ht="15" customHeight="1" x14ac:dyDescent="0.25">
      <c r="A100" s="960"/>
      <c r="B100" s="976"/>
      <c r="C100" s="963"/>
      <c r="D100" s="450" t="s">
        <v>11815</v>
      </c>
      <c r="E100" s="450" t="s">
        <v>839</v>
      </c>
      <c r="F100" s="509" t="s">
        <v>11473</v>
      </c>
      <c r="G100" s="450"/>
      <c r="H100" s="450"/>
      <c r="I100" s="509" t="s">
        <v>3975</v>
      </c>
      <c r="J100" s="509"/>
      <c r="K100" s="461"/>
      <c r="L100" s="944"/>
      <c r="M100" s="944"/>
    </row>
    <row r="101" spans="1:13" s="30" customFormat="1" ht="15" customHeight="1" x14ac:dyDescent="0.25">
      <c r="A101" s="960"/>
      <c r="B101" s="976"/>
      <c r="C101" s="963"/>
      <c r="D101" s="450" t="s">
        <v>11819</v>
      </c>
      <c r="E101" s="450" t="s">
        <v>839</v>
      </c>
      <c r="F101" s="509" t="s">
        <v>11473</v>
      </c>
      <c r="G101" s="450"/>
      <c r="H101" s="450"/>
      <c r="I101" s="509" t="s">
        <v>11571</v>
      </c>
      <c r="J101" s="509" t="s">
        <v>11611</v>
      </c>
      <c r="K101" s="461"/>
      <c r="L101" s="944"/>
      <c r="M101" s="944"/>
    </row>
    <row r="102" spans="1:13" s="30" customFormat="1" ht="15" customHeight="1" x14ac:dyDescent="0.25">
      <c r="A102" s="960"/>
      <c r="B102" s="976"/>
      <c r="C102" s="963"/>
      <c r="D102" s="450" t="s">
        <v>11817</v>
      </c>
      <c r="E102" s="450" t="s">
        <v>839</v>
      </c>
      <c r="F102" s="509" t="s">
        <v>11473</v>
      </c>
      <c r="G102" s="450"/>
      <c r="H102" s="450"/>
      <c r="I102" s="509" t="s">
        <v>3975</v>
      </c>
      <c r="J102" s="509"/>
      <c r="K102" s="461"/>
      <c r="L102" s="944"/>
      <c r="M102" s="944"/>
    </row>
    <row r="103" spans="1:13" s="30" customFormat="1" ht="15" customHeight="1" x14ac:dyDescent="0.25">
      <c r="A103" s="960"/>
      <c r="B103" s="976"/>
      <c r="C103" s="963"/>
      <c r="D103" s="450" t="s">
        <v>11837</v>
      </c>
      <c r="E103" s="450" t="s">
        <v>11972</v>
      </c>
      <c r="F103" s="509" t="s">
        <v>11473</v>
      </c>
      <c r="G103" s="450"/>
      <c r="H103" s="450"/>
      <c r="I103" s="509" t="s">
        <v>3975</v>
      </c>
      <c r="J103" s="509"/>
      <c r="K103" s="461"/>
      <c r="L103" s="944"/>
      <c r="M103" s="944"/>
    </row>
    <row r="104" spans="1:13" s="30" customFormat="1" ht="15" customHeight="1" x14ac:dyDescent="0.25">
      <c r="A104" s="960"/>
      <c r="B104" s="976"/>
      <c r="C104" s="963"/>
      <c r="D104" s="450" t="s">
        <v>11838</v>
      </c>
      <c r="E104" s="450" t="s">
        <v>11972</v>
      </c>
      <c r="F104" s="509" t="s">
        <v>11473</v>
      </c>
      <c r="G104" s="450"/>
      <c r="H104" s="450"/>
      <c r="I104" s="509" t="s">
        <v>3975</v>
      </c>
      <c r="J104" s="509"/>
      <c r="K104" s="461"/>
      <c r="L104" s="944"/>
      <c r="M104" s="944"/>
    </row>
    <row r="105" spans="1:13" s="30" customFormat="1" ht="15" customHeight="1" x14ac:dyDescent="0.25">
      <c r="A105" s="960"/>
      <c r="B105" s="976"/>
      <c r="C105" s="963"/>
      <c r="D105" s="450" t="s">
        <v>11839</v>
      </c>
      <c r="E105" s="450" t="s">
        <v>11972</v>
      </c>
      <c r="F105" s="509" t="s">
        <v>11473</v>
      </c>
      <c r="G105" s="450"/>
      <c r="H105" s="450"/>
      <c r="I105" s="509" t="s">
        <v>3975</v>
      </c>
      <c r="J105" s="509"/>
      <c r="K105" s="461"/>
      <c r="L105" s="944"/>
      <c r="M105" s="944"/>
    </row>
    <row r="106" spans="1:13" s="30" customFormat="1" ht="15" customHeight="1" x14ac:dyDescent="0.25">
      <c r="A106" s="960"/>
      <c r="B106" s="976"/>
      <c r="C106" s="963"/>
      <c r="D106" s="450" t="s">
        <v>11840</v>
      </c>
      <c r="E106" s="450" t="s">
        <v>11972</v>
      </c>
      <c r="F106" s="509" t="s">
        <v>11473</v>
      </c>
      <c r="G106" s="450"/>
      <c r="H106" s="450"/>
      <c r="I106" s="509" t="s">
        <v>3975</v>
      </c>
      <c r="J106" s="509"/>
      <c r="K106" s="461"/>
      <c r="L106" s="944"/>
      <c r="M106" s="944"/>
    </row>
    <row r="107" spans="1:13" s="30" customFormat="1" ht="15" customHeight="1" x14ac:dyDescent="0.25">
      <c r="A107" s="960"/>
      <c r="B107" s="976"/>
      <c r="C107" s="963"/>
      <c r="D107" s="450" t="s">
        <v>11841</v>
      </c>
      <c r="E107" s="450" t="s">
        <v>11440</v>
      </c>
      <c r="F107" s="509" t="s">
        <v>11473</v>
      </c>
      <c r="G107" s="450"/>
      <c r="H107" s="450"/>
      <c r="I107" s="509" t="s">
        <v>3975</v>
      </c>
      <c r="J107" s="509"/>
      <c r="K107" s="461"/>
      <c r="L107" s="944"/>
      <c r="M107" s="944"/>
    </row>
    <row r="108" spans="1:13" s="30" customFormat="1" ht="33.75" x14ac:dyDescent="0.25">
      <c r="A108" s="960"/>
      <c r="B108" s="976"/>
      <c r="C108" s="963"/>
      <c r="D108" s="450" t="s">
        <v>11845</v>
      </c>
      <c r="E108" s="450" t="s">
        <v>11973</v>
      </c>
      <c r="F108" s="509" t="s">
        <v>11502</v>
      </c>
      <c r="G108" s="450"/>
      <c r="H108" s="450"/>
      <c r="I108" s="509" t="s">
        <v>11624</v>
      </c>
      <c r="J108" s="509" t="s">
        <v>11625</v>
      </c>
      <c r="K108" s="461"/>
      <c r="L108" s="944"/>
      <c r="M108" s="944"/>
    </row>
    <row r="109" spans="1:13" s="30" customFormat="1" ht="33.75" x14ac:dyDescent="0.25">
      <c r="A109" s="960"/>
      <c r="B109" s="976"/>
      <c r="C109" s="963"/>
      <c r="D109" s="450" t="s">
        <v>11846</v>
      </c>
      <c r="E109" s="450" t="s">
        <v>11973</v>
      </c>
      <c r="F109" s="509" t="s">
        <v>11502</v>
      </c>
      <c r="G109" s="450"/>
      <c r="H109" s="450"/>
      <c r="I109" s="509" t="s">
        <v>11624</v>
      </c>
      <c r="J109" s="509" t="s">
        <v>11625</v>
      </c>
      <c r="K109" s="461"/>
      <c r="L109" s="944"/>
      <c r="M109" s="944"/>
    </row>
    <row r="110" spans="1:13" s="30" customFormat="1" ht="15" customHeight="1" x14ac:dyDescent="0.25">
      <c r="A110" s="960"/>
      <c r="B110" s="976"/>
      <c r="C110" s="963"/>
      <c r="D110" s="450" t="s">
        <v>11856</v>
      </c>
      <c r="E110" s="450" t="s">
        <v>11974</v>
      </c>
      <c r="F110" s="509" t="s">
        <v>11502</v>
      </c>
      <c r="G110" s="450"/>
      <c r="H110" s="450"/>
      <c r="I110" s="509" t="s">
        <v>11637</v>
      </c>
      <c r="J110" s="509" t="s">
        <v>11600</v>
      </c>
      <c r="K110" s="461"/>
      <c r="L110" s="944"/>
      <c r="M110" s="944"/>
    </row>
    <row r="111" spans="1:13" s="30" customFormat="1" ht="15" customHeight="1" x14ac:dyDescent="0.25">
      <c r="A111" s="960"/>
      <c r="B111" s="976"/>
      <c r="C111" s="963"/>
      <c r="D111" s="450" t="s">
        <v>11857</v>
      </c>
      <c r="E111" s="450" t="s">
        <v>11975</v>
      </c>
      <c r="F111" s="509" t="s">
        <v>11502</v>
      </c>
      <c r="G111" s="450"/>
      <c r="H111" s="450"/>
      <c r="I111" s="509" t="s">
        <v>11637</v>
      </c>
      <c r="J111" s="509" t="s">
        <v>11600</v>
      </c>
      <c r="K111" s="461"/>
      <c r="L111" s="944"/>
      <c r="M111" s="944"/>
    </row>
    <row r="112" spans="1:13" s="30" customFormat="1" ht="22.5" x14ac:dyDescent="0.25">
      <c r="A112" s="960"/>
      <c r="B112" s="976"/>
      <c r="C112" s="963"/>
      <c r="D112" s="450" t="s">
        <v>11886</v>
      </c>
      <c r="E112" s="450" t="s">
        <v>11984</v>
      </c>
      <c r="F112" s="509" t="s">
        <v>11531</v>
      </c>
      <c r="G112" s="450"/>
      <c r="H112" s="450"/>
      <c r="I112" s="509" t="s">
        <v>11624</v>
      </c>
      <c r="J112" s="509" t="s">
        <v>11664</v>
      </c>
      <c r="K112" s="461"/>
      <c r="L112" s="944"/>
      <c r="M112" s="944"/>
    </row>
    <row r="113" spans="1:13" s="30" customFormat="1" ht="15" customHeight="1" x14ac:dyDescent="0.25">
      <c r="A113" s="960"/>
      <c r="B113" s="976"/>
      <c r="C113" s="963"/>
      <c r="D113" s="450" t="s">
        <v>11891</v>
      </c>
      <c r="E113" s="450" t="s">
        <v>11979</v>
      </c>
      <c r="F113" s="509" t="s">
        <v>11531</v>
      </c>
      <c r="G113" s="450"/>
      <c r="H113" s="450"/>
      <c r="I113" s="509" t="s">
        <v>11624</v>
      </c>
      <c r="J113" s="509" t="s">
        <v>11671</v>
      </c>
      <c r="K113" s="461"/>
      <c r="L113" s="944"/>
      <c r="M113" s="944"/>
    </row>
    <row r="114" spans="1:13" s="30" customFormat="1" ht="15" customHeight="1" x14ac:dyDescent="0.25">
      <c r="A114" s="960"/>
      <c r="B114" s="976"/>
      <c r="C114" s="963"/>
      <c r="D114" s="450" t="s">
        <v>11881</v>
      </c>
      <c r="E114" s="450" t="s">
        <v>11979</v>
      </c>
      <c r="F114" s="509" t="s">
        <v>11526</v>
      </c>
      <c r="G114" s="450"/>
      <c r="H114" s="450"/>
      <c r="I114" s="509" t="s">
        <v>11657</v>
      </c>
      <c r="J114" s="509" t="s">
        <v>11658</v>
      </c>
      <c r="K114" s="461"/>
      <c r="L114" s="944"/>
      <c r="M114" s="944"/>
    </row>
    <row r="115" spans="1:13" s="30" customFormat="1" ht="15" customHeight="1" x14ac:dyDescent="0.25">
      <c r="A115" s="960"/>
      <c r="B115" s="976"/>
      <c r="C115" s="963"/>
      <c r="D115" s="450" t="s">
        <v>11882</v>
      </c>
      <c r="E115" s="450" t="s">
        <v>11978</v>
      </c>
      <c r="F115" s="509" t="s">
        <v>11526</v>
      </c>
      <c r="G115" s="450"/>
      <c r="H115" s="450"/>
      <c r="I115" s="509" t="s">
        <v>11657</v>
      </c>
      <c r="J115" s="509" t="s">
        <v>11659</v>
      </c>
      <c r="K115" s="461"/>
      <c r="L115" s="944"/>
      <c r="M115" s="944"/>
    </row>
    <row r="116" spans="1:13" s="30" customFormat="1" ht="22.5" x14ac:dyDescent="0.25">
      <c r="A116" s="960"/>
      <c r="B116" s="976"/>
      <c r="C116" s="963"/>
      <c r="D116" s="450" t="s">
        <v>11867</v>
      </c>
      <c r="E116" s="450" t="s">
        <v>11980</v>
      </c>
      <c r="F116" s="509" t="s">
        <v>11526</v>
      </c>
      <c r="G116" s="450"/>
      <c r="H116" s="450"/>
      <c r="I116" s="509" t="s">
        <v>11571</v>
      </c>
      <c r="J116" s="509" t="s">
        <v>11647</v>
      </c>
      <c r="K116" s="461"/>
      <c r="L116" s="944"/>
      <c r="M116" s="944"/>
    </row>
    <row r="117" spans="1:13" s="30" customFormat="1" ht="15" customHeight="1" x14ac:dyDescent="0.25">
      <c r="A117" s="960"/>
      <c r="B117" s="976"/>
      <c r="C117" s="963"/>
      <c r="D117" s="450" t="s">
        <v>11868</v>
      </c>
      <c r="E117" s="450" t="s">
        <v>11978</v>
      </c>
      <c r="F117" s="509" t="s">
        <v>11526</v>
      </c>
      <c r="G117" s="450"/>
      <c r="H117" s="450"/>
      <c r="I117" s="509" t="s">
        <v>11571</v>
      </c>
      <c r="J117" s="509" t="s">
        <v>11648</v>
      </c>
      <c r="K117" s="461"/>
      <c r="L117" s="944"/>
      <c r="M117" s="944"/>
    </row>
    <row r="118" spans="1:13" s="30" customFormat="1" ht="22.5" x14ac:dyDescent="0.25">
      <c r="A118" s="960"/>
      <c r="B118" s="976"/>
      <c r="C118" s="963"/>
      <c r="D118" s="450" t="s">
        <v>11869</v>
      </c>
      <c r="E118" s="450" t="s">
        <v>11980</v>
      </c>
      <c r="F118" s="509" t="s">
        <v>11526</v>
      </c>
      <c r="G118" s="450"/>
      <c r="H118" s="450"/>
      <c r="I118" s="509" t="s">
        <v>11571</v>
      </c>
      <c r="J118" s="509" t="s">
        <v>11647</v>
      </c>
      <c r="K118" s="461"/>
      <c r="L118" s="944"/>
      <c r="M118" s="944"/>
    </row>
    <row r="119" spans="1:13" s="30" customFormat="1" ht="15" customHeight="1" x14ac:dyDescent="0.25">
      <c r="A119" s="950"/>
      <c r="B119" s="940"/>
      <c r="C119" s="1060"/>
      <c r="D119" s="450" t="s">
        <v>11873</v>
      </c>
      <c r="E119" s="450" t="s">
        <v>839</v>
      </c>
      <c r="F119" s="509" t="s">
        <v>11529</v>
      </c>
      <c r="G119" s="450"/>
      <c r="H119" s="450"/>
      <c r="I119" s="509" t="s">
        <v>11624</v>
      </c>
      <c r="J119" s="509"/>
      <c r="K119" s="461"/>
      <c r="L119" s="942"/>
      <c r="M119" s="942"/>
    </row>
    <row r="120" spans="1:13" s="30" customFormat="1" ht="22.5" x14ac:dyDescent="0.25">
      <c r="A120" s="447" t="s">
        <v>11911</v>
      </c>
      <c r="B120" s="461" t="s">
        <v>5344</v>
      </c>
      <c r="C120" s="464" t="s">
        <v>739</v>
      </c>
      <c r="D120" s="450" t="s">
        <v>11729</v>
      </c>
      <c r="E120" s="450" t="s">
        <v>11440</v>
      </c>
      <c r="F120" s="509" t="s">
        <v>11474</v>
      </c>
      <c r="G120" s="450"/>
      <c r="H120" s="450"/>
      <c r="I120" s="509" t="s">
        <v>3990</v>
      </c>
      <c r="J120" s="509" t="s">
        <v>3997</v>
      </c>
      <c r="K120" s="461"/>
      <c r="L120" s="833"/>
      <c r="M120" s="833"/>
    </row>
    <row r="121" spans="1:13" s="30" customFormat="1" ht="22.5" customHeight="1" x14ac:dyDescent="0.25">
      <c r="A121" s="949" t="s">
        <v>11912</v>
      </c>
      <c r="B121" s="939" t="s">
        <v>5344</v>
      </c>
      <c r="C121" s="962" t="s">
        <v>739</v>
      </c>
      <c r="D121" s="450" t="s">
        <v>11731</v>
      </c>
      <c r="E121" s="450" t="s">
        <v>11956</v>
      </c>
      <c r="F121" s="509" t="s">
        <v>11476</v>
      </c>
      <c r="G121" s="450"/>
      <c r="H121" s="450"/>
      <c r="I121" s="509" t="s">
        <v>11554</v>
      </c>
      <c r="J121" s="509"/>
      <c r="K121" s="461"/>
      <c r="L121" s="941"/>
      <c r="M121" s="941"/>
    </row>
    <row r="122" spans="1:13" s="30" customFormat="1" ht="15" customHeight="1" x14ac:dyDescent="0.25">
      <c r="A122" s="960"/>
      <c r="B122" s="976"/>
      <c r="C122" s="963"/>
      <c r="D122" s="450" t="s">
        <v>11740</v>
      </c>
      <c r="E122" s="450" t="s">
        <v>11958</v>
      </c>
      <c r="F122" s="509" t="s">
        <v>11476</v>
      </c>
      <c r="G122" s="450"/>
      <c r="H122" s="450"/>
      <c r="I122" s="509" t="s">
        <v>11554</v>
      </c>
      <c r="J122" s="509"/>
      <c r="K122" s="461"/>
      <c r="L122" s="944"/>
      <c r="M122" s="944"/>
    </row>
    <row r="123" spans="1:13" s="30" customFormat="1" ht="15" customHeight="1" x14ac:dyDescent="0.25">
      <c r="A123" s="950"/>
      <c r="B123" s="940"/>
      <c r="C123" s="1060"/>
      <c r="D123" s="450" t="s">
        <v>11746</v>
      </c>
      <c r="E123" s="450" t="s">
        <v>11961</v>
      </c>
      <c r="F123" s="509" t="s">
        <v>11476</v>
      </c>
      <c r="G123" s="450"/>
      <c r="H123" s="450"/>
      <c r="I123" s="509" t="s">
        <v>11554</v>
      </c>
      <c r="J123" s="509"/>
      <c r="K123" s="461"/>
      <c r="L123" s="942"/>
      <c r="M123" s="942"/>
    </row>
    <row r="124" spans="1:13" s="30" customFormat="1" ht="22.5" x14ac:dyDescent="0.25">
      <c r="A124" s="447" t="s">
        <v>11913</v>
      </c>
      <c r="B124" s="461" t="s">
        <v>5344</v>
      </c>
      <c r="C124" s="464" t="s">
        <v>739</v>
      </c>
      <c r="D124" s="450" t="s">
        <v>11732</v>
      </c>
      <c r="E124" s="450" t="s">
        <v>11956</v>
      </c>
      <c r="F124" s="509" t="s">
        <v>11477</v>
      </c>
      <c r="G124" s="450"/>
      <c r="H124" s="450"/>
      <c r="I124" s="509" t="s">
        <v>3972</v>
      </c>
      <c r="J124" s="509" t="s">
        <v>11555</v>
      </c>
      <c r="K124" s="461"/>
      <c r="L124" s="833"/>
      <c r="M124" s="833"/>
    </row>
    <row r="125" spans="1:13" s="30" customFormat="1" ht="22.5" x14ac:dyDescent="0.25">
      <c r="A125" s="447" t="s">
        <v>11914</v>
      </c>
      <c r="B125" s="461" t="s">
        <v>5344</v>
      </c>
      <c r="C125" s="464" t="s">
        <v>739</v>
      </c>
      <c r="D125" s="450" t="s">
        <v>11733</v>
      </c>
      <c r="E125" s="450" t="s">
        <v>11956</v>
      </c>
      <c r="F125" s="509" t="s">
        <v>11478</v>
      </c>
      <c r="G125" s="450"/>
      <c r="H125" s="450"/>
      <c r="I125" s="509" t="s">
        <v>3972</v>
      </c>
      <c r="J125" s="509" t="s">
        <v>11556</v>
      </c>
      <c r="K125" s="461"/>
      <c r="L125" s="833"/>
      <c r="M125" s="833"/>
    </row>
    <row r="126" spans="1:13" s="30" customFormat="1" ht="22.5" customHeight="1" x14ac:dyDescent="0.25">
      <c r="A126" s="949" t="s">
        <v>11915</v>
      </c>
      <c r="B126" s="939" t="s">
        <v>5344</v>
      </c>
      <c r="C126" s="962" t="s">
        <v>739</v>
      </c>
      <c r="D126" s="450" t="s">
        <v>11734</v>
      </c>
      <c r="E126" s="450" t="s">
        <v>11956</v>
      </c>
      <c r="F126" s="509" t="s">
        <v>11479</v>
      </c>
      <c r="G126" s="450"/>
      <c r="H126" s="450"/>
      <c r="I126" s="509" t="s">
        <v>3972</v>
      </c>
      <c r="J126" s="509" t="s">
        <v>11557</v>
      </c>
      <c r="K126" s="461"/>
      <c r="L126" s="941"/>
      <c r="M126" s="941"/>
    </row>
    <row r="127" spans="1:13" s="30" customFormat="1" ht="15" customHeight="1" x14ac:dyDescent="0.25">
      <c r="A127" s="960"/>
      <c r="B127" s="976"/>
      <c r="C127" s="963"/>
      <c r="D127" s="450" t="s">
        <v>11813</v>
      </c>
      <c r="E127" s="450" t="s">
        <v>11970</v>
      </c>
      <c r="F127" s="509" t="s">
        <v>11508</v>
      </c>
      <c r="G127" s="450"/>
      <c r="H127" s="450"/>
      <c r="I127" s="509" t="s">
        <v>3972</v>
      </c>
      <c r="J127" s="509" t="s">
        <v>11607</v>
      </c>
      <c r="K127" s="461"/>
      <c r="L127" s="944"/>
      <c r="M127" s="944"/>
    </row>
    <row r="128" spans="1:13" s="30" customFormat="1" ht="15" customHeight="1" x14ac:dyDescent="0.25">
      <c r="A128" s="950"/>
      <c r="B128" s="940"/>
      <c r="C128" s="1060"/>
      <c r="D128" s="450" t="s">
        <v>11806</v>
      </c>
      <c r="E128" s="450" t="s">
        <v>11968</v>
      </c>
      <c r="F128" s="509" t="s">
        <v>11508</v>
      </c>
      <c r="G128" s="450"/>
      <c r="H128" s="450"/>
      <c r="I128" s="509" t="s">
        <v>3972</v>
      </c>
      <c r="J128" s="509" t="s">
        <v>11601</v>
      </c>
      <c r="K128" s="461"/>
      <c r="L128" s="942"/>
      <c r="M128" s="942"/>
    </row>
    <row r="129" spans="1:13" s="30" customFormat="1" ht="22.5" customHeight="1" x14ac:dyDescent="0.25">
      <c r="A129" s="949" t="s">
        <v>11916</v>
      </c>
      <c r="B129" s="939" t="s">
        <v>5344</v>
      </c>
      <c r="C129" s="962" t="s">
        <v>739</v>
      </c>
      <c r="D129" s="450" t="s">
        <v>11736</v>
      </c>
      <c r="E129" s="450" t="s">
        <v>11956</v>
      </c>
      <c r="F129" s="509" t="s">
        <v>11480</v>
      </c>
      <c r="G129" s="450"/>
      <c r="H129" s="450"/>
      <c r="I129" s="509" t="s">
        <v>11558</v>
      </c>
      <c r="J129" s="509" t="s">
        <v>11559</v>
      </c>
      <c r="K129" s="461"/>
      <c r="L129" s="941"/>
      <c r="M129" s="941"/>
    </row>
    <row r="130" spans="1:13" s="30" customFormat="1" ht="22.5" x14ac:dyDescent="0.25">
      <c r="A130" s="950"/>
      <c r="B130" s="940"/>
      <c r="C130" s="1060"/>
      <c r="D130" s="450" t="s">
        <v>11737</v>
      </c>
      <c r="E130" s="450" t="s">
        <v>11956</v>
      </c>
      <c r="F130" s="509" t="s">
        <v>11481</v>
      </c>
      <c r="G130" s="450"/>
      <c r="H130" s="450"/>
      <c r="I130" s="509" t="s">
        <v>10</v>
      </c>
      <c r="J130" s="509" t="s">
        <v>11560</v>
      </c>
      <c r="K130" s="461"/>
      <c r="L130" s="942"/>
      <c r="M130" s="942"/>
    </row>
    <row r="131" spans="1:13" s="30" customFormat="1" ht="22.5" x14ac:dyDescent="0.25">
      <c r="A131" s="447" t="s">
        <v>11917</v>
      </c>
      <c r="B131" s="461" t="s">
        <v>5344</v>
      </c>
      <c r="C131" s="464" t="s">
        <v>739</v>
      </c>
      <c r="D131" s="450" t="s">
        <v>11741</v>
      </c>
      <c r="E131" s="450" t="s">
        <v>839</v>
      </c>
      <c r="F131" s="509" t="s">
        <v>11484</v>
      </c>
      <c r="G131" s="450"/>
      <c r="H131" s="450"/>
      <c r="I131" s="509" t="s">
        <v>3985</v>
      </c>
      <c r="J131" s="509" t="s">
        <v>11562</v>
      </c>
      <c r="K131" s="461"/>
      <c r="L131" s="833"/>
      <c r="M131" s="833"/>
    </row>
    <row r="132" spans="1:13" s="30" customFormat="1" ht="22.5" x14ac:dyDescent="0.25">
      <c r="A132" s="949" t="s">
        <v>11918</v>
      </c>
      <c r="B132" s="939" t="s">
        <v>5344</v>
      </c>
      <c r="C132" s="962" t="s">
        <v>739</v>
      </c>
      <c r="D132" s="450" t="s">
        <v>11742</v>
      </c>
      <c r="E132" s="450" t="s">
        <v>11959</v>
      </c>
      <c r="F132" s="509" t="s">
        <v>11485</v>
      </c>
      <c r="G132" s="450"/>
      <c r="H132" s="450"/>
      <c r="I132" s="509" t="s">
        <v>3995</v>
      </c>
      <c r="J132" s="509" t="s">
        <v>11563</v>
      </c>
      <c r="K132" s="461"/>
      <c r="L132" s="941"/>
      <c r="M132" s="941"/>
    </row>
    <row r="133" spans="1:13" s="30" customFormat="1" ht="15" customHeight="1" x14ac:dyDescent="0.25">
      <c r="A133" s="950"/>
      <c r="B133" s="940"/>
      <c r="C133" s="1060"/>
      <c r="D133" s="450" t="s">
        <v>11858</v>
      </c>
      <c r="E133" s="450" t="s">
        <v>11976</v>
      </c>
      <c r="F133" s="509" t="s">
        <v>3998</v>
      </c>
      <c r="G133" s="450"/>
      <c r="H133" s="450"/>
      <c r="I133" s="509" t="s">
        <v>3995</v>
      </c>
      <c r="J133" s="509" t="s">
        <v>11638</v>
      </c>
      <c r="K133" s="461"/>
      <c r="L133" s="942"/>
      <c r="M133" s="942"/>
    </row>
    <row r="134" spans="1:13" s="30" customFormat="1" ht="22.5" customHeight="1" x14ac:dyDescent="0.25">
      <c r="A134" s="949" t="s">
        <v>11919</v>
      </c>
      <c r="B134" s="939" t="s">
        <v>5344</v>
      </c>
      <c r="C134" s="962" t="s">
        <v>739</v>
      </c>
      <c r="D134" s="450" t="s">
        <v>11743</v>
      </c>
      <c r="E134" s="450" t="s">
        <v>726</v>
      </c>
      <c r="F134" s="509" t="s">
        <v>11486</v>
      </c>
      <c r="G134" s="450"/>
      <c r="H134" s="450"/>
      <c r="I134" s="509" t="s">
        <v>3995</v>
      </c>
      <c r="J134" s="509" t="s">
        <v>11564</v>
      </c>
      <c r="K134" s="461"/>
      <c r="L134" s="941"/>
      <c r="M134" s="941"/>
    </row>
    <row r="135" spans="1:13" s="30" customFormat="1" ht="15" customHeight="1" x14ac:dyDescent="0.25">
      <c r="A135" s="950"/>
      <c r="B135" s="940"/>
      <c r="C135" s="1060"/>
      <c r="D135" s="450" t="s">
        <v>11744</v>
      </c>
      <c r="E135" s="450" t="s">
        <v>726</v>
      </c>
      <c r="F135" s="509" t="s">
        <v>11486</v>
      </c>
      <c r="G135" s="450"/>
      <c r="H135" s="450"/>
      <c r="I135" s="509" t="s">
        <v>3995</v>
      </c>
      <c r="J135" s="509" t="s">
        <v>11564</v>
      </c>
      <c r="K135" s="461"/>
      <c r="L135" s="942"/>
      <c r="M135" s="942"/>
    </row>
    <row r="136" spans="1:13" s="30" customFormat="1" ht="22.5" customHeight="1" x14ac:dyDescent="0.25">
      <c r="A136" s="949" t="s">
        <v>11920</v>
      </c>
      <c r="B136" s="939" t="s">
        <v>5344</v>
      </c>
      <c r="C136" s="962" t="s">
        <v>739</v>
      </c>
      <c r="D136" s="450" t="s">
        <v>11747</v>
      </c>
      <c r="E136" s="450" t="s">
        <v>11962</v>
      </c>
      <c r="F136" s="509" t="s">
        <v>11487</v>
      </c>
      <c r="G136" s="450"/>
      <c r="H136" s="450"/>
      <c r="I136" s="509" t="s">
        <v>11565</v>
      </c>
      <c r="J136" s="509" t="s">
        <v>11566</v>
      </c>
      <c r="K136" s="461"/>
      <c r="L136" s="941"/>
      <c r="M136" s="941"/>
    </row>
    <row r="137" spans="1:13" s="30" customFormat="1" ht="15" customHeight="1" x14ac:dyDescent="0.25">
      <c r="A137" s="960"/>
      <c r="B137" s="976"/>
      <c r="C137" s="963"/>
      <c r="D137" s="450" t="s">
        <v>11859</v>
      </c>
      <c r="E137" s="450" t="s">
        <v>839</v>
      </c>
      <c r="F137" s="509" t="s">
        <v>11487</v>
      </c>
      <c r="G137" s="450"/>
      <c r="H137" s="450"/>
      <c r="I137" s="509" t="s">
        <v>11639</v>
      </c>
      <c r="J137" s="509" t="s">
        <v>11640</v>
      </c>
      <c r="K137" s="461"/>
      <c r="L137" s="944"/>
      <c r="M137" s="944"/>
    </row>
    <row r="138" spans="1:13" s="30" customFormat="1" ht="15" customHeight="1" x14ac:dyDescent="0.25">
      <c r="A138" s="960"/>
      <c r="B138" s="976"/>
      <c r="C138" s="963"/>
      <c r="D138" s="450" t="s">
        <v>11896</v>
      </c>
      <c r="E138" s="450" t="s">
        <v>839</v>
      </c>
      <c r="F138" s="509" t="s">
        <v>11487</v>
      </c>
      <c r="G138" s="450"/>
      <c r="H138" s="450"/>
      <c r="I138" s="509" t="s">
        <v>11661</v>
      </c>
      <c r="J138" s="509">
        <v>252143</v>
      </c>
      <c r="K138" s="461"/>
      <c r="L138" s="944"/>
      <c r="M138" s="944"/>
    </row>
    <row r="139" spans="1:13" s="30" customFormat="1" ht="15" customHeight="1" x14ac:dyDescent="0.25">
      <c r="A139" s="950"/>
      <c r="B139" s="940"/>
      <c r="C139" s="1060"/>
      <c r="D139" s="450" t="s">
        <v>11894</v>
      </c>
      <c r="E139" s="450" t="s">
        <v>11968</v>
      </c>
      <c r="F139" s="509" t="s">
        <v>11487</v>
      </c>
      <c r="G139" s="450"/>
      <c r="H139" s="450"/>
      <c r="I139" s="509" t="s">
        <v>11661</v>
      </c>
      <c r="J139" s="509"/>
      <c r="K139" s="461"/>
      <c r="L139" s="942"/>
      <c r="M139" s="942"/>
    </row>
    <row r="140" spans="1:13" s="30" customFormat="1" ht="22.5" customHeight="1" x14ac:dyDescent="0.25">
      <c r="A140" s="949" t="s">
        <v>11921</v>
      </c>
      <c r="B140" s="939" t="s">
        <v>5344</v>
      </c>
      <c r="C140" s="962" t="s">
        <v>739</v>
      </c>
      <c r="D140" s="450" t="s">
        <v>11748</v>
      </c>
      <c r="E140" s="450" t="s">
        <v>839</v>
      </c>
      <c r="F140" s="509" t="s">
        <v>11488</v>
      </c>
      <c r="G140" s="450"/>
      <c r="H140" s="450"/>
      <c r="I140" s="509" t="s">
        <v>3971</v>
      </c>
      <c r="J140" s="509" t="s">
        <v>11567</v>
      </c>
      <c r="K140" s="461"/>
      <c r="L140" s="941"/>
      <c r="M140" s="941"/>
    </row>
    <row r="141" spans="1:13" s="30" customFormat="1" ht="22.5" x14ac:dyDescent="0.25">
      <c r="A141" s="960"/>
      <c r="B141" s="976"/>
      <c r="C141" s="963"/>
      <c r="D141" s="450" t="s">
        <v>11788</v>
      </c>
      <c r="E141" s="450" t="s">
        <v>11963</v>
      </c>
      <c r="F141" s="509" t="s">
        <v>11488</v>
      </c>
      <c r="G141" s="450"/>
      <c r="H141" s="450"/>
      <c r="I141" s="509" t="s">
        <v>11590</v>
      </c>
      <c r="J141" s="509"/>
      <c r="K141" s="461"/>
      <c r="L141" s="944"/>
      <c r="M141" s="944"/>
    </row>
    <row r="142" spans="1:13" s="30" customFormat="1" ht="22.5" x14ac:dyDescent="0.25">
      <c r="A142" s="960"/>
      <c r="B142" s="976"/>
      <c r="C142" s="963"/>
      <c r="D142" s="450" t="s">
        <v>11790</v>
      </c>
      <c r="E142" s="450" t="s">
        <v>11964</v>
      </c>
      <c r="F142" s="509" t="s">
        <v>11488</v>
      </c>
      <c r="G142" s="450"/>
      <c r="H142" s="450"/>
      <c r="I142" s="509" t="s">
        <v>11590</v>
      </c>
      <c r="J142" s="509"/>
      <c r="K142" s="461"/>
      <c r="L142" s="944"/>
      <c r="M142" s="944"/>
    </row>
    <row r="143" spans="1:13" s="30" customFormat="1" ht="22.5" x14ac:dyDescent="0.25">
      <c r="A143" s="960"/>
      <c r="B143" s="976"/>
      <c r="C143" s="963"/>
      <c r="D143" s="450" t="s">
        <v>11791</v>
      </c>
      <c r="E143" s="450" t="s">
        <v>11965</v>
      </c>
      <c r="F143" s="509" t="s">
        <v>11488</v>
      </c>
      <c r="G143" s="450"/>
      <c r="H143" s="450"/>
      <c r="I143" s="509" t="s">
        <v>11590</v>
      </c>
      <c r="J143" s="509"/>
      <c r="K143" s="461"/>
      <c r="L143" s="944"/>
      <c r="M143" s="944"/>
    </row>
    <row r="144" spans="1:13" s="30" customFormat="1" ht="22.5" x14ac:dyDescent="0.25">
      <c r="A144" s="950"/>
      <c r="B144" s="940"/>
      <c r="C144" s="1060"/>
      <c r="D144" s="450" t="s">
        <v>11793</v>
      </c>
      <c r="E144" s="450" t="s">
        <v>11967</v>
      </c>
      <c r="F144" s="509" t="s">
        <v>11488</v>
      </c>
      <c r="G144" s="450"/>
      <c r="H144" s="450"/>
      <c r="I144" s="509" t="s">
        <v>11590</v>
      </c>
      <c r="J144" s="509"/>
      <c r="K144" s="461"/>
      <c r="L144" s="942"/>
      <c r="M144" s="942"/>
    </row>
    <row r="145" spans="1:13" s="30" customFormat="1" ht="22.5" customHeight="1" x14ac:dyDescent="0.25">
      <c r="A145" s="949" t="s">
        <v>11922</v>
      </c>
      <c r="B145" s="939" t="s">
        <v>5344</v>
      </c>
      <c r="C145" s="962" t="s">
        <v>739</v>
      </c>
      <c r="D145" s="450" t="s">
        <v>11750</v>
      </c>
      <c r="E145" s="450" t="s">
        <v>839</v>
      </c>
      <c r="F145" s="509" t="s">
        <v>11490</v>
      </c>
      <c r="G145" s="450"/>
      <c r="H145" s="450"/>
      <c r="I145" s="509" t="s">
        <v>3974</v>
      </c>
      <c r="J145" s="509" t="s">
        <v>11568</v>
      </c>
      <c r="K145" s="461"/>
      <c r="L145" s="941"/>
      <c r="M145" s="941"/>
    </row>
    <row r="146" spans="1:13" s="30" customFormat="1" ht="15" customHeight="1" x14ac:dyDescent="0.25">
      <c r="A146" s="950"/>
      <c r="B146" s="940"/>
      <c r="C146" s="1060"/>
      <c r="D146" s="450" t="s">
        <v>11751</v>
      </c>
      <c r="E146" s="450" t="s">
        <v>839</v>
      </c>
      <c r="F146" s="509" t="s">
        <v>11490</v>
      </c>
      <c r="G146" s="450"/>
      <c r="H146" s="450"/>
      <c r="I146" s="509" t="s">
        <v>3974</v>
      </c>
      <c r="J146" s="509" t="s">
        <v>11568</v>
      </c>
      <c r="K146" s="461"/>
      <c r="L146" s="942"/>
      <c r="M146" s="942"/>
    </row>
    <row r="147" spans="1:13" s="30" customFormat="1" ht="22.5" customHeight="1" x14ac:dyDescent="0.25">
      <c r="A147" s="949" t="s">
        <v>11923</v>
      </c>
      <c r="B147" s="939" t="s">
        <v>5344</v>
      </c>
      <c r="C147" s="962" t="s">
        <v>739</v>
      </c>
      <c r="D147" s="450" t="s">
        <v>11759</v>
      </c>
      <c r="E147" s="450" t="s">
        <v>839</v>
      </c>
      <c r="F147" s="509" t="s">
        <v>11494</v>
      </c>
      <c r="G147" s="450"/>
      <c r="H147" s="450"/>
      <c r="I147" s="509" t="s">
        <v>3979</v>
      </c>
      <c r="J147" s="509"/>
      <c r="K147" s="461"/>
      <c r="L147" s="941"/>
      <c r="M147" s="941"/>
    </row>
    <row r="148" spans="1:13" s="30" customFormat="1" ht="15" customHeight="1" x14ac:dyDescent="0.25">
      <c r="A148" s="960"/>
      <c r="B148" s="976"/>
      <c r="C148" s="963"/>
      <c r="D148" s="450" t="s">
        <v>11760</v>
      </c>
      <c r="E148" s="450" t="s">
        <v>839</v>
      </c>
      <c r="F148" s="509" t="s">
        <v>11494</v>
      </c>
      <c r="G148" s="450"/>
      <c r="H148" s="450"/>
      <c r="I148" s="509" t="s">
        <v>3979</v>
      </c>
      <c r="J148" s="509"/>
      <c r="K148" s="461"/>
      <c r="L148" s="944"/>
      <c r="M148" s="944"/>
    </row>
    <row r="149" spans="1:13" s="30" customFormat="1" ht="22.5" x14ac:dyDescent="0.25">
      <c r="A149" s="960"/>
      <c r="B149" s="976"/>
      <c r="C149" s="963"/>
      <c r="D149" s="450" t="s">
        <v>11825</v>
      </c>
      <c r="E149" s="450" t="s">
        <v>839</v>
      </c>
      <c r="F149" s="509" t="s">
        <v>11494</v>
      </c>
      <c r="G149" s="450"/>
      <c r="H149" s="450"/>
      <c r="I149" s="509" t="s">
        <v>3979</v>
      </c>
      <c r="J149" s="509" t="s">
        <v>11616</v>
      </c>
      <c r="K149" s="461"/>
      <c r="L149" s="944"/>
      <c r="M149" s="944"/>
    </row>
    <row r="150" spans="1:13" s="30" customFormat="1" ht="22.5" x14ac:dyDescent="0.25">
      <c r="A150" s="950"/>
      <c r="B150" s="940"/>
      <c r="C150" s="1060"/>
      <c r="D150" s="450" t="s">
        <v>11826</v>
      </c>
      <c r="E150" s="450" t="s">
        <v>839</v>
      </c>
      <c r="F150" s="509" t="s">
        <v>11494</v>
      </c>
      <c r="G150" s="450"/>
      <c r="H150" s="450"/>
      <c r="I150" s="509" t="s">
        <v>3979</v>
      </c>
      <c r="J150" s="509" t="s">
        <v>11616</v>
      </c>
      <c r="K150" s="461"/>
      <c r="L150" s="942"/>
      <c r="M150" s="942"/>
    </row>
    <row r="151" spans="1:13" s="30" customFormat="1" ht="22.5" customHeight="1" x14ac:dyDescent="0.25">
      <c r="A151" s="949" t="s">
        <v>11924</v>
      </c>
      <c r="B151" s="939" t="s">
        <v>5344</v>
      </c>
      <c r="C151" s="962" t="s">
        <v>739</v>
      </c>
      <c r="D151" s="450" t="s">
        <v>11761</v>
      </c>
      <c r="E151" s="450" t="s">
        <v>839</v>
      </c>
      <c r="F151" s="509" t="s">
        <v>11495</v>
      </c>
      <c r="G151" s="450"/>
      <c r="H151" s="450"/>
      <c r="I151" s="509" t="s">
        <v>3979</v>
      </c>
      <c r="J151" s="509" t="s">
        <v>11576</v>
      </c>
      <c r="K151" s="461"/>
      <c r="L151" s="941"/>
      <c r="M151" s="941"/>
    </row>
    <row r="152" spans="1:13" s="30" customFormat="1" ht="15" customHeight="1" x14ac:dyDescent="0.25">
      <c r="A152" s="960"/>
      <c r="B152" s="976"/>
      <c r="C152" s="963"/>
      <c r="D152" s="450" t="s">
        <v>11762</v>
      </c>
      <c r="E152" s="450" t="s">
        <v>839</v>
      </c>
      <c r="F152" s="509" t="s">
        <v>11495</v>
      </c>
      <c r="G152" s="450"/>
      <c r="H152" s="450"/>
      <c r="I152" s="509" t="s">
        <v>3979</v>
      </c>
      <c r="J152" s="509" t="s">
        <v>11576</v>
      </c>
      <c r="K152" s="461"/>
      <c r="L152" s="944"/>
      <c r="M152" s="944"/>
    </row>
    <row r="153" spans="1:13" s="30" customFormat="1" ht="15" customHeight="1" x14ac:dyDescent="0.25">
      <c r="A153" s="960"/>
      <c r="B153" s="976"/>
      <c r="C153" s="963"/>
      <c r="D153" s="450" t="s">
        <v>11827</v>
      </c>
      <c r="E153" s="450" t="s">
        <v>839</v>
      </c>
      <c r="F153" s="509" t="s">
        <v>11495</v>
      </c>
      <c r="G153" s="450"/>
      <c r="H153" s="450"/>
      <c r="I153" s="509" t="s">
        <v>3979</v>
      </c>
      <c r="J153" s="509" t="s">
        <v>11617</v>
      </c>
      <c r="K153" s="461"/>
      <c r="L153" s="944"/>
      <c r="M153" s="944"/>
    </row>
    <row r="154" spans="1:13" s="30" customFormat="1" ht="15" customHeight="1" x14ac:dyDescent="0.25">
      <c r="A154" s="950"/>
      <c r="B154" s="940"/>
      <c r="C154" s="1060"/>
      <c r="D154" s="450" t="s">
        <v>11828</v>
      </c>
      <c r="E154" s="450" t="s">
        <v>839</v>
      </c>
      <c r="F154" s="509" t="s">
        <v>11495</v>
      </c>
      <c r="G154" s="450"/>
      <c r="H154" s="450"/>
      <c r="I154" s="509" t="s">
        <v>3979</v>
      </c>
      <c r="J154" s="509" t="s">
        <v>11617</v>
      </c>
      <c r="K154" s="461"/>
      <c r="L154" s="942"/>
      <c r="M154" s="942"/>
    </row>
    <row r="155" spans="1:13" s="30" customFormat="1" ht="22.5" customHeight="1" x14ac:dyDescent="0.25">
      <c r="A155" s="949" t="s">
        <v>11925</v>
      </c>
      <c r="B155" s="939" t="s">
        <v>5344</v>
      </c>
      <c r="C155" s="962" t="s">
        <v>739</v>
      </c>
      <c r="D155" s="450" t="s">
        <v>11749</v>
      </c>
      <c r="E155" s="450" t="s">
        <v>839</v>
      </c>
      <c r="F155" s="509" t="s">
        <v>11489</v>
      </c>
      <c r="G155" s="450"/>
      <c r="H155" s="450"/>
      <c r="I155" s="509" t="s">
        <v>3975</v>
      </c>
      <c r="J155" s="509"/>
      <c r="K155" s="461"/>
      <c r="L155" s="941"/>
      <c r="M155" s="941"/>
    </row>
    <row r="156" spans="1:13" s="30" customFormat="1" ht="22.5" customHeight="1" x14ac:dyDescent="0.25">
      <c r="A156" s="960"/>
      <c r="B156" s="976"/>
      <c r="C156" s="963"/>
      <c r="D156" s="450" t="s">
        <v>11763</v>
      </c>
      <c r="E156" s="450" t="s">
        <v>839</v>
      </c>
      <c r="F156" s="509" t="s">
        <v>11496</v>
      </c>
      <c r="G156" s="450"/>
      <c r="H156" s="450"/>
      <c r="I156" s="509" t="s">
        <v>3975</v>
      </c>
      <c r="J156" s="509"/>
      <c r="K156" s="461"/>
      <c r="L156" s="944"/>
      <c r="M156" s="944"/>
    </row>
    <row r="157" spans="1:13" s="30" customFormat="1" ht="15" customHeight="1" x14ac:dyDescent="0.25">
      <c r="A157" s="950"/>
      <c r="B157" s="940"/>
      <c r="C157" s="1060"/>
      <c r="D157" s="450" t="s">
        <v>11764</v>
      </c>
      <c r="E157" s="450" t="s">
        <v>839</v>
      </c>
      <c r="F157" s="509" t="s">
        <v>11496</v>
      </c>
      <c r="G157" s="450"/>
      <c r="H157" s="450"/>
      <c r="I157" s="509" t="s">
        <v>3975</v>
      </c>
      <c r="J157" s="509"/>
      <c r="K157" s="461"/>
      <c r="L157" s="942"/>
      <c r="M157" s="942"/>
    </row>
    <row r="158" spans="1:13" s="30" customFormat="1" ht="22.5" customHeight="1" x14ac:dyDescent="0.25">
      <c r="A158" s="949" t="s">
        <v>11926</v>
      </c>
      <c r="B158" s="939" t="s">
        <v>5344</v>
      </c>
      <c r="C158" s="962" t="s">
        <v>739</v>
      </c>
      <c r="D158" s="450" t="s">
        <v>11765</v>
      </c>
      <c r="E158" s="450" t="s">
        <v>839</v>
      </c>
      <c r="F158" s="509" t="s">
        <v>11497</v>
      </c>
      <c r="G158" s="450"/>
      <c r="H158" s="450"/>
      <c r="I158" s="509" t="s">
        <v>3981</v>
      </c>
      <c r="J158" s="509" t="s">
        <v>11577</v>
      </c>
      <c r="K158" s="461"/>
      <c r="L158" s="941"/>
      <c r="M158" s="941"/>
    </row>
    <row r="159" spans="1:13" s="30" customFormat="1" ht="15" customHeight="1" x14ac:dyDescent="0.25">
      <c r="A159" s="960"/>
      <c r="B159" s="976"/>
      <c r="C159" s="963"/>
      <c r="D159" s="450" t="s">
        <v>11766</v>
      </c>
      <c r="E159" s="450" t="s">
        <v>839</v>
      </c>
      <c r="F159" s="509" t="s">
        <v>11497</v>
      </c>
      <c r="G159" s="450"/>
      <c r="H159" s="450"/>
      <c r="I159" s="509" t="s">
        <v>3981</v>
      </c>
      <c r="J159" s="509" t="s">
        <v>11577</v>
      </c>
      <c r="K159" s="461"/>
      <c r="L159" s="944"/>
      <c r="M159" s="944"/>
    </row>
    <row r="160" spans="1:13" s="30" customFormat="1" ht="15" customHeight="1" x14ac:dyDescent="0.25">
      <c r="A160" s="960"/>
      <c r="B160" s="976"/>
      <c r="C160" s="963"/>
      <c r="D160" s="450" t="s">
        <v>11784</v>
      </c>
      <c r="E160" s="450" t="s">
        <v>839</v>
      </c>
      <c r="F160" s="509" t="s">
        <v>11497</v>
      </c>
      <c r="G160" s="450"/>
      <c r="H160" s="450"/>
      <c r="I160" s="509" t="s">
        <v>3981</v>
      </c>
      <c r="J160" s="509" t="s">
        <v>11586</v>
      </c>
      <c r="K160" s="461"/>
      <c r="L160" s="944"/>
      <c r="M160" s="944"/>
    </row>
    <row r="161" spans="1:13" s="30" customFormat="1" ht="15" customHeight="1" x14ac:dyDescent="0.25">
      <c r="A161" s="960"/>
      <c r="B161" s="976"/>
      <c r="C161" s="963"/>
      <c r="D161" s="450" t="s">
        <v>11778</v>
      </c>
      <c r="E161" s="450" t="s">
        <v>839</v>
      </c>
      <c r="F161" s="509" t="s">
        <v>11497</v>
      </c>
      <c r="G161" s="450"/>
      <c r="H161" s="450"/>
      <c r="I161" s="509" t="s">
        <v>3981</v>
      </c>
      <c r="J161" s="509" t="s">
        <v>11586</v>
      </c>
      <c r="K161" s="461"/>
      <c r="L161" s="944"/>
      <c r="M161" s="944"/>
    </row>
    <row r="162" spans="1:13" s="30" customFormat="1" ht="15" customHeight="1" x14ac:dyDescent="0.25">
      <c r="A162" s="960"/>
      <c r="B162" s="976"/>
      <c r="C162" s="963"/>
      <c r="D162" s="450" t="s">
        <v>11803</v>
      </c>
      <c r="E162" s="450" t="s">
        <v>11968</v>
      </c>
      <c r="F162" s="509" t="s">
        <v>11497</v>
      </c>
      <c r="G162" s="450"/>
      <c r="H162" s="450"/>
      <c r="I162" s="509" t="s">
        <v>3981</v>
      </c>
      <c r="J162" s="509" t="s">
        <v>11586</v>
      </c>
      <c r="K162" s="461"/>
      <c r="L162" s="944"/>
      <c r="M162" s="944"/>
    </row>
    <row r="163" spans="1:13" s="30" customFormat="1" ht="15" customHeight="1" x14ac:dyDescent="0.25">
      <c r="A163" s="960"/>
      <c r="B163" s="976"/>
      <c r="C163" s="963"/>
      <c r="D163" s="450" t="s">
        <v>11807</v>
      </c>
      <c r="E163" s="450" t="s">
        <v>11968</v>
      </c>
      <c r="F163" s="509" t="s">
        <v>11497</v>
      </c>
      <c r="G163" s="450"/>
      <c r="H163" s="450"/>
      <c r="I163" s="509" t="s">
        <v>3981</v>
      </c>
      <c r="J163" s="509" t="s">
        <v>11586</v>
      </c>
      <c r="K163" s="461"/>
      <c r="L163" s="944"/>
      <c r="M163" s="944"/>
    </row>
    <row r="164" spans="1:13" s="30" customFormat="1" ht="15" customHeight="1" x14ac:dyDescent="0.25">
      <c r="A164" s="960"/>
      <c r="B164" s="976"/>
      <c r="C164" s="963"/>
      <c r="D164" s="450" t="s">
        <v>11829</v>
      </c>
      <c r="E164" s="450" t="s">
        <v>839</v>
      </c>
      <c r="F164" s="509" t="s">
        <v>11497</v>
      </c>
      <c r="G164" s="450"/>
      <c r="H164" s="450"/>
      <c r="I164" s="509" t="s">
        <v>3981</v>
      </c>
      <c r="J164" s="509" t="s">
        <v>11577</v>
      </c>
      <c r="K164" s="461"/>
      <c r="L164" s="944"/>
      <c r="M164" s="944"/>
    </row>
    <row r="165" spans="1:13" s="30" customFormat="1" ht="15" customHeight="1" x14ac:dyDescent="0.25">
      <c r="A165" s="950"/>
      <c r="B165" s="940"/>
      <c r="C165" s="1060"/>
      <c r="D165" s="450" t="s">
        <v>11830</v>
      </c>
      <c r="E165" s="450" t="s">
        <v>839</v>
      </c>
      <c r="F165" s="509" t="s">
        <v>11497</v>
      </c>
      <c r="G165" s="450"/>
      <c r="H165" s="450"/>
      <c r="I165" s="509" t="s">
        <v>3981</v>
      </c>
      <c r="J165" s="509" t="s">
        <v>11577</v>
      </c>
      <c r="K165" s="461"/>
      <c r="L165" s="942"/>
      <c r="M165" s="942"/>
    </row>
    <row r="166" spans="1:13" s="30" customFormat="1" ht="22.5" customHeight="1" x14ac:dyDescent="0.25">
      <c r="A166" s="949" t="s">
        <v>11927</v>
      </c>
      <c r="B166" s="939" t="s">
        <v>5344</v>
      </c>
      <c r="C166" s="962" t="s">
        <v>739</v>
      </c>
      <c r="D166" s="450" t="s">
        <v>11770</v>
      </c>
      <c r="E166" s="450" t="s">
        <v>839</v>
      </c>
      <c r="F166" s="509" t="s">
        <v>11498</v>
      </c>
      <c r="G166" s="450"/>
      <c r="H166" s="450"/>
      <c r="I166" s="509" t="s">
        <v>11578</v>
      </c>
      <c r="J166" s="509" t="s">
        <v>11579</v>
      </c>
      <c r="K166" s="461"/>
      <c r="L166" s="941"/>
      <c r="M166" s="941"/>
    </row>
    <row r="167" spans="1:13" s="30" customFormat="1" ht="15" customHeight="1" x14ac:dyDescent="0.25">
      <c r="A167" s="950"/>
      <c r="B167" s="940"/>
      <c r="C167" s="1060"/>
      <c r="D167" s="450" t="s">
        <v>11902</v>
      </c>
      <c r="E167" s="450" t="s">
        <v>839</v>
      </c>
      <c r="F167" s="509" t="s">
        <v>11519</v>
      </c>
      <c r="G167" s="450"/>
      <c r="H167" s="450"/>
      <c r="I167" s="509" t="s">
        <v>11642</v>
      </c>
      <c r="J167" s="509" t="s">
        <v>11679</v>
      </c>
      <c r="K167" s="461"/>
      <c r="L167" s="942"/>
      <c r="M167" s="942"/>
    </row>
    <row r="168" spans="1:13" s="30" customFormat="1" ht="22.5" x14ac:dyDescent="0.25">
      <c r="A168" s="447" t="s">
        <v>11928</v>
      </c>
      <c r="B168" s="461" t="s">
        <v>5344</v>
      </c>
      <c r="C168" s="464" t="s">
        <v>739</v>
      </c>
      <c r="D168" s="450" t="s">
        <v>11772</v>
      </c>
      <c r="E168" s="450" t="s">
        <v>839</v>
      </c>
      <c r="F168" s="509" t="s">
        <v>11499</v>
      </c>
      <c r="G168" s="450"/>
      <c r="H168" s="450"/>
      <c r="I168" s="509" t="s">
        <v>11580</v>
      </c>
      <c r="J168" s="509" t="s">
        <v>11581</v>
      </c>
      <c r="K168" s="461"/>
      <c r="L168" s="833"/>
      <c r="M168" s="833"/>
    </row>
    <row r="169" spans="1:13" s="30" customFormat="1" ht="22.5" customHeight="1" x14ac:dyDescent="0.25">
      <c r="A169" s="949" t="s">
        <v>11929</v>
      </c>
      <c r="B169" s="939" t="s">
        <v>5344</v>
      </c>
      <c r="C169" s="962" t="s">
        <v>739</v>
      </c>
      <c r="D169" s="450" t="s">
        <v>11773</v>
      </c>
      <c r="E169" s="450" t="s">
        <v>839</v>
      </c>
      <c r="F169" s="509" t="s">
        <v>11500</v>
      </c>
      <c r="G169" s="450"/>
      <c r="H169" s="450"/>
      <c r="I169" s="509" t="s">
        <v>11582</v>
      </c>
      <c r="J169" s="509" t="s">
        <v>11583</v>
      </c>
      <c r="K169" s="461"/>
      <c r="L169" s="941"/>
      <c r="M169" s="941"/>
    </row>
    <row r="170" spans="1:13" s="30" customFormat="1" ht="15" customHeight="1" x14ac:dyDescent="0.25">
      <c r="A170" s="960"/>
      <c r="B170" s="976"/>
      <c r="C170" s="963"/>
      <c r="D170" s="450" t="s">
        <v>11842</v>
      </c>
      <c r="E170" s="450" t="s">
        <v>839</v>
      </c>
      <c r="F170" s="509" t="s">
        <v>11500</v>
      </c>
      <c r="G170" s="450"/>
      <c r="H170" s="450"/>
      <c r="I170" s="509" t="s">
        <v>11609</v>
      </c>
      <c r="J170" s="509" t="s">
        <v>11622</v>
      </c>
      <c r="K170" s="461"/>
      <c r="L170" s="944"/>
      <c r="M170" s="944"/>
    </row>
    <row r="171" spans="1:13" s="30" customFormat="1" ht="15" customHeight="1" x14ac:dyDescent="0.25">
      <c r="A171" s="960"/>
      <c r="B171" s="976"/>
      <c r="C171" s="963"/>
      <c r="D171" s="450" t="s">
        <v>11847</v>
      </c>
      <c r="E171" s="450" t="s">
        <v>726</v>
      </c>
      <c r="F171" s="509" t="s">
        <v>11500</v>
      </c>
      <c r="G171" s="450"/>
      <c r="H171" s="450"/>
      <c r="I171" s="509" t="s">
        <v>3973</v>
      </c>
      <c r="J171" s="509" t="s">
        <v>11626</v>
      </c>
      <c r="K171" s="461"/>
      <c r="L171" s="944"/>
      <c r="M171" s="944"/>
    </row>
    <row r="172" spans="1:13" s="30" customFormat="1" ht="15" customHeight="1" x14ac:dyDescent="0.25">
      <c r="A172" s="960"/>
      <c r="B172" s="976"/>
      <c r="C172" s="963"/>
      <c r="D172" s="450" t="s">
        <v>11860</v>
      </c>
      <c r="E172" s="450" t="s">
        <v>839</v>
      </c>
      <c r="F172" s="509" t="s">
        <v>11500</v>
      </c>
      <c r="G172" s="450"/>
      <c r="H172" s="450"/>
      <c r="I172" s="509" t="s">
        <v>4001</v>
      </c>
      <c r="J172" s="509" t="s">
        <v>11641</v>
      </c>
      <c r="K172" s="461"/>
      <c r="L172" s="944"/>
      <c r="M172" s="944"/>
    </row>
    <row r="173" spans="1:13" s="30" customFormat="1" ht="15" customHeight="1" x14ac:dyDescent="0.25">
      <c r="A173" s="960"/>
      <c r="B173" s="976"/>
      <c r="C173" s="963"/>
      <c r="D173" s="450" t="s">
        <v>11852</v>
      </c>
      <c r="E173" s="450" t="s">
        <v>839</v>
      </c>
      <c r="F173" s="509" t="s">
        <v>11500</v>
      </c>
      <c r="G173" s="450"/>
      <c r="H173" s="450"/>
      <c r="I173" s="509" t="s">
        <v>3999</v>
      </c>
      <c r="J173" s="509" t="s">
        <v>11631</v>
      </c>
      <c r="K173" s="461"/>
      <c r="L173" s="944"/>
      <c r="M173" s="944"/>
    </row>
    <row r="174" spans="1:13" s="30" customFormat="1" ht="15" customHeight="1" x14ac:dyDescent="0.25">
      <c r="A174" s="960"/>
      <c r="B174" s="976"/>
      <c r="C174" s="963"/>
      <c r="D174" s="450" t="s">
        <v>11898</v>
      </c>
      <c r="E174" s="450" t="s">
        <v>11985</v>
      </c>
      <c r="F174" s="509" t="s">
        <v>11530</v>
      </c>
      <c r="G174" s="450"/>
      <c r="H174" s="450"/>
      <c r="I174" s="509" t="s">
        <v>3999</v>
      </c>
      <c r="J174" s="509" t="s">
        <v>11676</v>
      </c>
      <c r="K174" s="461"/>
      <c r="L174" s="944"/>
      <c r="M174" s="944"/>
    </row>
    <row r="175" spans="1:13" s="30" customFormat="1" ht="15" customHeight="1" x14ac:dyDescent="0.25">
      <c r="A175" s="960"/>
      <c r="B175" s="976"/>
      <c r="C175" s="963"/>
      <c r="D175" s="450" t="s">
        <v>11899</v>
      </c>
      <c r="E175" s="450" t="s">
        <v>839</v>
      </c>
      <c r="F175" s="509" t="s">
        <v>11530</v>
      </c>
      <c r="G175" s="450"/>
      <c r="H175" s="450"/>
      <c r="I175" s="509" t="s">
        <v>3999</v>
      </c>
      <c r="J175" s="509" t="s">
        <v>11676</v>
      </c>
      <c r="K175" s="461"/>
      <c r="L175" s="944"/>
      <c r="M175" s="944"/>
    </row>
    <row r="176" spans="1:13" s="30" customFormat="1" ht="15" customHeight="1" x14ac:dyDescent="0.25">
      <c r="A176" s="960"/>
      <c r="B176" s="976"/>
      <c r="C176" s="963"/>
      <c r="D176" s="450" t="s">
        <v>11900</v>
      </c>
      <c r="E176" s="450" t="s">
        <v>11986</v>
      </c>
      <c r="F176" s="509" t="s">
        <v>11530</v>
      </c>
      <c r="G176" s="450"/>
      <c r="H176" s="450"/>
      <c r="I176" s="509" t="s">
        <v>3999</v>
      </c>
      <c r="J176" s="509" t="s">
        <v>11677</v>
      </c>
      <c r="K176" s="461"/>
      <c r="L176" s="944"/>
      <c r="M176" s="944"/>
    </row>
    <row r="177" spans="1:13" s="30" customFormat="1" ht="15" customHeight="1" x14ac:dyDescent="0.25">
      <c r="A177" s="960"/>
      <c r="B177" s="976"/>
      <c r="C177" s="963"/>
      <c r="D177" s="450" t="s">
        <v>11901</v>
      </c>
      <c r="E177" s="450" t="s">
        <v>726</v>
      </c>
      <c r="F177" s="509" t="s">
        <v>11530</v>
      </c>
      <c r="G177" s="450"/>
      <c r="H177" s="450"/>
      <c r="I177" s="509" t="s">
        <v>3999</v>
      </c>
      <c r="J177" s="509" t="s">
        <v>11678</v>
      </c>
      <c r="K177" s="461"/>
      <c r="L177" s="944"/>
      <c r="M177" s="944"/>
    </row>
    <row r="178" spans="1:13" s="30" customFormat="1" ht="15" customHeight="1" x14ac:dyDescent="0.25">
      <c r="A178" s="960"/>
      <c r="B178" s="976"/>
      <c r="C178" s="963"/>
      <c r="D178" s="450" t="s">
        <v>11893</v>
      </c>
      <c r="E178" s="450" t="s">
        <v>11968</v>
      </c>
      <c r="F178" s="509" t="s">
        <v>11530</v>
      </c>
      <c r="G178" s="450"/>
      <c r="H178" s="450"/>
      <c r="I178" s="509" t="s">
        <v>3999</v>
      </c>
      <c r="J178" s="509" t="s">
        <v>11673</v>
      </c>
      <c r="K178" s="461"/>
      <c r="L178" s="944"/>
      <c r="M178" s="944"/>
    </row>
    <row r="179" spans="1:13" s="30" customFormat="1" ht="15" customHeight="1" x14ac:dyDescent="0.25">
      <c r="A179" s="960"/>
      <c r="B179" s="976"/>
      <c r="C179" s="963"/>
      <c r="D179" s="450" t="s">
        <v>11884</v>
      </c>
      <c r="E179" s="450" t="s">
        <v>11969</v>
      </c>
      <c r="F179" s="509" t="s">
        <v>11530</v>
      </c>
      <c r="G179" s="450"/>
      <c r="H179" s="450"/>
      <c r="I179" s="509" t="s">
        <v>11661</v>
      </c>
      <c r="J179" s="509" t="s">
        <v>11662</v>
      </c>
      <c r="K179" s="461"/>
      <c r="L179" s="944"/>
      <c r="M179" s="944"/>
    </row>
    <row r="180" spans="1:13" s="30" customFormat="1" ht="15" customHeight="1" x14ac:dyDescent="0.25">
      <c r="A180" s="960"/>
      <c r="B180" s="976"/>
      <c r="C180" s="963"/>
      <c r="D180" s="450" t="s">
        <v>11885</v>
      </c>
      <c r="E180" s="450" t="s">
        <v>839</v>
      </c>
      <c r="F180" s="509" t="s">
        <v>11530</v>
      </c>
      <c r="G180" s="450"/>
      <c r="H180" s="450"/>
      <c r="I180" s="509" t="s">
        <v>3999</v>
      </c>
      <c r="J180" s="509" t="s">
        <v>11663</v>
      </c>
      <c r="K180" s="461"/>
      <c r="L180" s="944"/>
      <c r="M180" s="944"/>
    </row>
    <row r="181" spans="1:13" s="30" customFormat="1" ht="22.5" x14ac:dyDescent="0.25">
      <c r="A181" s="960"/>
      <c r="B181" s="976"/>
      <c r="C181" s="963"/>
      <c r="D181" s="450" t="s">
        <v>11879</v>
      </c>
      <c r="E181" s="450" t="s">
        <v>839</v>
      </c>
      <c r="F181" s="509" t="s">
        <v>11530</v>
      </c>
      <c r="G181" s="450"/>
      <c r="H181" s="450"/>
      <c r="I181" s="509" t="s">
        <v>3973</v>
      </c>
      <c r="J181" s="509" t="s">
        <v>11655</v>
      </c>
      <c r="K181" s="461"/>
      <c r="L181" s="944"/>
      <c r="M181" s="944"/>
    </row>
    <row r="182" spans="1:13" s="30" customFormat="1" ht="15" customHeight="1" x14ac:dyDescent="0.25">
      <c r="A182" s="960"/>
      <c r="B182" s="976"/>
      <c r="C182" s="963"/>
      <c r="D182" s="450" t="s">
        <v>11877</v>
      </c>
      <c r="E182" s="450" t="s">
        <v>11968</v>
      </c>
      <c r="F182" s="509" t="s">
        <v>11530</v>
      </c>
      <c r="G182" s="450"/>
      <c r="H182" s="450"/>
      <c r="I182" s="509" t="s">
        <v>3999</v>
      </c>
      <c r="J182" s="509" t="s">
        <v>11653</v>
      </c>
      <c r="K182" s="461"/>
      <c r="L182" s="944"/>
      <c r="M182" s="944"/>
    </row>
    <row r="183" spans="1:13" s="30" customFormat="1" ht="15" customHeight="1" x14ac:dyDescent="0.25">
      <c r="A183" s="960"/>
      <c r="B183" s="976"/>
      <c r="C183" s="963"/>
      <c r="D183" s="450" t="s">
        <v>11874</v>
      </c>
      <c r="E183" s="450" t="s">
        <v>11981</v>
      </c>
      <c r="F183" s="509" t="s">
        <v>11530</v>
      </c>
      <c r="G183" s="450"/>
      <c r="H183" s="450"/>
      <c r="I183" s="509" t="s">
        <v>11582</v>
      </c>
      <c r="J183" s="509" t="s">
        <v>11651</v>
      </c>
      <c r="K183" s="461"/>
      <c r="L183" s="944"/>
      <c r="M183" s="944"/>
    </row>
    <row r="184" spans="1:13" s="30" customFormat="1" ht="15" customHeight="1" x14ac:dyDescent="0.25">
      <c r="A184" s="950"/>
      <c r="B184" s="940"/>
      <c r="C184" s="1060"/>
      <c r="D184" s="450" t="s">
        <v>11875</v>
      </c>
      <c r="E184" s="450" t="s">
        <v>11982</v>
      </c>
      <c r="F184" s="509" t="s">
        <v>11530</v>
      </c>
      <c r="G184" s="450"/>
      <c r="H184" s="450"/>
      <c r="I184" s="509" t="s">
        <v>3999</v>
      </c>
      <c r="J184" s="509" t="s">
        <v>4000</v>
      </c>
      <c r="K184" s="461"/>
      <c r="L184" s="942"/>
      <c r="M184" s="942"/>
    </row>
    <row r="185" spans="1:13" s="30" customFormat="1" ht="22.5" x14ac:dyDescent="0.25">
      <c r="A185" s="447" t="s">
        <v>11930</v>
      </c>
      <c r="B185" s="461" t="s">
        <v>5344</v>
      </c>
      <c r="C185" s="464" t="s">
        <v>739</v>
      </c>
      <c r="D185" s="450" t="s">
        <v>11775</v>
      </c>
      <c r="E185" s="450" t="s">
        <v>839</v>
      </c>
      <c r="F185" s="509" t="s">
        <v>11465</v>
      </c>
      <c r="G185" s="450"/>
      <c r="H185" s="450"/>
      <c r="I185" s="509" t="s">
        <v>3979</v>
      </c>
      <c r="J185" s="509" t="s">
        <v>11585</v>
      </c>
      <c r="K185" s="461"/>
      <c r="L185" s="833"/>
      <c r="M185" s="833"/>
    </row>
    <row r="186" spans="1:13" s="30" customFormat="1" ht="22.5" x14ac:dyDescent="0.25">
      <c r="A186" s="949" t="s">
        <v>11931</v>
      </c>
      <c r="B186" s="939" t="s">
        <v>5344</v>
      </c>
      <c r="C186" s="962" t="s">
        <v>739</v>
      </c>
      <c r="D186" s="450" t="s">
        <v>11774</v>
      </c>
      <c r="E186" s="450" t="s">
        <v>839</v>
      </c>
      <c r="F186" s="509" t="s">
        <v>11501</v>
      </c>
      <c r="G186" s="450"/>
      <c r="H186" s="450"/>
      <c r="I186" s="509" t="s">
        <v>3979</v>
      </c>
      <c r="J186" s="509" t="s">
        <v>11584</v>
      </c>
      <c r="K186" s="461"/>
      <c r="L186" s="941"/>
      <c r="M186" s="941"/>
    </row>
    <row r="187" spans="1:13" s="30" customFormat="1" ht="22.5" x14ac:dyDescent="0.25">
      <c r="A187" s="960"/>
      <c r="B187" s="976"/>
      <c r="C187" s="963"/>
      <c r="D187" s="450" t="s">
        <v>11780</v>
      </c>
      <c r="E187" s="450" t="s">
        <v>839</v>
      </c>
      <c r="F187" s="509" t="s">
        <v>11501</v>
      </c>
      <c r="G187" s="450"/>
      <c r="H187" s="450"/>
      <c r="I187" s="509" t="s">
        <v>3979</v>
      </c>
      <c r="J187" s="509" t="s">
        <v>11584</v>
      </c>
      <c r="K187" s="461"/>
      <c r="L187" s="944"/>
      <c r="M187" s="944"/>
    </row>
    <row r="188" spans="1:13" s="30" customFormat="1" ht="15" customHeight="1" x14ac:dyDescent="0.25">
      <c r="A188" s="960"/>
      <c r="B188" s="976"/>
      <c r="C188" s="963"/>
      <c r="D188" s="450" t="s">
        <v>11820</v>
      </c>
      <c r="E188" s="450" t="s">
        <v>839</v>
      </c>
      <c r="F188" s="509" t="s">
        <v>11512</v>
      </c>
      <c r="G188" s="450"/>
      <c r="H188" s="450"/>
      <c r="I188" s="509" t="s">
        <v>3979</v>
      </c>
      <c r="J188" s="509" t="s">
        <v>11612</v>
      </c>
      <c r="K188" s="461"/>
      <c r="L188" s="944"/>
      <c r="M188" s="944"/>
    </row>
    <row r="189" spans="1:13" s="30" customFormat="1" ht="15" customHeight="1" x14ac:dyDescent="0.25">
      <c r="A189" s="950"/>
      <c r="B189" s="940"/>
      <c r="C189" s="1060"/>
      <c r="D189" s="450" t="s">
        <v>11821</v>
      </c>
      <c r="E189" s="450" t="s">
        <v>839</v>
      </c>
      <c r="F189" s="509" t="s">
        <v>11512</v>
      </c>
      <c r="G189" s="450"/>
      <c r="H189" s="450"/>
      <c r="I189" s="509" t="s">
        <v>3979</v>
      </c>
      <c r="J189" s="509" t="s">
        <v>11612</v>
      </c>
      <c r="K189" s="461"/>
      <c r="L189" s="942"/>
      <c r="M189" s="942"/>
    </row>
    <row r="190" spans="1:13" s="30" customFormat="1" ht="22.5" x14ac:dyDescent="0.25">
      <c r="A190" s="949" t="s">
        <v>11932</v>
      </c>
      <c r="B190" s="939" t="s">
        <v>5344</v>
      </c>
      <c r="C190" s="962" t="s">
        <v>739</v>
      </c>
      <c r="D190" s="450" t="s">
        <v>11781</v>
      </c>
      <c r="E190" s="450" t="s">
        <v>839</v>
      </c>
      <c r="F190" s="509" t="s">
        <v>11465</v>
      </c>
      <c r="G190" s="450"/>
      <c r="H190" s="450"/>
      <c r="I190" s="509" t="s">
        <v>3979</v>
      </c>
      <c r="J190" s="509" t="s">
        <v>11587</v>
      </c>
      <c r="K190" s="461"/>
      <c r="L190" s="941"/>
      <c r="M190" s="941"/>
    </row>
    <row r="191" spans="1:13" s="30" customFormat="1" ht="22.5" x14ac:dyDescent="0.25">
      <c r="A191" s="950"/>
      <c r="B191" s="940"/>
      <c r="C191" s="1060"/>
      <c r="D191" s="450" t="s">
        <v>11796</v>
      </c>
      <c r="E191" s="450" t="s">
        <v>11968</v>
      </c>
      <c r="F191" s="509" t="s">
        <v>11465</v>
      </c>
      <c r="G191" s="450"/>
      <c r="H191" s="450"/>
      <c r="I191" s="509" t="s">
        <v>3979</v>
      </c>
      <c r="J191" s="509" t="s">
        <v>11593</v>
      </c>
      <c r="K191" s="461"/>
      <c r="L191" s="942"/>
      <c r="M191" s="942"/>
    </row>
    <row r="192" spans="1:13" s="30" customFormat="1" ht="22.5" x14ac:dyDescent="0.25">
      <c r="A192" s="949" t="s">
        <v>11933</v>
      </c>
      <c r="B192" s="939" t="s">
        <v>5344</v>
      </c>
      <c r="C192" s="962" t="s">
        <v>739</v>
      </c>
      <c r="D192" s="450" t="s">
        <v>11752</v>
      </c>
      <c r="E192" s="450" t="s">
        <v>839</v>
      </c>
      <c r="F192" s="509" t="s">
        <v>11491</v>
      </c>
      <c r="G192" s="450"/>
      <c r="H192" s="450"/>
      <c r="I192" s="509" t="s">
        <v>11569</v>
      </c>
      <c r="J192" s="509" t="s">
        <v>11570</v>
      </c>
      <c r="K192" s="461"/>
      <c r="L192" s="941"/>
      <c r="M192" s="941"/>
    </row>
    <row r="193" spans="1:13" s="30" customFormat="1" ht="22.5" x14ac:dyDescent="0.25">
      <c r="A193" s="960"/>
      <c r="B193" s="976"/>
      <c r="C193" s="963"/>
      <c r="D193" s="450" t="s">
        <v>11785</v>
      </c>
      <c r="E193" s="450" t="s">
        <v>839</v>
      </c>
      <c r="F193" s="509" t="s">
        <v>11491</v>
      </c>
      <c r="G193" s="450"/>
      <c r="H193" s="450"/>
      <c r="I193" s="509" t="s">
        <v>11569</v>
      </c>
      <c r="J193" s="509">
        <v>816424</v>
      </c>
      <c r="K193" s="461"/>
      <c r="L193" s="944"/>
      <c r="M193" s="944"/>
    </row>
    <row r="194" spans="1:13" s="30" customFormat="1" ht="15" customHeight="1" x14ac:dyDescent="0.25">
      <c r="A194" s="960"/>
      <c r="B194" s="976"/>
      <c r="C194" s="963"/>
      <c r="D194" s="450" t="s">
        <v>11812</v>
      </c>
      <c r="E194" s="450" t="s">
        <v>11969</v>
      </c>
      <c r="F194" s="509" t="s">
        <v>11491</v>
      </c>
      <c r="G194" s="450"/>
      <c r="H194" s="450"/>
      <c r="I194" s="509" t="s">
        <v>11606</v>
      </c>
      <c r="J194" s="509">
        <v>855616</v>
      </c>
      <c r="K194" s="461"/>
      <c r="L194" s="944"/>
      <c r="M194" s="944"/>
    </row>
    <row r="195" spans="1:13" s="30" customFormat="1" ht="15" customHeight="1" x14ac:dyDescent="0.25">
      <c r="A195" s="950"/>
      <c r="B195" s="940"/>
      <c r="C195" s="1060"/>
      <c r="D195" s="450" t="s">
        <v>11862</v>
      </c>
      <c r="E195" s="450" t="s">
        <v>839</v>
      </c>
      <c r="F195" s="509" t="s">
        <v>11491</v>
      </c>
      <c r="G195" s="450"/>
      <c r="H195" s="450"/>
      <c r="I195" s="509" t="s">
        <v>11606</v>
      </c>
      <c r="J195" s="509">
        <v>855616</v>
      </c>
      <c r="K195" s="461"/>
      <c r="L195" s="942"/>
      <c r="M195" s="942"/>
    </row>
    <row r="196" spans="1:13" s="30" customFormat="1" ht="22.5" x14ac:dyDescent="0.25">
      <c r="A196" s="447" t="s">
        <v>11934</v>
      </c>
      <c r="B196" s="461" t="s">
        <v>5344</v>
      </c>
      <c r="C196" s="464" t="s">
        <v>739</v>
      </c>
      <c r="D196" s="450" t="s">
        <v>11798</v>
      </c>
      <c r="E196" s="450" t="s">
        <v>11968</v>
      </c>
      <c r="F196" s="509" t="s">
        <v>11503</v>
      </c>
      <c r="G196" s="450"/>
      <c r="H196" s="450"/>
      <c r="I196" s="509" t="s">
        <v>3979</v>
      </c>
      <c r="J196" s="509" t="s">
        <v>11594</v>
      </c>
      <c r="K196" s="461"/>
      <c r="L196" s="833"/>
      <c r="M196" s="833"/>
    </row>
    <row r="197" spans="1:13" s="30" customFormat="1" ht="33.75" x14ac:dyDescent="0.25">
      <c r="A197" s="949" t="s">
        <v>11935</v>
      </c>
      <c r="B197" s="939" t="s">
        <v>5344</v>
      </c>
      <c r="C197" s="962" t="s">
        <v>739</v>
      </c>
      <c r="D197" s="450" t="s">
        <v>11799</v>
      </c>
      <c r="E197" s="450" t="s">
        <v>11968</v>
      </c>
      <c r="F197" s="509" t="s">
        <v>11504</v>
      </c>
      <c r="G197" s="450"/>
      <c r="H197" s="450"/>
      <c r="I197" s="509" t="s">
        <v>3979</v>
      </c>
      <c r="J197" s="509" t="s">
        <v>11595</v>
      </c>
      <c r="K197" s="461"/>
      <c r="L197" s="941"/>
      <c r="M197" s="941"/>
    </row>
    <row r="198" spans="1:13" s="30" customFormat="1" ht="33.75" x14ac:dyDescent="0.25">
      <c r="A198" s="950"/>
      <c r="B198" s="940"/>
      <c r="C198" s="1060"/>
      <c r="D198" s="450" t="s">
        <v>11800</v>
      </c>
      <c r="E198" s="450" t="s">
        <v>11968</v>
      </c>
      <c r="F198" s="509" t="s">
        <v>11505</v>
      </c>
      <c r="G198" s="450"/>
      <c r="H198" s="450"/>
      <c r="I198" s="509" t="s">
        <v>3979</v>
      </c>
      <c r="J198" s="509" t="s">
        <v>11596</v>
      </c>
      <c r="K198" s="461"/>
      <c r="L198" s="942"/>
      <c r="M198" s="942"/>
    </row>
    <row r="199" spans="1:13" s="30" customFormat="1" ht="22.5" customHeight="1" x14ac:dyDescent="0.25">
      <c r="A199" s="949" t="s">
        <v>11936</v>
      </c>
      <c r="B199" s="939" t="s">
        <v>5344</v>
      </c>
      <c r="C199" s="962" t="s">
        <v>739</v>
      </c>
      <c r="D199" s="450" t="s">
        <v>11801</v>
      </c>
      <c r="E199" s="450" t="s">
        <v>11968</v>
      </c>
      <c r="F199" s="509" t="s">
        <v>11506</v>
      </c>
      <c r="G199" s="450"/>
      <c r="H199" s="450"/>
      <c r="I199" s="509" t="s">
        <v>3990</v>
      </c>
      <c r="J199" s="509" t="s">
        <v>11597</v>
      </c>
      <c r="K199" s="461"/>
      <c r="L199" s="941"/>
      <c r="M199" s="941"/>
    </row>
    <row r="200" spans="1:13" s="30" customFormat="1" ht="15" customHeight="1" x14ac:dyDescent="0.25">
      <c r="A200" s="960"/>
      <c r="B200" s="976"/>
      <c r="C200" s="963"/>
      <c r="D200" s="450" t="s">
        <v>11811</v>
      </c>
      <c r="E200" s="450" t="s">
        <v>11968</v>
      </c>
      <c r="F200" s="509" t="s">
        <v>11509</v>
      </c>
      <c r="G200" s="450"/>
      <c r="H200" s="450"/>
      <c r="I200" s="509" t="s">
        <v>3990</v>
      </c>
      <c r="J200" s="509" t="s">
        <v>11605</v>
      </c>
      <c r="K200" s="461"/>
      <c r="L200" s="944"/>
      <c r="M200" s="944"/>
    </row>
    <row r="201" spans="1:13" s="30" customFormat="1" ht="15" customHeight="1" x14ac:dyDescent="0.25">
      <c r="A201" s="950"/>
      <c r="B201" s="940"/>
      <c r="C201" s="1060"/>
      <c r="D201" s="450" t="s">
        <v>11878</v>
      </c>
      <c r="E201" s="450" t="s">
        <v>11968</v>
      </c>
      <c r="F201" s="509" t="s">
        <v>11509</v>
      </c>
      <c r="G201" s="450"/>
      <c r="H201" s="450"/>
      <c r="I201" s="509" t="s">
        <v>3990</v>
      </c>
      <c r="J201" s="509" t="s">
        <v>11654</v>
      </c>
      <c r="K201" s="461"/>
      <c r="L201" s="942"/>
      <c r="M201" s="942"/>
    </row>
    <row r="202" spans="1:13" s="30" customFormat="1" ht="22.5" x14ac:dyDescent="0.25">
      <c r="A202" s="949" t="s">
        <v>11937</v>
      </c>
      <c r="B202" s="939" t="s">
        <v>5344</v>
      </c>
      <c r="C202" s="962" t="s">
        <v>739</v>
      </c>
      <c r="D202" s="450" t="s">
        <v>11802</v>
      </c>
      <c r="E202" s="450" t="s">
        <v>11968</v>
      </c>
      <c r="F202" s="509" t="s">
        <v>11507</v>
      </c>
      <c r="G202" s="450"/>
      <c r="H202" s="450"/>
      <c r="I202" s="509" t="s">
        <v>3979</v>
      </c>
      <c r="J202" s="509" t="s">
        <v>11598</v>
      </c>
      <c r="K202" s="461"/>
      <c r="L202" s="941"/>
      <c r="M202" s="941"/>
    </row>
    <row r="203" spans="1:13" s="30" customFormat="1" ht="15" customHeight="1" x14ac:dyDescent="0.25">
      <c r="A203" s="950"/>
      <c r="B203" s="940"/>
      <c r="C203" s="1060"/>
      <c r="D203" s="450" t="s">
        <v>11808</v>
      </c>
      <c r="E203" s="450" t="s">
        <v>11968</v>
      </c>
      <c r="F203" s="509" t="s">
        <v>11507</v>
      </c>
      <c r="G203" s="450"/>
      <c r="H203" s="450"/>
      <c r="I203" s="509" t="s">
        <v>3979</v>
      </c>
      <c r="J203" s="509" t="s">
        <v>11602</v>
      </c>
      <c r="K203" s="461"/>
      <c r="L203" s="942"/>
      <c r="M203" s="942"/>
    </row>
    <row r="204" spans="1:13" s="30" customFormat="1" ht="33.75" x14ac:dyDescent="0.25">
      <c r="A204" s="949" t="s">
        <v>11938</v>
      </c>
      <c r="B204" s="939" t="s">
        <v>5344</v>
      </c>
      <c r="C204" s="962" t="s">
        <v>739</v>
      </c>
      <c r="D204" s="450" t="s">
        <v>11809</v>
      </c>
      <c r="E204" s="450" t="s">
        <v>11968</v>
      </c>
      <c r="F204" s="509" t="s">
        <v>11496</v>
      </c>
      <c r="G204" s="450"/>
      <c r="H204" s="450"/>
      <c r="I204" s="509" t="s">
        <v>11571</v>
      </c>
      <c r="J204" s="509" t="s">
        <v>11603</v>
      </c>
      <c r="K204" s="461"/>
      <c r="L204" s="941"/>
      <c r="M204" s="941"/>
    </row>
    <row r="205" spans="1:13" s="30" customFormat="1" ht="33.75" x14ac:dyDescent="0.25">
      <c r="A205" s="960"/>
      <c r="B205" s="976"/>
      <c r="C205" s="963"/>
      <c r="D205" s="450" t="s">
        <v>11810</v>
      </c>
      <c r="E205" s="450" t="s">
        <v>11968</v>
      </c>
      <c r="F205" s="509" t="s">
        <v>11496</v>
      </c>
      <c r="G205" s="450"/>
      <c r="H205" s="450"/>
      <c r="I205" s="509" t="s">
        <v>11571</v>
      </c>
      <c r="J205" s="509" t="s">
        <v>11604</v>
      </c>
      <c r="K205" s="461"/>
      <c r="L205" s="944"/>
      <c r="M205" s="944"/>
    </row>
    <row r="206" spans="1:13" s="30" customFormat="1" ht="15" customHeight="1" x14ac:dyDescent="0.25">
      <c r="A206" s="960"/>
      <c r="B206" s="976"/>
      <c r="C206" s="963"/>
      <c r="D206" s="450" t="s">
        <v>11814</v>
      </c>
      <c r="E206" s="450" t="s">
        <v>11968</v>
      </c>
      <c r="F206" s="509" t="s">
        <v>11496</v>
      </c>
      <c r="G206" s="450"/>
      <c r="H206" s="450"/>
      <c r="I206" s="509" t="s">
        <v>11608</v>
      </c>
      <c r="J206" s="509"/>
      <c r="K206" s="461"/>
      <c r="L206" s="944"/>
      <c r="M206" s="944"/>
    </row>
    <row r="207" spans="1:13" s="30" customFormat="1" ht="15" customHeight="1" x14ac:dyDescent="0.25">
      <c r="A207" s="960"/>
      <c r="B207" s="976"/>
      <c r="C207" s="963"/>
      <c r="D207" s="450" t="s">
        <v>11831</v>
      </c>
      <c r="E207" s="450" t="s">
        <v>11971</v>
      </c>
      <c r="F207" s="509" t="s">
        <v>11496</v>
      </c>
      <c r="G207" s="450"/>
      <c r="H207" s="450"/>
      <c r="I207" s="509" t="s">
        <v>3975</v>
      </c>
      <c r="J207" s="509"/>
      <c r="K207" s="461"/>
      <c r="L207" s="944"/>
      <c r="M207" s="944"/>
    </row>
    <row r="208" spans="1:13" s="30" customFormat="1" ht="15" customHeight="1" x14ac:dyDescent="0.25">
      <c r="A208" s="950"/>
      <c r="B208" s="940"/>
      <c r="C208" s="1060"/>
      <c r="D208" s="450" t="s">
        <v>11832</v>
      </c>
      <c r="E208" s="450" t="s">
        <v>11971</v>
      </c>
      <c r="F208" s="509" t="s">
        <v>11496</v>
      </c>
      <c r="G208" s="450"/>
      <c r="H208" s="450"/>
      <c r="I208" s="509" t="s">
        <v>3975</v>
      </c>
      <c r="J208" s="509"/>
      <c r="K208" s="461"/>
      <c r="L208" s="942"/>
      <c r="M208" s="942"/>
    </row>
    <row r="209" spans="1:13" s="30" customFormat="1" ht="22.5" x14ac:dyDescent="0.25">
      <c r="A209" s="447" t="s">
        <v>11939</v>
      </c>
      <c r="B209" s="461" t="s">
        <v>5344</v>
      </c>
      <c r="C209" s="464" t="s">
        <v>739</v>
      </c>
      <c r="D209" s="450" t="s">
        <v>11816</v>
      </c>
      <c r="E209" s="450" t="s">
        <v>839</v>
      </c>
      <c r="F209" s="509" t="s">
        <v>11510</v>
      </c>
      <c r="G209" s="450"/>
      <c r="H209" s="450"/>
      <c r="I209" s="509" t="s">
        <v>3970</v>
      </c>
      <c r="J209" s="509"/>
      <c r="K209" s="461"/>
      <c r="L209" s="833"/>
      <c r="M209" s="833"/>
    </row>
    <row r="210" spans="1:13" s="30" customFormat="1" ht="22.5" customHeight="1" x14ac:dyDescent="0.25">
      <c r="A210" s="949" t="s">
        <v>11940</v>
      </c>
      <c r="B210" s="939" t="s">
        <v>5344</v>
      </c>
      <c r="C210" s="962" t="s">
        <v>739</v>
      </c>
      <c r="D210" s="450" t="s">
        <v>11818</v>
      </c>
      <c r="E210" s="450" t="s">
        <v>11955</v>
      </c>
      <c r="F210" s="509" t="s">
        <v>11511</v>
      </c>
      <c r="G210" s="450"/>
      <c r="H210" s="450"/>
      <c r="I210" s="509" t="s">
        <v>11609</v>
      </c>
      <c r="J210" s="509" t="s">
        <v>11610</v>
      </c>
      <c r="K210" s="461"/>
      <c r="L210" s="941"/>
      <c r="M210" s="941"/>
    </row>
    <row r="211" spans="1:13" s="30" customFormat="1" ht="15" customHeight="1" x14ac:dyDescent="0.25">
      <c r="A211" s="960"/>
      <c r="B211" s="976"/>
      <c r="C211" s="963"/>
      <c r="D211" s="450" t="s">
        <v>11836</v>
      </c>
      <c r="E211" s="450" t="s">
        <v>839</v>
      </c>
      <c r="F211" s="509" t="s">
        <v>11511</v>
      </c>
      <c r="G211" s="450"/>
      <c r="H211" s="450"/>
      <c r="I211" s="509" t="s">
        <v>3973</v>
      </c>
      <c r="J211" s="509" t="s">
        <v>11621</v>
      </c>
      <c r="K211" s="461"/>
      <c r="L211" s="944"/>
      <c r="M211" s="944"/>
    </row>
    <row r="212" spans="1:13" s="30" customFormat="1" ht="15" customHeight="1" x14ac:dyDescent="0.25">
      <c r="A212" s="960"/>
      <c r="B212" s="976"/>
      <c r="C212" s="963"/>
      <c r="D212" s="450" t="s">
        <v>11848</v>
      </c>
      <c r="E212" s="450" t="s">
        <v>839</v>
      </c>
      <c r="F212" s="509" t="s">
        <v>11511</v>
      </c>
      <c r="G212" s="450"/>
      <c r="H212" s="450"/>
      <c r="I212" s="509" t="s">
        <v>3973</v>
      </c>
      <c r="J212" s="509" t="s">
        <v>11627</v>
      </c>
      <c r="K212" s="461"/>
      <c r="L212" s="944"/>
      <c r="M212" s="944"/>
    </row>
    <row r="213" spans="1:13" s="30" customFormat="1" ht="15" customHeight="1" x14ac:dyDescent="0.25">
      <c r="A213" s="950"/>
      <c r="B213" s="940"/>
      <c r="C213" s="1060"/>
      <c r="D213" s="450" t="s">
        <v>11897</v>
      </c>
      <c r="E213" s="450" t="s">
        <v>839</v>
      </c>
      <c r="F213" s="509" t="s">
        <v>11511</v>
      </c>
      <c r="G213" s="450"/>
      <c r="H213" s="450"/>
      <c r="I213" s="509" t="s">
        <v>3973</v>
      </c>
      <c r="J213" s="509" t="s">
        <v>11675</v>
      </c>
      <c r="K213" s="461"/>
      <c r="L213" s="942"/>
      <c r="M213" s="942"/>
    </row>
    <row r="214" spans="1:13" s="30" customFormat="1" ht="22.5" x14ac:dyDescent="0.25">
      <c r="A214" s="447" t="s">
        <v>11941</v>
      </c>
      <c r="B214" s="461" t="s">
        <v>5344</v>
      </c>
      <c r="C214" s="464" t="s">
        <v>739</v>
      </c>
      <c r="D214" s="450" t="s">
        <v>11834</v>
      </c>
      <c r="E214" s="450" t="s">
        <v>839</v>
      </c>
      <c r="F214" s="509" t="s">
        <v>11514</v>
      </c>
      <c r="G214" s="450"/>
      <c r="H214" s="450"/>
      <c r="I214" s="509" t="s">
        <v>3972</v>
      </c>
      <c r="J214" s="509" t="s">
        <v>11618</v>
      </c>
      <c r="K214" s="461"/>
      <c r="L214" s="833"/>
      <c r="M214" s="833"/>
    </row>
    <row r="215" spans="1:13" s="30" customFormat="1" ht="22.5" customHeight="1" x14ac:dyDescent="0.25">
      <c r="A215" s="949" t="s">
        <v>11942</v>
      </c>
      <c r="B215" s="939" t="s">
        <v>5344</v>
      </c>
      <c r="C215" s="962" t="s">
        <v>739</v>
      </c>
      <c r="D215" s="450" t="s">
        <v>11835</v>
      </c>
      <c r="E215" s="450" t="s">
        <v>11968</v>
      </c>
      <c r="F215" s="509" t="s">
        <v>11515</v>
      </c>
      <c r="G215" s="450"/>
      <c r="H215" s="450"/>
      <c r="I215" s="509" t="s">
        <v>11619</v>
      </c>
      <c r="J215" s="509" t="s">
        <v>11620</v>
      </c>
      <c r="K215" s="461"/>
      <c r="L215" s="941"/>
      <c r="M215" s="941"/>
    </row>
    <row r="216" spans="1:13" s="30" customFormat="1" ht="22.5" x14ac:dyDescent="0.25">
      <c r="A216" s="960"/>
      <c r="B216" s="976"/>
      <c r="C216" s="963"/>
      <c r="D216" s="450" t="s">
        <v>11883</v>
      </c>
      <c r="E216" s="450" t="s">
        <v>11983</v>
      </c>
      <c r="F216" s="509" t="s">
        <v>11515</v>
      </c>
      <c r="G216" s="450"/>
      <c r="H216" s="450"/>
      <c r="I216" s="509" t="s">
        <v>3992</v>
      </c>
      <c r="J216" s="509" t="s">
        <v>11660</v>
      </c>
      <c r="K216" s="461"/>
      <c r="L216" s="944"/>
      <c r="M216" s="944"/>
    </row>
    <row r="217" spans="1:13" s="30" customFormat="1" ht="15" customHeight="1" x14ac:dyDescent="0.25">
      <c r="A217" s="960"/>
      <c r="B217" s="976"/>
      <c r="C217" s="963"/>
      <c r="D217" s="450" t="s">
        <v>11870</v>
      </c>
      <c r="E217" s="450" t="s">
        <v>11972</v>
      </c>
      <c r="F217" s="509" t="s">
        <v>11515</v>
      </c>
      <c r="G217" s="450"/>
      <c r="H217" s="450"/>
      <c r="I217" s="509" t="s">
        <v>11649</v>
      </c>
      <c r="J217" s="509">
        <v>7803</v>
      </c>
      <c r="K217" s="461"/>
      <c r="L217" s="944"/>
      <c r="M217" s="944"/>
    </row>
    <row r="218" spans="1:13" s="30" customFormat="1" ht="22.5" x14ac:dyDescent="0.25">
      <c r="A218" s="950"/>
      <c r="B218" s="940"/>
      <c r="C218" s="1060"/>
      <c r="D218" s="450" t="s">
        <v>11854</v>
      </c>
      <c r="E218" s="450" t="s">
        <v>839</v>
      </c>
      <c r="F218" s="509" t="s">
        <v>11520</v>
      </c>
      <c r="G218" s="450"/>
      <c r="H218" s="450"/>
      <c r="I218" s="509" t="s">
        <v>11634</v>
      </c>
      <c r="J218" s="509" t="s">
        <v>11635</v>
      </c>
      <c r="K218" s="461"/>
      <c r="L218" s="942"/>
      <c r="M218" s="942"/>
    </row>
    <row r="219" spans="1:13" s="30" customFormat="1" ht="22.5" x14ac:dyDescent="0.25">
      <c r="A219" s="447" t="s">
        <v>11943</v>
      </c>
      <c r="B219" s="461" t="s">
        <v>5344</v>
      </c>
      <c r="C219" s="464" t="s">
        <v>739</v>
      </c>
      <c r="D219" s="450" t="s">
        <v>11843</v>
      </c>
      <c r="E219" s="450" t="s">
        <v>11955</v>
      </c>
      <c r="F219" s="509" t="s">
        <v>11516</v>
      </c>
      <c r="G219" s="450"/>
      <c r="H219" s="450"/>
      <c r="I219" s="509" t="s">
        <v>4001</v>
      </c>
      <c r="J219" s="509" t="s">
        <v>11623</v>
      </c>
      <c r="K219" s="461"/>
      <c r="L219" s="833"/>
      <c r="M219" s="833"/>
    </row>
    <row r="220" spans="1:13" s="30" customFormat="1" ht="22.5" customHeight="1" x14ac:dyDescent="0.25">
      <c r="A220" s="949" t="s">
        <v>11944</v>
      </c>
      <c r="B220" s="939" t="s">
        <v>5344</v>
      </c>
      <c r="C220" s="962" t="s">
        <v>739</v>
      </c>
      <c r="D220" s="450" t="s">
        <v>11730</v>
      </c>
      <c r="E220" s="450" t="s">
        <v>11955</v>
      </c>
      <c r="F220" s="509" t="s">
        <v>11475</v>
      </c>
      <c r="G220" s="450"/>
      <c r="H220" s="450"/>
      <c r="I220" s="509" t="s">
        <v>11553</v>
      </c>
      <c r="J220" s="509" t="s">
        <v>3994</v>
      </c>
      <c r="K220" s="461"/>
      <c r="L220" s="941"/>
      <c r="M220" s="941"/>
    </row>
    <row r="221" spans="1:13" s="30" customFormat="1" ht="15" customHeight="1" x14ac:dyDescent="0.25">
      <c r="A221" s="960"/>
      <c r="B221" s="976"/>
      <c r="C221" s="963"/>
      <c r="D221" s="450" t="s">
        <v>11849</v>
      </c>
      <c r="E221" s="450" t="s">
        <v>11955</v>
      </c>
      <c r="F221" s="509" t="s">
        <v>11517</v>
      </c>
      <c r="G221" s="450"/>
      <c r="H221" s="450"/>
      <c r="I221" s="509" t="s">
        <v>11553</v>
      </c>
      <c r="J221" s="509" t="s">
        <v>11628</v>
      </c>
      <c r="K221" s="461"/>
      <c r="L221" s="944"/>
      <c r="M221" s="944"/>
    </row>
    <row r="222" spans="1:13" s="30" customFormat="1" ht="15" customHeight="1" x14ac:dyDescent="0.25">
      <c r="A222" s="950"/>
      <c r="B222" s="940"/>
      <c r="C222" s="1060"/>
      <c r="D222" s="450" t="s">
        <v>11850</v>
      </c>
      <c r="E222" s="450" t="s">
        <v>11955</v>
      </c>
      <c r="F222" s="509" t="s">
        <v>11517</v>
      </c>
      <c r="G222" s="450"/>
      <c r="H222" s="450"/>
      <c r="I222" s="509" t="s">
        <v>11553</v>
      </c>
      <c r="J222" s="509" t="s">
        <v>11628</v>
      </c>
      <c r="K222" s="461"/>
      <c r="L222" s="942"/>
      <c r="M222" s="942"/>
    </row>
    <row r="223" spans="1:13" s="30" customFormat="1" ht="22.5" x14ac:dyDescent="0.25">
      <c r="A223" s="447" t="s">
        <v>11945</v>
      </c>
      <c r="B223" s="461" t="s">
        <v>5344</v>
      </c>
      <c r="C223" s="464" t="s">
        <v>739</v>
      </c>
      <c r="D223" s="450" t="s">
        <v>11851</v>
      </c>
      <c r="E223" s="450" t="s">
        <v>839</v>
      </c>
      <c r="F223" s="509" t="s">
        <v>11518</v>
      </c>
      <c r="G223" s="450"/>
      <c r="H223" s="450"/>
      <c r="I223" s="509" t="s">
        <v>11629</v>
      </c>
      <c r="J223" s="509" t="s">
        <v>11630</v>
      </c>
      <c r="K223" s="461"/>
      <c r="L223" s="833"/>
      <c r="M223" s="833"/>
    </row>
    <row r="224" spans="1:13" s="30" customFormat="1" ht="22.5" x14ac:dyDescent="0.25">
      <c r="A224" s="949" t="s">
        <v>11946</v>
      </c>
      <c r="B224" s="939" t="s">
        <v>5344</v>
      </c>
      <c r="C224" s="962" t="s">
        <v>739</v>
      </c>
      <c r="D224" s="450" t="s">
        <v>11853</v>
      </c>
      <c r="E224" s="450" t="s">
        <v>839</v>
      </c>
      <c r="F224" s="509" t="s">
        <v>11519</v>
      </c>
      <c r="G224" s="450"/>
      <c r="H224" s="450"/>
      <c r="I224" s="509" t="s">
        <v>11632</v>
      </c>
      <c r="J224" s="509" t="s">
        <v>11633</v>
      </c>
      <c r="K224" s="461"/>
      <c r="L224" s="941"/>
      <c r="M224" s="941"/>
    </row>
    <row r="225" spans="1:13" s="30" customFormat="1" ht="15" customHeight="1" x14ac:dyDescent="0.25">
      <c r="A225" s="950"/>
      <c r="B225" s="940"/>
      <c r="C225" s="1060"/>
      <c r="D225" s="450" t="s">
        <v>11861</v>
      </c>
      <c r="E225" s="450" t="s">
        <v>11977</v>
      </c>
      <c r="F225" s="509" t="s">
        <v>11519</v>
      </c>
      <c r="G225" s="450"/>
      <c r="H225" s="450"/>
      <c r="I225" s="509" t="s">
        <v>11642</v>
      </c>
      <c r="J225" s="509" t="s">
        <v>11643</v>
      </c>
      <c r="K225" s="461"/>
      <c r="L225" s="942"/>
      <c r="M225" s="942"/>
    </row>
    <row r="226" spans="1:13" s="30" customFormat="1" ht="22.5" customHeight="1" x14ac:dyDescent="0.25">
      <c r="A226" s="949" t="s">
        <v>11947</v>
      </c>
      <c r="B226" s="939" t="s">
        <v>5344</v>
      </c>
      <c r="C226" s="962" t="s">
        <v>739</v>
      </c>
      <c r="D226" s="450" t="s">
        <v>11866</v>
      </c>
      <c r="E226" s="450" t="s">
        <v>11955</v>
      </c>
      <c r="F226" s="509" t="s">
        <v>11525</v>
      </c>
      <c r="G226" s="450"/>
      <c r="H226" s="450"/>
      <c r="I226" s="509" t="s">
        <v>11645</v>
      </c>
      <c r="J226" s="509" t="s">
        <v>11646</v>
      </c>
      <c r="K226" s="461"/>
      <c r="L226" s="941"/>
      <c r="M226" s="941"/>
    </row>
    <row r="227" spans="1:13" s="30" customFormat="1" ht="22.5" x14ac:dyDescent="0.25">
      <c r="A227" s="950"/>
      <c r="B227" s="940"/>
      <c r="C227" s="1060"/>
      <c r="D227" s="450" t="s">
        <v>11889</v>
      </c>
      <c r="E227" s="450" t="s">
        <v>11982</v>
      </c>
      <c r="F227" s="509" t="s">
        <v>11533</v>
      </c>
      <c r="G227" s="450"/>
      <c r="H227" s="450"/>
      <c r="I227" s="509" t="s">
        <v>11667</v>
      </c>
      <c r="J227" s="509" t="s">
        <v>11668</v>
      </c>
      <c r="K227" s="461"/>
      <c r="L227" s="942"/>
      <c r="M227" s="942"/>
    </row>
    <row r="228" spans="1:13" s="30" customFormat="1" ht="22.5" x14ac:dyDescent="0.25">
      <c r="A228" s="447" t="s">
        <v>12752</v>
      </c>
      <c r="B228" s="461" t="s">
        <v>5344</v>
      </c>
      <c r="C228" s="464" t="s">
        <v>739</v>
      </c>
      <c r="D228" s="450" t="s">
        <v>11872</v>
      </c>
      <c r="E228" s="450" t="s">
        <v>11972</v>
      </c>
      <c r="F228" s="509" t="s">
        <v>11528</v>
      </c>
      <c r="G228" s="450"/>
      <c r="H228" s="450"/>
      <c r="I228" s="509" t="s">
        <v>3993</v>
      </c>
      <c r="J228" s="509">
        <v>70</v>
      </c>
      <c r="K228" s="461"/>
      <c r="L228" s="833"/>
      <c r="M228" s="833"/>
    </row>
    <row r="229" spans="1:13" s="30" customFormat="1" ht="22.5" customHeight="1" x14ac:dyDescent="0.25">
      <c r="A229" s="949" t="s">
        <v>11948</v>
      </c>
      <c r="B229" s="939" t="s">
        <v>5344</v>
      </c>
      <c r="C229" s="962" t="s">
        <v>739</v>
      </c>
      <c r="D229" s="450" t="s">
        <v>11888</v>
      </c>
      <c r="E229" s="450" t="s">
        <v>11951</v>
      </c>
      <c r="F229" s="509" t="s">
        <v>11532</v>
      </c>
      <c r="G229" s="450"/>
      <c r="H229" s="450"/>
      <c r="I229" s="509" t="s">
        <v>11665</v>
      </c>
      <c r="J229" s="509" t="s">
        <v>11666</v>
      </c>
      <c r="K229" s="461"/>
      <c r="L229" s="941"/>
      <c r="M229" s="941"/>
    </row>
    <row r="230" spans="1:13" s="30" customFormat="1" ht="22.5" x14ac:dyDescent="0.25">
      <c r="A230" s="950"/>
      <c r="B230" s="940"/>
      <c r="C230" s="1060"/>
      <c r="D230" s="450" t="s">
        <v>11892</v>
      </c>
      <c r="E230" s="450" t="s">
        <v>726</v>
      </c>
      <c r="F230" s="509" t="s">
        <v>11532</v>
      </c>
      <c r="G230" s="450"/>
      <c r="H230" s="450"/>
      <c r="I230" s="509" t="s">
        <v>101</v>
      </c>
      <c r="J230" s="509" t="s">
        <v>11672</v>
      </c>
      <c r="K230" s="461"/>
      <c r="L230" s="942"/>
      <c r="M230" s="942"/>
    </row>
    <row r="231" spans="1:13" s="30" customFormat="1" ht="22.5" x14ac:dyDescent="0.25">
      <c r="A231" s="447" t="s">
        <v>11949</v>
      </c>
      <c r="B231" s="461" t="s">
        <v>5344</v>
      </c>
      <c r="C231" s="464" t="s">
        <v>739</v>
      </c>
      <c r="D231" s="450" t="s">
        <v>11890</v>
      </c>
      <c r="E231" s="450" t="s">
        <v>11982</v>
      </c>
      <c r="F231" s="509" t="s">
        <v>11534</v>
      </c>
      <c r="G231" s="450"/>
      <c r="H231" s="450"/>
      <c r="I231" s="509" t="s">
        <v>11669</v>
      </c>
      <c r="J231" s="509" t="s">
        <v>11670</v>
      </c>
      <c r="K231" s="461"/>
      <c r="L231" s="833"/>
      <c r="M231" s="833"/>
    </row>
    <row r="232" spans="1:13" s="30" customFormat="1" ht="22.5" x14ac:dyDescent="0.25">
      <c r="A232" s="447" t="s">
        <v>11950</v>
      </c>
      <c r="B232" s="461" t="s">
        <v>5344</v>
      </c>
      <c r="C232" s="464" t="s">
        <v>739</v>
      </c>
      <c r="D232" s="450" t="s">
        <v>11895</v>
      </c>
      <c r="E232" s="450" t="s">
        <v>11973</v>
      </c>
      <c r="F232" s="509" t="s">
        <v>11535</v>
      </c>
      <c r="G232" s="450"/>
      <c r="H232" s="450"/>
      <c r="I232" s="509" t="s">
        <v>11661</v>
      </c>
      <c r="J232" s="509" t="s">
        <v>11674</v>
      </c>
      <c r="K232" s="461"/>
      <c r="L232" s="833"/>
      <c r="M232" s="833"/>
    </row>
    <row r="233" spans="1:13" s="5" customFormat="1" ht="33.75" x14ac:dyDescent="0.25">
      <c r="A233" s="150" t="s">
        <v>5888</v>
      </c>
      <c r="B233" s="460" t="s">
        <v>740</v>
      </c>
      <c r="C233" s="462" t="s">
        <v>739</v>
      </c>
      <c r="D233" s="450" t="s">
        <v>5847</v>
      </c>
      <c r="E233" s="450" t="s">
        <v>739</v>
      </c>
      <c r="F233" s="509" t="s">
        <v>6650</v>
      </c>
      <c r="G233" s="83">
        <v>1</v>
      </c>
      <c r="H233" s="451" t="s">
        <v>6684</v>
      </c>
      <c r="I233" s="53"/>
      <c r="J233" s="53"/>
      <c r="K233" s="175">
        <v>4</v>
      </c>
      <c r="L233" s="833"/>
      <c r="M233" s="833"/>
    </row>
    <row r="234" spans="1:13" s="5" customFormat="1" ht="33.75" x14ac:dyDescent="0.25">
      <c r="A234" s="150" t="s">
        <v>5889</v>
      </c>
      <c r="B234" s="460" t="s">
        <v>740</v>
      </c>
      <c r="C234" s="462" t="s">
        <v>739</v>
      </c>
      <c r="D234" s="450" t="s">
        <v>5848</v>
      </c>
      <c r="E234" s="450" t="s">
        <v>739</v>
      </c>
      <c r="F234" s="509" t="s">
        <v>6651</v>
      </c>
      <c r="G234" s="83">
        <v>1</v>
      </c>
      <c r="H234" s="451" t="s">
        <v>6684</v>
      </c>
      <c r="I234" s="53"/>
      <c r="J234" s="53"/>
      <c r="K234" s="175">
        <v>4</v>
      </c>
      <c r="L234" s="833"/>
      <c r="M234" s="833"/>
    </row>
    <row r="235" spans="1:13" s="5" customFormat="1" ht="22.5" x14ac:dyDescent="0.25">
      <c r="A235" s="452" t="s">
        <v>12243</v>
      </c>
      <c r="B235" s="453" t="s">
        <v>5344</v>
      </c>
      <c r="C235" s="454" t="s">
        <v>5821</v>
      </c>
      <c r="D235" s="450" t="s">
        <v>5347</v>
      </c>
      <c r="E235" s="450" t="s">
        <v>1187</v>
      </c>
      <c r="F235" s="509" t="s">
        <v>4009</v>
      </c>
      <c r="G235" s="83"/>
      <c r="H235" s="83"/>
      <c r="I235" s="451" t="s">
        <v>11430</v>
      </c>
      <c r="J235" s="53" t="s">
        <v>4010</v>
      </c>
      <c r="K235" s="445"/>
      <c r="L235" s="834"/>
      <c r="M235" s="834"/>
    </row>
    <row r="236" spans="1:13" s="5" customFormat="1" ht="22.5" x14ac:dyDescent="0.25">
      <c r="A236" s="452" t="s">
        <v>12244</v>
      </c>
      <c r="B236" s="453" t="s">
        <v>5344</v>
      </c>
      <c r="C236" s="454" t="s">
        <v>5821</v>
      </c>
      <c r="D236" s="450" t="s">
        <v>5347</v>
      </c>
      <c r="E236" s="450" t="s">
        <v>1187</v>
      </c>
      <c r="F236" s="509" t="s">
        <v>4009</v>
      </c>
      <c r="G236" s="83"/>
      <c r="H236" s="83"/>
      <c r="I236" s="451" t="s">
        <v>11430</v>
      </c>
      <c r="J236" s="53" t="s">
        <v>4010</v>
      </c>
      <c r="K236" s="445"/>
      <c r="L236" s="834"/>
      <c r="M236" s="834"/>
    </row>
    <row r="237" spans="1:13" s="5" customFormat="1" ht="22.5" x14ac:dyDescent="0.25">
      <c r="A237" s="452" t="s">
        <v>12245</v>
      </c>
      <c r="B237" s="453" t="s">
        <v>5344</v>
      </c>
      <c r="C237" s="454" t="s">
        <v>5821</v>
      </c>
      <c r="D237" s="450" t="s">
        <v>5347</v>
      </c>
      <c r="E237" s="450" t="s">
        <v>1187</v>
      </c>
      <c r="F237" s="509" t="s">
        <v>4011</v>
      </c>
      <c r="G237" s="83"/>
      <c r="H237" s="83"/>
      <c r="I237" s="451" t="s">
        <v>3969</v>
      </c>
      <c r="J237" s="53" t="s">
        <v>4012</v>
      </c>
      <c r="K237" s="445"/>
      <c r="L237" s="834"/>
      <c r="M237" s="834"/>
    </row>
    <row r="238" spans="1:13" s="5" customFormat="1" ht="22.5" x14ac:dyDescent="0.25">
      <c r="A238" s="452" t="s">
        <v>12246</v>
      </c>
      <c r="B238" s="453" t="s">
        <v>5344</v>
      </c>
      <c r="C238" s="454" t="s">
        <v>5821</v>
      </c>
      <c r="D238" s="450" t="s">
        <v>5347</v>
      </c>
      <c r="E238" s="450" t="s">
        <v>1187</v>
      </c>
      <c r="F238" s="509" t="s">
        <v>4013</v>
      </c>
      <c r="G238" s="83"/>
      <c r="H238" s="83"/>
      <c r="I238" s="451" t="s">
        <v>11431</v>
      </c>
      <c r="J238" s="53" t="s">
        <v>4014</v>
      </c>
      <c r="K238" s="445"/>
      <c r="L238" s="834"/>
      <c r="M238" s="834"/>
    </row>
    <row r="239" spans="1:13" s="5" customFormat="1" ht="22.5" x14ac:dyDescent="0.25">
      <c r="A239" s="452" t="s">
        <v>12247</v>
      </c>
      <c r="B239" s="453" t="s">
        <v>5344</v>
      </c>
      <c r="C239" s="454" t="s">
        <v>5821</v>
      </c>
      <c r="D239" s="450" t="s">
        <v>5347</v>
      </c>
      <c r="E239" s="450" t="s">
        <v>1187</v>
      </c>
      <c r="F239" s="509" t="s">
        <v>4013</v>
      </c>
      <c r="G239" s="83"/>
      <c r="H239" s="83"/>
      <c r="I239" s="451" t="s">
        <v>11431</v>
      </c>
      <c r="J239" s="53" t="s">
        <v>4014</v>
      </c>
      <c r="K239" s="445"/>
      <c r="L239" s="834"/>
      <c r="M239" s="834"/>
    </row>
    <row r="240" spans="1:13" s="5" customFormat="1" ht="22.5" x14ac:dyDescent="0.25">
      <c r="A240" s="452" t="s">
        <v>12248</v>
      </c>
      <c r="B240" s="453" t="s">
        <v>5344</v>
      </c>
      <c r="C240" s="454" t="s">
        <v>5821</v>
      </c>
      <c r="D240" s="450" t="s">
        <v>5347</v>
      </c>
      <c r="E240" s="450" t="s">
        <v>3923</v>
      </c>
      <c r="F240" s="509" t="s">
        <v>4015</v>
      </c>
      <c r="G240" s="83"/>
      <c r="H240" s="83"/>
      <c r="I240" s="451" t="s">
        <v>3972</v>
      </c>
      <c r="J240" s="53" t="s">
        <v>3984</v>
      </c>
      <c r="K240" s="445"/>
      <c r="L240" s="834"/>
      <c r="M240" s="834"/>
    </row>
    <row r="241" spans="1:13" s="5" customFormat="1" ht="22.5" x14ac:dyDescent="0.25">
      <c r="A241" s="452" t="s">
        <v>12249</v>
      </c>
      <c r="B241" s="453" t="s">
        <v>5344</v>
      </c>
      <c r="C241" s="454" t="s">
        <v>5821</v>
      </c>
      <c r="D241" s="450" t="s">
        <v>5347</v>
      </c>
      <c r="E241" s="450" t="s">
        <v>3923</v>
      </c>
      <c r="F241" s="509" t="s">
        <v>4016</v>
      </c>
      <c r="G241" s="83"/>
      <c r="H241" s="83"/>
      <c r="I241" s="451" t="s">
        <v>3972</v>
      </c>
      <c r="J241" s="53" t="s">
        <v>4017</v>
      </c>
      <c r="K241" s="445"/>
      <c r="L241" s="834"/>
      <c r="M241" s="834"/>
    </row>
    <row r="242" spans="1:13" s="5" customFormat="1" ht="22.5" x14ac:dyDescent="0.25">
      <c r="A242" s="452" t="s">
        <v>12250</v>
      </c>
      <c r="B242" s="453" t="s">
        <v>5344</v>
      </c>
      <c r="C242" s="454" t="s">
        <v>5821</v>
      </c>
      <c r="D242" s="450" t="s">
        <v>5347</v>
      </c>
      <c r="E242" s="450" t="s">
        <v>3923</v>
      </c>
      <c r="F242" s="509" t="s">
        <v>4061</v>
      </c>
      <c r="G242" s="83"/>
      <c r="H242" s="83"/>
      <c r="I242" s="451" t="s">
        <v>3972</v>
      </c>
      <c r="J242" s="53" t="s">
        <v>4062</v>
      </c>
      <c r="K242" s="445"/>
      <c r="L242" s="834"/>
      <c r="M242" s="834"/>
    </row>
    <row r="243" spans="1:13" s="5" customFormat="1" ht="22.5" x14ac:dyDescent="0.25">
      <c r="A243" s="452" t="s">
        <v>12251</v>
      </c>
      <c r="B243" s="453" t="s">
        <v>5344</v>
      </c>
      <c r="C243" s="454" t="s">
        <v>5821</v>
      </c>
      <c r="D243" s="450" t="s">
        <v>5347</v>
      </c>
      <c r="E243" s="450" t="s">
        <v>3923</v>
      </c>
      <c r="F243" s="509" t="s">
        <v>4063</v>
      </c>
      <c r="G243" s="83"/>
      <c r="H243" s="83"/>
      <c r="I243" s="451" t="s">
        <v>11432</v>
      </c>
      <c r="J243" s="53" t="s">
        <v>4064</v>
      </c>
      <c r="K243" s="445"/>
      <c r="L243" s="834"/>
      <c r="M243" s="834"/>
    </row>
    <row r="244" spans="1:13" s="5" customFormat="1" ht="22.5" x14ac:dyDescent="0.25">
      <c r="A244" s="452" t="s">
        <v>12252</v>
      </c>
      <c r="B244" s="453" t="s">
        <v>5344</v>
      </c>
      <c r="C244" s="454" t="s">
        <v>5821</v>
      </c>
      <c r="D244" s="450" t="s">
        <v>5347</v>
      </c>
      <c r="E244" s="450" t="s">
        <v>3923</v>
      </c>
      <c r="F244" s="509" t="s">
        <v>4063</v>
      </c>
      <c r="G244" s="83"/>
      <c r="H244" s="83"/>
      <c r="I244" s="451" t="s">
        <v>11432</v>
      </c>
      <c r="J244" s="53" t="s">
        <v>4064</v>
      </c>
      <c r="K244" s="445"/>
      <c r="L244" s="834"/>
      <c r="M244" s="834"/>
    </row>
    <row r="245" spans="1:13" s="5" customFormat="1" ht="22.5" x14ac:dyDescent="0.25">
      <c r="A245" s="452" t="s">
        <v>12253</v>
      </c>
      <c r="B245" s="453" t="s">
        <v>5344</v>
      </c>
      <c r="C245" s="454" t="s">
        <v>5821</v>
      </c>
      <c r="D245" s="450" t="s">
        <v>5347</v>
      </c>
      <c r="E245" s="450" t="s">
        <v>3923</v>
      </c>
      <c r="F245" s="509" t="s">
        <v>4018</v>
      </c>
      <c r="G245" s="83"/>
      <c r="H245" s="83"/>
      <c r="I245" s="451" t="s">
        <v>11433</v>
      </c>
      <c r="J245" s="53" t="s">
        <v>4019</v>
      </c>
      <c r="K245" s="445"/>
      <c r="L245" s="834"/>
      <c r="M245" s="834"/>
    </row>
    <row r="246" spans="1:13" s="5" customFormat="1" ht="22.5" x14ac:dyDescent="0.25">
      <c r="A246" s="452" t="s">
        <v>12254</v>
      </c>
      <c r="B246" s="453" t="s">
        <v>5344</v>
      </c>
      <c r="C246" s="454" t="s">
        <v>5821</v>
      </c>
      <c r="D246" s="450" t="s">
        <v>5347</v>
      </c>
      <c r="E246" s="450" t="s">
        <v>3923</v>
      </c>
      <c r="F246" s="509" t="s">
        <v>4020</v>
      </c>
      <c r="G246" s="83"/>
      <c r="H246" s="83"/>
      <c r="I246" s="451" t="s">
        <v>3975</v>
      </c>
      <c r="J246" s="53"/>
      <c r="K246" s="445"/>
      <c r="L246" s="834"/>
      <c r="M246" s="834"/>
    </row>
    <row r="247" spans="1:13" s="5" customFormat="1" ht="22.5" x14ac:dyDescent="0.25">
      <c r="A247" s="452" t="s">
        <v>12255</v>
      </c>
      <c r="B247" s="453" t="s">
        <v>5344</v>
      </c>
      <c r="C247" s="454" t="s">
        <v>5821</v>
      </c>
      <c r="D247" s="450" t="s">
        <v>5347</v>
      </c>
      <c r="E247" s="450" t="s">
        <v>3923</v>
      </c>
      <c r="F247" s="509" t="s">
        <v>4020</v>
      </c>
      <c r="G247" s="83"/>
      <c r="H247" s="83"/>
      <c r="I247" s="451" t="s">
        <v>3975</v>
      </c>
      <c r="J247" s="53"/>
      <c r="K247" s="445"/>
      <c r="L247" s="834"/>
      <c r="M247" s="834"/>
    </row>
    <row r="248" spans="1:13" s="5" customFormat="1" ht="22.5" x14ac:dyDescent="0.25">
      <c r="A248" s="452" t="s">
        <v>12256</v>
      </c>
      <c r="B248" s="453" t="s">
        <v>5344</v>
      </c>
      <c r="C248" s="454" t="s">
        <v>5821</v>
      </c>
      <c r="D248" s="450" t="s">
        <v>5347</v>
      </c>
      <c r="E248" s="450" t="s">
        <v>3923</v>
      </c>
      <c r="F248" s="509" t="s">
        <v>4020</v>
      </c>
      <c r="G248" s="83"/>
      <c r="H248" s="83"/>
      <c r="I248" s="451" t="s">
        <v>3975</v>
      </c>
      <c r="J248" s="53"/>
      <c r="K248" s="445"/>
      <c r="L248" s="834"/>
      <c r="M248" s="834"/>
    </row>
    <row r="249" spans="1:13" s="5" customFormat="1" ht="22.5" x14ac:dyDescent="0.25">
      <c r="A249" s="452" t="s">
        <v>12257</v>
      </c>
      <c r="B249" s="453" t="s">
        <v>5344</v>
      </c>
      <c r="C249" s="454" t="s">
        <v>5821</v>
      </c>
      <c r="D249" s="450" t="s">
        <v>5347</v>
      </c>
      <c r="E249" s="450" t="s">
        <v>11439</v>
      </c>
      <c r="F249" s="509" t="s">
        <v>4021</v>
      </c>
      <c r="G249" s="83"/>
      <c r="H249" s="83"/>
      <c r="I249" s="451" t="s">
        <v>3975</v>
      </c>
      <c r="J249" s="53"/>
      <c r="K249" s="445"/>
      <c r="L249" s="834"/>
      <c r="M249" s="834"/>
    </row>
    <row r="250" spans="1:13" s="5" customFormat="1" ht="22.5" x14ac:dyDescent="0.25">
      <c r="A250" s="452" t="s">
        <v>12258</v>
      </c>
      <c r="B250" s="453" t="s">
        <v>5344</v>
      </c>
      <c r="C250" s="454" t="s">
        <v>5821</v>
      </c>
      <c r="D250" s="450" t="s">
        <v>5347</v>
      </c>
      <c r="E250" s="450" t="s">
        <v>11439</v>
      </c>
      <c r="F250" s="509" t="s">
        <v>4022</v>
      </c>
      <c r="G250" s="83"/>
      <c r="H250" s="83"/>
      <c r="I250" s="451" t="s">
        <v>3975</v>
      </c>
      <c r="J250" s="53"/>
      <c r="K250" s="445"/>
      <c r="L250" s="834"/>
      <c r="M250" s="834"/>
    </row>
    <row r="251" spans="1:13" s="5" customFormat="1" ht="22.5" x14ac:dyDescent="0.25">
      <c r="A251" s="452" t="s">
        <v>12259</v>
      </c>
      <c r="B251" s="453" t="s">
        <v>5344</v>
      </c>
      <c r="C251" s="454" t="s">
        <v>5821</v>
      </c>
      <c r="D251" s="450" t="s">
        <v>5347</v>
      </c>
      <c r="E251" s="450" t="s">
        <v>11439</v>
      </c>
      <c r="F251" s="509" t="s">
        <v>4023</v>
      </c>
      <c r="G251" s="83"/>
      <c r="H251" s="83"/>
      <c r="I251" s="451" t="s">
        <v>3979</v>
      </c>
      <c r="J251" s="53"/>
      <c r="K251" s="445"/>
      <c r="L251" s="834"/>
      <c r="M251" s="834"/>
    </row>
    <row r="252" spans="1:13" s="5" customFormat="1" ht="22.5" x14ac:dyDescent="0.25">
      <c r="A252" s="452" t="s">
        <v>12260</v>
      </c>
      <c r="B252" s="453" t="s">
        <v>5344</v>
      </c>
      <c r="C252" s="454" t="s">
        <v>5821</v>
      </c>
      <c r="D252" s="450" t="s">
        <v>5347</v>
      </c>
      <c r="E252" s="450" t="s">
        <v>11439</v>
      </c>
      <c r="F252" s="509" t="s">
        <v>4024</v>
      </c>
      <c r="G252" s="83"/>
      <c r="H252" s="83"/>
      <c r="I252" s="451" t="s">
        <v>3979</v>
      </c>
      <c r="J252" s="53"/>
      <c r="K252" s="445"/>
      <c r="L252" s="834"/>
      <c r="M252" s="834"/>
    </row>
    <row r="253" spans="1:13" s="5" customFormat="1" ht="22.5" x14ac:dyDescent="0.25">
      <c r="A253" s="452" t="s">
        <v>12261</v>
      </c>
      <c r="B253" s="453" t="s">
        <v>5344</v>
      </c>
      <c r="C253" s="454" t="s">
        <v>5821</v>
      </c>
      <c r="D253" s="450" t="s">
        <v>5347</v>
      </c>
      <c r="E253" s="450" t="s">
        <v>11439</v>
      </c>
      <c r="F253" s="509" t="s">
        <v>4025</v>
      </c>
      <c r="G253" s="83"/>
      <c r="H253" s="83"/>
      <c r="I253" s="451" t="s">
        <v>3979</v>
      </c>
      <c r="J253" s="53"/>
      <c r="K253" s="445"/>
      <c r="L253" s="834"/>
      <c r="M253" s="834"/>
    </row>
    <row r="254" spans="1:13" s="5" customFormat="1" ht="22.5" x14ac:dyDescent="0.25">
      <c r="A254" s="452" t="s">
        <v>12262</v>
      </c>
      <c r="B254" s="453" t="s">
        <v>5344</v>
      </c>
      <c r="C254" s="454" t="s">
        <v>5821</v>
      </c>
      <c r="D254" s="450" t="s">
        <v>5347</v>
      </c>
      <c r="E254" s="450" t="s">
        <v>11439</v>
      </c>
      <c r="F254" s="509" t="s">
        <v>4026</v>
      </c>
      <c r="G254" s="83"/>
      <c r="H254" s="83"/>
      <c r="I254" s="451" t="s">
        <v>3979</v>
      </c>
      <c r="J254" s="53"/>
      <c r="K254" s="445"/>
      <c r="L254" s="834"/>
      <c r="M254" s="834"/>
    </row>
    <row r="255" spans="1:13" s="5" customFormat="1" ht="22.5" x14ac:dyDescent="0.25">
      <c r="A255" s="452" t="s">
        <v>12263</v>
      </c>
      <c r="B255" s="453" t="s">
        <v>5344</v>
      </c>
      <c r="C255" s="454" t="s">
        <v>5821</v>
      </c>
      <c r="D255" s="450" t="s">
        <v>5347</v>
      </c>
      <c r="E255" s="450" t="s">
        <v>11439</v>
      </c>
      <c r="F255" s="509" t="s">
        <v>4027</v>
      </c>
      <c r="G255" s="83"/>
      <c r="H255" s="83"/>
      <c r="I255" s="451" t="s">
        <v>3975</v>
      </c>
      <c r="J255" s="53"/>
      <c r="K255" s="445"/>
      <c r="L255" s="834"/>
      <c r="M255" s="834"/>
    </row>
    <row r="256" spans="1:13" s="5" customFormat="1" ht="22.5" x14ac:dyDescent="0.25">
      <c r="A256" s="452" t="s">
        <v>12264</v>
      </c>
      <c r="B256" s="453" t="s">
        <v>5344</v>
      </c>
      <c r="C256" s="454" t="s">
        <v>5821</v>
      </c>
      <c r="D256" s="450" t="s">
        <v>5347</v>
      </c>
      <c r="E256" s="450" t="s">
        <v>11439</v>
      </c>
      <c r="F256" s="509" t="s">
        <v>4028</v>
      </c>
      <c r="G256" s="83"/>
      <c r="H256" s="83"/>
      <c r="I256" s="451" t="s">
        <v>3975</v>
      </c>
      <c r="J256" s="53"/>
      <c r="K256" s="445"/>
      <c r="L256" s="834"/>
      <c r="M256" s="834"/>
    </row>
    <row r="257" spans="1:13" s="5" customFormat="1" ht="22.5" x14ac:dyDescent="0.25">
      <c r="A257" s="452" t="s">
        <v>12265</v>
      </c>
      <c r="B257" s="453" t="s">
        <v>5344</v>
      </c>
      <c r="C257" s="454" t="s">
        <v>5821</v>
      </c>
      <c r="D257" s="450" t="s">
        <v>5347</v>
      </c>
      <c r="E257" s="450" t="s">
        <v>11439</v>
      </c>
      <c r="F257" s="509" t="s">
        <v>4029</v>
      </c>
      <c r="G257" s="83"/>
      <c r="H257" s="83"/>
      <c r="I257" s="451" t="s">
        <v>3975</v>
      </c>
      <c r="J257" s="53"/>
      <c r="K257" s="445"/>
      <c r="L257" s="834"/>
      <c r="M257" s="834"/>
    </row>
    <row r="258" spans="1:13" s="5" customFormat="1" ht="22.5" x14ac:dyDescent="0.25">
      <c r="A258" s="452" t="s">
        <v>12266</v>
      </c>
      <c r="B258" s="453" t="s">
        <v>5344</v>
      </c>
      <c r="C258" s="454" t="s">
        <v>5821</v>
      </c>
      <c r="D258" s="450" t="s">
        <v>5347</v>
      </c>
      <c r="E258" s="450" t="s">
        <v>11439</v>
      </c>
      <c r="F258" s="509" t="s">
        <v>4030</v>
      </c>
      <c r="G258" s="83"/>
      <c r="H258" s="83"/>
      <c r="I258" s="451" t="s">
        <v>3979</v>
      </c>
      <c r="J258" s="53"/>
      <c r="K258" s="445"/>
      <c r="L258" s="834"/>
      <c r="M258" s="834"/>
    </row>
    <row r="259" spans="1:13" s="5" customFormat="1" ht="22.5" x14ac:dyDescent="0.25">
      <c r="A259" s="452" t="s">
        <v>12267</v>
      </c>
      <c r="B259" s="453" t="s">
        <v>5344</v>
      </c>
      <c r="C259" s="454" t="s">
        <v>5821</v>
      </c>
      <c r="D259" s="450" t="s">
        <v>5347</v>
      </c>
      <c r="E259" s="450" t="s">
        <v>11439</v>
      </c>
      <c r="F259" s="509" t="s">
        <v>4031</v>
      </c>
      <c r="G259" s="83"/>
      <c r="H259" s="83"/>
      <c r="I259" s="451" t="s">
        <v>3975</v>
      </c>
      <c r="J259" s="53"/>
      <c r="K259" s="445"/>
      <c r="L259" s="834"/>
      <c r="M259" s="834"/>
    </row>
    <row r="260" spans="1:13" s="5" customFormat="1" ht="22.5" x14ac:dyDescent="0.25">
      <c r="A260" s="452" t="s">
        <v>12268</v>
      </c>
      <c r="B260" s="453" t="s">
        <v>5344</v>
      </c>
      <c r="C260" s="454" t="s">
        <v>5821</v>
      </c>
      <c r="D260" s="450" t="s">
        <v>5347</v>
      </c>
      <c r="E260" s="450" t="s">
        <v>11439</v>
      </c>
      <c r="F260" s="509" t="s">
        <v>4032</v>
      </c>
      <c r="G260" s="83"/>
      <c r="H260" s="83"/>
      <c r="I260" s="451" t="s">
        <v>3975</v>
      </c>
      <c r="J260" s="53"/>
      <c r="K260" s="445"/>
      <c r="L260" s="834"/>
      <c r="M260" s="834"/>
    </row>
    <row r="261" spans="1:13" s="5" customFormat="1" ht="22.5" x14ac:dyDescent="0.25">
      <c r="A261" s="452" t="s">
        <v>12269</v>
      </c>
      <c r="B261" s="453" t="s">
        <v>5344</v>
      </c>
      <c r="C261" s="454" t="s">
        <v>5821</v>
      </c>
      <c r="D261" s="450" t="s">
        <v>5347</v>
      </c>
      <c r="E261" s="450" t="s">
        <v>11439</v>
      </c>
      <c r="F261" s="509" t="s">
        <v>4032</v>
      </c>
      <c r="G261" s="83"/>
      <c r="H261" s="83"/>
      <c r="I261" s="451" t="s">
        <v>3975</v>
      </c>
      <c r="J261" s="53"/>
      <c r="K261" s="445"/>
      <c r="L261" s="834"/>
      <c r="M261" s="834"/>
    </row>
    <row r="262" spans="1:13" s="5" customFormat="1" ht="22.5" x14ac:dyDescent="0.25">
      <c r="A262" s="452" t="s">
        <v>12270</v>
      </c>
      <c r="B262" s="453" t="s">
        <v>5344</v>
      </c>
      <c r="C262" s="454" t="s">
        <v>5821</v>
      </c>
      <c r="D262" s="450" t="s">
        <v>5347</v>
      </c>
      <c r="E262" s="450" t="s">
        <v>11439</v>
      </c>
      <c r="F262" s="509" t="s">
        <v>4029</v>
      </c>
      <c r="G262" s="83"/>
      <c r="H262" s="83"/>
      <c r="I262" s="451" t="s">
        <v>3975</v>
      </c>
      <c r="J262" s="53"/>
      <c r="K262" s="445"/>
      <c r="L262" s="834"/>
      <c r="M262" s="834"/>
    </row>
    <row r="263" spans="1:13" s="5" customFormat="1" ht="22.5" x14ac:dyDescent="0.25">
      <c r="A263" s="452" t="s">
        <v>12271</v>
      </c>
      <c r="B263" s="453" t="s">
        <v>5344</v>
      </c>
      <c r="C263" s="454" t="s">
        <v>5821</v>
      </c>
      <c r="D263" s="450" t="s">
        <v>5347</v>
      </c>
      <c r="E263" s="450" t="s">
        <v>11440</v>
      </c>
      <c r="F263" s="509" t="s">
        <v>11434</v>
      </c>
      <c r="G263" s="83"/>
      <c r="H263" s="83"/>
      <c r="I263" s="451" t="s">
        <v>11435</v>
      </c>
      <c r="J263" s="53" t="s">
        <v>11436</v>
      </c>
      <c r="K263" s="445"/>
      <c r="L263" s="834"/>
      <c r="M263" s="834"/>
    </row>
    <row r="264" spans="1:13" s="5" customFormat="1" ht="22.5" x14ac:dyDescent="0.25">
      <c r="A264" s="452" t="s">
        <v>12272</v>
      </c>
      <c r="B264" s="453" t="s">
        <v>5344</v>
      </c>
      <c r="C264" s="454" t="s">
        <v>5821</v>
      </c>
      <c r="D264" s="450" t="s">
        <v>5347</v>
      </c>
      <c r="E264" s="450" t="s">
        <v>11439</v>
      </c>
      <c r="F264" s="509" t="s">
        <v>11434</v>
      </c>
      <c r="G264" s="83"/>
      <c r="H264" s="83"/>
      <c r="I264" s="451" t="s">
        <v>11435</v>
      </c>
      <c r="J264" s="53"/>
      <c r="K264" s="445"/>
      <c r="L264" s="834"/>
      <c r="M264" s="834"/>
    </row>
    <row r="265" spans="1:13" s="5" customFormat="1" ht="22.5" x14ac:dyDescent="0.25">
      <c r="A265" s="452" t="s">
        <v>12273</v>
      </c>
      <c r="B265" s="453" t="s">
        <v>5344</v>
      </c>
      <c r="C265" s="454" t="s">
        <v>5821</v>
      </c>
      <c r="D265" s="450" t="s">
        <v>5347</v>
      </c>
      <c r="E265" s="450" t="s">
        <v>11439</v>
      </c>
      <c r="F265" s="509" t="s">
        <v>11434</v>
      </c>
      <c r="G265" s="83"/>
      <c r="H265" s="83"/>
      <c r="I265" s="451" t="s">
        <v>11435</v>
      </c>
      <c r="J265" s="53"/>
      <c r="K265" s="445"/>
      <c r="L265" s="834"/>
      <c r="M265" s="834"/>
    </row>
    <row r="266" spans="1:13" s="5" customFormat="1" ht="22.5" x14ac:dyDescent="0.25">
      <c r="A266" s="452" t="s">
        <v>12274</v>
      </c>
      <c r="B266" s="453" t="s">
        <v>5344</v>
      </c>
      <c r="C266" s="454" t="s">
        <v>5821</v>
      </c>
      <c r="D266" s="450" t="s">
        <v>5347</v>
      </c>
      <c r="E266" s="450" t="s">
        <v>11439</v>
      </c>
      <c r="F266" s="509" t="s">
        <v>4033</v>
      </c>
      <c r="G266" s="83"/>
      <c r="H266" s="83"/>
      <c r="I266" s="451" t="s">
        <v>3986</v>
      </c>
      <c r="J266" s="70" t="s">
        <v>4034</v>
      </c>
      <c r="K266" s="445"/>
      <c r="L266" s="834"/>
      <c r="M266" s="834"/>
    </row>
    <row r="267" spans="1:13" s="5" customFormat="1" ht="22.5" x14ac:dyDescent="0.25">
      <c r="A267" s="452" t="s">
        <v>12275</v>
      </c>
      <c r="B267" s="453" t="s">
        <v>5344</v>
      </c>
      <c r="C267" s="454" t="s">
        <v>5821</v>
      </c>
      <c r="D267" s="450" t="s">
        <v>5347</v>
      </c>
      <c r="E267" s="450" t="s">
        <v>11439</v>
      </c>
      <c r="F267" s="509" t="s">
        <v>4033</v>
      </c>
      <c r="G267" s="83"/>
      <c r="H267" s="83"/>
      <c r="I267" s="451" t="s">
        <v>3986</v>
      </c>
      <c r="J267" s="70" t="s">
        <v>4034</v>
      </c>
      <c r="K267" s="445"/>
      <c r="L267" s="834"/>
      <c r="M267" s="834"/>
    </row>
    <row r="268" spans="1:13" s="5" customFormat="1" ht="22.5" x14ac:dyDescent="0.25">
      <c r="A268" s="452" t="s">
        <v>12276</v>
      </c>
      <c r="B268" s="453" t="s">
        <v>5344</v>
      </c>
      <c r="C268" s="454" t="s">
        <v>5821</v>
      </c>
      <c r="D268" s="450" t="s">
        <v>5347</v>
      </c>
      <c r="E268" s="450" t="s">
        <v>11439</v>
      </c>
      <c r="F268" s="509" t="s">
        <v>4033</v>
      </c>
      <c r="G268" s="83"/>
      <c r="H268" s="83"/>
      <c r="I268" s="451" t="s">
        <v>3986</v>
      </c>
      <c r="J268" s="70" t="s">
        <v>4034</v>
      </c>
      <c r="K268" s="445"/>
      <c r="L268" s="834"/>
      <c r="M268" s="834"/>
    </row>
    <row r="269" spans="1:13" s="5" customFormat="1" ht="22.5" x14ac:dyDescent="0.25">
      <c r="A269" s="452" t="s">
        <v>12277</v>
      </c>
      <c r="B269" s="453" t="s">
        <v>5344</v>
      </c>
      <c r="C269" s="454" t="s">
        <v>5821</v>
      </c>
      <c r="D269" s="450" t="s">
        <v>5347</v>
      </c>
      <c r="E269" s="450" t="s">
        <v>11439</v>
      </c>
      <c r="F269" s="509" t="s">
        <v>4035</v>
      </c>
      <c r="G269" s="83"/>
      <c r="H269" s="83"/>
      <c r="I269" s="451" t="s">
        <v>3975</v>
      </c>
      <c r="J269" s="53"/>
      <c r="K269" s="445"/>
      <c r="L269" s="834"/>
      <c r="M269" s="834"/>
    </row>
    <row r="270" spans="1:13" s="5" customFormat="1" ht="22.5" x14ac:dyDescent="0.25">
      <c r="A270" s="452" t="s">
        <v>12278</v>
      </c>
      <c r="B270" s="453" t="s">
        <v>5344</v>
      </c>
      <c r="C270" s="454" t="s">
        <v>5821</v>
      </c>
      <c r="D270" s="450" t="s">
        <v>5347</v>
      </c>
      <c r="E270" s="450" t="s">
        <v>11439</v>
      </c>
      <c r="F270" s="509" t="s">
        <v>4036</v>
      </c>
      <c r="G270" s="83"/>
      <c r="H270" s="83"/>
      <c r="I270" s="451" t="s">
        <v>3975</v>
      </c>
      <c r="J270" s="53"/>
      <c r="K270" s="445"/>
      <c r="L270" s="834"/>
      <c r="M270" s="834"/>
    </row>
    <row r="271" spans="1:13" s="5" customFormat="1" ht="22.5" x14ac:dyDescent="0.25">
      <c r="A271" s="452" t="s">
        <v>12279</v>
      </c>
      <c r="B271" s="453" t="s">
        <v>5344</v>
      </c>
      <c r="C271" s="454" t="s">
        <v>5821</v>
      </c>
      <c r="D271" s="450" t="s">
        <v>5347</v>
      </c>
      <c r="E271" s="450" t="s">
        <v>11439</v>
      </c>
      <c r="F271" s="509" t="s">
        <v>4037</v>
      </c>
      <c r="G271" s="83"/>
      <c r="H271" s="83"/>
      <c r="I271" s="451" t="s">
        <v>3975</v>
      </c>
      <c r="J271" s="53"/>
      <c r="K271" s="445"/>
      <c r="L271" s="834"/>
      <c r="M271" s="834"/>
    </row>
    <row r="272" spans="1:13" s="5" customFormat="1" ht="22.5" x14ac:dyDescent="0.25">
      <c r="A272" s="452" t="s">
        <v>12280</v>
      </c>
      <c r="B272" s="453" t="s">
        <v>5344</v>
      </c>
      <c r="C272" s="454" t="s">
        <v>5821</v>
      </c>
      <c r="D272" s="450" t="s">
        <v>5347</v>
      </c>
      <c r="E272" s="450" t="s">
        <v>11439</v>
      </c>
      <c r="F272" s="509" t="s">
        <v>4038</v>
      </c>
      <c r="G272" s="83"/>
      <c r="H272" s="83"/>
      <c r="I272" s="451" t="s">
        <v>3975</v>
      </c>
      <c r="J272" s="53"/>
      <c r="K272" s="445"/>
      <c r="L272" s="834"/>
      <c r="M272" s="834"/>
    </row>
    <row r="273" spans="1:13" s="5" customFormat="1" ht="22.5" x14ac:dyDescent="0.25">
      <c r="A273" s="452" t="s">
        <v>12281</v>
      </c>
      <c r="B273" s="453" t="s">
        <v>5344</v>
      </c>
      <c r="C273" s="454" t="s">
        <v>5821</v>
      </c>
      <c r="D273" s="450" t="s">
        <v>5347</v>
      </c>
      <c r="E273" s="450" t="s">
        <v>11439</v>
      </c>
      <c r="F273" s="509" t="s">
        <v>4039</v>
      </c>
      <c r="G273" s="83"/>
      <c r="H273" s="83"/>
      <c r="I273" s="451" t="s">
        <v>3975</v>
      </c>
      <c r="J273" s="53"/>
      <c r="K273" s="445"/>
      <c r="L273" s="834"/>
      <c r="M273" s="834"/>
    </row>
    <row r="274" spans="1:13" s="5" customFormat="1" ht="22.5" x14ac:dyDescent="0.25">
      <c r="A274" s="452" t="s">
        <v>12282</v>
      </c>
      <c r="B274" s="453" t="s">
        <v>5344</v>
      </c>
      <c r="C274" s="454" t="s">
        <v>5821</v>
      </c>
      <c r="D274" s="450" t="s">
        <v>5347</v>
      </c>
      <c r="E274" s="450" t="s">
        <v>11439</v>
      </c>
      <c r="F274" s="509" t="s">
        <v>4040</v>
      </c>
      <c r="G274" s="83"/>
      <c r="H274" s="83"/>
      <c r="I274" s="451" t="s">
        <v>3975</v>
      </c>
      <c r="J274" s="53"/>
      <c r="K274" s="445"/>
      <c r="L274" s="834"/>
      <c r="M274" s="834"/>
    </row>
    <row r="275" spans="1:13" s="5" customFormat="1" ht="22.5" x14ac:dyDescent="0.25">
      <c r="A275" s="452" t="s">
        <v>12283</v>
      </c>
      <c r="B275" s="453" t="s">
        <v>5344</v>
      </c>
      <c r="C275" s="454" t="s">
        <v>5821</v>
      </c>
      <c r="D275" s="450" t="s">
        <v>5347</v>
      </c>
      <c r="E275" s="450" t="s">
        <v>11439</v>
      </c>
      <c r="F275" s="509" t="s">
        <v>4041</v>
      </c>
      <c r="G275" s="83"/>
      <c r="H275" s="83"/>
      <c r="I275" s="451" t="s">
        <v>3975</v>
      </c>
      <c r="J275" s="53"/>
      <c r="K275" s="445"/>
      <c r="L275" s="834"/>
      <c r="M275" s="834"/>
    </row>
    <row r="276" spans="1:13" s="5" customFormat="1" ht="22.5" x14ac:dyDescent="0.25">
      <c r="A276" s="452" t="s">
        <v>12284</v>
      </c>
      <c r="B276" s="453" t="s">
        <v>5344</v>
      </c>
      <c r="C276" s="454" t="s">
        <v>5821</v>
      </c>
      <c r="D276" s="450" t="s">
        <v>5347</v>
      </c>
      <c r="E276" s="450" t="s">
        <v>11439</v>
      </c>
      <c r="F276" s="509" t="s">
        <v>4039</v>
      </c>
      <c r="G276" s="83"/>
      <c r="H276" s="83"/>
      <c r="I276" s="451" t="s">
        <v>3975</v>
      </c>
      <c r="J276" s="53"/>
      <c r="K276" s="445"/>
      <c r="L276" s="834"/>
      <c r="M276" s="834"/>
    </row>
    <row r="277" spans="1:13" s="5" customFormat="1" ht="22.5" x14ac:dyDescent="0.25">
      <c r="A277" s="452" t="s">
        <v>12285</v>
      </c>
      <c r="B277" s="453" t="s">
        <v>5344</v>
      </c>
      <c r="C277" s="454" t="s">
        <v>5821</v>
      </c>
      <c r="D277" s="450" t="s">
        <v>5347</v>
      </c>
      <c r="E277" s="450" t="s">
        <v>11439</v>
      </c>
      <c r="F277" s="509" t="s">
        <v>4042</v>
      </c>
      <c r="G277" s="83"/>
      <c r="H277" s="83"/>
      <c r="I277" s="451" t="s">
        <v>3975</v>
      </c>
      <c r="J277" s="53"/>
      <c r="K277" s="445"/>
      <c r="L277" s="834"/>
      <c r="M277" s="834"/>
    </row>
    <row r="278" spans="1:13" s="5" customFormat="1" ht="22.5" x14ac:dyDescent="0.25">
      <c r="A278" s="452" t="s">
        <v>12286</v>
      </c>
      <c r="B278" s="453" t="s">
        <v>5344</v>
      </c>
      <c r="C278" s="454" t="s">
        <v>5821</v>
      </c>
      <c r="D278" s="450" t="s">
        <v>5347</v>
      </c>
      <c r="E278" s="450" t="s">
        <v>11439</v>
      </c>
      <c r="F278" s="509" t="s">
        <v>4041</v>
      </c>
      <c r="G278" s="83"/>
      <c r="H278" s="83"/>
      <c r="I278" s="451" t="s">
        <v>3975</v>
      </c>
      <c r="J278" s="53"/>
      <c r="K278" s="445"/>
      <c r="L278" s="834"/>
      <c r="M278" s="834"/>
    </row>
    <row r="279" spans="1:13" s="5" customFormat="1" ht="22.5" x14ac:dyDescent="0.25">
      <c r="A279" s="452" t="s">
        <v>12287</v>
      </c>
      <c r="B279" s="453" t="s">
        <v>5344</v>
      </c>
      <c r="C279" s="454" t="s">
        <v>5821</v>
      </c>
      <c r="D279" s="450" t="s">
        <v>5347</v>
      </c>
      <c r="E279" s="450" t="s">
        <v>11439</v>
      </c>
      <c r="F279" s="509" t="s">
        <v>4039</v>
      </c>
      <c r="G279" s="83"/>
      <c r="H279" s="83"/>
      <c r="I279" s="451" t="s">
        <v>3975</v>
      </c>
      <c r="J279" s="53"/>
      <c r="K279" s="445"/>
      <c r="L279" s="834"/>
      <c r="M279" s="834"/>
    </row>
    <row r="280" spans="1:13" s="5" customFormat="1" ht="22.5" x14ac:dyDescent="0.25">
      <c r="A280" s="452" t="s">
        <v>12288</v>
      </c>
      <c r="B280" s="453" t="s">
        <v>5344</v>
      </c>
      <c r="C280" s="454" t="s">
        <v>5821</v>
      </c>
      <c r="D280" s="450" t="s">
        <v>5347</v>
      </c>
      <c r="E280" s="450" t="s">
        <v>11439</v>
      </c>
      <c r="F280" s="509" t="s">
        <v>4042</v>
      </c>
      <c r="G280" s="83"/>
      <c r="H280" s="83"/>
      <c r="I280" s="451" t="s">
        <v>3975</v>
      </c>
      <c r="J280" s="53"/>
      <c r="K280" s="445"/>
      <c r="L280" s="834"/>
      <c r="M280" s="834"/>
    </row>
    <row r="281" spans="1:13" s="5" customFormat="1" ht="22.5" x14ac:dyDescent="0.25">
      <c r="A281" s="452" t="s">
        <v>12289</v>
      </c>
      <c r="B281" s="453" t="s">
        <v>5344</v>
      </c>
      <c r="C281" s="454" t="s">
        <v>5821</v>
      </c>
      <c r="D281" s="450" t="s">
        <v>5347</v>
      </c>
      <c r="E281" s="450" t="s">
        <v>11439</v>
      </c>
      <c r="F281" s="509" t="s">
        <v>4043</v>
      </c>
      <c r="G281" s="83"/>
      <c r="H281" s="83"/>
      <c r="I281" s="451" t="s">
        <v>3975</v>
      </c>
      <c r="J281" s="53"/>
      <c r="K281" s="445"/>
      <c r="L281" s="834"/>
      <c r="M281" s="834"/>
    </row>
    <row r="282" spans="1:13" s="5" customFormat="1" ht="22.5" x14ac:dyDescent="0.25">
      <c r="A282" s="452" t="s">
        <v>12290</v>
      </c>
      <c r="B282" s="453" t="s">
        <v>5344</v>
      </c>
      <c r="C282" s="454" t="s">
        <v>5821</v>
      </c>
      <c r="D282" s="450" t="s">
        <v>5347</v>
      </c>
      <c r="E282" s="450" t="s">
        <v>11439</v>
      </c>
      <c r="F282" s="509" t="s">
        <v>4043</v>
      </c>
      <c r="G282" s="83"/>
      <c r="H282" s="83"/>
      <c r="I282" s="451" t="s">
        <v>3975</v>
      </c>
      <c r="J282" s="53"/>
      <c r="K282" s="445"/>
      <c r="L282" s="834"/>
      <c r="M282" s="834"/>
    </row>
    <row r="283" spans="1:13" s="5" customFormat="1" ht="22.5" x14ac:dyDescent="0.25">
      <c r="A283" s="452" t="s">
        <v>12291</v>
      </c>
      <c r="B283" s="453" t="s">
        <v>5344</v>
      </c>
      <c r="C283" s="454" t="s">
        <v>5821</v>
      </c>
      <c r="D283" s="450" t="s">
        <v>5347</v>
      </c>
      <c r="E283" s="450" t="s">
        <v>11439</v>
      </c>
      <c r="F283" s="509" t="s">
        <v>4043</v>
      </c>
      <c r="G283" s="83"/>
      <c r="H283" s="83"/>
      <c r="I283" s="451" t="s">
        <v>3975</v>
      </c>
      <c r="J283" s="53"/>
      <c r="K283" s="445"/>
      <c r="L283" s="834"/>
      <c r="M283" s="834"/>
    </row>
    <row r="284" spans="1:13" s="5" customFormat="1" ht="22.5" x14ac:dyDescent="0.25">
      <c r="A284" s="452" t="s">
        <v>12292</v>
      </c>
      <c r="B284" s="453" t="s">
        <v>5344</v>
      </c>
      <c r="C284" s="454" t="s">
        <v>5821</v>
      </c>
      <c r="D284" s="450" t="s">
        <v>5347</v>
      </c>
      <c r="E284" s="450" t="s">
        <v>11439</v>
      </c>
      <c r="F284" s="509" t="s">
        <v>4046</v>
      </c>
      <c r="G284" s="83"/>
      <c r="H284" s="83"/>
      <c r="I284" s="451" t="s">
        <v>11437</v>
      </c>
      <c r="J284" s="53" t="s">
        <v>4047</v>
      </c>
      <c r="K284" s="445"/>
      <c r="L284" s="834"/>
      <c r="M284" s="834"/>
    </row>
    <row r="285" spans="1:13" s="5" customFormat="1" ht="22.5" x14ac:dyDescent="0.25">
      <c r="A285" s="452" t="s">
        <v>12293</v>
      </c>
      <c r="B285" s="453" t="s">
        <v>5344</v>
      </c>
      <c r="C285" s="454" t="s">
        <v>5821</v>
      </c>
      <c r="D285" s="450" t="s">
        <v>5347</v>
      </c>
      <c r="E285" s="450" t="s">
        <v>11439</v>
      </c>
      <c r="F285" s="509" t="s">
        <v>4048</v>
      </c>
      <c r="G285" s="83"/>
      <c r="H285" s="83"/>
      <c r="I285" s="451" t="s">
        <v>3975</v>
      </c>
      <c r="J285" s="53"/>
      <c r="K285" s="445"/>
      <c r="L285" s="834"/>
      <c r="M285" s="834"/>
    </row>
    <row r="286" spans="1:13" s="5" customFormat="1" ht="22.5" x14ac:dyDescent="0.25">
      <c r="A286" s="452" t="s">
        <v>12294</v>
      </c>
      <c r="B286" s="453" t="s">
        <v>5344</v>
      </c>
      <c r="C286" s="454" t="s">
        <v>5821</v>
      </c>
      <c r="D286" s="450" t="s">
        <v>5347</v>
      </c>
      <c r="E286" s="450" t="s">
        <v>11439</v>
      </c>
      <c r="F286" s="509" t="s">
        <v>4049</v>
      </c>
      <c r="G286" s="83"/>
      <c r="H286" s="83"/>
      <c r="I286" s="451" t="s">
        <v>11438</v>
      </c>
      <c r="J286" s="53" t="s">
        <v>4050</v>
      </c>
      <c r="K286" s="445"/>
      <c r="L286" s="834"/>
      <c r="M286" s="834"/>
    </row>
    <row r="287" spans="1:13" s="5" customFormat="1" ht="22.5" x14ac:dyDescent="0.25">
      <c r="A287" s="452" t="s">
        <v>12295</v>
      </c>
      <c r="B287" s="453" t="s">
        <v>5344</v>
      </c>
      <c r="C287" s="454" t="s">
        <v>5821</v>
      </c>
      <c r="D287" s="450" t="s">
        <v>5347</v>
      </c>
      <c r="E287" s="450" t="s">
        <v>11439</v>
      </c>
      <c r="F287" s="509" t="s">
        <v>4049</v>
      </c>
      <c r="G287" s="83"/>
      <c r="H287" s="83"/>
      <c r="I287" s="451" t="s">
        <v>11438</v>
      </c>
      <c r="J287" s="53" t="s">
        <v>4050</v>
      </c>
      <c r="K287" s="445"/>
      <c r="L287" s="834"/>
      <c r="M287" s="834"/>
    </row>
    <row r="288" spans="1:13" s="5" customFormat="1" ht="22.5" x14ac:dyDescent="0.25">
      <c r="A288" s="452" t="s">
        <v>12296</v>
      </c>
      <c r="B288" s="453" t="s">
        <v>5344</v>
      </c>
      <c r="C288" s="454" t="s">
        <v>5821</v>
      </c>
      <c r="D288" s="450" t="s">
        <v>5347</v>
      </c>
      <c r="E288" s="450" t="s">
        <v>3939</v>
      </c>
      <c r="F288" s="509" t="s">
        <v>4051</v>
      </c>
      <c r="G288" s="83"/>
      <c r="H288" s="83"/>
      <c r="I288" s="451" t="s">
        <v>3975</v>
      </c>
      <c r="J288" s="53"/>
      <c r="K288" s="445"/>
      <c r="L288" s="834"/>
      <c r="M288" s="834"/>
    </row>
    <row r="289" spans="1:13" s="5" customFormat="1" ht="22.5" x14ac:dyDescent="0.25">
      <c r="A289" s="452" t="s">
        <v>12297</v>
      </c>
      <c r="B289" s="453" t="s">
        <v>5344</v>
      </c>
      <c r="C289" s="454" t="s">
        <v>5821</v>
      </c>
      <c r="D289" s="450" t="s">
        <v>5347</v>
      </c>
      <c r="E289" s="450" t="s">
        <v>3939</v>
      </c>
      <c r="F289" s="509" t="s">
        <v>4052</v>
      </c>
      <c r="G289" s="83"/>
      <c r="H289" s="83"/>
      <c r="I289" s="451" t="s">
        <v>3975</v>
      </c>
      <c r="J289" s="53"/>
      <c r="K289" s="445"/>
      <c r="L289" s="834"/>
      <c r="M289" s="834"/>
    </row>
    <row r="290" spans="1:13" s="5" customFormat="1" ht="22.5" x14ac:dyDescent="0.25">
      <c r="A290" s="452" t="s">
        <v>12298</v>
      </c>
      <c r="B290" s="453" t="s">
        <v>5344</v>
      </c>
      <c r="C290" s="454" t="s">
        <v>5821</v>
      </c>
      <c r="D290" s="450" t="s">
        <v>5347</v>
      </c>
      <c r="E290" s="450" t="s">
        <v>3939</v>
      </c>
      <c r="F290" s="509" t="s">
        <v>4052</v>
      </c>
      <c r="G290" s="83"/>
      <c r="H290" s="83"/>
      <c r="I290" s="451" t="s">
        <v>3975</v>
      </c>
      <c r="J290" s="53"/>
      <c r="K290" s="445"/>
      <c r="L290" s="834"/>
      <c r="M290" s="834"/>
    </row>
    <row r="291" spans="1:13" s="5" customFormat="1" ht="22.5" x14ac:dyDescent="0.25">
      <c r="A291" s="452" t="s">
        <v>12299</v>
      </c>
      <c r="B291" s="453" t="s">
        <v>5344</v>
      </c>
      <c r="C291" s="454" t="s">
        <v>5821</v>
      </c>
      <c r="D291" s="450" t="s">
        <v>5347</v>
      </c>
      <c r="E291" s="450" t="s">
        <v>3939</v>
      </c>
      <c r="F291" s="509" t="s">
        <v>4053</v>
      </c>
      <c r="G291" s="83"/>
      <c r="H291" s="83"/>
      <c r="I291" s="451" t="s">
        <v>3975</v>
      </c>
      <c r="J291" s="53"/>
      <c r="K291" s="445"/>
      <c r="L291" s="834"/>
      <c r="M291" s="834"/>
    </row>
    <row r="292" spans="1:13" s="5" customFormat="1" ht="22.5" x14ac:dyDescent="0.25">
      <c r="A292" s="452" t="s">
        <v>12300</v>
      </c>
      <c r="B292" s="453" t="s">
        <v>5344</v>
      </c>
      <c r="C292" s="454" t="s">
        <v>5821</v>
      </c>
      <c r="D292" s="450" t="s">
        <v>5347</v>
      </c>
      <c r="E292" s="450" t="s">
        <v>3939</v>
      </c>
      <c r="F292" s="509" t="s">
        <v>4044</v>
      </c>
      <c r="G292" s="83"/>
      <c r="H292" s="83"/>
      <c r="I292" s="451" t="s">
        <v>3975</v>
      </c>
      <c r="J292" s="53"/>
      <c r="K292" s="445"/>
      <c r="L292" s="834"/>
      <c r="M292" s="834"/>
    </row>
    <row r="293" spans="1:13" s="5" customFormat="1" ht="22.5" x14ac:dyDescent="0.25">
      <c r="A293" s="452" t="s">
        <v>12301</v>
      </c>
      <c r="B293" s="453" t="s">
        <v>5344</v>
      </c>
      <c r="C293" s="454" t="s">
        <v>5821</v>
      </c>
      <c r="D293" s="450" t="s">
        <v>5347</v>
      </c>
      <c r="E293" s="450" t="s">
        <v>3939</v>
      </c>
      <c r="F293" s="509" t="s">
        <v>4054</v>
      </c>
      <c r="G293" s="83"/>
      <c r="H293" s="83"/>
      <c r="I293" s="451" t="s">
        <v>3975</v>
      </c>
      <c r="J293" s="53"/>
      <c r="K293" s="445"/>
      <c r="L293" s="834"/>
      <c r="M293" s="834"/>
    </row>
    <row r="294" spans="1:13" s="5" customFormat="1" ht="22.5" x14ac:dyDescent="0.25">
      <c r="A294" s="452" t="s">
        <v>12302</v>
      </c>
      <c r="B294" s="453" t="s">
        <v>5344</v>
      </c>
      <c r="C294" s="454" t="s">
        <v>5821</v>
      </c>
      <c r="D294" s="450" t="s">
        <v>5347</v>
      </c>
      <c r="E294" s="450" t="s">
        <v>3939</v>
      </c>
      <c r="F294" s="509" t="s">
        <v>4055</v>
      </c>
      <c r="G294" s="83"/>
      <c r="H294" s="83"/>
      <c r="I294" s="451" t="s">
        <v>3975</v>
      </c>
      <c r="J294" s="53"/>
      <c r="K294" s="445"/>
      <c r="L294" s="834"/>
      <c r="M294" s="834"/>
    </row>
    <row r="295" spans="1:13" s="5" customFormat="1" ht="22.5" x14ac:dyDescent="0.25">
      <c r="A295" s="452" t="s">
        <v>12303</v>
      </c>
      <c r="B295" s="453" t="s">
        <v>5344</v>
      </c>
      <c r="C295" s="454" t="s">
        <v>5821</v>
      </c>
      <c r="D295" s="450" t="s">
        <v>5347</v>
      </c>
      <c r="E295" s="450" t="s">
        <v>3939</v>
      </c>
      <c r="F295" s="509" t="s">
        <v>4055</v>
      </c>
      <c r="G295" s="83"/>
      <c r="H295" s="83"/>
      <c r="I295" s="451" t="s">
        <v>3975</v>
      </c>
      <c r="J295" s="53"/>
      <c r="K295" s="445"/>
      <c r="L295" s="834"/>
      <c r="M295" s="834"/>
    </row>
    <row r="296" spans="1:13" s="5" customFormat="1" ht="22.5" x14ac:dyDescent="0.25">
      <c r="A296" s="452" t="s">
        <v>12304</v>
      </c>
      <c r="B296" s="453" t="s">
        <v>5344</v>
      </c>
      <c r="C296" s="454" t="s">
        <v>5821</v>
      </c>
      <c r="D296" s="450" t="s">
        <v>5347</v>
      </c>
      <c r="E296" s="450" t="s">
        <v>3939</v>
      </c>
      <c r="F296" s="509" t="s">
        <v>4022</v>
      </c>
      <c r="G296" s="83"/>
      <c r="H296" s="83"/>
      <c r="I296" s="451" t="s">
        <v>3975</v>
      </c>
      <c r="J296" s="53"/>
      <c r="K296" s="445"/>
      <c r="L296" s="834"/>
      <c r="M296" s="834"/>
    </row>
    <row r="297" spans="1:13" s="5" customFormat="1" ht="22.5" x14ac:dyDescent="0.25">
      <c r="A297" s="452" t="s">
        <v>12305</v>
      </c>
      <c r="B297" s="453" t="s">
        <v>5344</v>
      </c>
      <c r="C297" s="454" t="s">
        <v>5821</v>
      </c>
      <c r="D297" s="450" t="s">
        <v>5347</v>
      </c>
      <c r="E297" s="450" t="s">
        <v>3939</v>
      </c>
      <c r="F297" s="509" t="s">
        <v>4045</v>
      </c>
      <c r="G297" s="83"/>
      <c r="H297" s="83"/>
      <c r="I297" s="451" t="s">
        <v>3975</v>
      </c>
      <c r="J297" s="53"/>
      <c r="K297" s="445"/>
      <c r="L297" s="834"/>
      <c r="M297" s="834"/>
    </row>
    <row r="298" spans="1:13" s="5" customFormat="1" ht="22.5" x14ac:dyDescent="0.25">
      <c r="A298" s="452" t="s">
        <v>12306</v>
      </c>
      <c r="B298" s="453" t="s">
        <v>5344</v>
      </c>
      <c r="C298" s="454" t="s">
        <v>5821</v>
      </c>
      <c r="D298" s="450" t="s">
        <v>5347</v>
      </c>
      <c r="E298" s="450" t="s">
        <v>3939</v>
      </c>
      <c r="F298" s="509" t="s">
        <v>4045</v>
      </c>
      <c r="G298" s="83"/>
      <c r="H298" s="83"/>
      <c r="I298" s="451" t="s">
        <v>3975</v>
      </c>
      <c r="J298" s="53"/>
      <c r="K298" s="445"/>
      <c r="L298" s="834"/>
      <c r="M298" s="834"/>
    </row>
    <row r="299" spans="1:13" s="5" customFormat="1" ht="22.5" x14ac:dyDescent="0.25">
      <c r="A299" s="452" t="s">
        <v>12307</v>
      </c>
      <c r="B299" s="453" t="s">
        <v>5344</v>
      </c>
      <c r="C299" s="454" t="s">
        <v>5821</v>
      </c>
      <c r="D299" s="450" t="s">
        <v>5347</v>
      </c>
      <c r="E299" s="450" t="s">
        <v>3939</v>
      </c>
      <c r="F299" s="509" t="s">
        <v>4049</v>
      </c>
      <c r="G299" s="83"/>
      <c r="H299" s="83"/>
      <c r="I299" s="451" t="s">
        <v>11438</v>
      </c>
      <c r="J299" s="53" t="s">
        <v>4056</v>
      </c>
      <c r="K299" s="445"/>
      <c r="L299" s="834"/>
      <c r="M299" s="834"/>
    </row>
    <row r="300" spans="1:13" s="5" customFormat="1" ht="22.5" x14ac:dyDescent="0.25">
      <c r="A300" s="452" t="s">
        <v>12308</v>
      </c>
      <c r="B300" s="453" t="s">
        <v>5344</v>
      </c>
      <c r="C300" s="454" t="s">
        <v>5821</v>
      </c>
      <c r="D300" s="450" t="s">
        <v>5347</v>
      </c>
      <c r="E300" s="450" t="s">
        <v>1187</v>
      </c>
      <c r="F300" s="509" t="s">
        <v>4057</v>
      </c>
      <c r="G300" s="83"/>
      <c r="H300" s="83"/>
      <c r="I300" s="451" t="s">
        <v>4005</v>
      </c>
      <c r="J300" s="53" t="s">
        <v>4058</v>
      </c>
      <c r="K300" s="445"/>
      <c r="L300" s="834"/>
      <c r="M300" s="834"/>
    </row>
    <row r="301" spans="1:13" s="5" customFormat="1" ht="22.5" x14ac:dyDescent="0.25">
      <c r="A301" s="452" t="s">
        <v>12309</v>
      </c>
      <c r="B301" s="453" t="s">
        <v>5344</v>
      </c>
      <c r="C301" s="454" t="s">
        <v>5821</v>
      </c>
      <c r="D301" s="450" t="s">
        <v>5347</v>
      </c>
      <c r="E301" s="450" t="s">
        <v>3940</v>
      </c>
      <c r="F301" s="509" t="s">
        <v>4059</v>
      </c>
      <c r="G301" s="83"/>
      <c r="H301" s="83"/>
      <c r="I301" s="451"/>
      <c r="J301" s="53"/>
      <c r="K301" s="445"/>
      <c r="L301" s="834"/>
      <c r="M301" s="834"/>
    </row>
    <row r="302" spans="1:13" s="5" customFormat="1" ht="22.5" x14ac:dyDescent="0.25">
      <c r="A302" s="452" t="s">
        <v>12310</v>
      </c>
      <c r="B302" s="453" t="s">
        <v>5344</v>
      </c>
      <c r="C302" s="454" t="s">
        <v>5821</v>
      </c>
      <c r="D302" s="450" t="s">
        <v>5347</v>
      </c>
      <c r="E302" s="450" t="s">
        <v>3940</v>
      </c>
      <c r="F302" s="509" t="s">
        <v>4059</v>
      </c>
      <c r="G302" s="83"/>
      <c r="H302" s="83"/>
      <c r="I302" s="451"/>
      <c r="J302" s="53"/>
      <c r="K302" s="445"/>
      <c r="L302" s="834"/>
      <c r="M302" s="834"/>
    </row>
    <row r="303" spans="1:13" s="5" customFormat="1" ht="22.5" x14ac:dyDescent="0.25">
      <c r="A303" s="452" t="s">
        <v>12311</v>
      </c>
      <c r="B303" s="453" t="s">
        <v>5344</v>
      </c>
      <c r="C303" s="454" t="s">
        <v>5821</v>
      </c>
      <c r="D303" s="450" t="s">
        <v>5347</v>
      </c>
      <c r="E303" s="450" t="s">
        <v>3940</v>
      </c>
      <c r="F303" s="509" t="s">
        <v>4059</v>
      </c>
      <c r="G303" s="83"/>
      <c r="H303" s="83"/>
      <c r="I303" s="451"/>
      <c r="J303" s="53"/>
      <c r="K303" s="445"/>
      <c r="L303" s="834"/>
      <c r="M303" s="834"/>
    </row>
    <row r="304" spans="1:13" s="496" customFormat="1" ht="22.5" customHeight="1" x14ac:dyDescent="0.25">
      <c r="A304" s="1228" t="s">
        <v>11134</v>
      </c>
      <c r="B304" s="1233" t="s">
        <v>11135</v>
      </c>
      <c r="C304" s="1280" t="s">
        <v>7923</v>
      </c>
      <c r="D304" s="1228" t="s">
        <v>3966</v>
      </c>
      <c r="E304" s="1228" t="s">
        <v>11136</v>
      </c>
      <c r="F304" s="579" t="s">
        <v>11137</v>
      </c>
      <c r="G304" s="604" t="s">
        <v>11138</v>
      </c>
      <c r="H304" s="1228" t="s">
        <v>6682</v>
      </c>
      <c r="I304" s="579"/>
      <c r="J304" s="579"/>
      <c r="K304" s="1277"/>
      <c r="L304" s="930"/>
      <c r="M304" s="930"/>
    </row>
    <row r="305" spans="1:13" s="496" customFormat="1" ht="22.5" customHeight="1" x14ac:dyDescent="0.25">
      <c r="A305" s="1217"/>
      <c r="B305" s="1232"/>
      <c r="C305" s="1281"/>
      <c r="D305" s="1217"/>
      <c r="E305" s="1217"/>
      <c r="F305" s="579" t="s">
        <v>11139</v>
      </c>
      <c r="G305" s="604" t="s">
        <v>6560</v>
      </c>
      <c r="H305" s="1217"/>
      <c r="I305" s="579"/>
      <c r="J305" s="579"/>
      <c r="K305" s="1278"/>
      <c r="L305" s="931"/>
      <c r="M305" s="931"/>
    </row>
    <row r="306" spans="1:13" s="496" customFormat="1" ht="22.5" customHeight="1" x14ac:dyDescent="0.25">
      <c r="A306" s="1218"/>
      <c r="B306" s="1232"/>
      <c r="C306" s="1281"/>
      <c r="D306" s="1217"/>
      <c r="E306" s="1218"/>
      <c r="F306" s="579" t="s">
        <v>11140</v>
      </c>
      <c r="G306" s="604" t="s">
        <v>6560</v>
      </c>
      <c r="H306" s="1218"/>
      <c r="I306" s="579"/>
      <c r="J306" s="579"/>
      <c r="K306" s="1279"/>
      <c r="L306" s="932"/>
      <c r="M306" s="932"/>
    </row>
    <row r="307" spans="1:13" s="496" customFormat="1" ht="22.5" customHeight="1" x14ac:dyDescent="0.25">
      <c r="A307" s="1228" t="s">
        <v>11141</v>
      </c>
      <c r="B307" s="1233" t="s">
        <v>11135</v>
      </c>
      <c r="C307" s="1280" t="s">
        <v>7923</v>
      </c>
      <c r="D307" s="1228" t="s">
        <v>3966</v>
      </c>
      <c r="E307" s="1228" t="s">
        <v>11142</v>
      </c>
      <c r="F307" s="564" t="s">
        <v>11143</v>
      </c>
      <c r="G307" s="604" t="s">
        <v>11144</v>
      </c>
      <c r="H307" s="1228" t="s">
        <v>6682</v>
      </c>
      <c r="I307" s="579"/>
      <c r="J307" s="579"/>
      <c r="K307" s="1277"/>
      <c r="L307" s="930"/>
      <c r="M307" s="930"/>
    </row>
    <row r="308" spans="1:13" s="496" customFormat="1" ht="22.5" customHeight="1" x14ac:dyDescent="0.25">
      <c r="A308" s="1217"/>
      <c r="B308" s="1232"/>
      <c r="C308" s="1281"/>
      <c r="D308" s="1217"/>
      <c r="E308" s="1217"/>
      <c r="F308" s="564" t="s">
        <v>11145</v>
      </c>
      <c r="G308" s="604" t="s">
        <v>11146</v>
      </c>
      <c r="H308" s="1217"/>
      <c r="I308" s="579"/>
      <c r="J308" s="579"/>
      <c r="K308" s="1278"/>
      <c r="L308" s="931"/>
      <c r="M308" s="931"/>
    </row>
    <row r="309" spans="1:13" s="496" customFormat="1" ht="22.5" customHeight="1" x14ac:dyDescent="0.25">
      <c r="A309" s="1217"/>
      <c r="B309" s="1232"/>
      <c r="C309" s="1281"/>
      <c r="D309" s="1217"/>
      <c r="E309" s="1217"/>
      <c r="F309" s="564" t="s">
        <v>11147</v>
      </c>
      <c r="G309" s="604" t="s">
        <v>11148</v>
      </c>
      <c r="H309" s="1217"/>
      <c r="I309" s="579"/>
      <c r="J309" s="579"/>
      <c r="K309" s="1278"/>
      <c r="L309" s="931"/>
      <c r="M309" s="931"/>
    </row>
    <row r="310" spans="1:13" s="496" customFormat="1" ht="22.5" customHeight="1" x14ac:dyDescent="0.25">
      <c r="A310" s="1218"/>
      <c r="B310" s="1232"/>
      <c r="C310" s="1281"/>
      <c r="D310" s="1217"/>
      <c r="E310" s="1218"/>
      <c r="F310" s="564" t="s">
        <v>11140</v>
      </c>
      <c r="G310" s="604" t="s">
        <v>11146</v>
      </c>
      <c r="H310" s="1218"/>
      <c r="I310" s="579"/>
      <c r="J310" s="579"/>
      <c r="K310" s="1279"/>
      <c r="L310" s="932"/>
      <c r="M310" s="932"/>
    </row>
    <row r="311" spans="1:13" s="496" customFormat="1" ht="22.5" customHeight="1" x14ac:dyDescent="0.25">
      <c r="A311" s="1228" t="s">
        <v>11149</v>
      </c>
      <c r="B311" s="1233" t="s">
        <v>11135</v>
      </c>
      <c r="C311" s="1280" t="s">
        <v>7923</v>
      </c>
      <c r="D311" s="1228" t="s">
        <v>3966</v>
      </c>
      <c r="E311" s="1228" t="s">
        <v>11150</v>
      </c>
      <c r="F311" s="564" t="s">
        <v>11151</v>
      </c>
      <c r="G311" s="604" t="s">
        <v>11148</v>
      </c>
      <c r="H311" s="1228" t="s">
        <v>6682</v>
      </c>
      <c r="I311" s="579"/>
      <c r="J311" s="579"/>
      <c r="K311" s="1277"/>
      <c r="L311" s="930"/>
      <c r="M311" s="930"/>
    </row>
    <row r="312" spans="1:13" s="496" customFormat="1" ht="22.5" customHeight="1" x14ac:dyDescent="0.25">
      <c r="A312" s="1217"/>
      <c r="B312" s="1232"/>
      <c r="C312" s="1281"/>
      <c r="D312" s="1217"/>
      <c r="E312" s="1217"/>
      <c r="F312" s="564" t="s">
        <v>11152</v>
      </c>
      <c r="G312" s="604" t="s">
        <v>11146</v>
      </c>
      <c r="H312" s="1217"/>
      <c r="I312" s="579"/>
      <c r="J312" s="579"/>
      <c r="K312" s="1278"/>
      <c r="L312" s="931"/>
      <c r="M312" s="931"/>
    </row>
    <row r="313" spans="1:13" s="496" customFormat="1" ht="22.5" customHeight="1" x14ac:dyDescent="0.25">
      <c r="A313" s="1218"/>
      <c r="B313" s="1232"/>
      <c r="C313" s="1281"/>
      <c r="D313" s="1217"/>
      <c r="E313" s="1218"/>
      <c r="F313" s="564" t="s">
        <v>11140</v>
      </c>
      <c r="G313" s="604" t="s">
        <v>11146</v>
      </c>
      <c r="H313" s="1218"/>
      <c r="I313" s="579"/>
      <c r="J313" s="579"/>
      <c r="K313" s="1279"/>
      <c r="L313" s="932"/>
      <c r="M313" s="932"/>
    </row>
    <row r="314" spans="1:13" s="581" customFormat="1" ht="22.5" customHeight="1" x14ac:dyDescent="0.25">
      <c r="A314" s="1228" t="s">
        <v>11153</v>
      </c>
      <c r="B314" s="1233" t="s">
        <v>11135</v>
      </c>
      <c r="C314" s="1280" t="s">
        <v>7923</v>
      </c>
      <c r="D314" s="1228" t="s">
        <v>4060</v>
      </c>
      <c r="E314" s="1283" t="s">
        <v>11154</v>
      </c>
      <c r="F314" s="564" t="s">
        <v>11155</v>
      </c>
      <c r="G314" s="588">
        <v>1</v>
      </c>
      <c r="H314" s="1228" t="s">
        <v>6682</v>
      </c>
      <c r="I314" s="580"/>
      <c r="J314" s="580"/>
      <c r="K314" s="1228"/>
      <c r="L314" s="930"/>
      <c r="M314" s="930"/>
    </row>
    <row r="315" spans="1:13" s="581" customFormat="1" ht="22.5" customHeight="1" x14ac:dyDescent="0.25">
      <c r="A315" s="1217"/>
      <c r="B315" s="1232"/>
      <c r="C315" s="1281"/>
      <c r="D315" s="1217"/>
      <c r="E315" s="1284"/>
      <c r="F315" s="564" t="s">
        <v>11156</v>
      </c>
      <c r="G315" s="588">
        <v>1</v>
      </c>
      <c r="H315" s="1217"/>
      <c r="I315" s="580"/>
      <c r="J315" s="580"/>
      <c r="K315" s="1217"/>
      <c r="L315" s="931"/>
      <c r="M315" s="931"/>
    </row>
    <row r="316" spans="1:13" s="581" customFormat="1" ht="22.5" customHeight="1" x14ac:dyDescent="0.25">
      <c r="A316" s="1217"/>
      <c r="B316" s="1232"/>
      <c r="C316" s="1281"/>
      <c r="D316" s="1217"/>
      <c r="E316" s="1284"/>
      <c r="F316" s="564" t="s">
        <v>11157</v>
      </c>
      <c r="G316" s="588">
        <v>1</v>
      </c>
      <c r="H316" s="1217"/>
      <c r="I316" s="580"/>
      <c r="J316" s="580"/>
      <c r="K316" s="1217"/>
      <c r="L316" s="931"/>
      <c r="M316" s="931"/>
    </row>
    <row r="317" spans="1:13" s="581" customFormat="1" ht="22.5" customHeight="1" x14ac:dyDescent="0.25">
      <c r="A317" s="1217"/>
      <c r="B317" s="1232"/>
      <c r="C317" s="1281"/>
      <c r="D317" s="1217"/>
      <c r="E317" s="1284"/>
      <c r="F317" s="564" t="s">
        <v>11158</v>
      </c>
      <c r="G317" s="588">
        <v>1</v>
      </c>
      <c r="H317" s="1217"/>
      <c r="I317" s="580"/>
      <c r="J317" s="580"/>
      <c r="K317" s="1217"/>
      <c r="L317" s="931"/>
      <c r="M317" s="931"/>
    </row>
    <row r="318" spans="1:13" s="581" customFormat="1" ht="22.5" customHeight="1" x14ac:dyDescent="0.25">
      <c r="A318" s="1217"/>
      <c r="B318" s="1232"/>
      <c r="C318" s="1281"/>
      <c r="D318" s="1217"/>
      <c r="E318" s="1284"/>
      <c r="F318" s="564" t="s">
        <v>11159</v>
      </c>
      <c r="G318" s="588">
        <v>1</v>
      </c>
      <c r="H318" s="1217"/>
      <c r="I318" s="580"/>
      <c r="J318" s="580"/>
      <c r="K318" s="1217"/>
      <c r="L318" s="931"/>
      <c r="M318" s="931"/>
    </row>
    <row r="319" spans="1:13" s="581" customFormat="1" ht="22.5" customHeight="1" x14ac:dyDescent="0.25">
      <c r="A319" s="1217"/>
      <c r="B319" s="1232"/>
      <c r="C319" s="1281"/>
      <c r="D319" s="1217"/>
      <c r="E319" s="1284"/>
      <c r="F319" s="564" t="s">
        <v>11160</v>
      </c>
      <c r="G319" s="588">
        <v>4</v>
      </c>
      <c r="H319" s="1217"/>
      <c r="I319" s="580"/>
      <c r="J319" s="580"/>
      <c r="K319" s="1217"/>
      <c r="L319" s="931"/>
      <c r="M319" s="931"/>
    </row>
    <row r="320" spans="1:13" s="581" customFormat="1" ht="22.5" customHeight="1" x14ac:dyDescent="0.25">
      <c r="A320" s="1217"/>
      <c r="B320" s="1232"/>
      <c r="C320" s="1281"/>
      <c r="D320" s="1217"/>
      <c r="E320" s="1284"/>
      <c r="F320" s="564" t="s">
        <v>11161</v>
      </c>
      <c r="G320" s="588">
        <v>1</v>
      </c>
      <c r="H320" s="1217"/>
      <c r="I320" s="580"/>
      <c r="J320" s="580"/>
      <c r="K320" s="1217"/>
      <c r="L320" s="931"/>
      <c r="M320" s="931"/>
    </row>
    <row r="321" spans="1:13" s="581" customFormat="1" ht="22.5" customHeight="1" x14ac:dyDescent="0.25">
      <c r="A321" s="1217"/>
      <c r="B321" s="1232"/>
      <c r="C321" s="1281"/>
      <c r="D321" s="1217"/>
      <c r="E321" s="1284"/>
      <c r="F321" s="564" t="s">
        <v>11162</v>
      </c>
      <c r="G321" s="588">
        <v>1</v>
      </c>
      <c r="H321" s="1217"/>
      <c r="I321" s="580"/>
      <c r="J321" s="580"/>
      <c r="K321" s="1217"/>
      <c r="L321" s="931"/>
      <c r="M321" s="931"/>
    </row>
    <row r="322" spans="1:13" s="581" customFormat="1" ht="22.5" customHeight="1" x14ac:dyDescent="0.25">
      <c r="A322" s="1218"/>
      <c r="B322" s="1234"/>
      <c r="C322" s="1282"/>
      <c r="D322" s="1218"/>
      <c r="E322" s="1285"/>
      <c r="F322" s="564" t="s">
        <v>11140</v>
      </c>
      <c r="G322" s="588">
        <v>2</v>
      </c>
      <c r="H322" s="1218"/>
      <c r="I322" s="580"/>
      <c r="J322" s="580"/>
      <c r="K322" s="1218"/>
      <c r="L322" s="932"/>
      <c r="M322" s="932"/>
    </row>
    <row r="323" spans="1:13" s="581" customFormat="1" ht="22.5" customHeight="1" x14ac:dyDescent="0.25">
      <c r="A323" s="1228" t="s">
        <v>11163</v>
      </c>
      <c r="B323" s="1233" t="s">
        <v>11135</v>
      </c>
      <c r="C323" s="1280" t="s">
        <v>7923</v>
      </c>
      <c r="D323" s="1228" t="s">
        <v>4060</v>
      </c>
      <c r="E323" s="1283" t="s">
        <v>11164</v>
      </c>
      <c r="F323" s="564" t="s">
        <v>11165</v>
      </c>
      <c r="G323" s="588">
        <v>1</v>
      </c>
      <c r="H323" s="1228" t="s">
        <v>6682</v>
      </c>
      <c r="I323" s="580"/>
      <c r="J323" s="580"/>
      <c r="K323" s="1228"/>
      <c r="L323" s="930"/>
      <c r="M323" s="930"/>
    </row>
    <row r="324" spans="1:13" s="581" customFormat="1" ht="22.5" customHeight="1" x14ac:dyDescent="0.25">
      <c r="A324" s="1217"/>
      <c r="B324" s="1232"/>
      <c r="C324" s="1281"/>
      <c r="D324" s="1217"/>
      <c r="E324" s="1284"/>
      <c r="F324" s="564" t="s">
        <v>11166</v>
      </c>
      <c r="G324" s="588">
        <v>2</v>
      </c>
      <c r="H324" s="1217"/>
      <c r="I324" s="580"/>
      <c r="J324" s="580"/>
      <c r="K324" s="1217"/>
      <c r="L324" s="931"/>
      <c r="M324" s="931"/>
    </row>
    <row r="325" spans="1:13" s="581" customFormat="1" ht="22.5" customHeight="1" x14ac:dyDescent="0.25">
      <c r="A325" s="1217"/>
      <c r="B325" s="1232"/>
      <c r="C325" s="1281"/>
      <c r="D325" s="1217"/>
      <c r="E325" s="1284"/>
      <c r="F325" s="564" t="s">
        <v>11167</v>
      </c>
      <c r="G325" s="588">
        <v>3</v>
      </c>
      <c r="H325" s="1217"/>
      <c r="I325" s="580"/>
      <c r="J325" s="580"/>
      <c r="K325" s="1217"/>
      <c r="L325" s="931"/>
      <c r="M325" s="931"/>
    </row>
    <row r="326" spans="1:13" s="581" customFormat="1" ht="22.5" customHeight="1" x14ac:dyDescent="0.25">
      <c r="A326" s="1217"/>
      <c r="B326" s="1232"/>
      <c r="C326" s="1281"/>
      <c r="D326" s="1217"/>
      <c r="E326" s="1284"/>
      <c r="F326" s="564" t="s">
        <v>11168</v>
      </c>
      <c r="G326" s="588">
        <v>1</v>
      </c>
      <c r="H326" s="1217"/>
      <c r="I326" s="580"/>
      <c r="J326" s="580"/>
      <c r="K326" s="1217"/>
      <c r="L326" s="931"/>
      <c r="M326" s="931"/>
    </row>
    <row r="327" spans="1:13" s="581" customFormat="1" ht="22.5" customHeight="1" x14ac:dyDescent="0.25">
      <c r="A327" s="1217"/>
      <c r="B327" s="1232"/>
      <c r="C327" s="1281"/>
      <c r="D327" s="1217"/>
      <c r="E327" s="1284"/>
      <c r="F327" s="564" t="s">
        <v>11169</v>
      </c>
      <c r="G327" s="588">
        <v>1</v>
      </c>
      <c r="H327" s="1217"/>
      <c r="I327" s="580"/>
      <c r="J327" s="580"/>
      <c r="K327" s="1217"/>
      <c r="L327" s="931"/>
      <c r="M327" s="931"/>
    </row>
    <row r="328" spans="1:13" s="581" customFormat="1" ht="22.5" customHeight="1" x14ac:dyDescent="0.25">
      <c r="A328" s="1217"/>
      <c r="B328" s="1232"/>
      <c r="C328" s="1281"/>
      <c r="D328" s="1217"/>
      <c r="E328" s="1284"/>
      <c r="F328" s="564" t="s">
        <v>11170</v>
      </c>
      <c r="G328" s="588">
        <v>2</v>
      </c>
      <c r="H328" s="1217"/>
      <c r="I328" s="580"/>
      <c r="J328" s="580"/>
      <c r="K328" s="1217"/>
      <c r="L328" s="931"/>
      <c r="M328" s="931"/>
    </row>
    <row r="329" spans="1:13" s="581" customFormat="1" ht="22.5" customHeight="1" x14ac:dyDescent="0.25">
      <c r="A329" s="1217"/>
      <c r="B329" s="1232"/>
      <c r="C329" s="1281"/>
      <c r="D329" s="1217"/>
      <c r="E329" s="1284"/>
      <c r="F329" s="564" t="s">
        <v>11171</v>
      </c>
      <c r="G329" s="588">
        <v>2</v>
      </c>
      <c r="H329" s="1217"/>
      <c r="I329" s="580"/>
      <c r="J329" s="580"/>
      <c r="K329" s="1217"/>
      <c r="L329" s="931"/>
      <c r="M329" s="931"/>
    </row>
    <row r="330" spans="1:13" s="581" customFormat="1" ht="22.5" customHeight="1" x14ac:dyDescent="0.25">
      <c r="A330" s="1217"/>
      <c r="B330" s="1232"/>
      <c r="C330" s="1281"/>
      <c r="D330" s="1217"/>
      <c r="E330" s="1284"/>
      <c r="F330" s="564" t="s">
        <v>11161</v>
      </c>
      <c r="G330" s="588">
        <v>1</v>
      </c>
      <c r="H330" s="1217"/>
      <c r="I330" s="580"/>
      <c r="J330" s="580"/>
      <c r="K330" s="1217"/>
      <c r="L330" s="931"/>
      <c r="M330" s="931"/>
    </row>
    <row r="331" spans="1:13" s="581" customFormat="1" ht="22.5" customHeight="1" x14ac:dyDescent="0.25">
      <c r="A331" s="1217"/>
      <c r="B331" s="1232"/>
      <c r="C331" s="1281"/>
      <c r="D331" s="1217"/>
      <c r="E331" s="1284"/>
      <c r="F331" s="564" t="s">
        <v>11162</v>
      </c>
      <c r="G331" s="588">
        <v>1</v>
      </c>
      <c r="H331" s="1217"/>
      <c r="I331" s="580"/>
      <c r="J331" s="580"/>
      <c r="K331" s="1217"/>
      <c r="L331" s="931"/>
      <c r="M331" s="931"/>
    </row>
    <row r="332" spans="1:13" s="581" customFormat="1" ht="22.5" customHeight="1" x14ac:dyDescent="0.25">
      <c r="A332" s="1218"/>
      <c r="B332" s="1234"/>
      <c r="C332" s="1282"/>
      <c r="D332" s="1218"/>
      <c r="E332" s="1285"/>
      <c r="F332" s="564" t="s">
        <v>11140</v>
      </c>
      <c r="G332" s="588">
        <v>3</v>
      </c>
      <c r="H332" s="1218"/>
      <c r="I332" s="580"/>
      <c r="J332" s="580"/>
      <c r="K332" s="1218"/>
      <c r="L332" s="932"/>
      <c r="M332" s="932"/>
    </row>
    <row r="333" spans="1:13" s="581" customFormat="1" ht="22.5" customHeight="1" x14ac:dyDescent="0.25">
      <c r="A333" s="1286" t="s">
        <v>11172</v>
      </c>
      <c r="B333" s="1287" t="s">
        <v>11173</v>
      </c>
      <c r="C333" s="1288" t="s">
        <v>7923</v>
      </c>
      <c r="D333" s="1286" t="s">
        <v>5347</v>
      </c>
      <c r="E333" s="1286" t="s">
        <v>11174</v>
      </c>
      <c r="F333" s="582" t="s">
        <v>11175</v>
      </c>
      <c r="G333" s="588">
        <v>1</v>
      </c>
      <c r="H333" s="1286" t="s">
        <v>6682</v>
      </c>
      <c r="I333" s="580"/>
      <c r="J333" s="580"/>
      <c r="K333" s="1228"/>
      <c r="L333" s="930"/>
      <c r="M333" s="930"/>
    </row>
    <row r="334" spans="1:13" s="581" customFormat="1" ht="37.5" customHeight="1" x14ac:dyDescent="0.25">
      <c r="A334" s="1286"/>
      <c r="B334" s="1287"/>
      <c r="C334" s="1288"/>
      <c r="D334" s="1286"/>
      <c r="E334" s="1286"/>
      <c r="F334" s="582" t="s">
        <v>11176</v>
      </c>
      <c r="G334" s="588">
        <v>1</v>
      </c>
      <c r="H334" s="1286"/>
      <c r="I334" s="580"/>
      <c r="J334" s="580"/>
      <c r="K334" s="1217"/>
      <c r="L334" s="931"/>
      <c r="M334" s="931"/>
    </row>
    <row r="335" spans="1:13" s="581" customFormat="1" ht="22.5" customHeight="1" x14ac:dyDescent="0.25">
      <c r="A335" s="1286"/>
      <c r="B335" s="1287"/>
      <c r="C335" s="1288"/>
      <c r="D335" s="1286"/>
      <c r="E335" s="1286"/>
      <c r="F335" s="582" t="s">
        <v>11177</v>
      </c>
      <c r="G335" s="588">
        <v>1</v>
      </c>
      <c r="H335" s="1286"/>
      <c r="I335" s="580"/>
      <c r="J335" s="580"/>
      <c r="K335" s="1217"/>
      <c r="L335" s="931"/>
      <c r="M335" s="931"/>
    </row>
    <row r="336" spans="1:13" s="581" customFormat="1" ht="22.5" customHeight="1" x14ac:dyDescent="0.25">
      <c r="A336" s="1286"/>
      <c r="B336" s="1287"/>
      <c r="C336" s="1288"/>
      <c r="D336" s="1286"/>
      <c r="E336" s="1286"/>
      <c r="F336" s="582" t="s">
        <v>11178</v>
      </c>
      <c r="G336" s="588">
        <v>2</v>
      </c>
      <c r="H336" s="1286"/>
      <c r="I336" s="580"/>
      <c r="J336" s="580"/>
      <c r="K336" s="1217"/>
      <c r="L336" s="931"/>
      <c r="M336" s="931"/>
    </row>
    <row r="337" spans="1:13" s="581" customFormat="1" ht="22.5" customHeight="1" x14ac:dyDescent="0.25">
      <c r="A337" s="1286"/>
      <c r="B337" s="1287"/>
      <c r="C337" s="1288"/>
      <c r="D337" s="1286"/>
      <c r="E337" s="1286"/>
      <c r="F337" s="582" t="s">
        <v>11179</v>
      </c>
      <c r="G337" s="588">
        <v>1</v>
      </c>
      <c r="H337" s="1286"/>
      <c r="I337" s="580"/>
      <c r="J337" s="580"/>
      <c r="K337" s="1217"/>
      <c r="L337" s="931"/>
      <c r="M337" s="931"/>
    </row>
    <row r="338" spans="1:13" s="581" customFormat="1" ht="22.5" customHeight="1" x14ac:dyDescent="0.25">
      <c r="A338" s="1286"/>
      <c r="B338" s="1287"/>
      <c r="C338" s="1288"/>
      <c r="D338" s="1286"/>
      <c r="E338" s="1286"/>
      <c r="F338" s="582" t="s">
        <v>11180</v>
      </c>
      <c r="G338" s="588">
        <v>1</v>
      </c>
      <c r="H338" s="1286"/>
      <c r="I338" s="580"/>
      <c r="J338" s="580"/>
      <c r="K338" s="1217"/>
      <c r="L338" s="931"/>
      <c r="M338" s="931"/>
    </row>
    <row r="339" spans="1:13" s="581" customFormat="1" ht="22.5" customHeight="1" x14ac:dyDescent="0.25">
      <c r="A339" s="1286"/>
      <c r="B339" s="1287"/>
      <c r="C339" s="1288"/>
      <c r="D339" s="1286"/>
      <c r="E339" s="1286"/>
      <c r="F339" s="582" t="s">
        <v>11181</v>
      </c>
      <c r="G339" s="588">
        <v>1</v>
      </c>
      <c r="H339" s="1286"/>
      <c r="I339" s="580"/>
      <c r="J339" s="580"/>
      <c r="K339" s="1217"/>
      <c r="L339" s="931"/>
      <c r="M339" s="931"/>
    </row>
    <row r="340" spans="1:13" s="581" customFormat="1" ht="22.5" customHeight="1" x14ac:dyDescent="0.25">
      <c r="A340" s="1286"/>
      <c r="B340" s="1287"/>
      <c r="C340" s="1288"/>
      <c r="D340" s="1286"/>
      <c r="E340" s="1286"/>
      <c r="F340" s="582" t="s">
        <v>11182</v>
      </c>
      <c r="G340" s="588">
        <v>1</v>
      </c>
      <c r="H340" s="1286"/>
      <c r="I340" s="580"/>
      <c r="J340" s="580"/>
      <c r="K340" s="1217"/>
      <c r="L340" s="931"/>
      <c r="M340" s="931"/>
    </row>
    <row r="341" spans="1:13" s="581" customFormat="1" ht="22.5" customHeight="1" x14ac:dyDescent="0.25">
      <c r="A341" s="1286"/>
      <c r="B341" s="1287"/>
      <c r="C341" s="1288"/>
      <c r="D341" s="1286"/>
      <c r="E341" s="1286"/>
      <c r="F341" s="582" t="s">
        <v>11183</v>
      </c>
      <c r="G341" s="588">
        <v>1</v>
      </c>
      <c r="H341" s="1286"/>
      <c r="I341" s="580"/>
      <c r="J341" s="580"/>
      <c r="K341" s="1217"/>
      <c r="L341" s="931"/>
      <c r="M341" s="931"/>
    </row>
    <row r="342" spans="1:13" s="581" customFormat="1" ht="22.5" customHeight="1" x14ac:dyDescent="0.25">
      <c r="A342" s="1286"/>
      <c r="B342" s="1287"/>
      <c r="C342" s="1288"/>
      <c r="D342" s="1286"/>
      <c r="E342" s="1286"/>
      <c r="F342" s="582" t="s">
        <v>11184</v>
      </c>
      <c r="G342" s="588">
        <v>1</v>
      </c>
      <c r="H342" s="1286"/>
      <c r="I342" s="580"/>
      <c r="J342" s="580"/>
      <c r="K342" s="1217"/>
      <c r="L342" s="931"/>
      <c r="M342" s="931"/>
    </row>
    <row r="343" spans="1:13" s="581" customFormat="1" ht="22.5" customHeight="1" x14ac:dyDescent="0.25">
      <c r="A343" s="1286"/>
      <c r="B343" s="1287"/>
      <c r="C343" s="1288"/>
      <c r="D343" s="1286"/>
      <c r="E343" s="1286"/>
      <c r="F343" s="582" t="s">
        <v>11185</v>
      </c>
      <c r="G343" s="588">
        <v>1</v>
      </c>
      <c r="H343" s="1286"/>
      <c r="I343" s="580"/>
      <c r="J343" s="580"/>
      <c r="K343" s="1217"/>
      <c r="L343" s="931"/>
      <c r="M343" s="931"/>
    </row>
    <row r="344" spans="1:13" s="581" customFormat="1" ht="22.5" customHeight="1" x14ac:dyDescent="0.25">
      <c r="A344" s="1286"/>
      <c r="B344" s="1287"/>
      <c r="C344" s="1288"/>
      <c r="D344" s="1286"/>
      <c r="E344" s="1286"/>
      <c r="F344" s="582" t="s">
        <v>11186</v>
      </c>
      <c r="G344" s="588">
        <v>1</v>
      </c>
      <c r="H344" s="1286"/>
      <c r="I344" s="580"/>
      <c r="J344" s="580"/>
      <c r="K344" s="1217"/>
      <c r="L344" s="931"/>
      <c r="M344" s="931"/>
    </row>
    <row r="345" spans="1:13" s="581" customFormat="1" ht="22.5" customHeight="1" x14ac:dyDescent="0.25">
      <c r="A345" s="1286"/>
      <c r="B345" s="1287"/>
      <c r="C345" s="1288"/>
      <c r="D345" s="1286"/>
      <c r="E345" s="1286"/>
      <c r="F345" s="582" t="s">
        <v>11161</v>
      </c>
      <c r="G345" s="588">
        <v>1</v>
      </c>
      <c r="H345" s="1286"/>
      <c r="I345" s="580"/>
      <c r="J345" s="580"/>
      <c r="K345" s="1217"/>
      <c r="L345" s="931"/>
      <c r="M345" s="931"/>
    </row>
    <row r="346" spans="1:13" s="581" customFormat="1" ht="22.5" customHeight="1" x14ac:dyDescent="0.25">
      <c r="A346" s="1286"/>
      <c r="B346" s="1287"/>
      <c r="C346" s="1288"/>
      <c r="D346" s="1286"/>
      <c r="E346" s="1286"/>
      <c r="F346" s="564" t="s">
        <v>11162</v>
      </c>
      <c r="G346" s="588">
        <v>1</v>
      </c>
      <c r="H346" s="1286"/>
      <c r="I346" s="580"/>
      <c r="J346" s="580"/>
      <c r="K346" s="1217"/>
      <c r="L346" s="931"/>
      <c r="M346" s="931"/>
    </row>
    <row r="347" spans="1:13" s="581" customFormat="1" ht="22.5" customHeight="1" x14ac:dyDescent="0.25">
      <c r="A347" s="1286"/>
      <c r="B347" s="1287"/>
      <c r="C347" s="1288"/>
      <c r="D347" s="1286"/>
      <c r="E347" s="1286"/>
      <c r="F347" s="564" t="s">
        <v>11187</v>
      </c>
      <c r="G347" s="588">
        <v>1</v>
      </c>
      <c r="H347" s="1286"/>
      <c r="I347" s="580"/>
      <c r="J347" s="580"/>
      <c r="K347" s="1217"/>
      <c r="L347" s="931"/>
      <c r="M347" s="931"/>
    </row>
    <row r="348" spans="1:13" s="581" customFormat="1" ht="22.5" customHeight="1" x14ac:dyDescent="0.25">
      <c r="A348" s="1286"/>
      <c r="B348" s="1287"/>
      <c r="C348" s="1288"/>
      <c r="D348" s="1286"/>
      <c r="E348" s="1286"/>
      <c r="F348" s="564" t="s">
        <v>11188</v>
      </c>
      <c r="G348" s="588">
        <v>1</v>
      </c>
      <c r="H348" s="1286"/>
      <c r="I348" s="580"/>
      <c r="J348" s="580"/>
      <c r="K348" s="1217"/>
      <c r="L348" s="931"/>
      <c r="M348" s="931"/>
    </row>
    <row r="349" spans="1:13" s="581" customFormat="1" ht="22.5" customHeight="1" x14ac:dyDescent="0.25">
      <c r="A349" s="1286"/>
      <c r="B349" s="1287"/>
      <c r="C349" s="1288"/>
      <c r="D349" s="1286"/>
      <c r="E349" s="1286"/>
      <c r="F349" s="564" t="s">
        <v>11189</v>
      </c>
      <c r="G349" s="588">
        <v>1</v>
      </c>
      <c r="H349" s="1286"/>
      <c r="I349" s="580"/>
      <c r="J349" s="580"/>
      <c r="K349" s="1217"/>
      <c r="L349" s="931"/>
      <c r="M349" s="931"/>
    </row>
    <row r="350" spans="1:13" s="581" customFormat="1" ht="22.5" customHeight="1" x14ac:dyDescent="0.25">
      <c r="A350" s="1286"/>
      <c r="B350" s="1287"/>
      <c r="C350" s="1288"/>
      <c r="D350" s="1286"/>
      <c r="E350" s="1286"/>
      <c r="F350" s="564" t="s">
        <v>11190</v>
      </c>
      <c r="G350" s="588">
        <v>1</v>
      </c>
      <c r="H350" s="1286"/>
      <c r="I350" s="580"/>
      <c r="J350" s="580"/>
      <c r="K350" s="1217"/>
      <c r="L350" s="931"/>
      <c r="M350" s="931"/>
    </row>
    <row r="351" spans="1:13" s="581" customFormat="1" ht="22.5" customHeight="1" x14ac:dyDescent="0.25">
      <c r="A351" s="1286"/>
      <c r="B351" s="1287"/>
      <c r="C351" s="1288"/>
      <c r="D351" s="1286"/>
      <c r="E351" s="1286"/>
      <c r="F351" s="564" t="s">
        <v>11191</v>
      </c>
      <c r="G351" s="588">
        <v>1</v>
      </c>
      <c r="H351" s="1286"/>
      <c r="I351" s="580"/>
      <c r="J351" s="580"/>
      <c r="K351" s="1217"/>
      <c r="L351" s="931"/>
      <c r="M351" s="931"/>
    </row>
    <row r="352" spans="1:13" s="581" customFormat="1" ht="22.5" customHeight="1" x14ac:dyDescent="0.25">
      <c r="A352" s="1286"/>
      <c r="B352" s="1287"/>
      <c r="C352" s="1288"/>
      <c r="D352" s="1286"/>
      <c r="E352" s="1286"/>
      <c r="F352" s="564" t="s">
        <v>11140</v>
      </c>
      <c r="G352" s="588">
        <v>5</v>
      </c>
      <c r="H352" s="1286"/>
      <c r="I352" s="580"/>
      <c r="J352" s="580"/>
      <c r="K352" s="1218"/>
      <c r="L352" s="932"/>
      <c r="M352" s="932"/>
    </row>
    <row r="353" spans="1:13" s="581" customFormat="1" ht="22.5" customHeight="1" x14ac:dyDescent="0.25">
      <c r="A353" s="1286" t="s">
        <v>11192</v>
      </c>
      <c r="B353" s="1287" t="s">
        <v>11173</v>
      </c>
      <c r="C353" s="1288" t="s">
        <v>7923</v>
      </c>
      <c r="D353" s="1286" t="s">
        <v>5347</v>
      </c>
      <c r="E353" s="1286" t="s">
        <v>11193</v>
      </c>
      <c r="F353" s="564" t="s">
        <v>11194</v>
      </c>
      <c r="G353" s="588" t="s">
        <v>10476</v>
      </c>
      <c r="H353" s="1286" t="s">
        <v>6682</v>
      </c>
      <c r="I353" s="580"/>
      <c r="J353" s="580"/>
      <c r="K353" s="1228"/>
      <c r="L353" s="930"/>
      <c r="M353" s="930"/>
    </row>
    <row r="354" spans="1:13" s="581" customFormat="1" ht="22.5" customHeight="1" x14ac:dyDescent="0.25">
      <c r="A354" s="1286"/>
      <c r="B354" s="1287"/>
      <c r="C354" s="1288"/>
      <c r="D354" s="1286"/>
      <c r="E354" s="1286"/>
      <c r="F354" s="564" t="s">
        <v>11195</v>
      </c>
      <c r="G354" s="588">
        <v>1</v>
      </c>
      <c r="H354" s="1286"/>
      <c r="I354" s="580"/>
      <c r="J354" s="580"/>
      <c r="K354" s="1217"/>
      <c r="L354" s="931"/>
      <c r="M354" s="931"/>
    </row>
    <row r="355" spans="1:13" s="581" customFormat="1" ht="22.5" customHeight="1" x14ac:dyDescent="0.25">
      <c r="A355" s="1286"/>
      <c r="B355" s="1287"/>
      <c r="C355" s="1288"/>
      <c r="D355" s="1286"/>
      <c r="E355" s="1286"/>
      <c r="F355" s="564" t="s">
        <v>11196</v>
      </c>
      <c r="G355" s="588">
        <v>1</v>
      </c>
      <c r="H355" s="1286"/>
      <c r="I355" s="580"/>
      <c r="J355" s="580"/>
      <c r="K355" s="1217"/>
      <c r="L355" s="931"/>
      <c r="M355" s="931"/>
    </row>
    <row r="356" spans="1:13" s="581" customFormat="1" ht="22.5" customHeight="1" x14ac:dyDescent="0.25">
      <c r="A356" s="1286"/>
      <c r="B356" s="1287"/>
      <c r="C356" s="1288"/>
      <c r="D356" s="1286"/>
      <c r="E356" s="1286"/>
      <c r="F356" s="564" t="s">
        <v>11197</v>
      </c>
      <c r="G356" s="588">
        <v>1</v>
      </c>
      <c r="H356" s="1286"/>
      <c r="I356" s="580"/>
      <c r="J356" s="580"/>
      <c r="K356" s="1217"/>
      <c r="L356" s="931"/>
      <c r="M356" s="931"/>
    </row>
    <row r="357" spans="1:13" s="581" customFormat="1" ht="22.5" customHeight="1" x14ac:dyDescent="0.25">
      <c r="A357" s="1286"/>
      <c r="B357" s="1287"/>
      <c r="C357" s="1288"/>
      <c r="D357" s="1286"/>
      <c r="E357" s="1286"/>
      <c r="F357" s="564" t="s">
        <v>11198</v>
      </c>
      <c r="G357" s="588">
        <v>1</v>
      </c>
      <c r="H357" s="1286"/>
      <c r="I357" s="580"/>
      <c r="J357" s="580"/>
      <c r="K357" s="1217"/>
      <c r="L357" s="931"/>
      <c r="M357" s="931"/>
    </row>
    <row r="358" spans="1:13" s="581" customFormat="1" ht="22.5" customHeight="1" x14ac:dyDescent="0.25">
      <c r="A358" s="1286"/>
      <c r="B358" s="1287"/>
      <c r="C358" s="1288"/>
      <c r="D358" s="1286"/>
      <c r="E358" s="1286"/>
      <c r="F358" s="564" t="s">
        <v>11199</v>
      </c>
      <c r="G358" s="588">
        <v>1</v>
      </c>
      <c r="H358" s="1286"/>
      <c r="I358" s="580"/>
      <c r="J358" s="580"/>
      <c r="K358" s="1217"/>
      <c r="L358" s="931"/>
      <c r="M358" s="931"/>
    </row>
    <row r="359" spans="1:13" s="581" customFormat="1" ht="22.5" customHeight="1" x14ac:dyDescent="0.25">
      <c r="A359" s="1286"/>
      <c r="B359" s="1287"/>
      <c r="C359" s="1288"/>
      <c r="D359" s="1286"/>
      <c r="E359" s="1286"/>
      <c r="F359" s="564" t="s">
        <v>11200</v>
      </c>
      <c r="G359" s="588">
        <v>1</v>
      </c>
      <c r="H359" s="1286"/>
      <c r="I359" s="580"/>
      <c r="J359" s="580"/>
      <c r="K359" s="1217"/>
      <c r="L359" s="931"/>
      <c r="M359" s="931"/>
    </row>
    <row r="360" spans="1:13" s="581" customFormat="1" ht="22.5" customHeight="1" x14ac:dyDescent="0.25">
      <c r="A360" s="1286"/>
      <c r="B360" s="1287"/>
      <c r="C360" s="1288"/>
      <c r="D360" s="1286"/>
      <c r="E360" s="1286"/>
      <c r="F360" s="564" t="s">
        <v>11201</v>
      </c>
      <c r="G360" s="588">
        <v>1</v>
      </c>
      <c r="H360" s="1286"/>
      <c r="I360" s="580"/>
      <c r="J360" s="580"/>
      <c r="K360" s="1217"/>
      <c r="L360" s="931"/>
      <c r="M360" s="931"/>
    </row>
    <row r="361" spans="1:13" s="581" customFormat="1" ht="22.5" customHeight="1" x14ac:dyDescent="0.25">
      <c r="A361" s="1286"/>
      <c r="B361" s="1287"/>
      <c r="C361" s="1288"/>
      <c r="D361" s="1286"/>
      <c r="E361" s="1286"/>
      <c r="F361" s="564" t="s">
        <v>11202</v>
      </c>
      <c r="G361" s="588">
        <v>1</v>
      </c>
      <c r="H361" s="1286"/>
      <c r="I361" s="580"/>
      <c r="J361" s="580"/>
      <c r="K361" s="1217"/>
      <c r="L361" s="931"/>
      <c r="M361" s="931"/>
    </row>
    <row r="362" spans="1:13" s="581" customFormat="1" ht="22.5" customHeight="1" x14ac:dyDescent="0.25">
      <c r="A362" s="1286"/>
      <c r="B362" s="1287"/>
      <c r="C362" s="1288"/>
      <c r="D362" s="1286"/>
      <c r="E362" s="1286"/>
      <c r="F362" s="564" t="s">
        <v>11203</v>
      </c>
      <c r="G362" s="588">
        <v>1</v>
      </c>
      <c r="H362" s="1286"/>
      <c r="I362" s="580"/>
      <c r="J362" s="580"/>
      <c r="K362" s="1217"/>
      <c r="L362" s="931"/>
      <c r="M362" s="931"/>
    </row>
    <row r="363" spans="1:13" s="581" customFormat="1" ht="22.5" customHeight="1" x14ac:dyDescent="0.25">
      <c r="A363" s="1286"/>
      <c r="B363" s="1287"/>
      <c r="C363" s="1288"/>
      <c r="D363" s="1286"/>
      <c r="E363" s="1286"/>
      <c r="F363" s="564" t="s">
        <v>11204</v>
      </c>
      <c r="G363" s="588">
        <v>1</v>
      </c>
      <c r="H363" s="1286"/>
      <c r="I363" s="580"/>
      <c r="J363" s="580"/>
      <c r="K363" s="1217"/>
      <c r="L363" s="931"/>
      <c r="M363" s="931"/>
    </row>
    <row r="364" spans="1:13" s="581" customFormat="1" ht="22.5" customHeight="1" x14ac:dyDescent="0.25">
      <c r="A364" s="1286"/>
      <c r="B364" s="1287"/>
      <c r="C364" s="1288"/>
      <c r="D364" s="1286"/>
      <c r="E364" s="1286"/>
      <c r="F364" s="564" t="s">
        <v>11205</v>
      </c>
      <c r="G364" s="588">
        <v>1</v>
      </c>
      <c r="H364" s="1286"/>
      <c r="I364" s="580"/>
      <c r="J364" s="580"/>
      <c r="K364" s="1217"/>
      <c r="L364" s="931"/>
      <c r="M364" s="931"/>
    </row>
    <row r="365" spans="1:13" s="581" customFormat="1" ht="22.5" customHeight="1" x14ac:dyDescent="0.25">
      <c r="A365" s="1286"/>
      <c r="B365" s="1287"/>
      <c r="C365" s="1288"/>
      <c r="D365" s="1286"/>
      <c r="E365" s="1286"/>
      <c r="F365" s="564" t="s">
        <v>11206</v>
      </c>
      <c r="G365" s="588">
        <v>1</v>
      </c>
      <c r="H365" s="1286"/>
      <c r="I365" s="580"/>
      <c r="J365" s="580"/>
      <c r="K365" s="1217"/>
      <c r="L365" s="931"/>
      <c r="M365" s="931"/>
    </row>
    <row r="366" spans="1:13" s="581" customFormat="1" ht="22.5" customHeight="1" x14ac:dyDescent="0.25">
      <c r="A366" s="1286"/>
      <c r="B366" s="1287"/>
      <c r="C366" s="1288"/>
      <c r="D366" s="1286"/>
      <c r="E366" s="1286"/>
      <c r="F366" s="564" t="s">
        <v>11207</v>
      </c>
      <c r="G366" s="588">
        <v>1</v>
      </c>
      <c r="H366" s="1286"/>
      <c r="I366" s="580"/>
      <c r="J366" s="580"/>
      <c r="K366" s="1217"/>
      <c r="L366" s="931"/>
      <c r="M366" s="931"/>
    </row>
    <row r="367" spans="1:13" s="581" customFormat="1" ht="22.5" customHeight="1" x14ac:dyDescent="0.25">
      <c r="A367" s="1286"/>
      <c r="B367" s="1287"/>
      <c r="C367" s="1288"/>
      <c r="D367" s="1286"/>
      <c r="E367" s="1286"/>
      <c r="F367" s="564" t="s">
        <v>11208</v>
      </c>
      <c r="G367" s="588">
        <v>1</v>
      </c>
      <c r="H367" s="1286"/>
      <c r="I367" s="580"/>
      <c r="J367" s="580"/>
      <c r="K367" s="1217"/>
      <c r="L367" s="931"/>
      <c r="M367" s="931"/>
    </row>
    <row r="368" spans="1:13" s="581" customFormat="1" ht="22.5" customHeight="1" x14ac:dyDescent="0.25">
      <c r="A368" s="1286"/>
      <c r="B368" s="1287"/>
      <c r="C368" s="1288"/>
      <c r="D368" s="1286"/>
      <c r="E368" s="1286"/>
      <c r="F368" s="564" t="s">
        <v>11209</v>
      </c>
      <c r="G368" s="588">
        <v>1</v>
      </c>
      <c r="H368" s="1286"/>
      <c r="I368" s="580"/>
      <c r="J368" s="580"/>
      <c r="K368" s="1217"/>
      <c r="L368" s="931"/>
      <c r="M368" s="931"/>
    </row>
    <row r="369" spans="1:13" s="581" customFormat="1" ht="22.5" customHeight="1" x14ac:dyDescent="0.25">
      <c r="A369" s="1286"/>
      <c r="B369" s="1287"/>
      <c r="C369" s="1288"/>
      <c r="D369" s="1286"/>
      <c r="E369" s="1286"/>
      <c r="F369" s="564" t="s">
        <v>11210</v>
      </c>
      <c r="G369" s="588">
        <v>1</v>
      </c>
      <c r="H369" s="1286"/>
      <c r="I369" s="580"/>
      <c r="J369" s="580"/>
      <c r="K369" s="1217"/>
      <c r="L369" s="931"/>
      <c r="M369" s="931"/>
    </row>
    <row r="370" spans="1:13" s="581" customFormat="1" ht="22.5" customHeight="1" x14ac:dyDescent="0.25">
      <c r="A370" s="1286"/>
      <c r="B370" s="1287"/>
      <c r="C370" s="1288"/>
      <c r="D370" s="1286"/>
      <c r="E370" s="1286"/>
      <c r="F370" s="564" t="s">
        <v>11211</v>
      </c>
      <c r="G370" s="588">
        <v>1</v>
      </c>
      <c r="H370" s="1286"/>
      <c r="I370" s="580"/>
      <c r="J370" s="580"/>
      <c r="K370" s="1217"/>
      <c r="L370" s="931"/>
      <c r="M370" s="931"/>
    </row>
    <row r="371" spans="1:13" s="581" customFormat="1" ht="22.5" customHeight="1" x14ac:dyDescent="0.25">
      <c r="A371" s="1286"/>
      <c r="B371" s="1287"/>
      <c r="C371" s="1288"/>
      <c r="D371" s="1286"/>
      <c r="E371" s="1286"/>
      <c r="F371" s="564" t="s">
        <v>11212</v>
      </c>
      <c r="G371" s="588">
        <v>1</v>
      </c>
      <c r="H371" s="1286"/>
      <c r="I371" s="580"/>
      <c r="J371" s="580"/>
      <c r="K371" s="1217"/>
      <c r="L371" s="931"/>
      <c r="M371" s="931"/>
    </row>
    <row r="372" spans="1:13" s="581" customFormat="1" ht="22.5" customHeight="1" x14ac:dyDescent="0.25">
      <c r="A372" s="1286"/>
      <c r="B372" s="1287"/>
      <c r="C372" s="1288"/>
      <c r="D372" s="1286"/>
      <c r="E372" s="1286"/>
      <c r="F372" s="564" t="s">
        <v>11213</v>
      </c>
      <c r="G372" s="588">
        <v>1</v>
      </c>
      <c r="H372" s="1286"/>
      <c r="I372" s="580"/>
      <c r="J372" s="580"/>
      <c r="K372" s="1217"/>
      <c r="L372" s="931"/>
      <c r="M372" s="931"/>
    </row>
    <row r="373" spans="1:13" s="581" customFormat="1" ht="22.5" customHeight="1" x14ac:dyDescent="0.25">
      <c r="A373" s="1286"/>
      <c r="B373" s="1287"/>
      <c r="C373" s="1288"/>
      <c r="D373" s="1286"/>
      <c r="E373" s="1286"/>
      <c r="F373" s="564" t="s">
        <v>11214</v>
      </c>
      <c r="G373" s="588">
        <v>1</v>
      </c>
      <c r="H373" s="1286"/>
      <c r="I373" s="580"/>
      <c r="J373" s="580"/>
      <c r="K373" s="1217"/>
      <c r="L373" s="931"/>
      <c r="M373" s="931"/>
    </row>
    <row r="374" spans="1:13" s="581" customFormat="1" ht="22.5" customHeight="1" x14ac:dyDescent="0.25">
      <c r="A374" s="1286"/>
      <c r="B374" s="1287"/>
      <c r="C374" s="1288"/>
      <c r="D374" s="1286"/>
      <c r="E374" s="1286"/>
      <c r="F374" s="564" t="s">
        <v>11215</v>
      </c>
      <c r="G374" s="588">
        <v>2</v>
      </c>
      <c r="H374" s="1286"/>
      <c r="I374" s="580"/>
      <c r="J374" s="580"/>
      <c r="K374" s="1217"/>
      <c r="L374" s="931"/>
      <c r="M374" s="931"/>
    </row>
    <row r="375" spans="1:13" s="581" customFormat="1" ht="22.5" customHeight="1" x14ac:dyDescent="0.25">
      <c r="A375" s="1286"/>
      <c r="B375" s="1287"/>
      <c r="C375" s="1288"/>
      <c r="D375" s="1286"/>
      <c r="E375" s="1286"/>
      <c r="F375" s="564" t="s">
        <v>11161</v>
      </c>
      <c r="G375" s="588">
        <v>1</v>
      </c>
      <c r="H375" s="1286"/>
      <c r="I375" s="580"/>
      <c r="J375" s="580"/>
      <c r="K375" s="1217"/>
      <c r="L375" s="931"/>
      <c r="M375" s="931"/>
    </row>
    <row r="376" spans="1:13" s="581" customFormat="1" ht="22.5" customHeight="1" x14ac:dyDescent="0.25">
      <c r="A376" s="1286"/>
      <c r="B376" s="1287"/>
      <c r="C376" s="1288"/>
      <c r="D376" s="1286"/>
      <c r="E376" s="1286"/>
      <c r="F376" s="564" t="s">
        <v>11162</v>
      </c>
      <c r="G376" s="588">
        <v>1</v>
      </c>
      <c r="H376" s="1286"/>
      <c r="I376" s="580"/>
      <c r="J376" s="580"/>
      <c r="K376" s="1217"/>
      <c r="L376" s="931"/>
      <c r="M376" s="931"/>
    </row>
    <row r="377" spans="1:13" s="581" customFormat="1" ht="22.5" customHeight="1" x14ac:dyDescent="0.25">
      <c r="A377" s="1286"/>
      <c r="B377" s="1287"/>
      <c r="C377" s="1288"/>
      <c r="D377" s="1286"/>
      <c r="E377" s="1286"/>
      <c r="F377" s="564" t="s">
        <v>11140</v>
      </c>
      <c r="G377" s="588">
        <v>5</v>
      </c>
      <c r="H377" s="1286"/>
      <c r="I377" s="580"/>
      <c r="J377" s="580"/>
      <c r="K377" s="1218"/>
      <c r="L377" s="932"/>
      <c r="M377" s="932"/>
    </row>
    <row r="378" spans="1:13" s="581" customFormat="1" ht="22.5" customHeight="1" x14ac:dyDescent="0.25">
      <c r="A378" s="1286" t="s">
        <v>11216</v>
      </c>
      <c r="B378" s="1287" t="s">
        <v>11173</v>
      </c>
      <c r="C378" s="1288" t="s">
        <v>7923</v>
      </c>
      <c r="D378" s="1286" t="s">
        <v>5347</v>
      </c>
      <c r="E378" s="1286" t="s">
        <v>11217</v>
      </c>
      <c r="F378" s="564" t="s">
        <v>11218</v>
      </c>
      <c r="G378" s="588">
        <v>1</v>
      </c>
      <c r="H378" s="1286" t="s">
        <v>6682</v>
      </c>
      <c r="I378" s="580"/>
      <c r="J378" s="580"/>
      <c r="K378" s="1228"/>
      <c r="L378" s="930"/>
      <c r="M378" s="930"/>
    </row>
    <row r="379" spans="1:13" s="581" customFormat="1" ht="22.5" customHeight="1" x14ac:dyDescent="0.25">
      <c r="A379" s="1286"/>
      <c r="B379" s="1287"/>
      <c r="C379" s="1288"/>
      <c r="D379" s="1286"/>
      <c r="E379" s="1286"/>
      <c r="F379" s="564" t="s">
        <v>11219</v>
      </c>
      <c r="G379" s="588">
        <v>1</v>
      </c>
      <c r="H379" s="1286"/>
      <c r="I379" s="580"/>
      <c r="J379" s="580"/>
      <c r="K379" s="1217"/>
      <c r="L379" s="931"/>
      <c r="M379" s="931"/>
    </row>
    <row r="380" spans="1:13" s="581" customFormat="1" ht="22.5" customHeight="1" x14ac:dyDescent="0.25">
      <c r="A380" s="1286"/>
      <c r="B380" s="1287"/>
      <c r="C380" s="1288"/>
      <c r="D380" s="1286"/>
      <c r="E380" s="1286"/>
      <c r="F380" s="564" t="s">
        <v>11220</v>
      </c>
      <c r="G380" s="588">
        <v>1</v>
      </c>
      <c r="H380" s="1286"/>
      <c r="I380" s="580"/>
      <c r="J380" s="580"/>
      <c r="K380" s="1217"/>
      <c r="L380" s="931"/>
      <c r="M380" s="931"/>
    </row>
    <row r="381" spans="1:13" s="581" customFormat="1" ht="22.5" customHeight="1" x14ac:dyDescent="0.25">
      <c r="A381" s="1286"/>
      <c r="B381" s="1287"/>
      <c r="C381" s="1288"/>
      <c r="D381" s="1286"/>
      <c r="E381" s="1286"/>
      <c r="F381" s="564" t="s">
        <v>11221</v>
      </c>
      <c r="G381" s="588">
        <v>1</v>
      </c>
      <c r="H381" s="1286"/>
      <c r="I381" s="580"/>
      <c r="J381" s="580"/>
      <c r="K381" s="1217"/>
      <c r="L381" s="931"/>
      <c r="M381" s="931"/>
    </row>
    <row r="382" spans="1:13" s="581" customFormat="1" ht="22.5" customHeight="1" x14ac:dyDescent="0.25">
      <c r="A382" s="1286"/>
      <c r="B382" s="1287"/>
      <c r="C382" s="1288"/>
      <c r="D382" s="1286"/>
      <c r="E382" s="1286"/>
      <c r="F382" s="564" t="s">
        <v>11222</v>
      </c>
      <c r="G382" s="588">
        <v>1</v>
      </c>
      <c r="H382" s="1286"/>
      <c r="I382" s="580"/>
      <c r="J382" s="580"/>
      <c r="K382" s="1217"/>
      <c r="L382" s="931"/>
      <c r="M382" s="931"/>
    </row>
    <row r="383" spans="1:13" s="581" customFormat="1" ht="22.5" customHeight="1" x14ac:dyDescent="0.25">
      <c r="A383" s="1286"/>
      <c r="B383" s="1287"/>
      <c r="C383" s="1288"/>
      <c r="D383" s="1286"/>
      <c r="E383" s="1286"/>
      <c r="F383" s="564" t="s">
        <v>11223</v>
      </c>
      <c r="G383" s="588">
        <v>1</v>
      </c>
      <c r="H383" s="1286"/>
      <c r="I383" s="580"/>
      <c r="J383" s="580"/>
      <c r="K383" s="1217"/>
      <c r="L383" s="931"/>
      <c r="M383" s="931"/>
    </row>
    <row r="384" spans="1:13" s="581" customFormat="1" ht="22.5" customHeight="1" x14ac:dyDescent="0.25">
      <c r="A384" s="1286"/>
      <c r="B384" s="1287"/>
      <c r="C384" s="1288"/>
      <c r="D384" s="1286"/>
      <c r="E384" s="1286"/>
      <c r="F384" s="564" t="s">
        <v>11224</v>
      </c>
      <c r="G384" s="588">
        <v>1</v>
      </c>
      <c r="H384" s="1286"/>
      <c r="I384" s="580"/>
      <c r="J384" s="580"/>
      <c r="K384" s="1217"/>
      <c r="L384" s="931"/>
      <c r="M384" s="931"/>
    </row>
    <row r="385" spans="1:13" s="581" customFormat="1" ht="22.5" customHeight="1" x14ac:dyDescent="0.25">
      <c r="A385" s="1286"/>
      <c r="B385" s="1287"/>
      <c r="C385" s="1288"/>
      <c r="D385" s="1286"/>
      <c r="E385" s="1286"/>
      <c r="F385" s="564" t="s">
        <v>11225</v>
      </c>
      <c r="G385" s="588">
        <v>1</v>
      </c>
      <c r="H385" s="1286"/>
      <c r="I385" s="580"/>
      <c r="J385" s="580"/>
      <c r="K385" s="1217"/>
      <c r="L385" s="931"/>
      <c r="M385" s="931"/>
    </row>
    <row r="386" spans="1:13" s="581" customFormat="1" ht="22.5" customHeight="1" x14ac:dyDescent="0.25">
      <c r="A386" s="1286"/>
      <c r="B386" s="1287"/>
      <c r="C386" s="1288"/>
      <c r="D386" s="1286"/>
      <c r="E386" s="1286"/>
      <c r="F386" s="564" t="s">
        <v>11226</v>
      </c>
      <c r="G386" s="588">
        <v>3</v>
      </c>
      <c r="H386" s="1286"/>
      <c r="I386" s="580"/>
      <c r="J386" s="580"/>
      <c r="K386" s="1217"/>
      <c r="L386" s="931"/>
      <c r="M386" s="931"/>
    </row>
    <row r="387" spans="1:13" s="581" customFormat="1" ht="22.5" customHeight="1" x14ac:dyDescent="0.25">
      <c r="A387" s="1286"/>
      <c r="B387" s="1287"/>
      <c r="C387" s="1288"/>
      <c r="D387" s="1286"/>
      <c r="E387" s="1286"/>
      <c r="F387" s="564" t="s">
        <v>11227</v>
      </c>
      <c r="G387" s="588">
        <v>2</v>
      </c>
      <c r="H387" s="1286"/>
      <c r="I387" s="580"/>
      <c r="J387" s="580"/>
      <c r="K387" s="1217"/>
      <c r="L387" s="931"/>
      <c r="M387" s="931"/>
    </row>
    <row r="388" spans="1:13" s="581" customFormat="1" ht="22.5" customHeight="1" x14ac:dyDescent="0.25">
      <c r="A388" s="1286"/>
      <c r="B388" s="1287"/>
      <c r="C388" s="1288"/>
      <c r="D388" s="1286"/>
      <c r="E388" s="1286"/>
      <c r="F388" s="564" t="s">
        <v>11228</v>
      </c>
      <c r="G388" s="588">
        <v>1</v>
      </c>
      <c r="H388" s="1286"/>
      <c r="I388" s="580"/>
      <c r="J388" s="580"/>
      <c r="K388" s="1217"/>
      <c r="L388" s="931"/>
      <c r="M388" s="931"/>
    </row>
    <row r="389" spans="1:13" s="581" customFormat="1" ht="22.5" customHeight="1" x14ac:dyDescent="0.25">
      <c r="A389" s="1286"/>
      <c r="B389" s="1287"/>
      <c r="C389" s="1288"/>
      <c r="D389" s="1286"/>
      <c r="E389" s="1286"/>
      <c r="F389" s="564" t="s">
        <v>11229</v>
      </c>
      <c r="G389" s="588">
        <v>1</v>
      </c>
      <c r="H389" s="1286"/>
      <c r="I389" s="580"/>
      <c r="J389" s="580"/>
      <c r="K389" s="1217"/>
      <c r="L389" s="931"/>
      <c r="M389" s="931"/>
    </row>
    <row r="390" spans="1:13" s="581" customFormat="1" ht="22.5" customHeight="1" x14ac:dyDescent="0.25">
      <c r="A390" s="1286"/>
      <c r="B390" s="1287"/>
      <c r="C390" s="1288"/>
      <c r="D390" s="1286"/>
      <c r="E390" s="1286"/>
      <c r="F390" s="564" t="s">
        <v>11230</v>
      </c>
      <c r="G390" s="588">
        <v>1</v>
      </c>
      <c r="H390" s="1286"/>
      <c r="I390" s="580"/>
      <c r="J390" s="580"/>
      <c r="K390" s="1217"/>
      <c r="L390" s="931"/>
      <c r="M390" s="931"/>
    </row>
    <row r="391" spans="1:13" s="581" customFormat="1" ht="22.5" customHeight="1" x14ac:dyDescent="0.25">
      <c r="A391" s="1286"/>
      <c r="B391" s="1287"/>
      <c r="C391" s="1288"/>
      <c r="D391" s="1286"/>
      <c r="E391" s="1286"/>
      <c r="F391" s="564" t="s">
        <v>11231</v>
      </c>
      <c r="G391" s="588">
        <v>1</v>
      </c>
      <c r="H391" s="1286"/>
      <c r="I391" s="580"/>
      <c r="J391" s="580"/>
      <c r="K391" s="1217"/>
      <c r="L391" s="931"/>
      <c r="M391" s="931"/>
    </row>
    <row r="392" spans="1:13" s="581" customFormat="1" ht="22.5" customHeight="1" x14ac:dyDescent="0.25">
      <c r="A392" s="1286"/>
      <c r="B392" s="1287"/>
      <c r="C392" s="1288"/>
      <c r="D392" s="1286"/>
      <c r="E392" s="1286"/>
      <c r="F392" s="564" t="s">
        <v>11140</v>
      </c>
      <c r="G392" s="588">
        <v>2</v>
      </c>
      <c r="H392" s="1286"/>
      <c r="I392" s="580"/>
      <c r="J392" s="580"/>
      <c r="K392" s="1218"/>
      <c r="L392" s="932"/>
      <c r="M392" s="932"/>
    </row>
    <row r="393" spans="1:13" s="581" customFormat="1" ht="22.5" customHeight="1" x14ac:dyDescent="0.25">
      <c r="A393" s="1228" t="s">
        <v>11232</v>
      </c>
      <c r="B393" s="1233" t="s">
        <v>11173</v>
      </c>
      <c r="C393" s="1280" t="s">
        <v>7923</v>
      </c>
      <c r="D393" s="1228" t="s">
        <v>5347</v>
      </c>
      <c r="E393" s="1228" t="s">
        <v>11233</v>
      </c>
      <c r="F393" s="564" t="s">
        <v>11234</v>
      </c>
      <c r="G393" s="588">
        <v>1</v>
      </c>
      <c r="H393" s="1228" t="s">
        <v>6682</v>
      </c>
      <c r="I393" s="580"/>
      <c r="J393" s="580"/>
      <c r="K393" s="1228"/>
      <c r="L393" s="930"/>
      <c r="M393" s="930"/>
    </row>
    <row r="394" spans="1:13" s="581" customFormat="1" ht="22.5" customHeight="1" x14ac:dyDescent="0.25">
      <c r="A394" s="1217"/>
      <c r="B394" s="1232"/>
      <c r="C394" s="1281"/>
      <c r="D394" s="1217"/>
      <c r="E394" s="1217"/>
      <c r="F394" s="564" t="s">
        <v>11235</v>
      </c>
      <c r="G394" s="588">
        <v>1</v>
      </c>
      <c r="H394" s="1217"/>
      <c r="I394" s="580"/>
      <c r="J394" s="580"/>
      <c r="K394" s="1217"/>
      <c r="L394" s="931"/>
      <c r="M394" s="931"/>
    </row>
    <row r="395" spans="1:13" s="581" customFormat="1" ht="22.5" customHeight="1" x14ac:dyDescent="0.25">
      <c r="A395" s="1217"/>
      <c r="B395" s="1232"/>
      <c r="C395" s="1281"/>
      <c r="D395" s="1217"/>
      <c r="E395" s="1217"/>
      <c r="F395" s="564" t="s">
        <v>11236</v>
      </c>
      <c r="G395" s="588">
        <v>1</v>
      </c>
      <c r="H395" s="1217"/>
      <c r="I395" s="580"/>
      <c r="J395" s="580"/>
      <c r="K395" s="1217"/>
      <c r="L395" s="931"/>
      <c r="M395" s="931"/>
    </row>
    <row r="396" spans="1:13" s="581" customFormat="1" ht="22.5" customHeight="1" x14ac:dyDescent="0.25">
      <c r="A396" s="1217"/>
      <c r="B396" s="1232"/>
      <c r="C396" s="1281"/>
      <c r="D396" s="1217"/>
      <c r="E396" s="1217"/>
      <c r="F396" s="564" t="s">
        <v>11237</v>
      </c>
      <c r="G396" s="588">
        <v>1</v>
      </c>
      <c r="H396" s="1217"/>
      <c r="I396" s="580"/>
      <c r="J396" s="580"/>
      <c r="K396" s="1217"/>
      <c r="L396" s="931"/>
      <c r="M396" s="931"/>
    </row>
    <row r="397" spans="1:13" s="581" customFormat="1" ht="22.5" customHeight="1" x14ac:dyDescent="0.25">
      <c r="A397" s="1217"/>
      <c r="B397" s="1232"/>
      <c r="C397" s="1281"/>
      <c r="D397" s="1217"/>
      <c r="E397" s="1217"/>
      <c r="F397" s="564" t="s">
        <v>11238</v>
      </c>
      <c r="G397" s="588">
        <v>1</v>
      </c>
      <c r="H397" s="1217"/>
      <c r="I397" s="580"/>
      <c r="J397" s="580"/>
      <c r="K397" s="1217"/>
      <c r="L397" s="931"/>
      <c r="M397" s="931"/>
    </row>
    <row r="398" spans="1:13" s="581" customFormat="1" ht="22.5" customHeight="1" x14ac:dyDescent="0.25">
      <c r="A398" s="1217"/>
      <c r="B398" s="1232"/>
      <c r="C398" s="1281"/>
      <c r="D398" s="1217"/>
      <c r="E398" s="1217"/>
      <c r="F398" s="564" t="s">
        <v>11239</v>
      </c>
      <c r="G398" s="588">
        <v>1</v>
      </c>
      <c r="H398" s="1217"/>
      <c r="I398" s="580"/>
      <c r="J398" s="580"/>
      <c r="K398" s="1217"/>
      <c r="L398" s="931"/>
      <c r="M398" s="931"/>
    </row>
    <row r="399" spans="1:13" s="581" customFormat="1" ht="22.5" customHeight="1" x14ac:dyDescent="0.25">
      <c r="A399" s="1217"/>
      <c r="B399" s="1232"/>
      <c r="C399" s="1281"/>
      <c r="D399" s="1217"/>
      <c r="E399" s="1217"/>
      <c r="F399" s="564" t="s">
        <v>11240</v>
      </c>
      <c r="G399" s="588">
        <v>1</v>
      </c>
      <c r="H399" s="1217"/>
      <c r="I399" s="580"/>
      <c r="J399" s="580"/>
      <c r="K399" s="1217"/>
      <c r="L399" s="931"/>
      <c r="M399" s="931"/>
    </row>
    <row r="400" spans="1:13" s="581" customFormat="1" ht="22.5" customHeight="1" x14ac:dyDescent="0.25">
      <c r="A400" s="1217"/>
      <c r="B400" s="1232"/>
      <c r="C400" s="1281"/>
      <c r="D400" s="1217"/>
      <c r="E400" s="1217"/>
      <c r="F400" s="564" t="s">
        <v>11241</v>
      </c>
      <c r="G400" s="588">
        <v>1</v>
      </c>
      <c r="H400" s="1217"/>
      <c r="I400" s="580"/>
      <c r="J400" s="580"/>
      <c r="K400" s="1217"/>
      <c r="L400" s="931"/>
      <c r="M400" s="931"/>
    </row>
    <row r="401" spans="1:13" s="581" customFormat="1" ht="22.5" customHeight="1" x14ac:dyDescent="0.25">
      <c r="A401" s="1217"/>
      <c r="B401" s="1232"/>
      <c r="C401" s="1281"/>
      <c r="D401" s="1217"/>
      <c r="E401" s="1217"/>
      <c r="F401" s="564" t="s">
        <v>11242</v>
      </c>
      <c r="G401" s="588">
        <v>1</v>
      </c>
      <c r="H401" s="1217"/>
      <c r="I401" s="580"/>
      <c r="J401" s="580"/>
      <c r="K401" s="1217"/>
      <c r="L401" s="931"/>
      <c r="M401" s="931"/>
    </row>
    <row r="402" spans="1:13" s="581" customFormat="1" ht="22.5" customHeight="1" x14ac:dyDescent="0.25">
      <c r="A402" s="1217"/>
      <c r="B402" s="1232"/>
      <c r="C402" s="1281"/>
      <c r="D402" s="1217"/>
      <c r="E402" s="1217"/>
      <c r="F402" s="564" t="s">
        <v>11243</v>
      </c>
      <c r="G402" s="588">
        <v>2</v>
      </c>
      <c r="H402" s="1217"/>
      <c r="I402" s="580"/>
      <c r="J402" s="580"/>
      <c r="K402" s="1217"/>
      <c r="L402" s="931"/>
      <c r="M402" s="931"/>
    </row>
    <row r="403" spans="1:13" s="581" customFormat="1" ht="22.5" customHeight="1" x14ac:dyDescent="0.25">
      <c r="A403" s="1217"/>
      <c r="B403" s="1232"/>
      <c r="C403" s="1281"/>
      <c r="D403" s="1217"/>
      <c r="E403" s="1217"/>
      <c r="F403" s="564" t="s">
        <v>11244</v>
      </c>
      <c r="G403" s="588">
        <v>2</v>
      </c>
      <c r="H403" s="1217"/>
      <c r="I403" s="580"/>
      <c r="J403" s="580"/>
      <c r="K403" s="1217"/>
      <c r="L403" s="931"/>
      <c r="M403" s="931"/>
    </row>
    <row r="404" spans="1:13" s="581" customFormat="1" ht="22.5" customHeight="1" x14ac:dyDescent="0.25">
      <c r="A404" s="1217"/>
      <c r="B404" s="1232"/>
      <c r="C404" s="1281"/>
      <c r="D404" s="1217"/>
      <c r="E404" s="1217"/>
      <c r="F404" s="564" t="s">
        <v>11240</v>
      </c>
      <c r="G404" s="588">
        <v>1</v>
      </c>
      <c r="H404" s="1217"/>
      <c r="I404" s="580"/>
      <c r="J404" s="580"/>
      <c r="K404" s="1217"/>
      <c r="L404" s="931"/>
      <c r="M404" s="931"/>
    </row>
    <row r="405" spans="1:13" s="581" customFormat="1" ht="22.5" customHeight="1" x14ac:dyDescent="0.25">
      <c r="A405" s="1217"/>
      <c r="B405" s="1232"/>
      <c r="C405" s="1281"/>
      <c r="D405" s="1217"/>
      <c r="E405" s="1217"/>
      <c r="F405" s="564" t="s">
        <v>11245</v>
      </c>
      <c r="G405" s="588">
        <v>1</v>
      </c>
      <c r="H405" s="1217"/>
      <c r="I405" s="580"/>
      <c r="J405" s="580"/>
      <c r="K405" s="1217"/>
      <c r="L405" s="931"/>
      <c r="M405" s="931"/>
    </row>
    <row r="406" spans="1:13" s="581" customFormat="1" ht="22.5" customHeight="1" x14ac:dyDescent="0.25">
      <c r="A406" s="1217"/>
      <c r="B406" s="1232"/>
      <c r="C406" s="1281"/>
      <c r="D406" s="1217"/>
      <c r="E406" s="1217"/>
      <c r="F406" s="564" t="s">
        <v>11246</v>
      </c>
      <c r="G406" s="588">
        <v>1</v>
      </c>
      <c r="H406" s="1217"/>
      <c r="I406" s="580"/>
      <c r="J406" s="580"/>
      <c r="K406" s="1217"/>
      <c r="L406" s="931"/>
      <c r="M406" s="931"/>
    </row>
    <row r="407" spans="1:13" s="581" customFormat="1" ht="22.5" customHeight="1" x14ac:dyDescent="0.25">
      <c r="A407" s="1217"/>
      <c r="B407" s="1232"/>
      <c r="C407" s="1281"/>
      <c r="D407" s="1217"/>
      <c r="E407" s="1217"/>
      <c r="F407" s="564" t="s">
        <v>11247</v>
      </c>
      <c r="G407" s="588">
        <v>1</v>
      </c>
      <c r="H407" s="1217"/>
      <c r="I407" s="580"/>
      <c r="J407" s="580"/>
      <c r="K407" s="1217"/>
      <c r="L407" s="931"/>
      <c r="M407" s="931"/>
    </row>
    <row r="408" spans="1:13" s="581" customFormat="1" ht="22.5" customHeight="1" x14ac:dyDescent="0.25">
      <c r="A408" s="1217"/>
      <c r="B408" s="1232"/>
      <c r="C408" s="1281"/>
      <c r="D408" s="1217"/>
      <c r="E408" s="1217"/>
      <c r="F408" s="564" t="s">
        <v>11248</v>
      </c>
      <c r="G408" s="588">
        <v>2</v>
      </c>
      <c r="H408" s="1217"/>
      <c r="I408" s="580"/>
      <c r="J408" s="580"/>
      <c r="K408" s="1217"/>
      <c r="L408" s="931"/>
      <c r="M408" s="931"/>
    </row>
    <row r="409" spans="1:13" s="581" customFormat="1" ht="22.5" customHeight="1" x14ac:dyDescent="0.25">
      <c r="A409" s="1217"/>
      <c r="B409" s="1232"/>
      <c r="C409" s="1281"/>
      <c r="D409" s="1217"/>
      <c r="E409" s="1217"/>
      <c r="F409" s="564" t="s">
        <v>11249</v>
      </c>
      <c r="G409" s="588">
        <v>10</v>
      </c>
      <c r="H409" s="1217"/>
      <c r="I409" s="580"/>
      <c r="J409" s="580"/>
      <c r="K409" s="1217"/>
      <c r="L409" s="931"/>
      <c r="M409" s="931"/>
    </row>
    <row r="410" spans="1:13" s="581" customFormat="1" ht="22.5" customHeight="1" x14ac:dyDescent="0.25">
      <c r="A410" s="1217"/>
      <c r="B410" s="1232"/>
      <c r="C410" s="1281"/>
      <c r="D410" s="1217"/>
      <c r="E410" s="1217"/>
      <c r="F410" s="564" t="s">
        <v>11250</v>
      </c>
      <c r="G410" s="588">
        <v>2</v>
      </c>
      <c r="H410" s="1217"/>
      <c r="I410" s="580"/>
      <c r="J410" s="580"/>
      <c r="K410" s="1217"/>
      <c r="L410" s="931"/>
      <c r="M410" s="931"/>
    </row>
    <row r="411" spans="1:13" s="581" customFormat="1" ht="22.5" customHeight="1" x14ac:dyDescent="0.25">
      <c r="A411" s="1217"/>
      <c r="B411" s="1232"/>
      <c r="C411" s="1281"/>
      <c r="D411" s="1217"/>
      <c r="E411" s="1217"/>
      <c r="F411" s="564" t="s">
        <v>11251</v>
      </c>
      <c r="G411" s="588">
        <v>2</v>
      </c>
      <c r="H411" s="1217"/>
      <c r="I411" s="580"/>
      <c r="J411" s="580"/>
      <c r="K411" s="1217"/>
      <c r="L411" s="931"/>
      <c r="M411" s="931"/>
    </row>
    <row r="412" spans="1:13" s="581" customFormat="1" ht="22.5" customHeight="1" x14ac:dyDescent="0.25">
      <c r="A412" s="1217"/>
      <c r="B412" s="1232"/>
      <c r="C412" s="1281"/>
      <c r="D412" s="1217"/>
      <c r="E412" s="1217"/>
      <c r="F412" s="564" t="s">
        <v>11252</v>
      </c>
      <c r="G412" s="588">
        <v>2</v>
      </c>
      <c r="H412" s="1217"/>
      <c r="I412" s="580"/>
      <c r="J412" s="580"/>
      <c r="K412" s="1217"/>
      <c r="L412" s="931"/>
      <c r="M412" s="931"/>
    </row>
    <row r="413" spans="1:13" s="581" customFormat="1" ht="22.5" customHeight="1" x14ac:dyDescent="0.25">
      <c r="A413" s="1217"/>
      <c r="B413" s="1232"/>
      <c r="C413" s="1281"/>
      <c r="D413" s="1217"/>
      <c r="E413" s="1217"/>
      <c r="F413" s="564" t="s">
        <v>11253</v>
      </c>
      <c r="G413" s="588">
        <v>3</v>
      </c>
      <c r="H413" s="1217"/>
      <c r="I413" s="580"/>
      <c r="J413" s="580"/>
      <c r="K413" s="1217"/>
      <c r="L413" s="931"/>
      <c r="M413" s="931"/>
    </row>
    <row r="414" spans="1:13" s="581" customFormat="1" ht="22.5" customHeight="1" x14ac:dyDescent="0.25">
      <c r="A414" s="1218"/>
      <c r="B414" s="1234"/>
      <c r="C414" s="1282"/>
      <c r="D414" s="1218"/>
      <c r="E414" s="1218"/>
      <c r="F414" s="564" t="s">
        <v>11140</v>
      </c>
      <c r="G414" s="588">
        <v>3</v>
      </c>
      <c r="H414" s="1218"/>
      <c r="I414" s="580"/>
      <c r="J414" s="580"/>
      <c r="K414" s="1218"/>
      <c r="L414" s="932"/>
      <c r="M414" s="932"/>
    </row>
    <row r="415" spans="1:13" s="581" customFormat="1" ht="22.5" customHeight="1" x14ac:dyDescent="0.25">
      <c r="A415" s="1228" t="s">
        <v>11254</v>
      </c>
      <c r="B415" s="1233" t="s">
        <v>11173</v>
      </c>
      <c r="C415" s="1280" t="s">
        <v>7923</v>
      </c>
      <c r="D415" s="1228" t="s">
        <v>4060</v>
      </c>
      <c r="E415" s="1228" t="s">
        <v>11255</v>
      </c>
      <c r="F415" s="564" t="s">
        <v>11256</v>
      </c>
      <c r="G415" s="588">
        <v>1</v>
      </c>
      <c r="H415" s="1228" t="s">
        <v>6682</v>
      </c>
      <c r="I415" s="580"/>
      <c r="J415" s="580"/>
      <c r="K415" s="1228"/>
      <c r="L415" s="930"/>
      <c r="M415" s="930"/>
    </row>
    <row r="416" spans="1:13" s="581" customFormat="1" ht="22.5" customHeight="1" x14ac:dyDescent="0.25">
      <c r="A416" s="1217"/>
      <c r="B416" s="1232"/>
      <c r="C416" s="1281"/>
      <c r="D416" s="1217"/>
      <c r="E416" s="1284"/>
      <c r="F416" s="564" t="s">
        <v>11257</v>
      </c>
      <c r="G416" s="588">
        <v>1</v>
      </c>
      <c r="H416" s="1217"/>
      <c r="I416" s="580"/>
      <c r="J416" s="580"/>
      <c r="K416" s="1217"/>
      <c r="L416" s="931"/>
      <c r="M416" s="931"/>
    </row>
    <row r="417" spans="1:13" s="581" customFormat="1" ht="22.5" customHeight="1" x14ac:dyDescent="0.25">
      <c r="A417" s="1217"/>
      <c r="B417" s="1232"/>
      <c r="C417" s="1281"/>
      <c r="D417" s="1217"/>
      <c r="E417" s="1284"/>
      <c r="F417" s="564" t="s">
        <v>11258</v>
      </c>
      <c r="G417" s="588">
        <v>1</v>
      </c>
      <c r="H417" s="1217"/>
      <c r="I417" s="580"/>
      <c r="J417" s="580"/>
      <c r="K417" s="1217"/>
      <c r="L417" s="931"/>
      <c r="M417" s="931"/>
    </row>
    <row r="418" spans="1:13" s="581" customFormat="1" ht="22.5" customHeight="1" x14ac:dyDescent="0.25">
      <c r="A418" s="1217"/>
      <c r="B418" s="1232"/>
      <c r="C418" s="1281"/>
      <c r="D418" s="1217"/>
      <c r="E418" s="1284"/>
      <c r="F418" s="564" t="s">
        <v>11259</v>
      </c>
      <c r="G418" s="588">
        <v>1</v>
      </c>
      <c r="H418" s="1217"/>
      <c r="I418" s="580"/>
      <c r="J418" s="580"/>
      <c r="K418" s="1217"/>
      <c r="L418" s="931"/>
      <c r="M418" s="931"/>
    </row>
    <row r="419" spans="1:13" s="581" customFormat="1" ht="22.5" customHeight="1" x14ac:dyDescent="0.25">
      <c r="A419" s="1217"/>
      <c r="B419" s="1232"/>
      <c r="C419" s="1281"/>
      <c r="D419" s="1217"/>
      <c r="E419" s="1284"/>
      <c r="F419" s="564" t="s">
        <v>11260</v>
      </c>
      <c r="G419" s="588">
        <v>1</v>
      </c>
      <c r="H419" s="1217"/>
      <c r="I419" s="580"/>
      <c r="J419" s="580"/>
      <c r="K419" s="1217"/>
      <c r="L419" s="931"/>
      <c r="M419" s="931"/>
    </row>
    <row r="420" spans="1:13" s="581" customFormat="1" ht="22.5" customHeight="1" x14ac:dyDescent="0.25">
      <c r="A420" s="1217"/>
      <c r="B420" s="1232"/>
      <c r="C420" s="1281"/>
      <c r="D420" s="1217"/>
      <c r="E420" s="1284"/>
      <c r="F420" s="564" t="s">
        <v>11261</v>
      </c>
      <c r="G420" s="588">
        <v>1</v>
      </c>
      <c r="H420" s="1217"/>
      <c r="I420" s="580"/>
      <c r="J420" s="580"/>
      <c r="K420" s="1217"/>
      <c r="L420" s="931"/>
      <c r="M420" s="931"/>
    </row>
    <row r="421" spans="1:13" s="581" customFormat="1" ht="22.5" customHeight="1" x14ac:dyDescent="0.25">
      <c r="A421" s="1217"/>
      <c r="B421" s="1232"/>
      <c r="C421" s="1281"/>
      <c r="D421" s="1217"/>
      <c r="E421" s="1284"/>
      <c r="F421" s="564" t="s">
        <v>11262</v>
      </c>
      <c r="G421" s="588">
        <v>1</v>
      </c>
      <c r="H421" s="1217"/>
      <c r="I421" s="580"/>
      <c r="J421" s="580"/>
      <c r="K421" s="1217"/>
      <c r="L421" s="931"/>
      <c r="M421" s="931"/>
    </row>
    <row r="422" spans="1:13" s="581" customFormat="1" ht="22.5" customHeight="1" x14ac:dyDescent="0.25">
      <c r="A422" s="1217"/>
      <c r="B422" s="1232"/>
      <c r="C422" s="1281"/>
      <c r="D422" s="1217"/>
      <c r="E422" s="1284"/>
      <c r="F422" s="564" t="s">
        <v>11263</v>
      </c>
      <c r="G422" s="588">
        <v>1</v>
      </c>
      <c r="H422" s="1217"/>
      <c r="I422" s="580"/>
      <c r="J422" s="580"/>
      <c r="K422" s="1217"/>
      <c r="L422" s="931"/>
      <c r="M422" s="931"/>
    </row>
    <row r="423" spans="1:13" s="581" customFormat="1" ht="22.5" customHeight="1" x14ac:dyDescent="0.25">
      <c r="A423" s="1217"/>
      <c r="B423" s="1232"/>
      <c r="C423" s="1281"/>
      <c r="D423" s="1217"/>
      <c r="E423" s="1284"/>
      <c r="F423" s="564" t="s">
        <v>11264</v>
      </c>
      <c r="G423" s="588">
        <v>3</v>
      </c>
      <c r="H423" s="1217"/>
      <c r="I423" s="580"/>
      <c r="J423" s="580"/>
      <c r="K423" s="1217"/>
      <c r="L423" s="931"/>
      <c r="M423" s="931"/>
    </row>
    <row r="424" spans="1:13" s="581" customFormat="1" ht="22.5" customHeight="1" x14ac:dyDescent="0.25">
      <c r="A424" s="1217"/>
      <c r="B424" s="1232"/>
      <c r="C424" s="1281"/>
      <c r="D424" s="1217"/>
      <c r="E424" s="1284"/>
      <c r="F424" s="564" t="s">
        <v>11265</v>
      </c>
      <c r="G424" s="588">
        <v>1</v>
      </c>
      <c r="H424" s="1217"/>
      <c r="I424" s="580"/>
      <c r="J424" s="580"/>
      <c r="K424" s="1217"/>
      <c r="L424" s="931"/>
      <c r="M424" s="931"/>
    </row>
    <row r="425" spans="1:13" s="581" customFormat="1" ht="22.5" customHeight="1" x14ac:dyDescent="0.25">
      <c r="A425" s="1217"/>
      <c r="B425" s="1232"/>
      <c r="C425" s="1281"/>
      <c r="D425" s="1217"/>
      <c r="E425" s="1284"/>
      <c r="F425" s="564" t="s">
        <v>11161</v>
      </c>
      <c r="G425" s="588">
        <v>1</v>
      </c>
      <c r="H425" s="1217"/>
      <c r="I425" s="580"/>
      <c r="J425" s="580"/>
      <c r="K425" s="1217"/>
      <c r="L425" s="931"/>
      <c r="M425" s="931"/>
    </row>
    <row r="426" spans="1:13" s="581" customFormat="1" ht="22.5" customHeight="1" x14ac:dyDescent="0.25">
      <c r="A426" s="1217"/>
      <c r="B426" s="1232"/>
      <c r="C426" s="1281"/>
      <c r="D426" s="1217"/>
      <c r="E426" s="1284"/>
      <c r="F426" s="564" t="s">
        <v>11162</v>
      </c>
      <c r="G426" s="588">
        <v>1</v>
      </c>
      <c r="H426" s="1217"/>
      <c r="I426" s="580"/>
      <c r="J426" s="580"/>
      <c r="K426" s="1217"/>
      <c r="L426" s="931"/>
      <c r="M426" s="931"/>
    </row>
    <row r="427" spans="1:13" s="581" customFormat="1" ht="22.5" customHeight="1" x14ac:dyDescent="0.25">
      <c r="A427" s="1218"/>
      <c r="B427" s="1234"/>
      <c r="C427" s="1282"/>
      <c r="D427" s="1218"/>
      <c r="E427" s="1285"/>
      <c r="F427" s="564" t="s">
        <v>11140</v>
      </c>
      <c r="G427" s="588">
        <v>2</v>
      </c>
      <c r="H427" s="1218"/>
      <c r="I427" s="580"/>
      <c r="J427" s="580"/>
      <c r="K427" s="1218"/>
      <c r="L427" s="932"/>
      <c r="M427" s="932"/>
    </row>
    <row r="428" spans="1:13" s="584" customFormat="1" ht="22.5" customHeight="1" x14ac:dyDescent="0.25">
      <c r="A428" s="1228" t="s">
        <v>11266</v>
      </c>
      <c r="B428" s="1292" t="s">
        <v>11267</v>
      </c>
      <c r="C428" s="1280" t="s">
        <v>7923</v>
      </c>
      <c r="D428" s="1228" t="s">
        <v>11268</v>
      </c>
      <c r="E428" s="1286" t="s">
        <v>11136</v>
      </c>
      <c r="F428" s="582" t="s">
        <v>11269</v>
      </c>
      <c r="G428" s="605">
        <v>1</v>
      </c>
      <c r="H428" s="1289" t="s">
        <v>6682</v>
      </c>
      <c r="I428" s="583"/>
      <c r="J428" s="583" t="s">
        <v>11270</v>
      </c>
      <c r="K428" s="1274"/>
      <c r="L428" s="1045"/>
      <c r="M428" s="1045"/>
    </row>
    <row r="429" spans="1:13" s="584" customFormat="1" ht="22.5" customHeight="1" x14ac:dyDescent="0.25">
      <c r="A429" s="1217"/>
      <c r="B429" s="1293"/>
      <c r="C429" s="1281"/>
      <c r="D429" s="1217"/>
      <c r="E429" s="1286"/>
      <c r="F429" s="582" t="s">
        <v>11271</v>
      </c>
      <c r="G429" s="605">
        <v>1</v>
      </c>
      <c r="H429" s="1290"/>
      <c r="I429" s="583"/>
      <c r="J429" s="583" t="s">
        <v>11272</v>
      </c>
      <c r="K429" s="1276"/>
      <c r="L429" s="1046"/>
      <c r="M429" s="1046"/>
    </row>
    <row r="430" spans="1:13" s="496" customFormat="1" ht="22.5" customHeight="1" x14ac:dyDescent="0.25">
      <c r="A430" s="1218"/>
      <c r="B430" s="1294"/>
      <c r="C430" s="1282"/>
      <c r="D430" s="1218"/>
      <c r="E430" s="1286"/>
      <c r="F430" s="582" t="s">
        <v>11273</v>
      </c>
      <c r="G430" s="605">
        <v>1</v>
      </c>
      <c r="H430" s="1291"/>
      <c r="I430" s="583"/>
      <c r="J430" s="583" t="s">
        <v>11272</v>
      </c>
      <c r="K430" s="1275"/>
      <c r="L430" s="1047"/>
      <c r="M430" s="1047"/>
    </row>
    <row r="431" spans="1:13" s="496" customFormat="1" ht="22.5" customHeight="1" x14ac:dyDescent="0.25">
      <c r="A431" s="1228" t="s">
        <v>11274</v>
      </c>
      <c r="B431" s="1292" t="s">
        <v>11267</v>
      </c>
      <c r="C431" s="1280" t="s">
        <v>7923</v>
      </c>
      <c r="D431" s="1228" t="s">
        <v>11268</v>
      </c>
      <c r="E431" s="1286" t="s">
        <v>11174</v>
      </c>
      <c r="F431" s="582" t="s">
        <v>11275</v>
      </c>
      <c r="G431" s="605">
        <v>2</v>
      </c>
      <c r="H431" s="1289" t="s">
        <v>6682</v>
      </c>
      <c r="I431" s="583"/>
      <c r="J431" s="583" t="s">
        <v>11272</v>
      </c>
      <c r="K431" s="1274"/>
      <c r="L431" s="1045"/>
      <c r="M431" s="1045"/>
    </row>
    <row r="432" spans="1:13" s="496" customFormat="1" ht="22.5" customHeight="1" x14ac:dyDescent="0.25">
      <c r="A432" s="1218"/>
      <c r="B432" s="1294"/>
      <c r="C432" s="1282"/>
      <c r="D432" s="1218"/>
      <c r="E432" s="1286"/>
      <c r="F432" s="582" t="s">
        <v>11276</v>
      </c>
      <c r="G432" s="605">
        <v>1</v>
      </c>
      <c r="H432" s="1291"/>
      <c r="I432" s="583"/>
      <c r="J432" s="583" t="s">
        <v>11272</v>
      </c>
      <c r="K432" s="1275"/>
      <c r="L432" s="1047"/>
      <c r="M432" s="1047"/>
    </row>
    <row r="433" spans="1:13" s="496" customFormat="1" ht="22.5" customHeight="1" x14ac:dyDescent="0.25">
      <c r="A433" s="1228" t="s">
        <v>11277</v>
      </c>
      <c r="B433" s="1292" t="s">
        <v>11267</v>
      </c>
      <c r="C433" s="1280" t="s">
        <v>7923</v>
      </c>
      <c r="D433" s="1228" t="s">
        <v>11268</v>
      </c>
      <c r="E433" s="1286" t="s">
        <v>11193</v>
      </c>
      <c r="F433" s="582" t="s">
        <v>11278</v>
      </c>
      <c r="G433" s="605">
        <v>1</v>
      </c>
      <c r="H433" s="1289" t="s">
        <v>6682</v>
      </c>
      <c r="I433" s="583"/>
      <c r="J433" s="583" t="s">
        <v>11279</v>
      </c>
      <c r="K433" s="1274"/>
      <c r="L433" s="1045"/>
      <c r="M433" s="1045"/>
    </row>
    <row r="434" spans="1:13" s="496" customFormat="1" ht="22.5" customHeight="1" x14ac:dyDescent="0.25">
      <c r="A434" s="1217"/>
      <c r="B434" s="1293"/>
      <c r="C434" s="1281"/>
      <c r="D434" s="1217"/>
      <c r="E434" s="1286"/>
      <c r="F434" s="582" t="s">
        <v>11280</v>
      </c>
      <c r="G434" s="605">
        <v>1</v>
      </c>
      <c r="H434" s="1290"/>
      <c r="I434" s="583"/>
      <c r="J434" s="583" t="s">
        <v>11272</v>
      </c>
      <c r="K434" s="1276"/>
      <c r="L434" s="1046"/>
      <c r="M434" s="1046"/>
    </row>
    <row r="435" spans="1:13" s="496" customFormat="1" ht="22.5" customHeight="1" x14ac:dyDescent="0.25">
      <c r="A435" s="1218"/>
      <c r="B435" s="1294"/>
      <c r="C435" s="1282"/>
      <c r="D435" s="1218"/>
      <c r="E435" s="1286"/>
      <c r="F435" s="582" t="s">
        <v>11281</v>
      </c>
      <c r="G435" s="605">
        <v>1</v>
      </c>
      <c r="H435" s="1291"/>
      <c r="I435" s="583"/>
      <c r="J435" s="583" t="s">
        <v>11272</v>
      </c>
      <c r="K435" s="1275"/>
      <c r="L435" s="1047"/>
      <c r="M435" s="1047"/>
    </row>
    <row r="436" spans="1:13" s="496" customFormat="1" ht="22.5" customHeight="1" x14ac:dyDescent="0.25">
      <c r="A436" s="1228" t="s">
        <v>11282</v>
      </c>
      <c r="B436" s="1292" t="s">
        <v>11267</v>
      </c>
      <c r="C436" s="1280" t="s">
        <v>7923</v>
      </c>
      <c r="D436" s="1228" t="s">
        <v>11268</v>
      </c>
      <c r="E436" s="1286" t="s">
        <v>11217</v>
      </c>
      <c r="F436" s="582" t="s">
        <v>11283</v>
      </c>
      <c r="G436" s="605">
        <v>2</v>
      </c>
      <c r="H436" s="1289" t="s">
        <v>6682</v>
      </c>
      <c r="I436" s="583"/>
      <c r="J436" s="583" t="s">
        <v>11272</v>
      </c>
      <c r="K436" s="1274"/>
      <c r="L436" s="1045"/>
      <c r="M436" s="1045"/>
    </row>
    <row r="437" spans="1:13" s="496" customFormat="1" ht="22.5" customHeight="1" x14ac:dyDescent="0.25">
      <c r="A437" s="1218"/>
      <c r="B437" s="1294"/>
      <c r="C437" s="1282"/>
      <c r="D437" s="1218"/>
      <c r="E437" s="1286"/>
      <c r="F437" s="582" t="s">
        <v>11284</v>
      </c>
      <c r="G437" s="605">
        <v>1</v>
      </c>
      <c r="H437" s="1291"/>
      <c r="I437" s="583"/>
      <c r="J437" s="583" t="s">
        <v>11272</v>
      </c>
      <c r="K437" s="1275"/>
      <c r="L437" s="1047"/>
      <c r="M437" s="1047"/>
    </row>
    <row r="438" spans="1:13" s="496" customFormat="1" ht="22.5" customHeight="1" x14ac:dyDescent="0.25">
      <c r="A438" s="585" t="s">
        <v>11285</v>
      </c>
      <c r="B438" s="586" t="s">
        <v>11267</v>
      </c>
      <c r="C438" s="590" t="s">
        <v>7923</v>
      </c>
      <c r="D438" s="588" t="s">
        <v>11268</v>
      </c>
      <c r="E438" s="588" t="s">
        <v>11286</v>
      </c>
      <c r="F438" s="582" t="s">
        <v>11287</v>
      </c>
      <c r="G438" s="605">
        <v>2</v>
      </c>
      <c r="H438" s="616" t="s">
        <v>6682</v>
      </c>
      <c r="I438" s="583"/>
      <c r="J438" s="583" t="s">
        <v>11272</v>
      </c>
      <c r="K438" s="583"/>
      <c r="L438" s="846"/>
      <c r="M438" s="846"/>
    </row>
    <row r="439" spans="1:13" ht="22.5" x14ac:dyDescent="0.25">
      <c r="A439" s="444" t="s">
        <v>7737</v>
      </c>
      <c r="B439" s="445" t="s">
        <v>5344</v>
      </c>
      <c r="C439" s="457" t="s">
        <v>5926</v>
      </c>
      <c r="D439" s="588" t="s">
        <v>12099</v>
      </c>
      <c r="E439" s="588" t="s">
        <v>11956</v>
      </c>
      <c r="F439" s="582" t="s">
        <v>11987</v>
      </c>
      <c r="G439" s="605"/>
      <c r="H439" s="616"/>
      <c r="I439" s="583" t="s">
        <v>12028</v>
      </c>
      <c r="J439" s="583" t="s">
        <v>6561</v>
      </c>
      <c r="K439" s="444"/>
      <c r="L439" s="833"/>
      <c r="M439" s="822"/>
    </row>
    <row r="440" spans="1:13" s="97" customFormat="1" ht="22.5" customHeight="1" x14ac:dyDescent="0.25">
      <c r="A440" s="937" t="s">
        <v>7738</v>
      </c>
      <c r="B440" s="939" t="s">
        <v>5344</v>
      </c>
      <c r="C440" s="966" t="s">
        <v>5926</v>
      </c>
      <c r="D440" s="588" t="s">
        <v>12100</v>
      </c>
      <c r="E440" s="588" t="s">
        <v>11956</v>
      </c>
      <c r="F440" s="582" t="s">
        <v>11469</v>
      </c>
      <c r="G440" s="605"/>
      <c r="H440" s="616"/>
      <c r="I440" s="583" t="s">
        <v>3970</v>
      </c>
      <c r="J440" s="583"/>
      <c r="K440" s="444"/>
      <c r="L440" s="941"/>
      <c r="M440" s="949"/>
    </row>
    <row r="441" spans="1:13" s="97" customFormat="1" ht="15" customHeight="1" x14ac:dyDescent="0.25">
      <c r="A441" s="947"/>
      <c r="B441" s="976"/>
      <c r="C441" s="967"/>
      <c r="D441" s="588" t="s">
        <v>12104</v>
      </c>
      <c r="E441" s="588" t="s">
        <v>12189</v>
      </c>
      <c r="F441" s="582" t="s">
        <v>11469</v>
      </c>
      <c r="G441" s="605"/>
      <c r="H441" s="616"/>
      <c r="I441" s="583" t="s">
        <v>3970</v>
      </c>
      <c r="J441" s="583"/>
      <c r="K441" s="445"/>
      <c r="L441" s="944"/>
      <c r="M441" s="960"/>
    </row>
    <row r="442" spans="1:13" s="97" customFormat="1" ht="15" customHeight="1" x14ac:dyDescent="0.25">
      <c r="A442" s="947"/>
      <c r="B442" s="976"/>
      <c r="C442" s="967"/>
      <c r="D442" s="588" t="s">
        <v>12113</v>
      </c>
      <c r="E442" s="588" t="s">
        <v>839</v>
      </c>
      <c r="F442" s="582" t="s">
        <v>11469</v>
      </c>
      <c r="G442" s="605"/>
      <c r="H442" s="616"/>
      <c r="I442" s="583" t="s">
        <v>3970</v>
      </c>
      <c r="J442" s="583"/>
      <c r="K442" s="445"/>
      <c r="L442" s="944"/>
      <c r="M442" s="960"/>
    </row>
    <row r="443" spans="1:13" s="97" customFormat="1" ht="15" customHeight="1" x14ac:dyDescent="0.25">
      <c r="A443" s="947"/>
      <c r="B443" s="976"/>
      <c r="C443" s="967"/>
      <c r="D443" s="588" t="s">
        <v>12139</v>
      </c>
      <c r="E443" s="588" t="s">
        <v>11956</v>
      </c>
      <c r="F443" s="582" t="s">
        <v>11469</v>
      </c>
      <c r="G443" s="605"/>
      <c r="H443" s="616"/>
      <c r="I443" s="583"/>
      <c r="J443" s="583"/>
      <c r="K443" s="445"/>
      <c r="L443" s="944"/>
      <c r="M443" s="960"/>
    </row>
    <row r="444" spans="1:13" s="97" customFormat="1" ht="15" customHeight="1" x14ac:dyDescent="0.25">
      <c r="A444" s="938"/>
      <c r="B444" s="940"/>
      <c r="C444" s="992"/>
      <c r="D444" s="588" t="s">
        <v>12163</v>
      </c>
      <c r="E444" s="588" t="s">
        <v>3987</v>
      </c>
      <c r="F444" s="582" t="s">
        <v>11469</v>
      </c>
      <c r="G444" s="605"/>
      <c r="H444" s="616"/>
      <c r="I444" s="583"/>
      <c r="J444" s="583"/>
      <c r="K444" s="445"/>
      <c r="L444" s="942"/>
      <c r="M444" s="950"/>
    </row>
    <row r="445" spans="1:13" s="97" customFormat="1" ht="22.5" x14ac:dyDescent="0.25">
      <c r="A445" s="444" t="s">
        <v>12192</v>
      </c>
      <c r="B445" s="445" t="s">
        <v>5344</v>
      </c>
      <c r="C445" s="871" t="s">
        <v>5926</v>
      </c>
      <c r="D445" s="588" t="s">
        <v>12101</v>
      </c>
      <c r="E445" s="588" t="s">
        <v>12189</v>
      </c>
      <c r="F445" s="582" t="s">
        <v>11502</v>
      </c>
      <c r="G445" s="605"/>
      <c r="H445" s="616"/>
      <c r="I445" s="583" t="s">
        <v>6555</v>
      </c>
      <c r="J445" s="583" t="s">
        <v>12029</v>
      </c>
      <c r="K445" s="445"/>
      <c r="L445" s="834"/>
      <c r="M445" s="870"/>
    </row>
    <row r="446" spans="1:13" s="97" customFormat="1" ht="22.5" x14ac:dyDescent="0.25">
      <c r="A446" s="444" t="s">
        <v>12193</v>
      </c>
      <c r="B446" s="445" t="s">
        <v>5344</v>
      </c>
      <c r="C446" s="871" t="s">
        <v>5926</v>
      </c>
      <c r="D446" s="588" t="s">
        <v>12105</v>
      </c>
      <c r="E446" s="588" t="s">
        <v>12189</v>
      </c>
      <c r="F446" s="582" t="s">
        <v>11502</v>
      </c>
      <c r="G446" s="605"/>
      <c r="H446" s="616"/>
      <c r="I446" s="583" t="s">
        <v>6555</v>
      </c>
      <c r="J446" s="583" t="s">
        <v>12029</v>
      </c>
      <c r="K446" s="445"/>
      <c r="L446" s="834"/>
      <c r="M446" s="870"/>
    </row>
    <row r="447" spans="1:13" s="97" customFormat="1" ht="22.5" x14ac:dyDescent="0.25">
      <c r="A447" s="444" t="s">
        <v>12194</v>
      </c>
      <c r="B447" s="445" t="s">
        <v>5344</v>
      </c>
      <c r="C447" s="871" t="s">
        <v>5926</v>
      </c>
      <c r="D447" s="588" t="s">
        <v>12102</v>
      </c>
      <c r="E447" s="588" t="s">
        <v>11956</v>
      </c>
      <c r="F447" s="582" t="s">
        <v>11988</v>
      </c>
      <c r="G447" s="605"/>
      <c r="H447" s="616"/>
      <c r="I447" s="583" t="s">
        <v>6559</v>
      </c>
      <c r="J447" s="583" t="s">
        <v>12030</v>
      </c>
      <c r="K447" s="445"/>
      <c r="L447" s="834"/>
      <c r="M447" s="870"/>
    </row>
    <row r="448" spans="1:13" s="97" customFormat="1" ht="22.5" customHeight="1" x14ac:dyDescent="0.25">
      <c r="A448" s="937" t="s">
        <v>12195</v>
      </c>
      <c r="B448" s="939" t="s">
        <v>5344</v>
      </c>
      <c r="C448" s="966" t="s">
        <v>5926</v>
      </c>
      <c r="D448" s="588" t="s">
        <v>12103</v>
      </c>
      <c r="E448" s="588" t="s">
        <v>11956</v>
      </c>
      <c r="F448" s="582" t="s">
        <v>11989</v>
      </c>
      <c r="G448" s="605"/>
      <c r="H448" s="616"/>
      <c r="I448" s="583" t="s">
        <v>6555</v>
      </c>
      <c r="J448" s="583" t="s">
        <v>6558</v>
      </c>
      <c r="K448" s="445"/>
      <c r="L448" s="941"/>
      <c r="M448" s="949"/>
    </row>
    <row r="449" spans="1:13" s="97" customFormat="1" ht="22.5" x14ac:dyDescent="0.25">
      <c r="A449" s="947"/>
      <c r="B449" s="976"/>
      <c r="C449" s="967"/>
      <c r="D449" s="588" t="s">
        <v>12188</v>
      </c>
      <c r="E449" s="588" t="s">
        <v>11972</v>
      </c>
      <c r="F449" s="582" t="s">
        <v>11989</v>
      </c>
      <c r="G449" s="605"/>
      <c r="H449" s="616"/>
      <c r="I449" s="583" t="s">
        <v>11669</v>
      </c>
      <c r="J449" s="878" t="s">
        <v>12098</v>
      </c>
      <c r="K449" s="445"/>
      <c r="L449" s="944"/>
      <c r="M449" s="960"/>
    </row>
    <row r="450" spans="1:13" s="97" customFormat="1" ht="15" customHeight="1" x14ac:dyDescent="0.25">
      <c r="A450" s="947"/>
      <c r="B450" s="976"/>
      <c r="C450" s="967"/>
      <c r="D450" s="588" t="s">
        <v>12160</v>
      </c>
      <c r="E450" s="588" t="s">
        <v>11972</v>
      </c>
      <c r="F450" s="582" t="s">
        <v>11989</v>
      </c>
      <c r="G450" s="605"/>
      <c r="H450" s="616"/>
      <c r="I450" s="583" t="s">
        <v>3975</v>
      </c>
      <c r="J450" s="583" t="s">
        <v>12071</v>
      </c>
      <c r="K450" s="445"/>
      <c r="L450" s="944"/>
      <c r="M450" s="960"/>
    </row>
    <row r="451" spans="1:13" s="97" customFormat="1" ht="15" customHeight="1" x14ac:dyDescent="0.25">
      <c r="A451" s="947"/>
      <c r="B451" s="976"/>
      <c r="C451" s="967"/>
      <c r="D451" s="588" t="s">
        <v>12161</v>
      </c>
      <c r="E451" s="588" t="s">
        <v>11972</v>
      </c>
      <c r="F451" s="582" t="s">
        <v>11989</v>
      </c>
      <c r="G451" s="605"/>
      <c r="H451" s="616"/>
      <c r="I451" s="583" t="s">
        <v>3975</v>
      </c>
      <c r="J451" s="583" t="s">
        <v>12072</v>
      </c>
      <c r="K451" s="445"/>
      <c r="L451" s="944"/>
      <c r="M451" s="960"/>
    </row>
    <row r="452" spans="1:13" s="97" customFormat="1" ht="15" customHeight="1" x14ac:dyDescent="0.25">
      <c r="A452" s="947"/>
      <c r="B452" s="976"/>
      <c r="C452" s="967"/>
      <c r="D452" s="588" t="s">
        <v>12162</v>
      </c>
      <c r="E452" s="588" t="s">
        <v>11972</v>
      </c>
      <c r="F452" s="582" t="s">
        <v>11989</v>
      </c>
      <c r="G452" s="605"/>
      <c r="H452" s="616"/>
      <c r="I452" s="583" t="s">
        <v>3975</v>
      </c>
      <c r="J452" s="583"/>
      <c r="K452" s="445"/>
      <c r="L452" s="944"/>
      <c r="M452" s="960"/>
    </row>
    <row r="453" spans="1:13" s="97" customFormat="1" ht="22.5" x14ac:dyDescent="0.25">
      <c r="A453" s="947"/>
      <c r="B453" s="976"/>
      <c r="C453" s="967"/>
      <c r="D453" s="588" t="s">
        <v>12173</v>
      </c>
      <c r="E453" s="588" t="s">
        <v>11440</v>
      </c>
      <c r="F453" s="582" t="s">
        <v>12019</v>
      </c>
      <c r="G453" s="605"/>
      <c r="H453" s="616"/>
      <c r="I453" s="583" t="s">
        <v>3986</v>
      </c>
      <c r="J453" s="878" t="s">
        <v>12078</v>
      </c>
      <c r="K453" s="445"/>
      <c r="L453" s="944"/>
      <c r="M453" s="960"/>
    </row>
    <row r="454" spans="1:13" s="97" customFormat="1" ht="15" customHeight="1" x14ac:dyDescent="0.25">
      <c r="A454" s="947"/>
      <c r="B454" s="976"/>
      <c r="C454" s="967"/>
      <c r="D454" s="588" t="s">
        <v>12156</v>
      </c>
      <c r="E454" s="588" t="s">
        <v>11972</v>
      </c>
      <c r="F454" s="582" t="s">
        <v>11989</v>
      </c>
      <c r="G454" s="605"/>
      <c r="H454" s="616"/>
      <c r="I454" s="583" t="s">
        <v>3975</v>
      </c>
      <c r="J454" s="583" t="s">
        <v>12066</v>
      </c>
      <c r="K454" s="445"/>
      <c r="L454" s="944"/>
      <c r="M454" s="960"/>
    </row>
    <row r="455" spans="1:13" s="97" customFormat="1" ht="15" customHeight="1" x14ac:dyDescent="0.25">
      <c r="A455" s="947"/>
      <c r="B455" s="976"/>
      <c r="C455" s="967"/>
      <c r="D455" s="588" t="s">
        <v>12150</v>
      </c>
      <c r="E455" s="588" t="s">
        <v>11440</v>
      </c>
      <c r="F455" s="582" t="s">
        <v>11989</v>
      </c>
      <c r="G455" s="605"/>
      <c r="H455" s="616"/>
      <c r="I455" s="583" t="s">
        <v>3986</v>
      </c>
      <c r="J455" s="583" t="s">
        <v>12063</v>
      </c>
      <c r="K455" s="445"/>
      <c r="L455" s="944"/>
      <c r="M455" s="960"/>
    </row>
    <row r="456" spans="1:13" s="97" customFormat="1" ht="15" customHeight="1" x14ac:dyDescent="0.25">
      <c r="A456" s="947"/>
      <c r="B456" s="976"/>
      <c r="C456" s="967"/>
      <c r="D456" s="588" t="s">
        <v>12151</v>
      </c>
      <c r="E456" s="588" t="s">
        <v>11440</v>
      </c>
      <c r="F456" s="582" t="s">
        <v>11989</v>
      </c>
      <c r="G456" s="605"/>
      <c r="H456" s="616"/>
      <c r="I456" s="583" t="s">
        <v>3975</v>
      </c>
      <c r="J456" s="583" t="s">
        <v>12064</v>
      </c>
      <c r="K456" s="445"/>
      <c r="L456" s="944"/>
      <c r="M456" s="960"/>
    </row>
    <row r="457" spans="1:13" s="97" customFormat="1" ht="15" customHeight="1" x14ac:dyDescent="0.25">
      <c r="A457" s="947"/>
      <c r="B457" s="976"/>
      <c r="C457" s="967"/>
      <c r="D457" s="588" t="s">
        <v>12152</v>
      </c>
      <c r="E457" s="588" t="s">
        <v>11440</v>
      </c>
      <c r="F457" s="582" t="s">
        <v>11989</v>
      </c>
      <c r="G457" s="605"/>
      <c r="H457" s="616"/>
      <c r="I457" s="583" t="s">
        <v>3975</v>
      </c>
      <c r="J457" s="583" t="s">
        <v>12065</v>
      </c>
      <c r="K457" s="445"/>
      <c r="L457" s="944"/>
      <c r="M457" s="960"/>
    </row>
    <row r="458" spans="1:13" s="97" customFormat="1" ht="15" customHeight="1" x14ac:dyDescent="0.25">
      <c r="A458" s="947"/>
      <c r="B458" s="976"/>
      <c r="C458" s="967"/>
      <c r="D458" s="588" t="s">
        <v>12147</v>
      </c>
      <c r="E458" s="588" t="s">
        <v>11440</v>
      </c>
      <c r="F458" s="582" t="s">
        <v>11989</v>
      </c>
      <c r="G458" s="605"/>
      <c r="H458" s="616"/>
      <c r="I458" s="583" t="s">
        <v>3975</v>
      </c>
      <c r="J458" s="583" t="s">
        <v>12062</v>
      </c>
      <c r="K458" s="445"/>
      <c r="L458" s="944"/>
      <c r="M458" s="960"/>
    </row>
    <row r="459" spans="1:13" s="97" customFormat="1" ht="15" customHeight="1" x14ac:dyDescent="0.25">
      <c r="A459" s="947"/>
      <c r="B459" s="976"/>
      <c r="C459" s="967"/>
      <c r="D459" s="588" t="s">
        <v>12145</v>
      </c>
      <c r="E459" s="588" t="s">
        <v>11440</v>
      </c>
      <c r="F459" s="582" t="s">
        <v>11989</v>
      </c>
      <c r="G459" s="605"/>
      <c r="H459" s="616"/>
      <c r="I459" s="583" t="s">
        <v>3975</v>
      </c>
      <c r="J459" s="583" t="s">
        <v>12060</v>
      </c>
      <c r="K459" s="445"/>
      <c r="L459" s="944"/>
      <c r="M459" s="960"/>
    </row>
    <row r="460" spans="1:13" s="97" customFormat="1" ht="15" customHeight="1" x14ac:dyDescent="0.25">
      <c r="A460" s="947"/>
      <c r="B460" s="976"/>
      <c r="C460" s="967"/>
      <c r="D460" s="588" t="s">
        <v>12126</v>
      </c>
      <c r="E460" s="588" t="s">
        <v>11440</v>
      </c>
      <c r="F460" s="582" t="s">
        <v>11989</v>
      </c>
      <c r="G460" s="605"/>
      <c r="H460" s="616"/>
      <c r="I460" s="583" t="s">
        <v>3975</v>
      </c>
      <c r="J460" s="583" t="s">
        <v>12046</v>
      </c>
      <c r="K460" s="445"/>
      <c r="L460" s="944"/>
      <c r="M460" s="960"/>
    </row>
    <row r="461" spans="1:13" s="97" customFormat="1" ht="15" customHeight="1" x14ac:dyDescent="0.25">
      <c r="A461" s="947"/>
      <c r="B461" s="976"/>
      <c r="C461" s="967"/>
      <c r="D461" s="588" t="s">
        <v>12127</v>
      </c>
      <c r="E461" s="588" t="s">
        <v>11440</v>
      </c>
      <c r="F461" s="582" t="s">
        <v>11989</v>
      </c>
      <c r="G461" s="605"/>
      <c r="H461" s="616"/>
      <c r="I461" s="583" t="s">
        <v>3975</v>
      </c>
      <c r="J461" s="583" t="s">
        <v>12047</v>
      </c>
      <c r="K461" s="445"/>
      <c r="L461" s="944"/>
      <c r="M461" s="960"/>
    </row>
    <row r="462" spans="1:13" s="97" customFormat="1" ht="15" customHeight="1" x14ac:dyDescent="0.25">
      <c r="A462" s="947"/>
      <c r="B462" s="976"/>
      <c r="C462" s="967"/>
      <c r="D462" s="588" t="s">
        <v>12137</v>
      </c>
      <c r="E462" s="588" t="s">
        <v>11440</v>
      </c>
      <c r="F462" s="582" t="s">
        <v>11989</v>
      </c>
      <c r="G462" s="605"/>
      <c r="H462" s="616"/>
      <c r="I462" s="583" t="s">
        <v>3975</v>
      </c>
      <c r="J462" s="583"/>
      <c r="K462" s="445"/>
      <c r="L462" s="944"/>
      <c r="M462" s="960"/>
    </row>
    <row r="463" spans="1:13" s="97" customFormat="1" ht="15" customHeight="1" x14ac:dyDescent="0.25">
      <c r="A463" s="938"/>
      <c r="B463" s="940"/>
      <c r="C463" s="992"/>
      <c r="D463" s="588" t="s">
        <v>12138</v>
      </c>
      <c r="E463" s="588" t="s">
        <v>11440</v>
      </c>
      <c r="F463" s="582" t="s">
        <v>11989</v>
      </c>
      <c r="G463" s="605"/>
      <c r="H463" s="616"/>
      <c r="I463" s="583" t="s">
        <v>3975</v>
      </c>
      <c r="J463" s="583"/>
      <c r="K463" s="445"/>
      <c r="L463" s="942"/>
      <c r="M463" s="950"/>
    </row>
    <row r="464" spans="1:13" s="97" customFormat="1" ht="22.5" x14ac:dyDescent="0.25">
      <c r="A464" s="444" t="s">
        <v>12196</v>
      </c>
      <c r="B464" s="445" t="s">
        <v>5344</v>
      </c>
      <c r="C464" s="871" t="s">
        <v>5926</v>
      </c>
      <c r="D464" s="588" t="s">
        <v>12107</v>
      </c>
      <c r="E464" s="588" t="s">
        <v>839</v>
      </c>
      <c r="F464" s="582" t="s">
        <v>11991</v>
      </c>
      <c r="G464" s="605"/>
      <c r="H464" s="616"/>
      <c r="I464" s="583" t="s">
        <v>11569</v>
      </c>
      <c r="J464" s="878" t="s">
        <v>11570</v>
      </c>
      <c r="K464" s="445"/>
      <c r="L464" s="834"/>
      <c r="M464" s="870"/>
    </row>
    <row r="465" spans="1:13" s="97" customFormat="1" ht="22.5" x14ac:dyDescent="0.25">
      <c r="A465" s="444" t="s">
        <v>12197</v>
      </c>
      <c r="B465" s="445" t="s">
        <v>5344</v>
      </c>
      <c r="C465" s="871" t="s">
        <v>5926</v>
      </c>
      <c r="D465" s="588" t="s">
        <v>12108</v>
      </c>
      <c r="E465" s="588" t="s">
        <v>12190</v>
      </c>
      <c r="F465" s="582" t="s">
        <v>11487</v>
      </c>
      <c r="G465" s="605"/>
      <c r="H465" s="616"/>
      <c r="I465" s="583" t="s">
        <v>12033</v>
      </c>
      <c r="J465" s="583" t="s">
        <v>12034</v>
      </c>
      <c r="K465" s="445"/>
      <c r="L465" s="834"/>
      <c r="M465" s="870"/>
    </row>
    <row r="466" spans="1:13" s="97" customFormat="1" ht="22.5" customHeight="1" x14ac:dyDescent="0.25">
      <c r="A466" s="937" t="s">
        <v>12198</v>
      </c>
      <c r="B466" s="939" t="s">
        <v>5344</v>
      </c>
      <c r="C466" s="966" t="s">
        <v>5926</v>
      </c>
      <c r="D466" s="588" t="s">
        <v>12109</v>
      </c>
      <c r="E466" s="588" t="s">
        <v>839</v>
      </c>
      <c r="F466" s="582" t="s">
        <v>11992</v>
      </c>
      <c r="G466" s="605"/>
      <c r="H466" s="616"/>
      <c r="I466" s="583" t="s">
        <v>6555</v>
      </c>
      <c r="J466" s="583" t="s">
        <v>12035</v>
      </c>
      <c r="K466" s="445"/>
      <c r="L466" s="941"/>
      <c r="M466" s="949"/>
    </row>
    <row r="467" spans="1:13" s="97" customFormat="1" ht="15" customHeight="1" x14ac:dyDescent="0.25">
      <c r="A467" s="938"/>
      <c r="B467" s="940"/>
      <c r="C467" s="992"/>
      <c r="D467" s="588" t="s">
        <v>12110</v>
      </c>
      <c r="E467" s="588" t="s">
        <v>839</v>
      </c>
      <c r="F467" s="582" t="s">
        <v>11992</v>
      </c>
      <c r="G467" s="605"/>
      <c r="H467" s="616"/>
      <c r="I467" s="583" t="s">
        <v>6555</v>
      </c>
      <c r="J467" s="583" t="s">
        <v>12035</v>
      </c>
      <c r="K467" s="445"/>
      <c r="L467" s="942"/>
      <c r="M467" s="950"/>
    </row>
    <row r="468" spans="1:13" s="97" customFormat="1" ht="22.5" x14ac:dyDescent="0.25">
      <c r="A468" s="444" t="s">
        <v>12199</v>
      </c>
      <c r="B468" s="445" t="s">
        <v>5344</v>
      </c>
      <c r="C468" s="871" t="s">
        <v>5926</v>
      </c>
      <c r="D468" s="588" t="s">
        <v>12111</v>
      </c>
      <c r="E468" s="588" t="s">
        <v>839</v>
      </c>
      <c r="F468" s="582" t="s">
        <v>11993</v>
      </c>
      <c r="G468" s="605"/>
      <c r="H468" s="616"/>
      <c r="I468" s="583" t="s">
        <v>6555</v>
      </c>
      <c r="J468" s="583" t="s">
        <v>12036</v>
      </c>
      <c r="K468" s="445"/>
      <c r="L468" s="834"/>
      <c r="M468" s="870"/>
    </row>
    <row r="469" spans="1:13" s="97" customFormat="1" ht="22.5" x14ac:dyDescent="0.25">
      <c r="A469" s="444" t="s">
        <v>12200</v>
      </c>
      <c r="B469" s="445" t="s">
        <v>5344</v>
      </c>
      <c r="C469" s="871" t="s">
        <v>5926</v>
      </c>
      <c r="D469" s="588" t="s">
        <v>12112</v>
      </c>
      <c r="E469" s="588" t="s">
        <v>839</v>
      </c>
      <c r="F469" s="582" t="s">
        <v>11994</v>
      </c>
      <c r="G469" s="605"/>
      <c r="H469" s="616"/>
      <c r="I469" s="583" t="s">
        <v>12037</v>
      </c>
      <c r="J469" s="583" t="s">
        <v>12038</v>
      </c>
      <c r="K469" s="445"/>
      <c r="L469" s="834"/>
      <c r="M469" s="870"/>
    </row>
    <row r="470" spans="1:13" s="97" customFormat="1" ht="22.5" customHeight="1" x14ac:dyDescent="0.25">
      <c r="A470" s="937" t="s">
        <v>12201</v>
      </c>
      <c r="B470" s="939" t="s">
        <v>5344</v>
      </c>
      <c r="C470" s="966" t="s">
        <v>5926</v>
      </c>
      <c r="D470" s="588" t="s">
        <v>12114</v>
      </c>
      <c r="E470" s="588" t="s">
        <v>839</v>
      </c>
      <c r="F470" s="582" t="s">
        <v>11995</v>
      </c>
      <c r="G470" s="605"/>
      <c r="H470" s="616"/>
      <c r="I470" s="583" t="s">
        <v>3981</v>
      </c>
      <c r="J470" s="583" t="s">
        <v>12039</v>
      </c>
      <c r="K470" s="445"/>
      <c r="L470" s="941"/>
      <c r="M470" s="949"/>
    </row>
    <row r="471" spans="1:13" s="97" customFormat="1" ht="15" customHeight="1" x14ac:dyDescent="0.25">
      <c r="A471" s="947"/>
      <c r="B471" s="976"/>
      <c r="C471" s="967"/>
      <c r="D471" s="588" t="s">
        <v>12115</v>
      </c>
      <c r="E471" s="588" t="s">
        <v>839</v>
      </c>
      <c r="F471" s="582" t="s">
        <v>11995</v>
      </c>
      <c r="G471" s="605"/>
      <c r="H471" s="616"/>
      <c r="I471" s="583" t="s">
        <v>3981</v>
      </c>
      <c r="J471" s="583" t="s">
        <v>3976</v>
      </c>
      <c r="K471" s="445"/>
      <c r="L471" s="944"/>
      <c r="M471" s="960"/>
    </row>
    <row r="472" spans="1:13" s="97" customFormat="1" ht="30" customHeight="1" x14ac:dyDescent="0.25">
      <c r="A472" s="938"/>
      <c r="B472" s="940"/>
      <c r="C472" s="992"/>
      <c r="D472" s="588" t="s">
        <v>12116</v>
      </c>
      <c r="E472" s="588" t="s">
        <v>839</v>
      </c>
      <c r="F472" s="582" t="s">
        <v>11995</v>
      </c>
      <c r="G472" s="605"/>
      <c r="H472" s="616"/>
      <c r="I472" s="583" t="s">
        <v>12040</v>
      </c>
      <c r="J472" s="878" t="s">
        <v>12041</v>
      </c>
      <c r="K472" s="445"/>
      <c r="L472" s="942"/>
      <c r="M472" s="950"/>
    </row>
    <row r="473" spans="1:13" s="97" customFormat="1" ht="22.5" x14ac:dyDescent="0.25">
      <c r="A473" s="444" t="s">
        <v>12202</v>
      </c>
      <c r="B473" s="445" t="s">
        <v>5344</v>
      </c>
      <c r="C473" s="871" t="s">
        <v>5926</v>
      </c>
      <c r="D473" s="588" t="s">
        <v>12117</v>
      </c>
      <c r="E473" s="588" t="s">
        <v>839</v>
      </c>
      <c r="F473" s="582" t="s">
        <v>11475</v>
      </c>
      <c r="G473" s="605"/>
      <c r="H473" s="616"/>
      <c r="I473" s="583" t="s">
        <v>3981</v>
      </c>
      <c r="J473" s="583" t="s">
        <v>12042</v>
      </c>
      <c r="K473" s="445"/>
      <c r="L473" s="834"/>
      <c r="M473" s="870"/>
    </row>
    <row r="474" spans="1:13" s="97" customFormat="1" ht="22.5" x14ac:dyDescent="0.25">
      <c r="A474" s="444" t="s">
        <v>12203</v>
      </c>
      <c r="B474" s="445" t="s">
        <v>5344</v>
      </c>
      <c r="C474" s="871" t="s">
        <v>5926</v>
      </c>
      <c r="D474" s="588" t="s">
        <v>12118</v>
      </c>
      <c r="E474" s="588" t="s">
        <v>839</v>
      </c>
      <c r="F474" s="582" t="s">
        <v>11996</v>
      </c>
      <c r="G474" s="605"/>
      <c r="H474" s="616"/>
      <c r="I474" s="583" t="s">
        <v>6555</v>
      </c>
      <c r="J474" s="583" t="s">
        <v>12043</v>
      </c>
      <c r="K474" s="445"/>
      <c r="L474" s="834"/>
      <c r="M474" s="870"/>
    </row>
    <row r="475" spans="1:13" s="97" customFormat="1" ht="22.5" customHeight="1" x14ac:dyDescent="0.25">
      <c r="A475" s="937" t="s">
        <v>12204</v>
      </c>
      <c r="B475" s="939" t="s">
        <v>5344</v>
      </c>
      <c r="C475" s="966" t="s">
        <v>5926</v>
      </c>
      <c r="D475" s="588" t="s">
        <v>12119</v>
      </c>
      <c r="E475" s="588" t="s">
        <v>839</v>
      </c>
      <c r="F475" s="582" t="s">
        <v>11997</v>
      </c>
      <c r="G475" s="605"/>
      <c r="H475" s="616"/>
      <c r="I475" s="583" t="s">
        <v>6555</v>
      </c>
      <c r="J475" s="583" t="s">
        <v>12043</v>
      </c>
      <c r="K475" s="445"/>
      <c r="L475" s="941"/>
      <c r="M475" s="949"/>
    </row>
    <row r="476" spans="1:13" s="97" customFormat="1" ht="15" customHeight="1" x14ac:dyDescent="0.25">
      <c r="A476" s="938"/>
      <c r="B476" s="940"/>
      <c r="C476" s="992"/>
      <c r="D476" s="588" t="s">
        <v>12120</v>
      </c>
      <c r="E476" s="588" t="s">
        <v>839</v>
      </c>
      <c r="F476" s="582" t="s">
        <v>11998</v>
      </c>
      <c r="G476" s="605"/>
      <c r="H476" s="616"/>
      <c r="I476" s="583" t="s">
        <v>6555</v>
      </c>
      <c r="J476" s="583" t="s">
        <v>12044</v>
      </c>
      <c r="K476" s="445"/>
      <c r="L476" s="942"/>
      <c r="M476" s="950"/>
    </row>
    <row r="477" spans="1:13" s="97" customFormat="1" ht="22.5" customHeight="1" x14ac:dyDescent="0.25">
      <c r="A477" s="937" t="s">
        <v>12205</v>
      </c>
      <c r="B477" s="939" t="s">
        <v>5344</v>
      </c>
      <c r="C477" s="966" t="s">
        <v>5926</v>
      </c>
      <c r="D477" s="588" t="s">
        <v>12121</v>
      </c>
      <c r="E477" s="588" t="s">
        <v>839</v>
      </c>
      <c r="F477" s="582" t="s">
        <v>11999</v>
      </c>
      <c r="G477" s="605"/>
      <c r="H477" s="616"/>
      <c r="I477" s="583" t="s">
        <v>6555</v>
      </c>
      <c r="J477" s="583" t="s">
        <v>12045</v>
      </c>
      <c r="K477" s="445"/>
      <c r="L477" s="941"/>
      <c r="M477" s="949"/>
    </row>
    <row r="478" spans="1:13" s="97" customFormat="1" ht="15" customHeight="1" x14ac:dyDescent="0.25">
      <c r="A478" s="938"/>
      <c r="B478" s="940"/>
      <c r="C478" s="992"/>
      <c r="D478" s="588" t="s">
        <v>12122</v>
      </c>
      <c r="E478" s="588" t="s">
        <v>839</v>
      </c>
      <c r="F478" s="582" t="s">
        <v>11999</v>
      </c>
      <c r="G478" s="605"/>
      <c r="H478" s="616"/>
      <c r="I478" s="583" t="s">
        <v>6555</v>
      </c>
      <c r="J478" s="583" t="s">
        <v>12045</v>
      </c>
      <c r="K478" s="445"/>
      <c r="L478" s="942"/>
      <c r="M478" s="950"/>
    </row>
    <row r="479" spans="1:13" s="97" customFormat="1" ht="22.5" customHeight="1" x14ac:dyDescent="0.25">
      <c r="A479" s="937" t="s">
        <v>12206</v>
      </c>
      <c r="B479" s="939" t="s">
        <v>5344</v>
      </c>
      <c r="C479" s="966" t="s">
        <v>5926</v>
      </c>
      <c r="D479" s="588" t="s">
        <v>12123</v>
      </c>
      <c r="E479" s="588" t="s">
        <v>12190</v>
      </c>
      <c r="F479" s="582" t="s">
        <v>12000</v>
      </c>
      <c r="G479" s="605"/>
      <c r="H479" s="616"/>
      <c r="I479" s="583" t="s">
        <v>3986</v>
      </c>
      <c r="J479" s="583"/>
      <c r="K479" s="445"/>
      <c r="L479" s="941"/>
      <c r="M479" s="949"/>
    </row>
    <row r="480" spans="1:13" s="97" customFormat="1" ht="15" customHeight="1" x14ac:dyDescent="0.25">
      <c r="A480" s="938"/>
      <c r="B480" s="940"/>
      <c r="C480" s="992"/>
      <c r="D480" s="588" t="s">
        <v>11725</v>
      </c>
      <c r="E480" s="588" t="s">
        <v>11440</v>
      </c>
      <c r="F480" s="582" t="s">
        <v>12006</v>
      </c>
      <c r="G480" s="605"/>
      <c r="H480" s="616"/>
      <c r="I480" s="583" t="s">
        <v>12051</v>
      </c>
      <c r="J480" s="583" t="s">
        <v>12052</v>
      </c>
      <c r="K480" s="445"/>
      <c r="L480" s="942"/>
      <c r="M480" s="950"/>
    </row>
    <row r="481" spans="1:13" s="97" customFormat="1" ht="22.5" customHeight="1" x14ac:dyDescent="0.25">
      <c r="A481" s="937" t="s">
        <v>12207</v>
      </c>
      <c r="B481" s="939" t="s">
        <v>5344</v>
      </c>
      <c r="C481" s="966" t="s">
        <v>5926</v>
      </c>
      <c r="D481" s="588" t="s">
        <v>12124</v>
      </c>
      <c r="E481" s="588" t="s">
        <v>12190</v>
      </c>
      <c r="F481" s="582" t="s">
        <v>12001</v>
      </c>
      <c r="G481" s="605"/>
      <c r="H481" s="616"/>
      <c r="I481" s="583" t="s">
        <v>11540</v>
      </c>
      <c r="J481" s="583" t="s">
        <v>11541</v>
      </c>
      <c r="K481" s="445"/>
      <c r="L481" s="941"/>
      <c r="M481" s="949"/>
    </row>
    <row r="482" spans="1:13" s="97" customFormat="1" ht="15" customHeight="1" x14ac:dyDescent="0.25">
      <c r="A482" s="947"/>
      <c r="B482" s="976"/>
      <c r="C482" s="967"/>
      <c r="D482" s="588" t="s">
        <v>12125</v>
      </c>
      <c r="E482" s="588" t="s">
        <v>12190</v>
      </c>
      <c r="F482" s="582" t="s">
        <v>12001</v>
      </c>
      <c r="G482" s="605"/>
      <c r="H482" s="616"/>
      <c r="I482" s="583"/>
      <c r="J482" s="583"/>
      <c r="K482" s="445"/>
      <c r="L482" s="944"/>
      <c r="M482" s="960"/>
    </row>
    <row r="483" spans="1:13" s="97" customFormat="1" ht="15" customHeight="1" x14ac:dyDescent="0.25">
      <c r="A483" s="947"/>
      <c r="B483" s="976"/>
      <c r="C483" s="967"/>
      <c r="D483" s="588" t="s">
        <v>12167</v>
      </c>
      <c r="E483" s="588" t="s">
        <v>11440</v>
      </c>
      <c r="F483" s="582" t="s">
        <v>12001</v>
      </c>
      <c r="G483" s="605"/>
      <c r="H483" s="616"/>
      <c r="I483" s="583" t="s">
        <v>12074</v>
      </c>
      <c r="J483" s="583" t="s">
        <v>11541</v>
      </c>
      <c r="K483" s="445"/>
      <c r="L483" s="944"/>
      <c r="M483" s="960"/>
    </row>
    <row r="484" spans="1:13" s="97" customFormat="1" ht="15" customHeight="1" x14ac:dyDescent="0.25">
      <c r="A484" s="947"/>
      <c r="B484" s="976"/>
      <c r="C484" s="967"/>
      <c r="D484" s="588" t="s">
        <v>12168</v>
      </c>
      <c r="E484" s="588" t="s">
        <v>11440</v>
      </c>
      <c r="F484" s="582" t="s">
        <v>12001</v>
      </c>
      <c r="G484" s="605"/>
      <c r="H484" s="616"/>
      <c r="I484" s="583" t="s">
        <v>12074</v>
      </c>
      <c r="J484" s="583" t="s">
        <v>11541</v>
      </c>
      <c r="K484" s="445"/>
      <c r="L484" s="944"/>
      <c r="M484" s="960"/>
    </row>
    <row r="485" spans="1:13" s="97" customFormat="1" ht="15" customHeight="1" x14ac:dyDescent="0.25">
      <c r="A485" s="947"/>
      <c r="B485" s="976"/>
      <c r="C485" s="967"/>
      <c r="D485" s="588" t="s">
        <v>12169</v>
      </c>
      <c r="E485" s="588" t="s">
        <v>12190</v>
      </c>
      <c r="F485" s="582" t="s">
        <v>12001</v>
      </c>
      <c r="G485" s="605"/>
      <c r="H485" s="616"/>
      <c r="I485" s="583" t="s">
        <v>12074</v>
      </c>
      <c r="J485" s="583" t="s">
        <v>11541</v>
      </c>
      <c r="K485" s="445"/>
      <c r="L485" s="944"/>
      <c r="M485" s="960"/>
    </row>
    <row r="486" spans="1:13" s="97" customFormat="1" ht="15" customHeight="1" x14ac:dyDescent="0.25">
      <c r="A486" s="938"/>
      <c r="B486" s="940"/>
      <c r="C486" s="992"/>
      <c r="D486" s="588" t="s">
        <v>12172</v>
      </c>
      <c r="E486" s="588" t="s">
        <v>12190</v>
      </c>
      <c r="F486" s="582" t="s">
        <v>12001</v>
      </c>
      <c r="G486" s="605"/>
      <c r="H486" s="616"/>
      <c r="I486" s="583" t="s">
        <v>12074</v>
      </c>
      <c r="J486" s="583" t="s">
        <v>11541</v>
      </c>
      <c r="K486" s="445"/>
      <c r="L486" s="942"/>
      <c r="M486" s="950"/>
    </row>
    <row r="487" spans="1:13" s="97" customFormat="1" ht="22.5" customHeight="1" x14ac:dyDescent="0.25">
      <c r="A487" s="937" t="s">
        <v>12208</v>
      </c>
      <c r="B487" s="939" t="s">
        <v>5344</v>
      </c>
      <c r="C487" s="966" t="s">
        <v>5926</v>
      </c>
      <c r="D487" s="588" t="s">
        <v>12128</v>
      </c>
      <c r="E487" s="588" t="s">
        <v>11440</v>
      </c>
      <c r="F487" s="582" t="s">
        <v>12002</v>
      </c>
      <c r="G487" s="605"/>
      <c r="H487" s="616"/>
      <c r="I487" s="583" t="s">
        <v>3986</v>
      </c>
      <c r="J487" s="583" t="s">
        <v>12048</v>
      </c>
      <c r="K487" s="445"/>
      <c r="L487" s="941"/>
      <c r="M487" s="949"/>
    </row>
    <row r="488" spans="1:13" s="97" customFormat="1" ht="15" customHeight="1" x14ac:dyDescent="0.25">
      <c r="A488" s="947"/>
      <c r="B488" s="976"/>
      <c r="C488" s="967"/>
      <c r="D488" s="588" t="s">
        <v>12133</v>
      </c>
      <c r="E488" s="588" t="s">
        <v>11440</v>
      </c>
      <c r="F488" s="582" t="s">
        <v>12002</v>
      </c>
      <c r="G488" s="605"/>
      <c r="H488" s="616"/>
      <c r="I488" s="583" t="s">
        <v>3986</v>
      </c>
      <c r="J488" s="583" t="s">
        <v>12048</v>
      </c>
      <c r="K488" s="445"/>
      <c r="L488" s="944"/>
      <c r="M488" s="960"/>
    </row>
    <row r="489" spans="1:13" s="97" customFormat="1" ht="22.5" x14ac:dyDescent="0.25">
      <c r="A489" s="938"/>
      <c r="B489" s="940"/>
      <c r="C489" s="992"/>
      <c r="D489" s="588" t="s">
        <v>12136</v>
      </c>
      <c r="E489" s="588" t="s">
        <v>11956</v>
      </c>
      <c r="F489" s="582" t="s">
        <v>12008</v>
      </c>
      <c r="G489" s="605"/>
      <c r="H489" s="616"/>
      <c r="I489" s="583" t="s">
        <v>3986</v>
      </c>
      <c r="J489" s="878" t="s">
        <v>12054</v>
      </c>
      <c r="K489" s="445"/>
      <c r="L489" s="942"/>
      <c r="M489" s="950"/>
    </row>
    <row r="490" spans="1:13" s="97" customFormat="1" ht="22.5" customHeight="1" x14ac:dyDescent="0.25">
      <c r="A490" s="937" t="s">
        <v>12209</v>
      </c>
      <c r="B490" s="939" t="s">
        <v>5344</v>
      </c>
      <c r="C490" s="966" t="s">
        <v>5926</v>
      </c>
      <c r="D490" s="588" t="s">
        <v>12129</v>
      </c>
      <c r="E490" s="588" t="s">
        <v>11440</v>
      </c>
      <c r="F490" s="582" t="s">
        <v>12003</v>
      </c>
      <c r="G490" s="605"/>
      <c r="H490" s="616"/>
      <c r="I490" s="583" t="s">
        <v>3975</v>
      </c>
      <c r="J490" s="583"/>
      <c r="K490" s="445"/>
      <c r="L490" s="941"/>
      <c r="M490" s="949"/>
    </row>
    <row r="491" spans="1:13" s="97" customFormat="1" ht="15" customHeight="1" x14ac:dyDescent="0.25">
      <c r="A491" s="947"/>
      <c r="B491" s="976"/>
      <c r="C491" s="967"/>
      <c r="D491" s="588" t="s">
        <v>12134</v>
      </c>
      <c r="E491" s="588" t="s">
        <v>11440</v>
      </c>
      <c r="F491" s="582" t="s">
        <v>12003</v>
      </c>
      <c r="G491" s="605"/>
      <c r="H491" s="616"/>
      <c r="I491" s="583" t="s">
        <v>3975</v>
      </c>
      <c r="J491" s="583"/>
      <c r="K491" s="445"/>
      <c r="L491" s="944"/>
      <c r="M491" s="960"/>
    </row>
    <row r="492" spans="1:13" s="97" customFormat="1" ht="15" customHeight="1" x14ac:dyDescent="0.25">
      <c r="A492" s="938"/>
      <c r="B492" s="940"/>
      <c r="C492" s="992"/>
      <c r="D492" s="588" t="s">
        <v>12153</v>
      </c>
      <c r="E492" s="588" t="s">
        <v>11440</v>
      </c>
      <c r="F492" s="582" t="s">
        <v>12003</v>
      </c>
      <c r="G492" s="605"/>
      <c r="H492" s="616"/>
      <c r="I492" s="583" t="s">
        <v>3975</v>
      </c>
      <c r="J492" s="583"/>
      <c r="K492" s="445"/>
      <c r="L492" s="942"/>
      <c r="M492" s="950"/>
    </row>
    <row r="493" spans="1:13" s="97" customFormat="1" ht="22.5" x14ac:dyDescent="0.25">
      <c r="A493" s="444" t="s">
        <v>12210</v>
      </c>
      <c r="B493" s="445" t="s">
        <v>5344</v>
      </c>
      <c r="C493" s="871" t="s">
        <v>5926</v>
      </c>
      <c r="D493" s="588" t="s">
        <v>12130</v>
      </c>
      <c r="E493" s="588" t="s">
        <v>11440</v>
      </c>
      <c r="F493" s="582" t="s">
        <v>12004</v>
      </c>
      <c r="G493" s="605"/>
      <c r="H493" s="616"/>
      <c r="I493" s="583"/>
      <c r="J493" s="583"/>
      <c r="K493" s="445"/>
      <c r="L493" s="834"/>
      <c r="M493" s="870"/>
    </row>
    <row r="494" spans="1:13" s="97" customFormat="1" ht="22.5" x14ac:dyDescent="0.25">
      <c r="A494" s="444" t="s">
        <v>12211</v>
      </c>
      <c r="B494" s="445" t="s">
        <v>5344</v>
      </c>
      <c r="C494" s="871" t="s">
        <v>5926</v>
      </c>
      <c r="D494" s="588" t="s">
        <v>12131</v>
      </c>
      <c r="E494" s="588" t="s">
        <v>12190</v>
      </c>
      <c r="F494" s="582" t="s">
        <v>11463</v>
      </c>
      <c r="G494" s="605"/>
      <c r="H494" s="616"/>
      <c r="I494" s="583" t="s">
        <v>12049</v>
      </c>
      <c r="J494" s="583" t="s">
        <v>12050</v>
      </c>
      <c r="K494" s="445"/>
      <c r="L494" s="834"/>
      <c r="M494" s="870"/>
    </row>
    <row r="495" spans="1:13" s="97" customFormat="1" ht="22.5" x14ac:dyDescent="0.25">
      <c r="A495" s="444" t="s">
        <v>12212</v>
      </c>
      <c r="B495" s="445" t="s">
        <v>5344</v>
      </c>
      <c r="C495" s="871" t="s">
        <v>5926</v>
      </c>
      <c r="D495" s="588" t="s">
        <v>12132</v>
      </c>
      <c r="E495" s="588" t="s">
        <v>12190</v>
      </c>
      <c r="F495" s="582" t="s">
        <v>12005</v>
      </c>
      <c r="G495" s="605"/>
      <c r="H495" s="616"/>
      <c r="I495" s="583"/>
      <c r="J495" s="583"/>
      <c r="K495" s="445"/>
      <c r="L495" s="834"/>
      <c r="M495" s="870"/>
    </row>
    <row r="496" spans="1:13" s="97" customFormat="1" ht="22.5" x14ac:dyDescent="0.25">
      <c r="A496" s="444" t="s">
        <v>12213</v>
      </c>
      <c r="B496" s="445" t="s">
        <v>5344</v>
      </c>
      <c r="C496" s="871" t="s">
        <v>5926</v>
      </c>
      <c r="D496" s="588" t="s">
        <v>12135</v>
      </c>
      <c r="E496" s="588" t="s">
        <v>11956</v>
      </c>
      <c r="F496" s="582" t="s">
        <v>12007</v>
      </c>
      <c r="G496" s="605"/>
      <c r="H496" s="616"/>
      <c r="I496" s="583" t="s">
        <v>3986</v>
      </c>
      <c r="J496" s="878" t="s">
        <v>12053</v>
      </c>
      <c r="K496" s="445"/>
      <c r="L496" s="834"/>
      <c r="M496" s="870"/>
    </row>
    <row r="497" spans="1:13" s="97" customFormat="1" ht="22.5" x14ac:dyDescent="0.25">
      <c r="A497" s="444" t="s">
        <v>12214</v>
      </c>
      <c r="B497" s="445" t="s">
        <v>5344</v>
      </c>
      <c r="C497" s="871" t="s">
        <v>5926</v>
      </c>
      <c r="D497" s="588" t="s">
        <v>12140</v>
      </c>
      <c r="E497" s="588" t="s">
        <v>11956</v>
      </c>
      <c r="F497" s="582" t="s">
        <v>12009</v>
      </c>
      <c r="G497" s="605"/>
      <c r="H497" s="616"/>
      <c r="I497" s="583" t="s">
        <v>3972</v>
      </c>
      <c r="J497" s="583" t="s">
        <v>12055</v>
      </c>
      <c r="K497" s="445"/>
      <c r="L497" s="834"/>
      <c r="M497" s="870"/>
    </row>
    <row r="498" spans="1:13" s="97" customFormat="1" ht="22.5" customHeight="1" x14ac:dyDescent="0.25">
      <c r="A498" s="937" t="s">
        <v>12215</v>
      </c>
      <c r="B498" s="939" t="s">
        <v>5344</v>
      </c>
      <c r="C498" s="966" t="s">
        <v>5926</v>
      </c>
      <c r="D498" s="588" t="s">
        <v>12141</v>
      </c>
      <c r="E498" s="588" t="s">
        <v>11956</v>
      </c>
      <c r="F498" s="582" t="s">
        <v>12010</v>
      </c>
      <c r="G498" s="605"/>
      <c r="H498" s="616"/>
      <c r="I498" s="583" t="s">
        <v>3972</v>
      </c>
      <c r="J498" s="583" t="s">
        <v>12056</v>
      </c>
      <c r="K498" s="445"/>
      <c r="L498" s="941"/>
      <c r="M498" s="949"/>
    </row>
    <row r="499" spans="1:13" s="97" customFormat="1" ht="15" customHeight="1" x14ac:dyDescent="0.25">
      <c r="A499" s="938"/>
      <c r="B499" s="940"/>
      <c r="C499" s="992"/>
      <c r="D499" s="588" t="s">
        <v>12174</v>
      </c>
      <c r="E499" s="588" t="s">
        <v>3987</v>
      </c>
      <c r="F499" s="582" t="s">
        <v>12010</v>
      </c>
      <c r="G499" s="605"/>
      <c r="H499" s="616"/>
      <c r="I499" s="583" t="s">
        <v>3985</v>
      </c>
      <c r="J499" s="583" t="s">
        <v>12079</v>
      </c>
      <c r="K499" s="445"/>
      <c r="L499" s="942"/>
      <c r="M499" s="950"/>
    </row>
    <row r="500" spans="1:13" s="97" customFormat="1" ht="22.5" x14ac:dyDescent="0.25">
      <c r="A500" s="444" t="s">
        <v>12216</v>
      </c>
      <c r="B500" s="445" t="s">
        <v>5344</v>
      </c>
      <c r="C500" s="871" t="s">
        <v>5926</v>
      </c>
      <c r="D500" s="588" t="s">
        <v>12142</v>
      </c>
      <c r="E500" s="588" t="s">
        <v>11956</v>
      </c>
      <c r="F500" s="582" t="s">
        <v>12011</v>
      </c>
      <c r="G500" s="605"/>
      <c r="H500" s="616"/>
      <c r="I500" s="583" t="s">
        <v>3972</v>
      </c>
      <c r="J500" s="583" t="s">
        <v>12057</v>
      </c>
      <c r="K500" s="445"/>
      <c r="L500" s="834"/>
      <c r="M500" s="870"/>
    </row>
    <row r="501" spans="1:13" s="97" customFormat="1" ht="22.5" x14ac:dyDescent="0.25">
      <c r="A501" s="444" t="s">
        <v>12217</v>
      </c>
      <c r="B501" s="445" t="s">
        <v>5344</v>
      </c>
      <c r="C501" s="871" t="s">
        <v>5926</v>
      </c>
      <c r="D501" s="588" t="s">
        <v>12143</v>
      </c>
      <c r="E501" s="588" t="s">
        <v>11440</v>
      </c>
      <c r="F501" s="582" t="s">
        <v>12012</v>
      </c>
      <c r="G501" s="605"/>
      <c r="H501" s="616"/>
      <c r="I501" s="583" t="s">
        <v>12058</v>
      </c>
      <c r="J501" s="583" t="s">
        <v>12059</v>
      </c>
      <c r="K501" s="445"/>
      <c r="L501" s="834"/>
      <c r="M501" s="870"/>
    </row>
    <row r="502" spans="1:13" s="97" customFormat="1" ht="22.5" x14ac:dyDescent="0.25">
      <c r="A502" s="444" t="s">
        <v>12218</v>
      </c>
      <c r="B502" s="445" t="s">
        <v>5344</v>
      </c>
      <c r="C502" s="871" t="s">
        <v>5926</v>
      </c>
      <c r="D502" s="588" t="s">
        <v>12144</v>
      </c>
      <c r="E502" s="588" t="s">
        <v>11440</v>
      </c>
      <c r="F502" s="582" t="s">
        <v>12013</v>
      </c>
      <c r="G502" s="605"/>
      <c r="H502" s="616"/>
      <c r="I502" s="583"/>
      <c r="J502" s="583"/>
      <c r="K502" s="445"/>
      <c r="L502" s="834"/>
      <c r="M502" s="870"/>
    </row>
    <row r="503" spans="1:13" s="97" customFormat="1" ht="22.5" x14ac:dyDescent="0.25">
      <c r="A503" s="444" t="s">
        <v>12219</v>
      </c>
      <c r="B503" s="445" t="s">
        <v>5344</v>
      </c>
      <c r="C503" s="871" t="s">
        <v>5926</v>
      </c>
      <c r="D503" s="588" t="s">
        <v>12146</v>
      </c>
      <c r="E503" s="588" t="s">
        <v>11440</v>
      </c>
      <c r="F503" s="582" t="s">
        <v>11992</v>
      </c>
      <c r="G503" s="605"/>
      <c r="H503" s="616"/>
      <c r="I503" s="879" t="s">
        <v>12061</v>
      </c>
      <c r="J503" s="583"/>
      <c r="K503" s="445"/>
      <c r="L503" s="834"/>
      <c r="M503" s="870"/>
    </row>
    <row r="504" spans="1:13" s="97" customFormat="1" ht="22.5" x14ac:dyDescent="0.25">
      <c r="A504" s="444" t="s">
        <v>12220</v>
      </c>
      <c r="B504" s="445" t="s">
        <v>5344</v>
      </c>
      <c r="C504" s="871" t="s">
        <v>5926</v>
      </c>
      <c r="D504" s="588" t="s">
        <v>12148</v>
      </c>
      <c r="E504" s="588" t="s">
        <v>11440</v>
      </c>
      <c r="F504" s="582" t="s">
        <v>12013</v>
      </c>
      <c r="G504" s="605"/>
      <c r="H504" s="616"/>
      <c r="I504" s="583"/>
      <c r="J504" s="583"/>
      <c r="K504" s="445"/>
      <c r="L504" s="834"/>
      <c r="M504" s="870"/>
    </row>
    <row r="505" spans="1:13" s="97" customFormat="1" ht="22.5" x14ac:dyDescent="0.25">
      <c r="A505" s="444" t="s">
        <v>12221</v>
      </c>
      <c r="B505" s="445" t="s">
        <v>5344</v>
      </c>
      <c r="C505" s="871" t="s">
        <v>5926</v>
      </c>
      <c r="D505" s="588" t="s">
        <v>12149</v>
      </c>
      <c r="E505" s="588" t="s">
        <v>11440</v>
      </c>
      <c r="F505" s="582" t="s">
        <v>12014</v>
      </c>
      <c r="G505" s="605"/>
      <c r="H505" s="616"/>
      <c r="I505" s="583"/>
      <c r="J505" s="583"/>
      <c r="K505" s="445"/>
      <c r="L505" s="834"/>
      <c r="M505" s="870"/>
    </row>
    <row r="506" spans="1:13" s="97" customFormat="1" ht="22.5" customHeight="1" x14ac:dyDescent="0.25">
      <c r="A506" s="937" t="s">
        <v>12222</v>
      </c>
      <c r="B506" s="939" t="s">
        <v>5344</v>
      </c>
      <c r="C506" s="966" t="s">
        <v>5926</v>
      </c>
      <c r="D506" s="588" t="s">
        <v>12154</v>
      </c>
      <c r="E506" s="588" t="s">
        <v>11440</v>
      </c>
      <c r="F506" s="582" t="s">
        <v>12008</v>
      </c>
      <c r="G506" s="605"/>
      <c r="H506" s="616"/>
      <c r="I506" s="583" t="s">
        <v>3986</v>
      </c>
      <c r="J506" s="583" t="s">
        <v>12048</v>
      </c>
      <c r="K506" s="445"/>
      <c r="L506" s="941"/>
      <c r="M506" s="949"/>
    </row>
    <row r="507" spans="1:13" s="97" customFormat="1" ht="15" customHeight="1" x14ac:dyDescent="0.25">
      <c r="A507" s="938"/>
      <c r="B507" s="940"/>
      <c r="C507" s="992"/>
      <c r="D507" s="588" t="s">
        <v>12155</v>
      </c>
      <c r="E507" s="588" t="s">
        <v>11440</v>
      </c>
      <c r="F507" s="582" t="s">
        <v>12008</v>
      </c>
      <c r="G507" s="605"/>
      <c r="H507" s="616"/>
      <c r="I507" s="583" t="s">
        <v>3986</v>
      </c>
      <c r="J507" s="583" t="s">
        <v>12048</v>
      </c>
      <c r="K507" s="445"/>
      <c r="L507" s="942"/>
      <c r="M507" s="950"/>
    </row>
    <row r="508" spans="1:13" s="97" customFormat="1" ht="22.5" customHeight="1" x14ac:dyDescent="0.25">
      <c r="A508" s="937" t="s">
        <v>12223</v>
      </c>
      <c r="B508" s="939" t="s">
        <v>5344</v>
      </c>
      <c r="C508" s="966" t="s">
        <v>5926</v>
      </c>
      <c r="D508" s="588" t="s">
        <v>12157</v>
      </c>
      <c r="E508" s="588" t="s">
        <v>11972</v>
      </c>
      <c r="F508" s="582" t="s">
        <v>12015</v>
      </c>
      <c r="G508" s="605"/>
      <c r="H508" s="616"/>
      <c r="I508" s="583"/>
      <c r="J508" s="583"/>
      <c r="K508" s="445"/>
      <c r="L508" s="941"/>
      <c r="M508" s="949"/>
    </row>
    <row r="509" spans="1:13" s="97" customFormat="1" ht="15" customHeight="1" x14ac:dyDescent="0.25">
      <c r="A509" s="938"/>
      <c r="B509" s="940"/>
      <c r="C509" s="992"/>
      <c r="D509" s="588" t="s">
        <v>12178</v>
      </c>
      <c r="E509" s="588" t="s">
        <v>12190</v>
      </c>
      <c r="F509" s="582" t="s">
        <v>12022</v>
      </c>
      <c r="G509" s="605"/>
      <c r="H509" s="616"/>
      <c r="I509" s="583" t="s">
        <v>12084</v>
      </c>
      <c r="J509" s="583" t="s">
        <v>12085</v>
      </c>
      <c r="K509" s="445"/>
      <c r="L509" s="942"/>
      <c r="M509" s="950"/>
    </row>
    <row r="510" spans="1:13" s="97" customFormat="1" ht="22.5" x14ac:dyDescent="0.25">
      <c r="A510" s="444" t="s">
        <v>12224</v>
      </c>
      <c r="B510" s="445" t="s">
        <v>5344</v>
      </c>
      <c r="C510" s="871" t="s">
        <v>5926</v>
      </c>
      <c r="D510" s="588" t="s">
        <v>12158</v>
      </c>
      <c r="E510" s="588" t="s">
        <v>11972</v>
      </c>
      <c r="F510" s="582" t="s">
        <v>12016</v>
      </c>
      <c r="G510" s="605"/>
      <c r="H510" s="616"/>
      <c r="I510" s="583" t="s">
        <v>12067</v>
      </c>
      <c r="J510" s="583" t="s">
        <v>12068</v>
      </c>
      <c r="K510" s="445"/>
      <c r="L510" s="834"/>
      <c r="M510" s="870"/>
    </row>
    <row r="511" spans="1:13" s="97" customFormat="1" ht="22.5" x14ac:dyDescent="0.25">
      <c r="A511" s="444" t="s">
        <v>12225</v>
      </c>
      <c r="B511" s="445" t="s">
        <v>5344</v>
      </c>
      <c r="C511" s="871" t="s">
        <v>5926</v>
      </c>
      <c r="D511" s="588" t="s">
        <v>12159</v>
      </c>
      <c r="E511" s="588" t="s">
        <v>11972</v>
      </c>
      <c r="F511" s="582" t="s">
        <v>12017</v>
      </c>
      <c r="G511" s="605"/>
      <c r="H511" s="616"/>
      <c r="I511" s="583" t="s">
        <v>12069</v>
      </c>
      <c r="J511" s="583" t="s">
        <v>12070</v>
      </c>
      <c r="K511" s="445"/>
      <c r="L511" s="834"/>
      <c r="M511" s="870"/>
    </row>
    <row r="512" spans="1:13" s="97" customFormat="1" ht="22.5" customHeight="1" x14ac:dyDescent="0.25">
      <c r="A512" s="937" t="s">
        <v>12226</v>
      </c>
      <c r="B512" s="939" t="s">
        <v>5344</v>
      </c>
      <c r="C512" s="966" t="s">
        <v>5926</v>
      </c>
      <c r="D512" s="588" t="s">
        <v>12164</v>
      </c>
      <c r="E512" s="588" t="s">
        <v>839</v>
      </c>
      <c r="F512" s="582" t="s">
        <v>11530</v>
      </c>
      <c r="G512" s="605"/>
      <c r="H512" s="616"/>
      <c r="I512" s="583" t="s">
        <v>3999</v>
      </c>
      <c r="J512" s="583" t="s">
        <v>11673</v>
      </c>
      <c r="K512" s="445"/>
      <c r="L512" s="941"/>
      <c r="M512" s="949"/>
    </row>
    <row r="513" spans="1:13" s="97" customFormat="1" ht="15" customHeight="1" x14ac:dyDescent="0.25">
      <c r="A513" s="947"/>
      <c r="B513" s="976"/>
      <c r="C513" s="967"/>
      <c r="D513" s="588" t="s">
        <v>12165</v>
      </c>
      <c r="E513" s="588" t="s">
        <v>839</v>
      </c>
      <c r="F513" s="582" t="s">
        <v>11530</v>
      </c>
      <c r="G513" s="605"/>
      <c r="H513" s="616"/>
      <c r="I513" s="583" t="s">
        <v>3999</v>
      </c>
      <c r="J513" s="583" t="s">
        <v>4000</v>
      </c>
      <c r="K513" s="445"/>
      <c r="L513" s="944"/>
      <c r="M513" s="960"/>
    </row>
    <row r="514" spans="1:13" s="97" customFormat="1" ht="15" customHeight="1" x14ac:dyDescent="0.25">
      <c r="A514" s="938"/>
      <c r="B514" s="940"/>
      <c r="C514" s="992"/>
      <c r="D514" s="588" t="s">
        <v>12171</v>
      </c>
      <c r="E514" s="588" t="s">
        <v>12189</v>
      </c>
      <c r="F514" s="582" t="s">
        <v>11530</v>
      </c>
      <c r="G514" s="605"/>
      <c r="H514" s="616"/>
      <c r="I514" s="583" t="s">
        <v>12076</v>
      </c>
      <c r="J514" s="583" t="s">
        <v>12077</v>
      </c>
      <c r="K514" s="445"/>
      <c r="L514" s="942"/>
      <c r="M514" s="950"/>
    </row>
    <row r="515" spans="1:13" s="97" customFormat="1" ht="22.5" x14ac:dyDescent="0.25">
      <c r="A515" s="444" t="s">
        <v>12227</v>
      </c>
      <c r="B515" s="445" t="s">
        <v>5344</v>
      </c>
      <c r="C515" s="871" t="s">
        <v>5926</v>
      </c>
      <c r="D515" s="588" t="s">
        <v>12166</v>
      </c>
      <c r="E515" s="588" t="s">
        <v>12190</v>
      </c>
      <c r="F515" s="582" t="s">
        <v>12018</v>
      </c>
      <c r="G515" s="605"/>
      <c r="H515" s="616"/>
      <c r="I515" s="583"/>
      <c r="J515" s="583" t="s">
        <v>12073</v>
      </c>
      <c r="K515" s="445"/>
      <c r="L515" s="834"/>
      <c r="M515" s="870"/>
    </row>
    <row r="516" spans="1:13" s="97" customFormat="1" ht="22.5" customHeight="1" x14ac:dyDescent="0.25">
      <c r="A516" s="937" t="s">
        <v>12228</v>
      </c>
      <c r="B516" s="939" t="s">
        <v>5344</v>
      </c>
      <c r="C516" s="966" t="s">
        <v>5926</v>
      </c>
      <c r="D516" s="588" t="s">
        <v>12106</v>
      </c>
      <c r="E516" s="588" t="s">
        <v>12189</v>
      </c>
      <c r="F516" s="582" t="s">
        <v>11990</v>
      </c>
      <c r="G516" s="605"/>
      <c r="H516" s="616"/>
      <c r="I516" s="583" t="s">
        <v>12031</v>
      </c>
      <c r="J516" s="583" t="s">
        <v>12032</v>
      </c>
      <c r="K516" s="445"/>
      <c r="L516" s="941"/>
      <c r="M516" s="949"/>
    </row>
    <row r="517" spans="1:13" s="97" customFormat="1" ht="22.5" x14ac:dyDescent="0.25">
      <c r="A517" s="947"/>
      <c r="B517" s="976"/>
      <c r="C517" s="967"/>
      <c r="D517" s="588" t="s">
        <v>12170</v>
      </c>
      <c r="E517" s="588" t="s">
        <v>12189</v>
      </c>
      <c r="F517" s="582" t="s">
        <v>11990</v>
      </c>
      <c r="G517" s="605"/>
      <c r="H517" s="616"/>
      <c r="I517" s="583" t="s">
        <v>4002</v>
      </c>
      <c r="J517" s="878" t="s">
        <v>12075</v>
      </c>
      <c r="K517" s="445"/>
      <c r="L517" s="944"/>
      <c r="M517" s="960"/>
    </row>
    <row r="518" spans="1:13" s="97" customFormat="1" ht="15" customHeight="1" x14ac:dyDescent="0.25">
      <c r="A518" s="938"/>
      <c r="B518" s="940"/>
      <c r="C518" s="992"/>
      <c r="D518" s="588" t="s">
        <v>12186</v>
      </c>
      <c r="E518" s="588" t="s">
        <v>839</v>
      </c>
      <c r="F518" s="582" t="s">
        <v>11990</v>
      </c>
      <c r="G518" s="605"/>
      <c r="H518" s="616"/>
      <c r="I518" s="583" t="s">
        <v>3973</v>
      </c>
      <c r="J518" s="583" t="s">
        <v>12095</v>
      </c>
      <c r="K518" s="445"/>
      <c r="L518" s="942"/>
      <c r="M518" s="950"/>
    </row>
    <row r="519" spans="1:13" s="97" customFormat="1" ht="22.5" x14ac:dyDescent="0.25">
      <c r="A519" s="444" t="s">
        <v>12229</v>
      </c>
      <c r="B519" s="445" t="s">
        <v>5344</v>
      </c>
      <c r="C519" s="871" t="s">
        <v>5926</v>
      </c>
      <c r="D519" s="588" t="s">
        <v>12175</v>
      </c>
      <c r="E519" s="588" t="s">
        <v>12191</v>
      </c>
      <c r="F519" s="582" t="s">
        <v>12020</v>
      </c>
      <c r="G519" s="605"/>
      <c r="H519" s="616"/>
      <c r="I519" s="583" t="s">
        <v>12080</v>
      </c>
      <c r="J519" s="583" t="s">
        <v>12081</v>
      </c>
      <c r="K519" s="445"/>
      <c r="L519" s="834"/>
      <c r="M519" s="870"/>
    </row>
    <row r="520" spans="1:13" s="97" customFormat="1" ht="22.5" customHeight="1" x14ac:dyDescent="0.25">
      <c r="A520" s="937" t="s">
        <v>12230</v>
      </c>
      <c r="B520" s="939" t="s">
        <v>5344</v>
      </c>
      <c r="C520" s="966" t="s">
        <v>5926</v>
      </c>
      <c r="D520" s="588" t="s">
        <v>12176</v>
      </c>
      <c r="E520" s="588" t="s">
        <v>12190</v>
      </c>
      <c r="F520" s="582" t="s">
        <v>12021</v>
      </c>
      <c r="G520" s="605"/>
      <c r="H520" s="616"/>
      <c r="I520" s="583" t="s">
        <v>12082</v>
      </c>
      <c r="J520" s="583" t="s">
        <v>12083</v>
      </c>
      <c r="K520" s="445"/>
      <c r="L520" s="941"/>
      <c r="M520" s="949"/>
    </row>
    <row r="521" spans="1:13" s="97" customFormat="1" ht="15" customHeight="1" x14ac:dyDescent="0.25">
      <c r="A521" s="938"/>
      <c r="B521" s="940"/>
      <c r="C521" s="992"/>
      <c r="D521" s="588" t="s">
        <v>12177</v>
      </c>
      <c r="E521" s="588" t="s">
        <v>12190</v>
      </c>
      <c r="F521" s="582" t="s">
        <v>12021</v>
      </c>
      <c r="G521" s="605"/>
      <c r="H521" s="616"/>
      <c r="I521" s="583" t="s">
        <v>11649</v>
      </c>
      <c r="J521" s="583">
        <v>2405</v>
      </c>
      <c r="K521" s="445"/>
      <c r="L521" s="942"/>
      <c r="M521" s="950"/>
    </row>
    <row r="522" spans="1:13" s="97" customFormat="1" ht="22.5" x14ac:dyDescent="0.25">
      <c r="A522" s="444" t="s">
        <v>12231</v>
      </c>
      <c r="B522" s="445" t="s">
        <v>5344</v>
      </c>
      <c r="C522" s="871" t="s">
        <v>5926</v>
      </c>
      <c r="D522" s="588" t="s">
        <v>12179</v>
      </c>
      <c r="E522" s="588" t="s">
        <v>12190</v>
      </c>
      <c r="F522" s="582" t="s">
        <v>12023</v>
      </c>
      <c r="G522" s="605"/>
      <c r="H522" s="616"/>
      <c r="I522" s="583" t="s">
        <v>101</v>
      </c>
      <c r="J522" s="583" t="s">
        <v>12086</v>
      </c>
      <c r="K522" s="445"/>
      <c r="L522" s="834"/>
      <c r="M522" s="870"/>
    </row>
    <row r="523" spans="1:13" s="97" customFormat="1" ht="22.5" x14ac:dyDescent="0.25">
      <c r="A523" s="444" t="s">
        <v>12232</v>
      </c>
      <c r="B523" s="445" t="s">
        <v>5344</v>
      </c>
      <c r="C523" s="871" t="s">
        <v>5926</v>
      </c>
      <c r="D523" s="588" t="s">
        <v>12180</v>
      </c>
      <c r="E523" s="588" t="s">
        <v>11956</v>
      </c>
      <c r="F523" s="582" t="s">
        <v>12024</v>
      </c>
      <c r="G523" s="605"/>
      <c r="H523" s="616"/>
      <c r="I523" s="583" t="s">
        <v>3996</v>
      </c>
      <c r="J523" s="583" t="s">
        <v>12087</v>
      </c>
      <c r="K523" s="445"/>
      <c r="L523" s="834"/>
      <c r="M523" s="870"/>
    </row>
    <row r="524" spans="1:13" s="97" customFormat="1" ht="22.5" x14ac:dyDescent="0.25">
      <c r="A524" s="444" t="s">
        <v>12233</v>
      </c>
      <c r="B524" s="445" t="s">
        <v>5344</v>
      </c>
      <c r="C524" s="871" t="s">
        <v>5926</v>
      </c>
      <c r="D524" s="588" t="s">
        <v>12181</v>
      </c>
      <c r="E524" s="588" t="s">
        <v>12190</v>
      </c>
      <c r="F524" s="582" t="s">
        <v>12015</v>
      </c>
      <c r="G524" s="605"/>
      <c r="H524" s="616"/>
      <c r="I524" s="583" t="s">
        <v>12088</v>
      </c>
      <c r="J524" s="583" t="s">
        <v>12089</v>
      </c>
      <c r="K524" s="445"/>
      <c r="L524" s="834"/>
      <c r="M524" s="870"/>
    </row>
    <row r="525" spans="1:13" s="97" customFormat="1" ht="22.5" x14ac:dyDescent="0.25">
      <c r="A525" s="444" t="s">
        <v>12234</v>
      </c>
      <c r="B525" s="445" t="s">
        <v>5344</v>
      </c>
      <c r="C525" s="871" t="s">
        <v>5926</v>
      </c>
      <c r="D525" s="588" t="s">
        <v>12182</v>
      </c>
      <c r="E525" s="588" t="s">
        <v>839</v>
      </c>
      <c r="F525" s="582" t="s">
        <v>12025</v>
      </c>
      <c r="G525" s="605"/>
      <c r="H525" s="616"/>
      <c r="I525" s="583" t="s">
        <v>12090</v>
      </c>
      <c r="J525" s="878" t="s">
        <v>12091</v>
      </c>
      <c r="K525" s="445"/>
      <c r="L525" s="834"/>
      <c r="M525" s="870"/>
    </row>
    <row r="526" spans="1:13" s="97" customFormat="1" ht="22.5" x14ac:dyDescent="0.25">
      <c r="A526" s="444" t="s">
        <v>12235</v>
      </c>
      <c r="B526" s="445" t="s">
        <v>5344</v>
      </c>
      <c r="C526" s="871" t="s">
        <v>5926</v>
      </c>
      <c r="D526" s="588" t="s">
        <v>12183</v>
      </c>
      <c r="E526" s="588" t="s">
        <v>839</v>
      </c>
      <c r="F526" s="582" t="s">
        <v>12026</v>
      </c>
      <c r="G526" s="605"/>
      <c r="H526" s="616"/>
      <c r="I526" s="583" t="s">
        <v>12092</v>
      </c>
      <c r="J526" s="583" t="s">
        <v>12093</v>
      </c>
      <c r="K526" s="445"/>
      <c r="L526" s="834"/>
      <c r="M526" s="870"/>
    </row>
    <row r="527" spans="1:13" s="97" customFormat="1" ht="22.5" customHeight="1" x14ac:dyDescent="0.25">
      <c r="A527" s="937" t="s">
        <v>12236</v>
      </c>
      <c r="B527" s="939" t="s">
        <v>5344</v>
      </c>
      <c r="C527" s="966" t="s">
        <v>5926</v>
      </c>
      <c r="D527" s="588" t="s">
        <v>12184</v>
      </c>
      <c r="E527" s="588" t="s">
        <v>839</v>
      </c>
      <c r="F527" s="582" t="s">
        <v>12027</v>
      </c>
      <c r="G527" s="605"/>
      <c r="H527" s="616"/>
      <c r="I527" s="583" t="s">
        <v>12092</v>
      </c>
      <c r="J527" s="583" t="s">
        <v>12094</v>
      </c>
      <c r="K527" s="445"/>
      <c r="L527" s="941"/>
      <c r="M527" s="949"/>
    </row>
    <row r="528" spans="1:13" s="97" customFormat="1" ht="15" customHeight="1" x14ac:dyDescent="0.25">
      <c r="A528" s="938"/>
      <c r="B528" s="940"/>
      <c r="C528" s="992"/>
      <c r="D528" s="588" t="s">
        <v>12185</v>
      </c>
      <c r="E528" s="588" t="s">
        <v>839</v>
      </c>
      <c r="F528" s="582" t="s">
        <v>12027</v>
      </c>
      <c r="G528" s="605"/>
      <c r="H528" s="616"/>
      <c r="I528" s="583" t="s">
        <v>12092</v>
      </c>
      <c r="J528" s="583" t="s">
        <v>12094</v>
      </c>
      <c r="K528" s="445"/>
      <c r="L528" s="942"/>
      <c r="M528" s="950"/>
    </row>
    <row r="529" spans="1:14" s="97" customFormat="1" ht="22.5" x14ac:dyDescent="0.25">
      <c r="A529" s="444" t="s">
        <v>12237</v>
      </c>
      <c r="B529" s="445" t="s">
        <v>5344</v>
      </c>
      <c r="C529" s="871" t="s">
        <v>5926</v>
      </c>
      <c r="D529" s="588" t="s">
        <v>12187</v>
      </c>
      <c r="E529" s="588" t="s">
        <v>839</v>
      </c>
      <c r="F529" s="582" t="s">
        <v>12012</v>
      </c>
      <c r="G529" s="605"/>
      <c r="H529" s="616"/>
      <c r="I529" s="583" t="s">
        <v>12096</v>
      </c>
      <c r="J529" s="583" t="s">
        <v>12097</v>
      </c>
      <c r="K529" s="445"/>
      <c r="L529" s="834"/>
      <c r="M529" s="870"/>
    </row>
    <row r="530" spans="1:14" s="5" customFormat="1" ht="22.5" customHeight="1" x14ac:dyDescent="0.25">
      <c r="A530" s="937" t="s">
        <v>7739</v>
      </c>
      <c r="B530" s="939" t="s">
        <v>740</v>
      </c>
      <c r="C530" s="966" t="s">
        <v>5926</v>
      </c>
      <c r="D530" s="937" t="s">
        <v>5848</v>
      </c>
      <c r="E530" s="937" t="s">
        <v>5926</v>
      </c>
      <c r="F530" s="509" t="s">
        <v>6566</v>
      </c>
      <c r="G530" s="83">
        <v>1</v>
      </c>
      <c r="H530" s="937" t="s">
        <v>6682</v>
      </c>
      <c r="I530" s="53"/>
      <c r="J530" s="53"/>
      <c r="K530" s="939">
        <v>4</v>
      </c>
      <c r="L530" s="941"/>
      <c r="M530" s="949"/>
    </row>
    <row r="531" spans="1:14" s="5" customFormat="1" ht="22.5" customHeight="1" x14ac:dyDescent="0.25">
      <c r="A531" s="947"/>
      <c r="B531" s="976"/>
      <c r="C531" s="967"/>
      <c r="D531" s="947"/>
      <c r="E531" s="947"/>
      <c r="F531" s="509" t="s">
        <v>6567</v>
      </c>
      <c r="G531" s="83">
        <v>1</v>
      </c>
      <c r="H531" s="947"/>
      <c r="I531" s="53" t="s">
        <v>6563</v>
      </c>
      <c r="J531" s="53" t="s">
        <v>6564</v>
      </c>
      <c r="K531" s="976"/>
      <c r="L531" s="944"/>
      <c r="M531" s="982"/>
    </row>
    <row r="532" spans="1:14" s="5" customFormat="1" ht="22.5" customHeight="1" x14ac:dyDescent="0.25">
      <c r="A532" s="947"/>
      <c r="B532" s="976"/>
      <c r="C532" s="967"/>
      <c r="D532" s="947"/>
      <c r="E532" s="947"/>
      <c r="F532" s="509" t="s">
        <v>6568</v>
      </c>
      <c r="G532" s="83">
        <v>1</v>
      </c>
      <c r="H532" s="947"/>
      <c r="I532" s="53"/>
      <c r="J532" s="53"/>
      <c r="K532" s="976"/>
      <c r="L532" s="944"/>
      <c r="M532" s="982"/>
    </row>
    <row r="533" spans="1:14" s="5" customFormat="1" ht="22.5" customHeight="1" x14ac:dyDescent="0.25">
      <c r="A533" s="947"/>
      <c r="B533" s="976"/>
      <c r="C533" s="967"/>
      <c r="D533" s="947"/>
      <c r="E533" s="947"/>
      <c r="F533" s="509" t="s">
        <v>6027</v>
      </c>
      <c r="G533" s="83">
        <v>1</v>
      </c>
      <c r="H533" s="947"/>
      <c r="I533" s="53" t="s">
        <v>773</v>
      </c>
      <c r="J533" s="53"/>
      <c r="K533" s="976"/>
      <c r="L533" s="944"/>
      <c r="M533" s="982"/>
    </row>
    <row r="534" spans="1:14" s="5" customFormat="1" ht="22.5" customHeight="1" x14ac:dyDescent="0.25">
      <c r="A534" s="947"/>
      <c r="B534" s="976"/>
      <c r="C534" s="967"/>
      <c r="D534" s="947"/>
      <c r="E534" s="947"/>
      <c r="F534" s="509" t="s">
        <v>6569</v>
      </c>
      <c r="G534" s="83">
        <v>1</v>
      </c>
      <c r="H534" s="947"/>
      <c r="I534" s="53"/>
      <c r="J534" s="53"/>
      <c r="K534" s="976"/>
      <c r="L534" s="944"/>
      <c r="M534" s="982"/>
    </row>
    <row r="535" spans="1:14" s="5" customFormat="1" ht="22.5" customHeight="1" x14ac:dyDescent="0.25">
      <c r="A535" s="947"/>
      <c r="B535" s="976"/>
      <c r="C535" s="967"/>
      <c r="D535" s="947"/>
      <c r="E535" s="947"/>
      <c r="F535" s="509" t="s">
        <v>5981</v>
      </c>
      <c r="G535" s="83">
        <v>1</v>
      </c>
      <c r="H535" s="947"/>
      <c r="I535" s="53"/>
      <c r="J535" s="53"/>
      <c r="K535" s="976"/>
      <c r="L535" s="944"/>
      <c r="M535" s="982"/>
    </row>
    <row r="536" spans="1:14" s="5" customFormat="1" ht="22.5" customHeight="1" x14ac:dyDescent="0.25">
      <c r="A536" s="947"/>
      <c r="B536" s="976"/>
      <c r="C536" s="967"/>
      <c r="D536" s="947"/>
      <c r="E536" s="947"/>
      <c r="F536" s="509" t="s">
        <v>6570</v>
      </c>
      <c r="G536" s="83">
        <v>1</v>
      </c>
      <c r="H536" s="947"/>
      <c r="I536" s="53"/>
      <c r="J536" s="53"/>
      <c r="K536" s="976"/>
      <c r="L536" s="944"/>
      <c r="M536" s="982"/>
    </row>
    <row r="537" spans="1:14" s="5" customFormat="1" ht="22.5" customHeight="1" x14ac:dyDescent="0.25">
      <c r="A537" s="947"/>
      <c r="B537" s="976"/>
      <c r="C537" s="967"/>
      <c r="D537" s="947"/>
      <c r="E537" s="947"/>
      <c r="F537" s="509" t="s">
        <v>6571</v>
      </c>
      <c r="G537" s="83">
        <v>1</v>
      </c>
      <c r="H537" s="947"/>
      <c r="I537" s="53"/>
      <c r="J537" s="53" t="s">
        <v>6565</v>
      </c>
      <c r="K537" s="976"/>
      <c r="L537" s="944"/>
      <c r="M537" s="982"/>
    </row>
    <row r="538" spans="1:14" s="5" customFormat="1" ht="22.5" customHeight="1" x14ac:dyDescent="0.25">
      <c r="A538" s="947"/>
      <c r="B538" s="976"/>
      <c r="C538" s="967"/>
      <c r="D538" s="947"/>
      <c r="E538" s="947"/>
      <c r="F538" s="509" t="s">
        <v>6572</v>
      </c>
      <c r="G538" s="83">
        <v>1</v>
      </c>
      <c r="H538" s="947"/>
      <c r="I538" s="53"/>
      <c r="J538" s="53"/>
      <c r="K538" s="976"/>
      <c r="L538" s="944"/>
      <c r="M538" s="982"/>
    </row>
    <row r="539" spans="1:14" s="5" customFormat="1" ht="22.5" customHeight="1" x14ac:dyDescent="0.25">
      <c r="A539" s="938"/>
      <c r="B539" s="940"/>
      <c r="C539" s="992"/>
      <c r="D539" s="938"/>
      <c r="E539" s="938"/>
      <c r="F539" s="509" t="s">
        <v>1812</v>
      </c>
      <c r="G539" s="83">
        <v>1</v>
      </c>
      <c r="H539" s="938"/>
      <c r="I539" s="53"/>
      <c r="J539" s="53"/>
      <c r="K539" s="940"/>
      <c r="L539" s="942"/>
      <c r="M539" s="983"/>
    </row>
    <row r="540" spans="1:14" s="5" customFormat="1" ht="22.5" customHeight="1" x14ac:dyDescent="0.25">
      <c r="A540" s="937" t="s">
        <v>12238</v>
      </c>
      <c r="B540" s="939" t="s">
        <v>740</v>
      </c>
      <c r="C540" s="966" t="s">
        <v>5926</v>
      </c>
      <c r="D540" s="937" t="s">
        <v>5847</v>
      </c>
      <c r="E540" s="937" t="s">
        <v>5926</v>
      </c>
      <c r="F540" s="509" t="s">
        <v>6576</v>
      </c>
      <c r="G540" s="83">
        <v>1</v>
      </c>
      <c r="H540" s="937" t="s">
        <v>6682</v>
      </c>
      <c r="I540" s="53"/>
      <c r="J540" s="53"/>
      <c r="K540" s="939">
        <v>4</v>
      </c>
      <c r="L540" s="941"/>
      <c r="M540" s="949"/>
    </row>
    <row r="541" spans="1:14" s="97" customFormat="1" ht="22.5" x14ac:dyDescent="0.25">
      <c r="A541" s="947"/>
      <c r="B541" s="976"/>
      <c r="C541" s="967"/>
      <c r="D541" s="947"/>
      <c r="E541" s="947"/>
      <c r="F541" s="509" t="s">
        <v>6567</v>
      </c>
      <c r="G541" s="433">
        <v>1</v>
      </c>
      <c r="H541" s="947"/>
      <c r="I541" s="48" t="s">
        <v>6563</v>
      </c>
      <c r="J541" s="48" t="s">
        <v>6573</v>
      </c>
      <c r="K541" s="976"/>
      <c r="L541" s="944"/>
      <c r="M541" s="982"/>
      <c r="N541" s="6"/>
    </row>
    <row r="542" spans="1:14" s="97" customFormat="1" ht="22.5" customHeight="1" x14ac:dyDescent="0.25">
      <c r="A542" s="947"/>
      <c r="B542" s="976"/>
      <c r="C542" s="967"/>
      <c r="D542" s="947"/>
      <c r="E542" s="947"/>
      <c r="F542" s="509" t="s">
        <v>6568</v>
      </c>
      <c r="G542" s="433">
        <v>1</v>
      </c>
      <c r="H542" s="947"/>
      <c r="I542" s="48"/>
      <c r="J542" s="48"/>
      <c r="K542" s="976"/>
      <c r="L542" s="944"/>
      <c r="M542" s="982"/>
      <c r="N542" s="6"/>
    </row>
    <row r="543" spans="1:14" s="97" customFormat="1" ht="22.5" customHeight="1" x14ac:dyDescent="0.25">
      <c r="A543" s="947"/>
      <c r="B543" s="976"/>
      <c r="C543" s="967"/>
      <c r="D543" s="947"/>
      <c r="E543" s="947"/>
      <c r="F543" s="509" t="s">
        <v>6027</v>
      </c>
      <c r="G543" s="433">
        <v>1</v>
      </c>
      <c r="H543" s="947"/>
      <c r="I543" s="48"/>
      <c r="J543" s="48"/>
      <c r="K543" s="976"/>
      <c r="L543" s="944"/>
      <c r="M543" s="982"/>
      <c r="N543" s="6"/>
    </row>
    <row r="544" spans="1:14" s="97" customFormat="1" ht="22.5" customHeight="1" x14ac:dyDescent="0.25">
      <c r="A544" s="947"/>
      <c r="B544" s="976"/>
      <c r="C544" s="967"/>
      <c r="D544" s="947"/>
      <c r="E544" s="947"/>
      <c r="F544" s="509" t="s">
        <v>6569</v>
      </c>
      <c r="G544" s="433">
        <v>1</v>
      </c>
      <c r="H544" s="947"/>
      <c r="I544" s="48"/>
      <c r="J544" s="48"/>
      <c r="K544" s="976"/>
      <c r="L544" s="944"/>
      <c r="M544" s="982"/>
      <c r="N544" s="6"/>
    </row>
    <row r="545" spans="1:14" s="97" customFormat="1" ht="22.5" customHeight="1" x14ac:dyDescent="0.25">
      <c r="A545" s="947"/>
      <c r="B545" s="976"/>
      <c r="C545" s="967"/>
      <c r="D545" s="947"/>
      <c r="E545" s="947"/>
      <c r="F545" s="509" t="s">
        <v>5981</v>
      </c>
      <c r="G545" s="433">
        <v>1</v>
      </c>
      <c r="H545" s="947"/>
      <c r="I545" s="48"/>
      <c r="J545" s="48"/>
      <c r="K545" s="976"/>
      <c r="L545" s="944"/>
      <c r="M545" s="982"/>
      <c r="N545" s="6"/>
    </row>
    <row r="546" spans="1:14" s="97" customFormat="1" ht="22.5" customHeight="1" x14ac:dyDescent="0.25">
      <c r="A546" s="947"/>
      <c r="B546" s="976"/>
      <c r="C546" s="967"/>
      <c r="D546" s="947"/>
      <c r="E546" s="947"/>
      <c r="F546" s="509" t="s">
        <v>6570</v>
      </c>
      <c r="G546" s="433">
        <v>1</v>
      </c>
      <c r="H546" s="947"/>
      <c r="I546" s="48"/>
      <c r="J546" s="48"/>
      <c r="K546" s="976"/>
      <c r="L546" s="944"/>
      <c r="M546" s="982"/>
      <c r="N546" s="6"/>
    </row>
    <row r="547" spans="1:14" s="97" customFormat="1" ht="22.5" customHeight="1" x14ac:dyDescent="0.25">
      <c r="A547" s="947"/>
      <c r="B547" s="976"/>
      <c r="C547" s="967"/>
      <c r="D547" s="947"/>
      <c r="E547" s="947"/>
      <c r="F547" s="509" t="s">
        <v>6571</v>
      </c>
      <c r="G547" s="433">
        <v>1</v>
      </c>
      <c r="H547" s="947"/>
      <c r="I547" s="48" t="s">
        <v>773</v>
      </c>
      <c r="J547" s="48" t="s">
        <v>6565</v>
      </c>
      <c r="K547" s="976"/>
      <c r="L547" s="944"/>
      <c r="M547" s="982"/>
      <c r="N547" s="6"/>
    </row>
    <row r="548" spans="1:14" s="97" customFormat="1" ht="22.5" customHeight="1" x14ac:dyDescent="0.25">
      <c r="A548" s="947"/>
      <c r="B548" s="976"/>
      <c r="C548" s="967"/>
      <c r="D548" s="947"/>
      <c r="E548" s="947"/>
      <c r="F548" s="509" t="s">
        <v>6572</v>
      </c>
      <c r="G548" s="433">
        <v>1</v>
      </c>
      <c r="H548" s="947"/>
      <c r="I548" s="48"/>
      <c r="J548" s="48"/>
      <c r="K548" s="976"/>
      <c r="L548" s="944"/>
      <c r="M548" s="982"/>
      <c r="N548" s="6"/>
    </row>
    <row r="549" spans="1:14" s="97" customFormat="1" ht="22.5" customHeight="1" x14ac:dyDescent="0.25">
      <c r="A549" s="938"/>
      <c r="B549" s="940"/>
      <c r="C549" s="992"/>
      <c r="D549" s="938"/>
      <c r="E549" s="938"/>
      <c r="F549" s="509" t="s">
        <v>1812</v>
      </c>
      <c r="G549" s="433">
        <v>1</v>
      </c>
      <c r="H549" s="938"/>
      <c r="I549" s="48"/>
      <c r="J549" s="48"/>
      <c r="K549" s="940"/>
      <c r="L549" s="942"/>
      <c r="M549" s="983"/>
      <c r="N549" s="6"/>
    </row>
    <row r="550" spans="1:14" s="97" customFormat="1" ht="22.5" customHeight="1" x14ac:dyDescent="0.25">
      <c r="A550" s="937" t="s">
        <v>12239</v>
      </c>
      <c r="B550" s="939" t="s">
        <v>740</v>
      </c>
      <c r="C550" s="966" t="s">
        <v>5926</v>
      </c>
      <c r="D550" s="937" t="s">
        <v>5847</v>
      </c>
      <c r="E550" s="937" t="s">
        <v>5926</v>
      </c>
      <c r="F550" s="509" t="s">
        <v>6577</v>
      </c>
      <c r="G550" s="83">
        <v>1</v>
      </c>
      <c r="H550" s="937" t="s">
        <v>6682</v>
      </c>
      <c r="I550" s="48"/>
      <c r="J550" s="48"/>
      <c r="K550" s="939">
        <v>4</v>
      </c>
      <c r="L550" s="941"/>
      <c r="M550" s="949"/>
      <c r="N550" s="6"/>
    </row>
    <row r="551" spans="1:14" s="97" customFormat="1" ht="22.5" x14ac:dyDescent="0.25">
      <c r="A551" s="947"/>
      <c r="B551" s="976"/>
      <c r="C551" s="967"/>
      <c r="D551" s="947"/>
      <c r="E551" s="947"/>
      <c r="F551" s="509" t="s">
        <v>6567</v>
      </c>
      <c r="G551" s="433">
        <v>1</v>
      </c>
      <c r="H551" s="947"/>
      <c r="I551" s="48" t="s">
        <v>6563</v>
      </c>
      <c r="J551" s="48" t="s">
        <v>6574</v>
      </c>
      <c r="K551" s="976"/>
      <c r="L551" s="944"/>
      <c r="M551" s="982"/>
      <c r="N551" s="6"/>
    </row>
    <row r="552" spans="1:14" s="97" customFormat="1" ht="22.5" customHeight="1" x14ac:dyDescent="0.25">
      <c r="A552" s="947"/>
      <c r="B552" s="976"/>
      <c r="C552" s="967"/>
      <c r="D552" s="947"/>
      <c r="E552" s="947"/>
      <c r="F552" s="509" t="s">
        <v>6568</v>
      </c>
      <c r="G552" s="433">
        <v>1</v>
      </c>
      <c r="H552" s="947"/>
      <c r="I552" s="48"/>
      <c r="J552" s="48"/>
      <c r="K552" s="976"/>
      <c r="L552" s="944"/>
      <c r="M552" s="982"/>
      <c r="N552" s="6"/>
    </row>
    <row r="553" spans="1:14" s="97" customFormat="1" ht="22.5" customHeight="1" x14ac:dyDescent="0.25">
      <c r="A553" s="947"/>
      <c r="B553" s="976"/>
      <c r="C553" s="967"/>
      <c r="D553" s="947"/>
      <c r="E553" s="947"/>
      <c r="F553" s="509" t="s">
        <v>6027</v>
      </c>
      <c r="G553" s="433">
        <v>1</v>
      </c>
      <c r="H553" s="947"/>
      <c r="I553" s="48"/>
      <c r="J553" s="48"/>
      <c r="K553" s="976"/>
      <c r="L553" s="944"/>
      <c r="M553" s="982"/>
      <c r="N553" s="6"/>
    </row>
    <row r="554" spans="1:14" s="97" customFormat="1" ht="22.5" customHeight="1" x14ac:dyDescent="0.25">
      <c r="A554" s="947"/>
      <c r="B554" s="976"/>
      <c r="C554" s="967"/>
      <c r="D554" s="947"/>
      <c r="E554" s="947"/>
      <c r="F554" s="509" t="s">
        <v>6569</v>
      </c>
      <c r="G554" s="433">
        <v>1</v>
      </c>
      <c r="H554" s="947"/>
      <c r="I554" s="48"/>
      <c r="J554" s="48"/>
      <c r="K554" s="976"/>
      <c r="L554" s="944"/>
      <c r="M554" s="982"/>
      <c r="N554" s="6"/>
    </row>
    <row r="555" spans="1:14" s="97" customFormat="1" ht="22.5" customHeight="1" x14ac:dyDescent="0.25">
      <c r="A555" s="947"/>
      <c r="B555" s="976"/>
      <c r="C555" s="967"/>
      <c r="D555" s="947"/>
      <c r="E555" s="947"/>
      <c r="F555" s="509" t="s">
        <v>5981</v>
      </c>
      <c r="G555" s="433">
        <v>1</v>
      </c>
      <c r="H555" s="947"/>
      <c r="I555" s="48"/>
      <c r="J555" s="48"/>
      <c r="K555" s="976"/>
      <c r="L555" s="944"/>
      <c r="M555" s="982"/>
      <c r="N555" s="6"/>
    </row>
    <row r="556" spans="1:14" s="97" customFormat="1" ht="22.5" customHeight="1" x14ac:dyDescent="0.25">
      <c r="A556" s="947"/>
      <c r="B556" s="976"/>
      <c r="C556" s="967"/>
      <c r="D556" s="947"/>
      <c r="E556" s="947"/>
      <c r="F556" s="509" t="s">
        <v>6570</v>
      </c>
      <c r="G556" s="433">
        <v>1</v>
      </c>
      <c r="H556" s="947"/>
      <c r="I556" s="48"/>
      <c r="J556" s="48"/>
      <c r="K556" s="976"/>
      <c r="L556" s="944"/>
      <c r="M556" s="982"/>
      <c r="N556" s="6"/>
    </row>
    <row r="557" spans="1:14" s="97" customFormat="1" ht="22.5" customHeight="1" x14ac:dyDescent="0.25">
      <c r="A557" s="947"/>
      <c r="B557" s="976"/>
      <c r="C557" s="967"/>
      <c r="D557" s="947"/>
      <c r="E557" s="947"/>
      <c r="F557" s="509" t="s">
        <v>6571</v>
      </c>
      <c r="G557" s="433">
        <v>1</v>
      </c>
      <c r="H557" s="947"/>
      <c r="I557" s="48" t="s">
        <v>773</v>
      </c>
      <c r="J557" s="48" t="s">
        <v>6565</v>
      </c>
      <c r="K557" s="976"/>
      <c r="L557" s="944"/>
      <c r="M557" s="982"/>
      <c r="N557" s="6"/>
    </row>
    <row r="558" spans="1:14" s="97" customFormat="1" ht="22.5" customHeight="1" x14ac:dyDescent="0.25">
      <c r="A558" s="947"/>
      <c r="B558" s="976"/>
      <c r="C558" s="967"/>
      <c r="D558" s="947"/>
      <c r="E558" s="947"/>
      <c r="F558" s="509" t="s">
        <v>6572</v>
      </c>
      <c r="G558" s="433">
        <v>1</v>
      </c>
      <c r="H558" s="947"/>
      <c r="I558" s="48"/>
      <c r="J558" s="48"/>
      <c r="K558" s="976"/>
      <c r="L558" s="944"/>
      <c r="M558" s="982"/>
      <c r="N558" s="6"/>
    </row>
    <row r="559" spans="1:14" s="97" customFormat="1" ht="22.5" customHeight="1" x14ac:dyDescent="0.25">
      <c r="A559" s="938"/>
      <c r="B559" s="940"/>
      <c r="C559" s="992"/>
      <c r="D559" s="938"/>
      <c r="E559" s="938"/>
      <c r="F559" s="509" t="s">
        <v>1812</v>
      </c>
      <c r="G559" s="433">
        <v>1</v>
      </c>
      <c r="H559" s="938"/>
      <c r="I559" s="48"/>
      <c r="J559" s="48"/>
      <c r="K559" s="940"/>
      <c r="L559" s="942"/>
      <c r="M559" s="983"/>
      <c r="N559" s="6"/>
    </row>
    <row r="560" spans="1:14" s="97" customFormat="1" ht="22.5" customHeight="1" x14ac:dyDescent="0.25">
      <c r="A560" s="937" t="s">
        <v>12240</v>
      </c>
      <c r="B560" s="939" t="s">
        <v>740</v>
      </c>
      <c r="C560" s="966" t="s">
        <v>5926</v>
      </c>
      <c r="D560" s="937" t="s">
        <v>5847</v>
      </c>
      <c r="E560" s="937" t="s">
        <v>5926</v>
      </c>
      <c r="F560" s="509" t="s">
        <v>6578</v>
      </c>
      <c r="G560" s="433">
        <v>1</v>
      </c>
      <c r="H560" s="937" t="s">
        <v>6682</v>
      </c>
      <c r="I560" s="48"/>
      <c r="J560" s="48"/>
      <c r="K560" s="939">
        <v>4</v>
      </c>
      <c r="L560" s="941"/>
      <c r="M560" s="949"/>
      <c r="N560" s="6"/>
    </row>
    <row r="561" spans="1:14" s="97" customFormat="1" ht="22.5" x14ac:dyDescent="0.25">
      <c r="A561" s="947"/>
      <c r="B561" s="976"/>
      <c r="C561" s="967"/>
      <c r="D561" s="947"/>
      <c r="E561" s="947"/>
      <c r="F561" s="509" t="s">
        <v>6567</v>
      </c>
      <c r="G561" s="433">
        <v>1</v>
      </c>
      <c r="H561" s="947"/>
      <c r="I561" s="48" t="s">
        <v>6563</v>
      </c>
      <c r="J561" s="48" t="s">
        <v>6574</v>
      </c>
      <c r="K561" s="976"/>
      <c r="L561" s="944"/>
      <c r="M561" s="982"/>
      <c r="N561" s="6"/>
    </row>
    <row r="562" spans="1:14" s="97" customFormat="1" ht="22.5" customHeight="1" x14ac:dyDescent="0.25">
      <c r="A562" s="947"/>
      <c r="B562" s="976"/>
      <c r="C562" s="967"/>
      <c r="D562" s="947"/>
      <c r="E562" s="947"/>
      <c r="F562" s="509" t="s">
        <v>6568</v>
      </c>
      <c r="G562" s="433">
        <v>1</v>
      </c>
      <c r="H562" s="947"/>
      <c r="I562" s="48"/>
      <c r="J562" s="48"/>
      <c r="K562" s="976"/>
      <c r="L562" s="944"/>
      <c r="M562" s="982"/>
      <c r="N562" s="6"/>
    </row>
    <row r="563" spans="1:14" s="97" customFormat="1" ht="22.5" customHeight="1" x14ac:dyDescent="0.25">
      <c r="A563" s="947"/>
      <c r="B563" s="976"/>
      <c r="C563" s="967"/>
      <c r="D563" s="947"/>
      <c r="E563" s="947"/>
      <c r="F563" s="509" t="s">
        <v>6027</v>
      </c>
      <c r="G563" s="433">
        <v>1</v>
      </c>
      <c r="H563" s="947"/>
      <c r="I563" s="48"/>
      <c r="J563" s="48"/>
      <c r="K563" s="976"/>
      <c r="L563" s="944"/>
      <c r="M563" s="982"/>
      <c r="N563" s="6"/>
    </row>
    <row r="564" spans="1:14" s="97" customFormat="1" ht="22.5" customHeight="1" x14ac:dyDescent="0.25">
      <c r="A564" s="947"/>
      <c r="B564" s="976"/>
      <c r="C564" s="967"/>
      <c r="D564" s="947"/>
      <c r="E564" s="947"/>
      <c r="F564" s="509" t="s">
        <v>6569</v>
      </c>
      <c r="G564" s="433">
        <v>1</v>
      </c>
      <c r="H564" s="947"/>
      <c r="I564" s="48"/>
      <c r="J564" s="48"/>
      <c r="K564" s="976"/>
      <c r="L564" s="944"/>
      <c r="M564" s="982"/>
      <c r="N564" s="6"/>
    </row>
    <row r="565" spans="1:14" s="97" customFormat="1" ht="22.5" customHeight="1" x14ac:dyDescent="0.25">
      <c r="A565" s="947"/>
      <c r="B565" s="976"/>
      <c r="C565" s="967"/>
      <c r="D565" s="947"/>
      <c r="E565" s="947"/>
      <c r="F565" s="509" t="s">
        <v>5981</v>
      </c>
      <c r="G565" s="433">
        <v>1</v>
      </c>
      <c r="H565" s="947"/>
      <c r="I565" s="48"/>
      <c r="J565" s="48"/>
      <c r="K565" s="976"/>
      <c r="L565" s="944"/>
      <c r="M565" s="982"/>
      <c r="N565" s="6"/>
    </row>
    <row r="566" spans="1:14" s="97" customFormat="1" ht="22.5" customHeight="1" x14ac:dyDescent="0.25">
      <c r="A566" s="947"/>
      <c r="B566" s="976"/>
      <c r="C566" s="967"/>
      <c r="D566" s="947"/>
      <c r="E566" s="947"/>
      <c r="F566" s="509" t="s">
        <v>6570</v>
      </c>
      <c r="G566" s="433">
        <v>1</v>
      </c>
      <c r="H566" s="947"/>
      <c r="I566" s="48"/>
      <c r="J566" s="48"/>
      <c r="K566" s="976"/>
      <c r="L566" s="944"/>
      <c r="M566" s="982"/>
      <c r="N566" s="6"/>
    </row>
    <row r="567" spans="1:14" s="97" customFormat="1" ht="22.5" customHeight="1" x14ac:dyDescent="0.25">
      <c r="A567" s="947"/>
      <c r="B567" s="976"/>
      <c r="C567" s="967"/>
      <c r="D567" s="947"/>
      <c r="E567" s="947"/>
      <c r="F567" s="509" t="s">
        <v>6571</v>
      </c>
      <c r="G567" s="433">
        <v>1</v>
      </c>
      <c r="H567" s="947"/>
      <c r="I567" s="48" t="s">
        <v>773</v>
      </c>
      <c r="J567" s="48" t="s">
        <v>6565</v>
      </c>
      <c r="K567" s="976"/>
      <c r="L567" s="944"/>
      <c r="M567" s="982"/>
      <c r="N567" s="6"/>
    </row>
    <row r="568" spans="1:14" s="97" customFormat="1" ht="22.5" customHeight="1" x14ac:dyDescent="0.25">
      <c r="A568" s="947"/>
      <c r="B568" s="976"/>
      <c r="C568" s="967"/>
      <c r="D568" s="947"/>
      <c r="E568" s="947"/>
      <c r="F568" s="509" t="s">
        <v>6572</v>
      </c>
      <c r="G568" s="433">
        <v>1</v>
      </c>
      <c r="H568" s="947"/>
      <c r="I568" s="48"/>
      <c r="J568" s="48"/>
      <c r="K568" s="976"/>
      <c r="L568" s="944"/>
      <c r="M568" s="982"/>
      <c r="N568" s="6"/>
    </row>
    <row r="569" spans="1:14" s="97" customFormat="1" ht="22.5" customHeight="1" x14ac:dyDescent="0.25">
      <c r="A569" s="938"/>
      <c r="B569" s="940"/>
      <c r="C569" s="992"/>
      <c r="D569" s="938"/>
      <c r="E569" s="938"/>
      <c r="F569" s="509" t="s">
        <v>1812</v>
      </c>
      <c r="G569" s="433">
        <v>1</v>
      </c>
      <c r="H569" s="938"/>
      <c r="I569" s="48"/>
      <c r="J569" s="48"/>
      <c r="K569" s="940"/>
      <c r="L569" s="942"/>
      <c r="M569" s="983"/>
      <c r="N569" s="6"/>
    </row>
    <row r="570" spans="1:14" s="97" customFormat="1" ht="22.5" customHeight="1" x14ac:dyDescent="0.25">
      <c r="A570" s="937" t="s">
        <v>12241</v>
      </c>
      <c r="B570" s="939" t="s">
        <v>740</v>
      </c>
      <c r="C570" s="966" t="s">
        <v>5926</v>
      </c>
      <c r="D570" s="937" t="s">
        <v>5847</v>
      </c>
      <c r="E570" s="937" t="s">
        <v>5926</v>
      </c>
      <c r="F570" s="509" t="s">
        <v>6579</v>
      </c>
      <c r="G570" s="433">
        <v>1</v>
      </c>
      <c r="H570" s="937" t="s">
        <v>6682</v>
      </c>
      <c r="I570" s="48"/>
      <c r="J570" s="48"/>
      <c r="K570" s="939">
        <v>4</v>
      </c>
      <c r="L570" s="941"/>
      <c r="M570" s="949"/>
      <c r="N570" s="6"/>
    </row>
    <row r="571" spans="1:14" s="97" customFormat="1" ht="22.5" x14ac:dyDescent="0.25">
      <c r="A571" s="947"/>
      <c r="B571" s="976"/>
      <c r="C571" s="967"/>
      <c r="D571" s="947"/>
      <c r="E571" s="947"/>
      <c r="F571" s="509" t="s">
        <v>6567</v>
      </c>
      <c r="G571" s="433">
        <v>1</v>
      </c>
      <c r="H571" s="947"/>
      <c r="I571" s="48" t="s">
        <v>6563</v>
      </c>
      <c r="J571" s="48" t="s">
        <v>6575</v>
      </c>
      <c r="K571" s="976"/>
      <c r="L571" s="944"/>
      <c r="M571" s="982"/>
      <c r="N571" s="6"/>
    </row>
    <row r="572" spans="1:14" s="97" customFormat="1" ht="22.5" customHeight="1" x14ac:dyDescent="0.25">
      <c r="A572" s="947"/>
      <c r="B572" s="976"/>
      <c r="C572" s="967"/>
      <c r="D572" s="947"/>
      <c r="E572" s="947"/>
      <c r="F572" s="509" t="s">
        <v>6568</v>
      </c>
      <c r="G572" s="433">
        <v>1</v>
      </c>
      <c r="H572" s="947"/>
      <c r="I572" s="48"/>
      <c r="J572" s="48"/>
      <c r="K572" s="976"/>
      <c r="L572" s="944"/>
      <c r="M572" s="982"/>
      <c r="N572" s="6"/>
    </row>
    <row r="573" spans="1:14" s="97" customFormat="1" ht="22.5" customHeight="1" x14ac:dyDescent="0.25">
      <c r="A573" s="947"/>
      <c r="B573" s="976"/>
      <c r="C573" s="967"/>
      <c r="D573" s="947"/>
      <c r="E573" s="947"/>
      <c r="F573" s="509" t="s">
        <v>6027</v>
      </c>
      <c r="G573" s="433">
        <v>1</v>
      </c>
      <c r="H573" s="947"/>
      <c r="I573" s="48"/>
      <c r="J573" s="48"/>
      <c r="K573" s="976"/>
      <c r="L573" s="944"/>
      <c r="M573" s="982"/>
      <c r="N573" s="6"/>
    </row>
    <row r="574" spans="1:14" s="97" customFormat="1" ht="22.5" customHeight="1" x14ac:dyDescent="0.25">
      <c r="A574" s="947"/>
      <c r="B574" s="976"/>
      <c r="C574" s="967"/>
      <c r="D574" s="947"/>
      <c r="E574" s="947"/>
      <c r="F574" s="509" t="s">
        <v>6569</v>
      </c>
      <c r="G574" s="433">
        <v>1</v>
      </c>
      <c r="H574" s="947"/>
      <c r="I574" s="48"/>
      <c r="J574" s="48"/>
      <c r="K574" s="976"/>
      <c r="L574" s="944"/>
      <c r="M574" s="982"/>
      <c r="N574" s="6"/>
    </row>
    <row r="575" spans="1:14" s="97" customFormat="1" ht="22.5" customHeight="1" x14ac:dyDescent="0.25">
      <c r="A575" s="947"/>
      <c r="B575" s="976"/>
      <c r="C575" s="967"/>
      <c r="D575" s="947"/>
      <c r="E575" s="947"/>
      <c r="F575" s="509" t="s">
        <v>5981</v>
      </c>
      <c r="G575" s="433">
        <v>1</v>
      </c>
      <c r="H575" s="947"/>
      <c r="I575" s="48"/>
      <c r="J575" s="48"/>
      <c r="K575" s="976"/>
      <c r="L575" s="944"/>
      <c r="M575" s="982"/>
      <c r="N575" s="6"/>
    </row>
    <row r="576" spans="1:14" s="97" customFormat="1" ht="22.5" customHeight="1" x14ac:dyDescent="0.25">
      <c r="A576" s="947"/>
      <c r="B576" s="976"/>
      <c r="C576" s="967"/>
      <c r="D576" s="947"/>
      <c r="E576" s="947"/>
      <c r="F576" s="509" t="s">
        <v>6570</v>
      </c>
      <c r="G576" s="433">
        <v>1</v>
      </c>
      <c r="H576" s="947"/>
      <c r="I576" s="48"/>
      <c r="J576" s="48"/>
      <c r="K576" s="976"/>
      <c r="L576" s="944"/>
      <c r="M576" s="982"/>
      <c r="N576" s="6"/>
    </row>
    <row r="577" spans="1:14" s="97" customFormat="1" ht="22.5" customHeight="1" x14ac:dyDescent="0.25">
      <c r="A577" s="947"/>
      <c r="B577" s="976"/>
      <c r="C577" s="967"/>
      <c r="D577" s="947"/>
      <c r="E577" s="947"/>
      <c r="F577" s="509" t="s">
        <v>6571</v>
      </c>
      <c r="G577" s="433">
        <v>1</v>
      </c>
      <c r="H577" s="947"/>
      <c r="I577" s="48" t="s">
        <v>773</v>
      </c>
      <c r="J577" s="48" t="s">
        <v>6565</v>
      </c>
      <c r="K577" s="976"/>
      <c r="L577" s="944"/>
      <c r="M577" s="982"/>
      <c r="N577" s="6"/>
    </row>
    <row r="578" spans="1:14" s="97" customFormat="1" ht="22.5" customHeight="1" x14ac:dyDescent="0.25">
      <c r="A578" s="947"/>
      <c r="B578" s="976"/>
      <c r="C578" s="967"/>
      <c r="D578" s="947"/>
      <c r="E578" s="947"/>
      <c r="F578" s="509" t="s">
        <v>6572</v>
      </c>
      <c r="G578" s="433">
        <v>1</v>
      </c>
      <c r="H578" s="947"/>
      <c r="I578" s="48"/>
      <c r="J578" s="48"/>
      <c r="K578" s="976"/>
      <c r="L578" s="944"/>
      <c r="M578" s="982"/>
      <c r="N578" s="6"/>
    </row>
    <row r="579" spans="1:14" s="97" customFormat="1" ht="22.5" customHeight="1" x14ac:dyDescent="0.25">
      <c r="A579" s="938"/>
      <c r="B579" s="940"/>
      <c r="C579" s="992"/>
      <c r="D579" s="938"/>
      <c r="E579" s="938"/>
      <c r="F579" s="509" t="s">
        <v>1812</v>
      </c>
      <c r="G579" s="433">
        <v>1</v>
      </c>
      <c r="H579" s="938"/>
      <c r="I579" s="48"/>
      <c r="J579" s="48"/>
      <c r="K579" s="940"/>
      <c r="L579" s="942"/>
      <c r="M579" s="983"/>
      <c r="N579" s="6"/>
    </row>
    <row r="580" spans="1:14" s="97" customFormat="1" ht="22.5" x14ac:dyDescent="0.25">
      <c r="A580" s="433" t="s">
        <v>12242</v>
      </c>
      <c r="B580" s="461" t="s">
        <v>740</v>
      </c>
      <c r="C580" s="459" t="s">
        <v>5926</v>
      </c>
      <c r="D580" s="450" t="s">
        <v>3966</v>
      </c>
      <c r="E580" s="450" t="s">
        <v>5926</v>
      </c>
      <c r="F580" s="600" t="s">
        <v>6557</v>
      </c>
      <c r="G580" s="428" t="s">
        <v>6560</v>
      </c>
      <c r="H580" s="450" t="s">
        <v>6684</v>
      </c>
      <c r="I580" s="52" t="s">
        <v>6555</v>
      </c>
      <c r="J580" s="52" t="s">
        <v>6556</v>
      </c>
      <c r="K580" s="429">
        <v>4</v>
      </c>
      <c r="L580" s="833"/>
      <c r="M580" s="868"/>
    </row>
  </sheetData>
  <sheetProtection password="FB83" sheet="1" objects="1" scenarios="1"/>
  <autoFilter ref="A1:M580"/>
  <mergeCells count="451">
    <mergeCell ref="M490:M492"/>
    <mergeCell ref="M498:M499"/>
    <mergeCell ref="M506:M507"/>
    <mergeCell ref="M508:M509"/>
    <mergeCell ref="M512:M514"/>
    <mergeCell ref="M516:M518"/>
    <mergeCell ref="M520:M521"/>
    <mergeCell ref="M527:M528"/>
    <mergeCell ref="M440:M444"/>
    <mergeCell ref="M448:M463"/>
    <mergeCell ref="M466:M467"/>
    <mergeCell ref="M470:M472"/>
    <mergeCell ref="M475:M476"/>
    <mergeCell ref="M477:M478"/>
    <mergeCell ref="M479:M480"/>
    <mergeCell ref="M481:M486"/>
    <mergeCell ref="M487:M489"/>
    <mergeCell ref="A516:A518"/>
    <mergeCell ref="B516:B518"/>
    <mergeCell ref="C516:C518"/>
    <mergeCell ref="L516:L518"/>
    <mergeCell ref="A520:A521"/>
    <mergeCell ref="B520:B521"/>
    <mergeCell ref="C520:C521"/>
    <mergeCell ref="L520:L521"/>
    <mergeCell ref="A527:A528"/>
    <mergeCell ref="B527:B528"/>
    <mergeCell ref="C527:C528"/>
    <mergeCell ref="L527:L528"/>
    <mergeCell ref="A506:A507"/>
    <mergeCell ref="B506:B507"/>
    <mergeCell ref="C506:C507"/>
    <mergeCell ref="L506:L507"/>
    <mergeCell ref="A508:A509"/>
    <mergeCell ref="B508:B509"/>
    <mergeCell ref="C508:C509"/>
    <mergeCell ref="L508:L509"/>
    <mergeCell ref="A512:A514"/>
    <mergeCell ref="B512:B514"/>
    <mergeCell ref="C512:C514"/>
    <mergeCell ref="L512:L514"/>
    <mergeCell ref="A487:A489"/>
    <mergeCell ref="B487:B489"/>
    <mergeCell ref="C487:C489"/>
    <mergeCell ref="L487:L489"/>
    <mergeCell ref="A490:A492"/>
    <mergeCell ref="B490:B492"/>
    <mergeCell ref="C490:C492"/>
    <mergeCell ref="L490:L492"/>
    <mergeCell ref="A498:A499"/>
    <mergeCell ref="B498:B499"/>
    <mergeCell ref="C498:C499"/>
    <mergeCell ref="L498:L499"/>
    <mergeCell ref="A479:A480"/>
    <mergeCell ref="B479:B480"/>
    <mergeCell ref="C479:C480"/>
    <mergeCell ref="L479:L480"/>
    <mergeCell ref="A481:A486"/>
    <mergeCell ref="B481:B486"/>
    <mergeCell ref="C481:C486"/>
    <mergeCell ref="L481:L486"/>
    <mergeCell ref="A470:A472"/>
    <mergeCell ref="B470:B472"/>
    <mergeCell ref="C470:C472"/>
    <mergeCell ref="L470:L472"/>
    <mergeCell ref="A475:A476"/>
    <mergeCell ref="B475:B476"/>
    <mergeCell ref="C475:C476"/>
    <mergeCell ref="L475:L476"/>
    <mergeCell ref="A477:A478"/>
    <mergeCell ref="B477:B478"/>
    <mergeCell ref="C477:C478"/>
    <mergeCell ref="L477:L478"/>
    <mergeCell ref="A440:A444"/>
    <mergeCell ref="B440:B444"/>
    <mergeCell ref="C440:C444"/>
    <mergeCell ref="L440:L444"/>
    <mergeCell ref="A448:A463"/>
    <mergeCell ref="B448:B463"/>
    <mergeCell ref="C448:C463"/>
    <mergeCell ref="L448:L463"/>
    <mergeCell ref="A466:A467"/>
    <mergeCell ref="B466:B467"/>
    <mergeCell ref="C466:C467"/>
    <mergeCell ref="L466:L467"/>
    <mergeCell ref="A226:A227"/>
    <mergeCell ref="B226:B227"/>
    <mergeCell ref="C226:C227"/>
    <mergeCell ref="L226:L227"/>
    <mergeCell ref="M226:M227"/>
    <mergeCell ref="A229:A230"/>
    <mergeCell ref="B229:B230"/>
    <mergeCell ref="C229:C230"/>
    <mergeCell ref="L229:L230"/>
    <mergeCell ref="M229:M230"/>
    <mergeCell ref="A220:A222"/>
    <mergeCell ref="B220:B222"/>
    <mergeCell ref="C220:C222"/>
    <mergeCell ref="L220:L222"/>
    <mergeCell ref="M220:M222"/>
    <mergeCell ref="A224:A225"/>
    <mergeCell ref="B224:B225"/>
    <mergeCell ref="C224:C225"/>
    <mergeCell ref="L224:L225"/>
    <mergeCell ref="M224:M225"/>
    <mergeCell ref="A210:A213"/>
    <mergeCell ref="B210:B213"/>
    <mergeCell ref="C210:C213"/>
    <mergeCell ref="L210:L213"/>
    <mergeCell ref="M210:M213"/>
    <mergeCell ref="A215:A218"/>
    <mergeCell ref="B215:B218"/>
    <mergeCell ref="C215:C218"/>
    <mergeCell ref="L215:L218"/>
    <mergeCell ref="M215:M218"/>
    <mergeCell ref="A202:A203"/>
    <mergeCell ref="B202:B203"/>
    <mergeCell ref="C202:C203"/>
    <mergeCell ref="L202:L203"/>
    <mergeCell ref="M202:M203"/>
    <mergeCell ref="A204:A208"/>
    <mergeCell ref="B204:B208"/>
    <mergeCell ref="C204:C208"/>
    <mergeCell ref="L204:L208"/>
    <mergeCell ref="M204:M208"/>
    <mergeCell ref="A197:A198"/>
    <mergeCell ref="B197:B198"/>
    <mergeCell ref="C197:C198"/>
    <mergeCell ref="L197:L198"/>
    <mergeCell ref="M197:M198"/>
    <mergeCell ref="A199:A201"/>
    <mergeCell ref="B199:B201"/>
    <mergeCell ref="C199:C201"/>
    <mergeCell ref="L199:L201"/>
    <mergeCell ref="M199:M201"/>
    <mergeCell ref="A192:A195"/>
    <mergeCell ref="B192:B195"/>
    <mergeCell ref="C192:C195"/>
    <mergeCell ref="L192:L195"/>
    <mergeCell ref="M192:M195"/>
    <mergeCell ref="A190:A191"/>
    <mergeCell ref="B190:B191"/>
    <mergeCell ref="C190:C191"/>
    <mergeCell ref="L190:L191"/>
    <mergeCell ref="M190:M191"/>
    <mergeCell ref="A169:A184"/>
    <mergeCell ref="B169:B184"/>
    <mergeCell ref="C169:C184"/>
    <mergeCell ref="L169:L184"/>
    <mergeCell ref="M169:M184"/>
    <mergeCell ref="A186:A189"/>
    <mergeCell ref="B186:B189"/>
    <mergeCell ref="C186:C189"/>
    <mergeCell ref="L186:L189"/>
    <mergeCell ref="M186:M189"/>
    <mergeCell ref="A158:A165"/>
    <mergeCell ref="B158:B165"/>
    <mergeCell ref="C158:C165"/>
    <mergeCell ref="L158:L165"/>
    <mergeCell ref="M158:M165"/>
    <mergeCell ref="A166:A167"/>
    <mergeCell ref="B166:B167"/>
    <mergeCell ref="C166:C167"/>
    <mergeCell ref="L166:L167"/>
    <mergeCell ref="M166:M167"/>
    <mergeCell ref="A136:A139"/>
    <mergeCell ref="B136:B139"/>
    <mergeCell ref="C136:C139"/>
    <mergeCell ref="L136:L139"/>
    <mergeCell ref="M136:M139"/>
    <mergeCell ref="A140:A144"/>
    <mergeCell ref="B140:B144"/>
    <mergeCell ref="C140:C144"/>
    <mergeCell ref="L140:L144"/>
    <mergeCell ref="M140:M144"/>
    <mergeCell ref="A126:A128"/>
    <mergeCell ref="B126:B128"/>
    <mergeCell ref="C126:C128"/>
    <mergeCell ref="L126:L128"/>
    <mergeCell ref="M126:M128"/>
    <mergeCell ref="A82:A88"/>
    <mergeCell ref="B82:B88"/>
    <mergeCell ref="C82:C88"/>
    <mergeCell ref="L82:L88"/>
    <mergeCell ref="M82:M88"/>
    <mergeCell ref="A121:A123"/>
    <mergeCell ref="B121:B123"/>
    <mergeCell ref="C121:C123"/>
    <mergeCell ref="L121:L123"/>
    <mergeCell ref="M121:M123"/>
    <mergeCell ref="A89:A119"/>
    <mergeCell ref="B89:B119"/>
    <mergeCell ref="C89:C119"/>
    <mergeCell ref="L89:L119"/>
    <mergeCell ref="M89:M119"/>
    <mergeCell ref="L55:L65"/>
    <mergeCell ref="M55:M65"/>
    <mergeCell ref="A66:A71"/>
    <mergeCell ref="B66:B71"/>
    <mergeCell ref="C66:C71"/>
    <mergeCell ref="L66:L71"/>
    <mergeCell ref="M66:M71"/>
    <mergeCell ref="A73:A81"/>
    <mergeCell ref="B73:B81"/>
    <mergeCell ref="L73:L81"/>
    <mergeCell ref="M73:M81"/>
    <mergeCell ref="C73:C75"/>
    <mergeCell ref="A55:A65"/>
    <mergeCell ref="B55:B65"/>
    <mergeCell ref="C55:C65"/>
    <mergeCell ref="L17:L30"/>
    <mergeCell ref="M17:M30"/>
    <mergeCell ref="A41:A50"/>
    <mergeCell ref="B41:B50"/>
    <mergeCell ref="C41:C50"/>
    <mergeCell ref="L41:L50"/>
    <mergeCell ref="M41:M50"/>
    <mergeCell ref="A51:A54"/>
    <mergeCell ref="B51:B54"/>
    <mergeCell ref="C51:C54"/>
    <mergeCell ref="L51:L54"/>
    <mergeCell ref="M51:M54"/>
    <mergeCell ref="A31:A40"/>
    <mergeCell ref="B31:B40"/>
    <mergeCell ref="C31:C40"/>
    <mergeCell ref="L31:L40"/>
    <mergeCell ref="M31:M40"/>
    <mergeCell ref="A17:A30"/>
    <mergeCell ref="B17:B30"/>
    <mergeCell ref="C17:C30"/>
    <mergeCell ref="A151:A154"/>
    <mergeCell ref="B151:B154"/>
    <mergeCell ref="C151:C154"/>
    <mergeCell ref="L151:L154"/>
    <mergeCell ref="M151:M154"/>
    <mergeCell ref="A155:A157"/>
    <mergeCell ref="B155:B157"/>
    <mergeCell ref="C155:C157"/>
    <mergeCell ref="L155:L157"/>
    <mergeCell ref="M155:M157"/>
    <mergeCell ref="A145:A146"/>
    <mergeCell ref="B145:B146"/>
    <mergeCell ref="C145:C146"/>
    <mergeCell ref="L145:L146"/>
    <mergeCell ref="M145:M146"/>
    <mergeCell ref="A147:A150"/>
    <mergeCell ref="B147:B150"/>
    <mergeCell ref="C147:C150"/>
    <mergeCell ref="L147:L150"/>
    <mergeCell ref="M147:M150"/>
    <mergeCell ref="A129:A130"/>
    <mergeCell ref="B129:B130"/>
    <mergeCell ref="C129:C130"/>
    <mergeCell ref="L129:L130"/>
    <mergeCell ref="M129:M130"/>
    <mergeCell ref="A134:A135"/>
    <mergeCell ref="B134:B135"/>
    <mergeCell ref="C134:C135"/>
    <mergeCell ref="L134:L135"/>
    <mergeCell ref="M134:M135"/>
    <mergeCell ref="A132:A133"/>
    <mergeCell ref="B132:B133"/>
    <mergeCell ref="C132:C133"/>
    <mergeCell ref="L132:L133"/>
    <mergeCell ref="M132:M133"/>
    <mergeCell ref="A15:A16"/>
    <mergeCell ref="B15:B16"/>
    <mergeCell ref="C15:C16"/>
    <mergeCell ref="L15:L16"/>
    <mergeCell ref="M15:M16"/>
    <mergeCell ref="A6:A10"/>
    <mergeCell ref="B6:B10"/>
    <mergeCell ref="C6:C10"/>
    <mergeCell ref="L6:L10"/>
    <mergeCell ref="M6:M10"/>
    <mergeCell ref="A11:A14"/>
    <mergeCell ref="B11:B14"/>
    <mergeCell ref="C11:C14"/>
    <mergeCell ref="L11:L14"/>
    <mergeCell ref="M11:M14"/>
    <mergeCell ref="A436:A437"/>
    <mergeCell ref="B436:B437"/>
    <mergeCell ref="C436:C437"/>
    <mergeCell ref="D436:D437"/>
    <mergeCell ref="E436:E437"/>
    <mergeCell ref="H436:H437"/>
    <mergeCell ref="A393:A414"/>
    <mergeCell ref="B393:B414"/>
    <mergeCell ref="C393:C414"/>
    <mergeCell ref="D393:D414"/>
    <mergeCell ref="E393:E414"/>
    <mergeCell ref="H393:H414"/>
    <mergeCell ref="A415:A427"/>
    <mergeCell ref="B415:B427"/>
    <mergeCell ref="A431:A432"/>
    <mergeCell ref="B431:B432"/>
    <mergeCell ref="C431:C432"/>
    <mergeCell ref="D431:D432"/>
    <mergeCell ref="E431:E432"/>
    <mergeCell ref="H431:H432"/>
    <mergeCell ref="A433:A435"/>
    <mergeCell ref="B433:B435"/>
    <mergeCell ref="C433:C435"/>
    <mergeCell ref="D433:D435"/>
    <mergeCell ref="E433:E435"/>
    <mergeCell ref="H433:H435"/>
    <mergeCell ref="C415:C427"/>
    <mergeCell ref="D415:D427"/>
    <mergeCell ref="E415:E427"/>
    <mergeCell ref="H415:H427"/>
    <mergeCell ref="A428:A430"/>
    <mergeCell ref="B428:B430"/>
    <mergeCell ref="C428:C430"/>
    <mergeCell ref="D428:D430"/>
    <mergeCell ref="E428:E430"/>
    <mergeCell ref="H428:H430"/>
    <mergeCell ref="A353:A377"/>
    <mergeCell ref="B353:B377"/>
    <mergeCell ref="C353:C377"/>
    <mergeCell ref="D353:D377"/>
    <mergeCell ref="E353:E377"/>
    <mergeCell ref="H353:H377"/>
    <mergeCell ref="A378:A392"/>
    <mergeCell ref="B378:B392"/>
    <mergeCell ref="C378:C392"/>
    <mergeCell ref="D378:D392"/>
    <mergeCell ref="E378:E392"/>
    <mergeCell ref="H378:H392"/>
    <mergeCell ref="A323:A332"/>
    <mergeCell ref="B323:B332"/>
    <mergeCell ref="C323:C332"/>
    <mergeCell ref="D323:D332"/>
    <mergeCell ref="E323:E332"/>
    <mergeCell ref="H323:H332"/>
    <mergeCell ref="A333:A352"/>
    <mergeCell ref="B333:B352"/>
    <mergeCell ref="C333:C352"/>
    <mergeCell ref="D333:D352"/>
    <mergeCell ref="E333:E352"/>
    <mergeCell ref="H333:H352"/>
    <mergeCell ref="A311:A313"/>
    <mergeCell ref="B311:B313"/>
    <mergeCell ref="C311:C313"/>
    <mergeCell ref="D311:D313"/>
    <mergeCell ref="E311:E313"/>
    <mergeCell ref="H311:H313"/>
    <mergeCell ref="A314:A322"/>
    <mergeCell ref="B314:B322"/>
    <mergeCell ref="C314:C322"/>
    <mergeCell ref="D314:D322"/>
    <mergeCell ref="E314:E322"/>
    <mergeCell ref="H314:H322"/>
    <mergeCell ref="A304:A306"/>
    <mergeCell ref="B304:B306"/>
    <mergeCell ref="C304:C306"/>
    <mergeCell ref="D304:D306"/>
    <mergeCell ref="E304:E306"/>
    <mergeCell ref="H304:H306"/>
    <mergeCell ref="A307:A310"/>
    <mergeCell ref="B307:B310"/>
    <mergeCell ref="C307:C310"/>
    <mergeCell ref="D307:D310"/>
    <mergeCell ref="E307:E310"/>
    <mergeCell ref="H307:H310"/>
    <mergeCell ref="C530:C539"/>
    <mergeCell ref="D530:D539"/>
    <mergeCell ref="E530:E539"/>
    <mergeCell ref="K530:K539"/>
    <mergeCell ref="L530:L539"/>
    <mergeCell ref="M530:M539"/>
    <mergeCell ref="A560:A569"/>
    <mergeCell ref="B560:B569"/>
    <mergeCell ref="C560:C569"/>
    <mergeCell ref="D560:D569"/>
    <mergeCell ref="E560:E569"/>
    <mergeCell ref="K560:K569"/>
    <mergeCell ref="L560:L569"/>
    <mergeCell ref="D550:D559"/>
    <mergeCell ref="E550:E559"/>
    <mergeCell ref="K550:K559"/>
    <mergeCell ref="L550:L559"/>
    <mergeCell ref="M550:M559"/>
    <mergeCell ref="M540:M549"/>
    <mergeCell ref="H550:H559"/>
    <mergeCell ref="H560:H569"/>
    <mergeCell ref="H570:H579"/>
    <mergeCell ref="H530:H539"/>
    <mergeCell ref="H540:H549"/>
    <mergeCell ref="M570:M579"/>
    <mergeCell ref="A570:A579"/>
    <mergeCell ref="B570:B579"/>
    <mergeCell ref="C570:C579"/>
    <mergeCell ref="D570:D579"/>
    <mergeCell ref="E570:E579"/>
    <mergeCell ref="K570:K579"/>
    <mergeCell ref="L570:L579"/>
    <mergeCell ref="M560:M569"/>
    <mergeCell ref="A550:A559"/>
    <mergeCell ref="B550:B559"/>
    <mergeCell ref="C550:C559"/>
    <mergeCell ref="A540:A549"/>
    <mergeCell ref="B540:B549"/>
    <mergeCell ref="C540:C549"/>
    <mergeCell ref="D540:D549"/>
    <mergeCell ref="K540:K549"/>
    <mergeCell ref="L540:L549"/>
    <mergeCell ref="E540:E549"/>
    <mergeCell ref="A530:A539"/>
    <mergeCell ref="B530:B539"/>
    <mergeCell ref="K304:K306"/>
    <mergeCell ref="L304:L306"/>
    <mergeCell ref="M304:M306"/>
    <mergeCell ref="K307:K310"/>
    <mergeCell ref="L307:L310"/>
    <mergeCell ref="M307:M310"/>
    <mergeCell ref="K311:K313"/>
    <mergeCell ref="L311:L313"/>
    <mergeCell ref="M311:M313"/>
    <mergeCell ref="K314:K322"/>
    <mergeCell ref="L314:L322"/>
    <mergeCell ref="M314:M322"/>
    <mergeCell ref="K323:K332"/>
    <mergeCell ref="L323:L332"/>
    <mergeCell ref="M323:M332"/>
    <mergeCell ref="K333:K352"/>
    <mergeCell ref="M333:M352"/>
    <mergeCell ref="L333:L352"/>
    <mergeCell ref="M353:M377"/>
    <mergeCell ref="K378:K392"/>
    <mergeCell ref="L378:L392"/>
    <mergeCell ref="M378:M392"/>
    <mergeCell ref="K393:K414"/>
    <mergeCell ref="L393:L414"/>
    <mergeCell ref="M393:M414"/>
    <mergeCell ref="K415:K427"/>
    <mergeCell ref="L415:L427"/>
    <mergeCell ref="M415:M427"/>
    <mergeCell ref="K353:K377"/>
    <mergeCell ref="L353:L377"/>
    <mergeCell ref="K436:K437"/>
    <mergeCell ref="L436:L437"/>
    <mergeCell ref="M436:M437"/>
    <mergeCell ref="K428:K430"/>
    <mergeCell ref="L428:L430"/>
    <mergeCell ref="M428:M430"/>
    <mergeCell ref="K431:K432"/>
    <mergeCell ref="L431:L432"/>
    <mergeCell ref="M431:M432"/>
    <mergeCell ref="K433:K435"/>
    <mergeCell ref="L433:L435"/>
    <mergeCell ref="M433:M435"/>
  </mergeCells>
  <printOptions horizontalCentered="1" gridLines="1"/>
  <pageMargins left="0.39370078740157483" right="0.39370078740157483" top="0.78740157480314965" bottom="0.78740157480314965" header="0.39370078740157483" footer="0.39370078740157483"/>
  <pageSetup paperSize="8" scale="75" fitToHeight="10" orientation="landscape" horizontalDpi="300" verticalDpi="300" r:id="rId1"/>
  <headerFooter alignWithMargins="0">
    <oddHeader>&amp;L&amp;8COUR DE JUSTICE DE L'UNION EUROPÉENNE
Cahier des charges Maintenance - Exploitation des installations techniques&amp;CInventaire Technique CJUE
Domaine 8 - Équipement de cuisine</oddHeader>
    <oddFooter>&amp;C&amp;10
&amp;R&amp;9&amp;P de &amp;N</oddFooter>
  </headerFooter>
  <ignoredErrors>
    <ignoredError sqref="G304:G313"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76"/>
  <sheetViews>
    <sheetView showGridLines="0" zoomScale="91" zoomScaleNormal="91" zoomScaleSheetLayoutView="55" workbookViewId="0">
      <pane ySplit="1" topLeftCell="A2" activePane="bottomLeft" state="frozen"/>
      <selection pane="bottomLeft" activeCell="L2" sqref="L2"/>
    </sheetView>
  </sheetViews>
  <sheetFormatPr defaultColWidth="9.140625" defaultRowHeight="18" customHeight="1" outlineLevelCol="1" x14ac:dyDescent="0.25"/>
  <cols>
    <col min="1" max="1" width="13.7109375" style="31" customWidth="1"/>
    <col min="2" max="2" width="13.7109375" style="100" customWidth="1"/>
    <col min="3" max="3" width="13.7109375" style="11" customWidth="1" outlineLevel="1"/>
    <col min="4" max="4" width="25.7109375" style="31" customWidth="1"/>
    <col min="5" max="5" width="21.42578125" style="31" customWidth="1" outlineLevel="1"/>
    <col min="6" max="6" width="43.5703125" style="6" customWidth="1" outlineLevel="1"/>
    <col min="7" max="7" width="5" style="31" customWidth="1" outlineLevel="1"/>
    <col min="8" max="8" width="5.5703125" style="16" customWidth="1"/>
    <col min="9" max="9" width="11.5703125" style="18" customWidth="1" outlineLevel="1"/>
    <col min="10" max="10" width="16.7109375" style="18" customWidth="1" outlineLevel="1"/>
    <col min="11" max="11" width="10.28515625" style="30" customWidth="1" outlineLevel="1"/>
    <col min="12" max="12" width="12.7109375" style="6" customWidth="1"/>
    <col min="13" max="13" width="12.5703125" style="6" customWidth="1"/>
    <col min="14" max="16384" width="9.140625" style="6"/>
  </cols>
  <sheetData>
    <row r="1" spans="1:14" s="97" customFormat="1" ht="33.75" x14ac:dyDescent="0.25">
      <c r="A1" s="49" t="s">
        <v>4906</v>
      </c>
      <c r="B1" s="49" t="s">
        <v>60</v>
      </c>
      <c r="C1" s="126" t="s">
        <v>718</v>
      </c>
      <c r="D1" s="49" t="s">
        <v>63</v>
      </c>
      <c r="E1" s="49" t="s">
        <v>66</v>
      </c>
      <c r="F1" s="49" t="s">
        <v>71</v>
      </c>
      <c r="G1" s="126" t="s">
        <v>72</v>
      </c>
      <c r="H1" s="126" t="s">
        <v>6790</v>
      </c>
      <c r="I1" s="127" t="s">
        <v>1</v>
      </c>
      <c r="J1" s="127" t="s">
        <v>2</v>
      </c>
      <c r="K1" s="127" t="s">
        <v>4907</v>
      </c>
      <c r="L1" s="127" t="s">
        <v>12622</v>
      </c>
      <c r="M1" s="127" t="s">
        <v>12623</v>
      </c>
      <c r="N1" s="741" t="s">
        <v>12704</v>
      </c>
    </row>
    <row r="2" spans="1:14" ht="11.25" x14ac:dyDescent="0.25">
      <c r="A2" s="450" t="s">
        <v>5352</v>
      </c>
      <c r="B2" s="110" t="s">
        <v>447</v>
      </c>
      <c r="C2" s="355" t="s">
        <v>904</v>
      </c>
      <c r="D2" s="109" t="s">
        <v>5383</v>
      </c>
      <c r="E2" s="109" t="s">
        <v>904</v>
      </c>
      <c r="F2" s="52" t="s">
        <v>4075</v>
      </c>
      <c r="G2" s="112">
        <v>4</v>
      </c>
      <c r="H2" s="116" t="s">
        <v>6684</v>
      </c>
      <c r="I2" s="75" t="s">
        <v>448</v>
      </c>
      <c r="J2" s="75" t="s">
        <v>449</v>
      </c>
      <c r="K2" s="175">
        <v>12</v>
      </c>
      <c r="L2" s="843"/>
      <c r="M2" s="843"/>
    </row>
    <row r="3" spans="1:14" ht="11.25" x14ac:dyDescent="0.25">
      <c r="A3" s="450" t="s">
        <v>5353</v>
      </c>
      <c r="B3" s="110" t="s">
        <v>447</v>
      </c>
      <c r="C3" s="355" t="s">
        <v>904</v>
      </c>
      <c r="D3" s="109" t="s">
        <v>5383</v>
      </c>
      <c r="E3" s="109" t="s">
        <v>904</v>
      </c>
      <c r="F3" s="52" t="s">
        <v>4076</v>
      </c>
      <c r="G3" s="112">
        <v>2</v>
      </c>
      <c r="H3" s="116" t="s">
        <v>6684</v>
      </c>
      <c r="I3" s="75" t="s">
        <v>448</v>
      </c>
      <c r="J3" s="75" t="s">
        <v>449</v>
      </c>
      <c r="K3" s="175">
        <v>12</v>
      </c>
      <c r="L3" s="843"/>
      <c r="M3" s="843"/>
    </row>
    <row r="4" spans="1:14" ht="22.5" x14ac:dyDescent="0.25">
      <c r="A4" s="450" t="s">
        <v>5354</v>
      </c>
      <c r="B4" s="110" t="s">
        <v>7842</v>
      </c>
      <c r="C4" s="355" t="s">
        <v>904</v>
      </c>
      <c r="D4" s="109" t="s">
        <v>7843</v>
      </c>
      <c r="E4" s="109" t="s">
        <v>904</v>
      </c>
      <c r="F4" s="52" t="s">
        <v>7843</v>
      </c>
      <c r="G4" s="112">
        <v>1</v>
      </c>
      <c r="H4" s="116" t="s">
        <v>6684</v>
      </c>
      <c r="I4" s="50" t="s">
        <v>448</v>
      </c>
      <c r="J4" s="75"/>
      <c r="K4" s="175">
        <v>12</v>
      </c>
      <c r="L4" s="843"/>
      <c r="M4" s="843"/>
    </row>
    <row r="5" spans="1:14" ht="11.25" x14ac:dyDescent="0.25">
      <c r="A5" s="450" t="s">
        <v>5355</v>
      </c>
      <c r="B5" s="108" t="s">
        <v>4084</v>
      </c>
      <c r="C5" s="355" t="s">
        <v>904</v>
      </c>
      <c r="D5" s="111" t="s">
        <v>4084</v>
      </c>
      <c r="E5" s="111" t="s">
        <v>904</v>
      </c>
      <c r="F5" s="10" t="s">
        <v>4083</v>
      </c>
      <c r="G5" s="111">
        <v>6</v>
      </c>
      <c r="H5" s="451" t="s">
        <v>6684</v>
      </c>
      <c r="I5" s="48" t="s">
        <v>452</v>
      </c>
      <c r="J5" s="48"/>
      <c r="K5" s="175">
        <v>1</v>
      </c>
      <c r="L5" s="833"/>
      <c r="M5" s="833"/>
    </row>
    <row r="6" spans="1:14" ht="11.25" x14ac:dyDescent="0.25">
      <c r="A6" s="937" t="s">
        <v>5890</v>
      </c>
      <c r="B6" s="939" t="s">
        <v>450</v>
      </c>
      <c r="C6" s="966" t="s">
        <v>904</v>
      </c>
      <c r="D6" s="937" t="s">
        <v>685</v>
      </c>
      <c r="E6" s="937" t="s">
        <v>5351</v>
      </c>
      <c r="F6" s="42" t="s">
        <v>4078</v>
      </c>
      <c r="G6" s="112">
        <v>6</v>
      </c>
      <c r="H6" s="937" t="s">
        <v>6682</v>
      </c>
      <c r="I6" s="75" t="s">
        <v>452</v>
      </c>
      <c r="J6" s="75"/>
      <c r="K6" s="939">
        <v>1</v>
      </c>
      <c r="L6" s="941"/>
      <c r="M6" s="941"/>
    </row>
    <row r="7" spans="1:14" ht="11.25" x14ac:dyDescent="0.25">
      <c r="A7" s="947"/>
      <c r="B7" s="976"/>
      <c r="C7" s="967"/>
      <c r="D7" s="947"/>
      <c r="E7" s="947"/>
      <c r="F7" s="43" t="s">
        <v>4079</v>
      </c>
      <c r="G7" s="112">
        <v>1</v>
      </c>
      <c r="H7" s="947"/>
      <c r="I7" s="75" t="s">
        <v>452</v>
      </c>
      <c r="J7" s="45"/>
      <c r="K7" s="976"/>
      <c r="L7" s="944"/>
      <c r="M7" s="944"/>
    </row>
    <row r="8" spans="1:14" ht="11.25" x14ac:dyDescent="0.25">
      <c r="A8" s="947"/>
      <c r="B8" s="976"/>
      <c r="C8" s="967"/>
      <c r="D8" s="947"/>
      <c r="E8" s="947"/>
      <c r="F8" s="47" t="s">
        <v>4080</v>
      </c>
      <c r="G8" s="112">
        <v>1</v>
      </c>
      <c r="H8" s="947"/>
      <c r="I8" s="75" t="s">
        <v>452</v>
      </c>
      <c r="J8" s="75"/>
      <c r="K8" s="976"/>
      <c r="L8" s="944"/>
      <c r="M8" s="944"/>
    </row>
    <row r="9" spans="1:14" s="30" customFormat="1" ht="11.25" x14ac:dyDescent="0.25">
      <c r="A9" s="947"/>
      <c r="B9" s="976"/>
      <c r="C9" s="967"/>
      <c r="D9" s="947"/>
      <c r="E9" s="947"/>
      <c r="F9" s="10" t="s">
        <v>4081</v>
      </c>
      <c r="G9" s="111">
        <v>1</v>
      </c>
      <c r="H9" s="947"/>
      <c r="I9" s="48" t="s">
        <v>452</v>
      </c>
      <c r="J9" s="48"/>
      <c r="K9" s="976"/>
      <c r="L9" s="944"/>
      <c r="M9" s="944"/>
    </row>
    <row r="10" spans="1:14" s="30" customFormat="1" ht="11.25" x14ac:dyDescent="0.25">
      <c r="A10" s="947"/>
      <c r="B10" s="976"/>
      <c r="C10" s="967"/>
      <c r="D10" s="947"/>
      <c r="E10" s="947"/>
      <c r="F10" s="10" t="s">
        <v>4082</v>
      </c>
      <c r="G10" s="111">
        <v>1</v>
      </c>
      <c r="H10" s="947"/>
      <c r="I10" s="48" t="s">
        <v>452</v>
      </c>
      <c r="J10" s="48"/>
      <c r="K10" s="976"/>
      <c r="L10" s="944"/>
      <c r="M10" s="944"/>
    </row>
    <row r="11" spans="1:14" s="30" customFormat="1" ht="11.25" x14ac:dyDescent="0.25">
      <c r="A11" s="938"/>
      <c r="B11" s="940"/>
      <c r="C11" s="992"/>
      <c r="D11" s="938"/>
      <c r="E11" s="938"/>
      <c r="F11" s="10" t="s">
        <v>4083</v>
      </c>
      <c r="G11" s="111">
        <v>2</v>
      </c>
      <c r="H11" s="938"/>
      <c r="I11" s="48" t="s">
        <v>452</v>
      </c>
      <c r="J11" s="48"/>
      <c r="K11" s="940"/>
      <c r="L11" s="942"/>
      <c r="M11" s="942"/>
    </row>
    <row r="12" spans="1:14" s="30" customFormat="1" ht="22.5" x14ac:dyDescent="0.25">
      <c r="A12" s="450" t="s">
        <v>5891</v>
      </c>
      <c r="B12" s="110" t="s">
        <v>450</v>
      </c>
      <c r="C12" s="355" t="s">
        <v>904</v>
      </c>
      <c r="D12" s="111" t="s">
        <v>685</v>
      </c>
      <c r="E12" s="109" t="s">
        <v>5350</v>
      </c>
      <c r="F12" s="10" t="s">
        <v>451</v>
      </c>
      <c r="G12" s="111">
        <v>1</v>
      </c>
      <c r="H12" s="451" t="s">
        <v>6684</v>
      </c>
      <c r="I12" s="48" t="s">
        <v>452</v>
      </c>
      <c r="J12" s="48"/>
      <c r="K12" s="175">
        <v>1</v>
      </c>
      <c r="L12" s="833"/>
      <c r="M12" s="833"/>
    </row>
    <row r="13" spans="1:14" ht="11.25" x14ac:dyDescent="0.25">
      <c r="A13" s="450" t="s">
        <v>5356</v>
      </c>
      <c r="B13" s="110" t="s">
        <v>447</v>
      </c>
      <c r="C13" s="214" t="s">
        <v>535</v>
      </c>
      <c r="D13" s="109" t="s">
        <v>5383</v>
      </c>
      <c r="E13" s="35" t="s">
        <v>3034</v>
      </c>
      <c r="F13" s="52" t="s">
        <v>681</v>
      </c>
      <c r="G13" s="112">
        <v>5</v>
      </c>
      <c r="H13" s="116" t="s">
        <v>6684</v>
      </c>
      <c r="I13" s="75" t="s">
        <v>448</v>
      </c>
      <c r="J13" s="75" t="s">
        <v>449</v>
      </c>
      <c r="K13" s="175">
        <v>12</v>
      </c>
      <c r="L13" s="843"/>
      <c r="M13" s="843"/>
    </row>
    <row r="14" spans="1:14" ht="11.25" x14ac:dyDescent="0.25">
      <c r="A14" s="450" t="s">
        <v>5359</v>
      </c>
      <c r="B14" s="110" t="s">
        <v>447</v>
      </c>
      <c r="C14" s="214" t="s">
        <v>535</v>
      </c>
      <c r="D14" s="109" t="s">
        <v>5383</v>
      </c>
      <c r="E14" s="35" t="s">
        <v>3034</v>
      </c>
      <c r="F14" s="52" t="s">
        <v>682</v>
      </c>
      <c r="G14" s="112">
        <v>4</v>
      </c>
      <c r="H14" s="116" t="s">
        <v>6684</v>
      </c>
      <c r="I14" s="75" t="s">
        <v>448</v>
      </c>
      <c r="J14" s="75" t="s">
        <v>449</v>
      </c>
      <c r="K14" s="175">
        <v>12</v>
      </c>
      <c r="L14" s="843"/>
      <c r="M14" s="843"/>
    </row>
    <row r="15" spans="1:14" ht="11.25" x14ac:dyDescent="0.25">
      <c r="A15" s="450" t="s">
        <v>5892</v>
      </c>
      <c r="B15" s="110" t="s">
        <v>447</v>
      </c>
      <c r="C15" s="214" t="s">
        <v>535</v>
      </c>
      <c r="D15" s="109" t="s">
        <v>5383</v>
      </c>
      <c r="E15" s="35" t="s">
        <v>3034</v>
      </c>
      <c r="F15" s="52" t="s">
        <v>683</v>
      </c>
      <c r="G15" s="112">
        <v>1</v>
      </c>
      <c r="H15" s="116" t="s">
        <v>6684</v>
      </c>
      <c r="I15" s="75" t="s">
        <v>448</v>
      </c>
      <c r="J15" s="75" t="s">
        <v>684</v>
      </c>
      <c r="K15" s="175">
        <v>12</v>
      </c>
      <c r="L15" s="843"/>
      <c r="M15" s="843"/>
    </row>
    <row r="16" spans="1:14" ht="22.5" x14ac:dyDescent="0.25">
      <c r="A16" s="450" t="s">
        <v>5360</v>
      </c>
      <c r="B16" s="110" t="s">
        <v>450</v>
      </c>
      <c r="C16" s="214" t="s">
        <v>535</v>
      </c>
      <c r="D16" s="111" t="s">
        <v>685</v>
      </c>
      <c r="E16" s="35" t="s">
        <v>535</v>
      </c>
      <c r="F16" s="42" t="s">
        <v>686</v>
      </c>
      <c r="G16" s="112">
        <v>1</v>
      </c>
      <c r="H16" s="116" t="s">
        <v>6682</v>
      </c>
      <c r="I16" s="75" t="s">
        <v>452</v>
      </c>
      <c r="J16" s="75"/>
      <c r="K16" s="175">
        <v>12</v>
      </c>
      <c r="L16" s="843"/>
      <c r="M16" s="843"/>
    </row>
    <row r="17" spans="1:13" s="30" customFormat="1" ht="22.5" x14ac:dyDescent="0.25">
      <c r="A17" s="450" t="s">
        <v>5361</v>
      </c>
      <c r="B17" s="110" t="s">
        <v>450</v>
      </c>
      <c r="C17" s="214" t="s">
        <v>535</v>
      </c>
      <c r="D17" s="111" t="s">
        <v>685</v>
      </c>
      <c r="E17" s="35" t="s">
        <v>535</v>
      </c>
      <c r="F17" s="10" t="s">
        <v>451</v>
      </c>
      <c r="G17" s="111">
        <v>2</v>
      </c>
      <c r="H17" s="116" t="s">
        <v>6684</v>
      </c>
      <c r="I17" s="75" t="s">
        <v>452</v>
      </c>
      <c r="J17" s="48"/>
      <c r="K17" s="175">
        <v>1</v>
      </c>
      <c r="L17" s="833"/>
      <c r="M17" s="833"/>
    </row>
    <row r="18" spans="1:13" s="30" customFormat="1" ht="33.75" x14ac:dyDescent="0.25">
      <c r="A18" s="450" t="s">
        <v>5362</v>
      </c>
      <c r="B18" s="108" t="s">
        <v>687</v>
      </c>
      <c r="C18" s="214" t="s">
        <v>535</v>
      </c>
      <c r="D18" s="111" t="s">
        <v>688</v>
      </c>
      <c r="E18" s="35" t="s">
        <v>535</v>
      </c>
      <c r="F18" s="10" t="s">
        <v>688</v>
      </c>
      <c r="G18" s="111">
        <v>8</v>
      </c>
      <c r="H18" s="451" t="s">
        <v>6684</v>
      </c>
      <c r="I18" s="48"/>
      <c r="J18" s="48"/>
      <c r="K18" s="175">
        <v>12</v>
      </c>
      <c r="L18" s="833"/>
      <c r="M18" s="833"/>
    </row>
    <row r="19" spans="1:13" ht="11.25" x14ac:dyDescent="0.25">
      <c r="A19" s="450" t="s">
        <v>5363</v>
      </c>
      <c r="B19" s="110" t="s">
        <v>447</v>
      </c>
      <c r="C19" s="335" t="s">
        <v>739</v>
      </c>
      <c r="D19" s="109" t="s">
        <v>5383</v>
      </c>
      <c r="E19" s="109" t="s">
        <v>839</v>
      </c>
      <c r="F19" s="52" t="s">
        <v>4067</v>
      </c>
      <c r="G19" s="112">
        <v>2</v>
      </c>
      <c r="H19" s="116" t="s">
        <v>6684</v>
      </c>
      <c r="I19" s="75" t="s">
        <v>4068</v>
      </c>
      <c r="J19" s="75" t="s">
        <v>4069</v>
      </c>
      <c r="K19" s="175">
        <v>12</v>
      </c>
      <c r="L19" s="843"/>
      <c r="M19" s="843"/>
    </row>
    <row r="20" spans="1:13" ht="11.25" x14ac:dyDescent="0.25">
      <c r="A20" s="450" t="s">
        <v>5364</v>
      </c>
      <c r="B20" s="110" t="s">
        <v>447</v>
      </c>
      <c r="C20" s="335" t="s">
        <v>739</v>
      </c>
      <c r="D20" s="109" t="s">
        <v>5383</v>
      </c>
      <c r="E20" s="109" t="s">
        <v>719</v>
      </c>
      <c r="F20" s="52" t="s">
        <v>4070</v>
      </c>
      <c r="G20" s="112">
        <v>3</v>
      </c>
      <c r="H20" s="116" t="s">
        <v>6684</v>
      </c>
      <c r="I20" s="75" t="s">
        <v>4068</v>
      </c>
      <c r="J20" s="75" t="s">
        <v>4069</v>
      </c>
      <c r="K20" s="175">
        <v>12</v>
      </c>
      <c r="L20" s="843"/>
      <c r="M20" s="843"/>
    </row>
    <row r="21" spans="1:13" s="30" customFormat="1" ht="22.5" customHeight="1" x14ac:dyDescent="0.25">
      <c r="A21" s="450" t="s">
        <v>12746</v>
      </c>
      <c r="B21" s="380" t="s">
        <v>7842</v>
      </c>
      <c r="C21" s="831" t="s">
        <v>739</v>
      </c>
      <c r="D21" s="382" t="s">
        <v>7843</v>
      </c>
      <c r="E21" s="381" t="s">
        <v>5429</v>
      </c>
      <c r="F21" s="10" t="s">
        <v>7844</v>
      </c>
      <c r="G21" s="381">
        <v>1</v>
      </c>
      <c r="H21" s="451" t="s">
        <v>6684</v>
      </c>
      <c r="I21" s="48" t="s">
        <v>7845</v>
      </c>
      <c r="J21" s="48" t="s">
        <v>7846</v>
      </c>
      <c r="K21" s="383"/>
      <c r="L21" s="833"/>
      <c r="M21" s="833"/>
    </row>
    <row r="22" spans="1:13" s="30" customFormat="1" ht="22.5" customHeight="1" x14ac:dyDescent="0.25">
      <c r="A22" s="610" t="s">
        <v>12747</v>
      </c>
      <c r="B22" s="608" t="s">
        <v>7842</v>
      </c>
      <c r="C22" s="831" t="s">
        <v>739</v>
      </c>
      <c r="D22" s="606" t="s">
        <v>7843</v>
      </c>
      <c r="E22" s="610" t="s">
        <v>5429</v>
      </c>
      <c r="F22" s="10" t="s">
        <v>7844</v>
      </c>
      <c r="G22" s="610">
        <v>1</v>
      </c>
      <c r="H22" s="609" t="s">
        <v>6684</v>
      </c>
      <c r="I22" s="611" t="s">
        <v>12637</v>
      </c>
      <c r="J22" s="611" t="s">
        <v>12638</v>
      </c>
      <c r="K22" s="607"/>
      <c r="L22" s="833"/>
      <c r="M22" s="833"/>
    </row>
    <row r="23" spans="1:13" ht="11.25" x14ac:dyDescent="0.25">
      <c r="A23" s="450" t="s">
        <v>5365</v>
      </c>
      <c r="B23" s="110" t="s">
        <v>4073</v>
      </c>
      <c r="C23" s="335" t="s">
        <v>739</v>
      </c>
      <c r="D23" s="109" t="s">
        <v>4073</v>
      </c>
      <c r="E23" s="109" t="s">
        <v>739</v>
      </c>
      <c r="F23" s="42" t="s">
        <v>5349</v>
      </c>
      <c r="G23" s="112">
        <v>1</v>
      </c>
      <c r="H23" s="116" t="s">
        <v>6684</v>
      </c>
      <c r="I23" s="75" t="s">
        <v>4071</v>
      </c>
      <c r="J23" s="75"/>
      <c r="K23" s="175">
        <v>12</v>
      </c>
      <c r="L23" s="843"/>
      <c r="M23" s="843"/>
    </row>
    <row r="24" spans="1:13" ht="11.25" x14ac:dyDescent="0.25">
      <c r="A24" s="937" t="s">
        <v>5893</v>
      </c>
      <c r="B24" s="939" t="s">
        <v>4073</v>
      </c>
      <c r="C24" s="966" t="s">
        <v>739</v>
      </c>
      <c r="D24" s="937" t="s">
        <v>4073</v>
      </c>
      <c r="E24" s="109" t="s">
        <v>4072</v>
      </c>
      <c r="F24" s="42" t="s">
        <v>4073</v>
      </c>
      <c r="G24" s="112">
        <v>1</v>
      </c>
      <c r="H24" s="937" t="s">
        <v>6684</v>
      </c>
      <c r="I24" s="75"/>
      <c r="J24" s="75"/>
      <c r="K24" s="175">
        <v>1</v>
      </c>
      <c r="L24" s="1243"/>
      <c r="M24" s="1243"/>
    </row>
    <row r="25" spans="1:13" s="30" customFormat="1" ht="11.25" x14ac:dyDescent="0.25">
      <c r="A25" s="938"/>
      <c r="B25" s="940"/>
      <c r="C25" s="992"/>
      <c r="D25" s="938"/>
      <c r="E25" s="109" t="s">
        <v>4074</v>
      </c>
      <c r="F25" s="10" t="s">
        <v>4073</v>
      </c>
      <c r="G25" s="111">
        <v>1</v>
      </c>
      <c r="H25" s="938"/>
      <c r="I25" s="75"/>
      <c r="J25" s="48"/>
      <c r="K25" s="175">
        <v>1</v>
      </c>
      <c r="L25" s="1245"/>
      <c r="M25" s="1245"/>
    </row>
    <row r="26" spans="1:13" s="30" customFormat="1" ht="33.75" x14ac:dyDescent="0.25">
      <c r="A26" s="450" t="s">
        <v>5366</v>
      </c>
      <c r="B26" s="108" t="s">
        <v>687</v>
      </c>
      <c r="C26" s="335" t="s">
        <v>739</v>
      </c>
      <c r="D26" s="111" t="s">
        <v>688</v>
      </c>
      <c r="E26" s="111" t="s">
        <v>739</v>
      </c>
      <c r="F26" s="10" t="s">
        <v>688</v>
      </c>
      <c r="G26" s="111">
        <v>1</v>
      </c>
      <c r="H26" s="451" t="s">
        <v>6684</v>
      </c>
      <c r="I26" s="48"/>
      <c r="J26" s="48"/>
      <c r="K26" s="175">
        <v>12</v>
      </c>
      <c r="L26" s="833"/>
      <c r="M26" s="833"/>
    </row>
    <row r="27" spans="1:13" s="30" customFormat="1" ht="33.75" x14ac:dyDescent="0.25">
      <c r="A27" s="826" t="s">
        <v>12740</v>
      </c>
      <c r="B27" s="825" t="s">
        <v>12741</v>
      </c>
      <c r="C27" s="831" t="s">
        <v>739</v>
      </c>
      <c r="D27" s="826" t="s">
        <v>12741</v>
      </c>
      <c r="E27" s="826" t="s">
        <v>739</v>
      </c>
      <c r="F27" s="10" t="s">
        <v>12742</v>
      </c>
      <c r="G27" s="826">
        <v>1</v>
      </c>
      <c r="H27" s="827" t="s">
        <v>6684</v>
      </c>
      <c r="I27" s="829" t="s">
        <v>12743</v>
      </c>
      <c r="J27" s="829" t="s">
        <v>12744</v>
      </c>
      <c r="K27" s="828">
        <v>1</v>
      </c>
      <c r="L27" s="833"/>
      <c r="M27" s="833"/>
    </row>
    <row r="28" spans="1:13" s="97" customFormat="1" ht="11.25" x14ac:dyDescent="0.25">
      <c r="A28" s="450" t="s">
        <v>5357</v>
      </c>
      <c r="B28" s="341" t="s">
        <v>447</v>
      </c>
      <c r="C28" s="356" t="s">
        <v>4210</v>
      </c>
      <c r="D28" s="337" t="s">
        <v>5383</v>
      </c>
      <c r="E28" s="337" t="s">
        <v>4210</v>
      </c>
      <c r="F28" s="52" t="s">
        <v>4085</v>
      </c>
      <c r="G28" s="116">
        <v>3</v>
      </c>
      <c r="H28" s="116" t="s">
        <v>6684</v>
      </c>
      <c r="I28" s="75" t="s">
        <v>448</v>
      </c>
      <c r="J28" s="75" t="s">
        <v>449</v>
      </c>
      <c r="K28" s="339">
        <v>12</v>
      </c>
      <c r="L28" s="843"/>
      <c r="M28" s="843"/>
    </row>
    <row r="29" spans="1:13" s="97" customFormat="1" ht="11.25" x14ac:dyDescent="0.25">
      <c r="A29" s="450" t="s">
        <v>5367</v>
      </c>
      <c r="B29" s="199" t="s">
        <v>447</v>
      </c>
      <c r="C29" s="356" t="s">
        <v>4210</v>
      </c>
      <c r="D29" s="198" t="s">
        <v>5383</v>
      </c>
      <c r="E29" s="198" t="s">
        <v>4217</v>
      </c>
      <c r="F29" s="52" t="s">
        <v>4086</v>
      </c>
      <c r="G29" s="116">
        <v>2</v>
      </c>
      <c r="H29" s="116" t="s">
        <v>6684</v>
      </c>
      <c r="I29" s="75" t="s">
        <v>448</v>
      </c>
      <c r="J29" s="75" t="s">
        <v>449</v>
      </c>
      <c r="K29" s="195">
        <v>12</v>
      </c>
      <c r="L29" s="843"/>
      <c r="M29" s="843"/>
    </row>
    <row r="30" spans="1:13" s="97" customFormat="1" ht="22.5" x14ac:dyDescent="0.25">
      <c r="A30" s="450" t="s">
        <v>5368</v>
      </c>
      <c r="B30" s="341" t="s">
        <v>450</v>
      </c>
      <c r="C30" s="356" t="s">
        <v>4210</v>
      </c>
      <c r="D30" s="343" t="s">
        <v>685</v>
      </c>
      <c r="E30" s="337" t="s">
        <v>4210</v>
      </c>
      <c r="F30" s="52" t="s">
        <v>4077</v>
      </c>
      <c r="G30" s="116">
        <v>1</v>
      </c>
      <c r="H30" s="116" t="s">
        <v>6682</v>
      </c>
      <c r="I30" s="75" t="s">
        <v>452</v>
      </c>
      <c r="J30" s="75"/>
      <c r="K30" s="339">
        <v>12</v>
      </c>
      <c r="L30" s="843"/>
      <c r="M30" s="843"/>
    </row>
    <row r="31" spans="1:13" s="30" customFormat="1" ht="22.5" x14ac:dyDescent="0.25">
      <c r="A31" s="450" t="s">
        <v>5369</v>
      </c>
      <c r="B31" s="341" t="s">
        <v>450</v>
      </c>
      <c r="C31" s="356" t="s">
        <v>4210</v>
      </c>
      <c r="D31" s="343" t="s">
        <v>685</v>
      </c>
      <c r="E31" s="337" t="s">
        <v>4210</v>
      </c>
      <c r="F31" s="48" t="s">
        <v>4084</v>
      </c>
      <c r="G31" s="338">
        <v>1</v>
      </c>
      <c r="H31" s="116" t="s">
        <v>6684</v>
      </c>
      <c r="I31" s="48"/>
      <c r="J31" s="48"/>
      <c r="K31" s="339">
        <v>12</v>
      </c>
      <c r="L31" s="833"/>
      <c r="M31" s="833"/>
    </row>
    <row r="32" spans="1:13" s="30" customFormat="1" ht="33.75" x14ac:dyDescent="0.25">
      <c r="A32" s="450" t="s">
        <v>5370</v>
      </c>
      <c r="B32" s="344" t="s">
        <v>687</v>
      </c>
      <c r="C32" s="356" t="s">
        <v>4210</v>
      </c>
      <c r="D32" s="343" t="s">
        <v>688</v>
      </c>
      <c r="E32" s="337" t="s">
        <v>4210</v>
      </c>
      <c r="F32" s="10" t="s">
        <v>688</v>
      </c>
      <c r="G32" s="338">
        <v>4</v>
      </c>
      <c r="H32" s="451" t="s">
        <v>6684</v>
      </c>
      <c r="I32" s="48"/>
      <c r="J32" s="48"/>
      <c r="K32" s="339">
        <v>12</v>
      </c>
      <c r="L32" s="833"/>
      <c r="M32" s="833"/>
    </row>
    <row r="33" spans="1:13" s="97" customFormat="1" ht="11.25" x14ac:dyDescent="0.25">
      <c r="A33" s="450" t="s">
        <v>5371</v>
      </c>
      <c r="B33" s="199" t="s">
        <v>447</v>
      </c>
      <c r="C33" s="355" t="s">
        <v>4214</v>
      </c>
      <c r="D33" s="198" t="s">
        <v>5383</v>
      </c>
      <c r="E33" s="198" t="s">
        <v>4214</v>
      </c>
      <c r="F33" s="52" t="s">
        <v>4085</v>
      </c>
      <c r="G33" s="116">
        <v>3</v>
      </c>
      <c r="H33" s="116" t="s">
        <v>6684</v>
      </c>
      <c r="I33" s="75" t="s">
        <v>448</v>
      </c>
      <c r="J33" s="75" t="s">
        <v>449</v>
      </c>
      <c r="K33" s="195">
        <v>12</v>
      </c>
      <c r="L33" s="843"/>
      <c r="M33" s="843"/>
    </row>
    <row r="34" spans="1:13" s="97" customFormat="1" ht="11.25" x14ac:dyDescent="0.25">
      <c r="A34" s="450" t="s">
        <v>5372</v>
      </c>
      <c r="B34" s="199" t="s">
        <v>447</v>
      </c>
      <c r="C34" s="355" t="s">
        <v>4214</v>
      </c>
      <c r="D34" s="198" t="s">
        <v>5383</v>
      </c>
      <c r="E34" s="198" t="s">
        <v>4220</v>
      </c>
      <c r="F34" s="52" t="s">
        <v>4086</v>
      </c>
      <c r="G34" s="116">
        <v>2</v>
      </c>
      <c r="H34" s="116" t="s">
        <v>6684</v>
      </c>
      <c r="I34" s="75" t="s">
        <v>448</v>
      </c>
      <c r="J34" s="75" t="s">
        <v>449</v>
      </c>
      <c r="K34" s="195">
        <v>12</v>
      </c>
      <c r="L34" s="843"/>
      <c r="M34" s="843"/>
    </row>
    <row r="35" spans="1:13" s="97" customFormat="1" ht="22.5" x14ac:dyDescent="0.25">
      <c r="A35" s="450" t="s">
        <v>5373</v>
      </c>
      <c r="B35" s="199" t="s">
        <v>450</v>
      </c>
      <c r="C35" s="355" t="s">
        <v>4210</v>
      </c>
      <c r="D35" s="196" t="s">
        <v>685</v>
      </c>
      <c r="E35" s="198" t="s">
        <v>4214</v>
      </c>
      <c r="F35" s="52" t="s">
        <v>4077</v>
      </c>
      <c r="G35" s="116">
        <v>1</v>
      </c>
      <c r="H35" s="116" t="s">
        <v>6682</v>
      </c>
      <c r="I35" s="75" t="s">
        <v>452</v>
      </c>
      <c r="J35" s="75"/>
      <c r="K35" s="195">
        <v>12</v>
      </c>
      <c r="L35" s="843"/>
      <c r="M35" s="843"/>
    </row>
    <row r="36" spans="1:13" s="30" customFormat="1" ht="22.5" x14ac:dyDescent="0.25">
      <c r="A36" s="450" t="s">
        <v>5374</v>
      </c>
      <c r="B36" s="199" t="s">
        <v>450</v>
      </c>
      <c r="C36" s="355" t="s">
        <v>4214</v>
      </c>
      <c r="D36" s="196" t="s">
        <v>685</v>
      </c>
      <c r="E36" s="198" t="s">
        <v>4214</v>
      </c>
      <c r="F36" s="48" t="s">
        <v>4084</v>
      </c>
      <c r="G36" s="197">
        <v>1</v>
      </c>
      <c r="H36" s="116" t="s">
        <v>6684</v>
      </c>
      <c r="I36" s="48"/>
      <c r="J36" s="48"/>
      <c r="K36" s="195">
        <v>12</v>
      </c>
      <c r="L36" s="833"/>
      <c r="M36" s="833"/>
    </row>
    <row r="37" spans="1:13" s="30" customFormat="1" ht="33.75" x14ac:dyDescent="0.25">
      <c r="A37" s="450" t="s">
        <v>5375</v>
      </c>
      <c r="B37" s="192" t="s">
        <v>687</v>
      </c>
      <c r="C37" s="355" t="s">
        <v>4214</v>
      </c>
      <c r="D37" s="196" t="s">
        <v>688</v>
      </c>
      <c r="E37" s="198" t="s">
        <v>4214</v>
      </c>
      <c r="F37" s="10" t="s">
        <v>688</v>
      </c>
      <c r="G37" s="197">
        <v>4</v>
      </c>
      <c r="H37" s="451" t="s">
        <v>6684</v>
      </c>
      <c r="I37" s="48"/>
      <c r="J37" s="48"/>
      <c r="K37" s="195">
        <v>12</v>
      </c>
      <c r="L37" s="833"/>
      <c r="M37" s="833"/>
    </row>
    <row r="38" spans="1:13" ht="22.5" customHeight="1" x14ac:dyDescent="0.25">
      <c r="A38" s="937" t="s">
        <v>5358</v>
      </c>
      <c r="B38" s="939" t="s">
        <v>447</v>
      </c>
      <c r="C38" s="962" t="s">
        <v>5821</v>
      </c>
      <c r="D38" s="937" t="s">
        <v>5383</v>
      </c>
      <c r="E38" s="109" t="s">
        <v>4087</v>
      </c>
      <c r="F38" s="42" t="s">
        <v>4110</v>
      </c>
      <c r="G38" s="112">
        <v>1</v>
      </c>
      <c r="H38" s="1266" t="s">
        <v>6684</v>
      </c>
      <c r="I38" s="75" t="s">
        <v>4088</v>
      </c>
      <c r="J38" s="73"/>
      <c r="K38" s="1249">
        <v>12</v>
      </c>
      <c r="L38" s="1243"/>
      <c r="M38" s="1243"/>
    </row>
    <row r="39" spans="1:13" ht="22.5" customHeight="1" x14ac:dyDescent="0.25">
      <c r="A39" s="938"/>
      <c r="B39" s="940" t="s">
        <v>447</v>
      </c>
      <c r="C39" s="1060" t="s">
        <v>1356</v>
      </c>
      <c r="D39" s="938" t="s">
        <v>5383</v>
      </c>
      <c r="E39" s="109" t="s">
        <v>4091</v>
      </c>
      <c r="F39" s="42" t="s">
        <v>4113</v>
      </c>
      <c r="G39" s="112">
        <v>1</v>
      </c>
      <c r="H39" s="1267"/>
      <c r="I39" s="75" t="s">
        <v>4088</v>
      </c>
      <c r="J39" s="73"/>
      <c r="K39" s="1250"/>
      <c r="L39" s="1245"/>
      <c r="M39" s="1245"/>
    </row>
    <row r="40" spans="1:13" ht="22.5" customHeight="1" x14ac:dyDescent="0.25">
      <c r="A40" s="937" t="s">
        <v>5376</v>
      </c>
      <c r="B40" s="939" t="s">
        <v>447</v>
      </c>
      <c r="C40" s="962" t="s">
        <v>5821</v>
      </c>
      <c r="D40" s="937" t="s">
        <v>5383</v>
      </c>
      <c r="E40" s="109" t="s">
        <v>4089</v>
      </c>
      <c r="F40" s="42" t="s">
        <v>4111</v>
      </c>
      <c r="G40" s="112">
        <v>1</v>
      </c>
      <c r="H40" s="937" t="s">
        <v>6684</v>
      </c>
      <c r="I40" s="75" t="s">
        <v>4088</v>
      </c>
      <c r="J40" s="73"/>
      <c r="K40" s="1249">
        <v>12</v>
      </c>
      <c r="L40" s="1243"/>
      <c r="M40" s="1243"/>
    </row>
    <row r="41" spans="1:13" ht="22.5" customHeight="1" x14ac:dyDescent="0.25">
      <c r="A41" s="938"/>
      <c r="B41" s="940" t="s">
        <v>447</v>
      </c>
      <c r="C41" s="1060" t="s">
        <v>1356</v>
      </c>
      <c r="D41" s="938" t="s">
        <v>5383</v>
      </c>
      <c r="E41" s="109" t="s">
        <v>4090</v>
      </c>
      <c r="F41" s="42" t="s">
        <v>4112</v>
      </c>
      <c r="G41" s="112">
        <v>1</v>
      </c>
      <c r="H41" s="938">
        <v>1</v>
      </c>
      <c r="I41" s="75" t="s">
        <v>4088</v>
      </c>
      <c r="J41" s="73"/>
      <c r="K41" s="1250"/>
      <c r="L41" s="1245"/>
      <c r="M41" s="1245"/>
    </row>
    <row r="42" spans="1:13" ht="16.5" customHeight="1" x14ac:dyDescent="0.25">
      <c r="A42" s="450" t="s">
        <v>5377</v>
      </c>
      <c r="B42" s="110" t="s">
        <v>447</v>
      </c>
      <c r="C42" s="356" t="s">
        <v>5821</v>
      </c>
      <c r="D42" s="109" t="s">
        <v>5383</v>
      </c>
      <c r="E42" s="109" t="s">
        <v>4089</v>
      </c>
      <c r="F42" s="42" t="s">
        <v>6652</v>
      </c>
      <c r="G42" s="112">
        <v>1</v>
      </c>
      <c r="H42" s="116" t="s">
        <v>6684</v>
      </c>
      <c r="I42" s="75" t="s">
        <v>4093</v>
      </c>
      <c r="J42" s="73"/>
      <c r="K42" s="177">
        <v>12</v>
      </c>
      <c r="L42" s="843"/>
      <c r="M42" s="843"/>
    </row>
    <row r="43" spans="1:13" ht="15" customHeight="1" x14ac:dyDescent="0.25">
      <c r="A43" s="450" t="s">
        <v>7740</v>
      </c>
      <c r="B43" s="110" t="s">
        <v>447</v>
      </c>
      <c r="C43" s="356" t="s">
        <v>5821</v>
      </c>
      <c r="D43" s="109" t="s">
        <v>5383</v>
      </c>
      <c r="E43" s="109" t="s">
        <v>4090</v>
      </c>
      <c r="F43" s="42" t="s">
        <v>6653</v>
      </c>
      <c r="G43" s="112">
        <v>1</v>
      </c>
      <c r="H43" s="451" t="s">
        <v>6684</v>
      </c>
      <c r="I43" s="75" t="s">
        <v>4093</v>
      </c>
      <c r="J43" s="73"/>
      <c r="K43" s="177">
        <v>12</v>
      </c>
      <c r="L43" s="843"/>
      <c r="M43" s="843"/>
    </row>
    <row r="44" spans="1:13" ht="15" customHeight="1" x14ac:dyDescent="0.25">
      <c r="A44" s="450" t="s">
        <v>7741</v>
      </c>
      <c r="B44" s="110" t="s">
        <v>447</v>
      </c>
      <c r="C44" s="356" t="s">
        <v>5821</v>
      </c>
      <c r="D44" s="109" t="s">
        <v>5383</v>
      </c>
      <c r="E44" s="109" t="s">
        <v>4089</v>
      </c>
      <c r="F44" s="42" t="s">
        <v>6654</v>
      </c>
      <c r="G44" s="112">
        <v>1</v>
      </c>
      <c r="H44" s="116" t="s">
        <v>6684</v>
      </c>
      <c r="I44" s="75" t="s">
        <v>4093</v>
      </c>
      <c r="J44" s="73"/>
      <c r="K44" s="177">
        <v>12</v>
      </c>
      <c r="L44" s="843"/>
      <c r="M44" s="843"/>
    </row>
    <row r="45" spans="1:13" ht="15" customHeight="1" x14ac:dyDescent="0.25">
      <c r="A45" s="450" t="s">
        <v>7742</v>
      </c>
      <c r="B45" s="110" t="s">
        <v>447</v>
      </c>
      <c r="C45" s="356" t="s">
        <v>5821</v>
      </c>
      <c r="D45" s="109" t="s">
        <v>5383</v>
      </c>
      <c r="E45" s="109" t="s">
        <v>4090</v>
      </c>
      <c r="F45" s="42" t="s">
        <v>6655</v>
      </c>
      <c r="G45" s="112">
        <v>1</v>
      </c>
      <c r="H45" s="451" t="s">
        <v>6684</v>
      </c>
      <c r="I45" s="75" t="s">
        <v>4093</v>
      </c>
      <c r="J45" s="73"/>
      <c r="K45" s="177">
        <v>12</v>
      </c>
      <c r="L45" s="843"/>
      <c r="M45" s="843"/>
    </row>
    <row r="46" spans="1:13" s="30" customFormat="1" ht="22.5" customHeight="1" x14ac:dyDescent="0.25">
      <c r="A46" s="450" t="s">
        <v>5378</v>
      </c>
      <c r="B46" s="110" t="s">
        <v>4073</v>
      </c>
      <c r="C46" s="356" t="s">
        <v>5821</v>
      </c>
      <c r="D46" s="109" t="s">
        <v>4073</v>
      </c>
      <c r="E46" s="109" t="s">
        <v>4092</v>
      </c>
      <c r="F46" s="42" t="s">
        <v>4114</v>
      </c>
      <c r="G46" s="112">
        <v>1</v>
      </c>
      <c r="H46" s="116" t="s">
        <v>6684</v>
      </c>
      <c r="I46" s="75" t="s">
        <v>4093</v>
      </c>
      <c r="J46" s="73" t="s">
        <v>4094</v>
      </c>
      <c r="K46" s="177">
        <v>12</v>
      </c>
      <c r="L46" s="843"/>
      <c r="M46" s="843"/>
    </row>
    <row r="47" spans="1:13" s="30" customFormat="1" ht="22.5" x14ac:dyDescent="0.25">
      <c r="A47" s="450" t="s">
        <v>5379</v>
      </c>
      <c r="B47" s="110" t="s">
        <v>7842</v>
      </c>
      <c r="C47" s="356" t="s">
        <v>5821</v>
      </c>
      <c r="D47" s="109" t="s">
        <v>7843</v>
      </c>
      <c r="E47" s="111" t="s">
        <v>4095</v>
      </c>
      <c r="F47" s="10" t="s">
        <v>4096</v>
      </c>
      <c r="G47" s="111">
        <v>1</v>
      </c>
      <c r="H47" s="116" t="s">
        <v>6684</v>
      </c>
      <c r="I47" s="48" t="s">
        <v>4097</v>
      </c>
      <c r="J47" s="73"/>
      <c r="K47" s="177">
        <v>12</v>
      </c>
      <c r="L47" s="843"/>
      <c r="M47" s="843"/>
    </row>
    <row r="48" spans="1:13" s="30" customFormat="1" ht="37.5" customHeight="1" x14ac:dyDescent="0.25">
      <c r="A48" s="450" t="s">
        <v>7743</v>
      </c>
      <c r="B48" s="108" t="s">
        <v>687</v>
      </c>
      <c r="C48" s="356" t="s">
        <v>5821</v>
      </c>
      <c r="D48" s="111" t="s">
        <v>688</v>
      </c>
      <c r="E48" s="111" t="s">
        <v>5821</v>
      </c>
      <c r="F48" s="10" t="s">
        <v>688</v>
      </c>
      <c r="G48" s="111">
        <v>2</v>
      </c>
      <c r="H48" s="451" t="s">
        <v>6684</v>
      </c>
      <c r="I48" s="48"/>
      <c r="J48" s="55"/>
      <c r="K48" s="176">
        <v>12</v>
      </c>
      <c r="L48" s="833"/>
      <c r="M48" s="833"/>
    </row>
    <row r="49" spans="1:13" s="30" customFormat="1" ht="22.5" customHeight="1" x14ac:dyDescent="0.25">
      <c r="A49" s="450" t="s">
        <v>5380</v>
      </c>
      <c r="B49" s="110" t="s">
        <v>447</v>
      </c>
      <c r="C49" s="348" t="s">
        <v>5827</v>
      </c>
      <c r="D49" s="109" t="s">
        <v>5383</v>
      </c>
      <c r="E49" s="111" t="s">
        <v>4098</v>
      </c>
      <c r="F49" s="10" t="s">
        <v>4099</v>
      </c>
      <c r="G49" s="111">
        <v>1</v>
      </c>
      <c r="H49" s="451" t="s">
        <v>6684</v>
      </c>
      <c r="I49" s="48" t="s">
        <v>4088</v>
      </c>
      <c r="J49" s="48">
        <v>745277</v>
      </c>
      <c r="K49" s="175">
        <v>12</v>
      </c>
      <c r="L49" s="833"/>
      <c r="M49" s="833"/>
    </row>
    <row r="50" spans="1:13" s="30" customFormat="1" ht="22.5" customHeight="1" x14ac:dyDescent="0.25">
      <c r="A50" s="450" t="s">
        <v>5381</v>
      </c>
      <c r="B50" s="110" t="s">
        <v>447</v>
      </c>
      <c r="C50" s="348" t="s">
        <v>5827</v>
      </c>
      <c r="D50" s="109" t="s">
        <v>5383</v>
      </c>
      <c r="E50" s="111" t="s">
        <v>4100</v>
      </c>
      <c r="F50" s="10" t="s">
        <v>4101</v>
      </c>
      <c r="G50" s="111">
        <v>1</v>
      </c>
      <c r="H50" s="451" t="s">
        <v>6684</v>
      </c>
      <c r="I50" s="48" t="s">
        <v>4088</v>
      </c>
      <c r="J50" s="48"/>
      <c r="K50" s="175">
        <v>12</v>
      </c>
      <c r="L50" s="833"/>
      <c r="M50" s="833"/>
    </row>
    <row r="51" spans="1:13" s="30" customFormat="1" ht="22.5" customHeight="1" x14ac:dyDescent="0.25">
      <c r="A51" s="450" t="s">
        <v>5382</v>
      </c>
      <c r="B51" s="110" t="s">
        <v>447</v>
      </c>
      <c r="C51" s="348" t="s">
        <v>5827</v>
      </c>
      <c r="D51" s="109" t="s">
        <v>5383</v>
      </c>
      <c r="E51" s="111" t="s">
        <v>2544</v>
      </c>
      <c r="F51" s="10" t="s">
        <v>4102</v>
      </c>
      <c r="G51" s="111">
        <v>1</v>
      </c>
      <c r="H51" s="451" t="s">
        <v>6684</v>
      </c>
      <c r="I51" s="48" t="s">
        <v>4093</v>
      </c>
      <c r="J51" s="48" t="s">
        <v>4103</v>
      </c>
      <c r="K51" s="175">
        <v>12</v>
      </c>
      <c r="L51" s="833"/>
      <c r="M51" s="833"/>
    </row>
    <row r="52" spans="1:13" s="30" customFormat="1" ht="22.5" customHeight="1" x14ac:dyDescent="0.25">
      <c r="A52" s="450" t="s">
        <v>7745</v>
      </c>
      <c r="B52" s="110" t="s">
        <v>5916</v>
      </c>
      <c r="C52" s="348" t="s">
        <v>5827</v>
      </c>
      <c r="D52" s="343" t="s">
        <v>7744</v>
      </c>
      <c r="E52" s="111" t="s">
        <v>2544</v>
      </c>
      <c r="F52" s="10" t="s">
        <v>5917</v>
      </c>
      <c r="G52" s="111">
        <v>2</v>
      </c>
      <c r="H52" s="451" t="s">
        <v>6684</v>
      </c>
      <c r="I52" s="48" t="s">
        <v>448</v>
      </c>
      <c r="J52" s="48" t="s">
        <v>4104</v>
      </c>
      <c r="K52" s="175">
        <v>12</v>
      </c>
      <c r="L52" s="833"/>
      <c r="M52" s="833"/>
    </row>
    <row r="53" spans="1:13" s="30" customFormat="1" ht="22.5" customHeight="1" x14ac:dyDescent="0.25">
      <c r="A53" s="450" t="s">
        <v>7746</v>
      </c>
      <c r="B53" s="110" t="s">
        <v>5916</v>
      </c>
      <c r="C53" s="348" t="s">
        <v>5827</v>
      </c>
      <c r="D53" s="343" t="s">
        <v>7744</v>
      </c>
      <c r="E53" s="111" t="s">
        <v>2544</v>
      </c>
      <c r="F53" s="10" t="s">
        <v>5918</v>
      </c>
      <c r="G53" s="111">
        <v>2</v>
      </c>
      <c r="H53" s="451" t="s">
        <v>6684</v>
      </c>
      <c r="I53" s="48" t="s">
        <v>448</v>
      </c>
      <c r="J53" s="48" t="s">
        <v>4105</v>
      </c>
      <c r="K53" s="175">
        <v>12</v>
      </c>
      <c r="L53" s="833"/>
      <c r="M53" s="833"/>
    </row>
    <row r="54" spans="1:13" s="30" customFormat="1" ht="22.5" customHeight="1" x14ac:dyDescent="0.25">
      <c r="A54" s="450" t="s">
        <v>7747</v>
      </c>
      <c r="B54" s="110" t="s">
        <v>5916</v>
      </c>
      <c r="C54" s="348" t="s">
        <v>5827</v>
      </c>
      <c r="D54" s="343" t="s">
        <v>7744</v>
      </c>
      <c r="E54" s="111" t="s">
        <v>2544</v>
      </c>
      <c r="F54" s="10" t="s">
        <v>5919</v>
      </c>
      <c r="G54" s="111">
        <v>2</v>
      </c>
      <c r="H54" s="451" t="s">
        <v>6684</v>
      </c>
      <c r="I54" s="48" t="s">
        <v>448</v>
      </c>
      <c r="J54" s="48" t="s">
        <v>4106</v>
      </c>
      <c r="K54" s="175">
        <v>12</v>
      </c>
      <c r="L54" s="833"/>
      <c r="M54" s="833"/>
    </row>
    <row r="55" spans="1:13" s="30" customFormat="1" ht="22.5" customHeight="1" x14ac:dyDescent="0.25">
      <c r="A55" s="937" t="s">
        <v>7748</v>
      </c>
      <c r="B55" s="939" t="s">
        <v>5916</v>
      </c>
      <c r="C55" s="966" t="s">
        <v>5827</v>
      </c>
      <c r="D55" s="937" t="s">
        <v>7744</v>
      </c>
      <c r="E55" s="111" t="s">
        <v>2544</v>
      </c>
      <c r="F55" s="10" t="s">
        <v>5920</v>
      </c>
      <c r="G55" s="111">
        <v>2</v>
      </c>
      <c r="H55" s="1295" t="s">
        <v>6684</v>
      </c>
      <c r="I55" s="48" t="s">
        <v>448</v>
      </c>
      <c r="J55" s="48" t="s">
        <v>4107</v>
      </c>
      <c r="K55" s="939">
        <v>12</v>
      </c>
      <c r="L55" s="941"/>
      <c r="M55" s="941"/>
    </row>
    <row r="56" spans="1:13" s="30" customFormat="1" ht="22.5" customHeight="1" x14ac:dyDescent="0.25">
      <c r="A56" s="938"/>
      <c r="B56" s="940" t="s">
        <v>4108</v>
      </c>
      <c r="C56" s="992" t="s">
        <v>1595</v>
      </c>
      <c r="D56" s="938" t="s">
        <v>4109</v>
      </c>
      <c r="E56" s="111" t="s">
        <v>2544</v>
      </c>
      <c r="F56" s="10" t="s">
        <v>5921</v>
      </c>
      <c r="G56" s="111">
        <v>2</v>
      </c>
      <c r="H56" s="1296"/>
      <c r="I56" s="48" t="s">
        <v>448</v>
      </c>
      <c r="J56" s="48" t="s">
        <v>4104</v>
      </c>
      <c r="K56" s="940"/>
      <c r="L56" s="942"/>
      <c r="M56" s="942"/>
    </row>
    <row r="57" spans="1:13" s="30" customFormat="1" ht="22.5" customHeight="1" x14ac:dyDescent="0.25">
      <c r="A57" s="450" t="s">
        <v>7749</v>
      </c>
      <c r="B57" s="110" t="s">
        <v>447</v>
      </c>
      <c r="C57" s="342" t="s">
        <v>5831</v>
      </c>
      <c r="D57" s="109" t="s">
        <v>5383</v>
      </c>
      <c r="E57" s="111" t="s">
        <v>4887</v>
      </c>
      <c r="F57" s="10" t="s">
        <v>4888</v>
      </c>
      <c r="G57" s="111">
        <v>1</v>
      </c>
      <c r="H57" s="451" t="s">
        <v>6684</v>
      </c>
      <c r="I57" s="48" t="s">
        <v>4088</v>
      </c>
      <c r="J57" s="48" t="s">
        <v>4889</v>
      </c>
      <c r="K57" s="175">
        <v>12</v>
      </c>
      <c r="L57" s="833"/>
      <c r="M57" s="833"/>
    </row>
    <row r="58" spans="1:13" s="30" customFormat="1" ht="22.5" customHeight="1" x14ac:dyDescent="0.25">
      <c r="A58" s="450" t="s">
        <v>7750</v>
      </c>
      <c r="B58" s="110" t="s">
        <v>447</v>
      </c>
      <c r="C58" s="342" t="s">
        <v>5831</v>
      </c>
      <c r="D58" s="109" t="s">
        <v>5383</v>
      </c>
      <c r="E58" s="111" t="s">
        <v>4887</v>
      </c>
      <c r="F58" s="10" t="s">
        <v>4890</v>
      </c>
      <c r="G58" s="111">
        <v>1</v>
      </c>
      <c r="H58" s="451" t="s">
        <v>6684</v>
      </c>
      <c r="I58" s="48" t="s">
        <v>4088</v>
      </c>
      <c r="J58" s="48" t="s">
        <v>4891</v>
      </c>
      <c r="K58" s="175">
        <v>12</v>
      </c>
      <c r="L58" s="833"/>
      <c r="M58" s="833"/>
    </row>
    <row r="59" spans="1:13" s="30" customFormat="1" ht="22.5" customHeight="1" x14ac:dyDescent="0.25">
      <c r="A59" s="450" t="s">
        <v>7751</v>
      </c>
      <c r="B59" s="110" t="s">
        <v>447</v>
      </c>
      <c r="C59" s="342" t="s">
        <v>5831</v>
      </c>
      <c r="D59" s="109" t="s">
        <v>5383</v>
      </c>
      <c r="E59" s="111" t="s">
        <v>4892</v>
      </c>
      <c r="F59" s="10" t="s">
        <v>4893</v>
      </c>
      <c r="G59" s="111">
        <v>1</v>
      </c>
      <c r="H59" s="451" t="s">
        <v>6684</v>
      </c>
      <c r="I59" s="48" t="s">
        <v>4088</v>
      </c>
      <c r="J59" s="48" t="s">
        <v>4894</v>
      </c>
      <c r="K59" s="175">
        <v>12</v>
      </c>
      <c r="L59" s="833"/>
      <c r="M59" s="833"/>
    </row>
    <row r="60" spans="1:13" s="30" customFormat="1" ht="22.5" customHeight="1" x14ac:dyDescent="0.25">
      <c r="A60" s="450" t="s">
        <v>7752</v>
      </c>
      <c r="B60" s="110" t="s">
        <v>447</v>
      </c>
      <c r="C60" s="342" t="s">
        <v>5831</v>
      </c>
      <c r="D60" s="109" t="s">
        <v>5383</v>
      </c>
      <c r="E60" s="111" t="s">
        <v>4892</v>
      </c>
      <c r="F60" s="10" t="s">
        <v>4895</v>
      </c>
      <c r="G60" s="111">
        <v>1</v>
      </c>
      <c r="H60" s="451" t="s">
        <v>6684</v>
      </c>
      <c r="I60" s="48" t="s">
        <v>4088</v>
      </c>
      <c r="J60" s="48" t="s">
        <v>4896</v>
      </c>
      <c r="K60" s="175">
        <v>12</v>
      </c>
      <c r="L60" s="833"/>
      <c r="M60" s="833"/>
    </row>
    <row r="61" spans="1:13" s="496" customFormat="1" ht="22.5" customHeight="1" x14ac:dyDescent="0.25">
      <c r="A61" s="588" t="s">
        <v>11288</v>
      </c>
      <c r="B61" s="586" t="s">
        <v>11289</v>
      </c>
      <c r="C61" s="596" t="s">
        <v>7923</v>
      </c>
      <c r="D61" s="591" t="s">
        <v>5383</v>
      </c>
      <c r="E61" s="592" t="s">
        <v>11290</v>
      </c>
      <c r="F61" s="579" t="s">
        <v>11291</v>
      </c>
      <c r="G61" s="565">
        <v>2</v>
      </c>
      <c r="H61" s="617" t="s">
        <v>6682</v>
      </c>
      <c r="I61" s="566"/>
      <c r="J61" s="593"/>
      <c r="K61" s="593"/>
      <c r="L61" s="848"/>
      <c r="M61" s="848"/>
    </row>
    <row r="62" spans="1:13" s="496" customFormat="1" ht="22.5" customHeight="1" x14ac:dyDescent="0.25">
      <c r="A62" s="588" t="s">
        <v>11292</v>
      </c>
      <c r="B62" s="586" t="s">
        <v>11289</v>
      </c>
      <c r="C62" s="596" t="s">
        <v>7923</v>
      </c>
      <c r="D62" s="591" t="s">
        <v>5383</v>
      </c>
      <c r="E62" s="592" t="s">
        <v>11290</v>
      </c>
      <c r="F62" s="579" t="s">
        <v>11293</v>
      </c>
      <c r="G62" s="565">
        <v>2</v>
      </c>
      <c r="H62" s="617" t="s">
        <v>6682</v>
      </c>
      <c r="I62" s="566"/>
      <c r="J62" s="593"/>
      <c r="K62" s="593"/>
      <c r="L62" s="848"/>
      <c r="M62" s="848"/>
    </row>
    <row r="63" spans="1:13" s="496" customFormat="1" ht="22.5" customHeight="1" x14ac:dyDescent="0.25">
      <c r="A63" s="588" t="s">
        <v>11294</v>
      </c>
      <c r="B63" s="586" t="s">
        <v>11289</v>
      </c>
      <c r="C63" s="596" t="s">
        <v>7923</v>
      </c>
      <c r="D63" s="591" t="s">
        <v>5383</v>
      </c>
      <c r="E63" s="592" t="s">
        <v>11290</v>
      </c>
      <c r="F63" s="579" t="s">
        <v>11295</v>
      </c>
      <c r="G63" s="565">
        <v>2</v>
      </c>
      <c r="H63" s="617" t="s">
        <v>6682</v>
      </c>
      <c r="I63" s="566"/>
      <c r="J63" s="593"/>
      <c r="K63" s="593"/>
      <c r="L63" s="848"/>
      <c r="M63" s="848"/>
    </row>
    <row r="64" spans="1:13" s="496" customFormat="1" ht="22.5" customHeight="1" x14ac:dyDescent="0.25">
      <c r="A64" s="588" t="s">
        <v>11296</v>
      </c>
      <c r="B64" s="586" t="s">
        <v>11289</v>
      </c>
      <c r="C64" s="596" t="s">
        <v>7923</v>
      </c>
      <c r="D64" s="591" t="s">
        <v>5383</v>
      </c>
      <c r="E64" s="594" t="s">
        <v>11297</v>
      </c>
      <c r="F64" s="579" t="s">
        <v>11298</v>
      </c>
      <c r="G64" s="565">
        <v>1</v>
      </c>
      <c r="H64" s="617" t="s">
        <v>6682</v>
      </c>
      <c r="I64" s="566"/>
      <c r="J64" s="593"/>
      <c r="K64" s="593"/>
      <c r="L64" s="848"/>
      <c r="M64" s="848"/>
    </row>
    <row r="65" spans="1:13" s="496" customFormat="1" ht="22.5" customHeight="1" x14ac:dyDescent="0.25">
      <c r="A65" s="588" t="s">
        <v>11299</v>
      </c>
      <c r="B65" s="586" t="s">
        <v>11289</v>
      </c>
      <c r="C65" s="596" t="s">
        <v>7923</v>
      </c>
      <c r="D65" s="591" t="s">
        <v>5383</v>
      </c>
      <c r="E65" s="594" t="s">
        <v>11300</v>
      </c>
      <c r="F65" s="579" t="s">
        <v>11301</v>
      </c>
      <c r="G65" s="565">
        <v>2</v>
      </c>
      <c r="H65" s="617" t="s">
        <v>6682</v>
      </c>
      <c r="I65" s="566"/>
      <c r="J65" s="593"/>
      <c r="K65" s="593"/>
      <c r="L65" s="848"/>
      <c r="M65" s="848"/>
    </row>
    <row r="66" spans="1:13" s="496" customFormat="1" ht="22.5" customHeight="1" x14ac:dyDescent="0.25">
      <c r="A66" s="588" t="s">
        <v>11302</v>
      </c>
      <c r="B66" s="586" t="s">
        <v>11289</v>
      </c>
      <c r="C66" s="596" t="s">
        <v>7923</v>
      </c>
      <c r="D66" s="591" t="s">
        <v>5383</v>
      </c>
      <c r="E66" s="594" t="s">
        <v>11303</v>
      </c>
      <c r="F66" s="579" t="s">
        <v>11304</v>
      </c>
      <c r="G66" s="565">
        <v>1</v>
      </c>
      <c r="H66" s="617" t="s">
        <v>6682</v>
      </c>
      <c r="I66" s="566"/>
      <c r="J66" s="593"/>
      <c r="K66" s="593"/>
      <c r="L66" s="848"/>
      <c r="M66" s="848"/>
    </row>
    <row r="67" spans="1:13" s="496" customFormat="1" ht="22.5" customHeight="1" x14ac:dyDescent="0.25">
      <c r="A67" s="588" t="s">
        <v>11305</v>
      </c>
      <c r="B67" s="586" t="s">
        <v>11289</v>
      </c>
      <c r="C67" s="596" t="s">
        <v>7923</v>
      </c>
      <c r="D67" s="591" t="s">
        <v>5383</v>
      </c>
      <c r="E67" s="592" t="s">
        <v>11306</v>
      </c>
      <c r="F67" s="579" t="s">
        <v>11307</v>
      </c>
      <c r="G67" s="565">
        <v>1</v>
      </c>
      <c r="H67" s="617" t="s">
        <v>6682</v>
      </c>
      <c r="I67" s="566"/>
      <c r="J67" s="593"/>
      <c r="K67" s="593"/>
      <c r="L67" s="848"/>
      <c r="M67" s="848"/>
    </row>
    <row r="68" spans="1:13" s="496" customFormat="1" ht="22.5" customHeight="1" x14ac:dyDescent="0.25">
      <c r="A68" s="588" t="s">
        <v>11308</v>
      </c>
      <c r="B68" s="586" t="s">
        <v>11289</v>
      </c>
      <c r="C68" s="596" t="s">
        <v>7923</v>
      </c>
      <c r="D68" s="591" t="s">
        <v>5383</v>
      </c>
      <c r="E68" s="592" t="s">
        <v>11306</v>
      </c>
      <c r="F68" s="579" t="s">
        <v>11309</v>
      </c>
      <c r="G68" s="565">
        <v>1</v>
      </c>
      <c r="H68" s="617" t="s">
        <v>6682</v>
      </c>
      <c r="I68" s="566"/>
      <c r="J68" s="593"/>
      <c r="K68" s="593"/>
      <c r="L68" s="848"/>
      <c r="M68" s="848"/>
    </row>
    <row r="69" spans="1:13" s="496" customFormat="1" ht="22.5" customHeight="1" x14ac:dyDescent="0.25">
      <c r="A69" s="588" t="s">
        <v>11310</v>
      </c>
      <c r="B69" s="586" t="s">
        <v>11289</v>
      </c>
      <c r="C69" s="597" t="s">
        <v>7923</v>
      </c>
      <c r="D69" s="579" t="s">
        <v>11311</v>
      </c>
      <c r="E69" s="579" t="s">
        <v>5429</v>
      </c>
      <c r="F69" s="595" t="s">
        <v>11312</v>
      </c>
      <c r="G69" s="565">
        <v>1</v>
      </c>
      <c r="H69" s="617" t="s">
        <v>6682</v>
      </c>
      <c r="I69" s="566"/>
      <c r="J69" s="593"/>
      <c r="K69" s="593"/>
      <c r="L69" s="848"/>
      <c r="M69" s="848"/>
    </row>
    <row r="70" spans="1:13" s="496" customFormat="1" ht="67.5" x14ac:dyDescent="0.25">
      <c r="A70" s="588" t="s">
        <v>11313</v>
      </c>
      <c r="B70" s="587" t="s">
        <v>11314</v>
      </c>
      <c r="C70" s="598" t="s">
        <v>7923</v>
      </c>
      <c r="D70" s="580" t="s">
        <v>4084</v>
      </c>
      <c r="E70" s="580" t="s">
        <v>11315</v>
      </c>
      <c r="F70" s="580" t="s">
        <v>11316</v>
      </c>
      <c r="G70" s="580">
        <v>1</v>
      </c>
      <c r="H70" s="617" t="s">
        <v>6682</v>
      </c>
      <c r="I70" s="580"/>
      <c r="J70" s="580"/>
      <c r="K70" s="582"/>
      <c r="L70" s="836"/>
      <c r="M70" s="836"/>
    </row>
    <row r="71" spans="1:13" s="496" customFormat="1" ht="60" customHeight="1" x14ac:dyDescent="0.25">
      <c r="A71" s="588" t="s">
        <v>11317</v>
      </c>
      <c r="B71" s="587" t="s">
        <v>11314</v>
      </c>
      <c r="C71" s="598" t="s">
        <v>7923</v>
      </c>
      <c r="D71" s="580" t="s">
        <v>11318</v>
      </c>
      <c r="E71" s="580" t="s">
        <v>11319</v>
      </c>
      <c r="F71" s="580" t="s">
        <v>11320</v>
      </c>
      <c r="G71" s="580">
        <v>1</v>
      </c>
      <c r="H71" s="617" t="s">
        <v>6682</v>
      </c>
      <c r="I71" s="580"/>
      <c r="J71" s="580"/>
      <c r="K71" s="582"/>
      <c r="L71" s="836"/>
      <c r="M71" s="836"/>
    </row>
    <row r="72" spans="1:13" s="496" customFormat="1" ht="33.75" x14ac:dyDescent="0.25">
      <c r="A72" s="588" t="s">
        <v>11321</v>
      </c>
      <c r="B72" s="589" t="s">
        <v>11314</v>
      </c>
      <c r="C72" s="598" t="s">
        <v>7923</v>
      </c>
      <c r="D72" s="580" t="s">
        <v>11322</v>
      </c>
      <c r="E72" s="580" t="s">
        <v>11323</v>
      </c>
      <c r="F72" s="580" t="s">
        <v>11324</v>
      </c>
      <c r="G72" s="580">
        <v>1</v>
      </c>
      <c r="H72" s="617" t="s">
        <v>6682</v>
      </c>
      <c r="I72" s="580"/>
      <c r="J72" s="580"/>
      <c r="K72" s="582"/>
      <c r="L72" s="836"/>
      <c r="M72" s="836"/>
    </row>
    <row r="73" spans="1:13" s="30" customFormat="1" ht="15" customHeight="1" x14ac:dyDescent="0.25">
      <c r="A73" s="450" t="s">
        <v>6582</v>
      </c>
      <c r="B73" s="153" t="s">
        <v>447</v>
      </c>
      <c r="C73" s="439" t="s">
        <v>5926</v>
      </c>
      <c r="D73" s="152" t="s">
        <v>5383</v>
      </c>
      <c r="E73" s="151" t="s">
        <v>5926</v>
      </c>
      <c r="F73" s="10" t="s">
        <v>6581</v>
      </c>
      <c r="G73" s="151">
        <v>3</v>
      </c>
      <c r="H73" s="451" t="s">
        <v>6684</v>
      </c>
      <c r="I73" s="48" t="s">
        <v>448</v>
      </c>
      <c r="J73" s="48" t="s">
        <v>6580</v>
      </c>
      <c r="K73" s="175">
        <v>12</v>
      </c>
      <c r="L73" s="833"/>
      <c r="M73" s="868"/>
    </row>
    <row r="74" spans="1:13" s="30" customFormat="1" ht="33.75" x14ac:dyDescent="0.25">
      <c r="A74" s="826" t="s">
        <v>12745</v>
      </c>
      <c r="B74" s="825" t="s">
        <v>12741</v>
      </c>
      <c r="C74" s="831" t="s">
        <v>5926</v>
      </c>
      <c r="D74" s="826" t="s">
        <v>12741</v>
      </c>
      <c r="E74" s="826" t="s">
        <v>5926</v>
      </c>
      <c r="F74" s="10" t="s">
        <v>12742</v>
      </c>
      <c r="G74" s="826">
        <v>1</v>
      </c>
      <c r="H74" s="827" t="s">
        <v>6684</v>
      </c>
      <c r="I74" s="829" t="s">
        <v>12743</v>
      </c>
      <c r="J74" s="829" t="s">
        <v>12744</v>
      </c>
      <c r="K74" s="828">
        <v>1</v>
      </c>
      <c r="L74" s="833"/>
      <c r="M74" s="847"/>
    </row>
    <row r="75" spans="1:13" s="30" customFormat="1" ht="15" customHeight="1" x14ac:dyDescent="0.25">
      <c r="A75" s="450" t="s">
        <v>7753</v>
      </c>
      <c r="B75" s="153" t="s">
        <v>447</v>
      </c>
      <c r="C75" s="431" t="s">
        <v>6136</v>
      </c>
      <c r="D75" s="152" t="s">
        <v>5383</v>
      </c>
      <c r="E75" s="151" t="s">
        <v>6136</v>
      </c>
      <c r="F75" s="10" t="s">
        <v>6583</v>
      </c>
      <c r="G75" s="151">
        <v>2</v>
      </c>
      <c r="H75" s="451" t="s">
        <v>6684</v>
      </c>
      <c r="I75" s="48" t="s">
        <v>6584</v>
      </c>
      <c r="J75" s="48" t="s">
        <v>6585</v>
      </c>
      <c r="K75" s="175">
        <v>12</v>
      </c>
      <c r="L75" s="833"/>
      <c r="M75" s="868"/>
    </row>
    <row r="76" spans="1:13" s="30" customFormat="1" ht="11.25" x14ac:dyDescent="0.25">
      <c r="A76" s="450" t="s">
        <v>7754</v>
      </c>
      <c r="B76" s="153" t="s">
        <v>447</v>
      </c>
      <c r="C76" s="431" t="s">
        <v>6136</v>
      </c>
      <c r="D76" s="152" t="s">
        <v>5383</v>
      </c>
      <c r="E76" s="151" t="s">
        <v>6136</v>
      </c>
      <c r="F76" s="10" t="s">
        <v>11422</v>
      </c>
      <c r="G76" s="151">
        <v>1</v>
      </c>
      <c r="H76" s="451" t="s">
        <v>6684</v>
      </c>
      <c r="I76" s="48" t="s">
        <v>6584</v>
      </c>
      <c r="J76" s="48" t="s">
        <v>6586</v>
      </c>
      <c r="K76" s="175">
        <v>12</v>
      </c>
      <c r="L76" s="866"/>
      <c r="M76" s="868"/>
    </row>
  </sheetData>
  <sheetProtection password="FB83" sheet="1" objects="1" scenarios="1"/>
  <autoFilter ref="A1:M76"/>
  <mergeCells count="40">
    <mergeCell ref="A40:A41"/>
    <mergeCell ref="B40:B41"/>
    <mergeCell ref="C40:C41"/>
    <mergeCell ref="D40:D41"/>
    <mergeCell ref="A55:A56"/>
    <mergeCell ref="B55:B56"/>
    <mergeCell ref="C55:C56"/>
    <mergeCell ref="D55:D56"/>
    <mergeCell ref="A6:A11"/>
    <mergeCell ref="B6:B11"/>
    <mergeCell ref="C6:C11"/>
    <mergeCell ref="K6:K11"/>
    <mergeCell ref="A38:A39"/>
    <mergeCell ref="B38:B39"/>
    <mergeCell ref="C38:C39"/>
    <mergeCell ref="D38:D39"/>
    <mergeCell ref="K38:K39"/>
    <mergeCell ref="D6:D11"/>
    <mergeCell ref="E6:E11"/>
    <mergeCell ref="D24:D25"/>
    <mergeCell ref="A24:A25"/>
    <mergeCell ref="B24:B25"/>
    <mergeCell ref="L6:L11"/>
    <mergeCell ref="M38:M39"/>
    <mergeCell ref="M6:M11"/>
    <mergeCell ref="H6:H11"/>
    <mergeCell ref="H24:H25"/>
    <mergeCell ref="H38:H39"/>
    <mergeCell ref="L38:L39"/>
    <mergeCell ref="H55:H56"/>
    <mergeCell ref="C24:C25"/>
    <mergeCell ref="L24:L25"/>
    <mergeCell ref="M24:M25"/>
    <mergeCell ref="K40:K41"/>
    <mergeCell ref="L40:L41"/>
    <mergeCell ref="M40:M41"/>
    <mergeCell ref="L55:L56"/>
    <mergeCell ref="M55:M56"/>
    <mergeCell ref="K55:K56"/>
    <mergeCell ref="H40:H41"/>
  </mergeCells>
  <printOptions horizontalCentered="1" gridLines="1"/>
  <pageMargins left="0.39370078740157483" right="0.39370078740157483" top="0.78740157480314965" bottom="0.78740157480314965" header="0.39370078740157483" footer="0.39370078740157483"/>
  <pageSetup paperSize="8" scale="75" fitToHeight="10" orientation="landscape" horizontalDpi="300" verticalDpi="300" r:id="rId1"/>
  <headerFooter alignWithMargins="0">
    <oddHeader>&amp;L&amp;8COUR DE JUSTICE DE L'UNION EUROPÉENNE
Cahier des charges Maintenance - Exploitation des installations techniques&amp;CInventaire Technique CJUE
Domaine 9 - Engin de levage</oddHeader>
    <oddFooter>&amp;C&amp;10
&amp;R&amp;9&amp;P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N125"/>
  <sheetViews>
    <sheetView showGridLines="0" zoomScale="93" zoomScaleNormal="93" zoomScaleSheetLayoutView="55" workbookViewId="0">
      <pane ySplit="1" topLeftCell="A2" activePane="bottomLeft" state="frozen"/>
      <selection pane="bottomLeft" activeCell="L2" sqref="L2:L14"/>
    </sheetView>
  </sheetViews>
  <sheetFormatPr defaultColWidth="9.140625" defaultRowHeight="18" customHeight="1" outlineLevelCol="1" x14ac:dyDescent="0.25"/>
  <cols>
    <col min="1" max="1" width="11.42578125" style="31" customWidth="1"/>
    <col min="2" max="2" width="13.7109375" style="100" customWidth="1"/>
    <col min="3" max="3" width="13.7109375" style="16" customWidth="1" outlineLevel="1"/>
    <col min="4" max="4" width="25.7109375" style="31" customWidth="1"/>
    <col min="5" max="5" width="19.140625" style="97" customWidth="1" outlineLevel="1"/>
    <col min="6" max="6" width="43.5703125" style="97" customWidth="1" outlineLevel="1"/>
    <col min="7" max="7" width="5" style="31" customWidth="1" outlineLevel="1"/>
    <col min="8" max="8" width="6" style="16" customWidth="1"/>
    <col min="9" max="9" width="11.5703125" style="18" customWidth="1" outlineLevel="1"/>
    <col min="10" max="10" width="16.7109375" style="18" customWidth="1" outlineLevel="1"/>
    <col min="11" max="11" width="9.7109375" style="30" customWidth="1" outlineLevel="1"/>
    <col min="12" max="13" width="12.5703125" style="97" customWidth="1"/>
    <col min="14" max="16384" width="9.140625" style="97"/>
  </cols>
  <sheetData>
    <row r="1" spans="1:14" ht="33.75" x14ac:dyDescent="0.25">
      <c r="A1" s="120" t="s">
        <v>4906</v>
      </c>
      <c r="B1" s="120" t="s">
        <v>60</v>
      </c>
      <c r="C1" s="121" t="s">
        <v>718</v>
      </c>
      <c r="D1" s="120" t="s">
        <v>63</v>
      </c>
      <c r="E1" s="120" t="s">
        <v>66</v>
      </c>
      <c r="F1" s="120" t="s">
        <v>71</v>
      </c>
      <c r="G1" s="121" t="s">
        <v>72</v>
      </c>
      <c r="H1" s="121" t="s">
        <v>6790</v>
      </c>
      <c r="I1" s="122" t="s">
        <v>1</v>
      </c>
      <c r="J1" s="122" t="s">
        <v>2</v>
      </c>
      <c r="K1" s="122" t="s">
        <v>4907</v>
      </c>
      <c r="L1" s="122" t="s">
        <v>12622</v>
      </c>
      <c r="M1" s="122" t="s">
        <v>12623</v>
      </c>
      <c r="N1" s="741" t="s">
        <v>12704</v>
      </c>
    </row>
    <row r="2" spans="1:14" ht="11.25" x14ac:dyDescent="0.25">
      <c r="A2" s="936" t="s">
        <v>5384</v>
      </c>
      <c r="B2" s="945" t="s">
        <v>453</v>
      </c>
      <c r="C2" s="929" t="s">
        <v>904</v>
      </c>
      <c r="D2" s="936" t="s">
        <v>454</v>
      </c>
      <c r="E2" s="936" t="s">
        <v>904</v>
      </c>
      <c r="F2" s="42" t="s">
        <v>4115</v>
      </c>
      <c r="G2" s="116">
        <v>405</v>
      </c>
      <c r="H2" s="936" t="s">
        <v>6682</v>
      </c>
      <c r="I2" s="50" t="s">
        <v>464</v>
      </c>
      <c r="J2" s="50" t="s">
        <v>4116</v>
      </c>
      <c r="K2" s="175">
        <v>12</v>
      </c>
      <c r="L2" s="943"/>
      <c r="M2" s="943"/>
    </row>
    <row r="3" spans="1:14" ht="11.25" x14ac:dyDescent="0.25">
      <c r="A3" s="936"/>
      <c r="B3" s="945"/>
      <c r="C3" s="929"/>
      <c r="D3" s="936"/>
      <c r="E3" s="936"/>
      <c r="F3" s="42" t="s">
        <v>455</v>
      </c>
      <c r="G3" s="116">
        <v>7</v>
      </c>
      <c r="H3" s="936"/>
      <c r="I3" s="50" t="s">
        <v>464</v>
      </c>
      <c r="J3" s="50" t="s">
        <v>465</v>
      </c>
      <c r="K3" s="175">
        <v>12</v>
      </c>
      <c r="L3" s="943"/>
      <c r="M3" s="943"/>
    </row>
    <row r="4" spans="1:14" ht="11.25" x14ac:dyDescent="0.25">
      <c r="A4" s="936"/>
      <c r="B4" s="945"/>
      <c r="C4" s="929"/>
      <c r="D4" s="936"/>
      <c r="E4" s="936"/>
      <c r="F4" s="42" t="s">
        <v>4117</v>
      </c>
      <c r="G4" s="116">
        <v>22</v>
      </c>
      <c r="H4" s="936"/>
      <c r="I4" s="50" t="s">
        <v>464</v>
      </c>
      <c r="J4" s="50" t="s">
        <v>4118</v>
      </c>
      <c r="K4" s="175">
        <v>12</v>
      </c>
      <c r="L4" s="943"/>
      <c r="M4" s="943"/>
    </row>
    <row r="5" spans="1:14" ht="11.25" x14ac:dyDescent="0.25">
      <c r="A5" s="936"/>
      <c r="B5" s="945"/>
      <c r="C5" s="929"/>
      <c r="D5" s="936"/>
      <c r="E5" s="936"/>
      <c r="F5" s="42" t="s">
        <v>456</v>
      </c>
      <c r="G5" s="116">
        <v>49</v>
      </c>
      <c r="H5" s="936"/>
      <c r="I5" s="50" t="s">
        <v>464</v>
      </c>
      <c r="J5" s="50" t="s">
        <v>466</v>
      </c>
      <c r="K5" s="175">
        <v>12</v>
      </c>
      <c r="L5" s="943"/>
      <c r="M5" s="943"/>
    </row>
    <row r="6" spans="1:14" ht="11.25" x14ac:dyDescent="0.25">
      <c r="A6" s="936"/>
      <c r="B6" s="945"/>
      <c r="C6" s="929"/>
      <c r="D6" s="936"/>
      <c r="E6" s="936"/>
      <c r="F6" s="42" t="s">
        <v>457</v>
      </c>
      <c r="G6" s="116">
        <v>1</v>
      </c>
      <c r="H6" s="936"/>
      <c r="I6" s="50" t="s">
        <v>464</v>
      </c>
      <c r="J6" s="50" t="s">
        <v>467</v>
      </c>
      <c r="K6" s="175">
        <v>12</v>
      </c>
      <c r="L6" s="943"/>
      <c r="M6" s="943"/>
    </row>
    <row r="7" spans="1:14" ht="11.25" x14ac:dyDescent="0.25">
      <c r="A7" s="936"/>
      <c r="B7" s="945"/>
      <c r="C7" s="929"/>
      <c r="D7" s="936"/>
      <c r="E7" s="936"/>
      <c r="F7" s="42" t="s">
        <v>458</v>
      </c>
      <c r="G7" s="116">
        <v>1</v>
      </c>
      <c r="H7" s="936"/>
      <c r="I7" s="50" t="s">
        <v>464</v>
      </c>
      <c r="J7" s="50" t="s">
        <v>468</v>
      </c>
      <c r="K7" s="175">
        <v>2</v>
      </c>
      <c r="L7" s="943"/>
      <c r="M7" s="943"/>
    </row>
    <row r="8" spans="1:14" ht="11.25" x14ac:dyDescent="0.25">
      <c r="A8" s="936"/>
      <c r="B8" s="945"/>
      <c r="C8" s="929"/>
      <c r="D8" s="936"/>
      <c r="E8" s="936"/>
      <c r="F8" s="42" t="s">
        <v>6656</v>
      </c>
      <c r="G8" s="116">
        <v>3</v>
      </c>
      <c r="H8" s="936"/>
      <c r="I8" s="75" t="s">
        <v>464</v>
      </c>
      <c r="J8" s="75" t="s">
        <v>469</v>
      </c>
      <c r="K8" s="175">
        <v>2</v>
      </c>
      <c r="L8" s="943"/>
      <c r="M8" s="943"/>
    </row>
    <row r="9" spans="1:14" ht="11.25" x14ac:dyDescent="0.25">
      <c r="A9" s="936"/>
      <c r="B9" s="945"/>
      <c r="C9" s="929"/>
      <c r="D9" s="936"/>
      <c r="E9" s="936"/>
      <c r="F9" s="42" t="s">
        <v>460</v>
      </c>
      <c r="G9" s="116">
        <v>4</v>
      </c>
      <c r="H9" s="936"/>
      <c r="I9" s="75" t="s">
        <v>464</v>
      </c>
      <c r="J9" s="75" t="s">
        <v>470</v>
      </c>
      <c r="K9" s="175">
        <v>2</v>
      </c>
      <c r="L9" s="943"/>
      <c r="M9" s="943"/>
    </row>
    <row r="10" spans="1:14" ht="11.25" x14ac:dyDescent="0.25">
      <c r="A10" s="936"/>
      <c r="B10" s="945"/>
      <c r="C10" s="929"/>
      <c r="D10" s="936"/>
      <c r="E10" s="936"/>
      <c r="F10" s="42" t="s">
        <v>461</v>
      </c>
      <c r="G10" s="116">
        <v>1</v>
      </c>
      <c r="H10" s="936"/>
      <c r="I10" s="75" t="s">
        <v>464</v>
      </c>
      <c r="J10" s="75" t="s">
        <v>471</v>
      </c>
      <c r="K10" s="175">
        <v>2</v>
      </c>
      <c r="L10" s="943"/>
      <c r="M10" s="943"/>
    </row>
    <row r="11" spans="1:14" ht="11.25" x14ac:dyDescent="0.25">
      <c r="A11" s="936"/>
      <c r="B11" s="945"/>
      <c r="C11" s="929"/>
      <c r="D11" s="936"/>
      <c r="E11" s="936"/>
      <c r="F11" s="43" t="s">
        <v>462</v>
      </c>
      <c r="G11" s="116">
        <v>1</v>
      </c>
      <c r="H11" s="936"/>
      <c r="I11" s="75" t="s">
        <v>464</v>
      </c>
      <c r="J11" s="45" t="s">
        <v>472</v>
      </c>
      <c r="K11" s="175">
        <v>2</v>
      </c>
      <c r="L11" s="943"/>
      <c r="M11" s="943"/>
    </row>
    <row r="12" spans="1:14" ht="11.25" x14ac:dyDescent="0.25">
      <c r="A12" s="936"/>
      <c r="B12" s="945"/>
      <c r="C12" s="929"/>
      <c r="D12" s="936"/>
      <c r="E12" s="936"/>
      <c r="F12" s="47" t="s">
        <v>463</v>
      </c>
      <c r="G12" s="116">
        <v>1</v>
      </c>
      <c r="H12" s="936"/>
      <c r="I12" s="75" t="s">
        <v>464</v>
      </c>
      <c r="J12" s="75" t="s">
        <v>473</v>
      </c>
      <c r="K12" s="175">
        <v>2</v>
      </c>
      <c r="L12" s="943"/>
      <c r="M12" s="943"/>
    </row>
    <row r="13" spans="1:14" s="30" customFormat="1" ht="22.5" x14ac:dyDescent="0.25">
      <c r="A13" s="936"/>
      <c r="B13" s="945"/>
      <c r="C13" s="929"/>
      <c r="D13" s="936"/>
      <c r="E13" s="936"/>
      <c r="F13" s="10" t="s">
        <v>691</v>
      </c>
      <c r="G13" s="156">
        <v>1</v>
      </c>
      <c r="H13" s="936"/>
      <c r="I13" s="48" t="s">
        <v>464</v>
      </c>
      <c r="J13" s="48" t="s">
        <v>474</v>
      </c>
      <c r="K13" s="175">
        <v>2</v>
      </c>
      <c r="L13" s="943"/>
      <c r="M13" s="943"/>
    </row>
    <row r="14" spans="1:14" s="30" customFormat="1" ht="22.5" x14ac:dyDescent="0.25">
      <c r="A14" s="936"/>
      <c r="B14" s="945"/>
      <c r="C14" s="929"/>
      <c r="D14" s="936"/>
      <c r="E14" s="936"/>
      <c r="F14" s="10" t="s">
        <v>457</v>
      </c>
      <c r="G14" s="156">
        <v>2</v>
      </c>
      <c r="H14" s="936"/>
      <c r="I14" s="48" t="s">
        <v>464</v>
      </c>
      <c r="J14" s="48"/>
      <c r="K14" s="175">
        <v>12</v>
      </c>
      <c r="L14" s="943"/>
      <c r="M14" s="943"/>
    </row>
    <row r="15" spans="1:14" ht="11.25" x14ac:dyDescent="0.25">
      <c r="A15" s="936" t="s">
        <v>5385</v>
      </c>
      <c r="B15" s="945" t="s">
        <v>453</v>
      </c>
      <c r="C15" s="946" t="s">
        <v>535</v>
      </c>
      <c r="D15" s="936" t="s">
        <v>454</v>
      </c>
      <c r="E15" s="936" t="s">
        <v>535</v>
      </c>
      <c r="F15" s="42" t="s">
        <v>455</v>
      </c>
      <c r="G15" s="116">
        <v>256</v>
      </c>
      <c r="H15" s="936" t="s">
        <v>6682</v>
      </c>
      <c r="I15" s="50" t="s">
        <v>464</v>
      </c>
      <c r="J15" s="50" t="s">
        <v>465</v>
      </c>
      <c r="K15" s="175">
        <v>12</v>
      </c>
      <c r="L15" s="943"/>
      <c r="M15" s="943"/>
    </row>
    <row r="16" spans="1:14" ht="11.25" x14ac:dyDescent="0.25">
      <c r="A16" s="936"/>
      <c r="B16" s="945"/>
      <c r="C16" s="946"/>
      <c r="D16" s="936"/>
      <c r="E16" s="936"/>
      <c r="F16" s="42" t="s">
        <v>456</v>
      </c>
      <c r="G16" s="116">
        <v>8</v>
      </c>
      <c r="H16" s="936"/>
      <c r="I16" s="50" t="s">
        <v>464</v>
      </c>
      <c r="J16" s="50" t="s">
        <v>466</v>
      </c>
      <c r="K16" s="175">
        <v>12</v>
      </c>
      <c r="L16" s="943"/>
      <c r="M16" s="943"/>
    </row>
    <row r="17" spans="1:13" ht="11.25" x14ac:dyDescent="0.25">
      <c r="A17" s="936"/>
      <c r="B17" s="945"/>
      <c r="C17" s="946"/>
      <c r="D17" s="936"/>
      <c r="E17" s="936"/>
      <c r="F17" s="42" t="s">
        <v>689</v>
      </c>
      <c r="G17" s="116">
        <v>4</v>
      </c>
      <c r="H17" s="936"/>
      <c r="I17" s="50" t="s">
        <v>464</v>
      </c>
      <c r="J17" s="50" t="s">
        <v>692</v>
      </c>
      <c r="K17" s="175">
        <v>12</v>
      </c>
      <c r="L17" s="943"/>
      <c r="M17" s="943"/>
    </row>
    <row r="18" spans="1:13" ht="11.25" x14ac:dyDescent="0.25">
      <c r="A18" s="936"/>
      <c r="B18" s="945"/>
      <c r="C18" s="946"/>
      <c r="D18" s="936"/>
      <c r="E18" s="936"/>
      <c r="F18" s="42" t="s">
        <v>457</v>
      </c>
      <c r="G18" s="116">
        <v>4</v>
      </c>
      <c r="H18" s="936"/>
      <c r="I18" s="50" t="s">
        <v>464</v>
      </c>
      <c r="J18" s="50" t="s">
        <v>467</v>
      </c>
      <c r="K18" s="175">
        <v>12</v>
      </c>
      <c r="L18" s="943"/>
      <c r="M18" s="943"/>
    </row>
    <row r="19" spans="1:13" ht="11.25" x14ac:dyDescent="0.25">
      <c r="A19" s="936"/>
      <c r="B19" s="945"/>
      <c r="C19" s="946"/>
      <c r="D19" s="936"/>
      <c r="E19" s="936"/>
      <c r="F19" s="42" t="s">
        <v>458</v>
      </c>
      <c r="G19" s="116">
        <v>1</v>
      </c>
      <c r="H19" s="936"/>
      <c r="I19" s="50" t="s">
        <v>464</v>
      </c>
      <c r="J19" s="50" t="s">
        <v>468</v>
      </c>
      <c r="K19" s="175">
        <v>2</v>
      </c>
      <c r="L19" s="943"/>
      <c r="M19" s="943"/>
    </row>
    <row r="20" spans="1:13" ht="11.25" x14ac:dyDescent="0.25">
      <c r="A20" s="936"/>
      <c r="B20" s="945"/>
      <c r="C20" s="946"/>
      <c r="D20" s="936"/>
      <c r="E20" s="936"/>
      <c r="F20" s="42" t="s">
        <v>459</v>
      </c>
      <c r="G20" s="116">
        <v>8</v>
      </c>
      <c r="H20" s="936"/>
      <c r="I20" s="50" t="s">
        <v>464</v>
      </c>
      <c r="J20" s="50" t="s">
        <v>469</v>
      </c>
      <c r="K20" s="175">
        <v>2</v>
      </c>
      <c r="L20" s="943"/>
      <c r="M20" s="943"/>
    </row>
    <row r="21" spans="1:13" ht="11.25" x14ac:dyDescent="0.25">
      <c r="A21" s="936"/>
      <c r="B21" s="945"/>
      <c r="C21" s="946"/>
      <c r="D21" s="936"/>
      <c r="E21" s="936"/>
      <c r="F21" s="42" t="s">
        <v>460</v>
      </c>
      <c r="G21" s="116">
        <v>4</v>
      </c>
      <c r="H21" s="936"/>
      <c r="I21" s="75" t="s">
        <v>464</v>
      </c>
      <c r="J21" s="75" t="s">
        <v>470</v>
      </c>
      <c r="K21" s="175">
        <v>2</v>
      </c>
      <c r="L21" s="943"/>
      <c r="M21" s="943"/>
    </row>
    <row r="22" spans="1:13" ht="11.25" x14ac:dyDescent="0.25">
      <c r="A22" s="936"/>
      <c r="B22" s="945"/>
      <c r="C22" s="946"/>
      <c r="D22" s="936"/>
      <c r="E22" s="936"/>
      <c r="F22" s="42" t="s">
        <v>461</v>
      </c>
      <c r="G22" s="116">
        <v>8</v>
      </c>
      <c r="H22" s="936"/>
      <c r="I22" s="75" t="s">
        <v>464</v>
      </c>
      <c r="J22" s="75" t="s">
        <v>471</v>
      </c>
      <c r="K22" s="175">
        <v>2</v>
      </c>
      <c r="L22" s="943"/>
      <c r="M22" s="943"/>
    </row>
    <row r="23" spans="1:13" ht="11.25" x14ac:dyDescent="0.25">
      <c r="A23" s="936"/>
      <c r="B23" s="945"/>
      <c r="C23" s="946"/>
      <c r="D23" s="936"/>
      <c r="E23" s="936"/>
      <c r="F23" s="42" t="s">
        <v>690</v>
      </c>
      <c r="G23" s="116">
        <v>1</v>
      </c>
      <c r="H23" s="936"/>
      <c r="I23" s="75" t="s">
        <v>464</v>
      </c>
      <c r="J23" s="75" t="s">
        <v>693</v>
      </c>
      <c r="K23" s="175">
        <v>2</v>
      </c>
      <c r="L23" s="943"/>
      <c r="M23" s="943"/>
    </row>
    <row r="24" spans="1:13" ht="11.25" x14ac:dyDescent="0.25">
      <c r="A24" s="936"/>
      <c r="B24" s="945"/>
      <c r="C24" s="946"/>
      <c r="D24" s="936"/>
      <c r="E24" s="936"/>
      <c r="F24" s="43" t="s">
        <v>462</v>
      </c>
      <c r="G24" s="116">
        <v>8</v>
      </c>
      <c r="H24" s="936"/>
      <c r="I24" s="75" t="s">
        <v>464</v>
      </c>
      <c r="J24" s="45" t="s">
        <v>472</v>
      </c>
      <c r="K24" s="175">
        <v>2</v>
      </c>
      <c r="L24" s="943"/>
      <c r="M24" s="943"/>
    </row>
    <row r="25" spans="1:13" ht="11.25" x14ac:dyDescent="0.25">
      <c r="A25" s="936"/>
      <c r="B25" s="945"/>
      <c r="C25" s="946"/>
      <c r="D25" s="936"/>
      <c r="E25" s="936"/>
      <c r="F25" s="47" t="s">
        <v>463</v>
      </c>
      <c r="G25" s="116">
        <v>8</v>
      </c>
      <c r="H25" s="936"/>
      <c r="I25" s="75" t="s">
        <v>464</v>
      </c>
      <c r="J25" s="75" t="s">
        <v>473</v>
      </c>
      <c r="K25" s="175">
        <v>2</v>
      </c>
      <c r="L25" s="943"/>
      <c r="M25" s="943"/>
    </row>
    <row r="26" spans="1:13" s="30" customFormat="1" ht="22.5" x14ac:dyDescent="0.25">
      <c r="A26" s="936"/>
      <c r="B26" s="945"/>
      <c r="C26" s="946"/>
      <c r="D26" s="936"/>
      <c r="E26" s="936"/>
      <c r="F26" s="10" t="s">
        <v>691</v>
      </c>
      <c r="G26" s="156">
        <v>8</v>
      </c>
      <c r="H26" s="936"/>
      <c r="I26" s="48" t="s">
        <v>464</v>
      </c>
      <c r="J26" s="48" t="s">
        <v>474</v>
      </c>
      <c r="K26" s="175">
        <v>2</v>
      </c>
      <c r="L26" s="943"/>
      <c r="M26" s="943"/>
    </row>
    <row r="27" spans="1:13" s="30" customFormat="1" ht="22.5" x14ac:dyDescent="0.25">
      <c r="A27" s="936"/>
      <c r="B27" s="945"/>
      <c r="C27" s="946"/>
      <c r="D27" s="936"/>
      <c r="E27" s="936"/>
      <c r="F27" s="10" t="s">
        <v>689</v>
      </c>
      <c r="G27" s="156">
        <v>4</v>
      </c>
      <c r="H27" s="936"/>
      <c r="I27" s="48" t="s">
        <v>464</v>
      </c>
      <c r="J27" s="48" t="s">
        <v>692</v>
      </c>
      <c r="K27" s="175">
        <v>12</v>
      </c>
      <c r="L27" s="943"/>
      <c r="M27" s="943"/>
    </row>
    <row r="28" spans="1:13" s="30" customFormat="1" ht="22.5" x14ac:dyDescent="0.25">
      <c r="A28" s="936"/>
      <c r="B28" s="945"/>
      <c r="C28" s="946"/>
      <c r="D28" s="936"/>
      <c r="E28" s="936"/>
      <c r="F28" s="10" t="s">
        <v>457</v>
      </c>
      <c r="G28" s="156">
        <v>4</v>
      </c>
      <c r="H28" s="936"/>
      <c r="I28" s="48" t="s">
        <v>464</v>
      </c>
      <c r="J28" s="48" t="s">
        <v>467</v>
      </c>
      <c r="K28" s="175">
        <v>12</v>
      </c>
      <c r="L28" s="943"/>
      <c r="M28" s="943"/>
    </row>
    <row r="29" spans="1:13" ht="11.25" x14ac:dyDescent="0.25">
      <c r="A29" s="936" t="s">
        <v>5386</v>
      </c>
      <c r="B29" s="945" t="s">
        <v>453</v>
      </c>
      <c r="C29" s="929" t="s">
        <v>739</v>
      </c>
      <c r="D29" s="936" t="s">
        <v>454</v>
      </c>
      <c r="E29" s="936" t="s">
        <v>739</v>
      </c>
      <c r="F29" s="42" t="s">
        <v>4115</v>
      </c>
      <c r="G29" s="116">
        <v>1000</v>
      </c>
      <c r="H29" s="936" t="s">
        <v>6682</v>
      </c>
      <c r="I29" s="50" t="s">
        <v>464</v>
      </c>
      <c r="J29" s="50" t="s">
        <v>4116</v>
      </c>
      <c r="K29" s="175">
        <v>12</v>
      </c>
      <c r="L29" s="943"/>
      <c r="M29" s="943"/>
    </row>
    <row r="30" spans="1:13" ht="11.25" x14ac:dyDescent="0.25">
      <c r="A30" s="936"/>
      <c r="B30" s="945"/>
      <c r="C30" s="929"/>
      <c r="D30" s="936"/>
      <c r="E30" s="936"/>
      <c r="F30" s="42" t="s">
        <v>455</v>
      </c>
      <c r="G30" s="116">
        <v>10</v>
      </c>
      <c r="H30" s="936"/>
      <c r="I30" s="50" t="s">
        <v>464</v>
      </c>
      <c r="J30" s="50" t="s">
        <v>465</v>
      </c>
      <c r="K30" s="175">
        <v>12</v>
      </c>
      <c r="L30" s="943"/>
      <c r="M30" s="943"/>
    </row>
    <row r="31" spans="1:13" ht="11.25" x14ac:dyDescent="0.25">
      <c r="A31" s="936"/>
      <c r="B31" s="945"/>
      <c r="C31" s="929"/>
      <c r="D31" s="936"/>
      <c r="E31" s="936"/>
      <c r="F31" s="42" t="s">
        <v>4117</v>
      </c>
      <c r="G31" s="116">
        <v>59</v>
      </c>
      <c r="H31" s="936"/>
      <c r="I31" s="50" t="s">
        <v>464</v>
      </c>
      <c r="J31" s="50" t="s">
        <v>4118</v>
      </c>
      <c r="K31" s="175">
        <v>12</v>
      </c>
      <c r="L31" s="943"/>
      <c r="M31" s="943"/>
    </row>
    <row r="32" spans="1:13" ht="11.25" x14ac:dyDescent="0.25">
      <c r="A32" s="936"/>
      <c r="B32" s="945"/>
      <c r="C32" s="929"/>
      <c r="D32" s="936"/>
      <c r="E32" s="936"/>
      <c r="F32" s="42" t="s">
        <v>456</v>
      </c>
      <c r="G32" s="116">
        <v>18</v>
      </c>
      <c r="H32" s="936"/>
      <c r="I32" s="50" t="s">
        <v>464</v>
      </c>
      <c r="J32" s="50" t="s">
        <v>466</v>
      </c>
      <c r="K32" s="175">
        <v>12</v>
      </c>
      <c r="L32" s="943"/>
      <c r="M32" s="943"/>
    </row>
    <row r="33" spans="1:13" ht="11.25" x14ac:dyDescent="0.25">
      <c r="A33" s="936"/>
      <c r="B33" s="945"/>
      <c r="C33" s="929"/>
      <c r="D33" s="936"/>
      <c r="E33" s="936"/>
      <c r="F33" s="42" t="s">
        <v>689</v>
      </c>
      <c r="G33" s="116">
        <v>2</v>
      </c>
      <c r="H33" s="936"/>
      <c r="I33" s="50" t="s">
        <v>464</v>
      </c>
      <c r="J33" s="50" t="s">
        <v>692</v>
      </c>
      <c r="K33" s="175">
        <v>12</v>
      </c>
      <c r="L33" s="943"/>
      <c r="M33" s="943"/>
    </row>
    <row r="34" spans="1:13" ht="11.25" x14ac:dyDescent="0.25">
      <c r="A34" s="936"/>
      <c r="B34" s="945"/>
      <c r="C34" s="929"/>
      <c r="D34" s="936"/>
      <c r="E34" s="936"/>
      <c r="F34" s="42" t="s">
        <v>4119</v>
      </c>
      <c r="G34" s="116">
        <v>1</v>
      </c>
      <c r="H34" s="936"/>
      <c r="I34" s="50" t="s">
        <v>464</v>
      </c>
      <c r="J34" s="50" t="s">
        <v>4120</v>
      </c>
      <c r="K34" s="175">
        <v>12</v>
      </c>
      <c r="L34" s="943"/>
      <c r="M34" s="943"/>
    </row>
    <row r="35" spans="1:13" ht="11.25" x14ac:dyDescent="0.25">
      <c r="A35" s="936"/>
      <c r="B35" s="945"/>
      <c r="C35" s="929"/>
      <c r="D35" s="936"/>
      <c r="E35" s="936"/>
      <c r="F35" s="42" t="s">
        <v>4121</v>
      </c>
      <c r="G35" s="116">
        <v>8</v>
      </c>
      <c r="H35" s="936"/>
      <c r="I35" s="75" t="s">
        <v>464</v>
      </c>
      <c r="J35" s="75" t="s">
        <v>4122</v>
      </c>
      <c r="K35" s="175">
        <v>12</v>
      </c>
      <c r="L35" s="943"/>
      <c r="M35" s="943"/>
    </row>
    <row r="36" spans="1:13" ht="11.25" x14ac:dyDescent="0.25">
      <c r="A36" s="936"/>
      <c r="B36" s="945"/>
      <c r="C36" s="929"/>
      <c r="D36" s="936"/>
      <c r="E36" s="936"/>
      <c r="F36" s="42" t="s">
        <v>458</v>
      </c>
      <c r="G36" s="116">
        <v>1</v>
      </c>
      <c r="H36" s="936"/>
      <c r="I36" s="75" t="s">
        <v>464</v>
      </c>
      <c r="J36" s="75" t="s">
        <v>468</v>
      </c>
      <c r="K36" s="175">
        <v>2</v>
      </c>
      <c r="L36" s="943"/>
      <c r="M36" s="943"/>
    </row>
    <row r="37" spans="1:13" ht="11.25" x14ac:dyDescent="0.25">
      <c r="A37" s="936"/>
      <c r="B37" s="945"/>
      <c r="C37" s="929"/>
      <c r="D37" s="936"/>
      <c r="E37" s="936"/>
      <c r="F37" s="42" t="s">
        <v>459</v>
      </c>
      <c r="G37" s="116">
        <v>2</v>
      </c>
      <c r="H37" s="936"/>
      <c r="I37" s="75" t="s">
        <v>464</v>
      </c>
      <c r="J37" s="75" t="s">
        <v>469</v>
      </c>
      <c r="K37" s="175">
        <v>2</v>
      </c>
      <c r="L37" s="943"/>
      <c r="M37" s="943"/>
    </row>
    <row r="38" spans="1:13" ht="11.25" x14ac:dyDescent="0.25">
      <c r="A38" s="936"/>
      <c r="B38" s="945"/>
      <c r="C38" s="929"/>
      <c r="D38" s="936"/>
      <c r="E38" s="936"/>
      <c r="F38" s="43" t="s">
        <v>460</v>
      </c>
      <c r="G38" s="116">
        <v>16</v>
      </c>
      <c r="H38" s="936"/>
      <c r="I38" s="75" t="s">
        <v>464</v>
      </c>
      <c r="J38" s="45" t="s">
        <v>470</v>
      </c>
      <c r="K38" s="175">
        <v>2</v>
      </c>
      <c r="L38" s="943"/>
      <c r="M38" s="943"/>
    </row>
    <row r="39" spans="1:13" ht="11.25" x14ac:dyDescent="0.25">
      <c r="A39" s="936"/>
      <c r="B39" s="945"/>
      <c r="C39" s="929"/>
      <c r="D39" s="936"/>
      <c r="E39" s="936"/>
      <c r="F39" s="47" t="s">
        <v>461</v>
      </c>
      <c r="G39" s="116">
        <v>2</v>
      </c>
      <c r="H39" s="936"/>
      <c r="I39" s="75" t="s">
        <v>464</v>
      </c>
      <c r="J39" s="75" t="s">
        <v>471</v>
      </c>
      <c r="K39" s="175">
        <v>2</v>
      </c>
      <c r="L39" s="943"/>
      <c r="M39" s="943"/>
    </row>
    <row r="40" spans="1:13" s="30" customFormat="1" ht="22.5" x14ac:dyDescent="0.25">
      <c r="A40" s="936"/>
      <c r="B40" s="945"/>
      <c r="C40" s="929"/>
      <c r="D40" s="936"/>
      <c r="E40" s="936"/>
      <c r="F40" s="10" t="s">
        <v>690</v>
      </c>
      <c r="G40" s="156">
        <v>1</v>
      </c>
      <c r="H40" s="936"/>
      <c r="I40" s="48" t="s">
        <v>464</v>
      </c>
      <c r="J40" s="48" t="s">
        <v>693</v>
      </c>
      <c r="K40" s="175">
        <v>2</v>
      </c>
      <c r="L40" s="943"/>
      <c r="M40" s="943"/>
    </row>
    <row r="41" spans="1:13" s="30" customFormat="1" ht="22.5" x14ac:dyDescent="0.25">
      <c r="A41" s="936"/>
      <c r="B41" s="945"/>
      <c r="C41" s="929"/>
      <c r="D41" s="936"/>
      <c r="E41" s="936"/>
      <c r="F41" s="10" t="s">
        <v>462</v>
      </c>
      <c r="G41" s="156">
        <v>23</v>
      </c>
      <c r="H41" s="936"/>
      <c r="I41" s="48" t="s">
        <v>464</v>
      </c>
      <c r="J41" s="48" t="s">
        <v>472</v>
      </c>
      <c r="K41" s="175">
        <v>2</v>
      </c>
      <c r="L41" s="943"/>
      <c r="M41" s="943"/>
    </row>
    <row r="42" spans="1:13" s="30" customFormat="1" ht="22.5" x14ac:dyDescent="0.25">
      <c r="A42" s="936"/>
      <c r="B42" s="945"/>
      <c r="C42" s="929"/>
      <c r="D42" s="936"/>
      <c r="E42" s="936"/>
      <c r="F42" s="10" t="s">
        <v>4123</v>
      </c>
      <c r="G42" s="156">
        <v>1</v>
      </c>
      <c r="H42" s="936"/>
      <c r="I42" s="48" t="s">
        <v>464</v>
      </c>
      <c r="J42" s="48" t="s">
        <v>4124</v>
      </c>
      <c r="K42" s="175">
        <v>2</v>
      </c>
      <c r="L42" s="943"/>
      <c r="M42" s="943"/>
    </row>
    <row r="43" spans="1:13" s="30" customFormat="1" ht="22.5" x14ac:dyDescent="0.25">
      <c r="A43" s="936"/>
      <c r="B43" s="945"/>
      <c r="C43" s="929"/>
      <c r="D43" s="936"/>
      <c r="E43" s="936"/>
      <c r="F43" s="10" t="s">
        <v>4125</v>
      </c>
      <c r="G43" s="156">
        <v>1</v>
      </c>
      <c r="H43" s="936"/>
      <c r="I43" s="48" t="s">
        <v>464</v>
      </c>
      <c r="J43" s="48" t="s">
        <v>4124</v>
      </c>
      <c r="K43" s="175">
        <v>2</v>
      </c>
      <c r="L43" s="943"/>
      <c r="M43" s="943"/>
    </row>
    <row r="44" spans="1:13" s="30" customFormat="1" ht="22.5" x14ac:dyDescent="0.25">
      <c r="A44" s="936"/>
      <c r="B44" s="945"/>
      <c r="C44" s="929"/>
      <c r="D44" s="936"/>
      <c r="E44" s="936"/>
      <c r="F44" s="10" t="s">
        <v>463</v>
      </c>
      <c r="G44" s="156">
        <v>1</v>
      </c>
      <c r="H44" s="936"/>
      <c r="I44" s="48" t="s">
        <v>464</v>
      </c>
      <c r="J44" s="48" t="s">
        <v>473</v>
      </c>
      <c r="K44" s="175">
        <v>2</v>
      </c>
      <c r="L44" s="943"/>
      <c r="M44" s="943"/>
    </row>
    <row r="45" spans="1:13" s="30" customFormat="1" ht="22.5" x14ac:dyDescent="0.25">
      <c r="A45" s="936"/>
      <c r="B45" s="945"/>
      <c r="C45" s="929"/>
      <c r="D45" s="936"/>
      <c r="E45" s="936"/>
      <c r="F45" s="10" t="s">
        <v>4126</v>
      </c>
      <c r="G45" s="156">
        <v>2</v>
      </c>
      <c r="H45" s="936"/>
      <c r="I45" s="48" t="s">
        <v>464</v>
      </c>
      <c r="J45" s="48" t="s">
        <v>4127</v>
      </c>
      <c r="K45" s="175">
        <v>2</v>
      </c>
      <c r="L45" s="943"/>
      <c r="M45" s="943"/>
    </row>
    <row r="46" spans="1:13" s="30" customFormat="1" ht="22.5" x14ac:dyDescent="0.25">
      <c r="A46" s="936"/>
      <c r="B46" s="945"/>
      <c r="C46" s="929"/>
      <c r="D46" s="936"/>
      <c r="E46" s="936"/>
      <c r="F46" s="10" t="s">
        <v>4128</v>
      </c>
      <c r="G46" s="156">
        <v>1</v>
      </c>
      <c r="H46" s="936"/>
      <c r="I46" s="48" t="s">
        <v>464</v>
      </c>
      <c r="J46" s="48" t="s">
        <v>474</v>
      </c>
      <c r="K46" s="175">
        <v>2</v>
      </c>
      <c r="L46" s="943"/>
      <c r="M46" s="943"/>
    </row>
    <row r="47" spans="1:13" s="30" customFormat="1" ht="22.5" x14ac:dyDescent="0.25">
      <c r="A47" s="936"/>
      <c r="B47" s="945"/>
      <c r="C47" s="929"/>
      <c r="D47" s="936"/>
      <c r="E47" s="936"/>
      <c r="F47" s="10" t="s">
        <v>689</v>
      </c>
      <c r="G47" s="156">
        <v>2</v>
      </c>
      <c r="H47" s="936"/>
      <c r="I47" s="48" t="s">
        <v>464</v>
      </c>
      <c r="J47" s="48" t="s">
        <v>4129</v>
      </c>
      <c r="K47" s="175">
        <v>12</v>
      </c>
      <c r="L47" s="943"/>
      <c r="M47" s="943"/>
    </row>
    <row r="48" spans="1:13" s="30" customFormat="1" ht="22.5" x14ac:dyDescent="0.25">
      <c r="A48" s="936"/>
      <c r="B48" s="945"/>
      <c r="C48" s="929"/>
      <c r="D48" s="936"/>
      <c r="E48" s="936"/>
      <c r="F48" s="10" t="s">
        <v>4119</v>
      </c>
      <c r="G48" s="156">
        <v>1</v>
      </c>
      <c r="H48" s="936"/>
      <c r="I48" s="48" t="s">
        <v>464</v>
      </c>
      <c r="J48" s="48" t="s">
        <v>4130</v>
      </c>
      <c r="K48" s="175">
        <v>12</v>
      </c>
      <c r="L48" s="943"/>
      <c r="M48" s="943"/>
    </row>
    <row r="49" spans="1:13" s="30" customFormat="1" ht="22.5" x14ac:dyDescent="0.25">
      <c r="A49" s="936"/>
      <c r="B49" s="945"/>
      <c r="C49" s="929"/>
      <c r="D49" s="936"/>
      <c r="E49" s="936"/>
      <c r="F49" s="10" t="s">
        <v>4131</v>
      </c>
      <c r="G49" s="156">
        <v>8</v>
      </c>
      <c r="H49" s="936"/>
      <c r="I49" s="48" t="s">
        <v>464</v>
      </c>
      <c r="J49" s="48" t="s">
        <v>4132</v>
      </c>
      <c r="K49" s="175">
        <v>12</v>
      </c>
      <c r="L49" s="943"/>
      <c r="M49" s="943"/>
    </row>
    <row r="50" spans="1:13" s="30" customFormat="1" ht="11.25" x14ac:dyDescent="0.25">
      <c r="A50" s="936"/>
      <c r="B50" s="945"/>
      <c r="C50" s="929"/>
      <c r="D50" s="936"/>
      <c r="E50" s="936"/>
      <c r="F50" s="10" t="s">
        <v>4133</v>
      </c>
      <c r="G50" s="156">
        <v>2</v>
      </c>
      <c r="H50" s="936"/>
      <c r="I50" s="48" t="s">
        <v>81</v>
      </c>
      <c r="J50" s="48" t="s">
        <v>4134</v>
      </c>
      <c r="K50" s="175">
        <v>2</v>
      </c>
      <c r="L50" s="943"/>
      <c r="M50" s="943"/>
    </row>
    <row r="51" spans="1:13" ht="11.25" x14ac:dyDescent="0.25">
      <c r="A51" s="936" t="s">
        <v>5387</v>
      </c>
      <c r="B51" s="945" t="s">
        <v>453</v>
      </c>
      <c r="C51" s="946" t="s">
        <v>4210</v>
      </c>
      <c r="D51" s="936" t="s">
        <v>454</v>
      </c>
      <c r="E51" s="936" t="s">
        <v>4210</v>
      </c>
      <c r="F51" s="42" t="s">
        <v>4115</v>
      </c>
      <c r="G51" s="116">
        <v>45</v>
      </c>
      <c r="H51" s="936" t="s">
        <v>6682</v>
      </c>
      <c r="I51" s="50" t="s">
        <v>464</v>
      </c>
      <c r="J51" s="50" t="s">
        <v>4116</v>
      </c>
      <c r="K51" s="195">
        <v>12</v>
      </c>
      <c r="L51" s="943"/>
      <c r="M51" s="943"/>
    </row>
    <row r="52" spans="1:13" ht="11.25" x14ac:dyDescent="0.25">
      <c r="A52" s="936"/>
      <c r="B52" s="945"/>
      <c r="C52" s="946"/>
      <c r="D52" s="936"/>
      <c r="E52" s="936"/>
      <c r="F52" s="42" t="s">
        <v>455</v>
      </c>
      <c r="G52" s="116">
        <v>16</v>
      </c>
      <c r="H52" s="936"/>
      <c r="I52" s="50" t="s">
        <v>464</v>
      </c>
      <c r="J52" s="50" t="s">
        <v>465</v>
      </c>
      <c r="K52" s="195">
        <v>12</v>
      </c>
      <c r="L52" s="943"/>
      <c r="M52" s="943"/>
    </row>
    <row r="53" spans="1:13" ht="11.25" x14ac:dyDescent="0.25">
      <c r="A53" s="936"/>
      <c r="B53" s="945"/>
      <c r="C53" s="946"/>
      <c r="D53" s="936"/>
      <c r="E53" s="936"/>
      <c r="F53" s="42" t="s">
        <v>7148</v>
      </c>
      <c r="G53" s="116">
        <v>1</v>
      </c>
      <c r="H53" s="936"/>
      <c r="I53" s="50" t="s">
        <v>464</v>
      </c>
      <c r="J53" s="50" t="s">
        <v>4118</v>
      </c>
      <c r="K53" s="195">
        <v>12</v>
      </c>
      <c r="L53" s="943"/>
      <c r="M53" s="943"/>
    </row>
    <row r="54" spans="1:13" ht="11.25" x14ac:dyDescent="0.25">
      <c r="A54" s="936"/>
      <c r="B54" s="945"/>
      <c r="C54" s="946"/>
      <c r="D54" s="936"/>
      <c r="E54" s="936"/>
      <c r="F54" s="42" t="s">
        <v>456</v>
      </c>
      <c r="G54" s="116">
        <v>4</v>
      </c>
      <c r="H54" s="936"/>
      <c r="I54" s="50" t="s">
        <v>464</v>
      </c>
      <c r="J54" s="50" t="s">
        <v>466</v>
      </c>
      <c r="K54" s="195">
        <v>12</v>
      </c>
      <c r="L54" s="943"/>
      <c r="M54" s="943"/>
    </row>
    <row r="55" spans="1:13" ht="11.25" x14ac:dyDescent="0.25">
      <c r="A55" s="936"/>
      <c r="B55" s="945"/>
      <c r="C55" s="946"/>
      <c r="D55" s="936"/>
      <c r="E55" s="936"/>
      <c r="F55" s="42" t="s">
        <v>457</v>
      </c>
      <c r="G55" s="116">
        <v>1</v>
      </c>
      <c r="H55" s="936"/>
      <c r="I55" s="50" t="s">
        <v>464</v>
      </c>
      <c r="J55" s="50" t="s">
        <v>467</v>
      </c>
      <c r="K55" s="195">
        <v>12</v>
      </c>
      <c r="L55" s="943"/>
      <c r="M55" s="943"/>
    </row>
    <row r="56" spans="1:13" ht="11.25" x14ac:dyDescent="0.25">
      <c r="A56" s="936"/>
      <c r="B56" s="945"/>
      <c r="C56" s="946"/>
      <c r="D56" s="936"/>
      <c r="E56" s="936"/>
      <c r="F56" s="42" t="s">
        <v>7151</v>
      </c>
      <c r="G56" s="116">
        <v>1</v>
      </c>
      <c r="H56" s="936"/>
      <c r="I56" s="50" t="s">
        <v>464</v>
      </c>
      <c r="J56" s="50" t="s">
        <v>4136</v>
      </c>
      <c r="K56" s="195">
        <v>12</v>
      </c>
      <c r="L56" s="943"/>
      <c r="M56" s="943"/>
    </row>
    <row r="57" spans="1:13" ht="11.25" x14ac:dyDescent="0.25">
      <c r="A57" s="936"/>
      <c r="B57" s="945"/>
      <c r="C57" s="946"/>
      <c r="D57" s="936"/>
      <c r="E57" s="936"/>
      <c r="F57" s="42" t="s">
        <v>458</v>
      </c>
      <c r="G57" s="116">
        <v>1</v>
      </c>
      <c r="H57" s="936"/>
      <c r="I57" s="75" t="s">
        <v>464</v>
      </c>
      <c r="J57" s="75" t="s">
        <v>468</v>
      </c>
      <c r="K57" s="195">
        <v>2</v>
      </c>
      <c r="L57" s="943"/>
      <c r="M57" s="943"/>
    </row>
    <row r="58" spans="1:13" ht="11.25" x14ac:dyDescent="0.25">
      <c r="A58" s="936"/>
      <c r="B58" s="945"/>
      <c r="C58" s="946"/>
      <c r="D58" s="936"/>
      <c r="E58" s="936"/>
      <c r="F58" s="42" t="s">
        <v>7149</v>
      </c>
      <c r="G58" s="116">
        <v>1</v>
      </c>
      <c r="H58" s="936"/>
      <c r="I58" s="75" t="s">
        <v>464</v>
      </c>
      <c r="J58" s="75" t="s">
        <v>469</v>
      </c>
      <c r="K58" s="195">
        <v>2</v>
      </c>
      <c r="L58" s="943"/>
      <c r="M58" s="943"/>
    </row>
    <row r="59" spans="1:13" ht="11.25" x14ac:dyDescent="0.25">
      <c r="A59" s="936"/>
      <c r="B59" s="945"/>
      <c r="C59" s="946"/>
      <c r="D59" s="936"/>
      <c r="E59" s="936"/>
      <c r="F59" s="42" t="s">
        <v>460</v>
      </c>
      <c r="G59" s="116">
        <v>6</v>
      </c>
      <c r="H59" s="936"/>
      <c r="I59" s="75" t="s">
        <v>464</v>
      </c>
      <c r="J59" s="75" t="s">
        <v>470</v>
      </c>
      <c r="K59" s="195">
        <v>2</v>
      </c>
      <c r="L59" s="943"/>
      <c r="M59" s="943"/>
    </row>
    <row r="60" spans="1:13" ht="11.25" x14ac:dyDescent="0.25">
      <c r="A60" s="936"/>
      <c r="B60" s="945"/>
      <c r="C60" s="946"/>
      <c r="D60" s="936"/>
      <c r="E60" s="936"/>
      <c r="F60" s="43" t="s">
        <v>7150</v>
      </c>
      <c r="G60" s="116">
        <v>1</v>
      </c>
      <c r="H60" s="936"/>
      <c r="I60" s="75" t="s">
        <v>464</v>
      </c>
      <c r="J60" s="45" t="s">
        <v>471</v>
      </c>
      <c r="K60" s="195">
        <v>2</v>
      </c>
      <c r="L60" s="943"/>
      <c r="M60" s="943"/>
    </row>
    <row r="61" spans="1:13" ht="11.25" x14ac:dyDescent="0.25">
      <c r="A61" s="936"/>
      <c r="B61" s="945"/>
      <c r="C61" s="946"/>
      <c r="D61" s="936"/>
      <c r="E61" s="936"/>
      <c r="F61" s="47" t="s">
        <v>690</v>
      </c>
      <c r="G61" s="116">
        <v>1</v>
      </c>
      <c r="H61" s="936"/>
      <c r="I61" s="75" t="s">
        <v>464</v>
      </c>
      <c r="J61" s="75" t="s">
        <v>693</v>
      </c>
      <c r="K61" s="195">
        <v>2</v>
      </c>
      <c r="L61" s="943"/>
      <c r="M61" s="943"/>
    </row>
    <row r="62" spans="1:13" s="30" customFormat="1" ht="22.5" x14ac:dyDescent="0.25">
      <c r="A62" s="936"/>
      <c r="B62" s="945"/>
      <c r="C62" s="946"/>
      <c r="D62" s="936"/>
      <c r="E62" s="936"/>
      <c r="F62" s="10" t="s">
        <v>462</v>
      </c>
      <c r="G62" s="196">
        <v>7</v>
      </c>
      <c r="H62" s="936"/>
      <c r="I62" s="48" t="s">
        <v>464</v>
      </c>
      <c r="J62" s="48" t="s">
        <v>472</v>
      </c>
      <c r="K62" s="195">
        <v>2</v>
      </c>
      <c r="L62" s="943"/>
      <c r="M62" s="943"/>
    </row>
    <row r="63" spans="1:13" s="30" customFormat="1" ht="22.5" x14ac:dyDescent="0.25">
      <c r="A63" s="936"/>
      <c r="B63" s="945"/>
      <c r="C63" s="946"/>
      <c r="D63" s="936"/>
      <c r="E63" s="936"/>
      <c r="F63" s="10" t="s">
        <v>463</v>
      </c>
      <c r="G63" s="196">
        <v>1</v>
      </c>
      <c r="H63" s="936"/>
      <c r="I63" s="48" t="s">
        <v>464</v>
      </c>
      <c r="J63" s="48" t="s">
        <v>473</v>
      </c>
      <c r="K63" s="195">
        <v>2</v>
      </c>
      <c r="L63" s="943"/>
      <c r="M63" s="943"/>
    </row>
    <row r="64" spans="1:13" s="30" customFormat="1" ht="22.5" x14ac:dyDescent="0.25">
      <c r="A64" s="936"/>
      <c r="B64" s="945"/>
      <c r="C64" s="946"/>
      <c r="D64" s="936"/>
      <c r="E64" s="936"/>
      <c r="F64" s="10" t="s">
        <v>4126</v>
      </c>
      <c r="G64" s="196">
        <v>1</v>
      </c>
      <c r="H64" s="936"/>
      <c r="I64" s="48" t="s">
        <v>464</v>
      </c>
      <c r="J64" s="48" t="s">
        <v>4127</v>
      </c>
      <c r="K64" s="195">
        <v>2</v>
      </c>
      <c r="L64" s="943"/>
      <c r="M64" s="943"/>
    </row>
    <row r="65" spans="1:13" s="30" customFormat="1" ht="22.5" x14ac:dyDescent="0.25">
      <c r="A65" s="936"/>
      <c r="B65" s="945"/>
      <c r="C65" s="946"/>
      <c r="D65" s="936"/>
      <c r="E65" s="936"/>
      <c r="F65" s="10" t="s">
        <v>4137</v>
      </c>
      <c r="G65" s="196">
        <v>1</v>
      </c>
      <c r="H65" s="936"/>
      <c r="I65" s="48" t="s">
        <v>464</v>
      </c>
      <c r="J65" s="48" t="s">
        <v>474</v>
      </c>
      <c r="K65" s="195">
        <v>2</v>
      </c>
      <c r="L65" s="943"/>
      <c r="M65" s="943"/>
    </row>
    <row r="66" spans="1:13" s="30" customFormat="1" ht="22.5" x14ac:dyDescent="0.25">
      <c r="A66" s="936"/>
      <c r="B66" s="945"/>
      <c r="C66" s="946"/>
      <c r="D66" s="936"/>
      <c r="E66" s="936"/>
      <c r="F66" s="10" t="s">
        <v>457</v>
      </c>
      <c r="G66" s="196">
        <v>1</v>
      </c>
      <c r="H66" s="936"/>
      <c r="I66" s="48" t="s">
        <v>464</v>
      </c>
      <c r="J66" s="48" t="s">
        <v>4138</v>
      </c>
      <c r="K66" s="195">
        <v>12</v>
      </c>
      <c r="L66" s="943"/>
      <c r="M66" s="943"/>
    </row>
    <row r="67" spans="1:13" s="30" customFormat="1" ht="22.5" x14ac:dyDescent="0.25">
      <c r="A67" s="936"/>
      <c r="B67" s="945"/>
      <c r="C67" s="946"/>
      <c r="D67" s="936"/>
      <c r="E67" s="936"/>
      <c r="F67" s="10" t="s">
        <v>4135</v>
      </c>
      <c r="G67" s="196">
        <v>1</v>
      </c>
      <c r="H67" s="936"/>
      <c r="I67" s="48" t="s">
        <v>464</v>
      </c>
      <c r="J67" s="48" t="s">
        <v>4139</v>
      </c>
      <c r="K67" s="195">
        <v>12</v>
      </c>
      <c r="L67" s="943"/>
      <c r="M67" s="943"/>
    </row>
    <row r="68" spans="1:13" s="30" customFormat="1" ht="11.25" x14ac:dyDescent="0.25">
      <c r="A68" s="936"/>
      <c r="B68" s="945"/>
      <c r="C68" s="946"/>
      <c r="D68" s="936"/>
      <c r="E68" s="936"/>
      <c r="F68" s="12" t="s">
        <v>4140</v>
      </c>
      <c r="G68" s="340">
        <v>1</v>
      </c>
      <c r="H68" s="936"/>
      <c r="I68" s="48" t="s">
        <v>81</v>
      </c>
      <c r="J68" s="48" t="s">
        <v>4134</v>
      </c>
      <c r="K68" s="195">
        <v>2</v>
      </c>
      <c r="L68" s="943"/>
      <c r="M68" s="943"/>
    </row>
    <row r="69" spans="1:13" ht="11.25" x14ac:dyDescent="0.25">
      <c r="A69" s="936" t="s">
        <v>5388</v>
      </c>
      <c r="B69" s="945" t="s">
        <v>453</v>
      </c>
      <c r="C69" s="929" t="s">
        <v>4214</v>
      </c>
      <c r="D69" s="936" t="s">
        <v>454</v>
      </c>
      <c r="E69" s="936" t="s">
        <v>4214</v>
      </c>
      <c r="F69" s="42" t="s">
        <v>4115</v>
      </c>
      <c r="G69" s="116">
        <v>90</v>
      </c>
      <c r="H69" s="936" t="s">
        <v>6682</v>
      </c>
      <c r="I69" s="50" t="s">
        <v>464</v>
      </c>
      <c r="J69" s="50" t="s">
        <v>4116</v>
      </c>
      <c r="K69" s="195">
        <v>12</v>
      </c>
      <c r="L69" s="943"/>
      <c r="M69" s="943"/>
    </row>
    <row r="70" spans="1:13" ht="11.25" x14ac:dyDescent="0.25">
      <c r="A70" s="936"/>
      <c r="B70" s="945"/>
      <c r="C70" s="929"/>
      <c r="D70" s="936"/>
      <c r="E70" s="936"/>
      <c r="F70" s="42" t="s">
        <v>455</v>
      </c>
      <c r="G70" s="116">
        <v>32</v>
      </c>
      <c r="H70" s="936"/>
      <c r="I70" s="50" t="s">
        <v>464</v>
      </c>
      <c r="J70" s="50" t="s">
        <v>465</v>
      </c>
      <c r="K70" s="195">
        <v>12</v>
      </c>
      <c r="L70" s="943"/>
      <c r="M70" s="943"/>
    </row>
    <row r="71" spans="1:13" ht="11.25" x14ac:dyDescent="0.25">
      <c r="A71" s="936"/>
      <c r="B71" s="945"/>
      <c r="C71" s="929"/>
      <c r="D71" s="936"/>
      <c r="E71" s="936"/>
      <c r="F71" s="42" t="s">
        <v>7148</v>
      </c>
      <c r="G71" s="116">
        <v>1</v>
      </c>
      <c r="H71" s="936"/>
      <c r="I71" s="50" t="s">
        <v>464</v>
      </c>
      <c r="J71" s="50" t="s">
        <v>4118</v>
      </c>
      <c r="K71" s="195">
        <v>12</v>
      </c>
      <c r="L71" s="943"/>
      <c r="M71" s="943"/>
    </row>
    <row r="72" spans="1:13" ht="11.25" x14ac:dyDescent="0.25">
      <c r="A72" s="936"/>
      <c r="B72" s="945"/>
      <c r="C72" s="929"/>
      <c r="D72" s="936"/>
      <c r="E72" s="936"/>
      <c r="F72" s="42" t="s">
        <v>456</v>
      </c>
      <c r="G72" s="116">
        <v>8</v>
      </c>
      <c r="H72" s="936"/>
      <c r="I72" s="50" t="s">
        <v>464</v>
      </c>
      <c r="J72" s="50" t="s">
        <v>466</v>
      </c>
      <c r="K72" s="195">
        <v>12</v>
      </c>
      <c r="L72" s="943"/>
      <c r="M72" s="943"/>
    </row>
    <row r="73" spans="1:13" ht="11.25" x14ac:dyDescent="0.25">
      <c r="A73" s="936"/>
      <c r="B73" s="945"/>
      <c r="C73" s="929"/>
      <c r="D73" s="936"/>
      <c r="E73" s="936"/>
      <c r="F73" s="42" t="s">
        <v>457</v>
      </c>
      <c r="G73" s="116">
        <v>1</v>
      </c>
      <c r="H73" s="936"/>
      <c r="I73" s="50" t="s">
        <v>464</v>
      </c>
      <c r="J73" s="50" t="s">
        <v>467</v>
      </c>
      <c r="K73" s="195">
        <v>12</v>
      </c>
      <c r="L73" s="943"/>
      <c r="M73" s="943"/>
    </row>
    <row r="74" spans="1:13" ht="11.25" x14ac:dyDescent="0.25">
      <c r="A74" s="936"/>
      <c r="B74" s="945"/>
      <c r="C74" s="929"/>
      <c r="D74" s="936"/>
      <c r="E74" s="936"/>
      <c r="F74" s="42" t="s">
        <v>4135</v>
      </c>
      <c r="G74" s="116">
        <v>1</v>
      </c>
      <c r="H74" s="936"/>
      <c r="I74" s="50" t="s">
        <v>464</v>
      </c>
      <c r="J74" s="50" t="s">
        <v>4136</v>
      </c>
      <c r="K74" s="195">
        <v>12</v>
      </c>
      <c r="L74" s="943"/>
      <c r="M74" s="943"/>
    </row>
    <row r="75" spans="1:13" ht="11.25" x14ac:dyDescent="0.25">
      <c r="A75" s="936"/>
      <c r="B75" s="945"/>
      <c r="C75" s="929"/>
      <c r="D75" s="936"/>
      <c r="E75" s="936"/>
      <c r="F75" s="42" t="s">
        <v>458</v>
      </c>
      <c r="G75" s="116">
        <v>1</v>
      </c>
      <c r="H75" s="936"/>
      <c r="I75" s="75" t="s">
        <v>464</v>
      </c>
      <c r="J75" s="75" t="s">
        <v>468</v>
      </c>
      <c r="K75" s="195">
        <v>2</v>
      </c>
      <c r="L75" s="943"/>
      <c r="M75" s="943"/>
    </row>
    <row r="76" spans="1:13" ht="11.25" x14ac:dyDescent="0.25">
      <c r="A76" s="936"/>
      <c r="B76" s="945"/>
      <c r="C76" s="929"/>
      <c r="D76" s="936"/>
      <c r="E76" s="936"/>
      <c r="F76" s="42" t="s">
        <v>7149</v>
      </c>
      <c r="G76" s="116">
        <v>1</v>
      </c>
      <c r="H76" s="936"/>
      <c r="I76" s="75" t="s">
        <v>464</v>
      </c>
      <c r="J76" s="75" t="s">
        <v>469</v>
      </c>
      <c r="K76" s="195">
        <v>2</v>
      </c>
      <c r="L76" s="943"/>
      <c r="M76" s="943"/>
    </row>
    <row r="77" spans="1:13" ht="11.25" x14ac:dyDescent="0.25">
      <c r="A77" s="936"/>
      <c r="B77" s="945"/>
      <c r="C77" s="929"/>
      <c r="D77" s="936"/>
      <c r="E77" s="936"/>
      <c r="F77" s="42" t="s">
        <v>460</v>
      </c>
      <c r="G77" s="116">
        <v>6</v>
      </c>
      <c r="H77" s="936"/>
      <c r="I77" s="75" t="s">
        <v>464</v>
      </c>
      <c r="J77" s="75" t="s">
        <v>470</v>
      </c>
      <c r="K77" s="195">
        <v>2</v>
      </c>
      <c r="L77" s="943"/>
      <c r="M77" s="943"/>
    </row>
    <row r="78" spans="1:13" ht="11.25" x14ac:dyDescent="0.25">
      <c r="A78" s="936"/>
      <c r="B78" s="945"/>
      <c r="C78" s="929"/>
      <c r="D78" s="936"/>
      <c r="E78" s="936"/>
      <c r="F78" s="43" t="s">
        <v>7150</v>
      </c>
      <c r="G78" s="116">
        <v>1</v>
      </c>
      <c r="H78" s="936"/>
      <c r="I78" s="75" t="s">
        <v>464</v>
      </c>
      <c r="J78" s="45" t="s">
        <v>471</v>
      </c>
      <c r="K78" s="195">
        <v>2</v>
      </c>
      <c r="L78" s="943"/>
      <c r="M78" s="943"/>
    </row>
    <row r="79" spans="1:13" ht="11.25" x14ac:dyDescent="0.25">
      <c r="A79" s="936"/>
      <c r="B79" s="945"/>
      <c r="C79" s="929"/>
      <c r="D79" s="936"/>
      <c r="E79" s="936"/>
      <c r="F79" s="47" t="s">
        <v>690</v>
      </c>
      <c r="G79" s="116">
        <v>1</v>
      </c>
      <c r="H79" s="936"/>
      <c r="I79" s="75" t="s">
        <v>464</v>
      </c>
      <c r="J79" s="75" t="s">
        <v>693</v>
      </c>
      <c r="K79" s="195">
        <v>2</v>
      </c>
      <c r="L79" s="943"/>
      <c r="M79" s="943"/>
    </row>
    <row r="80" spans="1:13" s="30" customFormat="1" ht="22.5" x14ac:dyDescent="0.25">
      <c r="A80" s="936"/>
      <c r="B80" s="945"/>
      <c r="C80" s="929"/>
      <c r="D80" s="936"/>
      <c r="E80" s="936"/>
      <c r="F80" s="10" t="s">
        <v>462</v>
      </c>
      <c r="G80" s="196">
        <v>6</v>
      </c>
      <c r="H80" s="936"/>
      <c r="I80" s="48" t="s">
        <v>464</v>
      </c>
      <c r="J80" s="48" t="s">
        <v>472</v>
      </c>
      <c r="K80" s="195">
        <v>2</v>
      </c>
      <c r="L80" s="943"/>
      <c r="M80" s="943"/>
    </row>
    <row r="81" spans="1:13" s="30" customFormat="1" ht="22.5" x14ac:dyDescent="0.25">
      <c r="A81" s="936"/>
      <c r="B81" s="945"/>
      <c r="C81" s="929"/>
      <c r="D81" s="936"/>
      <c r="E81" s="936"/>
      <c r="F81" s="10" t="s">
        <v>463</v>
      </c>
      <c r="G81" s="196">
        <v>1</v>
      </c>
      <c r="H81" s="936"/>
      <c r="I81" s="48" t="s">
        <v>464</v>
      </c>
      <c r="J81" s="48" t="s">
        <v>473</v>
      </c>
      <c r="K81" s="195">
        <v>2</v>
      </c>
      <c r="L81" s="943"/>
      <c r="M81" s="943"/>
    </row>
    <row r="82" spans="1:13" s="30" customFormat="1" ht="22.5" x14ac:dyDescent="0.25">
      <c r="A82" s="936"/>
      <c r="B82" s="945"/>
      <c r="C82" s="929"/>
      <c r="D82" s="936"/>
      <c r="E82" s="936"/>
      <c r="F82" s="10" t="s">
        <v>4126</v>
      </c>
      <c r="G82" s="196">
        <v>1</v>
      </c>
      <c r="H82" s="936"/>
      <c r="I82" s="48" t="s">
        <v>464</v>
      </c>
      <c r="J82" s="48" t="s">
        <v>4127</v>
      </c>
      <c r="K82" s="195">
        <v>2</v>
      </c>
      <c r="L82" s="943"/>
      <c r="M82" s="943"/>
    </row>
    <row r="83" spans="1:13" s="30" customFormat="1" ht="22.5" x14ac:dyDescent="0.25">
      <c r="A83" s="936"/>
      <c r="B83" s="945"/>
      <c r="C83" s="929"/>
      <c r="D83" s="936"/>
      <c r="E83" s="936"/>
      <c r="F83" s="10" t="s">
        <v>4137</v>
      </c>
      <c r="G83" s="196">
        <v>1</v>
      </c>
      <c r="H83" s="936"/>
      <c r="I83" s="48" t="s">
        <v>464</v>
      </c>
      <c r="J83" s="48" t="s">
        <v>474</v>
      </c>
      <c r="K83" s="195">
        <v>2</v>
      </c>
      <c r="L83" s="943"/>
      <c r="M83" s="943"/>
    </row>
    <row r="84" spans="1:13" s="30" customFormat="1" ht="22.5" x14ac:dyDescent="0.25">
      <c r="A84" s="936"/>
      <c r="B84" s="945"/>
      <c r="C84" s="929"/>
      <c r="D84" s="936"/>
      <c r="E84" s="936"/>
      <c r="F84" s="10" t="s">
        <v>457</v>
      </c>
      <c r="G84" s="196">
        <v>1</v>
      </c>
      <c r="H84" s="936"/>
      <c r="I84" s="48" t="s">
        <v>464</v>
      </c>
      <c r="J84" s="48" t="s">
        <v>4138</v>
      </c>
      <c r="K84" s="195">
        <v>12</v>
      </c>
      <c r="L84" s="943"/>
      <c r="M84" s="943"/>
    </row>
    <row r="85" spans="1:13" s="30" customFormat="1" ht="22.5" x14ac:dyDescent="0.25">
      <c r="A85" s="936"/>
      <c r="B85" s="945"/>
      <c r="C85" s="929"/>
      <c r="D85" s="936"/>
      <c r="E85" s="936"/>
      <c r="F85" s="10" t="s">
        <v>4135</v>
      </c>
      <c r="G85" s="196">
        <v>1</v>
      </c>
      <c r="H85" s="936"/>
      <c r="I85" s="48" t="s">
        <v>464</v>
      </c>
      <c r="J85" s="48" t="s">
        <v>4139</v>
      </c>
      <c r="K85" s="195">
        <v>12</v>
      </c>
      <c r="L85" s="943"/>
      <c r="M85" s="943"/>
    </row>
    <row r="86" spans="1:13" s="30" customFormat="1" ht="11.25" x14ac:dyDescent="0.25">
      <c r="A86" s="936"/>
      <c r="B86" s="945"/>
      <c r="C86" s="929"/>
      <c r="D86" s="936"/>
      <c r="E86" s="936"/>
      <c r="F86" s="12" t="s">
        <v>4140</v>
      </c>
      <c r="G86" s="340">
        <v>1</v>
      </c>
      <c r="H86" s="936"/>
      <c r="I86" s="48" t="s">
        <v>81</v>
      </c>
      <c r="J86" s="48" t="s">
        <v>4134</v>
      </c>
      <c r="K86" s="195">
        <v>2</v>
      </c>
      <c r="L86" s="943"/>
      <c r="M86" s="943"/>
    </row>
    <row r="87" spans="1:13" ht="22.5" x14ac:dyDescent="0.25">
      <c r="A87" s="936" t="s">
        <v>5389</v>
      </c>
      <c r="B87" s="945" t="s">
        <v>453</v>
      </c>
      <c r="C87" s="946" t="s">
        <v>5821</v>
      </c>
      <c r="D87" s="936" t="s">
        <v>454</v>
      </c>
      <c r="E87" s="936" t="s">
        <v>5821</v>
      </c>
      <c r="F87" s="42" t="s">
        <v>4141</v>
      </c>
      <c r="G87" s="116">
        <v>2</v>
      </c>
      <c r="H87" s="936" t="s">
        <v>6682</v>
      </c>
      <c r="I87" s="48" t="s">
        <v>464</v>
      </c>
      <c r="J87" s="50"/>
      <c r="K87" s="175">
        <v>12</v>
      </c>
      <c r="L87" s="943"/>
      <c r="M87" s="943"/>
    </row>
    <row r="88" spans="1:13" ht="22.5" x14ac:dyDescent="0.25">
      <c r="A88" s="936"/>
      <c r="B88" s="945"/>
      <c r="C88" s="946"/>
      <c r="D88" s="936"/>
      <c r="E88" s="936"/>
      <c r="F88" s="42" t="s">
        <v>4142</v>
      </c>
      <c r="G88" s="116">
        <v>1</v>
      </c>
      <c r="H88" s="936"/>
      <c r="I88" s="48" t="s">
        <v>464</v>
      </c>
      <c r="J88" s="50" t="s">
        <v>4138</v>
      </c>
      <c r="K88" s="175">
        <v>12</v>
      </c>
      <c r="L88" s="943"/>
      <c r="M88" s="943"/>
    </row>
    <row r="89" spans="1:13" ht="22.5" x14ac:dyDescent="0.25">
      <c r="A89" s="936"/>
      <c r="B89" s="945"/>
      <c r="C89" s="946"/>
      <c r="D89" s="936"/>
      <c r="E89" s="936"/>
      <c r="F89" s="42" t="s">
        <v>4143</v>
      </c>
      <c r="G89" s="116">
        <v>1</v>
      </c>
      <c r="H89" s="936"/>
      <c r="I89" s="48" t="s">
        <v>464</v>
      </c>
      <c r="J89" s="50" t="s">
        <v>468</v>
      </c>
      <c r="K89" s="175">
        <v>2</v>
      </c>
      <c r="L89" s="943"/>
      <c r="M89" s="943"/>
    </row>
    <row r="90" spans="1:13" ht="22.5" x14ac:dyDescent="0.25">
      <c r="A90" s="936"/>
      <c r="B90" s="945"/>
      <c r="C90" s="946"/>
      <c r="D90" s="936"/>
      <c r="E90" s="936"/>
      <c r="F90" s="42" t="s">
        <v>4144</v>
      </c>
      <c r="G90" s="116">
        <v>3</v>
      </c>
      <c r="H90" s="936"/>
      <c r="I90" s="48" t="s">
        <v>464</v>
      </c>
      <c r="J90" s="50" t="s">
        <v>470</v>
      </c>
      <c r="K90" s="175">
        <v>2</v>
      </c>
      <c r="L90" s="943"/>
      <c r="M90" s="943"/>
    </row>
    <row r="91" spans="1:13" ht="22.5" x14ac:dyDescent="0.25">
      <c r="A91" s="936"/>
      <c r="B91" s="945"/>
      <c r="C91" s="946"/>
      <c r="D91" s="936"/>
      <c r="E91" s="936"/>
      <c r="F91" s="42" t="s">
        <v>4145</v>
      </c>
      <c r="G91" s="116" t="s">
        <v>2114</v>
      </c>
      <c r="H91" s="936"/>
      <c r="I91" s="48" t="s">
        <v>464</v>
      </c>
      <c r="J91" s="50" t="s">
        <v>4146</v>
      </c>
      <c r="K91" s="175">
        <v>2</v>
      </c>
      <c r="L91" s="943"/>
      <c r="M91" s="943"/>
    </row>
    <row r="92" spans="1:13" ht="22.5" x14ac:dyDescent="0.25">
      <c r="A92" s="936"/>
      <c r="B92" s="945"/>
      <c r="C92" s="946"/>
      <c r="D92" s="936"/>
      <c r="E92" s="936"/>
      <c r="F92" s="42" t="s">
        <v>4147</v>
      </c>
      <c r="G92" s="116">
        <v>3</v>
      </c>
      <c r="H92" s="936"/>
      <c r="I92" s="48" t="s">
        <v>464</v>
      </c>
      <c r="J92" s="50" t="s">
        <v>473</v>
      </c>
      <c r="K92" s="175">
        <v>2</v>
      </c>
      <c r="L92" s="943"/>
      <c r="M92" s="943"/>
    </row>
    <row r="93" spans="1:13" s="30" customFormat="1" ht="22.5" x14ac:dyDescent="0.25">
      <c r="A93" s="936" t="s">
        <v>5390</v>
      </c>
      <c r="B93" s="945" t="s">
        <v>453</v>
      </c>
      <c r="C93" s="929" t="s">
        <v>5827</v>
      </c>
      <c r="D93" s="936" t="s">
        <v>454</v>
      </c>
      <c r="E93" s="936" t="s">
        <v>5827</v>
      </c>
      <c r="F93" s="10" t="s">
        <v>4141</v>
      </c>
      <c r="G93" s="156">
        <v>2</v>
      </c>
      <c r="H93" s="936" t="s">
        <v>6682</v>
      </c>
      <c r="I93" s="48" t="s">
        <v>464</v>
      </c>
      <c r="J93" s="48"/>
      <c r="K93" s="175">
        <v>12</v>
      </c>
      <c r="L93" s="943"/>
      <c r="M93" s="943"/>
    </row>
    <row r="94" spans="1:13" s="30" customFormat="1" ht="22.5" x14ac:dyDescent="0.25">
      <c r="A94" s="936"/>
      <c r="B94" s="945"/>
      <c r="C94" s="929"/>
      <c r="D94" s="936"/>
      <c r="E94" s="936"/>
      <c r="F94" s="10" t="s">
        <v>4142</v>
      </c>
      <c r="G94" s="156">
        <v>5</v>
      </c>
      <c r="H94" s="936"/>
      <c r="I94" s="48" t="s">
        <v>464</v>
      </c>
      <c r="J94" s="48" t="s">
        <v>4138</v>
      </c>
      <c r="K94" s="175">
        <v>12</v>
      </c>
      <c r="L94" s="943"/>
      <c r="M94" s="943"/>
    </row>
    <row r="95" spans="1:13" s="30" customFormat="1" ht="22.5" x14ac:dyDescent="0.25">
      <c r="A95" s="936"/>
      <c r="B95" s="945"/>
      <c r="C95" s="929"/>
      <c r="D95" s="936"/>
      <c r="E95" s="936"/>
      <c r="F95" s="10" t="s">
        <v>4143</v>
      </c>
      <c r="G95" s="156">
        <v>13</v>
      </c>
      <c r="H95" s="936"/>
      <c r="I95" s="48" t="s">
        <v>464</v>
      </c>
      <c r="J95" s="48" t="s">
        <v>468</v>
      </c>
      <c r="K95" s="175">
        <v>2</v>
      </c>
      <c r="L95" s="943"/>
      <c r="M95" s="943"/>
    </row>
    <row r="96" spans="1:13" s="30" customFormat="1" ht="22.5" x14ac:dyDescent="0.25">
      <c r="A96" s="936"/>
      <c r="B96" s="945"/>
      <c r="C96" s="929"/>
      <c r="D96" s="936"/>
      <c r="E96" s="936"/>
      <c r="F96" s="10" t="s">
        <v>4144</v>
      </c>
      <c r="G96" s="156">
        <v>7</v>
      </c>
      <c r="H96" s="936"/>
      <c r="I96" s="48" t="s">
        <v>464</v>
      </c>
      <c r="J96" s="48" t="s">
        <v>470</v>
      </c>
      <c r="K96" s="175">
        <v>2</v>
      </c>
      <c r="L96" s="943"/>
      <c r="M96" s="943"/>
    </row>
    <row r="97" spans="1:13" s="30" customFormat="1" ht="22.5" x14ac:dyDescent="0.25">
      <c r="A97" s="936"/>
      <c r="B97" s="945"/>
      <c r="C97" s="929"/>
      <c r="D97" s="936"/>
      <c r="E97" s="936"/>
      <c r="F97" s="10" t="s">
        <v>4145</v>
      </c>
      <c r="G97" s="156">
        <v>8</v>
      </c>
      <c r="H97" s="936"/>
      <c r="I97" s="48" t="s">
        <v>464</v>
      </c>
      <c r="J97" s="48" t="s">
        <v>4146</v>
      </c>
      <c r="K97" s="175">
        <v>2</v>
      </c>
      <c r="L97" s="943"/>
      <c r="M97" s="943"/>
    </row>
    <row r="98" spans="1:13" s="30" customFormat="1" ht="22.5" x14ac:dyDescent="0.25">
      <c r="A98" s="936"/>
      <c r="B98" s="945"/>
      <c r="C98" s="929"/>
      <c r="D98" s="936"/>
      <c r="E98" s="936"/>
      <c r="F98" s="10" t="s">
        <v>4147</v>
      </c>
      <c r="G98" s="156">
        <v>3</v>
      </c>
      <c r="H98" s="936"/>
      <c r="I98" s="48" t="s">
        <v>464</v>
      </c>
      <c r="J98" s="48" t="s">
        <v>473</v>
      </c>
      <c r="K98" s="175">
        <v>2</v>
      </c>
      <c r="L98" s="943"/>
      <c r="M98" s="943"/>
    </row>
    <row r="99" spans="1:13" s="30" customFormat="1" ht="22.5" x14ac:dyDescent="0.25">
      <c r="A99" s="936"/>
      <c r="B99" s="945"/>
      <c r="C99" s="929"/>
      <c r="D99" s="936"/>
      <c r="E99" s="936"/>
      <c r="F99" s="10" t="s">
        <v>4148</v>
      </c>
      <c r="G99" s="156">
        <v>2</v>
      </c>
      <c r="H99" s="936"/>
      <c r="I99" s="48" t="s">
        <v>464</v>
      </c>
      <c r="J99" s="48" t="s">
        <v>474</v>
      </c>
      <c r="K99" s="175">
        <v>2</v>
      </c>
      <c r="L99" s="943"/>
      <c r="M99" s="943"/>
    </row>
    <row r="100" spans="1:13" s="30" customFormat="1" ht="22.5" x14ac:dyDescent="0.25">
      <c r="A100" s="936"/>
      <c r="B100" s="945"/>
      <c r="C100" s="929"/>
      <c r="D100" s="936"/>
      <c r="E100" s="936"/>
      <c r="F100" s="10" t="s">
        <v>4149</v>
      </c>
      <c r="G100" s="156">
        <v>1</v>
      </c>
      <c r="H100" s="936"/>
      <c r="I100" s="48" t="s">
        <v>464</v>
      </c>
      <c r="J100" s="48"/>
      <c r="K100" s="175">
        <v>2</v>
      </c>
      <c r="L100" s="943"/>
      <c r="M100" s="943"/>
    </row>
    <row r="101" spans="1:13" s="30" customFormat="1" ht="22.5" x14ac:dyDescent="0.25">
      <c r="A101" s="936" t="s">
        <v>7755</v>
      </c>
      <c r="B101" s="945" t="s">
        <v>453</v>
      </c>
      <c r="C101" s="946" t="s">
        <v>5831</v>
      </c>
      <c r="D101" s="936" t="s">
        <v>454</v>
      </c>
      <c r="E101" s="936" t="s">
        <v>5831</v>
      </c>
      <c r="F101" s="10" t="s">
        <v>4142</v>
      </c>
      <c r="G101" s="156">
        <v>1</v>
      </c>
      <c r="H101" s="936" t="s">
        <v>6682</v>
      </c>
      <c r="I101" s="48" t="s">
        <v>464</v>
      </c>
      <c r="J101" s="48" t="s">
        <v>4138</v>
      </c>
      <c r="K101" s="175">
        <v>12</v>
      </c>
      <c r="L101" s="943"/>
      <c r="M101" s="943"/>
    </row>
    <row r="102" spans="1:13" s="30" customFormat="1" ht="22.5" x14ac:dyDescent="0.25">
      <c r="A102" s="936"/>
      <c r="B102" s="945"/>
      <c r="C102" s="946"/>
      <c r="D102" s="936"/>
      <c r="E102" s="936"/>
      <c r="F102" s="10" t="s">
        <v>4143</v>
      </c>
      <c r="G102" s="156">
        <v>2</v>
      </c>
      <c r="H102" s="936"/>
      <c r="I102" s="48" t="s">
        <v>464</v>
      </c>
      <c r="J102" s="48" t="s">
        <v>468</v>
      </c>
      <c r="K102" s="175">
        <v>2</v>
      </c>
      <c r="L102" s="943"/>
      <c r="M102" s="943"/>
    </row>
    <row r="103" spans="1:13" s="30" customFormat="1" ht="22.5" x14ac:dyDescent="0.25">
      <c r="A103" s="936"/>
      <c r="B103" s="945"/>
      <c r="C103" s="946"/>
      <c r="D103" s="936"/>
      <c r="E103" s="936"/>
      <c r="F103" s="10" t="s">
        <v>4144</v>
      </c>
      <c r="G103" s="156">
        <v>5</v>
      </c>
      <c r="H103" s="936"/>
      <c r="I103" s="48" t="s">
        <v>464</v>
      </c>
      <c r="J103" s="48" t="s">
        <v>470</v>
      </c>
      <c r="K103" s="175">
        <v>2</v>
      </c>
      <c r="L103" s="943"/>
      <c r="M103" s="943"/>
    </row>
    <row r="104" spans="1:13" s="30" customFormat="1" ht="22.5" x14ac:dyDescent="0.25">
      <c r="A104" s="936"/>
      <c r="B104" s="945"/>
      <c r="C104" s="946"/>
      <c r="D104" s="936"/>
      <c r="E104" s="936"/>
      <c r="F104" s="10" t="s">
        <v>4145</v>
      </c>
      <c r="G104" s="156">
        <v>2</v>
      </c>
      <c r="H104" s="936"/>
      <c r="I104" s="48" t="s">
        <v>464</v>
      </c>
      <c r="J104" s="48" t="s">
        <v>4146</v>
      </c>
      <c r="K104" s="175">
        <v>2</v>
      </c>
      <c r="L104" s="943"/>
      <c r="M104" s="943"/>
    </row>
    <row r="105" spans="1:13" s="30" customFormat="1" ht="22.5" x14ac:dyDescent="0.25">
      <c r="A105" s="936"/>
      <c r="B105" s="945"/>
      <c r="C105" s="946"/>
      <c r="D105" s="936"/>
      <c r="E105" s="936"/>
      <c r="F105" s="10" t="s">
        <v>4147</v>
      </c>
      <c r="G105" s="156">
        <v>1</v>
      </c>
      <c r="H105" s="936"/>
      <c r="I105" s="48" t="s">
        <v>464</v>
      </c>
      <c r="J105" s="48" t="s">
        <v>473</v>
      </c>
      <c r="K105" s="175">
        <v>2</v>
      </c>
      <c r="L105" s="943"/>
      <c r="M105" s="943"/>
    </row>
    <row r="106" spans="1:13" s="30" customFormat="1" ht="22.5" x14ac:dyDescent="0.25">
      <c r="A106" s="936"/>
      <c r="B106" s="945"/>
      <c r="C106" s="946"/>
      <c r="D106" s="936"/>
      <c r="E106" s="936"/>
      <c r="F106" s="10" t="s">
        <v>4148</v>
      </c>
      <c r="G106" s="156">
        <v>1</v>
      </c>
      <c r="H106" s="936"/>
      <c r="I106" s="48" t="s">
        <v>464</v>
      </c>
      <c r="J106" s="48" t="s">
        <v>474</v>
      </c>
      <c r="K106" s="175">
        <v>2</v>
      </c>
      <c r="L106" s="943"/>
      <c r="M106" s="943"/>
    </row>
    <row r="107" spans="1:13" s="496" customFormat="1" ht="22.5" customHeight="1" x14ac:dyDescent="0.25">
      <c r="A107" s="1228" t="s">
        <v>11325</v>
      </c>
      <c r="B107" s="1233" t="s">
        <v>453</v>
      </c>
      <c r="C107" s="1305" t="s">
        <v>7923</v>
      </c>
      <c r="D107" s="1228" t="s">
        <v>11326</v>
      </c>
      <c r="E107" s="1225"/>
      <c r="F107" s="599" t="s">
        <v>11327</v>
      </c>
      <c r="G107" s="565">
        <v>96</v>
      </c>
      <c r="H107" s="1228" t="s">
        <v>6682</v>
      </c>
      <c r="I107" s="566"/>
      <c r="J107" s="566"/>
      <c r="K107" s="1297"/>
      <c r="L107" s="1300"/>
      <c r="M107" s="1300"/>
    </row>
    <row r="108" spans="1:13" s="496" customFormat="1" ht="22.5" customHeight="1" x14ac:dyDescent="0.25">
      <c r="A108" s="1217"/>
      <c r="B108" s="1232"/>
      <c r="C108" s="1306"/>
      <c r="D108" s="1217"/>
      <c r="E108" s="1226"/>
      <c r="F108" s="564" t="s">
        <v>11328</v>
      </c>
      <c r="G108" s="565">
        <v>4</v>
      </c>
      <c r="H108" s="1217"/>
      <c r="I108" s="566"/>
      <c r="J108" s="566"/>
      <c r="K108" s="1298"/>
      <c r="L108" s="1301"/>
      <c r="M108" s="1301"/>
    </row>
    <row r="109" spans="1:13" s="496" customFormat="1" ht="22.5" customHeight="1" x14ac:dyDescent="0.25">
      <c r="A109" s="1217"/>
      <c r="B109" s="1232"/>
      <c r="C109" s="1306"/>
      <c r="D109" s="1217"/>
      <c r="E109" s="1226"/>
      <c r="F109" s="564" t="s">
        <v>11329</v>
      </c>
      <c r="G109" s="565">
        <v>2</v>
      </c>
      <c r="H109" s="1217"/>
      <c r="I109" s="566"/>
      <c r="J109" s="566"/>
      <c r="K109" s="1298"/>
      <c r="L109" s="1301"/>
      <c r="M109" s="1301"/>
    </row>
    <row r="110" spans="1:13" s="496" customFormat="1" ht="22.5" customHeight="1" x14ac:dyDescent="0.25">
      <c r="A110" s="1217"/>
      <c r="B110" s="1232"/>
      <c r="C110" s="1306"/>
      <c r="D110" s="1217"/>
      <c r="E110" s="1226"/>
      <c r="F110" s="564" t="s">
        <v>11330</v>
      </c>
      <c r="G110" s="565">
        <v>2</v>
      </c>
      <c r="H110" s="1217"/>
      <c r="I110" s="566"/>
      <c r="J110" s="566"/>
      <c r="K110" s="1298"/>
      <c r="L110" s="1301"/>
      <c r="M110" s="1301"/>
    </row>
    <row r="111" spans="1:13" s="496" customFormat="1" ht="22.5" customHeight="1" x14ac:dyDescent="0.25">
      <c r="A111" s="1217"/>
      <c r="B111" s="1232"/>
      <c r="C111" s="1306"/>
      <c r="D111" s="1217"/>
      <c r="E111" s="1226"/>
      <c r="F111" s="564" t="s">
        <v>11331</v>
      </c>
      <c r="G111" s="565">
        <v>1</v>
      </c>
      <c r="H111" s="1217"/>
      <c r="I111" s="566"/>
      <c r="J111" s="566"/>
      <c r="K111" s="1298"/>
      <c r="L111" s="1301"/>
      <c r="M111" s="1301"/>
    </row>
    <row r="112" spans="1:13" s="496" customFormat="1" ht="22.5" customHeight="1" x14ac:dyDescent="0.25">
      <c r="A112" s="1217"/>
      <c r="B112" s="1232"/>
      <c r="C112" s="1306"/>
      <c r="D112" s="1217"/>
      <c r="E112" s="1226"/>
      <c r="F112" s="564" t="s">
        <v>11332</v>
      </c>
      <c r="G112" s="565">
        <v>1</v>
      </c>
      <c r="H112" s="1217"/>
      <c r="I112" s="566"/>
      <c r="J112" s="566"/>
      <c r="K112" s="1298"/>
      <c r="L112" s="1301"/>
      <c r="M112" s="1301"/>
    </row>
    <row r="113" spans="1:13" s="496" customFormat="1" ht="22.5" customHeight="1" x14ac:dyDescent="0.25">
      <c r="A113" s="1217"/>
      <c r="B113" s="1232"/>
      <c r="C113" s="1306"/>
      <c r="D113" s="1217"/>
      <c r="E113" s="1226"/>
      <c r="F113" s="564" t="s">
        <v>11333</v>
      </c>
      <c r="G113" s="565">
        <v>1</v>
      </c>
      <c r="H113" s="1217"/>
      <c r="I113" s="566"/>
      <c r="J113" s="566"/>
      <c r="K113" s="1298"/>
      <c r="L113" s="1301"/>
      <c r="M113" s="1301"/>
    </row>
    <row r="114" spans="1:13" s="496" customFormat="1" ht="22.5" customHeight="1" x14ac:dyDescent="0.25">
      <c r="A114" s="1217"/>
      <c r="B114" s="1232"/>
      <c r="C114" s="1306"/>
      <c r="D114" s="1217"/>
      <c r="E114" s="1226"/>
      <c r="F114" s="564" t="s">
        <v>11334</v>
      </c>
      <c r="G114" s="565">
        <v>1</v>
      </c>
      <c r="H114" s="1217"/>
      <c r="I114" s="566"/>
      <c r="J114" s="566"/>
      <c r="K114" s="1298"/>
      <c r="L114" s="1301"/>
      <c r="M114" s="1301"/>
    </row>
    <row r="115" spans="1:13" s="496" customFormat="1" ht="22.5" customHeight="1" x14ac:dyDescent="0.25">
      <c r="A115" s="1217"/>
      <c r="B115" s="1232"/>
      <c r="C115" s="1306"/>
      <c r="D115" s="1217"/>
      <c r="E115" s="1226"/>
      <c r="F115" s="564" t="s">
        <v>6683</v>
      </c>
      <c r="G115" s="565">
        <v>1</v>
      </c>
      <c r="H115" s="1217"/>
      <c r="I115" s="566"/>
      <c r="J115" s="566"/>
      <c r="K115" s="1298"/>
      <c r="L115" s="1301"/>
      <c r="M115" s="1301"/>
    </row>
    <row r="116" spans="1:13" s="496" customFormat="1" ht="22.5" customHeight="1" x14ac:dyDescent="0.25">
      <c r="A116" s="1217"/>
      <c r="B116" s="1232"/>
      <c r="C116" s="1306"/>
      <c r="D116" s="1217"/>
      <c r="E116" s="1226"/>
      <c r="F116" s="564" t="s">
        <v>11335</v>
      </c>
      <c r="G116" s="565">
        <v>1</v>
      </c>
      <c r="H116" s="1217"/>
      <c r="I116" s="566"/>
      <c r="J116" s="566"/>
      <c r="K116" s="1298"/>
      <c r="L116" s="1301"/>
      <c r="M116" s="1301"/>
    </row>
    <row r="117" spans="1:13" s="496" customFormat="1" ht="22.5" customHeight="1" x14ac:dyDescent="0.25">
      <c r="A117" s="1217"/>
      <c r="B117" s="1232"/>
      <c r="C117" s="1306"/>
      <c r="D117" s="1217"/>
      <c r="E117" s="1226"/>
      <c r="F117" s="564" t="s">
        <v>11336</v>
      </c>
      <c r="G117" s="565">
        <v>3</v>
      </c>
      <c r="H117" s="1217"/>
      <c r="I117" s="566"/>
      <c r="J117" s="566"/>
      <c r="K117" s="1298"/>
      <c r="L117" s="1301"/>
      <c r="M117" s="1301"/>
    </row>
    <row r="118" spans="1:13" s="496" customFormat="1" ht="22.5" customHeight="1" x14ac:dyDescent="0.25">
      <c r="A118" s="1217"/>
      <c r="B118" s="1232"/>
      <c r="C118" s="1306"/>
      <c r="D118" s="1217"/>
      <c r="E118" s="1226"/>
      <c r="F118" s="564" t="s">
        <v>11337</v>
      </c>
      <c r="G118" s="565">
        <v>1</v>
      </c>
      <c r="H118" s="1217"/>
      <c r="I118" s="566"/>
      <c r="J118" s="566"/>
      <c r="K118" s="1298"/>
      <c r="L118" s="1301"/>
      <c r="M118" s="1301"/>
    </row>
    <row r="119" spans="1:13" s="496" customFormat="1" ht="22.5" customHeight="1" x14ac:dyDescent="0.25">
      <c r="A119" s="1217"/>
      <c r="B119" s="1232"/>
      <c r="C119" s="1306"/>
      <c r="D119" s="1217"/>
      <c r="E119" s="1226"/>
      <c r="F119" s="564" t="s">
        <v>11338</v>
      </c>
      <c r="G119" s="565">
        <v>4</v>
      </c>
      <c r="H119" s="1217"/>
      <c r="I119" s="566"/>
      <c r="J119" s="566"/>
      <c r="K119" s="1298"/>
      <c r="L119" s="1301"/>
      <c r="M119" s="1301"/>
    </row>
    <row r="120" spans="1:13" s="496" customFormat="1" ht="22.5" customHeight="1" x14ac:dyDescent="0.25">
      <c r="A120" s="1217"/>
      <c r="B120" s="1232"/>
      <c r="C120" s="1306"/>
      <c r="D120" s="1217"/>
      <c r="E120" s="1226"/>
      <c r="F120" s="564" t="s">
        <v>11339</v>
      </c>
      <c r="G120" s="565">
        <v>4</v>
      </c>
      <c r="H120" s="1217"/>
      <c r="I120" s="566"/>
      <c r="J120" s="566"/>
      <c r="K120" s="1298"/>
      <c r="L120" s="1301"/>
      <c r="M120" s="1301"/>
    </row>
    <row r="121" spans="1:13" s="496" customFormat="1" ht="15" customHeight="1" x14ac:dyDescent="0.25">
      <c r="A121" s="1217"/>
      <c r="B121" s="1232"/>
      <c r="C121" s="1306"/>
      <c r="D121" s="1217"/>
      <c r="E121" s="1226"/>
      <c r="F121" s="564" t="s">
        <v>11340</v>
      </c>
      <c r="G121" s="565">
        <v>1</v>
      </c>
      <c r="H121" s="1217"/>
      <c r="I121" s="566"/>
      <c r="J121" s="566"/>
      <c r="K121" s="1298"/>
      <c r="L121" s="1301"/>
      <c r="M121" s="1301"/>
    </row>
    <row r="122" spans="1:13" s="496" customFormat="1" ht="15" customHeight="1" x14ac:dyDescent="0.25">
      <c r="A122" s="1217"/>
      <c r="B122" s="1232"/>
      <c r="C122" s="1306"/>
      <c r="D122" s="1217"/>
      <c r="E122" s="1226"/>
      <c r="F122" s="564" t="s">
        <v>11341</v>
      </c>
      <c r="G122" s="565">
        <v>1</v>
      </c>
      <c r="H122" s="1217"/>
      <c r="I122" s="566"/>
      <c r="J122" s="566"/>
      <c r="K122" s="1298"/>
      <c r="L122" s="1301"/>
      <c r="M122" s="1301"/>
    </row>
    <row r="123" spans="1:13" s="496" customFormat="1" ht="15" customHeight="1" x14ac:dyDescent="0.25">
      <c r="A123" s="1217"/>
      <c r="B123" s="1232"/>
      <c r="C123" s="1306"/>
      <c r="D123" s="1217"/>
      <c r="E123" s="1226"/>
      <c r="F123" s="564" t="s">
        <v>10656</v>
      </c>
      <c r="G123" s="565">
        <v>1</v>
      </c>
      <c r="H123" s="1217"/>
      <c r="I123" s="566"/>
      <c r="J123" s="566"/>
      <c r="K123" s="1299"/>
      <c r="L123" s="1302"/>
      <c r="M123" s="1302"/>
    </row>
    <row r="124" spans="1:13" s="496" customFormat="1" ht="15" customHeight="1" x14ac:dyDescent="0.25">
      <c r="A124" s="1228" t="s">
        <v>11342</v>
      </c>
      <c r="B124" s="1233" t="s">
        <v>163</v>
      </c>
      <c r="C124" s="1303" t="s">
        <v>7923</v>
      </c>
      <c r="D124" s="1228" t="s">
        <v>163</v>
      </c>
      <c r="E124" s="1225"/>
      <c r="F124" s="564" t="s">
        <v>11343</v>
      </c>
      <c r="G124" s="565">
        <v>1</v>
      </c>
      <c r="H124" s="1289" t="s">
        <v>6682</v>
      </c>
      <c r="I124" s="566"/>
      <c r="J124" s="566"/>
      <c r="K124" s="1297"/>
      <c r="L124" s="1300"/>
      <c r="M124" s="1300"/>
    </row>
    <row r="125" spans="1:13" s="496" customFormat="1" ht="18" customHeight="1" x14ac:dyDescent="0.25">
      <c r="A125" s="1218"/>
      <c r="B125" s="1234"/>
      <c r="C125" s="1304"/>
      <c r="D125" s="1218"/>
      <c r="E125" s="1227"/>
      <c r="F125" s="564" t="s">
        <v>11344</v>
      </c>
      <c r="G125" s="565">
        <v>1</v>
      </c>
      <c r="H125" s="1291"/>
      <c r="I125" s="566"/>
      <c r="J125" s="566"/>
      <c r="K125" s="1299"/>
      <c r="L125" s="1302"/>
      <c r="M125" s="1302"/>
    </row>
  </sheetData>
  <sheetProtection password="FB83" sheet="1" objects="1" scenarios="1"/>
  <autoFilter ref="A1:M106"/>
  <mergeCells count="82">
    <mergeCell ref="H107:H123"/>
    <mergeCell ref="A124:A125"/>
    <mergeCell ref="B124:B125"/>
    <mergeCell ref="C124:C125"/>
    <mergeCell ref="D124:D125"/>
    <mergeCell ref="E124:E125"/>
    <mergeCell ref="H124:H125"/>
    <mergeCell ref="A107:A123"/>
    <mergeCell ref="B107:B123"/>
    <mergeCell ref="C107:C123"/>
    <mergeCell ref="D107:D123"/>
    <mergeCell ref="E107:E123"/>
    <mergeCell ref="L101:L106"/>
    <mergeCell ref="M101:M106"/>
    <mergeCell ref="L87:L92"/>
    <mergeCell ref="M87:M92"/>
    <mergeCell ref="L93:L100"/>
    <mergeCell ref="M93:M100"/>
    <mergeCell ref="L2:L14"/>
    <mergeCell ref="M2:M14"/>
    <mergeCell ref="A15:A28"/>
    <mergeCell ref="B15:B28"/>
    <mergeCell ref="C15:C28"/>
    <mergeCell ref="D15:D28"/>
    <mergeCell ref="E2:E14"/>
    <mergeCell ref="A2:A14"/>
    <mergeCell ref="B2:B14"/>
    <mergeCell ref="C2:C14"/>
    <mergeCell ref="D2:D14"/>
    <mergeCell ref="E15:E28"/>
    <mergeCell ref="L15:L28"/>
    <mergeCell ref="M15:M28"/>
    <mergeCell ref="L29:L50"/>
    <mergeCell ref="M29:M50"/>
    <mergeCell ref="E69:E86"/>
    <mergeCell ref="L69:L86"/>
    <mergeCell ref="M69:M86"/>
    <mergeCell ref="L51:L68"/>
    <mergeCell ref="M51:M68"/>
    <mergeCell ref="A29:A50"/>
    <mergeCell ref="B29:B50"/>
    <mergeCell ref="C29:C50"/>
    <mergeCell ref="D29:D50"/>
    <mergeCell ref="E29:E50"/>
    <mergeCell ref="E93:E100"/>
    <mergeCell ref="A101:A106"/>
    <mergeCell ref="B101:B106"/>
    <mergeCell ref="C101:C106"/>
    <mergeCell ref="D101:D106"/>
    <mergeCell ref="E101:E106"/>
    <mergeCell ref="A93:A100"/>
    <mergeCell ref="B93:B100"/>
    <mergeCell ref="C93:C100"/>
    <mergeCell ref="D93:D100"/>
    <mergeCell ref="E87:E92"/>
    <mergeCell ref="A87:A92"/>
    <mergeCell ref="B87:B92"/>
    <mergeCell ref="C87:C92"/>
    <mergeCell ref="A51:A68"/>
    <mergeCell ref="B51:B68"/>
    <mergeCell ref="C51:C68"/>
    <mergeCell ref="D51:D68"/>
    <mergeCell ref="E51:E68"/>
    <mergeCell ref="D87:D92"/>
    <mergeCell ref="A69:A86"/>
    <mergeCell ref="B69:B86"/>
    <mergeCell ref="C69:C86"/>
    <mergeCell ref="D69:D86"/>
    <mergeCell ref="H87:H92"/>
    <mergeCell ref="H93:H100"/>
    <mergeCell ref="H101:H106"/>
    <mergeCell ref="H2:H14"/>
    <mergeCell ref="H15:H28"/>
    <mergeCell ref="H29:H50"/>
    <mergeCell ref="H51:H68"/>
    <mergeCell ref="H69:H86"/>
    <mergeCell ref="K107:K123"/>
    <mergeCell ref="L107:L123"/>
    <mergeCell ref="M107:M123"/>
    <mergeCell ref="K124:K125"/>
    <mergeCell ref="L124:L125"/>
    <mergeCell ref="M124:M125"/>
  </mergeCells>
  <printOptions horizontalCentered="1" gridLines="1"/>
  <pageMargins left="0.39370078740157483" right="0.39370078740157483" top="0.78740157480314965" bottom="0.78740157480314965" header="0.39370078740157483" footer="0.39370078740157483"/>
  <pageSetup paperSize="8" scale="75" fitToHeight="10" orientation="landscape" horizontalDpi="300" verticalDpi="300" r:id="rId1"/>
  <headerFooter alignWithMargins="0">
    <oddHeader>&amp;L&amp;8COUR DE JUSTICE DE L'UNION EUROPÉENNE
Cahier des charges Maintenance - Exploitation des installations techniques&amp;CInventaire Technique CJUE
Domaine 9 - Engin de levage</oddHeader>
    <oddFooter>&amp;C&amp;10
&amp;R&amp;9&amp;P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pageSetUpPr fitToPage="1"/>
  </sheetPr>
  <dimension ref="A1:N410"/>
  <sheetViews>
    <sheetView showGridLines="0" zoomScale="85" zoomScaleNormal="85" zoomScaleSheetLayoutView="55" workbookViewId="0">
      <pane ySplit="1" topLeftCell="A2" activePane="bottomLeft" state="frozen"/>
      <selection pane="bottomLeft" activeCell="L2" sqref="L2:L7"/>
    </sheetView>
  </sheetViews>
  <sheetFormatPr defaultColWidth="9.140625" defaultRowHeight="18" customHeight="1" outlineLevelCol="1" x14ac:dyDescent="0.25"/>
  <cols>
    <col min="1" max="1" width="13.7109375" style="31" customWidth="1"/>
    <col min="2" max="2" width="13.7109375" style="100" customWidth="1"/>
    <col min="3" max="3" width="13.7109375" style="11" customWidth="1" outlineLevel="1"/>
    <col min="4" max="4" width="36.140625" style="31" customWidth="1"/>
    <col min="5" max="5" width="21.42578125" style="31" customWidth="1" outlineLevel="1"/>
    <col min="6" max="6" width="43.5703125" style="6" customWidth="1" outlineLevel="1"/>
    <col min="7" max="7" width="5" style="31" customWidth="1" outlineLevel="1"/>
    <col min="8" max="8" width="5.5703125" style="16" customWidth="1"/>
    <col min="9" max="9" width="11.5703125" style="18" customWidth="1" outlineLevel="1"/>
    <col min="10" max="10" width="15.140625" style="18" customWidth="1" outlineLevel="1"/>
    <col min="11" max="11" width="15.28515625" style="174" customWidth="1" outlineLevel="1"/>
    <col min="12" max="12" width="12.85546875" style="6" customWidth="1"/>
    <col min="13" max="13" width="12.42578125" style="6" customWidth="1"/>
    <col min="14" max="16384" width="9.140625" style="6"/>
  </cols>
  <sheetData>
    <row r="1" spans="1:14" s="97" customFormat="1" ht="33.75" x14ac:dyDescent="0.25">
      <c r="A1" s="113" t="s">
        <v>4906</v>
      </c>
      <c r="B1" s="113" t="s">
        <v>60</v>
      </c>
      <c r="C1" s="128" t="s">
        <v>718</v>
      </c>
      <c r="D1" s="113" t="s">
        <v>63</v>
      </c>
      <c r="E1" s="113" t="s">
        <v>66</v>
      </c>
      <c r="F1" s="113" t="s">
        <v>71</v>
      </c>
      <c r="G1" s="128" t="s">
        <v>72</v>
      </c>
      <c r="H1" s="128" t="s">
        <v>6790</v>
      </c>
      <c r="I1" s="129" t="s">
        <v>1</v>
      </c>
      <c r="J1" s="129" t="s">
        <v>2</v>
      </c>
      <c r="K1" s="170" t="s">
        <v>4907</v>
      </c>
      <c r="L1" s="170" t="s">
        <v>12622</v>
      </c>
      <c r="M1" s="170" t="s">
        <v>12623</v>
      </c>
      <c r="N1" s="741" t="s">
        <v>12702</v>
      </c>
    </row>
    <row r="2" spans="1:14" ht="11.25" x14ac:dyDescent="0.25">
      <c r="A2" s="937" t="s">
        <v>5392</v>
      </c>
      <c r="B2" s="939" t="s">
        <v>12764</v>
      </c>
      <c r="C2" s="966" t="s">
        <v>904</v>
      </c>
      <c r="D2" s="937" t="s">
        <v>5924</v>
      </c>
      <c r="E2" s="937" t="s">
        <v>904</v>
      </c>
      <c r="F2" s="42" t="s">
        <v>4368</v>
      </c>
      <c r="G2" s="116">
        <v>441</v>
      </c>
      <c r="H2" s="937" t="s">
        <v>6682</v>
      </c>
      <c r="I2" s="50"/>
      <c r="J2" s="50"/>
      <c r="K2" s="1051">
        <v>2</v>
      </c>
      <c r="L2" s="941"/>
      <c r="M2" s="941"/>
      <c r="N2" s="741"/>
    </row>
    <row r="3" spans="1:14" s="97" customFormat="1" ht="11.25" x14ac:dyDescent="0.25">
      <c r="A3" s="947"/>
      <c r="B3" s="976"/>
      <c r="C3" s="967"/>
      <c r="D3" s="947"/>
      <c r="E3" s="947"/>
      <c r="F3" s="42" t="s">
        <v>5419</v>
      </c>
      <c r="G3" s="116">
        <v>287</v>
      </c>
      <c r="H3" s="947"/>
      <c r="I3" s="50"/>
      <c r="J3" s="50"/>
      <c r="K3" s="1066"/>
      <c r="L3" s="944"/>
      <c r="M3" s="944"/>
    </row>
    <row r="4" spans="1:14" s="97" customFormat="1" ht="11.25" x14ac:dyDescent="0.25">
      <c r="A4" s="947"/>
      <c r="B4" s="976"/>
      <c r="C4" s="967"/>
      <c r="D4" s="947"/>
      <c r="E4" s="947"/>
      <c r="F4" s="42" t="s">
        <v>5403</v>
      </c>
      <c r="G4" s="116">
        <v>2</v>
      </c>
      <c r="H4" s="947"/>
      <c r="I4" s="50"/>
      <c r="J4" s="50"/>
      <c r="K4" s="1066"/>
      <c r="L4" s="944"/>
      <c r="M4" s="944"/>
    </row>
    <row r="5" spans="1:14" ht="11.25" x14ac:dyDescent="0.25">
      <c r="A5" s="947"/>
      <c r="B5" s="976"/>
      <c r="C5" s="967"/>
      <c r="D5" s="947"/>
      <c r="E5" s="947"/>
      <c r="F5" s="42" t="s">
        <v>4369</v>
      </c>
      <c r="G5" s="116">
        <v>71</v>
      </c>
      <c r="H5" s="947"/>
      <c r="I5" s="50"/>
      <c r="J5" s="50"/>
      <c r="K5" s="1066"/>
      <c r="L5" s="944"/>
      <c r="M5" s="944"/>
    </row>
    <row r="6" spans="1:14" ht="11.25" x14ac:dyDescent="0.25">
      <c r="A6" s="947"/>
      <c r="B6" s="976"/>
      <c r="C6" s="967"/>
      <c r="D6" s="947"/>
      <c r="E6" s="947"/>
      <c r="F6" s="42" t="s">
        <v>4362</v>
      </c>
      <c r="G6" s="116">
        <v>1</v>
      </c>
      <c r="H6" s="947"/>
      <c r="I6" s="50"/>
      <c r="J6" s="50"/>
      <c r="K6" s="1066"/>
      <c r="L6" s="944"/>
      <c r="M6" s="944"/>
    </row>
    <row r="7" spans="1:14" ht="11.25" x14ac:dyDescent="0.25">
      <c r="A7" s="947"/>
      <c r="B7" s="976"/>
      <c r="C7" s="967"/>
      <c r="D7" s="947"/>
      <c r="E7" s="947"/>
      <c r="F7" s="42" t="s">
        <v>4367</v>
      </c>
      <c r="G7" s="116">
        <v>9</v>
      </c>
      <c r="H7" s="947"/>
      <c r="I7" s="50"/>
      <c r="J7" s="50"/>
      <c r="K7" s="1052"/>
      <c r="L7" s="942"/>
      <c r="M7" s="942"/>
    </row>
    <row r="8" spans="1:14" ht="11.25" x14ac:dyDescent="0.25">
      <c r="A8" s="114" t="s">
        <v>5393</v>
      </c>
      <c r="B8" s="893" t="s">
        <v>697</v>
      </c>
      <c r="C8" s="355" t="s">
        <v>904</v>
      </c>
      <c r="D8" s="115" t="s">
        <v>697</v>
      </c>
      <c r="E8" s="115" t="s">
        <v>904</v>
      </c>
      <c r="F8" s="42" t="s">
        <v>12777</v>
      </c>
      <c r="G8" s="116">
        <v>1500</v>
      </c>
      <c r="H8" s="116" t="s">
        <v>6695</v>
      </c>
      <c r="I8" s="50"/>
      <c r="J8" s="50"/>
      <c r="K8" s="172">
        <v>1</v>
      </c>
      <c r="L8" s="833"/>
      <c r="M8" s="833"/>
    </row>
    <row r="9" spans="1:14" s="97" customFormat="1" ht="11.25" x14ac:dyDescent="0.25">
      <c r="A9" s="895" t="s">
        <v>6638</v>
      </c>
      <c r="B9" s="164" t="s">
        <v>11407</v>
      </c>
      <c r="C9" s="355" t="s">
        <v>904</v>
      </c>
      <c r="D9" s="163" t="s">
        <v>6639</v>
      </c>
      <c r="E9" s="163" t="s">
        <v>904</v>
      </c>
      <c r="F9" s="42" t="s">
        <v>11408</v>
      </c>
      <c r="G9" s="116">
        <v>1</v>
      </c>
      <c r="H9" s="116" t="s">
        <v>6684</v>
      </c>
      <c r="I9" s="50"/>
      <c r="J9" s="50"/>
      <c r="K9" s="173">
        <v>1</v>
      </c>
      <c r="L9" s="834"/>
      <c r="M9" s="834"/>
    </row>
    <row r="10" spans="1:14" s="97" customFormat="1" ht="45" x14ac:dyDescent="0.25">
      <c r="A10" s="895" t="s">
        <v>7849</v>
      </c>
      <c r="B10" s="396" t="s">
        <v>12764</v>
      </c>
      <c r="C10" s="357" t="s">
        <v>904</v>
      </c>
      <c r="D10" s="397" t="s">
        <v>7847</v>
      </c>
      <c r="E10" s="397" t="s">
        <v>7851</v>
      </c>
      <c r="F10" s="42" t="s">
        <v>7847</v>
      </c>
      <c r="G10" s="116">
        <v>1</v>
      </c>
      <c r="H10" s="470" t="s">
        <v>6682</v>
      </c>
      <c r="I10" s="50" t="s">
        <v>7848</v>
      </c>
      <c r="J10" s="50"/>
      <c r="K10" s="398">
        <v>1</v>
      </c>
      <c r="L10" s="834"/>
      <c r="M10" s="834"/>
    </row>
    <row r="11" spans="1:14" s="97" customFormat="1" ht="33.75" x14ac:dyDescent="0.25">
      <c r="A11" s="413" t="s">
        <v>7853</v>
      </c>
      <c r="B11" s="409" t="s">
        <v>11420</v>
      </c>
      <c r="C11" s="357" t="s">
        <v>904</v>
      </c>
      <c r="D11" s="411" t="s">
        <v>7852</v>
      </c>
      <c r="E11" s="411" t="s">
        <v>904</v>
      </c>
      <c r="F11" s="558" t="s">
        <v>11421</v>
      </c>
      <c r="G11" s="116">
        <v>1</v>
      </c>
      <c r="H11" s="470" t="s">
        <v>6682</v>
      </c>
      <c r="I11" s="50"/>
      <c r="J11" s="50"/>
      <c r="K11" s="417">
        <v>1</v>
      </c>
      <c r="L11" s="834"/>
      <c r="M11" s="834"/>
    </row>
    <row r="12" spans="1:14" ht="11.25" x14ac:dyDescent="0.25">
      <c r="A12" s="937" t="s">
        <v>5394</v>
      </c>
      <c r="B12" s="939" t="s">
        <v>11414</v>
      </c>
      <c r="C12" s="966" t="s">
        <v>904</v>
      </c>
      <c r="D12" s="937" t="s">
        <v>475</v>
      </c>
      <c r="E12" s="937" t="s">
        <v>904</v>
      </c>
      <c r="F12" s="42" t="s">
        <v>475</v>
      </c>
      <c r="G12" s="116">
        <v>2</v>
      </c>
      <c r="H12" s="937" t="s">
        <v>6682</v>
      </c>
      <c r="I12" s="50"/>
      <c r="J12" s="50"/>
      <c r="K12" s="1249">
        <v>1</v>
      </c>
      <c r="L12" s="1243"/>
      <c r="M12" s="1243"/>
    </row>
    <row r="13" spans="1:14" ht="11.25" x14ac:dyDescent="0.25">
      <c r="A13" s="947"/>
      <c r="B13" s="976"/>
      <c r="C13" s="967"/>
      <c r="D13" s="947"/>
      <c r="E13" s="947"/>
      <c r="F13" s="42" t="s">
        <v>4363</v>
      </c>
      <c r="G13" s="116">
        <v>4</v>
      </c>
      <c r="H13" s="947"/>
      <c r="I13" s="50"/>
      <c r="J13" s="50"/>
      <c r="K13" s="1251"/>
      <c r="L13" s="1244"/>
      <c r="M13" s="1244"/>
    </row>
    <row r="14" spans="1:14" ht="11.25" x14ac:dyDescent="0.25">
      <c r="A14" s="947"/>
      <c r="B14" s="976"/>
      <c r="C14" s="967"/>
      <c r="D14" s="947"/>
      <c r="E14" s="947"/>
      <c r="F14" s="42" t="s">
        <v>4364</v>
      </c>
      <c r="G14" s="116">
        <v>2</v>
      </c>
      <c r="H14" s="947"/>
      <c r="I14" s="50"/>
      <c r="J14" s="50"/>
      <c r="K14" s="1251"/>
      <c r="L14" s="1244"/>
      <c r="M14" s="1244"/>
    </row>
    <row r="15" spans="1:14" ht="11.25" x14ac:dyDescent="0.25">
      <c r="A15" s="947"/>
      <c r="B15" s="976"/>
      <c r="C15" s="967"/>
      <c r="D15" s="947"/>
      <c r="E15" s="947"/>
      <c r="F15" s="42" t="s">
        <v>4365</v>
      </c>
      <c r="G15" s="116">
        <v>2</v>
      </c>
      <c r="H15" s="947"/>
      <c r="I15" s="50"/>
      <c r="J15" s="50"/>
      <c r="K15" s="1251"/>
      <c r="L15" s="1244"/>
      <c r="M15" s="1244"/>
    </row>
    <row r="16" spans="1:14" ht="11.25" x14ac:dyDescent="0.25">
      <c r="A16" s="938"/>
      <c r="B16" s="940"/>
      <c r="C16" s="992"/>
      <c r="D16" s="938"/>
      <c r="E16" s="938"/>
      <c r="F16" s="42" t="s">
        <v>4366</v>
      </c>
      <c r="G16" s="116">
        <v>1</v>
      </c>
      <c r="H16" s="938"/>
      <c r="I16" s="50"/>
      <c r="J16" s="50"/>
      <c r="K16" s="1250"/>
      <c r="L16" s="1245"/>
      <c r="M16" s="1245"/>
    </row>
    <row r="17" spans="1:13" ht="11.25" x14ac:dyDescent="0.25">
      <c r="A17" s="114" t="s">
        <v>5395</v>
      </c>
      <c r="B17" s="877" t="s">
        <v>11391</v>
      </c>
      <c r="C17" s="214" t="s">
        <v>535</v>
      </c>
      <c r="D17" s="115" t="s">
        <v>696</v>
      </c>
      <c r="E17" s="115" t="s">
        <v>535</v>
      </c>
      <c r="F17" s="42" t="s">
        <v>694</v>
      </c>
      <c r="G17" s="116">
        <v>298</v>
      </c>
      <c r="H17" s="116" t="s">
        <v>6684</v>
      </c>
      <c r="I17" s="50" t="s">
        <v>695</v>
      </c>
      <c r="J17" s="50"/>
      <c r="K17" s="172">
        <v>1</v>
      </c>
      <c r="L17" s="833"/>
      <c r="M17" s="866"/>
    </row>
    <row r="18" spans="1:13" ht="11.25" x14ac:dyDescent="0.25">
      <c r="A18" s="937" t="s">
        <v>5396</v>
      </c>
      <c r="B18" s="939" t="s">
        <v>697</v>
      </c>
      <c r="C18" s="962" t="s">
        <v>535</v>
      </c>
      <c r="D18" s="937" t="s">
        <v>697</v>
      </c>
      <c r="E18" s="115" t="s">
        <v>535</v>
      </c>
      <c r="F18" s="52" t="s">
        <v>701</v>
      </c>
      <c r="G18" s="116">
        <v>7000</v>
      </c>
      <c r="H18" s="937" t="s">
        <v>6695</v>
      </c>
      <c r="I18" s="50"/>
      <c r="J18" s="50"/>
      <c r="K18" s="1249">
        <v>2</v>
      </c>
      <c r="L18" s="1243"/>
      <c r="M18" s="1243"/>
    </row>
    <row r="19" spans="1:13" ht="11.25" x14ac:dyDescent="0.25">
      <c r="A19" s="947"/>
      <c r="B19" s="976"/>
      <c r="C19" s="963"/>
      <c r="D19" s="947"/>
      <c r="E19" s="115" t="s">
        <v>709</v>
      </c>
      <c r="F19" s="52" t="s">
        <v>701</v>
      </c>
      <c r="G19" s="116">
        <v>6428</v>
      </c>
      <c r="H19" s="947"/>
      <c r="I19" s="50"/>
      <c r="J19" s="50"/>
      <c r="K19" s="1251"/>
      <c r="L19" s="1244"/>
      <c r="M19" s="1244"/>
    </row>
    <row r="20" spans="1:13" ht="11.25" x14ac:dyDescent="0.25">
      <c r="A20" s="938"/>
      <c r="B20" s="940"/>
      <c r="C20" s="1060"/>
      <c r="D20" s="938"/>
      <c r="E20" s="115" t="s">
        <v>710</v>
      </c>
      <c r="F20" s="52" t="s">
        <v>701</v>
      </c>
      <c r="G20" s="116">
        <v>6268</v>
      </c>
      <c r="H20" s="938"/>
      <c r="I20" s="50"/>
      <c r="J20" s="50"/>
      <c r="K20" s="1250"/>
      <c r="L20" s="1245"/>
      <c r="M20" s="1245"/>
    </row>
    <row r="21" spans="1:13" ht="11.25" x14ac:dyDescent="0.25">
      <c r="A21" s="937" t="s">
        <v>5397</v>
      </c>
      <c r="B21" s="939" t="s">
        <v>12764</v>
      </c>
      <c r="C21" s="962" t="s">
        <v>535</v>
      </c>
      <c r="D21" s="937" t="s">
        <v>5924</v>
      </c>
      <c r="E21" s="937" t="s">
        <v>535</v>
      </c>
      <c r="F21" s="42" t="s">
        <v>708</v>
      </c>
      <c r="G21" s="116">
        <v>835</v>
      </c>
      <c r="H21" s="937" t="s">
        <v>6684</v>
      </c>
      <c r="I21" s="50"/>
      <c r="J21" s="50"/>
      <c r="K21" s="1051">
        <v>2</v>
      </c>
      <c r="L21" s="941"/>
      <c r="M21" s="941"/>
    </row>
    <row r="22" spans="1:13" ht="11.25" x14ac:dyDescent="0.25">
      <c r="A22" s="947"/>
      <c r="B22" s="976"/>
      <c r="C22" s="963"/>
      <c r="D22" s="947"/>
      <c r="E22" s="947"/>
      <c r="F22" s="42" t="s">
        <v>707</v>
      </c>
      <c r="G22" s="116">
        <v>51</v>
      </c>
      <c r="H22" s="947"/>
      <c r="I22" s="50"/>
      <c r="J22" s="50"/>
      <c r="K22" s="1066"/>
      <c r="L22" s="944"/>
      <c r="M22" s="944"/>
    </row>
    <row r="23" spans="1:13" ht="11.25" x14ac:dyDescent="0.25">
      <c r="A23" s="947"/>
      <c r="B23" s="976"/>
      <c r="C23" s="963"/>
      <c r="D23" s="947"/>
      <c r="E23" s="947"/>
      <c r="F23" s="42" t="s">
        <v>712</v>
      </c>
      <c r="G23" s="116">
        <v>1</v>
      </c>
      <c r="H23" s="947"/>
      <c r="I23" s="50"/>
      <c r="J23" s="50"/>
      <c r="K23" s="1066"/>
      <c r="L23" s="944"/>
      <c r="M23" s="944"/>
    </row>
    <row r="24" spans="1:13" s="97" customFormat="1" ht="11.25" x14ac:dyDescent="0.25">
      <c r="A24" s="938"/>
      <c r="B24" s="940"/>
      <c r="C24" s="1060"/>
      <c r="D24" s="938"/>
      <c r="E24" s="938"/>
      <c r="F24" s="42" t="s">
        <v>5419</v>
      </c>
      <c r="G24" s="116">
        <v>331</v>
      </c>
      <c r="H24" s="938"/>
      <c r="I24" s="50"/>
      <c r="J24" s="50"/>
      <c r="K24" s="1052"/>
      <c r="L24" s="942"/>
      <c r="M24" s="942"/>
    </row>
    <row r="25" spans="1:13" ht="11.25" x14ac:dyDescent="0.25">
      <c r="A25" s="937" t="s">
        <v>5398</v>
      </c>
      <c r="B25" s="939" t="s">
        <v>12764</v>
      </c>
      <c r="C25" s="962" t="s">
        <v>535</v>
      </c>
      <c r="D25" s="937" t="s">
        <v>5924</v>
      </c>
      <c r="E25" s="937" t="s">
        <v>536</v>
      </c>
      <c r="F25" s="42" t="s">
        <v>5420</v>
      </c>
      <c r="G25" s="116">
        <v>35</v>
      </c>
      <c r="H25" s="937" t="s">
        <v>6684</v>
      </c>
      <c r="I25" s="50"/>
      <c r="J25" s="50"/>
      <c r="K25" s="1051">
        <v>2</v>
      </c>
      <c r="L25" s="941"/>
      <c r="M25" s="941"/>
    </row>
    <row r="26" spans="1:13" s="97" customFormat="1" ht="22.5" x14ac:dyDescent="0.25">
      <c r="A26" s="947"/>
      <c r="B26" s="976"/>
      <c r="C26" s="963"/>
      <c r="D26" s="947"/>
      <c r="E26" s="947"/>
      <c r="F26" s="42" t="s">
        <v>702</v>
      </c>
      <c r="G26" s="116">
        <v>1</v>
      </c>
      <c r="H26" s="947"/>
      <c r="I26" s="50" t="s">
        <v>703</v>
      </c>
      <c r="J26" s="50" t="s">
        <v>704</v>
      </c>
      <c r="K26" s="1066"/>
      <c r="L26" s="944"/>
      <c r="M26" s="944"/>
    </row>
    <row r="27" spans="1:13" ht="11.25" x14ac:dyDescent="0.25">
      <c r="A27" s="947"/>
      <c r="B27" s="976"/>
      <c r="C27" s="963"/>
      <c r="D27" s="947"/>
      <c r="E27" s="947"/>
      <c r="F27" s="42" t="s">
        <v>706</v>
      </c>
      <c r="G27" s="116">
        <v>2</v>
      </c>
      <c r="H27" s="947"/>
      <c r="I27" s="50" t="s">
        <v>703</v>
      </c>
      <c r="J27" s="50" t="s">
        <v>705</v>
      </c>
      <c r="K27" s="1066"/>
      <c r="L27" s="944"/>
      <c r="M27" s="944"/>
    </row>
    <row r="28" spans="1:13" s="97" customFormat="1" ht="11.25" x14ac:dyDescent="0.25">
      <c r="A28" s="938"/>
      <c r="B28" s="940"/>
      <c r="C28" s="1060"/>
      <c r="D28" s="938"/>
      <c r="E28" s="938"/>
      <c r="F28" s="42" t="s">
        <v>5419</v>
      </c>
      <c r="G28" s="116">
        <v>23</v>
      </c>
      <c r="H28" s="938"/>
      <c r="I28" s="50"/>
      <c r="J28" s="50"/>
      <c r="K28" s="1052"/>
      <c r="L28" s="942"/>
      <c r="M28" s="942"/>
    </row>
    <row r="29" spans="1:13" ht="45" x14ac:dyDescent="0.25">
      <c r="A29" s="114" t="s">
        <v>5399</v>
      </c>
      <c r="B29" s="158" t="s">
        <v>12764</v>
      </c>
      <c r="C29" s="214" t="s">
        <v>535</v>
      </c>
      <c r="D29" s="115" t="s">
        <v>7756</v>
      </c>
      <c r="E29" s="115" t="s">
        <v>535</v>
      </c>
      <c r="F29" s="42" t="s">
        <v>713</v>
      </c>
      <c r="G29" s="116">
        <v>1</v>
      </c>
      <c r="H29" s="116" t="s">
        <v>6684</v>
      </c>
      <c r="I29" s="50"/>
      <c r="J29" s="50"/>
      <c r="K29" s="172">
        <v>1</v>
      </c>
      <c r="L29" s="833"/>
      <c r="M29" s="866"/>
    </row>
    <row r="30" spans="1:13" s="97" customFormat="1" ht="11.25" x14ac:dyDescent="0.25">
      <c r="A30" s="162" t="s">
        <v>5400</v>
      </c>
      <c r="B30" s="164" t="s">
        <v>11407</v>
      </c>
      <c r="C30" s="214" t="s">
        <v>535</v>
      </c>
      <c r="D30" s="163" t="s">
        <v>6639</v>
      </c>
      <c r="E30" s="163" t="s">
        <v>535</v>
      </c>
      <c r="F30" s="42" t="s">
        <v>11408</v>
      </c>
      <c r="G30" s="116">
        <v>1</v>
      </c>
      <c r="H30" s="116" t="s">
        <v>6684</v>
      </c>
      <c r="I30" s="50"/>
      <c r="J30" s="50"/>
      <c r="K30" s="173">
        <v>1</v>
      </c>
      <c r="L30" s="834"/>
      <c r="M30" s="834"/>
    </row>
    <row r="31" spans="1:13" s="97" customFormat="1" ht="33.75" x14ac:dyDescent="0.25">
      <c r="A31" s="413" t="s">
        <v>6640</v>
      </c>
      <c r="B31" s="409" t="s">
        <v>11420</v>
      </c>
      <c r="C31" s="214" t="s">
        <v>535</v>
      </c>
      <c r="D31" s="411" t="s">
        <v>7852</v>
      </c>
      <c r="E31" s="411" t="s">
        <v>535</v>
      </c>
      <c r="F31" s="558" t="s">
        <v>11421</v>
      </c>
      <c r="G31" s="116">
        <v>1</v>
      </c>
      <c r="H31" s="470" t="s">
        <v>6682</v>
      </c>
      <c r="I31" s="50"/>
      <c r="J31" s="50"/>
      <c r="K31" s="417">
        <v>1</v>
      </c>
      <c r="L31" s="834"/>
      <c r="M31" s="834"/>
    </row>
    <row r="32" spans="1:13" ht="11.25" x14ac:dyDescent="0.25">
      <c r="A32" s="114" t="s">
        <v>5401</v>
      </c>
      <c r="B32" s="872" t="s">
        <v>11414</v>
      </c>
      <c r="C32" s="214" t="s">
        <v>535</v>
      </c>
      <c r="D32" s="115" t="s">
        <v>475</v>
      </c>
      <c r="E32" s="115" t="s">
        <v>535</v>
      </c>
      <c r="F32" s="42" t="s">
        <v>711</v>
      </c>
      <c r="G32" s="116">
        <v>8</v>
      </c>
      <c r="H32" s="116" t="s">
        <v>6684</v>
      </c>
      <c r="I32" s="50"/>
      <c r="J32" s="50"/>
      <c r="K32" s="172">
        <v>1</v>
      </c>
      <c r="L32" s="833"/>
      <c r="M32" s="866"/>
    </row>
    <row r="33" spans="1:13" ht="47.25" customHeight="1" x14ac:dyDescent="0.25">
      <c r="A33" s="937" t="s">
        <v>5402</v>
      </c>
      <c r="B33" s="939" t="s">
        <v>12764</v>
      </c>
      <c r="C33" s="966" t="s">
        <v>739</v>
      </c>
      <c r="D33" s="937" t="s">
        <v>7757</v>
      </c>
      <c r="E33" s="937" t="s">
        <v>4156</v>
      </c>
      <c r="F33" s="42" t="s">
        <v>4157</v>
      </c>
      <c r="G33" s="116">
        <v>48</v>
      </c>
      <c r="H33" s="937" t="s">
        <v>6684</v>
      </c>
      <c r="I33" s="50"/>
      <c r="J33" s="50"/>
      <c r="K33" s="1249">
        <v>4</v>
      </c>
      <c r="L33" s="1243"/>
      <c r="M33" s="1243"/>
    </row>
    <row r="34" spans="1:13" ht="11.25" x14ac:dyDescent="0.25">
      <c r="A34" s="947"/>
      <c r="B34" s="976"/>
      <c r="C34" s="967"/>
      <c r="D34" s="947"/>
      <c r="E34" s="947"/>
      <c r="F34" s="42" t="s">
        <v>4158</v>
      </c>
      <c r="G34" s="116">
        <v>1</v>
      </c>
      <c r="H34" s="947"/>
      <c r="I34" s="50"/>
      <c r="J34" s="50"/>
      <c r="K34" s="1251"/>
      <c r="L34" s="1244"/>
      <c r="M34" s="1244"/>
    </row>
    <row r="35" spans="1:13" ht="11.25" x14ac:dyDescent="0.25">
      <c r="A35" s="938"/>
      <c r="B35" s="940"/>
      <c r="C35" s="992"/>
      <c r="D35" s="938"/>
      <c r="E35" s="938"/>
      <c r="F35" s="42" t="s">
        <v>4159</v>
      </c>
      <c r="G35" s="116">
        <v>10</v>
      </c>
      <c r="H35" s="938"/>
      <c r="I35" s="50" t="s">
        <v>4160</v>
      </c>
      <c r="J35" s="50"/>
      <c r="K35" s="1250"/>
      <c r="L35" s="1245"/>
      <c r="M35" s="1245"/>
    </row>
    <row r="36" spans="1:13" ht="11.25" x14ac:dyDescent="0.25">
      <c r="A36" s="937" t="s">
        <v>5404</v>
      </c>
      <c r="B36" s="939" t="s">
        <v>11391</v>
      </c>
      <c r="C36" s="966" t="s">
        <v>739</v>
      </c>
      <c r="D36" s="937" t="s">
        <v>4209</v>
      </c>
      <c r="E36" s="937" t="s">
        <v>4161</v>
      </c>
      <c r="F36" s="42" t="s">
        <v>4162</v>
      </c>
      <c r="G36" s="116">
        <v>1</v>
      </c>
      <c r="H36" s="937" t="s">
        <v>6682</v>
      </c>
      <c r="I36" s="50"/>
      <c r="J36" s="50"/>
      <c r="K36" s="1249">
        <v>1</v>
      </c>
      <c r="L36" s="1243"/>
      <c r="M36" s="1243"/>
    </row>
    <row r="37" spans="1:13" ht="11.25" x14ac:dyDescent="0.25">
      <c r="A37" s="947"/>
      <c r="B37" s="976"/>
      <c r="C37" s="967"/>
      <c r="D37" s="947"/>
      <c r="E37" s="947"/>
      <c r="F37" s="42" t="s">
        <v>4163</v>
      </c>
      <c r="G37" s="116">
        <v>38</v>
      </c>
      <c r="H37" s="947"/>
      <c r="I37" s="50"/>
      <c r="J37" s="50"/>
      <c r="K37" s="1251"/>
      <c r="L37" s="1244"/>
      <c r="M37" s="1244"/>
    </row>
    <row r="38" spans="1:13" ht="11.25" x14ac:dyDescent="0.25">
      <c r="A38" s="947"/>
      <c r="B38" s="976"/>
      <c r="C38" s="967"/>
      <c r="D38" s="947"/>
      <c r="E38" s="947"/>
      <c r="F38" s="42" t="s">
        <v>4164</v>
      </c>
      <c r="G38" s="116">
        <v>7</v>
      </c>
      <c r="H38" s="947"/>
      <c r="I38" s="50"/>
      <c r="J38" s="50"/>
      <c r="K38" s="1251"/>
      <c r="L38" s="1244"/>
      <c r="M38" s="1244"/>
    </row>
    <row r="39" spans="1:13" ht="11.25" x14ac:dyDescent="0.25">
      <c r="A39" s="947"/>
      <c r="B39" s="976"/>
      <c r="C39" s="967"/>
      <c r="D39" s="947"/>
      <c r="E39" s="947"/>
      <c r="F39" s="42" t="s">
        <v>4165</v>
      </c>
      <c r="G39" s="116">
        <v>20</v>
      </c>
      <c r="H39" s="947"/>
      <c r="I39" s="50"/>
      <c r="J39" s="50"/>
      <c r="K39" s="1251"/>
      <c r="L39" s="1244"/>
      <c r="M39" s="1244"/>
    </row>
    <row r="40" spans="1:13" ht="11.25" x14ac:dyDescent="0.25">
      <c r="A40" s="947"/>
      <c r="B40" s="976"/>
      <c r="C40" s="967"/>
      <c r="D40" s="947"/>
      <c r="E40" s="947"/>
      <c r="F40" s="42" t="s">
        <v>4166</v>
      </c>
      <c r="G40" s="116">
        <v>4</v>
      </c>
      <c r="H40" s="947"/>
      <c r="I40" s="50"/>
      <c r="J40" s="50"/>
      <c r="K40" s="1251"/>
      <c r="L40" s="1244"/>
      <c r="M40" s="1244"/>
    </row>
    <row r="41" spans="1:13" ht="11.25" x14ac:dyDescent="0.25">
      <c r="A41" s="947"/>
      <c r="B41" s="976"/>
      <c r="C41" s="967"/>
      <c r="D41" s="947"/>
      <c r="E41" s="947"/>
      <c r="F41" s="42" t="s">
        <v>4167</v>
      </c>
      <c r="G41" s="116">
        <v>1</v>
      </c>
      <c r="H41" s="947"/>
      <c r="I41" s="50"/>
      <c r="J41" s="50"/>
      <c r="K41" s="1251"/>
      <c r="L41" s="1244"/>
      <c r="M41" s="1244"/>
    </row>
    <row r="42" spans="1:13" ht="11.25" x14ac:dyDescent="0.25">
      <c r="A42" s="947"/>
      <c r="B42" s="976"/>
      <c r="C42" s="967"/>
      <c r="D42" s="947"/>
      <c r="E42" s="947"/>
      <c r="F42" s="42" t="s">
        <v>4168</v>
      </c>
      <c r="G42" s="116">
        <v>1</v>
      </c>
      <c r="H42" s="947"/>
      <c r="I42" s="50"/>
      <c r="J42" s="50"/>
      <c r="K42" s="1251"/>
      <c r="L42" s="1244"/>
      <c r="M42" s="1244"/>
    </row>
    <row r="43" spans="1:13" ht="11.25" x14ac:dyDescent="0.25">
      <c r="A43" s="947"/>
      <c r="B43" s="976"/>
      <c r="C43" s="967"/>
      <c r="D43" s="947"/>
      <c r="E43" s="947"/>
      <c r="F43" s="42" t="s">
        <v>4169</v>
      </c>
      <c r="G43" s="116">
        <v>3</v>
      </c>
      <c r="H43" s="947"/>
      <c r="I43" s="50"/>
      <c r="J43" s="50"/>
      <c r="K43" s="1251"/>
      <c r="L43" s="1244"/>
      <c r="M43" s="1244"/>
    </row>
    <row r="44" spans="1:13" ht="11.25" x14ac:dyDescent="0.25">
      <c r="A44" s="947"/>
      <c r="B44" s="976"/>
      <c r="C44" s="967"/>
      <c r="D44" s="947"/>
      <c r="E44" s="947"/>
      <c r="F44" s="42" t="s">
        <v>4170</v>
      </c>
      <c r="G44" s="116">
        <v>1</v>
      </c>
      <c r="H44" s="947"/>
      <c r="I44" s="50"/>
      <c r="J44" s="50"/>
      <c r="K44" s="1251"/>
      <c r="L44" s="1244"/>
      <c r="M44" s="1244"/>
    </row>
    <row r="45" spans="1:13" ht="11.25" x14ac:dyDescent="0.25">
      <c r="A45" s="947"/>
      <c r="B45" s="976"/>
      <c r="C45" s="967"/>
      <c r="D45" s="947"/>
      <c r="E45" s="947"/>
      <c r="F45" s="42" t="s">
        <v>4171</v>
      </c>
      <c r="G45" s="116">
        <v>1</v>
      </c>
      <c r="H45" s="947"/>
      <c r="I45" s="50"/>
      <c r="J45" s="50"/>
      <c r="K45" s="1251"/>
      <c r="L45" s="1244"/>
      <c r="M45" s="1244"/>
    </row>
    <row r="46" spans="1:13" ht="11.25" x14ac:dyDescent="0.25">
      <c r="A46" s="938"/>
      <c r="B46" s="940"/>
      <c r="C46" s="992"/>
      <c r="D46" s="938"/>
      <c r="E46" s="938"/>
      <c r="F46" s="42" t="s">
        <v>4172</v>
      </c>
      <c r="G46" s="116">
        <v>2</v>
      </c>
      <c r="H46" s="938"/>
      <c r="I46" s="50"/>
      <c r="J46" s="50"/>
      <c r="K46" s="1250"/>
      <c r="L46" s="1245"/>
      <c r="M46" s="1245"/>
    </row>
    <row r="47" spans="1:13" ht="11.25" x14ac:dyDescent="0.25">
      <c r="A47" s="937" t="s">
        <v>5894</v>
      </c>
      <c r="B47" s="939" t="s">
        <v>12764</v>
      </c>
      <c r="C47" s="966" t="s">
        <v>739</v>
      </c>
      <c r="D47" s="937" t="s">
        <v>4184</v>
      </c>
      <c r="E47" s="937" t="s">
        <v>739</v>
      </c>
      <c r="F47" s="42" t="s">
        <v>4185</v>
      </c>
      <c r="G47" s="116">
        <v>355</v>
      </c>
      <c r="H47" s="937" t="s">
        <v>6684</v>
      </c>
      <c r="I47" s="50" t="s">
        <v>210</v>
      </c>
      <c r="J47" s="50" t="s">
        <v>4186</v>
      </c>
      <c r="K47" s="1051">
        <v>1</v>
      </c>
      <c r="L47" s="941"/>
      <c r="M47" s="941"/>
    </row>
    <row r="48" spans="1:13" ht="11.25" x14ac:dyDescent="0.25">
      <c r="A48" s="947"/>
      <c r="B48" s="976"/>
      <c r="C48" s="967"/>
      <c r="D48" s="947"/>
      <c r="E48" s="947"/>
      <c r="F48" s="42" t="s">
        <v>4187</v>
      </c>
      <c r="G48" s="116">
        <v>12</v>
      </c>
      <c r="H48" s="947"/>
      <c r="I48" s="50" t="s">
        <v>210</v>
      </c>
      <c r="J48" s="50" t="s">
        <v>4186</v>
      </c>
      <c r="K48" s="1066"/>
      <c r="L48" s="944"/>
      <c r="M48" s="944"/>
    </row>
    <row r="49" spans="1:13" ht="11.25" x14ac:dyDescent="0.25">
      <c r="A49" s="947"/>
      <c r="B49" s="976"/>
      <c r="C49" s="967"/>
      <c r="D49" s="947"/>
      <c r="E49" s="947"/>
      <c r="F49" s="42" t="s">
        <v>5854</v>
      </c>
      <c r="G49" s="116">
        <v>19</v>
      </c>
      <c r="H49" s="947"/>
      <c r="I49" s="50" t="s">
        <v>210</v>
      </c>
      <c r="J49" s="50" t="s">
        <v>4186</v>
      </c>
      <c r="K49" s="1066"/>
      <c r="L49" s="944"/>
      <c r="M49" s="944"/>
    </row>
    <row r="50" spans="1:13" ht="11.25" x14ac:dyDescent="0.25">
      <c r="A50" s="947"/>
      <c r="B50" s="976"/>
      <c r="C50" s="967"/>
      <c r="D50" s="947"/>
      <c r="E50" s="947"/>
      <c r="F50" s="42" t="s">
        <v>4188</v>
      </c>
      <c r="G50" s="116">
        <v>2</v>
      </c>
      <c r="H50" s="947"/>
      <c r="I50" s="50" t="s">
        <v>210</v>
      </c>
      <c r="J50" s="50" t="s">
        <v>4186</v>
      </c>
      <c r="K50" s="1066"/>
      <c r="L50" s="944"/>
      <c r="M50" s="944"/>
    </row>
    <row r="51" spans="1:13" ht="11.25" x14ac:dyDescent="0.25">
      <c r="A51" s="947"/>
      <c r="B51" s="976"/>
      <c r="C51" s="967"/>
      <c r="D51" s="947"/>
      <c r="E51" s="947"/>
      <c r="F51" s="42" t="s">
        <v>4189</v>
      </c>
      <c r="G51" s="116">
        <v>13</v>
      </c>
      <c r="H51" s="947"/>
      <c r="I51" s="50" t="s">
        <v>210</v>
      </c>
      <c r="J51" s="50" t="s">
        <v>4186</v>
      </c>
      <c r="K51" s="1066"/>
      <c r="L51" s="944"/>
      <c r="M51" s="944"/>
    </row>
    <row r="52" spans="1:13" ht="11.25" x14ac:dyDescent="0.25">
      <c r="A52" s="937" t="s">
        <v>5895</v>
      </c>
      <c r="B52" s="939" t="s">
        <v>12764</v>
      </c>
      <c r="C52" s="966" t="s">
        <v>739</v>
      </c>
      <c r="D52" s="937" t="s">
        <v>5924</v>
      </c>
      <c r="E52" s="937" t="s">
        <v>5424</v>
      </c>
      <c r="F52" s="42" t="s">
        <v>4173</v>
      </c>
      <c r="G52" s="116">
        <v>1</v>
      </c>
      <c r="H52" s="937" t="s">
        <v>6684</v>
      </c>
      <c r="I52" s="50" t="s">
        <v>703</v>
      </c>
      <c r="J52" s="50" t="s">
        <v>4174</v>
      </c>
      <c r="K52" s="1051">
        <v>1</v>
      </c>
      <c r="L52" s="941"/>
      <c r="M52" s="941"/>
    </row>
    <row r="53" spans="1:13" ht="11.25" x14ac:dyDescent="0.25">
      <c r="A53" s="947"/>
      <c r="B53" s="976"/>
      <c r="C53" s="967"/>
      <c r="D53" s="947"/>
      <c r="E53" s="947"/>
      <c r="F53" s="42" t="s">
        <v>4175</v>
      </c>
      <c r="G53" s="116">
        <v>1</v>
      </c>
      <c r="H53" s="947"/>
      <c r="I53" s="50" t="s">
        <v>703</v>
      </c>
      <c r="J53" s="50" t="s">
        <v>4176</v>
      </c>
      <c r="K53" s="1066"/>
      <c r="L53" s="944"/>
      <c r="M53" s="944"/>
    </row>
    <row r="54" spans="1:13" ht="11.25" x14ac:dyDescent="0.25">
      <c r="A54" s="947"/>
      <c r="B54" s="976"/>
      <c r="C54" s="967"/>
      <c r="D54" s="947"/>
      <c r="E54" s="947"/>
      <c r="F54" s="42" t="s">
        <v>4177</v>
      </c>
      <c r="G54" s="116">
        <v>2</v>
      </c>
      <c r="H54" s="947"/>
      <c r="I54" s="50"/>
      <c r="J54" s="50"/>
      <c r="K54" s="1066"/>
      <c r="L54" s="944"/>
      <c r="M54" s="944"/>
    </row>
    <row r="55" spans="1:13" ht="11.25" x14ac:dyDescent="0.25">
      <c r="A55" s="947"/>
      <c r="B55" s="976"/>
      <c r="C55" s="967"/>
      <c r="D55" s="947"/>
      <c r="E55" s="947"/>
      <c r="F55" s="42" t="s">
        <v>4178</v>
      </c>
      <c r="G55" s="116">
        <v>1</v>
      </c>
      <c r="H55" s="947"/>
      <c r="I55" s="50" t="s">
        <v>4179</v>
      </c>
      <c r="J55" s="50" t="s">
        <v>4180</v>
      </c>
      <c r="K55" s="1066"/>
      <c r="L55" s="944"/>
      <c r="M55" s="944"/>
    </row>
    <row r="56" spans="1:13" ht="11.25" x14ac:dyDescent="0.25">
      <c r="A56" s="947"/>
      <c r="B56" s="976"/>
      <c r="C56" s="967"/>
      <c r="D56" s="947"/>
      <c r="E56" s="947"/>
      <c r="F56" s="42" t="s">
        <v>4181</v>
      </c>
      <c r="G56" s="116">
        <v>2</v>
      </c>
      <c r="H56" s="947"/>
      <c r="I56" s="50" t="s">
        <v>4179</v>
      </c>
      <c r="J56" s="50" t="s">
        <v>4182</v>
      </c>
      <c r="K56" s="1066"/>
      <c r="L56" s="944"/>
      <c r="M56" s="944"/>
    </row>
    <row r="57" spans="1:13" ht="11.25" x14ac:dyDescent="0.25">
      <c r="A57" s="947"/>
      <c r="B57" s="976"/>
      <c r="C57" s="967"/>
      <c r="D57" s="947"/>
      <c r="E57" s="947"/>
      <c r="F57" s="42" t="s">
        <v>4178</v>
      </c>
      <c r="G57" s="116">
        <v>2</v>
      </c>
      <c r="H57" s="947"/>
      <c r="I57" s="50" t="s">
        <v>4179</v>
      </c>
      <c r="J57" s="50" t="s">
        <v>4183</v>
      </c>
      <c r="K57" s="1066"/>
      <c r="L57" s="944"/>
      <c r="M57" s="944"/>
    </row>
    <row r="58" spans="1:13" ht="11.25" x14ac:dyDescent="0.25">
      <c r="A58" s="947"/>
      <c r="B58" s="976"/>
      <c r="C58" s="967"/>
      <c r="D58" s="947"/>
      <c r="E58" s="947"/>
      <c r="F58" s="42" t="s">
        <v>4181</v>
      </c>
      <c r="G58" s="116">
        <v>2</v>
      </c>
      <c r="H58" s="947"/>
      <c r="I58" s="50" t="s">
        <v>4179</v>
      </c>
      <c r="J58" s="50" t="s">
        <v>4183</v>
      </c>
      <c r="K58" s="1066"/>
      <c r="L58" s="944"/>
      <c r="M58" s="944"/>
    </row>
    <row r="59" spans="1:13" ht="11.25" x14ac:dyDescent="0.25">
      <c r="A59" s="947"/>
      <c r="B59" s="976"/>
      <c r="C59" s="967"/>
      <c r="D59" s="947"/>
      <c r="E59" s="947"/>
      <c r="F59" s="42" t="s">
        <v>4178</v>
      </c>
      <c r="G59" s="116">
        <v>2</v>
      </c>
      <c r="H59" s="947"/>
      <c r="I59" s="50" t="s">
        <v>4179</v>
      </c>
      <c r="J59" s="50" t="s">
        <v>4183</v>
      </c>
      <c r="K59" s="1066"/>
      <c r="L59" s="944"/>
      <c r="M59" s="944"/>
    </row>
    <row r="60" spans="1:13" ht="11.25" x14ac:dyDescent="0.25">
      <c r="A60" s="947"/>
      <c r="B60" s="976"/>
      <c r="C60" s="967"/>
      <c r="D60" s="947"/>
      <c r="E60" s="947"/>
      <c r="F60" s="42" t="s">
        <v>4178</v>
      </c>
      <c r="G60" s="116">
        <v>2</v>
      </c>
      <c r="H60" s="947"/>
      <c r="I60" s="50" t="s">
        <v>4179</v>
      </c>
      <c r="J60" s="50" t="s">
        <v>4183</v>
      </c>
      <c r="K60" s="1066"/>
      <c r="L60" s="944"/>
      <c r="M60" s="944"/>
    </row>
    <row r="61" spans="1:13" ht="11.25" x14ac:dyDescent="0.25">
      <c r="A61" s="937" t="s">
        <v>5896</v>
      </c>
      <c r="B61" s="939" t="s">
        <v>12764</v>
      </c>
      <c r="C61" s="966" t="s">
        <v>739</v>
      </c>
      <c r="D61" s="937" t="s">
        <v>5924</v>
      </c>
      <c r="E61" s="937" t="s">
        <v>5391</v>
      </c>
      <c r="F61" s="42" t="s">
        <v>4150</v>
      </c>
      <c r="G61" s="116">
        <v>4</v>
      </c>
      <c r="H61" s="937" t="s">
        <v>6684</v>
      </c>
      <c r="I61" s="50"/>
      <c r="J61" s="50"/>
      <c r="K61" s="1249">
        <v>1</v>
      </c>
      <c r="L61" s="1243"/>
      <c r="M61" s="1243"/>
    </row>
    <row r="62" spans="1:13" ht="11.25" x14ac:dyDescent="0.25">
      <c r="A62" s="947"/>
      <c r="B62" s="976"/>
      <c r="C62" s="967"/>
      <c r="D62" s="947"/>
      <c r="E62" s="947"/>
      <c r="F62" s="52" t="s">
        <v>4151</v>
      </c>
      <c r="G62" s="116">
        <v>3</v>
      </c>
      <c r="H62" s="947"/>
      <c r="I62" s="50"/>
      <c r="J62" s="50"/>
      <c r="K62" s="1251"/>
      <c r="L62" s="1244"/>
      <c r="M62" s="1244"/>
    </row>
    <row r="63" spans="1:13" ht="11.25" x14ac:dyDescent="0.25">
      <c r="A63" s="947"/>
      <c r="B63" s="976"/>
      <c r="C63" s="967"/>
      <c r="D63" s="947"/>
      <c r="E63" s="947"/>
      <c r="F63" s="52" t="s">
        <v>4152</v>
      </c>
      <c r="G63" s="116">
        <v>2</v>
      </c>
      <c r="H63" s="947"/>
      <c r="I63" s="50"/>
      <c r="J63" s="50"/>
      <c r="K63" s="1251"/>
      <c r="L63" s="1244"/>
      <c r="M63" s="1244"/>
    </row>
    <row r="64" spans="1:13" ht="11.25" x14ac:dyDescent="0.25">
      <c r="A64" s="947"/>
      <c r="B64" s="976"/>
      <c r="C64" s="967"/>
      <c r="D64" s="947"/>
      <c r="E64" s="947"/>
      <c r="F64" s="52" t="s">
        <v>4153</v>
      </c>
      <c r="G64" s="116">
        <v>3</v>
      </c>
      <c r="H64" s="947"/>
      <c r="I64" s="50"/>
      <c r="J64" s="50"/>
      <c r="K64" s="1251"/>
      <c r="L64" s="1244"/>
      <c r="M64" s="1244"/>
    </row>
    <row r="65" spans="1:13" ht="11.25" x14ac:dyDescent="0.25">
      <c r="A65" s="947"/>
      <c r="B65" s="976"/>
      <c r="C65" s="967"/>
      <c r="D65" s="947"/>
      <c r="E65" s="947"/>
      <c r="F65" s="52" t="s">
        <v>4154</v>
      </c>
      <c r="G65" s="116">
        <v>2</v>
      </c>
      <c r="H65" s="947"/>
      <c r="I65" s="50"/>
      <c r="J65" s="50"/>
      <c r="K65" s="1251"/>
      <c r="L65" s="1244"/>
      <c r="M65" s="1244"/>
    </row>
    <row r="66" spans="1:13" ht="11.25" x14ac:dyDescent="0.25">
      <c r="A66" s="938"/>
      <c r="B66" s="940"/>
      <c r="C66" s="992"/>
      <c r="D66" s="938"/>
      <c r="E66" s="938"/>
      <c r="F66" s="52" t="s">
        <v>4155</v>
      </c>
      <c r="G66" s="116">
        <v>4</v>
      </c>
      <c r="H66" s="938"/>
      <c r="I66" s="50"/>
      <c r="J66" s="50"/>
      <c r="K66" s="1250"/>
      <c r="L66" s="1245"/>
      <c r="M66" s="1245"/>
    </row>
    <row r="67" spans="1:13" ht="11.25" x14ac:dyDescent="0.25">
      <c r="A67" s="937" t="s">
        <v>5897</v>
      </c>
      <c r="B67" s="939" t="s">
        <v>12764</v>
      </c>
      <c r="C67" s="966" t="s">
        <v>739</v>
      </c>
      <c r="D67" s="937" t="s">
        <v>5924</v>
      </c>
      <c r="E67" s="937" t="s">
        <v>735</v>
      </c>
      <c r="F67" s="42" t="s">
        <v>4190</v>
      </c>
      <c r="G67" s="116">
        <v>1</v>
      </c>
      <c r="H67" s="937" t="s">
        <v>6684</v>
      </c>
      <c r="I67" s="50" t="s">
        <v>4191</v>
      </c>
      <c r="J67" s="50" t="s">
        <v>4192</v>
      </c>
      <c r="K67" s="1051">
        <v>1</v>
      </c>
      <c r="L67" s="941"/>
      <c r="M67" s="941"/>
    </row>
    <row r="68" spans="1:13" ht="11.25" x14ac:dyDescent="0.25">
      <c r="A68" s="947"/>
      <c r="B68" s="976"/>
      <c r="C68" s="967"/>
      <c r="D68" s="947"/>
      <c r="E68" s="947"/>
      <c r="F68" s="42" t="s">
        <v>4193</v>
      </c>
      <c r="G68" s="116">
        <v>1</v>
      </c>
      <c r="H68" s="947"/>
      <c r="I68" s="50" t="s">
        <v>703</v>
      </c>
      <c r="J68" s="50"/>
      <c r="K68" s="1066"/>
      <c r="L68" s="944"/>
      <c r="M68" s="944"/>
    </row>
    <row r="69" spans="1:13" ht="11.25" x14ac:dyDescent="0.25">
      <c r="A69" s="947"/>
      <c r="B69" s="976"/>
      <c r="C69" s="967"/>
      <c r="D69" s="947"/>
      <c r="E69" s="947"/>
      <c r="F69" s="42" t="s">
        <v>4194</v>
      </c>
      <c r="G69" s="116">
        <v>1</v>
      </c>
      <c r="H69" s="947"/>
      <c r="I69" s="50" t="s">
        <v>703</v>
      </c>
      <c r="J69" s="50"/>
      <c r="K69" s="1066"/>
      <c r="L69" s="944"/>
      <c r="M69" s="944"/>
    </row>
    <row r="70" spans="1:13" ht="11.25" x14ac:dyDescent="0.25">
      <c r="A70" s="947"/>
      <c r="B70" s="976"/>
      <c r="C70" s="967"/>
      <c r="D70" s="947"/>
      <c r="E70" s="947"/>
      <c r="F70" s="42" t="s">
        <v>4195</v>
      </c>
      <c r="G70" s="116">
        <v>1</v>
      </c>
      <c r="H70" s="947"/>
      <c r="I70" s="50" t="s">
        <v>703</v>
      </c>
      <c r="J70" s="50"/>
      <c r="K70" s="1066"/>
      <c r="L70" s="944"/>
      <c r="M70" s="944"/>
    </row>
    <row r="71" spans="1:13" ht="11.25" x14ac:dyDescent="0.25">
      <c r="A71" s="947"/>
      <c r="B71" s="976"/>
      <c r="C71" s="967"/>
      <c r="D71" s="947"/>
      <c r="E71" s="947"/>
      <c r="F71" s="42" t="s">
        <v>5427</v>
      </c>
      <c r="G71" s="116">
        <v>80</v>
      </c>
      <c r="H71" s="947"/>
      <c r="I71" s="50"/>
      <c r="J71" s="50"/>
      <c r="K71" s="1066"/>
      <c r="L71" s="944"/>
      <c r="M71" s="944"/>
    </row>
    <row r="72" spans="1:13" s="97" customFormat="1" ht="11.25" x14ac:dyDescent="0.25">
      <c r="A72" s="947"/>
      <c r="B72" s="976"/>
      <c r="C72" s="967"/>
      <c r="D72" s="947"/>
      <c r="E72" s="947"/>
      <c r="F72" s="42" t="s">
        <v>4196</v>
      </c>
      <c r="G72" s="116">
        <v>1</v>
      </c>
      <c r="H72" s="947"/>
      <c r="I72" s="50" t="s">
        <v>4191</v>
      </c>
      <c r="J72" s="50" t="s">
        <v>704</v>
      </c>
      <c r="K72" s="1066"/>
      <c r="L72" s="944"/>
      <c r="M72" s="944"/>
    </row>
    <row r="73" spans="1:13" ht="11.25" x14ac:dyDescent="0.25">
      <c r="A73" s="947"/>
      <c r="B73" s="976"/>
      <c r="C73" s="967"/>
      <c r="D73" s="947"/>
      <c r="E73" s="947"/>
      <c r="F73" s="42" t="s">
        <v>4193</v>
      </c>
      <c r="G73" s="116">
        <v>1</v>
      </c>
      <c r="H73" s="947"/>
      <c r="I73" s="50" t="s">
        <v>703</v>
      </c>
      <c r="J73" s="50"/>
      <c r="K73" s="1066"/>
      <c r="L73" s="944"/>
      <c r="M73" s="944"/>
    </row>
    <row r="74" spans="1:13" ht="11.25" x14ac:dyDescent="0.25">
      <c r="A74" s="947"/>
      <c r="B74" s="976"/>
      <c r="C74" s="967"/>
      <c r="D74" s="947"/>
      <c r="E74" s="947"/>
      <c r="F74" s="42" t="s">
        <v>4194</v>
      </c>
      <c r="G74" s="116">
        <v>1</v>
      </c>
      <c r="H74" s="947"/>
      <c r="I74" s="50" t="s">
        <v>703</v>
      </c>
      <c r="J74" s="50"/>
      <c r="K74" s="1066"/>
      <c r="L74" s="944"/>
      <c r="M74" s="944"/>
    </row>
    <row r="75" spans="1:13" ht="11.25" x14ac:dyDescent="0.25">
      <c r="A75" s="947"/>
      <c r="B75" s="976"/>
      <c r="C75" s="967"/>
      <c r="D75" s="947"/>
      <c r="E75" s="947"/>
      <c r="F75" s="42" t="s">
        <v>4195</v>
      </c>
      <c r="G75" s="116">
        <v>1</v>
      </c>
      <c r="H75" s="947"/>
      <c r="I75" s="50" t="s">
        <v>703</v>
      </c>
      <c r="J75" s="50"/>
      <c r="K75" s="1066"/>
      <c r="L75" s="944"/>
      <c r="M75" s="944"/>
    </row>
    <row r="76" spans="1:13" ht="11.25" x14ac:dyDescent="0.25">
      <c r="A76" s="947"/>
      <c r="B76" s="976"/>
      <c r="C76" s="967"/>
      <c r="D76" s="947"/>
      <c r="E76" s="947"/>
      <c r="F76" s="42" t="s">
        <v>4197</v>
      </c>
      <c r="G76" s="116">
        <v>9</v>
      </c>
      <c r="H76" s="947"/>
      <c r="I76" s="50" t="s">
        <v>4179</v>
      </c>
      <c r="J76" s="50" t="s">
        <v>4183</v>
      </c>
      <c r="K76" s="1066"/>
      <c r="L76" s="944"/>
      <c r="M76" s="944"/>
    </row>
    <row r="77" spans="1:13" ht="11.25" x14ac:dyDescent="0.25">
      <c r="A77" s="947"/>
      <c r="B77" s="976"/>
      <c r="C77" s="967"/>
      <c r="D77" s="947"/>
      <c r="E77" s="947"/>
      <c r="F77" s="42" t="s">
        <v>4198</v>
      </c>
      <c r="G77" s="116">
        <v>2</v>
      </c>
      <c r="H77" s="947"/>
      <c r="I77" s="50"/>
      <c r="J77" s="50"/>
      <c r="K77" s="1066"/>
      <c r="L77" s="944"/>
      <c r="M77" s="944"/>
    </row>
    <row r="78" spans="1:13" ht="11.25" x14ac:dyDescent="0.25">
      <c r="A78" s="947"/>
      <c r="B78" s="976"/>
      <c r="C78" s="967"/>
      <c r="D78" s="947"/>
      <c r="E78" s="947"/>
      <c r="F78" s="42" t="s">
        <v>4198</v>
      </c>
      <c r="G78" s="116">
        <v>1</v>
      </c>
      <c r="H78" s="947"/>
      <c r="I78" s="50"/>
      <c r="J78" s="50"/>
      <c r="K78" s="1066"/>
      <c r="L78" s="944"/>
      <c r="M78" s="944"/>
    </row>
    <row r="79" spans="1:13" ht="11.25" x14ac:dyDescent="0.25">
      <c r="A79" s="947"/>
      <c r="B79" s="976"/>
      <c r="C79" s="967"/>
      <c r="D79" s="947"/>
      <c r="E79" s="947"/>
      <c r="F79" s="42" t="s">
        <v>4199</v>
      </c>
      <c r="G79" s="116">
        <v>7</v>
      </c>
      <c r="H79" s="947"/>
      <c r="I79" s="50"/>
      <c r="J79" s="50"/>
      <c r="K79" s="1066"/>
      <c r="L79" s="944"/>
      <c r="M79" s="944"/>
    </row>
    <row r="80" spans="1:13" s="97" customFormat="1" ht="11.25" x14ac:dyDescent="0.25">
      <c r="A80" s="947"/>
      <c r="B80" s="976"/>
      <c r="C80" s="967"/>
      <c r="D80" s="947"/>
      <c r="E80" s="947"/>
      <c r="F80" s="42" t="s">
        <v>5419</v>
      </c>
      <c r="G80" s="116">
        <v>62</v>
      </c>
      <c r="H80" s="947"/>
      <c r="I80" s="50"/>
      <c r="J80" s="50"/>
      <c r="K80" s="1066"/>
      <c r="L80" s="944"/>
      <c r="M80" s="944"/>
    </row>
    <row r="81" spans="1:13" ht="11.25" x14ac:dyDescent="0.25">
      <c r="A81" s="938"/>
      <c r="B81" s="940"/>
      <c r="C81" s="992"/>
      <c r="D81" s="938"/>
      <c r="E81" s="938"/>
      <c r="F81" s="42" t="s">
        <v>4200</v>
      </c>
      <c r="G81" s="116">
        <v>2</v>
      </c>
      <c r="H81" s="938"/>
      <c r="I81" s="50"/>
      <c r="J81" s="50"/>
      <c r="K81" s="1052"/>
      <c r="L81" s="942"/>
      <c r="M81" s="942"/>
    </row>
    <row r="82" spans="1:13" ht="11.25" x14ac:dyDescent="0.25">
      <c r="A82" s="937" t="s">
        <v>5898</v>
      </c>
      <c r="B82" s="939" t="s">
        <v>12764</v>
      </c>
      <c r="C82" s="966" t="s">
        <v>739</v>
      </c>
      <c r="D82" s="937" t="s">
        <v>5924</v>
      </c>
      <c r="E82" s="937" t="s">
        <v>4201</v>
      </c>
      <c r="F82" s="42" t="s">
        <v>4202</v>
      </c>
      <c r="G82" s="116">
        <v>337</v>
      </c>
      <c r="H82" s="937" t="s">
        <v>6684</v>
      </c>
      <c r="I82" s="50"/>
      <c r="J82" s="50"/>
      <c r="K82" s="1051">
        <v>2</v>
      </c>
      <c r="L82" s="941"/>
      <c r="M82" s="941"/>
    </row>
    <row r="83" spans="1:13" ht="11.25" x14ac:dyDescent="0.25">
      <c r="A83" s="947"/>
      <c r="B83" s="976"/>
      <c r="C83" s="967"/>
      <c r="D83" s="947"/>
      <c r="E83" s="947"/>
      <c r="F83" s="42" t="s">
        <v>4203</v>
      </c>
      <c r="G83" s="116">
        <v>108</v>
      </c>
      <c r="H83" s="947"/>
      <c r="I83" s="50"/>
      <c r="J83" s="50"/>
      <c r="K83" s="1066"/>
      <c r="L83" s="944"/>
      <c r="M83" s="944"/>
    </row>
    <row r="84" spans="1:13" s="77" customFormat="1" ht="11.25" x14ac:dyDescent="0.25">
      <c r="A84" s="947"/>
      <c r="B84" s="976"/>
      <c r="C84" s="967"/>
      <c r="D84" s="947"/>
      <c r="E84" s="947"/>
      <c r="F84" s="42" t="s">
        <v>4902</v>
      </c>
      <c r="G84" s="116">
        <v>1</v>
      </c>
      <c r="H84" s="947"/>
      <c r="I84" s="50"/>
      <c r="J84" s="50"/>
      <c r="K84" s="1066"/>
      <c r="L84" s="944"/>
      <c r="M84" s="944"/>
    </row>
    <row r="85" spans="1:13" s="77" customFormat="1" ht="11.25" x14ac:dyDescent="0.25">
      <c r="A85" s="947"/>
      <c r="B85" s="976"/>
      <c r="C85" s="967"/>
      <c r="D85" s="947"/>
      <c r="E85" s="947"/>
      <c r="F85" s="42" t="s">
        <v>4901</v>
      </c>
      <c r="G85" s="116">
        <v>1</v>
      </c>
      <c r="H85" s="947"/>
      <c r="I85" s="50"/>
      <c r="J85" s="50"/>
      <c r="K85" s="1066"/>
      <c r="L85" s="944"/>
      <c r="M85" s="944"/>
    </row>
    <row r="86" spans="1:13" s="97" customFormat="1" ht="11.25" x14ac:dyDescent="0.25">
      <c r="A86" s="947"/>
      <c r="B86" s="976"/>
      <c r="C86" s="967"/>
      <c r="D86" s="947"/>
      <c r="E86" s="947"/>
      <c r="F86" s="42" t="s">
        <v>5419</v>
      </c>
      <c r="G86" s="116">
        <v>161</v>
      </c>
      <c r="H86" s="947"/>
      <c r="I86" s="50"/>
      <c r="J86" s="50"/>
      <c r="K86" s="1066"/>
      <c r="L86" s="944"/>
      <c r="M86" s="944"/>
    </row>
    <row r="87" spans="1:13" s="97" customFormat="1" ht="11.25" x14ac:dyDescent="0.25">
      <c r="A87" s="938"/>
      <c r="B87" s="940"/>
      <c r="C87" s="992"/>
      <c r="D87" s="938"/>
      <c r="E87" s="938"/>
      <c r="F87" s="42" t="s">
        <v>5428</v>
      </c>
      <c r="G87" s="116">
        <v>80</v>
      </c>
      <c r="H87" s="938"/>
      <c r="I87" s="50"/>
      <c r="J87" s="50"/>
      <c r="K87" s="1052"/>
      <c r="L87" s="942"/>
      <c r="M87" s="942"/>
    </row>
    <row r="88" spans="1:13" s="97" customFormat="1" ht="24.75" customHeight="1" x14ac:dyDescent="0.25">
      <c r="A88" s="162" t="s">
        <v>5899</v>
      </c>
      <c r="B88" s="164" t="s">
        <v>11407</v>
      </c>
      <c r="C88" s="335" t="s">
        <v>739</v>
      </c>
      <c r="D88" s="163" t="s">
        <v>6639</v>
      </c>
      <c r="E88" s="163" t="s">
        <v>739</v>
      </c>
      <c r="F88" s="42" t="s">
        <v>11408</v>
      </c>
      <c r="G88" s="116">
        <v>1</v>
      </c>
      <c r="H88" s="116" t="s">
        <v>6684</v>
      </c>
      <c r="I88" s="50"/>
      <c r="J88" s="50"/>
      <c r="K88" s="173">
        <v>1</v>
      </c>
      <c r="L88" s="834"/>
      <c r="M88" s="834"/>
    </row>
    <row r="89" spans="1:13" ht="45" x14ac:dyDescent="0.25">
      <c r="A89" s="343" t="s">
        <v>6641</v>
      </c>
      <c r="B89" s="341" t="s">
        <v>12764</v>
      </c>
      <c r="C89" s="335" t="s">
        <v>739</v>
      </c>
      <c r="D89" s="115" t="s">
        <v>7756</v>
      </c>
      <c r="E89" s="115" t="s">
        <v>739</v>
      </c>
      <c r="F89" s="42" t="s">
        <v>4205</v>
      </c>
      <c r="G89" s="116">
        <v>55</v>
      </c>
      <c r="H89" s="116" t="s">
        <v>6684</v>
      </c>
      <c r="I89" s="50" t="s">
        <v>4206</v>
      </c>
      <c r="J89" s="50"/>
      <c r="K89" s="172">
        <v>1</v>
      </c>
      <c r="L89" s="833"/>
      <c r="M89" s="866"/>
    </row>
    <row r="90" spans="1:13" s="97" customFormat="1" ht="33.75" x14ac:dyDescent="0.25">
      <c r="A90" s="413" t="s">
        <v>7758</v>
      </c>
      <c r="B90" s="409" t="s">
        <v>11420</v>
      </c>
      <c r="C90" s="357" t="s">
        <v>739</v>
      </c>
      <c r="D90" s="411" t="s">
        <v>7852</v>
      </c>
      <c r="E90" s="411" t="s">
        <v>739</v>
      </c>
      <c r="F90" s="558" t="s">
        <v>11421</v>
      </c>
      <c r="G90" s="116">
        <v>1</v>
      </c>
      <c r="H90" s="470" t="s">
        <v>6682</v>
      </c>
      <c r="I90" s="50"/>
      <c r="J90" s="50"/>
      <c r="K90" s="417">
        <v>1</v>
      </c>
      <c r="L90" s="834"/>
      <c r="M90" s="867"/>
    </row>
    <row r="91" spans="1:13" ht="11.25" x14ac:dyDescent="0.25">
      <c r="A91" s="114" t="s">
        <v>5423</v>
      </c>
      <c r="B91" s="872" t="s">
        <v>11414</v>
      </c>
      <c r="C91" s="335" t="s">
        <v>739</v>
      </c>
      <c r="D91" s="115" t="s">
        <v>475</v>
      </c>
      <c r="E91" s="115" t="s">
        <v>739</v>
      </c>
      <c r="F91" s="42" t="s">
        <v>475</v>
      </c>
      <c r="G91" s="116">
        <v>3</v>
      </c>
      <c r="H91" s="116" t="s">
        <v>6684</v>
      </c>
      <c r="I91" s="50"/>
      <c r="J91" s="50"/>
      <c r="K91" s="172">
        <v>1</v>
      </c>
      <c r="L91" s="833"/>
      <c r="M91" s="866"/>
    </row>
    <row r="92" spans="1:13" s="97" customFormat="1" ht="45" x14ac:dyDescent="0.25">
      <c r="A92" s="403" t="s">
        <v>7850</v>
      </c>
      <c r="B92" s="402" t="s">
        <v>12764</v>
      </c>
      <c r="C92" s="335" t="s">
        <v>739</v>
      </c>
      <c r="D92" s="399" t="s">
        <v>4082</v>
      </c>
      <c r="E92" s="399" t="s">
        <v>739</v>
      </c>
      <c r="F92" s="42" t="s">
        <v>7858</v>
      </c>
      <c r="G92" s="116">
        <v>1983</v>
      </c>
      <c r="H92" s="116" t="s">
        <v>6695</v>
      </c>
      <c r="I92" s="50"/>
      <c r="J92" s="50"/>
      <c r="K92" s="414">
        <v>1</v>
      </c>
      <c r="L92" s="833"/>
      <c r="M92" s="866"/>
    </row>
    <row r="93" spans="1:13" s="97" customFormat="1" ht="45" x14ac:dyDescent="0.25">
      <c r="A93" s="196" t="s">
        <v>5405</v>
      </c>
      <c r="B93" s="199" t="s">
        <v>12764</v>
      </c>
      <c r="C93" s="356" t="s">
        <v>4210</v>
      </c>
      <c r="D93" s="198" t="s">
        <v>7759</v>
      </c>
      <c r="E93" s="198" t="s">
        <v>4210</v>
      </c>
      <c r="F93" s="42" t="s">
        <v>4207</v>
      </c>
      <c r="G93" s="116">
        <v>12</v>
      </c>
      <c r="H93" s="116" t="s">
        <v>6684</v>
      </c>
      <c r="I93" s="50" t="s">
        <v>4208</v>
      </c>
      <c r="J93" s="50"/>
      <c r="K93" s="201">
        <v>4</v>
      </c>
      <c r="L93" s="833"/>
      <c r="M93" s="833"/>
    </row>
    <row r="94" spans="1:13" s="97" customFormat="1" ht="11.25" x14ac:dyDescent="0.25">
      <c r="A94" s="937" t="s">
        <v>5407</v>
      </c>
      <c r="B94" s="939" t="s">
        <v>11391</v>
      </c>
      <c r="C94" s="962" t="s">
        <v>4210</v>
      </c>
      <c r="D94" s="937" t="s">
        <v>4209</v>
      </c>
      <c r="E94" s="937" t="s">
        <v>4210</v>
      </c>
      <c r="F94" s="42" t="s">
        <v>5923</v>
      </c>
      <c r="G94" s="116">
        <v>1048</v>
      </c>
      <c r="H94" s="937" t="s">
        <v>6684</v>
      </c>
      <c r="I94" s="50" t="s">
        <v>695</v>
      </c>
      <c r="J94" s="50"/>
      <c r="K94" s="1051">
        <v>1</v>
      </c>
      <c r="L94" s="941"/>
      <c r="M94" s="941"/>
    </row>
    <row r="95" spans="1:13" s="97" customFormat="1" ht="11.25" x14ac:dyDescent="0.25">
      <c r="A95" s="947"/>
      <c r="B95" s="976"/>
      <c r="C95" s="963"/>
      <c r="D95" s="947"/>
      <c r="E95" s="947"/>
      <c r="F95" s="42" t="s">
        <v>4211</v>
      </c>
      <c r="G95" s="116">
        <v>97</v>
      </c>
      <c r="H95" s="947"/>
      <c r="I95" s="50" t="s">
        <v>695</v>
      </c>
      <c r="J95" s="50"/>
      <c r="K95" s="1066"/>
      <c r="L95" s="944"/>
      <c r="M95" s="944"/>
    </row>
    <row r="96" spans="1:13" s="97" customFormat="1" ht="11.25" x14ac:dyDescent="0.25">
      <c r="A96" s="947"/>
      <c r="B96" s="976"/>
      <c r="C96" s="963"/>
      <c r="D96" s="947"/>
      <c r="E96" s="947"/>
      <c r="F96" s="42" t="s">
        <v>4212</v>
      </c>
      <c r="G96" s="116">
        <v>44</v>
      </c>
      <c r="H96" s="947"/>
      <c r="I96" s="50" t="s">
        <v>695</v>
      </c>
      <c r="J96" s="50"/>
      <c r="K96" s="1066"/>
      <c r="L96" s="944"/>
      <c r="M96" s="944"/>
    </row>
    <row r="97" spans="1:13" s="97" customFormat="1" ht="11.25" x14ac:dyDescent="0.25">
      <c r="A97" s="947"/>
      <c r="B97" s="976"/>
      <c r="C97" s="963"/>
      <c r="D97" s="947"/>
      <c r="E97" s="947"/>
      <c r="F97" s="42" t="s">
        <v>4213</v>
      </c>
      <c r="G97" s="116">
        <v>18</v>
      </c>
      <c r="H97" s="947"/>
      <c r="I97" s="50" t="s">
        <v>695</v>
      </c>
      <c r="J97" s="50"/>
      <c r="K97" s="1066"/>
      <c r="L97" s="944"/>
      <c r="M97" s="944"/>
    </row>
    <row r="98" spans="1:13" s="97" customFormat="1" ht="11.25" x14ac:dyDescent="0.25">
      <c r="A98" s="937" t="s">
        <v>5408</v>
      </c>
      <c r="B98" s="939" t="s">
        <v>11391</v>
      </c>
      <c r="C98" s="962" t="s">
        <v>4210</v>
      </c>
      <c r="D98" s="937" t="s">
        <v>4209</v>
      </c>
      <c r="E98" s="937" t="s">
        <v>4217</v>
      </c>
      <c r="F98" s="42" t="s">
        <v>5922</v>
      </c>
      <c r="G98" s="116">
        <v>137</v>
      </c>
      <c r="H98" s="937" t="s">
        <v>6684</v>
      </c>
      <c r="I98" s="50" t="s">
        <v>695</v>
      </c>
      <c r="J98" s="50"/>
      <c r="K98" s="1051">
        <v>1</v>
      </c>
      <c r="L98" s="941"/>
      <c r="M98" s="941"/>
    </row>
    <row r="99" spans="1:13" s="97" customFormat="1" ht="11.25" x14ac:dyDescent="0.25">
      <c r="A99" s="947"/>
      <c r="B99" s="976"/>
      <c r="C99" s="963"/>
      <c r="D99" s="947"/>
      <c r="E99" s="947"/>
      <c r="F99" s="42" t="s">
        <v>4218</v>
      </c>
      <c r="G99" s="116">
        <v>2</v>
      </c>
      <c r="H99" s="947"/>
      <c r="I99" s="50" t="s">
        <v>695</v>
      </c>
      <c r="J99" s="50"/>
      <c r="K99" s="1066"/>
      <c r="L99" s="944"/>
      <c r="M99" s="944"/>
    </row>
    <row r="100" spans="1:13" s="97" customFormat="1" ht="11.25" x14ac:dyDescent="0.25">
      <c r="A100" s="947"/>
      <c r="B100" s="976"/>
      <c r="C100" s="963"/>
      <c r="D100" s="947"/>
      <c r="E100" s="947"/>
      <c r="F100" s="42" t="s">
        <v>5922</v>
      </c>
      <c r="G100" s="116">
        <v>11</v>
      </c>
      <c r="H100" s="947"/>
      <c r="I100" s="50" t="s">
        <v>695</v>
      </c>
      <c r="J100" s="50"/>
      <c r="K100" s="1066"/>
      <c r="L100" s="944"/>
      <c r="M100" s="944"/>
    </row>
    <row r="101" spans="1:13" s="97" customFormat="1" ht="11.25" x14ac:dyDescent="0.25">
      <c r="A101" s="947"/>
      <c r="B101" s="976"/>
      <c r="C101" s="963"/>
      <c r="D101" s="947"/>
      <c r="E101" s="947"/>
      <c r="F101" s="42" t="s">
        <v>4212</v>
      </c>
      <c r="G101" s="116">
        <v>18</v>
      </c>
      <c r="H101" s="947"/>
      <c r="I101" s="50" t="s">
        <v>695</v>
      </c>
      <c r="J101" s="50"/>
      <c r="K101" s="1066"/>
      <c r="L101" s="944"/>
      <c r="M101" s="944"/>
    </row>
    <row r="102" spans="1:13" s="97" customFormat="1" ht="11.25" x14ac:dyDescent="0.25">
      <c r="A102" s="947"/>
      <c r="B102" s="976"/>
      <c r="C102" s="963"/>
      <c r="D102" s="947"/>
      <c r="E102" s="947"/>
      <c r="F102" s="42" t="s">
        <v>4218</v>
      </c>
      <c r="G102" s="116">
        <v>4</v>
      </c>
      <c r="H102" s="947"/>
      <c r="I102" s="50" t="s">
        <v>695</v>
      </c>
      <c r="J102" s="50"/>
      <c r="K102" s="1066"/>
      <c r="L102" s="944"/>
      <c r="M102" s="944"/>
    </row>
    <row r="103" spans="1:13" s="97" customFormat="1" ht="11.25" x14ac:dyDescent="0.25">
      <c r="A103" s="947"/>
      <c r="B103" s="976"/>
      <c r="C103" s="963"/>
      <c r="D103" s="947"/>
      <c r="E103" s="947"/>
      <c r="F103" s="42" t="s">
        <v>4219</v>
      </c>
      <c r="G103" s="116">
        <v>4</v>
      </c>
      <c r="H103" s="947"/>
      <c r="I103" s="50"/>
      <c r="J103" s="50"/>
      <c r="K103" s="1066"/>
      <c r="L103" s="944"/>
      <c r="M103" s="944"/>
    </row>
    <row r="104" spans="1:13" s="97" customFormat="1" ht="11.25" x14ac:dyDescent="0.25">
      <c r="A104" s="947"/>
      <c r="B104" s="976"/>
      <c r="C104" s="963"/>
      <c r="D104" s="947"/>
      <c r="E104" s="947"/>
      <c r="F104" s="42" t="s">
        <v>4213</v>
      </c>
      <c r="G104" s="116">
        <v>21</v>
      </c>
      <c r="H104" s="947"/>
      <c r="I104" s="50" t="s">
        <v>695</v>
      </c>
      <c r="J104" s="50"/>
      <c r="K104" s="1066"/>
      <c r="L104" s="944"/>
      <c r="M104" s="944"/>
    </row>
    <row r="105" spans="1:13" s="97" customFormat="1" ht="11.25" x14ac:dyDescent="0.25">
      <c r="A105" s="937" t="s">
        <v>5409</v>
      </c>
      <c r="B105" s="939" t="s">
        <v>12764</v>
      </c>
      <c r="C105" s="962" t="s">
        <v>4210</v>
      </c>
      <c r="D105" s="937" t="s">
        <v>5924</v>
      </c>
      <c r="E105" s="937" t="s">
        <v>4210</v>
      </c>
      <c r="F105" s="42" t="s">
        <v>4222</v>
      </c>
      <c r="G105" s="116">
        <v>9</v>
      </c>
      <c r="H105" s="937" t="s">
        <v>6684</v>
      </c>
      <c r="I105" s="50"/>
      <c r="J105" s="50"/>
      <c r="K105" s="1051">
        <v>2</v>
      </c>
      <c r="L105" s="941"/>
      <c r="M105" s="941"/>
    </row>
    <row r="106" spans="1:13" s="97" customFormat="1" ht="11.25" x14ac:dyDescent="0.25">
      <c r="A106" s="947"/>
      <c r="B106" s="976"/>
      <c r="C106" s="963"/>
      <c r="D106" s="947"/>
      <c r="E106" s="947"/>
      <c r="F106" s="42" t="s">
        <v>4223</v>
      </c>
      <c r="G106" s="116">
        <v>5</v>
      </c>
      <c r="H106" s="947"/>
      <c r="I106" s="50"/>
      <c r="J106" s="50"/>
      <c r="K106" s="1066"/>
      <c r="L106" s="944"/>
      <c r="M106" s="944"/>
    </row>
    <row r="107" spans="1:13" s="97" customFormat="1" ht="11.25" x14ac:dyDescent="0.25">
      <c r="A107" s="947"/>
      <c r="B107" s="976"/>
      <c r="C107" s="963"/>
      <c r="D107" s="947"/>
      <c r="E107" s="947"/>
      <c r="F107" s="42" t="s">
        <v>4224</v>
      </c>
      <c r="G107" s="116">
        <v>215</v>
      </c>
      <c r="H107" s="947"/>
      <c r="I107" s="50"/>
      <c r="J107" s="50"/>
      <c r="K107" s="1066"/>
      <c r="L107" s="944"/>
      <c r="M107" s="944"/>
    </row>
    <row r="108" spans="1:13" s="97" customFormat="1" ht="11.25" x14ac:dyDescent="0.25">
      <c r="A108" s="947"/>
      <c r="B108" s="976"/>
      <c r="C108" s="963"/>
      <c r="D108" s="947"/>
      <c r="E108" s="947"/>
      <c r="F108" s="42" t="s">
        <v>4225</v>
      </c>
      <c r="G108" s="116">
        <v>14</v>
      </c>
      <c r="H108" s="947"/>
      <c r="I108" s="50"/>
      <c r="J108" s="50"/>
      <c r="K108" s="1066"/>
      <c r="L108" s="944"/>
      <c r="M108" s="944"/>
    </row>
    <row r="109" spans="1:13" s="97" customFormat="1" ht="11.25" x14ac:dyDescent="0.25">
      <c r="A109" s="947"/>
      <c r="B109" s="976"/>
      <c r="C109" s="963"/>
      <c r="D109" s="947"/>
      <c r="E109" s="947"/>
      <c r="F109" s="42" t="s">
        <v>4226</v>
      </c>
      <c r="G109" s="116">
        <v>165</v>
      </c>
      <c r="H109" s="947"/>
      <c r="I109" s="50"/>
      <c r="J109" s="50"/>
      <c r="K109" s="1066"/>
      <c r="L109" s="944"/>
      <c r="M109" s="944"/>
    </row>
    <row r="110" spans="1:13" s="97" customFormat="1" ht="11.25" x14ac:dyDescent="0.25">
      <c r="A110" s="947"/>
      <c r="B110" s="976"/>
      <c r="C110" s="963"/>
      <c r="D110" s="947"/>
      <c r="E110" s="947"/>
      <c r="F110" s="42" t="s">
        <v>4227</v>
      </c>
      <c r="G110" s="116">
        <v>16</v>
      </c>
      <c r="H110" s="947"/>
      <c r="I110" s="50"/>
      <c r="J110" s="50"/>
      <c r="K110" s="1066"/>
      <c r="L110" s="944"/>
      <c r="M110" s="944"/>
    </row>
    <row r="111" spans="1:13" s="97" customFormat="1" ht="11.25" x14ac:dyDescent="0.25">
      <c r="A111" s="947"/>
      <c r="B111" s="976"/>
      <c r="C111" s="963"/>
      <c r="D111" s="947"/>
      <c r="E111" s="947"/>
      <c r="F111" s="42" t="s">
        <v>4228</v>
      </c>
      <c r="G111" s="116">
        <v>23</v>
      </c>
      <c r="H111" s="947"/>
      <c r="I111" s="50"/>
      <c r="J111" s="50"/>
      <c r="K111" s="1066"/>
      <c r="L111" s="944"/>
      <c r="M111" s="944"/>
    </row>
    <row r="112" spans="1:13" s="97" customFormat="1" ht="11.25" x14ac:dyDescent="0.25">
      <c r="A112" s="947"/>
      <c r="B112" s="976"/>
      <c r="C112" s="963"/>
      <c r="D112" s="947"/>
      <c r="E112" s="947"/>
      <c r="F112" s="42" t="s">
        <v>4229</v>
      </c>
      <c r="G112" s="116">
        <v>508</v>
      </c>
      <c r="H112" s="947"/>
      <c r="I112" s="50"/>
      <c r="J112" s="50"/>
      <c r="K112" s="1066"/>
      <c r="L112" s="944"/>
      <c r="M112" s="944"/>
    </row>
    <row r="113" spans="1:13" s="97" customFormat="1" ht="11.25" x14ac:dyDescent="0.25">
      <c r="A113" s="947"/>
      <c r="B113" s="976"/>
      <c r="C113" s="963"/>
      <c r="D113" s="947"/>
      <c r="E113" s="947"/>
      <c r="F113" s="42" t="s">
        <v>7152</v>
      </c>
      <c r="G113" s="116">
        <v>1</v>
      </c>
      <c r="H113" s="947"/>
      <c r="I113" s="50"/>
      <c r="J113" s="50"/>
      <c r="K113" s="1066"/>
      <c r="L113" s="944"/>
      <c r="M113" s="944"/>
    </row>
    <row r="114" spans="1:13" s="97" customFormat="1" ht="11.25" x14ac:dyDescent="0.25">
      <c r="A114" s="947"/>
      <c r="B114" s="976"/>
      <c r="C114" s="963"/>
      <c r="D114" s="947"/>
      <c r="E114" s="947"/>
      <c r="F114" s="42" t="s">
        <v>5426</v>
      </c>
      <c r="G114" s="116">
        <v>172</v>
      </c>
      <c r="H114" s="947"/>
      <c r="I114" s="50"/>
      <c r="J114" s="50"/>
      <c r="K114" s="1066"/>
      <c r="L114" s="944"/>
      <c r="M114" s="944"/>
    </row>
    <row r="115" spans="1:13" s="97" customFormat="1" ht="11.25" x14ac:dyDescent="0.25">
      <c r="A115" s="343" t="s">
        <v>5410</v>
      </c>
      <c r="B115" s="341" t="s">
        <v>697</v>
      </c>
      <c r="C115" s="356" t="s">
        <v>4210</v>
      </c>
      <c r="D115" s="337" t="s">
        <v>697</v>
      </c>
      <c r="E115" s="337" t="s">
        <v>4210</v>
      </c>
      <c r="F115" s="42" t="s">
        <v>12762</v>
      </c>
      <c r="G115" s="116">
        <v>15667</v>
      </c>
      <c r="H115" s="116" t="s">
        <v>6695</v>
      </c>
      <c r="I115" s="50"/>
      <c r="J115" s="50"/>
      <c r="K115" s="349">
        <v>2</v>
      </c>
      <c r="L115" s="833"/>
      <c r="M115" s="866"/>
    </row>
    <row r="116" spans="1:13" s="97" customFormat="1" ht="11.25" x14ac:dyDescent="0.25">
      <c r="A116" s="343" t="s">
        <v>5411</v>
      </c>
      <c r="B116" s="341" t="s">
        <v>11407</v>
      </c>
      <c r="C116" s="356" t="s">
        <v>4210</v>
      </c>
      <c r="D116" s="337" t="s">
        <v>6639</v>
      </c>
      <c r="E116" s="337" t="s">
        <v>4210</v>
      </c>
      <c r="F116" s="42" t="s">
        <v>11408</v>
      </c>
      <c r="G116" s="116">
        <v>1</v>
      </c>
      <c r="H116" s="898" t="s">
        <v>6682</v>
      </c>
      <c r="I116" s="50"/>
      <c r="J116" s="50"/>
      <c r="K116" s="350">
        <v>1</v>
      </c>
      <c r="L116" s="834"/>
      <c r="M116" s="834"/>
    </row>
    <row r="117" spans="1:13" s="97" customFormat="1" ht="33.75" x14ac:dyDescent="0.25">
      <c r="A117" s="413" t="s">
        <v>5412</v>
      </c>
      <c r="B117" s="409" t="s">
        <v>11420</v>
      </c>
      <c r="C117" s="214" t="s">
        <v>4210</v>
      </c>
      <c r="D117" s="411" t="s">
        <v>7852</v>
      </c>
      <c r="E117" s="411" t="s">
        <v>4210</v>
      </c>
      <c r="F117" s="558" t="s">
        <v>11421</v>
      </c>
      <c r="G117" s="116">
        <v>1</v>
      </c>
      <c r="H117" s="470" t="s">
        <v>6682</v>
      </c>
      <c r="I117" s="50"/>
      <c r="J117" s="50"/>
      <c r="K117" s="417">
        <v>1</v>
      </c>
      <c r="L117" s="834"/>
      <c r="M117" s="834"/>
    </row>
    <row r="118" spans="1:13" s="97" customFormat="1" ht="11.25" x14ac:dyDescent="0.25">
      <c r="A118" s="347" t="s">
        <v>5406</v>
      </c>
      <c r="B118" s="872" t="s">
        <v>11414</v>
      </c>
      <c r="C118" s="358" t="s">
        <v>4210</v>
      </c>
      <c r="D118" s="351" t="s">
        <v>475</v>
      </c>
      <c r="E118" s="346" t="s">
        <v>4210</v>
      </c>
      <c r="F118" s="42" t="s">
        <v>4232</v>
      </c>
      <c r="G118" s="116">
        <v>1</v>
      </c>
      <c r="H118" s="898" t="s">
        <v>6682</v>
      </c>
      <c r="I118" s="50"/>
      <c r="J118" s="50"/>
      <c r="K118" s="349">
        <v>1</v>
      </c>
      <c r="L118" s="849"/>
      <c r="M118" s="849"/>
    </row>
    <row r="119" spans="1:13" s="97" customFormat="1" ht="45" x14ac:dyDescent="0.25">
      <c r="A119" s="196" t="s">
        <v>5414</v>
      </c>
      <c r="B119" s="199" t="s">
        <v>12764</v>
      </c>
      <c r="C119" s="355" t="s">
        <v>4214</v>
      </c>
      <c r="D119" s="337" t="s">
        <v>7759</v>
      </c>
      <c r="E119" s="198" t="s">
        <v>4214</v>
      </c>
      <c r="F119" s="42" t="s">
        <v>4207</v>
      </c>
      <c r="G119" s="116">
        <v>12</v>
      </c>
      <c r="H119" s="116" t="s">
        <v>6684</v>
      </c>
      <c r="I119" s="50" t="s">
        <v>4208</v>
      </c>
      <c r="J119" s="50"/>
      <c r="K119" s="201">
        <v>4</v>
      </c>
      <c r="L119" s="833"/>
      <c r="M119" s="833"/>
    </row>
    <row r="120" spans="1:13" s="97" customFormat="1" ht="11.25" x14ac:dyDescent="0.25">
      <c r="A120" s="937" t="s">
        <v>5413</v>
      </c>
      <c r="B120" s="939" t="s">
        <v>11391</v>
      </c>
      <c r="C120" s="966" t="s">
        <v>4214</v>
      </c>
      <c r="D120" s="937" t="s">
        <v>4209</v>
      </c>
      <c r="E120" s="937" t="s">
        <v>4214</v>
      </c>
      <c r="F120" s="42" t="s">
        <v>5922</v>
      </c>
      <c r="G120" s="116">
        <v>1058</v>
      </c>
      <c r="H120" s="937" t="s">
        <v>6684</v>
      </c>
      <c r="I120" s="50" t="s">
        <v>695</v>
      </c>
      <c r="J120" s="50"/>
      <c r="K120" s="1051">
        <v>1</v>
      </c>
      <c r="L120" s="941"/>
      <c r="M120" s="941"/>
    </row>
    <row r="121" spans="1:13" s="97" customFormat="1" ht="11.25" x14ac:dyDescent="0.25">
      <c r="A121" s="947"/>
      <c r="B121" s="976"/>
      <c r="C121" s="967"/>
      <c r="D121" s="947"/>
      <c r="E121" s="947"/>
      <c r="F121" s="42" t="s">
        <v>4215</v>
      </c>
      <c r="G121" s="116">
        <v>12</v>
      </c>
      <c r="H121" s="947"/>
      <c r="I121" s="50" t="s">
        <v>695</v>
      </c>
      <c r="J121" s="50"/>
      <c r="K121" s="1066"/>
      <c r="L121" s="944"/>
      <c r="M121" s="944"/>
    </row>
    <row r="122" spans="1:13" s="97" customFormat="1" ht="11.25" x14ac:dyDescent="0.25">
      <c r="A122" s="947"/>
      <c r="B122" s="976"/>
      <c r="C122" s="967"/>
      <c r="D122" s="947"/>
      <c r="E122" s="947"/>
      <c r="F122" s="42" t="s">
        <v>4216</v>
      </c>
      <c r="G122" s="116">
        <v>97</v>
      </c>
      <c r="H122" s="947"/>
      <c r="I122" s="50" t="s">
        <v>695</v>
      </c>
      <c r="J122" s="50"/>
      <c r="K122" s="1066"/>
      <c r="L122" s="944"/>
      <c r="M122" s="944"/>
    </row>
    <row r="123" spans="1:13" s="97" customFormat="1" ht="11.25" x14ac:dyDescent="0.25">
      <c r="A123" s="947"/>
      <c r="B123" s="976"/>
      <c r="C123" s="967"/>
      <c r="D123" s="947"/>
      <c r="E123" s="947"/>
      <c r="F123" s="42" t="s">
        <v>4212</v>
      </c>
      <c r="G123" s="116">
        <v>44</v>
      </c>
      <c r="H123" s="947"/>
      <c r="I123" s="50" t="s">
        <v>695</v>
      </c>
      <c r="J123" s="50"/>
      <c r="K123" s="1066"/>
      <c r="L123" s="944"/>
      <c r="M123" s="944"/>
    </row>
    <row r="124" spans="1:13" s="97" customFormat="1" ht="11.25" x14ac:dyDescent="0.25">
      <c r="A124" s="937" t="s">
        <v>5915</v>
      </c>
      <c r="B124" s="939" t="s">
        <v>11391</v>
      </c>
      <c r="C124" s="966" t="s">
        <v>4214</v>
      </c>
      <c r="D124" s="937" t="s">
        <v>4209</v>
      </c>
      <c r="E124" s="937" t="s">
        <v>4220</v>
      </c>
      <c r="F124" s="42" t="s">
        <v>5922</v>
      </c>
      <c r="G124" s="116">
        <v>137</v>
      </c>
      <c r="H124" s="937" t="s">
        <v>6684</v>
      </c>
      <c r="I124" s="50" t="s">
        <v>695</v>
      </c>
      <c r="J124" s="50"/>
      <c r="K124" s="1051">
        <v>1</v>
      </c>
      <c r="L124" s="941"/>
      <c r="M124" s="941"/>
    </row>
    <row r="125" spans="1:13" s="97" customFormat="1" ht="11.25" x14ac:dyDescent="0.25">
      <c r="A125" s="947"/>
      <c r="B125" s="976"/>
      <c r="C125" s="967"/>
      <c r="D125" s="947"/>
      <c r="E125" s="947"/>
      <c r="F125" s="42" t="s">
        <v>4221</v>
      </c>
      <c r="G125" s="116">
        <v>2</v>
      </c>
      <c r="H125" s="947"/>
      <c r="I125" s="50" t="s">
        <v>695</v>
      </c>
      <c r="J125" s="50"/>
      <c r="K125" s="1066"/>
      <c r="L125" s="944"/>
      <c r="M125" s="944"/>
    </row>
    <row r="126" spans="1:13" s="97" customFormat="1" ht="11.25" x14ac:dyDescent="0.25">
      <c r="A126" s="947"/>
      <c r="B126" s="976"/>
      <c r="C126" s="967"/>
      <c r="D126" s="947"/>
      <c r="E126" s="947"/>
      <c r="F126" s="42" t="s">
        <v>5922</v>
      </c>
      <c r="G126" s="116">
        <v>11</v>
      </c>
      <c r="H126" s="947"/>
      <c r="I126" s="50" t="s">
        <v>695</v>
      </c>
      <c r="J126" s="50"/>
      <c r="K126" s="1066"/>
      <c r="L126" s="944"/>
      <c r="M126" s="944"/>
    </row>
    <row r="127" spans="1:13" s="97" customFormat="1" ht="11.25" x14ac:dyDescent="0.25">
      <c r="A127" s="947"/>
      <c r="B127" s="976"/>
      <c r="C127" s="967"/>
      <c r="D127" s="947"/>
      <c r="E127" s="947"/>
      <c r="F127" s="42" t="s">
        <v>4212</v>
      </c>
      <c r="G127" s="116">
        <v>18</v>
      </c>
      <c r="H127" s="947"/>
      <c r="I127" s="50" t="s">
        <v>695</v>
      </c>
      <c r="J127" s="50"/>
      <c r="K127" s="1066"/>
      <c r="L127" s="944"/>
      <c r="M127" s="944"/>
    </row>
    <row r="128" spans="1:13" s="97" customFormat="1" ht="11.25" x14ac:dyDescent="0.25">
      <c r="A128" s="947"/>
      <c r="B128" s="976"/>
      <c r="C128" s="967"/>
      <c r="D128" s="947"/>
      <c r="E128" s="947"/>
      <c r="F128" s="42" t="s">
        <v>4221</v>
      </c>
      <c r="G128" s="116">
        <v>4</v>
      </c>
      <c r="H128" s="947"/>
      <c r="I128" s="50" t="s">
        <v>695</v>
      </c>
      <c r="J128" s="50"/>
      <c r="K128" s="1066"/>
      <c r="L128" s="944"/>
      <c r="M128" s="944"/>
    </row>
    <row r="129" spans="1:13" s="97" customFormat="1" ht="11.25" x14ac:dyDescent="0.25">
      <c r="A129" s="947"/>
      <c r="B129" s="976"/>
      <c r="C129" s="967"/>
      <c r="D129" s="947"/>
      <c r="E129" s="947"/>
      <c r="F129" s="42" t="s">
        <v>4219</v>
      </c>
      <c r="G129" s="116">
        <v>4</v>
      </c>
      <c r="H129" s="947"/>
      <c r="I129" s="50" t="s">
        <v>695</v>
      </c>
      <c r="J129" s="50"/>
      <c r="K129" s="1066"/>
      <c r="L129" s="944"/>
      <c r="M129" s="944"/>
    </row>
    <row r="130" spans="1:13" s="97" customFormat="1" ht="11.25" x14ac:dyDescent="0.25">
      <c r="A130" s="947"/>
      <c r="B130" s="976"/>
      <c r="C130" s="967"/>
      <c r="D130" s="947"/>
      <c r="E130" s="947"/>
      <c r="F130" s="42" t="s">
        <v>4213</v>
      </c>
      <c r="G130" s="116">
        <v>21</v>
      </c>
      <c r="H130" s="947"/>
      <c r="I130" s="50" t="s">
        <v>695</v>
      </c>
      <c r="J130" s="50"/>
      <c r="K130" s="1066"/>
      <c r="L130" s="944"/>
      <c r="M130" s="944"/>
    </row>
    <row r="131" spans="1:13" s="97" customFormat="1" ht="11.25" x14ac:dyDescent="0.25">
      <c r="A131" s="937" t="s">
        <v>6642</v>
      </c>
      <c r="B131" s="939" t="s">
        <v>12764</v>
      </c>
      <c r="C131" s="966" t="s">
        <v>4214</v>
      </c>
      <c r="D131" s="937" t="s">
        <v>5924</v>
      </c>
      <c r="E131" s="937" t="s">
        <v>4214</v>
      </c>
      <c r="F131" s="42" t="s">
        <v>4222</v>
      </c>
      <c r="G131" s="116">
        <v>9</v>
      </c>
      <c r="H131" s="937" t="s">
        <v>6684</v>
      </c>
      <c r="I131" s="50"/>
      <c r="J131" s="50"/>
      <c r="K131" s="1051">
        <v>2</v>
      </c>
      <c r="L131" s="941"/>
      <c r="M131" s="941"/>
    </row>
    <row r="132" spans="1:13" s="97" customFormat="1" ht="11.25" x14ac:dyDescent="0.25">
      <c r="A132" s="947"/>
      <c r="B132" s="976"/>
      <c r="C132" s="967"/>
      <c r="D132" s="947"/>
      <c r="E132" s="947"/>
      <c r="F132" s="42" t="s">
        <v>4223</v>
      </c>
      <c r="G132" s="116">
        <v>5</v>
      </c>
      <c r="H132" s="947"/>
      <c r="I132" s="50"/>
      <c r="J132" s="50"/>
      <c r="K132" s="1066"/>
      <c r="L132" s="944"/>
      <c r="M132" s="944"/>
    </row>
    <row r="133" spans="1:13" s="97" customFormat="1" ht="11.25" x14ac:dyDescent="0.25">
      <c r="A133" s="947"/>
      <c r="B133" s="976"/>
      <c r="C133" s="967"/>
      <c r="D133" s="947"/>
      <c r="E133" s="947"/>
      <c r="F133" s="42" t="s">
        <v>4224</v>
      </c>
      <c r="G133" s="116">
        <v>215</v>
      </c>
      <c r="H133" s="947"/>
      <c r="I133" s="50"/>
      <c r="J133" s="50"/>
      <c r="K133" s="1066"/>
      <c r="L133" s="944"/>
      <c r="M133" s="944"/>
    </row>
    <row r="134" spans="1:13" s="97" customFormat="1" ht="11.25" x14ac:dyDescent="0.25">
      <c r="A134" s="947"/>
      <c r="B134" s="976"/>
      <c r="C134" s="967"/>
      <c r="D134" s="947"/>
      <c r="E134" s="947"/>
      <c r="F134" s="42" t="s">
        <v>4225</v>
      </c>
      <c r="G134" s="116">
        <v>14</v>
      </c>
      <c r="H134" s="947"/>
      <c r="I134" s="50"/>
      <c r="J134" s="50"/>
      <c r="K134" s="1066"/>
      <c r="L134" s="944"/>
      <c r="M134" s="944"/>
    </row>
    <row r="135" spans="1:13" s="97" customFormat="1" ht="11.25" x14ac:dyDescent="0.25">
      <c r="A135" s="947"/>
      <c r="B135" s="976"/>
      <c r="C135" s="967"/>
      <c r="D135" s="947"/>
      <c r="E135" s="947"/>
      <c r="F135" s="42" t="s">
        <v>4226</v>
      </c>
      <c r="G135" s="116">
        <v>165</v>
      </c>
      <c r="H135" s="947"/>
      <c r="I135" s="50"/>
      <c r="J135" s="50"/>
      <c r="K135" s="1066"/>
      <c r="L135" s="944"/>
      <c r="M135" s="944"/>
    </row>
    <row r="136" spans="1:13" s="97" customFormat="1" ht="11.25" x14ac:dyDescent="0.25">
      <c r="A136" s="947"/>
      <c r="B136" s="976"/>
      <c r="C136" s="967"/>
      <c r="D136" s="947"/>
      <c r="E136" s="947"/>
      <c r="F136" s="42" t="s">
        <v>4227</v>
      </c>
      <c r="G136" s="116">
        <v>16</v>
      </c>
      <c r="H136" s="947"/>
      <c r="I136" s="50"/>
      <c r="J136" s="50"/>
      <c r="K136" s="1066"/>
      <c r="L136" s="944"/>
      <c r="M136" s="944"/>
    </row>
    <row r="137" spans="1:13" s="97" customFormat="1" ht="11.25" x14ac:dyDescent="0.25">
      <c r="A137" s="947"/>
      <c r="B137" s="976"/>
      <c r="C137" s="967"/>
      <c r="D137" s="947"/>
      <c r="E137" s="947"/>
      <c r="F137" s="42" t="s">
        <v>4228</v>
      </c>
      <c r="G137" s="116">
        <v>23</v>
      </c>
      <c r="H137" s="947"/>
      <c r="I137" s="50"/>
      <c r="J137" s="50"/>
      <c r="K137" s="1066"/>
      <c r="L137" s="944"/>
      <c r="M137" s="944"/>
    </row>
    <row r="138" spans="1:13" s="97" customFormat="1" ht="11.25" x14ac:dyDescent="0.25">
      <c r="A138" s="947"/>
      <c r="B138" s="976"/>
      <c r="C138" s="967"/>
      <c r="D138" s="947"/>
      <c r="E138" s="947"/>
      <c r="F138" s="42" t="s">
        <v>4229</v>
      </c>
      <c r="G138" s="116">
        <v>508</v>
      </c>
      <c r="H138" s="947"/>
      <c r="I138" s="50"/>
      <c r="J138" s="50"/>
      <c r="K138" s="1066"/>
      <c r="L138" s="944"/>
      <c r="M138" s="944"/>
    </row>
    <row r="139" spans="1:13" s="97" customFormat="1" ht="11.25" x14ac:dyDescent="0.25">
      <c r="A139" s="947"/>
      <c r="B139" s="976"/>
      <c r="C139" s="967"/>
      <c r="D139" s="947"/>
      <c r="E139" s="947"/>
      <c r="F139" s="42" t="s">
        <v>7152</v>
      </c>
      <c r="G139" s="116">
        <v>1</v>
      </c>
      <c r="H139" s="947"/>
      <c r="I139" s="50"/>
      <c r="J139" s="50"/>
      <c r="K139" s="1066"/>
      <c r="L139" s="944"/>
      <c r="M139" s="944"/>
    </row>
    <row r="140" spans="1:13" s="97" customFormat="1" ht="11.25" x14ac:dyDescent="0.25">
      <c r="A140" s="938"/>
      <c r="B140" s="940"/>
      <c r="C140" s="992"/>
      <c r="D140" s="938"/>
      <c r="E140" s="938"/>
      <c r="F140" s="42" t="s">
        <v>5425</v>
      </c>
      <c r="G140" s="116">
        <v>172</v>
      </c>
      <c r="H140" s="947"/>
      <c r="I140" s="50"/>
      <c r="J140" s="50"/>
      <c r="K140" s="1052"/>
      <c r="L140" s="942"/>
      <c r="M140" s="942"/>
    </row>
    <row r="141" spans="1:13" s="97" customFormat="1" ht="11.25" x14ac:dyDescent="0.25">
      <c r="A141" s="196" t="s">
        <v>7760</v>
      </c>
      <c r="B141" s="199" t="s">
        <v>697</v>
      </c>
      <c r="C141" s="355" t="s">
        <v>4214</v>
      </c>
      <c r="D141" s="198" t="s">
        <v>697</v>
      </c>
      <c r="E141" s="198" t="s">
        <v>4214</v>
      </c>
      <c r="F141" s="42" t="s">
        <v>12762</v>
      </c>
      <c r="G141" s="116">
        <v>15667</v>
      </c>
      <c r="H141" s="116" t="s">
        <v>6695</v>
      </c>
      <c r="I141" s="50"/>
      <c r="J141" s="50"/>
      <c r="K141" s="201">
        <v>2</v>
      </c>
      <c r="L141" s="833"/>
      <c r="M141" s="866"/>
    </row>
    <row r="142" spans="1:13" s="97" customFormat="1" ht="11.25" x14ac:dyDescent="0.25">
      <c r="A142" s="196" t="s">
        <v>7761</v>
      </c>
      <c r="B142" s="199" t="s">
        <v>11407</v>
      </c>
      <c r="C142" s="355" t="s">
        <v>4214</v>
      </c>
      <c r="D142" s="198" t="s">
        <v>6639</v>
      </c>
      <c r="E142" s="198" t="s">
        <v>4214</v>
      </c>
      <c r="F142" s="42" t="s">
        <v>11408</v>
      </c>
      <c r="G142" s="116">
        <v>1</v>
      </c>
      <c r="H142" s="898" t="s">
        <v>6682</v>
      </c>
      <c r="I142" s="50"/>
      <c r="J142" s="50"/>
      <c r="K142" s="209">
        <v>1</v>
      </c>
      <c r="L142" s="834"/>
      <c r="M142" s="834"/>
    </row>
    <row r="143" spans="1:13" s="97" customFormat="1" ht="33.75" x14ac:dyDescent="0.25">
      <c r="A143" s="413" t="s">
        <v>7854</v>
      </c>
      <c r="B143" s="409" t="s">
        <v>11420</v>
      </c>
      <c r="C143" s="357" t="s">
        <v>4214</v>
      </c>
      <c r="D143" s="411" t="s">
        <v>7852</v>
      </c>
      <c r="E143" s="411" t="s">
        <v>4214</v>
      </c>
      <c r="F143" s="558" t="s">
        <v>11421</v>
      </c>
      <c r="G143" s="116">
        <v>1</v>
      </c>
      <c r="H143" s="898" t="s">
        <v>6682</v>
      </c>
      <c r="I143" s="50"/>
      <c r="J143" s="50"/>
      <c r="K143" s="417">
        <v>1</v>
      </c>
      <c r="L143" s="834"/>
      <c r="M143" s="834"/>
    </row>
    <row r="144" spans="1:13" s="97" customFormat="1" ht="11.25" x14ac:dyDescent="0.25">
      <c r="A144" s="203" t="s">
        <v>7762</v>
      </c>
      <c r="B144" s="872" t="s">
        <v>11414</v>
      </c>
      <c r="C144" s="357" t="s">
        <v>4214</v>
      </c>
      <c r="D144" s="210" t="s">
        <v>475</v>
      </c>
      <c r="E144" s="208" t="s">
        <v>4214</v>
      </c>
      <c r="F144" s="42" t="s">
        <v>4232</v>
      </c>
      <c r="G144" s="116">
        <v>1</v>
      </c>
      <c r="H144" s="898" t="s">
        <v>6682</v>
      </c>
      <c r="I144" s="50"/>
      <c r="J144" s="50"/>
      <c r="K144" s="201">
        <v>1</v>
      </c>
      <c r="L144" s="849"/>
      <c r="M144" s="849"/>
    </row>
    <row r="145" spans="1:13" s="97" customFormat="1" ht="45" x14ac:dyDescent="0.25">
      <c r="A145" s="895" t="s">
        <v>5415</v>
      </c>
      <c r="B145" s="884" t="s">
        <v>12764</v>
      </c>
      <c r="C145" s="356" t="s">
        <v>5821</v>
      </c>
      <c r="D145" s="898" t="s">
        <v>7764</v>
      </c>
      <c r="E145" s="892" t="s">
        <v>5822</v>
      </c>
      <c r="F145" s="42" t="s">
        <v>12765</v>
      </c>
      <c r="G145" s="116">
        <v>5</v>
      </c>
      <c r="H145" s="898" t="s">
        <v>6682</v>
      </c>
      <c r="I145" s="897" t="s">
        <v>3961</v>
      </c>
      <c r="J145" s="897" t="s">
        <v>3962</v>
      </c>
      <c r="K145" s="896">
        <v>4</v>
      </c>
      <c r="L145" s="849"/>
      <c r="M145" s="849"/>
    </row>
    <row r="146" spans="1:13" ht="36" customHeight="1" x14ac:dyDescent="0.25">
      <c r="A146" s="937" t="s">
        <v>5416</v>
      </c>
      <c r="B146" s="951" t="s">
        <v>11391</v>
      </c>
      <c r="C146" s="1173" t="s">
        <v>5821</v>
      </c>
      <c r="D146" s="955" t="s">
        <v>4209</v>
      </c>
      <c r="E146" s="955" t="s">
        <v>5822</v>
      </c>
      <c r="F146" s="42" t="s">
        <v>4233</v>
      </c>
      <c r="G146" s="116">
        <v>1137</v>
      </c>
      <c r="H146" s="1177" t="s">
        <v>6684</v>
      </c>
      <c r="I146" s="50" t="s">
        <v>4234</v>
      </c>
      <c r="J146" s="50" t="s">
        <v>4235</v>
      </c>
      <c r="K146" s="1271">
        <v>4</v>
      </c>
      <c r="L146" s="941"/>
      <c r="M146" s="941"/>
    </row>
    <row r="147" spans="1:13" s="97" customFormat="1" ht="36" customHeight="1" x14ac:dyDescent="0.25">
      <c r="A147" s="938"/>
      <c r="B147" s="952"/>
      <c r="C147" s="1314"/>
      <c r="D147" s="956"/>
      <c r="E147" s="956"/>
      <c r="F147" s="12" t="s">
        <v>12761</v>
      </c>
      <c r="G147" s="886">
        <v>122</v>
      </c>
      <c r="H147" s="1315"/>
      <c r="I147" s="50"/>
      <c r="J147" s="50"/>
      <c r="K147" s="1273"/>
      <c r="L147" s="942"/>
      <c r="M147" s="942"/>
    </row>
    <row r="148" spans="1:13" ht="11.25" x14ac:dyDescent="0.25">
      <c r="A148" s="937" t="s">
        <v>6643</v>
      </c>
      <c r="B148" s="939" t="s">
        <v>12764</v>
      </c>
      <c r="C148" s="962" t="s">
        <v>5821</v>
      </c>
      <c r="D148" s="937" t="s">
        <v>5924</v>
      </c>
      <c r="E148" s="955" t="s">
        <v>5822</v>
      </c>
      <c r="F148" s="42" t="s">
        <v>4236</v>
      </c>
      <c r="G148" s="116">
        <v>511</v>
      </c>
      <c r="H148" s="937" t="s">
        <v>6682</v>
      </c>
      <c r="I148" s="50"/>
      <c r="J148" s="50"/>
      <c r="K148" s="1249">
        <v>2</v>
      </c>
      <c r="L148" s="1243"/>
      <c r="M148" s="1243"/>
    </row>
    <row r="149" spans="1:13" ht="11.25" x14ac:dyDescent="0.25">
      <c r="A149" s="947"/>
      <c r="B149" s="976"/>
      <c r="C149" s="963"/>
      <c r="D149" s="947"/>
      <c r="E149" s="964"/>
      <c r="F149" s="42" t="s">
        <v>4237</v>
      </c>
      <c r="G149" s="116">
        <v>34</v>
      </c>
      <c r="H149" s="947"/>
      <c r="I149" s="50"/>
      <c r="J149" s="50"/>
      <c r="K149" s="1251"/>
      <c r="L149" s="1244"/>
      <c r="M149" s="1244"/>
    </row>
    <row r="150" spans="1:13" ht="11.25" x14ac:dyDescent="0.25">
      <c r="A150" s="947"/>
      <c r="B150" s="976"/>
      <c r="C150" s="963"/>
      <c r="D150" s="947"/>
      <c r="E150" s="964"/>
      <c r="F150" s="42" t="s">
        <v>4238</v>
      </c>
      <c r="G150" s="116">
        <v>16</v>
      </c>
      <c r="H150" s="947"/>
      <c r="I150" s="50"/>
      <c r="J150" s="50"/>
      <c r="K150" s="1251"/>
      <c r="L150" s="1244"/>
      <c r="M150" s="1244"/>
    </row>
    <row r="151" spans="1:13" ht="11.25" x14ac:dyDescent="0.25">
      <c r="A151" s="947"/>
      <c r="B151" s="976"/>
      <c r="C151" s="963"/>
      <c r="D151" s="947"/>
      <c r="E151" s="964"/>
      <c r="F151" s="42" t="s">
        <v>4239</v>
      </c>
      <c r="G151" s="116">
        <v>71</v>
      </c>
      <c r="H151" s="947"/>
      <c r="I151" s="50"/>
      <c r="J151" s="50"/>
      <c r="K151" s="1251"/>
      <c r="L151" s="1244"/>
      <c r="M151" s="1244"/>
    </row>
    <row r="152" spans="1:13" ht="11.25" x14ac:dyDescent="0.25">
      <c r="A152" s="947"/>
      <c r="B152" s="976"/>
      <c r="C152" s="963"/>
      <c r="D152" s="947"/>
      <c r="E152" s="964"/>
      <c r="F152" s="42" t="s">
        <v>4240</v>
      </c>
      <c r="G152" s="116">
        <v>5</v>
      </c>
      <c r="H152" s="947"/>
      <c r="I152" s="50"/>
      <c r="J152" s="50"/>
      <c r="K152" s="1251"/>
      <c r="L152" s="1244"/>
      <c r="M152" s="1244"/>
    </row>
    <row r="153" spans="1:13" ht="11.25" x14ac:dyDescent="0.25">
      <c r="A153" s="947"/>
      <c r="B153" s="976"/>
      <c r="C153" s="963"/>
      <c r="D153" s="947"/>
      <c r="E153" s="964"/>
      <c r="F153" s="42" t="s">
        <v>4241</v>
      </c>
      <c r="G153" s="116">
        <v>15</v>
      </c>
      <c r="H153" s="947"/>
      <c r="I153" s="50"/>
      <c r="J153" s="50"/>
      <c r="K153" s="1251"/>
      <c r="L153" s="1244"/>
      <c r="M153" s="1244"/>
    </row>
    <row r="154" spans="1:13" ht="11.25" x14ac:dyDescent="0.25">
      <c r="A154" s="947"/>
      <c r="B154" s="976"/>
      <c r="C154" s="963"/>
      <c r="D154" s="947"/>
      <c r="E154" s="964"/>
      <c r="F154" s="42" t="s">
        <v>4242</v>
      </c>
      <c r="G154" s="116">
        <v>26</v>
      </c>
      <c r="H154" s="947"/>
      <c r="I154" s="50"/>
      <c r="J154" s="50"/>
      <c r="K154" s="1251"/>
      <c r="L154" s="1244"/>
      <c r="M154" s="1244"/>
    </row>
    <row r="155" spans="1:13" ht="11.25" x14ac:dyDescent="0.25">
      <c r="A155" s="947"/>
      <c r="B155" s="976"/>
      <c r="C155" s="963"/>
      <c r="D155" s="947"/>
      <c r="E155" s="964"/>
      <c r="F155" s="42" t="s">
        <v>4243</v>
      </c>
      <c r="G155" s="116">
        <v>22</v>
      </c>
      <c r="H155" s="947"/>
      <c r="I155" s="50"/>
      <c r="J155" s="50"/>
      <c r="K155" s="1251"/>
      <c r="L155" s="1244"/>
      <c r="M155" s="1244"/>
    </row>
    <row r="156" spans="1:13" ht="11.25" x14ac:dyDescent="0.25">
      <c r="A156" s="947"/>
      <c r="B156" s="976"/>
      <c r="C156" s="963"/>
      <c r="D156" s="947"/>
      <c r="E156" s="964"/>
      <c r="F156" s="42" t="s">
        <v>4244</v>
      </c>
      <c r="G156" s="116">
        <v>3</v>
      </c>
      <c r="H156" s="947"/>
      <c r="I156" s="50"/>
      <c r="J156" s="50"/>
      <c r="K156" s="1251"/>
      <c r="L156" s="1244"/>
      <c r="M156" s="1244"/>
    </row>
    <row r="157" spans="1:13" ht="11.25" x14ac:dyDescent="0.25">
      <c r="A157" s="947"/>
      <c r="B157" s="976"/>
      <c r="C157" s="963"/>
      <c r="D157" s="947"/>
      <c r="E157" s="964"/>
      <c r="F157" s="42" t="s">
        <v>4245</v>
      </c>
      <c r="G157" s="116">
        <v>40</v>
      </c>
      <c r="H157" s="947"/>
      <c r="I157" s="50"/>
      <c r="J157" s="50"/>
      <c r="K157" s="1251"/>
      <c r="L157" s="1244"/>
      <c r="M157" s="1244"/>
    </row>
    <row r="158" spans="1:13" ht="11.25" x14ac:dyDescent="0.25">
      <c r="A158" s="947"/>
      <c r="B158" s="976"/>
      <c r="C158" s="963"/>
      <c r="D158" s="947"/>
      <c r="E158" s="964"/>
      <c r="F158" s="42" t="s">
        <v>4246</v>
      </c>
      <c r="G158" s="116">
        <v>3</v>
      </c>
      <c r="H158" s="947"/>
      <c r="I158" s="50"/>
      <c r="J158" s="50"/>
      <c r="K158" s="1251"/>
      <c r="L158" s="1244"/>
      <c r="M158" s="1244"/>
    </row>
    <row r="159" spans="1:13" ht="11.25" x14ac:dyDescent="0.25">
      <c r="A159" s="947"/>
      <c r="B159" s="976"/>
      <c r="C159" s="963"/>
      <c r="D159" s="947"/>
      <c r="E159" s="964"/>
      <c r="F159" s="42" t="s">
        <v>4247</v>
      </c>
      <c r="G159" s="116">
        <v>276</v>
      </c>
      <c r="H159" s="947"/>
      <c r="I159" s="50"/>
      <c r="J159" s="50"/>
      <c r="K159" s="1251"/>
      <c r="L159" s="1244"/>
      <c r="M159" s="1244"/>
    </row>
    <row r="160" spans="1:13" ht="11.25" x14ac:dyDescent="0.25">
      <c r="A160" s="947"/>
      <c r="B160" s="976"/>
      <c r="C160" s="963"/>
      <c r="D160" s="947"/>
      <c r="E160" s="964"/>
      <c r="F160" s="42" t="s">
        <v>4248</v>
      </c>
      <c r="G160" s="116">
        <v>98</v>
      </c>
      <c r="H160" s="947"/>
      <c r="I160" s="50"/>
      <c r="J160" s="50"/>
      <c r="K160" s="1251"/>
      <c r="L160" s="1244"/>
      <c r="M160" s="1244"/>
    </row>
    <row r="161" spans="1:13" ht="11.25" x14ac:dyDescent="0.25">
      <c r="A161" s="947"/>
      <c r="B161" s="976"/>
      <c r="C161" s="963"/>
      <c r="D161" s="947"/>
      <c r="E161" s="964"/>
      <c r="F161" s="42" t="s">
        <v>4237</v>
      </c>
      <c r="G161" s="116">
        <v>20</v>
      </c>
      <c r="H161" s="947"/>
      <c r="I161" s="50"/>
      <c r="J161" s="50"/>
      <c r="K161" s="1251"/>
      <c r="L161" s="1244"/>
      <c r="M161" s="1244"/>
    </row>
    <row r="162" spans="1:13" ht="11.25" x14ac:dyDescent="0.25">
      <c r="A162" s="947"/>
      <c r="B162" s="976"/>
      <c r="C162" s="963"/>
      <c r="D162" s="947"/>
      <c r="E162" s="964"/>
      <c r="F162" s="42" t="s">
        <v>4249</v>
      </c>
      <c r="G162" s="116">
        <v>1</v>
      </c>
      <c r="H162" s="947"/>
      <c r="I162" s="50"/>
      <c r="J162" s="50"/>
      <c r="K162" s="1251"/>
      <c r="L162" s="1244"/>
      <c r="M162" s="1244"/>
    </row>
    <row r="163" spans="1:13" ht="11.25" x14ac:dyDescent="0.25">
      <c r="A163" s="947"/>
      <c r="B163" s="976"/>
      <c r="C163" s="963"/>
      <c r="D163" s="947"/>
      <c r="E163" s="964"/>
      <c r="F163" s="42" t="s">
        <v>4250</v>
      </c>
      <c r="G163" s="116">
        <v>50</v>
      </c>
      <c r="H163" s="947"/>
      <c r="I163" s="50"/>
      <c r="J163" s="50"/>
      <c r="K163" s="1251"/>
      <c r="L163" s="1244"/>
      <c r="M163" s="1244"/>
    </row>
    <row r="164" spans="1:13" ht="11.25" x14ac:dyDescent="0.25">
      <c r="A164" s="947"/>
      <c r="B164" s="976"/>
      <c r="C164" s="963"/>
      <c r="D164" s="947"/>
      <c r="E164" s="964"/>
      <c r="F164" s="42" t="s">
        <v>4251</v>
      </c>
      <c r="G164" s="116">
        <v>6</v>
      </c>
      <c r="H164" s="947"/>
      <c r="I164" s="50"/>
      <c r="J164" s="50"/>
      <c r="K164" s="1251"/>
      <c r="L164" s="1244"/>
      <c r="M164" s="1244"/>
    </row>
    <row r="165" spans="1:13" ht="11.25" x14ac:dyDescent="0.25">
      <c r="A165" s="947"/>
      <c r="B165" s="976"/>
      <c r="C165" s="963"/>
      <c r="D165" s="947"/>
      <c r="E165" s="964"/>
      <c r="F165" s="42" t="s">
        <v>4252</v>
      </c>
      <c r="G165" s="116">
        <v>14</v>
      </c>
      <c r="H165" s="947"/>
      <c r="I165" s="50"/>
      <c r="J165" s="50"/>
      <c r="K165" s="1251"/>
      <c r="L165" s="1244"/>
      <c r="M165" s="1244"/>
    </row>
    <row r="166" spans="1:13" ht="11.25" x14ac:dyDescent="0.25">
      <c r="A166" s="947"/>
      <c r="B166" s="976"/>
      <c r="C166" s="963"/>
      <c r="D166" s="947"/>
      <c r="E166" s="964"/>
      <c r="F166" s="42" t="s">
        <v>4253</v>
      </c>
      <c r="G166" s="116">
        <v>3</v>
      </c>
      <c r="H166" s="947"/>
      <c r="I166" s="50"/>
      <c r="J166" s="50"/>
      <c r="K166" s="1251"/>
      <c r="L166" s="1244"/>
      <c r="M166" s="1244"/>
    </row>
    <row r="167" spans="1:13" ht="11.25" x14ac:dyDescent="0.25">
      <c r="A167" s="947"/>
      <c r="B167" s="976"/>
      <c r="C167" s="963"/>
      <c r="D167" s="947"/>
      <c r="E167" s="964"/>
      <c r="F167" s="42" t="s">
        <v>4254</v>
      </c>
      <c r="G167" s="116">
        <v>1</v>
      </c>
      <c r="H167" s="947"/>
      <c r="I167" s="50"/>
      <c r="J167" s="50"/>
      <c r="K167" s="1251"/>
      <c r="L167" s="1244"/>
      <c r="M167" s="1244"/>
    </row>
    <row r="168" spans="1:13" ht="11.25" x14ac:dyDescent="0.25">
      <c r="A168" s="947"/>
      <c r="B168" s="976"/>
      <c r="C168" s="963"/>
      <c r="D168" s="947"/>
      <c r="E168" s="964"/>
      <c r="F168" s="42" t="s">
        <v>4255</v>
      </c>
      <c r="G168" s="116">
        <v>2</v>
      </c>
      <c r="H168" s="947"/>
      <c r="I168" s="50"/>
      <c r="J168" s="50"/>
      <c r="K168" s="1251"/>
      <c r="L168" s="1244"/>
      <c r="M168" s="1244"/>
    </row>
    <row r="169" spans="1:13" ht="11.25" x14ac:dyDescent="0.25">
      <c r="A169" s="947"/>
      <c r="B169" s="976"/>
      <c r="C169" s="963"/>
      <c r="D169" s="947"/>
      <c r="E169" s="964"/>
      <c r="F169" s="42" t="s">
        <v>4256</v>
      </c>
      <c r="G169" s="116">
        <v>1</v>
      </c>
      <c r="H169" s="947"/>
      <c r="I169" s="50"/>
      <c r="J169" s="50"/>
      <c r="K169" s="1251"/>
      <c r="L169" s="1244"/>
      <c r="M169" s="1244"/>
    </row>
    <row r="170" spans="1:13" s="97" customFormat="1" ht="11.25" x14ac:dyDescent="0.25">
      <c r="A170" s="947"/>
      <c r="B170" s="976"/>
      <c r="C170" s="963"/>
      <c r="D170" s="947"/>
      <c r="E170" s="956"/>
      <c r="F170" s="42" t="s">
        <v>5419</v>
      </c>
      <c r="G170" s="116">
        <v>331</v>
      </c>
      <c r="H170" s="947"/>
      <c r="I170" s="50"/>
      <c r="J170" s="50"/>
      <c r="K170" s="1251"/>
      <c r="L170" s="1244"/>
      <c r="M170" s="1244"/>
    </row>
    <row r="171" spans="1:13" ht="11.25" x14ac:dyDescent="0.25">
      <c r="A171" s="947"/>
      <c r="B171" s="976"/>
      <c r="C171" s="963"/>
      <c r="D171" s="947"/>
      <c r="E171" s="955" t="s">
        <v>5822</v>
      </c>
      <c r="F171" s="42" t="s">
        <v>4236</v>
      </c>
      <c r="G171" s="116">
        <v>42</v>
      </c>
      <c r="H171" s="947"/>
      <c r="I171" s="50"/>
      <c r="J171" s="50"/>
      <c r="K171" s="1251"/>
      <c r="L171" s="1244"/>
      <c r="M171" s="1244"/>
    </row>
    <row r="172" spans="1:13" ht="11.25" x14ac:dyDescent="0.25">
      <c r="A172" s="947"/>
      <c r="B172" s="976"/>
      <c r="C172" s="963"/>
      <c r="D172" s="947"/>
      <c r="E172" s="964"/>
      <c r="F172" s="42" t="s">
        <v>4238</v>
      </c>
      <c r="G172" s="116">
        <v>6</v>
      </c>
      <c r="H172" s="947"/>
      <c r="I172" s="50"/>
      <c r="J172" s="50"/>
      <c r="K172" s="1251"/>
      <c r="L172" s="1244"/>
      <c r="M172" s="1244"/>
    </row>
    <row r="173" spans="1:13" ht="11.25" x14ac:dyDescent="0.25">
      <c r="A173" s="947"/>
      <c r="B173" s="976"/>
      <c r="C173" s="963"/>
      <c r="D173" s="947"/>
      <c r="E173" s="964"/>
      <c r="F173" s="42" t="s">
        <v>4239</v>
      </c>
      <c r="G173" s="116">
        <v>5</v>
      </c>
      <c r="H173" s="947"/>
      <c r="I173" s="50"/>
      <c r="J173" s="50"/>
      <c r="K173" s="1251"/>
      <c r="L173" s="1244"/>
      <c r="M173" s="1244"/>
    </row>
    <row r="174" spans="1:13" ht="11.25" x14ac:dyDescent="0.25">
      <c r="A174" s="947"/>
      <c r="B174" s="976"/>
      <c r="C174" s="963"/>
      <c r="D174" s="947"/>
      <c r="E174" s="964"/>
      <c r="F174" s="42" t="s">
        <v>4240</v>
      </c>
      <c r="G174" s="116">
        <v>6</v>
      </c>
      <c r="H174" s="947"/>
      <c r="I174" s="50"/>
      <c r="J174" s="50"/>
      <c r="K174" s="1251"/>
      <c r="L174" s="1244"/>
      <c r="M174" s="1244"/>
    </row>
    <row r="175" spans="1:13" ht="11.25" x14ac:dyDescent="0.25">
      <c r="A175" s="947"/>
      <c r="B175" s="976"/>
      <c r="C175" s="963"/>
      <c r="D175" s="947"/>
      <c r="E175" s="964"/>
      <c r="F175" s="42" t="s">
        <v>4257</v>
      </c>
      <c r="G175" s="116">
        <v>2</v>
      </c>
      <c r="H175" s="947"/>
      <c r="I175" s="50"/>
      <c r="J175" s="50"/>
      <c r="K175" s="1251"/>
      <c r="L175" s="1244"/>
      <c r="M175" s="1244"/>
    </row>
    <row r="176" spans="1:13" ht="11.25" x14ac:dyDescent="0.25">
      <c r="A176" s="947"/>
      <c r="B176" s="976"/>
      <c r="C176" s="963"/>
      <c r="D176" s="947"/>
      <c r="E176" s="964"/>
      <c r="F176" s="42" t="s">
        <v>4258</v>
      </c>
      <c r="G176" s="116">
        <v>14</v>
      </c>
      <c r="H176" s="947"/>
      <c r="I176" s="50"/>
      <c r="J176" s="50"/>
      <c r="K176" s="1251"/>
      <c r="L176" s="1244"/>
      <c r="M176" s="1244"/>
    </row>
    <row r="177" spans="1:14" ht="11.25" x14ac:dyDescent="0.25">
      <c r="A177" s="947"/>
      <c r="B177" s="976"/>
      <c r="C177" s="963"/>
      <c r="D177" s="947"/>
      <c r="E177" s="964"/>
      <c r="F177" s="42" t="s">
        <v>4245</v>
      </c>
      <c r="G177" s="116">
        <v>8</v>
      </c>
      <c r="H177" s="947"/>
      <c r="I177" s="50"/>
      <c r="J177" s="50"/>
      <c r="K177" s="1251"/>
      <c r="L177" s="1244"/>
      <c r="M177" s="1244"/>
    </row>
    <row r="178" spans="1:14" ht="22.5" x14ac:dyDescent="0.25">
      <c r="A178" s="947"/>
      <c r="B178" s="976"/>
      <c r="C178" s="963"/>
      <c r="D178" s="947"/>
      <c r="E178" s="964"/>
      <c r="F178" s="42" t="s">
        <v>4259</v>
      </c>
      <c r="G178" s="116">
        <v>1</v>
      </c>
      <c r="H178" s="947"/>
      <c r="I178" s="50"/>
      <c r="J178" s="50"/>
      <c r="K178" s="1251"/>
      <c r="L178" s="1244"/>
      <c r="M178" s="1244"/>
    </row>
    <row r="179" spans="1:14" ht="11.25" x14ac:dyDescent="0.25">
      <c r="A179" s="947"/>
      <c r="B179" s="976"/>
      <c r="C179" s="963"/>
      <c r="D179" s="947"/>
      <c r="E179" s="964"/>
      <c r="F179" s="42" t="s">
        <v>4248</v>
      </c>
      <c r="G179" s="116">
        <v>24</v>
      </c>
      <c r="H179" s="947"/>
      <c r="I179" s="50"/>
      <c r="J179" s="50"/>
      <c r="K179" s="1251"/>
      <c r="L179" s="1244"/>
      <c r="M179" s="1244"/>
    </row>
    <row r="180" spans="1:14" ht="11.25" x14ac:dyDescent="0.25">
      <c r="A180" s="947"/>
      <c r="B180" s="976"/>
      <c r="C180" s="963"/>
      <c r="D180" s="947"/>
      <c r="E180" s="964"/>
      <c r="F180" s="42" t="s">
        <v>4237</v>
      </c>
      <c r="G180" s="116">
        <v>5</v>
      </c>
      <c r="H180" s="947"/>
      <c r="I180" s="50"/>
      <c r="J180" s="50"/>
      <c r="K180" s="1251"/>
      <c r="L180" s="1244"/>
      <c r="M180" s="1244"/>
    </row>
    <row r="181" spans="1:14" ht="11.25" x14ac:dyDescent="0.25">
      <c r="A181" s="947"/>
      <c r="B181" s="976"/>
      <c r="C181" s="963"/>
      <c r="D181" s="947"/>
      <c r="E181" s="964"/>
      <c r="F181" s="42" t="s">
        <v>4249</v>
      </c>
      <c r="G181" s="116">
        <v>7</v>
      </c>
      <c r="H181" s="947"/>
      <c r="I181" s="50"/>
      <c r="J181" s="50"/>
      <c r="K181" s="1251"/>
      <c r="L181" s="1244"/>
      <c r="M181" s="1244"/>
    </row>
    <row r="182" spans="1:14" ht="11.25" x14ac:dyDescent="0.25">
      <c r="A182" s="947"/>
      <c r="B182" s="976"/>
      <c r="C182" s="963"/>
      <c r="D182" s="947"/>
      <c r="E182" s="964"/>
      <c r="F182" s="42" t="s">
        <v>4251</v>
      </c>
      <c r="G182" s="116">
        <v>6</v>
      </c>
      <c r="H182" s="947"/>
      <c r="I182" s="50"/>
      <c r="J182" s="50"/>
      <c r="K182" s="1251"/>
      <c r="L182" s="1244"/>
      <c r="M182" s="1244"/>
    </row>
    <row r="183" spans="1:14" ht="11.25" x14ac:dyDescent="0.25">
      <c r="A183" s="947"/>
      <c r="B183" s="976"/>
      <c r="C183" s="963"/>
      <c r="D183" s="947"/>
      <c r="E183" s="964"/>
      <c r="F183" s="42" t="s">
        <v>4260</v>
      </c>
      <c r="G183" s="116">
        <v>4</v>
      </c>
      <c r="H183" s="947"/>
      <c r="I183" s="50"/>
      <c r="J183" s="50"/>
      <c r="K183" s="1251"/>
      <c r="L183" s="1244"/>
      <c r="M183" s="1244"/>
    </row>
    <row r="184" spans="1:14" ht="11.25" x14ac:dyDescent="0.25">
      <c r="A184" s="938"/>
      <c r="B184" s="940"/>
      <c r="C184" s="1060"/>
      <c r="D184" s="938"/>
      <c r="E184" s="956"/>
      <c r="F184" s="42" t="s">
        <v>4255</v>
      </c>
      <c r="G184" s="116">
        <v>2</v>
      </c>
      <c r="H184" s="938"/>
      <c r="I184" s="50"/>
      <c r="J184" s="50"/>
      <c r="K184" s="1250"/>
      <c r="L184" s="1245"/>
      <c r="M184" s="1245"/>
    </row>
    <row r="185" spans="1:14" s="5" customFormat="1" ht="11.25" x14ac:dyDescent="0.25">
      <c r="A185" s="895" t="s">
        <v>7763</v>
      </c>
      <c r="B185" s="887" t="s">
        <v>697</v>
      </c>
      <c r="C185" s="356" t="s">
        <v>5821</v>
      </c>
      <c r="D185" s="880" t="s">
        <v>697</v>
      </c>
      <c r="E185" s="880" t="s">
        <v>5822</v>
      </c>
      <c r="F185" s="12" t="s">
        <v>12754</v>
      </c>
      <c r="G185" s="890">
        <v>4948</v>
      </c>
      <c r="H185" s="889" t="s">
        <v>6695</v>
      </c>
      <c r="I185" s="12" t="s">
        <v>1346</v>
      </c>
      <c r="J185" s="56" t="s">
        <v>1347</v>
      </c>
      <c r="K185" s="887">
        <v>2</v>
      </c>
      <c r="L185" s="881"/>
      <c r="M185" s="881"/>
      <c r="N185" s="622"/>
    </row>
    <row r="186" spans="1:14" s="97" customFormat="1" ht="36" customHeight="1" x14ac:dyDescent="0.25">
      <c r="A186" s="895" t="s">
        <v>7855</v>
      </c>
      <c r="B186" s="884" t="s">
        <v>11407</v>
      </c>
      <c r="C186" s="356" t="s">
        <v>5821</v>
      </c>
      <c r="D186" s="163" t="s">
        <v>6639</v>
      </c>
      <c r="E186" s="163" t="s">
        <v>5822</v>
      </c>
      <c r="F186" s="42" t="s">
        <v>11408</v>
      </c>
      <c r="G186" s="116">
        <v>1</v>
      </c>
      <c r="H186" s="116" t="s">
        <v>6684</v>
      </c>
      <c r="I186" s="50"/>
      <c r="J186" s="50"/>
      <c r="K186" s="173">
        <v>1</v>
      </c>
      <c r="L186" s="834"/>
      <c r="M186" s="834"/>
    </row>
    <row r="187" spans="1:14" s="97" customFormat="1" ht="33.75" x14ac:dyDescent="0.25">
      <c r="A187" s="413" t="s">
        <v>12757</v>
      </c>
      <c r="B187" s="893" t="s">
        <v>11420</v>
      </c>
      <c r="C187" s="214" t="s">
        <v>5821</v>
      </c>
      <c r="D187" s="411" t="s">
        <v>7852</v>
      </c>
      <c r="E187" s="411" t="s">
        <v>5821</v>
      </c>
      <c r="F187" s="558" t="s">
        <v>11421</v>
      </c>
      <c r="G187" s="116">
        <v>1</v>
      </c>
      <c r="H187" s="470" t="s">
        <v>6682</v>
      </c>
      <c r="I187" s="50"/>
      <c r="J187" s="50"/>
      <c r="K187" s="417">
        <v>1</v>
      </c>
      <c r="L187" s="834"/>
      <c r="M187" s="834"/>
    </row>
    <row r="188" spans="1:14" s="97" customFormat="1" ht="45" x14ac:dyDescent="0.25">
      <c r="A188" s="895" t="s">
        <v>5417</v>
      </c>
      <c r="B188" s="884" t="s">
        <v>12764</v>
      </c>
      <c r="C188" s="355" t="s">
        <v>5827</v>
      </c>
      <c r="D188" s="898" t="s">
        <v>7764</v>
      </c>
      <c r="E188" s="892" t="s">
        <v>5822</v>
      </c>
      <c r="F188" s="42" t="s">
        <v>12766</v>
      </c>
      <c r="G188" s="116">
        <v>38</v>
      </c>
      <c r="H188" s="898" t="s">
        <v>6682</v>
      </c>
      <c r="I188" s="897" t="s">
        <v>3961</v>
      </c>
      <c r="J188" s="897" t="s">
        <v>3962</v>
      </c>
      <c r="K188" s="896">
        <v>4</v>
      </c>
      <c r="L188" s="849"/>
      <c r="M188" s="849"/>
    </row>
    <row r="189" spans="1:14" ht="36" customHeight="1" x14ac:dyDescent="0.25">
      <c r="A189" s="937" t="s">
        <v>5418</v>
      </c>
      <c r="B189" s="970" t="s">
        <v>11391</v>
      </c>
      <c r="C189" s="973" t="s">
        <v>5827</v>
      </c>
      <c r="D189" s="937" t="s">
        <v>4209</v>
      </c>
      <c r="E189" s="937" t="s">
        <v>5827</v>
      </c>
      <c r="F189" s="10" t="s">
        <v>4233</v>
      </c>
      <c r="G189" s="114">
        <v>782</v>
      </c>
      <c r="H189" s="451" t="s">
        <v>6684</v>
      </c>
      <c r="I189" s="48" t="s">
        <v>4234</v>
      </c>
      <c r="J189" s="48" t="s">
        <v>4235</v>
      </c>
      <c r="K189" s="1051">
        <v>4</v>
      </c>
      <c r="L189" s="941"/>
      <c r="M189" s="941"/>
    </row>
    <row r="190" spans="1:14" s="97" customFormat="1" ht="36" customHeight="1" x14ac:dyDescent="0.25">
      <c r="A190" s="938"/>
      <c r="B190" s="971"/>
      <c r="C190" s="975"/>
      <c r="D190" s="938"/>
      <c r="E190" s="938"/>
      <c r="F190" s="10" t="s">
        <v>12761</v>
      </c>
      <c r="G190" s="886">
        <v>54</v>
      </c>
      <c r="H190" s="885" t="s">
        <v>6684</v>
      </c>
      <c r="I190" s="897"/>
      <c r="J190" s="897"/>
      <c r="K190" s="1052"/>
      <c r="L190" s="942"/>
      <c r="M190" s="942"/>
    </row>
    <row r="191" spans="1:14" ht="11.25" customHeight="1" x14ac:dyDescent="0.25">
      <c r="A191" s="937" t="s">
        <v>5421</v>
      </c>
      <c r="B191" s="939" t="s">
        <v>12764</v>
      </c>
      <c r="C191" s="966" t="s">
        <v>5827</v>
      </c>
      <c r="D191" s="937" t="s">
        <v>5924</v>
      </c>
      <c r="E191" s="937" t="s">
        <v>5827</v>
      </c>
      <c r="F191" s="10" t="s">
        <v>4236</v>
      </c>
      <c r="G191" s="114">
        <v>468</v>
      </c>
      <c r="H191" s="937" t="s">
        <v>6682</v>
      </c>
      <c r="I191" s="48"/>
      <c r="J191" s="48"/>
      <c r="K191" s="1051">
        <v>2</v>
      </c>
      <c r="L191" s="941"/>
      <c r="M191" s="941"/>
    </row>
    <row r="192" spans="1:14" ht="11.25" x14ac:dyDescent="0.25">
      <c r="A192" s="947"/>
      <c r="B192" s="976"/>
      <c r="C192" s="967"/>
      <c r="D192" s="947"/>
      <c r="E192" s="947"/>
      <c r="F192" s="10" t="s">
        <v>4237</v>
      </c>
      <c r="G192" s="114">
        <v>71</v>
      </c>
      <c r="H192" s="947"/>
      <c r="I192" s="48"/>
      <c r="J192" s="48"/>
      <c r="K192" s="1066"/>
      <c r="L192" s="944"/>
      <c r="M192" s="944"/>
    </row>
    <row r="193" spans="1:13" ht="11.25" x14ac:dyDescent="0.25">
      <c r="A193" s="947"/>
      <c r="B193" s="976"/>
      <c r="C193" s="967"/>
      <c r="D193" s="947"/>
      <c r="E193" s="947"/>
      <c r="F193" s="10" t="s">
        <v>4238</v>
      </c>
      <c r="G193" s="114">
        <v>7</v>
      </c>
      <c r="H193" s="947"/>
      <c r="I193" s="48"/>
      <c r="J193" s="48"/>
      <c r="K193" s="1066"/>
      <c r="L193" s="944"/>
      <c r="M193" s="944"/>
    </row>
    <row r="194" spans="1:13" ht="11.25" x14ac:dyDescent="0.25">
      <c r="A194" s="947"/>
      <c r="B194" s="976"/>
      <c r="C194" s="967"/>
      <c r="D194" s="947"/>
      <c r="E194" s="947"/>
      <c r="F194" s="10" t="s">
        <v>4239</v>
      </c>
      <c r="G194" s="114">
        <v>38</v>
      </c>
      <c r="H194" s="947"/>
      <c r="I194" s="48"/>
      <c r="J194" s="48"/>
      <c r="K194" s="1066"/>
      <c r="L194" s="944"/>
      <c r="M194" s="944"/>
    </row>
    <row r="195" spans="1:13" ht="11.25" x14ac:dyDescent="0.25">
      <c r="A195" s="947"/>
      <c r="B195" s="976"/>
      <c r="C195" s="967"/>
      <c r="D195" s="947"/>
      <c r="E195" s="947"/>
      <c r="F195" s="10" t="s">
        <v>4240</v>
      </c>
      <c r="G195" s="114">
        <v>1</v>
      </c>
      <c r="H195" s="947"/>
      <c r="I195" s="48"/>
      <c r="J195" s="48"/>
      <c r="K195" s="1066"/>
      <c r="L195" s="944"/>
      <c r="M195" s="944"/>
    </row>
    <row r="196" spans="1:13" ht="11.25" x14ac:dyDescent="0.25">
      <c r="A196" s="947"/>
      <c r="B196" s="976"/>
      <c r="C196" s="967"/>
      <c r="D196" s="947"/>
      <c r="E196" s="947"/>
      <c r="F196" s="10" t="s">
        <v>4241</v>
      </c>
      <c r="G196" s="114">
        <v>16</v>
      </c>
      <c r="H196" s="947"/>
      <c r="I196" s="48"/>
      <c r="J196" s="48"/>
      <c r="K196" s="1066"/>
      <c r="L196" s="944"/>
      <c r="M196" s="944"/>
    </row>
    <row r="197" spans="1:13" ht="11.25" x14ac:dyDescent="0.25">
      <c r="A197" s="947"/>
      <c r="B197" s="976"/>
      <c r="C197" s="967"/>
      <c r="D197" s="947"/>
      <c r="E197" s="947"/>
      <c r="F197" s="10" t="s">
        <v>4242</v>
      </c>
      <c r="G197" s="114">
        <v>28</v>
      </c>
      <c r="H197" s="947"/>
      <c r="I197" s="48"/>
      <c r="J197" s="48"/>
      <c r="K197" s="1066"/>
      <c r="L197" s="944"/>
      <c r="M197" s="944"/>
    </row>
    <row r="198" spans="1:13" ht="11.25" x14ac:dyDescent="0.25">
      <c r="A198" s="947"/>
      <c r="B198" s="976"/>
      <c r="C198" s="967"/>
      <c r="D198" s="947"/>
      <c r="E198" s="947"/>
      <c r="F198" s="10" t="s">
        <v>4243</v>
      </c>
      <c r="G198" s="114">
        <v>48</v>
      </c>
      <c r="H198" s="947"/>
      <c r="I198" s="48"/>
      <c r="J198" s="48"/>
      <c r="K198" s="1066"/>
      <c r="L198" s="944"/>
      <c r="M198" s="944"/>
    </row>
    <row r="199" spans="1:13" ht="11.25" x14ac:dyDescent="0.25">
      <c r="A199" s="947"/>
      <c r="B199" s="976"/>
      <c r="C199" s="967"/>
      <c r="D199" s="947"/>
      <c r="E199" s="947"/>
      <c r="F199" s="10" t="s">
        <v>4245</v>
      </c>
      <c r="G199" s="114">
        <v>62</v>
      </c>
      <c r="H199" s="947"/>
      <c r="I199" s="48"/>
      <c r="J199" s="48"/>
      <c r="K199" s="1066"/>
      <c r="L199" s="944"/>
      <c r="M199" s="944"/>
    </row>
    <row r="200" spans="1:13" ht="11.25" x14ac:dyDescent="0.25">
      <c r="A200" s="947"/>
      <c r="B200" s="976"/>
      <c r="C200" s="967"/>
      <c r="D200" s="947"/>
      <c r="E200" s="947"/>
      <c r="F200" s="10" t="s">
        <v>4246</v>
      </c>
      <c r="G200" s="114">
        <v>6</v>
      </c>
      <c r="H200" s="947"/>
      <c r="I200" s="48"/>
      <c r="J200" s="48"/>
      <c r="K200" s="1066"/>
      <c r="L200" s="944"/>
      <c r="M200" s="944"/>
    </row>
    <row r="201" spans="1:13" ht="11.25" x14ac:dyDescent="0.25">
      <c r="A201" s="947"/>
      <c r="B201" s="976"/>
      <c r="C201" s="967"/>
      <c r="D201" s="947"/>
      <c r="E201" s="947"/>
      <c r="F201" s="10" t="s">
        <v>4247</v>
      </c>
      <c r="G201" s="114">
        <v>191</v>
      </c>
      <c r="H201" s="947"/>
      <c r="I201" s="48"/>
      <c r="J201" s="48"/>
      <c r="K201" s="1066"/>
      <c r="L201" s="944"/>
      <c r="M201" s="944"/>
    </row>
    <row r="202" spans="1:13" ht="11.25" x14ac:dyDescent="0.25">
      <c r="A202" s="947"/>
      <c r="B202" s="976"/>
      <c r="C202" s="967"/>
      <c r="D202" s="947"/>
      <c r="E202" s="947"/>
      <c r="F202" s="10" t="s">
        <v>4248</v>
      </c>
      <c r="G202" s="114">
        <v>123</v>
      </c>
      <c r="H202" s="947"/>
      <c r="I202" s="48"/>
      <c r="J202" s="48"/>
      <c r="K202" s="1066"/>
      <c r="L202" s="944"/>
      <c r="M202" s="944"/>
    </row>
    <row r="203" spans="1:13" ht="11.25" x14ac:dyDescent="0.25">
      <c r="A203" s="947"/>
      <c r="B203" s="976"/>
      <c r="C203" s="967"/>
      <c r="D203" s="947"/>
      <c r="E203" s="947"/>
      <c r="F203" s="10" t="s">
        <v>4237</v>
      </c>
      <c r="G203" s="114">
        <v>23</v>
      </c>
      <c r="H203" s="947"/>
      <c r="I203" s="48"/>
      <c r="J203" s="48"/>
      <c r="K203" s="1066"/>
      <c r="L203" s="944"/>
      <c r="M203" s="944"/>
    </row>
    <row r="204" spans="1:13" ht="11.25" x14ac:dyDescent="0.25">
      <c r="A204" s="947"/>
      <c r="B204" s="976"/>
      <c r="C204" s="967"/>
      <c r="D204" s="947"/>
      <c r="E204" s="947"/>
      <c r="F204" s="10" t="s">
        <v>4250</v>
      </c>
      <c r="G204" s="114">
        <v>68</v>
      </c>
      <c r="H204" s="947"/>
      <c r="I204" s="48"/>
      <c r="J204" s="48"/>
      <c r="K204" s="1066"/>
      <c r="L204" s="944"/>
      <c r="M204" s="944"/>
    </row>
    <row r="205" spans="1:13" ht="11.25" x14ac:dyDescent="0.25">
      <c r="A205" s="947"/>
      <c r="B205" s="976"/>
      <c r="C205" s="967"/>
      <c r="D205" s="947"/>
      <c r="E205" s="947"/>
      <c r="F205" s="10" t="s">
        <v>4251</v>
      </c>
      <c r="G205" s="114">
        <v>4</v>
      </c>
      <c r="H205" s="947"/>
      <c r="I205" s="48"/>
      <c r="J205" s="48"/>
      <c r="K205" s="1066"/>
      <c r="L205" s="944"/>
      <c r="M205" s="944"/>
    </row>
    <row r="206" spans="1:13" ht="11.25" x14ac:dyDescent="0.25">
      <c r="A206" s="947"/>
      <c r="B206" s="976"/>
      <c r="C206" s="967"/>
      <c r="D206" s="947"/>
      <c r="E206" s="947"/>
      <c r="F206" s="10" t="s">
        <v>4252</v>
      </c>
      <c r="G206" s="114">
        <v>18</v>
      </c>
      <c r="H206" s="947"/>
      <c r="I206" s="48"/>
      <c r="J206" s="48"/>
      <c r="K206" s="1066"/>
      <c r="L206" s="944"/>
      <c r="M206" s="944"/>
    </row>
    <row r="207" spans="1:13" ht="11.25" x14ac:dyDescent="0.25">
      <c r="A207" s="947"/>
      <c r="B207" s="976"/>
      <c r="C207" s="967"/>
      <c r="D207" s="947"/>
      <c r="E207" s="947"/>
      <c r="F207" s="10" t="s">
        <v>4243</v>
      </c>
      <c r="G207" s="114">
        <v>2</v>
      </c>
      <c r="H207" s="947"/>
      <c r="I207" s="48"/>
      <c r="J207" s="48"/>
      <c r="K207" s="1066"/>
      <c r="L207" s="944"/>
      <c r="M207" s="944"/>
    </row>
    <row r="208" spans="1:13" ht="11.25" x14ac:dyDescent="0.25">
      <c r="A208" s="947"/>
      <c r="B208" s="976"/>
      <c r="C208" s="967"/>
      <c r="D208" s="947"/>
      <c r="E208" s="947"/>
      <c r="F208" s="10" t="s">
        <v>4254</v>
      </c>
      <c r="G208" s="114">
        <v>5</v>
      </c>
      <c r="H208" s="947"/>
      <c r="I208" s="48"/>
      <c r="J208" s="48"/>
      <c r="K208" s="1066"/>
      <c r="L208" s="944"/>
      <c r="M208" s="944"/>
    </row>
    <row r="209" spans="1:14" ht="11.25" x14ac:dyDescent="0.25">
      <c r="A209" s="947"/>
      <c r="B209" s="976"/>
      <c r="C209" s="967"/>
      <c r="D209" s="947"/>
      <c r="E209" s="947"/>
      <c r="F209" s="10" t="s">
        <v>4255</v>
      </c>
      <c r="G209" s="114">
        <v>3</v>
      </c>
      <c r="H209" s="947"/>
      <c r="I209" s="48"/>
      <c r="J209" s="48"/>
      <c r="K209" s="1066"/>
      <c r="L209" s="944"/>
      <c r="M209" s="944"/>
    </row>
    <row r="210" spans="1:14" ht="11.25" x14ac:dyDescent="0.25">
      <c r="A210" s="947"/>
      <c r="B210" s="976"/>
      <c r="C210" s="967"/>
      <c r="D210" s="947"/>
      <c r="E210" s="947"/>
      <c r="F210" s="10" t="s">
        <v>4242</v>
      </c>
      <c r="G210" s="114">
        <v>2</v>
      </c>
      <c r="H210" s="947"/>
      <c r="I210" s="48"/>
      <c r="J210" s="48"/>
      <c r="K210" s="1066"/>
      <c r="L210" s="944"/>
      <c r="M210" s="944"/>
    </row>
    <row r="211" spans="1:14" s="97" customFormat="1" ht="11.25" x14ac:dyDescent="0.25">
      <c r="A211" s="947"/>
      <c r="B211" s="976"/>
      <c r="C211" s="967"/>
      <c r="D211" s="947"/>
      <c r="E211" s="947"/>
      <c r="F211" s="42" t="s">
        <v>5419</v>
      </c>
      <c r="G211" s="114">
        <v>271</v>
      </c>
      <c r="H211" s="947"/>
      <c r="I211" s="48"/>
      <c r="J211" s="48"/>
      <c r="K211" s="1066"/>
      <c r="L211" s="944"/>
      <c r="M211" s="944"/>
    </row>
    <row r="212" spans="1:14" ht="11.25" x14ac:dyDescent="0.25">
      <c r="A212" s="947"/>
      <c r="B212" s="976"/>
      <c r="C212" s="967"/>
      <c r="D212" s="947"/>
      <c r="E212" s="947"/>
      <c r="F212" s="10" t="s">
        <v>4261</v>
      </c>
      <c r="G212" s="114">
        <v>4</v>
      </c>
      <c r="H212" s="947"/>
      <c r="I212" s="48"/>
      <c r="J212" s="48"/>
      <c r="K212" s="1066"/>
      <c r="L212" s="944"/>
      <c r="M212" s="944"/>
    </row>
    <row r="213" spans="1:14" ht="22.5" x14ac:dyDescent="0.25">
      <c r="A213" s="938"/>
      <c r="B213" s="940"/>
      <c r="C213" s="992"/>
      <c r="D213" s="938"/>
      <c r="E213" s="938"/>
      <c r="F213" s="10" t="s">
        <v>4262</v>
      </c>
      <c r="G213" s="114">
        <v>1</v>
      </c>
      <c r="H213" s="938"/>
      <c r="I213" s="48"/>
      <c r="J213" s="48"/>
      <c r="K213" s="1052"/>
      <c r="L213" s="942"/>
      <c r="M213" s="942"/>
    </row>
    <row r="214" spans="1:14" s="5" customFormat="1" ht="26.25" customHeight="1" x14ac:dyDescent="0.25">
      <c r="A214" s="949" t="s">
        <v>7856</v>
      </c>
      <c r="B214" s="928" t="s">
        <v>697</v>
      </c>
      <c r="C214" s="973" t="s">
        <v>5827</v>
      </c>
      <c r="D214" s="936" t="s">
        <v>697</v>
      </c>
      <c r="E214" s="880" t="s">
        <v>5827</v>
      </c>
      <c r="F214" s="10" t="s">
        <v>12759</v>
      </c>
      <c r="G214" s="886">
        <v>3587</v>
      </c>
      <c r="H214" s="959" t="s">
        <v>6695</v>
      </c>
      <c r="I214" s="10" t="s">
        <v>1346</v>
      </c>
      <c r="J214" s="55" t="s">
        <v>1347</v>
      </c>
      <c r="K214" s="945">
        <v>2</v>
      </c>
      <c r="L214" s="943"/>
      <c r="M214" s="943"/>
      <c r="N214" s="622"/>
    </row>
    <row r="215" spans="1:14" s="5" customFormat="1" ht="15" customHeight="1" x14ac:dyDescent="0.25">
      <c r="A215" s="950"/>
      <c r="B215" s="928"/>
      <c r="C215" s="975"/>
      <c r="D215" s="936"/>
      <c r="E215" s="886" t="s">
        <v>1590</v>
      </c>
      <c r="F215" s="10" t="s">
        <v>12759</v>
      </c>
      <c r="G215" s="886">
        <v>320</v>
      </c>
      <c r="H215" s="959"/>
      <c r="I215" s="10" t="s">
        <v>1346</v>
      </c>
      <c r="J215" s="55" t="s">
        <v>1347</v>
      </c>
      <c r="K215" s="945"/>
      <c r="L215" s="943"/>
      <c r="M215" s="943"/>
      <c r="N215" s="622"/>
    </row>
    <row r="216" spans="1:14" s="97" customFormat="1" ht="23.25" customHeight="1" x14ac:dyDescent="0.25">
      <c r="A216" s="162" t="s">
        <v>12756</v>
      </c>
      <c r="B216" s="884" t="s">
        <v>11407</v>
      </c>
      <c r="C216" s="355" t="s">
        <v>5827</v>
      </c>
      <c r="D216" s="163" t="s">
        <v>6639</v>
      </c>
      <c r="E216" s="163" t="s">
        <v>5827</v>
      </c>
      <c r="F216" s="42" t="s">
        <v>11408</v>
      </c>
      <c r="G216" s="116">
        <v>1</v>
      </c>
      <c r="H216" s="116" t="s">
        <v>6684</v>
      </c>
      <c r="I216" s="902"/>
      <c r="J216" s="902"/>
      <c r="K216" s="173">
        <v>1</v>
      </c>
      <c r="L216" s="834"/>
      <c r="M216" s="834"/>
    </row>
    <row r="217" spans="1:14" s="97" customFormat="1" ht="48" customHeight="1" x14ac:dyDescent="0.25">
      <c r="A217" s="413" t="s">
        <v>12758</v>
      </c>
      <c r="B217" s="893" t="s">
        <v>11420</v>
      </c>
      <c r="C217" s="357" t="s">
        <v>5827</v>
      </c>
      <c r="D217" s="411" t="s">
        <v>7852</v>
      </c>
      <c r="E217" s="411" t="s">
        <v>5827</v>
      </c>
      <c r="F217" s="558" t="s">
        <v>11421</v>
      </c>
      <c r="G217" s="116">
        <v>1</v>
      </c>
      <c r="H217" s="470" t="s">
        <v>6682</v>
      </c>
      <c r="I217" s="50"/>
      <c r="J217" s="50"/>
      <c r="K217" s="417">
        <v>1</v>
      </c>
      <c r="L217" s="834"/>
      <c r="M217" s="834"/>
    </row>
    <row r="218" spans="1:14" ht="22.5" x14ac:dyDescent="0.25">
      <c r="A218" s="114" t="s">
        <v>5422</v>
      </c>
      <c r="B218" s="891" t="s">
        <v>11414</v>
      </c>
      <c r="C218" s="348" t="s">
        <v>5827</v>
      </c>
      <c r="D218" s="114" t="s">
        <v>475</v>
      </c>
      <c r="E218" s="114" t="s">
        <v>3552</v>
      </c>
      <c r="F218" s="10" t="s">
        <v>4263</v>
      </c>
      <c r="G218" s="114">
        <v>1</v>
      </c>
      <c r="H218" s="451" t="s">
        <v>6682</v>
      </c>
      <c r="I218" s="48"/>
      <c r="J218" s="48"/>
      <c r="K218" s="171">
        <v>1</v>
      </c>
      <c r="L218" s="833"/>
      <c r="M218" s="866"/>
    </row>
    <row r="219" spans="1:14" ht="11.25" customHeight="1" x14ac:dyDescent="0.25">
      <c r="A219" s="937" t="s">
        <v>7765</v>
      </c>
      <c r="B219" s="939" t="s">
        <v>12764</v>
      </c>
      <c r="C219" s="962" t="s">
        <v>5831</v>
      </c>
      <c r="D219" s="937" t="s">
        <v>7764</v>
      </c>
      <c r="E219" s="937" t="s">
        <v>4883</v>
      </c>
      <c r="F219" s="10" t="s">
        <v>4884</v>
      </c>
      <c r="G219" s="114">
        <v>4</v>
      </c>
      <c r="H219" s="937" t="s">
        <v>6684</v>
      </c>
      <c r="I219" s="48"/>
      <c r="J219" s="48"/>
      <c r="K219" s="1051">
        <v>4</v>
      </c>
      <c r="L219" s="941"/>
      <c r="M219" s="941"/>
    </row>
    <row r="220" spans="1:14" ht="11.25" x14ac:dyDescent="0.25">
      <c r="A220" s="947"/>
      <c r="B220" s="976"/>
      <c r="C220" s="963"/>
      <c r="D220" s="947"/>
      <c r="E220" s="947"/>
      <c r="F220" s="10" t="s">
        <v>3942</v>
      </c>
      <c r="G220" s="114">
        <v>4</v>
      </c>
      <c r="H220" s="947"/>
      <c r="I220" s="48"/>
      <c r="J220" s="48"/>
      <c r="K220" s="1066"/>
      <c r="L220" s="944"/>
      <c r="M220" s="944"/>
    </row>
    <row r="221" spans="1:14" ht="11.25" x14ac:dyDescent="0.25">
      <c r="A221" s="947"/>
      <c r="B221" s="940"/>
      <c r="C221" s="963"/>
      <c r="D221" s="947"/>
      <c r="E221" s="947"/>
      <c r="F221" s="10" t="s">
        <v>3904</v>
      </c>
      <c r="G221" s="114">
        <v>4</v>
      </c>
      <c r="H221" s="947"/>
      <c r="I221" s="48"/>
      <c r="J221" s="48"/>
      <c r="K221" s="1066"/>
      <c r="L221" s="944"/>
      <c r="M221" s="944"/>
    </row>
    <row r="222" spans="1:14" ht="11.25" x14ac:dyDescent="0.25">
      <c r="A222" s="937" t="s">
        <v>7766</v>
      </c>
      <c r="B222" s="939" t="s">
        <v>12764</v>
      </c>
      <c r="C222" s="962" t="s">
        <v>5831</v>
      </c>
      <c r="D222" s="937" t="s">
        <v>7764</v>
      </c>
      <c r="E222" s="937" t="s">
        <v>4885</v>
      </c>
      <c r="F222" s="10" t="s">
        <v>4886</v>
      </c>
      <c r="G222" s="114">
        <v>10</v>
      </c>
      <c r="H222" s="937" t="s">
        <v>6684</v>
      </c>
      <c r="I222" s="48"/>
      <c r="J222" s="48"/>
      <c r="K222" s="1051">
        <v>4</v>
      </c>
      <c r="L222" s="941"/>
      <c r="M222" s="941"/>
    </row>
    <row r="223" spans="1:14" ht="11.25" x14ac:dyDescent="0.25">
      <c r="A223" s="947"/>
      <c r="B223" s="976"/>
      <c r="C223" s="963"/>
      <c r="D223" s="947"/>
      <c r="E223" s="947"/>
      <c r="F223" s="10" t="s">
        <v>3942</v>
      </c>
      <c r="G223" s="114">
        <v>1</v>
      </c>
      <c r="H223" s="947"/>
      <c r="I223" s="48"/>
      <c r="J223" s="48"/>
      <c r="K223" s="1066"/>
      <c r="L223" s="944"/>
      <c r="M223" s="944"/>
    </row>
    <row r="224" spans="1:14" ht="11.25" x14ac:dyDescent="0.25">
      <c r="A224" s="947"/>
      <c r="B224" s="976"/>
      <c r="C224" s="963"/>
      <c r="D224" s="947"/>
      <c r="E224" s="947"/>
      <c r="F224" s="10" t="s">
        <v>3904</v>
      </c>
      <c r="G224" s="114">
        <v>1</v>
      </c>
      <c r="H224" s="947"/>
      <c r="I224" s="48"/>
      <c r="J224" s="48"/>
      <c r="K224" s="1066"/>
      <c r="L224" s="944"/>
      <c r="M224" s="944"/>
    </row>
    <row r="225" spans="1:13" ht="11.25" x14ac:dyDescent="0.25">
      <c r="A225" s="114" t="s">
        <v>7767</v>
      </c>
      <c r="B225" s="155" t="s">
        <v>11391</v>
      </c>
      <c r="C225" s="342" t="s">
        <v>5831</v>
      </c>
      <c r="D225" s="114" t="s">
        <v>4209</v>
      </c>
      <c r="E225" s="114" t="s">
        <v>5831</v>
      </c>
      <c r="F225" s="10" t="s">
        <v>4233</v>
      </c>
      <c r="G225" s="114">
        <v>814</v>
      </c>
      <c r="H225" s="451" t="s">
        <v>6684</v>
      </c>
      <c r="I225" s="48" t="s">
        <v>4234</v>
      </c>
      <c r="J225" s="48" t="s">
        <v>4235</v>
      </c>
      <c r="K225" s="171">
        <v>1</v>
      </c>
      <c r="L225" s="833"/>
      <c r="M225" s="866"/>
    </row>
    <row r="226" spans="1:13" ht="11.25" x14ac:dyDescent="0.25">
      <c r="A226" s="937" t="s">
        <v>7768</v>
      </c>
      <c r="B226" s="939" t="s">
        <v>12764</v>
      </c>
      <c r="C226" s="962" t="s">
        <v>5831</v>
      </c>
      <c r="D226" s="937" t="s">
        <v>5924</v>
      </c>
      <c r="E226" s="937" t="s">
        <v>5831</v>
      </c>
      <c r="F226" s="10" t="s">
        <v>4236</v>
      </c>
      <c r="G226" s="114">
        <v>478</v>
      </c>
      <c r="H226" s="937" t="s">
        <v>6682</v>
      </c>
      <c r="I226" s="48"/>
      <c r="J226" s="48"/>
      <c r="K226" s="1051">
        <v>2</v>
      </c>
      <c r="L226" s="941"/>
      <c r="M226" s="941"/>
    </row>
    <row r="227" spans="1:13" ht="11.25" x14ac:dyDescent="0.25">
      <c r="A227" s="947"/>
      <c r="B227" s="976"/>
      <c r="C227" s="963"/>
      <c r="D227" s="947"/>
      <c r="E227" s="947"/>
      <c r="F227" s="10" t="s">
        <v>4237</v>
      </c>
      <c r="G227" s="114">
        <v>67</v>
      </c>
      <c r="H227" s="947"/>
      <c r="I227" s="48"/>
      <c r="J227" s="48"/>
      <c r="K227" s="1066"/>
      <c r="L227" s="944"/>
      <c r="M227" s="944"/>
    </row>
    <row r="228" spans="1:13" ht="11.25" x14ac:dyDescent="0.25">
      <c r="A228" s="947"/>
      <c r="B228" s="976"/>
      <c r="C228" s="963"/>
      <c r="D228" s="947"/>
      <c r="E228" s="947"/>
      <c r="F228" s="10" t="s">
        <v>4238</v>
      </c>
      <c r="G228" s="114">
        <v>20</v>
      </c>
      <c r="H228" s="947"/>
      <c r="I228" s="48"/>
      <c r="J228" s="48"/>
      <c r="K228" s="1066"/>
      <c r="L228" s="944"/>
      <c r="M228" s="944"/>
    </row>
    <row r="229" spans="1:13" ht="11.25" x14ac:dyDescent="0.25">
      <c r="A229" s="947"/>
      <c r="B229" s="976"/>
      <c r="C229" s="963"/>
      <c r="D229" s="947"/>
      <c r="E229" s="947"/>
      <c r="F229" s="10" t="s">
        <v>4239</v>
      </c>
      <c r="G229" s="114">
        <v>31</v>
      </c>
      <c r="H229" s="947"/>
      <c r="I229" s="48"/>
      <c r="J229" s="48"/>
      <c r="K229" s="1066"/>
      <c r="L229" s="944"/>
      <c r="M229" s="944"/>
    </row>
    <row r="230" spans="1:13" ht="11.25" x14ac:dyDescent="0.25">
      <c r="A230" s="947"/>
      <c r="B230" s="976"/>
      <c r="C230" s="963"/>
      <c r="D230" s="947"/>
      <c r="E230" s="947"/>
      <c r="F230" s="10" t="s">
        <v>4240</v>
      </c>
      <c r="G230" s="114">
        <v>9</v>
      </c>
      <c r="H230" s="947"/>
      <c r="I230" s="48"/>
      <c r="J230" s="48"/>
      <c r="K230" s="1066"/>
      <c r="L230" s="944"/>
      <c r="M230" s="944"/>
    </row>
    <row r="231" spans="1:13" ht="11.25" x14ac:dyDescent="0.25">
      <c r="A231" s="947"/>
      <c r="B231" s="976"/>
      <c r="C231" s="963"/>
      <c r="D231" s="947"/>
      <c r="E231" s="947"/>
      <c r="F231" s="10" t="s">
        <v>4241</v>
      </c>
      <c r="G231" s="114">
        <v>27</v>
      </c>
      <c r="H231" s="947"/>
      <c r="I231" s="48"/>
      <c r="J231" s="48"/>
      <c r="K231" s="1066"/>
      <c r="L231" s="944"/>
      <c r="M231" s="944"/>
    </row>
    <row r="232" spans="1:13" ht="11.25" x14ac:dyDescent="0.25">
      <c r="A232" s="947"/>
      <c r="B232" s="976"/>
      <c r="C232" s="963"/>
      <c r="D232" s="947"/>
      <c r="E232" s="947"/>
      <c r="F232" s="10" t="s">
        <v>4242</v>
      </c>
      <c r="G232" s="114">
        <v>47</v>
      </c>
      <c r="H232" s="947"/>
      <c r="I232" s="48"/>
      <c r="J232" s="48"/>
      <c r="K232" s="1066"/>
      <c r="L232" s="944"/>
      <c r="M232" s="944"/>
    </row>
    <row r="233" spans="1:13" ht="11.25" x14ac:dyDescent="0.25">
      <c r="A233" s="947"/>
      <c r="B233" s="976"/>
      <c r="C233" s="963"/>
      <c r="D233" s="947"/>
      <c r="E233" s="947"/>
      <c r="F233" s="10" t="s">
        <v>4243</v>
      </c>
      <c r="G233" s="114">
        <v>22</v>
      </c>
      <c r="H233" s="947"/>
      <c r="I233" s="48"/>
      <c r="J233" s="48"/>
      <c r="K233" s="1066"/>
      <c r="L233" s="944"/>
      <c r="M233" s="944"/>
    </row>
    <row r="234" spans="1:13" ht="11.25" x14ac:dyDescent="0.25">
      <c r="A234" s="947"/>
      <c r="B234" s="976"/>
      <c r="C234" s="963"/>
      <c r="D234" s="947"/>
      <c r="E234" s="947"/>
      <c r="F234" s="10" t="s">
        <v>4245</v>
      </c>
      <c r="G234" s="114">
        <v>72</v>
      </c>
      <c r="H234" s="947"/>
      <c r="I234" s="48"/>
      <c r="J234" s="48"/>
      <c r="K234" s="1066"/>
      <c r="L234" s="944"/>
      <c r="M234" s="944"/>
    </row>
    <row r="235" spans="1:13" ht="11.25" x14ac:dyDescent="0.25">
      <c r="A235" s="947"/>
      <c r="B235" s="976"/>
      <c r="C235" s="963"/>
      <c r="D235" s="947"/>
      <c r="E235" s="947"/>
      <c r="F235" s="10" t="s">
        <v>4246</v>
      </c>
      <c r="G235" s="114">
        <v>1</v>
      </c>
      <c r="H235" s="947"/>
      <c r="I235" s="48"/>
      <c r="J235" s="48"/>
      <c r="K235" s="1066"/>
      <c r="L235" s="944"/>
      <c r="M235" s="944"/>
    </row>
    <row r="236" spans="1:13" ht="11.25" x14ac:dyDescent="0.25">
      <c r="A236" s="947"/>
      <c r="B236" s="976"/>
      <c r="C236" s="963"/>
      <c r="D236" s="947"/>
      <c r="E236" s="947"/>
      <c r="F236" s="10" t="s">
        <v>4247</v>
      </c>
      <c r="G236" s="114">
        <v>182</v>
      </c>
      <c r="H236" s="947"/>
      <c r="I236" s="48"/>
      <c r="J236" s="48"/>
      <c r="K236" s="1066"/>
      <c r="L236" s="944"/>
      <c r="M236" s="944"/>
    </row>
    <row r="237" spans="1:13" ht="11.25" x14ac:dyDescent="0.25">
      <c r="A237" s="947"/>
      <c r="B237" s="976"/>
      <c r="C237" s="963"/>
      <c r="D237" s="947"/>
      <c r="E237" s="947"/>
      <c r="F237" s="10" t="s">
        <v>4248</v>
      </c>
      <c r="G237" s="114">
        <v>106</v>
      </c>
      <c r="H237" s="947"/>
      <c r="I237" s="48"/>
      <c r="J237" s="48"/>
      <c r="K237" s="1066"/>
      <c r="L237" s="944"/>
      <c r="M237" s="944"/>
    </row>
    <row r="238" spans="1:13" ht="11.25" x14ac:dyDescent="0.25">
      <c r="A238" s="947"/>
      <c r="B238" s="976"/>
      <c r="C238" s="963"/>
      <c r="D238" s="947"/>
      <c r="E238" s="947"/>
      <c r="F238" s="10" t="s">
        <v>4237</v>
      </c>
      <c r="G238" s="114">
        <v>27</v>
      </c>
      <c r="H238" s="947"/>
      <c r="I238" s="48"/>
      <c r="J238" s="48"/>
      <c r="K238" s="1066"/>
      <c r="L238" s="944"/>
      <c r="M238" s="944"/>
    </row>
    <row r="239" spans="1:13" ht="11.25" x14ac:dyDescent="0.25">
      <c r="A239" s="947"/>
      <c r="B239" s="976"/>
      <c r="C239" s="963"/>
      <c r="D239" s="947"/>
      <c r="E239" s="947"/>
      <c r="F239" s="10" t="s">
        <v>4250</v>
      </c>
      <c r="G239" s="114">
        <v>66</v>
      </c>
      <c r="H239" s="947"/>
      <c r="I239" s="48"/>
      <c r="J239" s="48"/>
      <c r="K239" s="1066"/>
      <c r="L239" s="944"/>
      <c r="M239" s="944"/>
    </row>
    <row r="240" spans="1:13" ht="11.25" x14ac:dyDescent="0.25">
      <c r="A240" s="947"/>
      <c r="B240" s="976"/>
      <c r="C240" s="963"/>
      <c r="D240" s="947"/>
      <c r="E240" s="947"/>
      <c r="F240" s="10" t="s">
        <v>4251</v>
      </c>
      <c r="G240" s="114">
        <v>1</v>
      </c>
      <c r="H240" s="947"/>
      <c r="I240" s="48"/>
      <c r="J240" s="48"/>
      <c r="K240" s="1066"/>
      <c r="L240" s="944"/>
      <c r="M240" s="944"/>
    </row>
    <row r="241" spans="1:14" ht="11.25" x14ac:dyDescent="0.25">
      <c r="A241" s="947"/>
      <c r="B241" s="976"/>
      <c r="C241" s="963"/>
      <c r="D241" s="947"/>
      <c r="E241" s="947"/>
      <c r="F241" s="10" t="s">
        <v>4252</v>
      </c>
      <c r="G241" s="114">
        <v>5</v>
      </c>
      <c r="H241" s="947"/>
      <c r="I241" s="48"/>
      <c r="J241" s="48"/>
      <c r="K241" s="1066"/>
      <c r="L241" s="944"/>
      <c r="M241" s="944"/>
    </row>
    <row r="242" spans="1:14" ht="11.25" x14ac:dyDescent="0.25">
      <c r="A242" s="947"/>
      <c r="B242" s="976"/>
      <c r="C242" s="963"/>
      <c r="D242" s="947"/>
      <c r="E242" s="947"/>
      <c r="F242" s="10" t="s">
        <v>4243</v>
      </c>
      <c r="G242" s="114">
        <v>2</v>
      </c>
      <c r="H242" s="947"/>
      <c r="I242" s="48"/>
      <c r="J242" s="48"/>
      <c r="K242" s="1066"/>
      <c r="L242" s="944"/>
      <c r="M242" s="944"/>
    </row>
    <row r="243" spans="1:14" ht="11.25" x14ac:dyDescent="0.25">
      <c r="A243" s="947"/>
      <c r="B243" s="976"/>
      <c r="C243" s="963"/>
      <c r="D243" s="947"/>
      <c r="E243" s="947"/>
      <c r="F243" s="10" t="s">
        <v>4245</v>
      </c>
      <c r="G243" s="114">
        <v>2</v>
      </c>
      <c r="H243" s="947"/>
      <c r="I243" s="48"/>
      <c r="J243" s="48"/>
      <c r="K243" s="1066"/>
      <c r="L243" s="944"/>
      <c r="M243" s="944"/>
    </row>
    <row r="244" spans="1:14" s="97" customFormat="1" ht="11.25" x14ac:dyDescent="0.25">
      <c r="A244" s="947"/>
      <c r="B244" s="976"/>
      <c r="C244" s="963"/>
      <c r="D244" s="947"/>
      <c r="E244" s="947"/>
      <c r="F244" s="10" t="s">
        <v>5419</v>
      </c>
      <c r="G244" s="114">
        <v>279</v>
      </c>
      <c r="H244" s="947"/>
      <c r="I244" s="48"/>
      <c r="J244" s="48"/>
      <c r="K244" s="1066"/>
      <c r="L244" s="944"/>
      <c r="M244" s="944"/>
    </row>
    <row r="245" spans="1:14" ht="11.25" x14ac:dyDescent="0.25">
      <c r="A245" s="938"/>
      <c r="B245" s="940"/>
      <c r="C245" s="1060"/>
      <c r="D245" s="938"/>
      <c r="E245" s="938"/>
      <c r="F245" s="10" t="s">
        <v>4255</v>
      </c>
      <c r="G245" s="114">
        <v>1</v>
      </c>
      <c r="H245" s="938"/>
      <c r="I245" s="48"/>
      <c r="J245" s="48"/>
      <c r="K245" s="1052"/>
      <c r="L245" s="942"/>
      <c r="M245" s="942"/>
    </row>
    <row r="246" spans="1:14" s="97" customFormat="1" ht="11.25" x14ac:dyDescent="0.25">
      <c r="A246" s="883" t="s">
        <v>7770</v>
      </c>
      <c r="B246" s="887" t="s">
        <v>697</v>
      </c>
      <c r="C246" s="214" t="s">
        <v>5831</v>
      </c>
      <c r="D246" s="883" t="s">
        <v>12760</v>
      </c>
      <c r="E246" s="880" t="s">
        <v>5831</v>
      </c>
      <c r="F246" s="12" t="s">
        <v>12759</v>
      </c>
      <c r="G246" s="890">
        <v>3838</v>
      </c>
      <c r="H246" s="889" t="s">
        <v>6695</v>
      </c>
      <c r="I246" s="12" t="s">
        <v>1346</v>
      </c>
      <c r="J246" s="56" t="s">
        <v>1347</v>
      </c>
      <c r="K246" s="887">
        <v>2</v>
      </c>
      <c r="L246" s="881"/>
      <c r="M246" s="881"/>
      <c r="N246" s="31"/>
    </row>
    <row r="247" spans="1:14" s="97" customFormat="1" ht="11.25" x14ac:dyDescent="0.25">
      <c r="A247" s="886" t="s">
        <v>7771</v>
      </c>
      <c r="B247" s="164" t="s">
        <v>11407</v>
      </c>
      <c r="C247" s="342" t="s">
        <v>5831</v>
      </c>
      <c r="D247" s="163" t="s">
        <v>6639</v>
      </c>
      <c r="E247" s="163" t="s">
        <v>5831</v>
      </c>
      <c r="F247" s="42" t="s">
        <v>11408</v>
      </c>
      <c r="G247" s="116">
        <v>1</v>
      </c>
      <c r="H247" s="116" t="s">
        <v>6684</v>
      </c>
      <c r="I247" s="50"/>
      <c r="J247" s="50"/>
      <c r="K247" s="173">
        <v>1</v>
      </c>
      <c r="L247" s="834"/>
      <c r="M247" s="834"/>
    </row>
    <row r="248" spans="1:14" s="97" customFormat="1" ht="33.75" x14ac:dyDescent="0.25">
      <c r="A248" s="413" t="s">
        <v>7857</v>
      </c>
      <c r="B248" s="409" t="s">
        <v>11420</v>
      </c>
      <c r="C248" s="214" t="s">
        <v>5831</v>
      </c>
      <c r="D248" s="411" t="s">
        <v>7852</v>
      </c>
      <c r="E248" s="411" t="s">
        <v>5831</v>
      </c>
      <c r="F248" s="558" t="s">
        <v>11421</v>
      </c>
      <c r="G248" s="116">
        <v>1</v>
      </c>
      <c r="H248" s="470" t="s">
        <v>6682</v>
      </c>
      <c r="I248" s="50"/>
      <c r="J248" s="50"/>
      <c r="K248" s="417">
        <v>1</v>
      </c>
      <c r="L248" s="834"/>
      <c r="M248" s="834"/>
    </row>
    <row r="249" spans="1:14" s="18" customFormat="1" ht="36" customHeight="1" x14ac:dyDescent="0.25">
      <c r="A249" s="936" t="s">
        <v>11345</v>
      </c>
      <c r="B249" s="945" t="s">
        <v>12764</v>
      </c>
      <c r="C249" s="929" t="s">
        <v>7923</v>
      </c>
      <c r="D249" s="1080" t="s">
        <v>5924</v>
      </c>
      <c r="E249" s="1307" t="s">
        <v>11346</v>
      </c>
      <c r="F249" s="558" t="s">
        <v>11347</v>
      </c>
      <c r="G249" s="116">
        <v>6</v>
      </c>
      <c r="H249" s="450" t="s">
        <v>10053</v>
      </c>
      <c r="I249" s="75"/>
      <c r="J249" s="75"/>
      <c r="K249" s="1240"/>
      <c r="L249" s="1243"/>
      <c r="M249" s="1243"/>
    </row>
    <row r="250" spans="1:14" s="18" customFormat="1" ht="36" customHeight="1" x14ac:dyDescent="0.25">
      <c r="A250" s="936"/>
      <c r="B250" s="945"/>
      <c r="C250" s="929"/>
      <c r="D250" s="1080"/>
      <c r="E250" s="1307"/>
      <c r="F250" s="558" t="s">
        <v>11348</v>
      </c>
      <c r="G250" s="116">
        <v>1</v>
      </c>
      <c r="H250" s="450" t="s">
        <v>10053</v>
      </c>
      <c r="I250" s="75"/>
      <c r="J250" s="75"/>
      <c r="K250" s="1241"/>
      <c r="L250" s="1244"/>
      <c r="M250" s="1244"/>
    </row>
    <row r="251" spans="1:14" s="18" customFormat="1" ht="36" customHeight="1" x14ac:dyDescent="0.25">
      <c r="A251" s="936"/>
      <c r="B251" s="945"/>
      <c r="C251" s="929"/>
      <c r="D251" s="1080"/>
      <c r="E251" s="1307"/>
      <c r="F251" s="558" t="s">
        <v>4369</v>
      </c>
      <c r="G251" s="116">
        <v>6</v>
      </c>
      <c r="H251" s="450" t="s">
        <v>10053</v>
      </c>
      <c r="I251" s="75"/>
      <c r="J251" s="75"/>
      <c r="K251" s="1241"/>
      <c r="L251" s="1244"/>
      <c r="M251" s="1244"/>
    </row>
    <row r="252" spans="1:14" s="18" customFormat="1" ht="36" customHeight="1" x14ac:dyDescent="0.25">
      <c r="A252" s="936"/>
      <c r="B252" s="945"/>
      <c r="C252" s="929"/>
      <c r="D252" s="1080"/>
      <c r="E252" s="52" t="s">
        <v>739</v>
      </c>
      <c r="F252" s="558" t="s">
        <v>11349</v>
      </c>
      <c r="G252" s="116">
        <v>9</v>
      </c>
      <c r="H252" s="450" t="s">
        <v>10053</v>
      </c>
      <c r="I252" s="75"/>
      <c r="J252" s="75"/>
      <c r="K252" s="1242"/>
      <c r="L252" s="1245"/>
      <c r="M252" s="1245"/>
    </row>
    <row r="253" spans="1:14" s="18" customFormat="1" ht="36" customHeight="1" x14ac:dyDescent="0.25">
      <c r="A253" s="1041" t="s">
        <v>11350</v>
      </c>
      <c r="B253" s="945" t="s">
        <v>12764</v>
      </c>
      <c r="C253" s="1136" t="s">
        <v>7923</v>
      </c>
      <c r="D253" s="1081" t="s">
        <v>5924</v>
      </c>
      <c r="E253" s="1308" t="s">
        <v>11346</v>
      </c>
      <c r="F253" s="558" t="s">
        <v>11347</v>
      </c>
      <c r="G253" s="116">
        <v>1327</v>
      </c>
      <c r="H253" s="450" t="s">
        <v>10053</v>
      </c>
      <c r="I253" s="75"/>
      <c r="J253" s="75"/>
      <c r="K253" s="1240"/>
      <c r="L253" s="1243"/>
      <c r="M253" s="1243"/>
    </row>
    <row r="254" spans="1:14" s="18" customFormat="1" ht="36" customHeight="1" x14ac:dyDescent="0.25">
      <c r="A254" s="1041"/>
      <c r="B254" s="945"/>
      <c r="C254" s="1136"/>
      <c r="D254" s="1081"/>
      <c r="E254" s="1309"/>
      <c r="F254" s="558" t="s">
        <v>11351</v>
      </c>
      <c r="G254" s="116">
        <v>66</v>
      </c>
      <c r="H254" s="450" t="s">
        <v>10053</v>
      </c>
      <c r="I254" s="75"/>
      <c r="J254" s="75"/>
      <c r="K254" s="1241"/>
      <c r="L254" s="1244"/>
      <c r="M254" s="1244"/>
    </row>
    <row r="255" spans="1:14" s="18" customFormat="1" ht="36" customHeight="1" x14ac:dyDescent="0.25">
      <c r="A255" s="1041"/>
      <c r="B255" s="945"/>
      <c r="C255" s="1136"/>
      <c r="D255" s="1081"/>
      <c r="E255" s="1309"/>
      <c r="F255" s="558" t="s">
        <v>11352</v>
      </c>
      <c r="G255" s="116">
        <v>258</v>
      </c>
      <c r="H255" s="450" t="s">
        <v>10053</v>
      </c>
      <c r="I255" s="75"/>
      <c r="J255" s="75"/>
      <c r="K255" s="1241"/>
      <c r="L255" s="1244"/>
      <c r="M255" s="1244"/>
    </row>
    <row r="256" spans="1:14" s="18" customFormat="1" ht="36" customHeight="1" x14ac:dyDescent="0.25">
      <c r="A256" s="1041"/>
      <c r="B256" s="945"/>
      <c r="C256" s="1136"/>
      <c r="D256" s="1081"/>
      <c r="E256" s="1309"/>
      <c r="F256" s="558" t="s">
        <v>11353</v>
      </c>
      <c r="G256" s="116">
        <v>6</v>
      </c>
      <c r="H256" s="450" t="s">
        <v>10053</v>
      </c>
      <c r="I256" s="75"/>
      <c r="J256" s="75"/>
      <c r="K256" s="1241"/>
      <c r="L256" s="1244"/>
      <c r="M256" s="1244"/>
    </row>
    <row r="257" spans="1:13" s="18" customFormat="1" ht="36" customHeight="1" x14ac:dyDescent="0.25">
      <c r="A257" s="1041"/>
      <c r="B257" s="945"/>
      <c r="C257" s="1136"/>
      <c r="D257" s="1081"/>
      <c r="E257" s="1309"/>
      <c r="F257" s="558" t="s">
        <v>11354</v>
      </c>
      <c r="G257" s="116">
        <v>6</v>
      </c>
      <c r="H257" s="450" t="s">
        <v>10053</v>
      </c>
      <c r="I257" s="75"/>
      <c r="J257" s="75"/>
      <c r="K257" s="1241"/>
      <c r="L257" s="1244"/>
      <c r="M257" s="1244"/>
    </row>
    <row r="258" spans="1:13" s="18" customFormat="1" ht="36" customHeight="1" x14ac:dyDescent="0.25">
      <c r="A258" s="1041"/>
      <c r="B258" s="945"/>
      <c r="C258" s="1136"/>
      <c r="D258" s="1081"/>
      <c r="E258" s="1309"/>
      <c r="F258" s="558" t="s">
        <v>11355</v>
      </c>
      <c r="G258" s="116">
        <v>38</v>
      </c>
      <c r="H258" s="450" t="s">
        <v>10053</v>
      </c>
      <c r="I258" s="75"/>
      <c r="J258" s="75"/>
      <c r="K258" s="1241"/>
      <c r="L258" s="1244"/>
      <c r="M258" s="1244"/>
    </row>
    <row r="259" spans="1:13" s="18" customFormat="1" ht="36" customHeight="1" x14ac:dyDescent="0.25">
      <c r="A259" s="1041"/>
      <c r="B259" s="945"/>
      <c r="C259" s="1136"/>
      <c r="D259" s="1081"/>
      <c r="E259" s="1309"/>
      <c r="F259" s="558" t="s">
        <v>11356</v>
      </c>
      <c r="G259" s="116">
        <v>21</v>
      </c>
      <c r="H259" s="450" t="s">
        <v>10053</v>
      </c>
      <c r="I259" s="75"/>
      <c r="J259" s="75"/>
      <c r="K259" s="1241"/>
      <c r="L259" s="1244"/>
      <c r="M259" s="1244"/>
    </row>
    <row r="260" spans="1:13" s="18" customFormat="1" ht="36" customHeight="1" x14ac:dyDescent="0.25">
      <c r="A260" s="1041"/>
      <c r="B260" s="945"/>
      <c r="C260" s="1136"/>
      <c r="D260" s="1081"/>
      <c r="E260" s="1309"/>
      <c r="F260" s="558" t="s">
        <v>11357</v>
      </c>
      <c r="G260" s="116">
        <v>123</v>
      </c>
      <c r="H260" s="450" t="s">
        <v>10053</v>
      </c>
      <c r="I260" s="75"/>
      <c r="J260" s="75"/>
      <c r="K260" s="1241"/>
      <c r="L260" s="1244"/>
      <c r="M260" s="1244"/>
    </row>
    <row r="261" spans="1:13" s="18" customFormat="1" ht="36" customHeight="1" x14ac:dyDescent="0.25">
      <c r="A261" s="1041"/>
      <c r="B261" s="945"/>
      <c r="C261" s="1136"/>
      <c r="D261" s="1081"/>
      <c r="E261" s="1309"/>
      <c r="F261" s="558" t="s">
        <v>11358</v>
      </c>
      <c r="G261" s="116">
        <v>7</v>
      </c>
      <c r="H261" s="450" t="s">
        <v>10053</v>
      </c>
      <c r="I261" s="75"/>
      <c r="J261" s="75"/>
      <c r="K261" s="1241"/>
      <c r="L261" s="1244"/>
      <c r="M261" s="1244"/>
    </row>
    <row r="262" spans="1:13" s="18" customFormat="1" ht="36" customHeight="1" x14ac:dyDescent="0.25">
      <c r="A262" s="1041"/>
      <c r="B262" s="945"/>
      <c r="C262" s="1136"/>
      <c r="D262" s="1081"/>
      <c r="E262" s="1309"/>
      <c r="F262" s="558" t="s">
        <v>11359</v>
      </c>
      <c r="G262" s="116">
        <v>2</v>
      </c>
      <c r="H262" s="450" t="s">
        <v>10053</v>
      </c>
      <c r="I262" s="75"/>
      <c r="J262" s="75"/>
      <c r="K262" s="1241"/>
      <c r="L262" s="1244"/>
      <c r="M262" s="1244"/>
    </row>
    <row r="263" spans="1:13" s="18" customFormat="1" ht="36" customHeight="1" x14ac:dyDescent="0.25">
      <c r="A263" s="1041"/>
      <c r="B263" s="945"/>
      <c r="C263" s="1136"/>
      <c r="D263" s="1081"/>
      <c r="E263" s="1309"/>
      <c r="F263" s="558" t="s">
        <v>11360</v>
      </c>
      <c r="G263" s="116">
        <v>1</v>
      </c>
      <c r="H263" s="450" t="s">
        <v>10053</v>
      </c>
      <c r="I263" s="75"/>
      <c r="J263" s="75"/>
      <c r="K263" s="1241"/>
      <c r="L263" s="1244"/>
      <c r="M263" s="1244"/>
    </row>
    <row r="264" spans="1:13" s="18" customFormat="1" ht="36" customHeight="1" x14ac:dyDescent="0.25">
      <c r="A264" s="1041"/>
      <c r="B264" s="945"/>
      <c r="C264" s="1136"/>
      <c r="D264" s="1081"/>
      <c r="E264" s="1309"/>
      <c r="F264" s="558" t="s">
        <v>11361</v>
      </c>
      <c r="G264" s="116">
        <v>25</v>
      </c>
      <c r="H264" s="450" t="s">
        <v>10053</v>
      </c>
      <c r="I264" s="75"/>
      <c r="J264" s="75"/>
      <c r="K264" s="1241"/>
      <c r="L264" s="1244"/>
      <c r="M264" s="1244"/>
    </row>
    <row r="265" spans="1:13" s="18" customFormat="1" ht="36" customHeight="1" x14ac:dyDescent="0.25">
      <c r="A265" s="1041"/>
      <c r="B265" s="945"/>
      <c r="C265" s="1136"/>
      <c r="D265" s="1081"/>
      <c r="E265" s="1309"/>
      <c r="F265" s="558" t="s">
        <v>11362</v>
      </c>
      <c r="G265" s="116">
        <v>29</v>
      </c>
      <c r="H265" s="450" t="s">
        <v>10053</v>
      </c>
      <c r="I265" s="75"/>
      <c r="J265" s="75"/>
      <c r="K265" s="1241"/>
      <c r="L265" s="1244"/>
      <c r="M265" s="1244"/>
    </row>
    <row r="266" spans="1:13" s="18" customFormat="1" ht="36" customHeight="1" x14ac:dyDescent="0.25">
      <c r="A266" s="1041"/>
      <c r="B266" s="945"/>
      <c r="C266" s="1136"/>
      <c r="D266" s="1081"/>
      <c r="E266" s="1309"/>
      <c r="F266" s="558" t="s">
        <v>11363</v>
      </c>
      <c r="G266" s="116">
        <v>1</v>
      </c>
      <c r="H266" s="450" t="s">
        <v>10053</v>
      </c>
      <c r="I266" s="75"/>
      <c r="J266" s="75"/>
      <c r="K266" s="1241"/>
      <c r="L266" s="1244"/>
      <c r="M266" s="1244"/>
    </row>
    <row r="267" spans="1:13" s="18" customFormat="1" ht="36" customHeight="1" x14ac:dyDescent="0.25">
      <c r="A267" s="1041"/>
      <c r="B267" s="945"/>
      <c r="C267" s="1136"/>
      <c r="D267" s="1081"/>
      <c r="E267" s="1309"/>
      <c r="F267" s="558" t="s">
        <v>11364</v>
      </c>
      <c r="G267" s="116">
        <v>33</v>
      </c>
      <c r="H267" s="450" t="s">
        <v>10053</v>
      </c>
      <c r="I267" s="75"/>
      <c r="J267" s="75"/>
      <c r="K267" s="1241"/>
      <c r="L267" s="1244"/>
      <c r="M267" s="1244"/>
    </row>
    <row r="268" spans="1:13" s="18" customFormat="1" ht="36" customHeight="1" x14ac:dyDescent="0.25">
      <c r="A268" s="1041"/>
      <c r="B268" s="945"/>
      <c r="C268" s="1136"/>
      <c r="D268" s="1081"/>
      <c r="E268" s="1309"/>
      <c r="F268" s="558" t="s">
        <v>11365</v>
      </c>
      <c r="G268" s="116">
        <v>3</v>
      </c>
      <c r="H268" s="450" t="s">
        <v>10053</v>
      </c>
      <c r="I268" s="75"/>
      <c r="J268" s="75"/>
      <c r="K268" s="1241"/>
      <c r="L268" s="1244"/>
      <c r="M268" s="1244"/>
    </row>
    <row r="269" spans="1:13" s="18" customFormat="1" ht="36" customHeight="1" x14ac:dyDescent="0.25">
      <c r="A269" s="1041"/>
      <c r="B269" s="945"/>
      <c r="C269" s="1136"/>
      <c r="D269" s="1081"/>
      <c r="E269" s="1309"/>
      <c r="F269" s="558" t="s">
        <v>11366</v>
      </c>
      <c r="G269" s="116">
        <v>1</v>
      </c>
      <c r="H269" s="450" t="s">
        <v>10053</v>
      </c>
      <c r="I269" s="75"/>
      <c r="J269" s="75"/>
      <c r="K269" s="1241"/>
      <c r="L269" s="1244"/>
      <c r="M269" s="1244"/>
    </row>
    <row r="270" spans="1:13" s="18" customFormat="1" ht="36" customHeight="1" x14ac:dyDescent="0.25">
      <c r="A270" s="1041"/>
      <c r="B270" s="945"/>
      <c r="C270" s="1136"/>
      <c r="D270" s="1081"/>
      <c r="E270" s="1309"/>
      <c r="F270" s="558" t="s">
        <v>11367</v>
      </c>
      <c r="G270" s="116">
        <v>1459</v>
      </c>
      <c r="H270" s="450" t="s">
        <v>10053</v>
      </c>
      <c r="I270" s="75"/>
      <c r="J270" s="75"/>
      <c r="K270" s="1241"/>
      <c r="L270" s="1244"/>
      <c r="M270" s="1244"/>
    </row>
    <row r="271" spans="1:13" s="18" customFormat="1" ht="36" customHeight="1" x14ac:dyDescent="0.25">
      <c r="A271" s="1041"/>
      <c r="B271" s="945"/>
      <c r="C271" s="1136"/>
      <c r="D271" s="1081"/>
      <c r="E271" s="1309"/>
      <c r="F271" s="558" t="s">
        <v>11368</v>
      </c>
      <c r="G271" s="116">
        <v>580</v>
      </c>
      <c r="H271" s="450" t="s">
        <v>10053</v>
      </c>
      <c r="I271" s="75"/>
      <c r="J271" s="75"/>
      <c r="K271" s="1241"/>
      <c r="L271" s="1244"/>
      <c r="M271" s="1244"/>
    </row>
    <row r="272" spans="1:13" s="18" customFormat="1" ht="36" customHeight="1" x14ac:dyDescent="0.25">
      <c r="A272" s="1041"/>
      <c r="B272" s="945"/>
      <c r="C272" s="1136"/>
      <c r="D272" s="1081"/>
      <c r="E272" s="1309"/>
      <c r="F272" s="558" t="s">
        <v>11368</v>
      </c>
      <c r="G272" s="116">
        <v>132</v>
      </c>
      <c r="H272" s="450" t="s">
        <v>10053</v>
      </c>
      <c r="I272" s="75"/>
      <c r="J272" s="75"/>
      <c r="K272" s="1241"/>
      <c r="L272" s="1244"/>
      <c r="M272" s="1244"/>
    </row>
    <row r="273" spans="1:13" s="18" customFormat="1" ht="36" customHeight="1" x14ac:dyDescent="0.25">
      <c r="A273" s="1041"/>
      <c r="B273" s="945"/>
      <c r="C273" s="1136"/>
      <c r="D273" s="1081"/>
      <c r="E273" s="1309"/>
      <c r="F273" s="558" t="s">
        <v>11369</v>
      </c>
      <c r="G273" s="116">
        <v>108</v>
      </c>
      <c r="H273" s="450" t="s">
        <v>10053</v>
      </c>
      <c r="I273" s="75"/>
      <c r="J273" s="75"/>
      <c r="K273" s="1241"/>
      <c r="L273" s="1244"/>
      <c r="M273" s="1244"/>
    </row>
    <row r="274" spans="1:13" s="18" customFormat="1" ht="36" customHeight="1" x14ac:dyDescent="0.25">
      <c r="A274" s="1041"/>
      <c r="B274" s="945"/>
      <c r="C274" s="1136"/>
      <c r="D274" s="1081"/>
      <c r="E274" s="1309"/>
      <c r="F274" s="558" t="s">
        <v>11370</v>
      </c>
      <c r="G274" s="116">
        <v>223</v>
      </c>
      <c r="H274" s="450" t="s">
        <v>10053</v>
      </c>
      <c r="I274" s="75"/>
      <c r="J274" s="75"/>
      <c r="K274" s="1241"/>
      <c r="L274" s="1244"/>
      <c r="M274" s="1244"/>
    </row>
    <row r="275" spans="1:13" s="18" customFormat="1" ht="36" customHeight="1" x14ac:dyDescent="0.25">
      <c r="A275" s="1041"/>
      <c r="B275" s="945"/>
      <c r="C275" s="1136"/>
      <c r="D275" s="1081"/>
      <c r="E275" s="1309"/>
      <c r="F275" s="558" t="s">
        <v>11371</v>
      </c>
      <c r="G275" s="116">
        <v>176</v>
      </c>
      <c r="H275" s="450" t="s">
        <v>10053</v>
      </c>
      <c r="I275" s="75"/>
      <c r="J275" s="75"/>
      <c r="K275" s="1241"/>
      <c r="L275" s="1244"/>
      <c r="M275" s="1244"/>
    </row>
    <row r="276" spans="1:13" s="18" customFormat="1" ht="36" customHeight="1" x14ac:dyDescent="0.25">
      <c r="A276" s="1041"/>
      <c r="B276" s="945"/>
      <c r="C276" s="1136"/>
      <c r="D276" s="1081"/>
      <c r="E276" s="1310"/>
      <c r="F276" s="558" t="s">
        <v>11372</v>
      </c>
      <c r="G276" s="116">
        <v>1</v>
      </c>
      <c r="H276" s="450" t="s">
        <v>10053</v>
      </c>
      <c r="I276" s="75"/>
      <c r="J276" s="75"/>
      <c r="K276" s="1242"/>
      <c r="L276" s="1245"/>
      <c r="M276" s="1245"/>
    </row>
    <row r="277" spans="1:13" s="18" customFormat="1" ht="18" customHeight="1" x14ac:dyDescent="0.25">
      <c r="A277" s="937" t="s">
        <v>11373</v>
      </c>
      <c r="B277" s="939" t="s">
        <v>12764</v>
      </c>
      <c r="C277" s="966" t="s">
        <v>7923</v>
      </c>
      <c r="D277" s="937" t="s">
        <v>11374</v>
      </c>
      <c r="E277" s="937" t="s">
        <v>11375</v>
      </c>
      <c r="F277" s="558" t="s">
        <v>11376</v>
      </c>
      <c r="G277" s="116">
        <v>24</v>
      </c>
      <c r="H277" s="613" t="s">
        <v>6684</v>
      </c>
      <c r="I277" s="601"/>
      <c r="J277" s="829"/>
      <c r="K277" s="937"/>
      <c r="L277" s="941"/>
      <c r="M277" s="941"/>
    </row>
    <row r="278" spans="1:13" s="18" customFormat="1" ht="18" customHeight="1" x14ac:dyDescent="0.25">
      <c r="A278" s="947"/>
      <c r="B278" s="976"/>
      <c r="C278" s="967"/>
      <c r="D278" s="947"/>
      <c r="E278" s="947"/>
      <c r="F278" s="558" t="s">
        <v>11377</v>
      </c>
      <c r="G278" s="116">
        <v>2</v>
      </c>
      <c r="H278" s="613" t="s">
        <v>6684</v>
      </c>
      <c r="I278" s="601"/>
      <c r="J278" s="829"/>
      <c r="K278" s="947"/>
      <c r="L278" s="944"/>
      <c r="M278" s="944"/>
    </row>
    <row r="279" spans="1:13" s="18" customFormat="1" ht="18" customHeight="1" x14ac:dyDescent="0.25">
      <c r="A279" s="947"/>
      <c r="B279" s="976"/>
      <c r="C279" s="967"/>
      <c r="D279" s="947"/>
      <c r="E279" s="947"/>
      <c r="F279" s="558" t="s">
        <v>11378</v>
      </c>
      <c r="G279" s="116">
        <v>6</v>
      </c>
      <c r="H279" s="613" t="s">
        <v>6684</v>
      </c>
      <c r="I279" s="601"/>
      <c r="J279" s="829"/>
      <c r="K279" s="947"/>
      <c r="L279" s="944"/>
      <c r="M279" s="944"/>
    </row>
    <row r="280" spans="1:13" s="18" customFormat="1" ht="18" customHeight="1" x14ac:dyDescent="0.25">
      <c r="A280" s="947"/>
      <c r="B280" s="976"/>
      <c r="C280" s="967"/>
      <c r="D280" s="947"/>
      <c r="E280" s="947"/>
      <c r="F280" s="558" t="s">
        <v>11379</v>
      </c>
      <c r="G280" s="116">
        <v>1</v>
      </c>
      <c r="H280" s="613" t="s">
        <v>6684</v>
      </c>
      <c r="I280" s="601"/>
      <c r="J280" s="829"/>
      <c r="K280" s="947"/>
      <c r="L280" s="944"/>
      <c r="M280" s="944"/>
    </row>
    <row r="281" spans="1:13" s="18" customFormat="1" ht="18" customHeight="1" x14ac:dyDescent="0.25">
      <c r="A281" s="947"/>
      <c r="B281" s="976"/>
      <c r="C281" s="967"/>
      <c r="D281" s="947"/>
      <c r="E281" s="947"/>
      <c r="F281" s="558" t="s">
        <v>11380</v>
      </c>
      <c r="G281" s="116">
        <v>1</v>
      </c>
      <c r="H281" s="613" t="s">
        <v>6684</v>
      </c>
      <c r="I281" s="601"/>
      <c r="J281" s="829"/>
      <c r="K281" s="947"/>
      <c r="L281" s="944"/>
      <c r="M281" s="944"/>
    </row>
    <row r="282" spans="1:13" s="18" customFormat="1" ht="18" customHeight="1" x14ac:dyDescent="0.25">
      <c r="A282" s="947"/>
      <c r="B282" s="976"/>
      <c r="C282" s="967"/>
      <c r="D282" s="947"/>
      <c r="E282" s="947"/>
      <c r="F282" s="558" t="s">
        <v>11381</v>
      </c>
      <c r="G282" s="116">
        <v>1</v>
      </c>
      <c r="H282" s="613" t="s">
        <v>6684</v>
      </c>
      <c r="I282" s="601"/>
      <c r="J282" s="829"/>
      <c r="K282" s="947"/>
      <c r="L282" s="944"/>
      <c r="M282" s="944"/>
    </row>
    <row r="283" spans="1:13" s="18" customFormat="1" ht="18" customHeight="1" x14ac:dyDescent="0.25">
      <c r="A283" s="947"/>
      <c r="B283" s="976"/>
      <c r="C283" s="967"/>
      <c r="D283" s="938"/>
      <c r="E283" s="947"/>
      <c r="F283" s="558" t="s">
        <v>11382</v>
      </c>
      <c r="G283" s="116">
        <v>1</v>
      </c>
      <c r="H283" s="613" t="s">
        <v>6684</v>
      </c>
      <c r="I283" s="601"/>
      <c r="J283" s="829"/>
      <c r="K283" s="947"/>
      <c r="L283" s="944"/>
      <c r="M283" s="944"/>
    </row>
    <row r="284" spans="1:13" s="18" customFormat="1" ht="18" customHeight="1" x14ac:dyDescent="0.25">
      <c r="A284" s="947"/>
      <c r="B284" s="976"/>
      <c r="C284" s="967"/>
      <c r="D284" s="937" t="s">
        <v>11383</v>
      </c>
      <c r="E284" s="947"/>
      <c r="F284" s="558" t="s">
        <v>11384</v>
      </c>
      <c r="G284" s="116">
        <v>18</v>
      </c>
      <c r="H284" s="613" t="s">
        <v>6684</v>
      </c>
      <c r="I284" s="601"/>
      <c r="J284" s="829"/>
      <c r="K284" s="947"/>
      <c r="L284" s="944"/>
      <c r="M284" s="944"/>
    </row>
    <row r="285" spans="1:13" s="18" customFormat="1" ht="18" customHeight="1" x14ac:dyDescent="0.25">
      <c r="A285" s="947"/>
      <c r="B285" s="976"/>
      <c r="C285" s="967"/>
      <c r="D285" s="947"/>
      <c r="E285" s="947"/>
      <c r="F285" s="558" t="s">
        <v>11385</v>
      </c>
      <c r="G285" s="116">
        <v>2</v>
      </c>
      <c r="H285" s="613" t="s">
        <v>6684</v>
      </c>
      <c r="I285" s="601"/>
      <c r="J285" s="829"/>
      <c r="K285" s="947"/>
      <c r="L285" s="944"/>
      <c r="M285" s="944"/>
    </row>
    <row r="286" spans="1:13" s="18" customFormat="1" ht="18" customHeight="1" x14ac:dyDescent="0.25">
      <c r="A286" s="947"/>
      <c r="B286" s="976"/>
      <c r="C286" s="967"/>
      <c r="D286" s="947"/>
      <c r="E286" s="947"/>
      <c r="F286" s="558" t="s">
        <v>11386</v>
      </c>
      <c r="G286" s="116">
        <v>12</v>
      </c>
      <c r="H286" s="613" t="s">
        <v>6684</v>
      </c>
      <c r="I286" s="601"/>
      <c r="J286" s="829"/>
      <c r="K286" s="947"/>
      <c r="L286" s="944"/>
      <c r="M286" s="944"/>
    </row>
    <row r="287" spans="1:13" s="18" customFormat="1" ht="18" customHeight="1" x14ac:dyDescent="0.25">
      <c r="A287" s="947"/>
      <c r="B287" s="976"/>
      <c r="C287" s="967"/>
      <c r="D287" s="947"/>
      <c r="E287" s="947"/>
      <c r="F287" s="558" t="s">
        <v>11387</v>
      </c>
      <c r="G287" s="116">
        <v>20</v>
      </c>
      <c r="H287" s="613" t="s">
        <v>6684</v>
      </c>
      <c r="I287" s="601"/>
      <c r="J287" s="829"/>
      <c r="K287" s="947"/>
      <c r="L287" s="944"/>
      <c r="M287" s="944"/>
    </row>
    <row r="288" spans="1:13" s="18" customFormat="1" ht="18" customHeight="1" x14ac:dyDescent="0.25">
      <c r="A288" s="947"/>
      <c r="B288" s="976"/>
      <c r="C288" s="967"/>
      <c r="D288" s="947"/>
      <c r="E288" s="947"/>
      <c r="F288" s="558" t="s">
        <v>11388</v>
      </c>
      <c r="G288" s="116">
        <v>2</v>
      </c>
      <c r="H288" s="613" t="s">
        <v>6684</v>
      </c>
      <c r="I288" s="601"/>
      <c r="J288" s="829"/>
      <c r="K288" s="947"/>
      <c r="L288" s="944"/>
      <c r="M288" s="944"/>
    </row>
    <row r="289" spans="1:13" s="18" customFormat="1" ht="18" customHeight="1" x14ac:dyDescent="0.25">
      <c r="A289" s="938"/>
      <c r="B289" s="940"/>
      <c r="C289" s="992"/>
      <c r="D289" s="938"/>
      <c r="E289" s="938"/>
      <c r="F289" s="558" t="s">
        <v>11389</v>
      </c>
      <c r="G289" s="116">
        <v>35</v>
      </c>
      <c r="H289" s="613" t="s">
        <v>6684</v>
      </c>
      <c r="I289" s="601"/>
      <c r="J289" s="829"/>
      <c r="K289" s="938"/>
      <c r="L289" s="942"/>
      <c r="M289" s="942"/>
    </row>
    <row r="290" spans="1:13" s="18" customFormat="1" ht="36.75" customHeight="1" x14ac:dyDescent="0.25">
      <c r="A290" s="1311" t="s">
        <v>11390</v>
      </c>
      <c r="B290" s="1312" t="s">
        <v>11391</v>
      </c>
      <c r="C290" s="1313" t="s">
        <v>7923</v>
      </c>
      <c r="D290" s="937" t="s">
        <v>12705</v>
      </c>
      <c r="E290" s="1080" t="s">
        <v>11297</v>
      </c>
      <c r="F290" s="558" t="s">
        <v>11392</v>
      </c>
      <c r="G290" s="116">
        <v>1386</v>
      </c>
      <c r="H290" s="737" t="s">
        <v>10053</v>
      </c>
      <c r="I290" s="75"/>
      <c r="J290" s="75"/>
      <c r="K290" s="1240"/>
      <c r="L290" s="1243"/>
      <c r="M290" s="1243"/>
    </row>
    <row r="291" spans="1:13" s="18" customFormat="1" ht="36.75" customHeight="1" x14ac:dyDescent="0.25">
      <c r="A291" s="1311"/>
      <c r="B291" s="1312"/>
      <c r="C291" s="1313"/>
      <c r="D291" s="947"/>
      <c r="E291" s="1080"/>
      <c r="F291" s="558" t="s">
        <v>11395</v>
      </c>
      <c r="G291" s="116">
        <v>1</v>
      </c>
      <c r="H291" s="450" t="s">
        <v>10053</v>
      </c>
      <c r="I291" s="75"/>
      <c r="J291" s="75"/>
      <c r="K291" s="1241"/>
      <c r="L291" s="1244"/>
      <c r="M291" s="1244"/>
    </row>
    <row r="292" spans="1:13" s="18" customFormat="1" ht="36.75" customHeight="1" x14ac:dyDescent="0.25">
      <c r="A292" s="1311"/>
      <c r="B292" s="1312"/>
      <c r="C292" s="1313"/>
      <c r="D292" s="947"/>
      <c r="E292" s="1080"/>
      <c r="F292" s="558" t="s">
        <v>11396</v>
      </c>
      <c r="G292" s="116">
        <v>3</v>
      </c>
      <c r="H292" s="450" t="s">
        <v>10053</v>
      </c>
      <c r="I292" s="75"/>
      <c r="J292" s="75"/>
      <c r="K292" s="1241"/>
      <c r="L292" s="1244"/>
      <c r="M292" s="1244"/>
    </row>
    <row r="293" spans="1:13" s="18" customFormat="1" ht="36.75" customHeight="1" x14ac:dyDescent="0.25">
      <c r="A293" s="1311"/>
      <c r="B293" s="1312"/>
      <c r="C293" s="1313"/>
      <c r="D293" s="947"/>
      <c r="E293" s="1080"/>
      <c r="F293" s="558" t="s">
        <v>4216</v>
      </c>
      <c r="G293" s="116">
        <v>1</v>
      </c>
      <c r="H293" s="450" t="s">
        <v>6682</v>
      </c>
      <c r="I293" s="75"/>
      <c r="J293" s="75"/>
      <c r="K293" s="1241"/>
      <c r="L293" s="1244"/>
      <c r="M293" s="1244"/>
    </row>
    <row r="294" spans="1:13" s="18" customFormat="1" ht="36.75" customHeight="1" x14ac:dyDescent="0.25">
      <c r="A294" s="1311"/>
      <c r="B294" s="1312"/>
      <c r="C294" s="1313"/>
      <c r="D294" s="947"/>
      <c r="E294" s="1080"/>
      <c r="F294" s="558" t="s">
        <v>4212</v>
      </c>
      <c r="G294" s="116">
        <v>2</v>
      </c>
      <c r="H294" s="450" t="s">
        <v>10053</v>
      </c>
      <c r="I294" s="75"/>
      <c r="J294" s="75"/>
      <c r="K294" s="1241"/>
      <c r="L294" s="1244"/>
      <c r="M294" s="1244"/>
    </row>
    <row r="295" spans="1:13" s="18" customFormat="1" ht="36.75" customHeight="1" x14ac:dyDescent="0.25">
      <c r="A295" s="1311"/>
      <c r="B295" s="1312"/>
      <c r="C295" s="1313"/>
      <c r="D295" s="947"/>
      <c r="E295" s="1080" t="s">
        <v>11397</v>
      </c>
      <c r="F295" s="558" t="s">
        <v>11392</v>
      </c>
      <c r="G295" s="116">
        <v>39</v>
      </c>
      <c r="H295" s="450" t="s">
        <v>10053</v>
      </c>
      <c r="I295" s="75"/>
      <c r="J295" s="75"/>
      <c r="K295" s="1241"/>
      <c r="L295" s="1244"/>
      <c r="M295" s="1244"/>
    </row>
    <row r="296" spans="1:13" s="18" customFormat="1" ht="36.75" customHeight="1" x14ac:dyDescent="0.25">
      <c r="A296" s="1311"/>
      <c r="B296" s="1312"/>
      <c r="C296" s="1313"/>
      <c r="D296" s="947"/>
      <c r="E296" s="1080"/>
      <c r="F296" s="558" t="s">
        <v>11395</v>
      </c>
      <c r="G296" s="116">
        <v>7</v>
      </c>
      <c r="H296" s="450" t="s">
        <v>10053</v>
      </c>
      <c r="I296" s="75"/>
      <c r="J296" s="75"/>
      <c r="K296" s="1241"/>
      <c r="L296" s="1244"/>
      <c r="M296" s="1244"/>
    </row>
    <row r="297" spans="1:13" s="18" customFormat="1" ht="36.75" customHeight="1" x14ac:dyDescent="0.25">
      <c r="A297" s="1311"/>
      <c r="B297" s="1312"/>
      <c r="C297" s="1313"/>
      <c r="D297" s="947"/>
      <c r="E297" s="1080"/>
      <c r="F297" s="558" t="s">
        <v>11396</v>
      </c>
      <c r="G297" s="116">
        <v>5</v>
      </c>
      <c r="H297" s="450" t="s">
        <v>10053</v>
      </c>
      <c r="I297" s="75"/>
      <c r="J297" s="75"/>
      <c r="K297" s="1241"/>
      <c r="L297" s="1244"/>
      <c r="M297" s="1244"/>
    </row>
    <row r="298" spans="1:13" s="18" customFormat="1" ht="36.75" customHeight="1" x14ac:dyDescent="0.25">
      <c r="A298" s="1311"/>
      <c r="B298" s="1312"/>
      <c r="C298" s="1313"/>
      <c r="D298" s="947"/>
      <c r="E298" s="1080"/>
      <c r="F298" s="558" t="s">
        <v>11398</v>
      </c>
      <c r="G298" s="116">
        <v>1</v>
      </c>
      <c r="H298" s="450" t="s">
        <v>10053</v>
      </c>
      <c r="I298" s="75"/>
      <c r="J298" s="75"/>
      <c r="K298" s="1241"/>
      <c r="L298" s="1244"/>
      <c r="M298" s="1244"/>
    </row>
    <row r="299" spans="1:13" s="18" customFormat="1" ht="36.75" customHeight="1" x14ac:dyDescent="0.25">
      <c r="A299" s="1311"/>
      <c r="B299" s="1312"/>
      <c r="C299" s="1313"/>
      <c r="D299" s="938"/>
      <c r="E299" s="602" t="s">
        <v>739</v>
      </c>
      <c r="F299" s="558" t="s">
        <v>11395</v>
      </c>
      <c r="G299" s="116">
        <v>5</v>
      </c>
      <c r="H299" s="116" t="s">
        <v>10053</v>
      </c>
      <c r="I299" s="75"/>
      <c r="J299" s="75"/>
      <c r="K299" s="1242"/>
      <c r="L299" s="1245"/>
      <c r="M299" s="1245"/>
    </row>
    <row r="300" spans="1:13" s="18" customFormat="1" ht="36.75" customHeight="1" x14ac:dyDescent="0.25">
      <c r="A300" s="936" t="s">
        <v>11399</v>
      </c>
      <c r="B300" s="945" t="s">
        <v>11391</v>
      </c>
      <c r="C300" s="1270" t="s">
        <v>7923</v>
      </c>
      <c r="D300" s="937" t="s">
        <v>12706</v>
      </c>
      <c r="E300" s="1164" t="s">
        <v>11297</v>
      </c>
      <c r="F300" s="558" t="s">
        <v>11393</v>
      </c>
      <c r="G300" s="116">
        <v>2139</v>
      </c>
      <c r="H300" s="737" t="s">
        <v>10053</v>
      </c>
      <c r="I300" s="75"/>
      <c r="J300" s="75"/>
      <c r="K300" s="1241"/>
      <c r="L300" s="1244"/>
      <c r="M300" s="1244"/>
    </row>
    <row r="301" spans="1:13" s="18" customFormat="1" ht="36.75" customHeight="1" x14ac:dyDescent="0.25">
      <c r="A301" s="936"/>
      <c r="B301" s="945"/>
      <c r="C301" s="1270"/>
      <c r="D301" s="947"/>
      <c r="E301" s="1110"/>
      <c r="F301" s="558" t="s">
        <v>11394</v>
      </c>
      <c r="G301" s="116">
        <v>50</v>
      </c>
      <c r="H301" s="737" t="s">
        <v>10053</v>
      </c>
      <c r="I301" s="75"/>
      <c r="J301" s="75"/>
      <c r="K301" s="1241"/>
      <c r="L301" s="1244"/>
      <c r="M301" s="1244"/>
    </row>
    <row r="302" spans="1:13" s="18" customFormat="1" ht="36.75" customHeight="1" x14ac:dyDescent="0.25">
      <c r="A302" s="936"/>
      <c r="B302" s="945"/>
      <c r="C302" s="1270"/>
      <c r="D302" s="938"/>
      <c r="E302" s="738" t="s">
        <v>11397</v>
      </c>
      <c r="F302" s="558" t="s">
        <v>11393</v>
      </c>
      <c r="G302" s="116">
        <v>142</v>
      </c>
      <c r="H302" s="737" t="s">
        <v>10053</v>
      </c>
      <c r="I302" s="75"/>
      <c r="J302" s="75"/>
      <c r="K302" s="1241"/>
      <c r="L302" s="1244"/>
      <c r="M302" s="1244"/>
    </row>
    <row r="303" spans="1:13" s="18" customFormat="1" ht="48" customHeight="1" x14ac:dyDescent="0.25">
      <c r="A303" s="936" t="s">
        <v>12703</v>
      </c>
      <c r="B303" s="945" t="s">
        <v>12764</v>
      </c>
      <c r="C303" s="1270" t="s">
        <v>7923</v>
      </c>
      <c r="D303" s="1080" t="s">
        <v>11400</v>
      </c>
      <c r="E303" s="1308" t="s">
        <v>739</v>
      </c>
      <c r="F303" s="558" t="s">
        <v>11401</v>
      </c>
      <c r="G303" s="116">
        <v>4</v>
      </c>
      <c r="H303" s="450" t="s">
        <v>10053</v>
      </c>
      <c r="I303" s="75"/>
      <c r="J303" s="75"/>
      <c r="K303" s="1240"/>
      <c r="L303" s="1243"/>
      <c r="M303" s="1243"/>
    </row>
    <row r="304" spans="1:13" s="18" customFormat="1" ht="48" customHeight="1" x14ac:dyDescent="0.25">
      <c r="A304" s="936"/>
      <c r="B304" s="945"/>
      <c r="C304" s="1270"/>
      <c r="D304" s="1080"/>
      <c r="E304" s="1309"/>
      <c r="F304" s="48" t="s">
        <v>3942</v>
      </c>
      <c r="G304" s="116">
        <v>1</v>
      </c>
      <c r="H304" s="450" t="s">
        <v>6682</v>
      </c>
      <c r="I304" s="75"/>
      <c r="J304" s="75"/>
      <c r="K304" s="1241"/>
      <c r="L304" s="1244"/>
      <c r="M304" s="1244"/>
    </row>
    <row r="305" spans="1:13" s="18" customFormat="1" ht="48" customHeight="1" x14ac:dyDescent="0.25">
      <c r="A305" s="936"/>
      <c r="B305" s="945"/>
      <c r="C305" s="1270"/>
      <c r="D305" s="1080"/>
      <c r="E305" s="1310"/>
      <c r="F305" s="48" t="s">
        <v>3904</v>
      </c>
      <c r="G305" s="116">
        <v>1</v>
      </c>
      <c r="H305" s="450" t="s">
        <v>6682</v>
      </c>
      <c r="I305" s="75"/>
      <c r="J305" s="75"/>
      <c r="K305" s="1242"/>
      <c r="L305" s="1245"/>
      <c r="M305" s="1245"/>
    </row>
    <row r="306" spans="1:13" s="18" customFormat="1" ht="36" customHeight="1" x14ac:dyDescent="0.25">
      <c r="A306" s="826" t="s">
        <v>11406</v>
      </c>
      <c r="B306" s="429" t="s">
        <v>11407</v>
      </c>
      <c r="C306" s="437" t="s">
        <v>7923</v>
      </c>
      <c r="D306" s="869" t="s">
        <v>6639</v>
      </c>
      <c r="E306" s="52" t="s">
        <v>11346</v>
      </c>
      <c r="F306" s="558" t="s">
        <v>11408</v>
      </c>
      <c r="G306" s="116">
        <v>1</v>
      </c>
      <c r="H306" s="450" t="s">
        <v>6682</v>
      </c>
      <c r="I306" s="75"/>
      <c r="J306" s="75"/>
      <c r="K306" s="509"/>
      <c r="L306" s="833"/>
      <c r="M306" s="866"/>
    </row>
    <row r="307" spans="1:13" s="18" customFormat="1" ht="57.75" customHeight="1" x14ac:dyDescent="0.25">
      <c r="A307" s="826" t="s">
        <v>11409</v>
      </c>
      <c r="B307" s="429" t="s">
        <v>12764</v>
      </c>
      <c r="C307" s="335" t="s">
        <v>7923</v>
      </c>
      <c r="D307" s="886" t="s">
        <v>4184</v>
      </c>
      <c r="E307" s="744" t="s">
        <v>12707</v>
      </c>
      <c r="F307" s="558" t="s">
        <v>4184</v>
      </c>
      <c r="G307" s="116">
        <v>10885</v>
      </c>
      <c r="H307" s="743" t="s">
        <v>9095</v>
      </c>
      <c r="I307" s="75"/>
      <c r="J307" s="75"/>
      <c r="K307" s="509"/>
      <c r="L307" s="833"/>
      <c r="M307" s="866"/>
    </row>
    <row r="308" spans="1:13" s="18" customFormat="1" ht="36" customHeight="1" x14ac:dyDescent="0.25">
      <c r="A308" s="936" t="s">
        <v>11410</v>
      </c>
      <c r="B308" s="945" t="s">
        <v>697</v>
      </c>
      <c r="C308" s="929" t="s">
        <v>7923</v>
      </c>
      <c r="D308" s="937" t="s">
        <v>697</v>
      </c>
      <c r="E308" s="1307" t="s">
        <v>11346</v>
      </c>
      <c r="F308" s="52" t="s">
        <v>11411</v>
      </c>
      <c r="G308" s="116">
        <f>372+19+126+20+6+700</f>
        <v>1243</v>
      </c>
      <c r="H308" s="450" t="s">
        <v>9095</v>
      </c>
      <c r="I308" s="75"/>
      <c r="J308" s="75"/>
      <c r="K308" s="939">
        <v>2</v>
      </c>
      <c r="L308" s="943"/>
      <c r="M308" s="943"/>
    </row>
    <row r="309" spans="1:13" s="18" customFormat="1" ht="36" customHeight="1" x14ac:dyDescent="0.25">
      <c r="A309" s="1041"/>
      <c r="B309" s="1069"/>
      <c r="C309" s="1136"/>
      <c r="D309" s="1030"/>
      <c r="E309" s="1307"/>
      <c r="F309" s="52" t="s">
        <v>11412</v>
      </c>
      <c r="G309" s="116">
        <f>433+3279+16+20+144+429+18+30+30+53+608+209+25+114+375+98</f>
        <v>5881</v>
      </c>
      <c r="H309" s="450" t="s">
        <v>9095</v>
      </c>
      <c r="I309" s="75"/>
      <c r="J309" s="75"/>
      <c r="K309" s="1030"/>
      <c r="L309" s="1034"/>
      <c r="M309" s="1034"/>
    </row>
    <row r="310" spans="1:13" s="18" customFormat="1" ht="36" customHeight="1" x14ac:dyDescent="0.25">
      <c r="A310" s="936" t="s">
        <v>11413</v>
      </c>
      <c r="B310" s="939" t="s">
        <v>11414</v>
      </c>
      <c r="C310" s="966" t="s">
        <v>7923</v>
      </c>
      <c r="D310" s="937" t="s">
        <v>11415</v>
      </c>
      <c r="E310" s="52" t="s">
        <v>11416</v>
      </c>
      <c r="F310" s="558" t="s">
        <v>475</v>
      </c>
      <c r="G310" s="116">
        <v>7</v>
      </c>
      <c r="H310" s="450"/>
      <c r="I310" s="75"/>
      <c r="J310" s="75"/>
      <c r="K310" s="1080"/>
      <c r="L310" s="943"/>
      <c r="M310" s="943"/>
    </row>
    <row r="311" spans="1:13" s="18" customFormat="1" ht="36" customHeight="1" x14ac:dyDescent="0.25">
      <c r="A311" s="936"/>
      <c r="B311" s="976"/>
      <c r="C311" s="967"/>
      <c r="D311" s="1029"/>
      <c r="E311" s="52" t="s">
        <v>11346</v>
      </c>
      <c r="F311" s="558" t="s">
        <v>11417</v>
      </c>
      <c r="G311" s="116">
        <v>2</v>
      </c>
      <c r="H311" s="450"/>
      <c r="I311" s="75"/>
      <c r="J311" s="75"/>
      <c r="K311" s="1080"/>
      <c r="L311" s="943"/>
      <c r="M311" s="943"/>
    </row>
    <row r="312" spans="1:13" s="18" customFormat="1" ht="36" customHeight="1" x14ac:dyDescent="0.25">
      <c r="A312" s="936"/>
      <c r="B312" s="940"/>
      <c r="C312" s="992"/>
      <c r="D312" s="1030"/>
      <c r="E312" s="52" t="s">
        <v>11346</v>
      </c>
      <c r="F312" s="558" t="s">
        <v>11418</v>
      </c>
      <c r="G312" s="116">
        <v>1</v>
      </c>
      <c r="H312" s="450"/>
      <c r="I312" s="75"/>
      <c r="J312" s="75"/>
      <c r="K312" s="1080"/>
      <c r="L312" s="943"/>
      <c r="M312" s="943"/>
    </row>
    <row r="313" spans="1:13" s="18" customFormat="1" ht="36" customHeight="1" x14ac:dyDescent="0.25">
      <c r="A313" s="826" t="s">
        <v>11419</v>
      </c>
      <c r="B313" s="429" t="s">
        <v>11420</v>
      </c>
      <c r="C313" s="437" t="s">
        <v>7923</v>
      </c>
      <c r="D313" s="869" t="s">
        <v>7852</v>
      </c>
      <c r="E313" s="880" t="s">
        <v>11346</v>
      </c>
      <c r="F313" s="558" t="s">
        <v>11421</v>
      </c>
      <c r="G313" s="116">
        <v>1</v>
      </c>
      <c r="H313" s="450" t="s">
        <v>6682</v>
      </c>
      <c r="I313" s="75"/>
      <c r="J313" s="75"/>
      <c r="K313" s="509"/>
      <c r="L313" s="833"/>
      <c r="M313" s="866"/>
    </row>
    <row r="314" spans="1:13" s="97" customFormat="1" ht="22.5" x14ac:dyDescent="0.25">
      <c r="A314" s="936" t="s">
        <v>6623</v>
      </c>
      <c r="B314" s="928" t="s">
        <v>11391</v>
      </c>
      <c r="C314" s="958" t="s">
        <v>5926</v>
      </c>
      <c r="D314" s="936" t="s">
        <v>4209</v>
      </c>
      <c r="E314" s="937" t="s">
        <v>6125</v>
      </c>
      <c r="F314" s="10" t="s">
        <v>6613</v>
      </c>
      <c r="G314" s="156">
        <v>24</v>
      </c>
      <c r="H314" s="959" t="s">
        <v>6682</v>
      </c>
      <c r="I314" s="48" t="s">
        <v>6621</v>
      </c>
      <c r="J314" s="48" t="s">
        <v>6598</v>
      </c>
      <c r="K314" s="1051">
        <v>1</v>
      </c>
      <c r="L314" s="941"/>
      <c r="M314" s="949"/>
    </row>
    <row r="315" spans="1:13" s="97" customFormat="1" ht="22.5" x14ac:dyDescent="0.25">
      <c r="A315" s="936"/>
      <c r="B315" s="928"/>
      <c r="C315" s="958"/>
      <c r="D315" s="936"/>
      <c r="E315" s="947"/>
      <c r="F315" s="10" t="s">
        <v>6614</v>
      </c>
      <c r="G315" s="156">
        <v>90</v>
      </c>
      <c r="H315" s="959"/>
      <c r="I315" s="48" t="s">
        <v>6621</v>
      </c>
      <c r="J315" s="48" t="s">
        <v>6598</v>
      </c>
      <c r="K315" s="1066"/>
      <c r="L315" s="944"/>
      <c r="M315" s="982"/>
    </row>
    <row r="316" spans="1:13" s="97" customFormat="1" ht="11.25" x14ac:dyDescent="0.25">
      <c r="A316" s="936"/>
      <c r="B316" s="928"/>
      <c r="C316" s="958"/>
      <c r="D316" s="936"/>
      <c r="E316" s="938"/>
      <c r="F316" s="10" t="s">
        <v>6615</v>
      </c>
      <c r="G316" s="156">
        <v>6</v>
      </c>
      <c r="H316" s="959"/>
      <c r="I316" s="48" t="s">
        <v>6621</v>
      </c>
      <c r="J316" s="48"/>
      <c r="K316" s="1066"/>
      <c r="L316" s="944"/>
      <c r="M316" s="982"/>
    </row>
    <row r="317" spans="1:13" s="97" customFormat="1" ht="22.5" x14ac:dyDescent="0.25">
      <c r="A317" s="936"/>
      <c r="B317" s="928"/>
      <c r="C317" s="958"/>
      <c r="D317" s="936"/>
      <c r="E317" s="936" t="s">
        <v>6618</v>
      </c>
      <c r="F317" s="10" t="s">
        <v>6614</v>
      </c>
      <c r="G317" s="156">
        <v>344</v>
      </c>
      <c r="H317" s="959"/>
      <c r="I317" s="48" t="s">
        <v>6621</v>
      </c>
      <c r="J317" s="48" t="s">
        <v>6598</v>
      </c>
      <c r="K317" s="1066"/>
      <c r="L317" s="944"/>
      <c r="M317" s="982"/>
    </row>
    <row r="318" spans="1:13" s="97" customFormat="1" ht="22.5" x14ac:dyDescent="0.25">
      <c r="A318" s="936"/>
      <c r="B318" s="928"/>
      <c r="C318" s="958"/>
      <c r="D318" s="936"/>
      <c r="E318" s="936"/>
      <c r="F318" s="10" t="s">
        <v>6613</v>
      </c>
      <c r="G318" s="156">
        <v>6</v>
      </c>
      <c r="H318" s="959"/>
      <c r="I318" s="48" t="s">
        <v>6621</v>
      </c>
      <c r="J318" s="48" t="s">
        <v>6598</v>
      </c>
      <c r="K318" s="1066"/>
      <c r="L318" s="944"/>
      <c r="M318" s="982"/>
    </row>
    <row r="319" spans="1:13" s="97" customFormat="1" ht="22.5" x14ac:dyDescent="0.25">
      <c r="A319" s="936"/>
      <c r="B319" s="928"/>
      <c r="C319" s="958"/>
      <c r="D319" s="936"/>
      <c r="E319" s="936" t="s">
        <v>6619</v>
      </c>
      <c r="F319" s="10" t="s">
        <v>6614</v>
      </c>
      <c r="G319" s="156">
        <v>348</v>
      </c>
      <c r="H319" s="959"/>
      <c r="I319" s="48" t="s">
        <v>6621</v>
      </c>
      <c r="J319" s="48" t="s">
        <v>6598</v>
      </c>
      <c r="K319" s="1066"/>
      <c r="L319" s="944"/>
      <c r="M319" s="982"/>
    </row>
    <row r="320" spans="1:13" s="97" customFormat="1" ht="22.5" x14ac:dyDescent="0.25">
      <c r="A320" s="936"/>
      <c r="B320" s="928"/>
      <c r="C320" s="958"/>
      <c r="D320" s="936"/>
      <c r="E320" s="936"/>
      <c r="F320" s="10" t="s">
        <v>6613</v>
      </c>
      <c r="G320" s="156">
        <v>8</v>
      </c>
      <c r="H320" s="959"/>
      <c r="I320" s="48" t="s">
        <v>6621</v>
      </c>
      <c r="J320" s="48" t="s">
        <v>6598</v>
      </c>
      <c r="K320" s="1066"/>
      <c r="L320" s="944"/>
      <c r="M320" s="982"/>
    </row>
    <row r="321" spans="1:13" s="97" customFormat="1" ht="22.5" x14ac:dyDescent="0.25">
      <c r="A321" s="936"/>
      <c r="B321" s="928"/>
      <c r="C321" s="958"/>
      <c r="D321" s="936"/>
      <c r="E321" s="936" t="s">
        <v>6620</v>
      </c>
      <c r="F321" s="10" t="s">
        <v>6614</v>
      </c>
      <c r="G321" s="156">
        <v>348</v>
      </c>
      <c r="H321" s="959"/>
      <c r="I321" s="48" t="s">
        <v>6621</v>
      </c>
      <c r="J321" s="48" t="s">
        <v>6598</v>
      </c>
      <c r="K321" s="1066"/>
      <c r="L321" s="944"/>
      <c r="M321" s="982"/>
    </row>
    <row r="322" spans="1:13" s="97" customFormat="1" ht="22.5" x14ac:dyDescent="0.25">
      <c r="A322" s="936"/>
      <c r="B322" s="928"/>
      <c r="C322" s="958"/>
      <c r="D322" s="936"/>
      <c r="E322" s="936"/>
      <c r="F322" s="10" t="s">
        <v>6613</v>
      </c>
      <c r="G322" s="156">
        <v>8</v>
      </c>
      <c r="H322" s="959"/>
      <c r="I322" s="48" t="s">
        <v>6621</v>
      </c>
      <c r="J322" s="48" t="s">
        <v>6598</v>
      </c>
      <c r="K322" s="1052"/>
      <c r="L322" s="942"/>
      <c r="M322" s="983"/>
    </row>
    <row r="323" spans="1:13" s="97" customFormat="1" ht="11.25" x14ac:dyDescent="0.25">
      <c r="A323" s="936" t="s">
        <v>6622</v>
      </c>
      <c r="B323" s="945" t="s">
        <v>12764</v>
      </c>
      <c r="C323" s="929" t="s">
        <v>5926</v>
      </c>
      <c r="D323" s="936" t="s">
        <v>5924</v>
      </c>
      <c r="E323" s="936" t="s">
        <v>6125</v>
      </c>
      <c r="F323" s="10" t="s">
        <v>6601</v>
      </c>
      <c r="G323" s="156">
        <v>3</v>
      </c>
      <c r="H323" s="936" t="s">
        <v>6682</v>
      </c>
      <c r="I323" s="48" t="s">
        <v>6587</v>
      </c>
      <c r="J323" s="48" t="s">
        <v>6588</v>
      </c>
      <c r="K323" s="994">
        <v>2</v>
      </c>
      <c r="L323" s="943"/>
      <c r="M323" s="927"/>
    </row>
    <row r="324" spans="1:13" s="97" customFormat="1" ht="11.25" x14ac:dyDescent="0.25">
      <c r="A324" s="936"/>
      <c r="B324" s="945"/>
      <c r="C324" s="929"/>
      <c r="D324" s="936"/>
      <c r="E324" s="936"/>
      <c r="F324" s="10" t="s">
        <v>6602</v>
      </c>
      <c r="G324" s="156">
        <v>6</v>
      </c>
      <c r="H324" s="936"/>
      <c r="I324" s="48" t="s">
        <v>6589</v>
      </c>
      <c r="J324" s="48" t="s">
        <v>6590</v>
      </c>
      <c r="K324" s="994"/>
      <c r="L324" s="943"/>
      <c r="M324" s="980"/>
    </row>
    <row r="325" spans="1:13" s="97" customFormat="1" ht="11.25" x14ac:dyDescent="0.25">
      <c r="A325" s="936"/>
      <c r="B325" s="945"/>
      <c r="C325" s="929"/>
      <c r="D325" s="936"/>
      <c r="E325" s="936"/>
      <c r="F325" s="10" t="s">
        <v>6603</v>
      </c>
      <c r="G325" s="156">
        <v>1</v>
      </c>
      <c r="H325" s="936"/>
      <c r="I325" s="48" t="s">
        <v>6591</v>
      </c>
      <c r="J325" s="48" t="s">
        <v>6588</v>
      </c>
      <c r="K325" s="994"/>
      <c r="L325" s="943"/>
      <c r="M325" s="980"/>
    </row>
    <row r="326" spans="1:13" s="97" customFormat="1" ht="11.25" x14ac:dyDescent="0.25">
      <c r="A326" s="936"/>
      <c r="B326" s="945"/>
      <c r="C326" s="929"/>
      <c r="D326" s="936"/>
      <c r="E326" s="936"/>
      <c r="F326" s="10" t="s">
        <v>6604</v>
      </c>
      <c r="G326" s="156">
        <v>21</v>
      </c>
      <c r="H326" s="936"/>
      <c r="I326" s="48" t="s">
        <v>6592</v>
      </c>
      <c r="J326" s="48" t="s">
        <v>6590</v>
      </c>
      <c r="K326" s="994"/>
      <c r="L326" s="943"/>
      <c r="M326" s="980"/>
    </row>
    <row r="327" spans="1:13" s="97" customFormat="1" ht="11.25" x14ac:dyDescent="0.25">
      <c r="A327" s="936"/>
      <c r="B327" s="945"/>
      <c r="C327" s="929"/>
      <c r="D327" s="936"/>
      <c r="E327" s="936"/>
      <c r="F327" s="10" t="s">
        <v>6605</v>
      </c>
      <c r="G327" s="156">
        <v>8</v>
      </c>
      <c r="H327" s="936"/>
      <c r="I327" s="48" t="s">
        <v>6593</v>
      </c>
      <c r="J327" s="48" t="s">
        <v>6590</v>
      </c>
      <c r="K327" s="994"/>
      <c r="L327" s="943"/>
      <c r="M327" s="980"/>
    </row>
    <row r="328" spans="1:13" s="97" customFormat="1" ht="11.25" x14ac:dyDescent="0.25">
      <c r="A328" s="936"/>
      <c r="B328" s="945"/>
      <c r="C328" s="929"/>
      <c r="D328" s="936"/>
      <c r="E328" s="936"/>
      <c r="F328" s="10" t="s">
        <v>6606</v>
      </c>
      <c r="G328" s="156">
        <v>33</v>
      </c>
      <c r="H328" s="936"/>
      <c r="I328" s="48" t="s">
        <v>6591</v>
      </c>
      <c r="J328" s="48" t="s">
        <v>6590</v>
      </c>
      <c r="K328" s="994"/>
      <c r="L328" s="943"/>
      <c r="M328" s="980"/>
    </row>
    <row r="329" spans="1:13" s="97" customFormat="1" ht="11.25" x14ac:dyDescent="0.25">
      <c r="A329" s="936"/>
      <c r="B329" s="945"/>
      <c r="C329" s="929"/>
      <c r="D329" s="936"/>
      <c r="E329" s="936"/>
      <c r="F329" s="10" t="s">
        <v>6607</v>
      </c>
      <c r="G329" s="156">
        <v>19</v>
      </c>
      <c r="H329" s="936"/>
      <c r="I329" s="48" t="s">
        <v>6593</v>
      </c>
      <c r="J329" s="48" t="s">
        <v>6590</v>
      </c>
      <c r="K329" s="994"/>
      <c r="L329" s="943"/>
      <c r="M329" s="980"/>
    </row>
    <row r="330" spans="1:13" s="97" customFormat="1" ht="11.25" x14ac:dyDescent="0.25">
      <c r="A330" s="936"/>
      <c r="B330" s="945"/>
      <c r="C330" s="929"/>
      <c r="D330" s="936"/>
      <c r="E330" s="936"/>
      <c r="F330" s="10" t="s">
        <v>6608</v>
      </c>
      <c r="G330" s="156">
        <v>17</v>
      </c>
      <c r="H330" s="936"/>
      <c r="I330" s="48" t="s">
        <v>6591</v>
      </c>
      <c r="J330" s="48" t="s">
        <v>6588</v>
      </c>
      <c r="K330" s="994"/>
      <c r="L330" s="943"/>
      <c r="M330" s="980"/>
    </row>
    <row r="331" spans="1:13" s="97" customFormat="1" ht="11.25" x14ac:dyDescent="0.25">
      <c r="A331" s="936"/>
      <c r="B331" s="945"/>
      <c r="C331" s="929"/>
      <c r="D331" s="936"/>
      <c r="E331" s="936"/>
      <c r="F331" s="10" t="s">
        <v>6609</v>
      </c>
      <c r="G331" s="156">
        <v>17</v>
      </c>
      <c r="H331" s="936"/>
      <c r="I331" s="48" t="s">
        <v>6594</v>
      </c>
      <c r="J331" s="48" t="s">
        <v>6588</v>
      </c>
      <c r="K331" s="994"/>
      <c r="L331" s="943"/>
      <c r="M331" s="980"/>
    </row>
    <row r="332" spans="1:13" s="97" customFormat="1" ht="11.25" x14ac:dyDescent="0.25">
      <c r="A332" s="936"/>
      <c r="B332" s="945"/>
      <c r="C332" s="929"/>
      <c r="D332" s="936"/>
      <c r="E332" s="936"/>
      <c r="F332" s="10" t="s">
        <v>6612</v>
      </c>
      <c r="G332" s="156">
        <v>34</v>
      </c>
      <c r="H332" s="936"/>
      <c r="I332" s="48" t="s">
        <v>6595</v>
      </c>
      <c r="J332" s="48"/>
      <c r="K332" s="994"/>
      <c r="L332" s="943"/>
      <c r="M332" s="980"/>
    </row>
    <row r="333" spans="1:13" s="97" customFormat="1" ht="11.25" x14ac:dyDescent="0.25">
      <c r="A333" s="936"/>
      <c r="B333" s="945"/>
      <c r="C333" s="929"/>
      <c r="D333" s="936"/>
      <c r="E333" s="936"/>
      <c r="F333" s="10" t="s">
        <v>6616</v>
      </c>
      <c r="G333" s="156">
        <v>17</v>
      </c>
      <c r="H333" s="936"/>
      <c r="I333" s="48"/>
      <c r="J333" s="48"/>
      <c r="K333" s="994"/>
      <c r="L333" s="943"/>
      <c r="M333" s="980"/>
    </row>
    <row r="334" spans="1:13" s="97" customFormat="1" ht="11.25" x14ac:dyDescent="0.25">
      <c r="A334" s="936"/>
      <c r="B334" s="945"/>
      <c r="C334" s="929"/>
      <c r="D334" s="936"/>
      <c r="E334" s="936"/>
      <c r="F334" s="10" t="s">
        <v>6610</v>
      </c>
      <c r="G334" s="156">
        <v>1</v>
      </c>
      <c r="H334" s="936"/>
      <c r="I334" s="48" t="s">
        <v>6596</v>
      </c>
      <c r="J334" s="48" t="s">
        <v>6588</v>
      </c>
      <c r="K334" s="994"/>
      <c r="L334" s="943"/>
      <c r="M334" s="980"/>
    </row>
    <row r="335" spans="1:13" s="97" customFormat="1" ht="11.25" x14ac:dyDescent="0.25">
      <c r="A335" s="936"/>
      <c r="B335" s="945"/>
      <c r="C335" s="929"/>
      <c r="D335" s="936"/>
      <c r="E335" s="936"/>
      <c r="F335" s="10" t="s">
        <v>6611</v>
      </c>
      <c r="G335" s="156">
        <v>2</v>
      </c>
      <c r="H335" s="936"/>
      <c r="I335" s="48" t="s">
        <v>6597</v>
      </c>
      <c r="J335" s="48" t="s">
        <v>6588</v>
      </c>
      <c r="K335" s="994"/>
      <c r="L335" s="943"/>
      <c r="M335" s="980"/>
    </row>
    <row r="336" spans="1:13" s="97" customFormat="1" ht="11.25" x14ac:dyDescent="0.25">
      <c r="A336" s="936"/>
      <c r="B336" s="945"/>
      <c r="C336" s="929"/>
      <c r="D336" s="936"/>
      <c r="E336" s="936"/>
      <c r="F336" s="10" t="s">
        <v>6611</v>
      </c>
      <c r="G336" s="156">
        <v>2</v>
      </c>
      <c r="H336" s="936"/>
      <c r="I336" s="48" t="s">
        <v>3303</v>
      </c>
      <c r="J336" s="48" t="s">
        <v>6588</v>
      </c>
      <c r="K336" s="994"/>
      <c r="L336" s="943"/>
      <c r="M336" s="980"/>
    </row>
    <row r="337" spans="1:13" s="97" customFormat="1" ht="11.25" x14ac:dyDescent="0.25">
      <c r="A337" s="936"/>
      <c r="B337" s="945"/>
      <c r="C337" s="929"/>
      <c r="D337" s="936"/>
      <c r="E337" s="936" t="s">
        <v>6618</v>
      </c>
      <c r="F337" s="10" t="s">
        <v>6606</v>
      </c>
      <c r="G337" s="156">
        <v>172</v>
      </c>
      <c r="H337" s="936"/>
      <c r="I337" s="48" t="s">
        <v>6591</v>
      </c>
      <c r="J337" s="48"/>
      <c r="K337" s="994"/>
      <c r="L337" s="943"/>
      <c r="M337" s="980"/>
    </row>
    <row r="338" spans="1:13" s="97" customFormat="1" ht="11.25" x14ac:dyDescent="0.25">
      <c r="A338" s="936"/>
      <c r="B338" s="945"/>
      <c r="C338" s="929"/>
      <c r="D338" s="936"/>
      <c r="E338" s="936"/>
      <c r="F338" s="10" t="s">
        <v>6605</v>
      </c>
      <c r="G338" s="156">
        <v>8</v>
      </c>
      <c r="H338" s="936"/>
      <c r="I338" s="48" t="s">
        <v>6593</v>
      </c>
      <c r="J338" s="48"/>
      <c r="K338" s="994"/>
      <c r="L338" s="943"/>
      <c r="M338" s="980"/>
    </row>
    <row r="339" spans="1:13" s="97" customFormat="1" ht="11.25" x14ac:dyDescent="0.25">
      <c r="A339" s="936"/>
      <c r="B339" s="945"/>
      <c r="C339" s="929"/>
      <c r="D339" s="936"/>
      <c r="E339" s="936"/>
      <c r="F339" s="10" t="s">
        <v>6604</v>
      </c>
      <c r="G339" s="156">
        <v>30</v>
      </c>
      <c r="H339" s="936"/>
      <c r="I339" s="48" t="s">
        <v>6592</v>
      </c>
      <c r="J339" s="48"/>
      <c r="K339" s="994"/>
      <c r="L339" s="943"/>
      <c r="M339" s="980"/>
    </row>
    <row r="340" spans="1:13" s="97" customFormat="1" ht="11.25" x14ac:dyDescent="0.25">
      <c r="A340" s="936"/>
      <c r="B340" s="945"/>
      <c r="C340" s="929"/>
      <c r="D340" s="936"/>
      <c r="E340" s="936"/>
      <c r="F340" s="10" t="s">
        <v>6603</v>
      </c>
      <c r="G340" s="156">
        <v>4</v>
      </c>
      <c r="H340" s="936"/>
      <c r="I340" s="48" t="s">
        <v>6591</v>
      </c>
      <c r="J340" s="48"/>
      <c r="K340" s="994"/>
      <c r="L340" s="943"/>
      <c r="M340" s="980"/>
    </row>
    <row r="341" spans="1:13" s="97" customFormat="1" ht="11.25" x14ac:dyDescent="0.25">
      <c r="A341" s="936"/>
      <c r="B341" s="945"/>
      <c r="C341" s="929"/>
      <c r="D341" s="936"/>
      <c r="E341" s="936"/>
      <c r="F341" s="10" t="s">
        <v>6617</v>
      </c>
      <c r="G341" s="156">
        <v>4</v>
      </c>
      <c r="H341" s="936"/>
      <c r="I341" s="48" t="s">
        <v>6599</v>
      </c>
      <c r="J341" s="48"/>
      <c r="K341" s="994"/>
      <c r="L341" s="943"/>
      <c r="M341" s="980"/>
    </row>
    <row r="342" spans="1:13" s="97" customFormat="1" ht="11.25" x14ac:dyDescent="0.25">
      <c r="A342" s="936"/>
      <c r="B342" s="945"/>
      <c r="C342" s="929"/>
      <c r="D342" s="936"/>
      <c r="E342" s="936"/>
      <c r="F342" s="10" t="s">
        <v>6609</v>
      </c>
      <c r="G342" s="156">
        <v>18</v>
      </c>
      <c r="H342" s="936"/>
      <c r="I342" s="48" t="s">
        <v>6594</v>
      </c>
      <c r="J342" s="48" t="s">
        <v>6588</v>
      </c>
      <c r="K342" s="994"/>
      <c r="L342" s="943"/>
      <c r="M342" s="980"/>
    </row>
    <row r="343" spans="1:13" s="97" customFormat="1" ht="11.25" x14ac:dyDescent="0.25">
      <c r="A343" s="936"/>
      <c r="B343" s="945"/>
      <c r="C343" s="929"/>
      <c r="D343" s="936"/>
      <c r="E343" s="936"/>
      <c r="F343" s="10" t="s">
        <v>6612</v>
      </c>
      <c r="G343" s="156">
        <v>36</v>
      </c>
      <c r="H343" s="936"/>
      <c r="I343" s="48" t="s">
        <v>6595</v>
      </c>
      <c r="J343" s="48" t="s">
        <v>6600</v>
      </c>
      <c r="K343" s="994"/>
      <c r="L343" s="943"/>
      <c r="M343" s="980"/>
    </row>
    <row r="344" spans="1:13" s="97" customFormat="1" ht="11.25" x14ac:dyDescent="0.25">
      <c r="A344" s="936"/>
      <c r="B344" s="945"/>
      <c r="C344" s="929"/>
      <c r="D344" s="936"/>
      <c r="E344" s="936"/>
      <c r="F344" s="10" t="s">
        <v>6616</v>
      </c>
      <c r="G344" s="156">
        <v>18</v>
      </c>
      <c r="H344" s="936"/>
      <c r="I344" s="48"/>
      <c r="J344" s="48"/>
      <c r="K344" s="994"/>
      <c r="L344" s="943"/>
      <c r="M344" s="980"/>
    </row>
    <row r="345" spans="1:13" s="97" customFormat="1" ht="11.25" x14ac:dyDescent="0.25">
      <c r="A345" s="936"/>
      <c r="B345" s="945"/>
      <c r="C345" s="929"/>
      <c r="D345" s="936"/>
      <c r="E345" s="936"/>
      <c r="F345" s="10" t="s">
        <v>6602</v>
      </c>
      <c r="G345" s="156">
        <v>2</v>
      </c>
      <c r="H345" s="936"/>
      <c r="I345" s="48" t="s">
        <v>6589</v>
      </c>
      <c r="J345" s="48"/>
      <c r="K345" s="994"/>
      <c r="L345" s="943"/>
      <c r="M345" s="980"/>
    </row>
    <row r="346" spans="1:13" s="97" customFormat="1" ht="11.25" x14ac:dyDescent="0.25">
      <c r="A346" s="936"/>
      <c r="B346" s="945"/>
      <c r="C346" s="929"/>
      <c r="D346" s="936"/>
      <c r="E346" s="936" t="s">
        <v>6619</v>
      </c>
      <c r="F346" s="10" t="s">
        <v>6606</v>
      </c>
      <c r="G346" s="156">
        <v>174</v>
      </c>
      <c r="H346" s="936"/>
      <c r="I346" s="48" t="s">
        <v>6591</v>
      </c>
      <c r="J346" s="48"/>
      <c r="K346" s="994"/>
      <c r="L346" s="943"/>
      <c r="M346" s="980"/>
    </row>
    <row r="347" spans="1:13" s="97" customFormat="1" ht="11.25" x14ac:dyDescent="0.25">
      <c r="A347" s="936"/>
      <c r="B347" s="945"/>
      <c r="C347" s="929"/>
      <c r="D347" s="936"/>
      <c r="E347" s="936"/>
      <c r="F347" s="10" t="s">
        <v>6605</v>
      </c>
      <c r="G347" s="156">
        <v>8</v>
      </c>
      <c r="H347" s="936"/>
      <c r="I347" s="48" t="s">
        <v>6593</v>
      </c>
      <c r="J347" s="48"/>
      <c r="K347" s="994"/>
      <c r="L347" s="943"/>
      <c r="M347" s="980"/>
    </row>
    <row r="348" spans="1:13" s="97" customFormat="1" ht="11.25" x14ac:dyDescent="0.25">
      <c r="A348" s="936"/>
      <c r="B348" s="945"/>
      <c r="C348" s="929"/>
      <c r="D348" s="936"/>
      <c r="E348" s="936"/>
      <c r="F348" s="10" t="s">
        <v>6604</v>
      </c>
      <c r="G348" s="156">
        <v>30</v>
      </c>
      <c r="H348" s="936"/>
      <c r="I348" s="48" t="s">
        <v>6592</v>
      </c>
      <c r="J348" s="48"/>
      <c r="K348" s="994"/>
      <c r="L348" s="943"/>
      <c r="M348" s="980"/>
    </row>
    <row r="349" spans="1:13" s="97" customFormat="1" ht="11.25" x14ac:dyDescent="0.25">
      <c r="A349" s="936"/>
      <c r="B349" s="945"/>
      <c r="C349" s="929"/>
      <c r="D349" s="936"/>
      <c r="E349" s="936"/>
      <c r="F349" s="10" t="s">
        <v>6609</v>
      </c>
      <c r="G349" s="156">
        <v>15</v>
      </c>
      <c r="H349" s="936"/>
      <c r="I349" s="48"/>
      <c r="J349" s="48" t="s">
        <v>6594</v>
      </c>
      <c r="K349" s="994"/>
      <c r="L349" s="943"/>
      <c r="M349" s="980"/>
    </row>
    <row r="350" spans="1:13" s="97" customFormat="1" ht="11.25" x14ac:dyDescent="0.25">
      <c r="A350" s="936"/>
      <c r="B350" s="945"/>
      <c r="C350" s="929"/>
      <c r="D350" s="936"/>
      <c r="E350" s="936"/>
      <c r="F350" s="10" t="s">
        <v>6612</v>
      </c>
      <c r="G350" s="156">
        <v>30</v>
      </c>
      <c r="H350" s="936"/>
      <c r="I350" s="48" t="s">
        <v>6595</v>
      </c>
      <c r="J350" s="48" t="s">
        <v>6600</v>
      </c>
      <c r="K350" s="994"/>
      <c r="L350" s="943"/>
      <c r="M350" s="980"/>
    </row>
    <row r="351" spans="1:13" s="97" customFormat="1" ht="11.25" x14ac:dyDescent="0.25">
      <c r="A351" s="936"/>
      <c r="B351" s="945"/>
      <c r="C351" s="929"/>
      <c r="D351" s="936"/>
      <c r="E351" s="936"/>
      <c r="F351" s="10" t="s">
        <v>6616</v>
      </c>
      <c r="G351" s="156">
        <v>15</v>
      </c>
      <c r="H351" s="936"/>
      <c r="I351" s="48"/>
      <c r="J351" s="48" t="s">
        <v>6588</v>
      </c>
      <c r="K351" s="994"/>
      <c r="L351" s="943"/>
      <c r="M351" s="980"/>
    </row>
    <row r="352" spans="1:13" s="97" customFormat="1" ht="11.25" x14ac:dyDescent="0.25">
      <c r="A352" s="936"/>
      <c r="B352" s="945"/>
      <c r="C352" s="929"/>
      <c r="D352" s="936"/>
      <c r="E352" s="936" t="s">
        <v>6620</v>
      </c>
      <c r="F352" s="10" t="s">
        <v>6606</v>
      </c>
      <c r="G352" s="156">
        <v>174</v>
      </c>
      <c r="H352" s="936"/>
      <c r="I352" s="48" t="s">
        <v>6591</v>
      </c>
      <c r="J352" s="48"/>
      <c r="K352" s="994"/>
      <c r="L352" s="943"/>
      <c r="M352" s="980"/>
    </row>
    <row r="353" spans="1:13" s="97" customFormat="1" ht="11.25" x14ac:dyDescent="0.25">
      <c r="A353" s="936"/>
      <c r="B353" s="945"/>
      <c r="C353" s="929"/>
      <c r="D353" s="936"/>
      <c r="E353" s="936"/>
      <c r="F353" s="10" t="s">
        <v>6605</v>
      </c>
      <c r="G353" s="156">
        <v>8</v>
      </c>
      <c r="H353" s="936"/>
      <c r="I353" s="48" t="s">
        <v>6593</v>
      </c>
      <c r="J353" s="48"/>
      <c r="K353" s="994"/>
      <c r="L353" s="943"/>
      <c r="M353" s="980"/>
    </row>
    <row r="354" spans="1:13" s="97" customFormat="1" ht="11.25" x14ac:dyDescent="0.25">
      <c r="A354" s="936"/>
      <c r="B354" s="945"/>
      <c r="C354" s="929"/>
      <c r="D354" s="936"/>
      <c r="E354" s="936"/>
      <c r="F354" s="10" t="s">
        <v>6604</v>
      </c>
      <c r="G354" s="156">
        <v>30</v>
      </c>
      <c r="H354" s="936"/>
      <c r="I354" s="48" t="s">
        <v>6592</v>
      </c>
      <c r="J354" s="48"/>
      <c r="K354" s="994"/>
      <c r="L354" s="943"/>
      <c r="M354" s="980"/>
    </row>
    <row r="355" spans="1:13" s="97" customFormat="1" ht="11.25" x14ac:dyDescent="0.25">
      <c r="A355" s="936"/>
      <c r="B355" s="945"/>
      <c r="C355" s="929"/>
      <c r="D355" s="936"/>
      <c r="E355" s="936"/>
      <c r="F355" s="10" t="s">
        <v>6609</v>
      </c>
      <c r="G355" s="156">
        <v>15</v>
      </c>
      <c r="H355" s="936"/>
      <c r="I355" s="48" t="s">
        <v>6594</v>
      </c>
      <c r="J355" s="48" t="s">
        <v>6588</v>
      </c>
      <c r="K355" s="994"/>
      <c r="L355" s="943"/>
      <c r="M355" s="980"/>
    </row>
    <row r="356" spans="1:13" s="97" customFormat="1" ht="11.25" x14ac:dyDescent="0.25">
      <c r="A356" s="936"/>
      <c r="B356" s="945"/>
      <c r="C356" s="929"/>
      <c r="D356" s="936"/>
      <c r="E356" s="936"/>
      <c r="F356" s="10" t="s">
        <v>6616</v>
      </c>
      <c r="G356" s="156">
        <v>15</v>
      </c>
      <c r="H356" s="936"/>
      <c r="I356" s="48"/>
      <c r="J356" s="48"/>
      <c r="K356" s="994"/>
      <c r="L356" s="943"/>
      <c r="M356" s="980"/>
    </row>
    <row r="357" spans="1:13" s="97" customFormat="1" ht="11.25" x14ac:dyDescent="0.25">
      <c r="A357" s="936"/>
      <c r="B357" s="945"/>
      <c r="C357" s="929"/>
      <c r="D357" s="936"/>
      <c r="E357" s="936"/>
      <c r="F357" s="10" t="s">
        <v>6612</v>
      </c>
      <c r="G357" s="156">
        <v>30</v>
      </c>
      <c r="H357" s="936"/>
      <c r="I357" s="48" t="s">
        <v>6595</v>
      </c>
      <c r="J357" s="48" t="s">
        <v>6600</v>
      </c>
      <c r="K357" s="994"/>
      <c r="L357" s="943"/>
      <c r="M357" s="980"/>
    </row>
    <row r="358" spans="1:13" s="97" customFormat="1" ht="33.75" x14ac:dyDescent="0.25">
      <c r="A358" s="413" t="s">
        <v>6634</v>
      </c>
      <c r="B358" s="409" t="s">
        <v>11420</v>
      </c>
      <c r="C358" s="357" t="s">
        <v>5926</v>
      </c>
      <c r="D358" s="411" t="s">
        <v>7852</v>
      </c>
      <c r="E358" s="411" t="s">
        <v>5926</v>
      </c>
      <c r="F358" s="558" t="s">
        <v>11421</v>
      </c>
      <c r="G358" s="116">
        <v>1</v>
      </c>
      <c r="H358" s="470" t="s">
        <v>6682</v>
      </c>
      <c r="I358" s="50"/>
      <c r="J358" s="50"/>
      <c r="K358" s="417">
        <v>1</v>
      </c>
      <c r="L358" s="834"/>
      <c r="M358" s="822"/>
    </row>
    <row r="359" spans="1:13" s="97" customFormat="1" ht="22.5" x14ac:dyDescent="0.25">
      <c r="A359" s="936" t="s">
        <v>7772</v>
      </c>
      <c r="B359" s="945" t="s">
        <v>11391</v>
      </c>
      <c r="C359" s="946" t="s">
        <v>6136</v>
      </c>
      <c r="D359" s="936" t="s">
        <v>4209</v>
      </c>
      <c r="E359" s="156" t="s">
        <v>6203</v>
      </c>
      <c r="F359" s="10" t="s">
        <v>6614</v>
      </c>
      <c r="G359" s="156">
        <v>70</v>
      </c>
      <c r="H359" s="959" t="s">
        <v>6682</v>
      </c>
      <c r="I359" s="48" t="s">
        <v>6631</v>
      </c>
      <c r="J359" s="48" t="s">
        <v>6598</v>
      </c>
      <c r="K359" s="994">
        <v>1</v>
      </c>
      <c r="L359" s="943"/>
      <c r="M359" s="927"/>
    </row>
    <row r="360" spans="1:13" s="97" customFormat="1" ht="22.5" x14ac:dyDescent="0.25">
      <c r="A360" s="936"/>
      <c r="B360" s="945"/>
      <c r="C360" s="946"/>
      <c r="D360" s="936"/>
      <c r="E360" s="936" t="s">
        <v>6202</v>
      </c>
      <c r="F360" s="10" t="s">
        <v>6614</v>
      </c>
      <c r="G360" s="156">
        <v>110</v>
      </c>
      <c r="H360" s="959"/>
      <c r="I360" s="48" t="s">
        <v>6631</v>
      </c>
      <c r="J360" s="48" t="s">
        <v>6598</v>
      </c>
      <c r="K360" s="994"/>
      <c r="L360" s="943"/>
      <c r="M360" s="980"/>
    </row>
    <row r="361" spans="1:13" s="97" customFormat="1" ht="22.5" x14ac:dyDescent="0.25">
      <c r="A361" s="936"/>
      <c r="B361" s="945"/>
      <c r="C361" s="946"/>
      <c r="D361" s="936"/>
      <c r="E361" s="936"/>
      <c r="F361" s="10" t="s">
        <v>6613</v>
      </c>
      <c r="G361" s="156">
        <v>4</v>
      </c>
      <c r="H361" s="959"/>
      <c r="I361" s="48" t="s">
        <v>6632</v>
      </c>
      <c r="J361" s="48" t="s">
        <v>6598</v>
      </c>
      <c r="K361" s="994"/>
      <c r="L361" s="943"/>
      <c r="M361" s="980"/>
    </row>
    <row r="362" spans="1:13" s="97" customFormat="1" ht="22.5" x14ac:dyDescent="0.25">
      <c r="A362" s="936"/>
      <c r="B362" s="945"/>
      <c r="C362" s="946"/>
      <c r="D362" s="936"/>
      <c r="E362" s="936" t="s">
        <v>6198</v>
      </c>
      <c r="F362" s="10" t="s">
        <v>6614</v>
      </c>
      <c r="G362" s="156">
        <v>110</v>
      </c>
      <c r="H362" s="959"/>
      <c r="I362" s="48" t="s">
        <v>6631</v>
      </c>
      <c r="J362" s="48" t="s">
        <v>6598</v>
      </c>
      <c r="K362" s="994"/>
      <c r="L362" s="943"/>
      <c r="M362" s="980"/>
    </row>
    <row r="363" spans="1:13" s="97" customFormat="1" ht="22.5" x14ac:dyDescent="0.25">
      <c r="A363" s="936"/>
      <c r="B363" s="945"/>
      <c r="C363" s="946"/>
      <c r="D363" s="936"/>
      <c r="E363" s="936"/>
      <c r="F363" s="10" t="s">
        <v>6613</v>
      </c>
      <c r="G363" s="156">
        <v>4</v>
      </c>
      <c r="H363" s="959"/>
      <c r="I363" s="48" t="s">
        <v>6632</v>
      </c>
      <c r="J363" s="48" t="s">
        <v>6598</v>
      </c>
      <c r="K363" s="994"/>
      <c r="L363" s="943"/>
      <c r="M363" s="980"/>
    </row>
    <row r="364" spans="1:13" s="97" customFormat="1" ht="22.5" x14ac:dyDescent="0.25">
      <c r="A364" s="936"/>
      <c r="B364" s="945"/>
      <c r="C364" s="946"/>
      <c r="D364" s="936"/>
      <c r="E364" s="936" t="s">
        <v>6624</v>
      </c>
      <c r="F364" s="10" t="s">
        <v>6614</v>
      </c>
      <c r="G364" s="156">
        <v>180</v>
      </c>
      <c r="H364" s="959"/>
      <c r="I364" s="48" t="s">
        <v>6631</v>
      </c>
      <c r="J364" s="48" t="s">
        <v>6598</v>
      </c>
      <c r="K364" s="994"/>
      <c r="L364" s="943"/>
      <c r="M364" s="980"/>
    </row>
    <row r="365" spans="1:13" s="97" customFormat="1" ht="22.5" x14ac:dyDescent="0.25">
      <c r="A365" s="936"/>
      <c r="B365" s="945"/>
      <c r="C365" s="946"/>
      <c r="D365" s="936"/>
      <c r="E365" s="936"/>
      <c r="F365" s="10" t="s">
        <v>6613</v>
      </c>
      <c r="G365" s="156">
        <v>4</v>
      </c>
      <c r="H365" s="959"/>
      <c r="I365" s="48" t="s">
        <v>6632</v>
      </c>
      <c r="J365" s="48" t="s">
        <v>6598</v>
      </c>
      <c r="K365" s="994"/>
      <c r="L365" s="943"/>
      <c r="M365" s="980"/>
    </row>
    <row r="366" spans="1:13" s="97" customFormat="1" ht="22.5" x14ac:dyDescent="0.25">
      <c r="A366" s="936"/>
      <c r="B366" s="945"/>
      <c r="C366" s="946"/>
      <c r="D366" s="936"/>
      <c r="E366" s="936" t="s">
        <v>6625</v>
      </c>
      <c r="F366" s="10" t="s">
        <v>6614</v>
      </c>
      <c r="G366" s="156">
        <v>180</v>
      </c>
      <c r="H366" s="959"/>
      <c r="I366" s="48" t="s">
        <v>6631</v>
      </c>
      <c r="J366" s="48" t="s">
        <v>6598</v>
      </c>
      <c r="K366" s="994"/>
      <c r="L366" s="943"/>
      <c r="M366" s="980"/>
    </row>
    <row r="367" spans="1:13" s="97" customFormat="1" ht="22.5" x14ac:dyDescent="0.25">
      <c r="A367" s="936"/>
      <c r="B367" s="945"/>
      <c r="C367" s="946"/>
      <c r="D367" s="936"/>
      <c r="E367" s="936"/>
      <c r="F367" s="10" t="s">
        <v>6613</v>
      </c>
      <c r="G367" s="156">
        <v>4</v>
      </c>
      <c r="H367" s="959"/>
      <c r="I367" s="48" t="s">
        <v>6632</v>
      </c>
      <c r="J367" s="48" t="s">
        <v>6598</v>
      </c>
      <c r="K367" s="994"/>
      <c r="L367" s="943"/>
      <c r="M367" s="980"/>
    </row>
    <row r="368" spans="1:13" s="97" customFormat="1" ht="22.5" x14ac:dyDescent="0.25">
      <c r="A368" s="936"/>
      <c r="B368" s="945"/>
      <c r="C368" s="946"/>
      <c r="D368" s="936"/>
      <c r="E368" s="936" t="s">
        <v>6626</v>
      </c>
      <c r="F368" s="10" t="s">
        <v>6614</v>
      </c>
      <c r="G368" s="156">
        <v>180</v>
      </c>
      <c r="H368" s="959"/>
      <c r="I368" s="48" t="s">
        <v>6631</v>
      </c>
      <c r="J368" s="48" t="s">
        <v>6598</v>
      </c>
      <c r="K368" s="994"/>
      <c r="L368" s="943"/>
      <c r="M368" s="980"/>
    </row>
    <row r="369" spans="1:13" s="97" customFormat="1" ht="22.5" x14ac:dyDescent="0.25">
      <c r="A369" s="936"/>
      <c r="B369" s="945"/>
      <c r="C369" s="946"/>
      <c r="D369" s="936"/>
      <c r="E369" s="936"/>
      <c r="F369" s="10" t="s">
        <v>6613</v>
      </c>
      <c r="G369" s="156">
        <v>4</v>
      </c>
      <c r="H369" s="959"/>
      <c r="I369" s="48" t="s">
        <v>6632</v>
      </c>
      <c r="J369" s="48" t="s">
        <v>6598</v>
      </c>
      <c r="K369" s="994"/>
      <c r="L369" s="943"/>
      <c r="M369" s="980"/>
    </row>
    <row r="370" spans="1:13" s="97" customFormat="1" ht="11.25" x14ac:dyDescent="0.25">
      <c r="A370" s="936" t="s">
        <v>7773</v>
      </c>
      <c r="B370" s="945" t="s">
        <v>12764</v>
      </c>
      <c r="C370" s="946" t="s">
        <v>6136</v>
      </c>
      <c r="D370" s="936" t="s">
        <v>5924</v>
      </c>
      <c r="E370" s="936" t="s">
        <v>6203</v>
      </c>
      <c r="F370" s="10" t="s">
        <v>6606</v>
      </c>
      <c r="G370" s="156">
        <v>45</v>
      </c>
      <c r="H370" s="937" t="s">
        <v>6682</v>
      </c>
      <c r="I370" s="48" t="s">
        <v>6627</v>
      </c>
      <c r="J370" s="48"/>
      <c r="K370" s="994">
        <v>2</v>
      </c>
      <c r="L370" s="943"/>
      <c r="M370" s="927"/>
    </row>
    <row r="371" spans="1:13" s="97" customFormat="1" ht="11.25" x14ac:dyDescent="0.25">
      <c r="A371" s="936"/>
      <c r="B371" s="945"/>
      <c r="C371" s="946"/>
      <c r="D371" s="936"/>
      <c r="E371" s="936"/>
      <c r="F371" s="10" t="s">
        <v>6605</v>
      </c>
      <c r="G371" s="156">
        <v>4</v>
      </c>
      <c r="H371" s="947"/>
      <c r="I371" s="48" t="s">
        <v>6628</v>
      </c>
      <c r="J371" s="48"/>
      <c r="K371" s="994"/>
      <c r="L371" s="943"/>
      <c r="M371" s="980"/>
    </row>
    <row r="372" spans="1:13" s="97" customFormat="1" ht="11.25" x14ac:dyDescent="0.25">
      <c r="A372" s="936"/>
      <c r="B372" s="945"/>
      <c r="C372" s="946"/>
      <c r="D372" s="936"/>
      <c r="E372" s="936"/>
      <c r="F372" s="10" t="s">
        <v>6604</v>
      </c>
      <c r="G372" s="156">
        <v>20</v>
      </c>
      <c r="H372" s="947"/>
      <c r="I372" s="48" t="s">
        <v>6627</v>
      </c>
      <c r="J372" s="48"/>
      <c r="K372" s="994"/>
      <c r="L372" s="943"/>
      <c r="M372" s="980"/>
    </row>
    <row r="373" spans="1:13" s="97" customFormat="1" ht="11.25" x14ac:dyDescent="0.25">
      <c r="A373" s="936"/>
      <c r="B373" s="945"/>
      <c r="C373" s="946"/>
      <c r="D373" s="936"/>
      <c r="E373" s="936"/>
      <c r="F373" s="10" t="s">
        <v>6609</v>
      </c>
      <c r="G373" s="156">
        <v>4</v>
      </c>
      <c r="H373" s="947"/>
      <c r="I373" s="48"/>
      <c r="J373" s="48"/>
      <c r="K373" s="994"/>
      <c r="L373" s="943"/>
      <c r="M373" s="980"/>
    </row>
    <row r="374" spans="1:13" s="97" customFormat="1" ht="11.25" x14ac:dyDescent="0.25">
      <c r="A374" s="936"/>
      <c r="B374" s="945"/>
      <c r="C374" s="946"/>
      <c r="D374" s="936"/>
      <c r="E374" s="936"/>
      <c r="F374" s="10" t="s">
        <v>6616</v>
      </c>
      <c r="G374" s="156">
        <v>8</v>
      </c>
      <c r="H374" s="947"/>
      <c r="I374" s="48" t="s">
        <v>6629</v>
      </c>
      <c r="J374" s="48" t="s">
        <v>6630</v>
      </c>
      <c r="K374" s="994"/>
      <c r="L374" s="943"/>
      <c r="M374" s="980"/>
    </row>
    <row r="375" spans="1:13" s="97" customFormat="1" ht="11.25" x14ac:dyDescent="0.25">
      <c r="A375" s="936"/>
      <c r="B375" s="945"/>
      <c r="C375" s="946"/>
      <c r="D375" s="936"/>
      <c r="E375" s="936"/>
      <c r="F375" s="10" t="s">
        <v>6612</v>
      </c>
      <c r="G375" s="156">
        <v>4</v>
      </c>
      <c r="H375" s="947"/>
      <c r="I375" s="48"/>
      <c r="J375" s="48"/>
      <c r="K375" s="994"/>
      <c r="L375" s="943"/>
      <c r="M375" s="980"/>
    </row>
    <row r="376" spans="1:13" s="97" customFormat="1" ht="11.25" x14ac:dyDescent="0.25">
      <c r="A376" s="936"/>
      <c r="B376" s="945"/>
      <c r="C376" s="946"/>
      <c r="D376" s="936"/>
      <c r="E376" s="936"/>
      <c r="F376" s="10" t="s">
        <v>6635</v>
      </c>
      <c r="G376" s="156">
        <v>4</v>
      </c>
      <c r="H376" s="947"/>
      <c r="I376" s="48" t="s">
        <v>6589</v>
      </c>
      <c r="J376" s="48"/>
      <c r="K376" s="994"/>
      <c r="L376" s="943"/>
      <c r="M376" s="980"/>
    </row>
    <row r="377" spans="1:13" s="97" customFormat="1" ht="11.25" x14ac:dyDescent="0.25">
      <c r="A377" s="936"/>
      <c r="B377" s="945"/>
      <c r="C377" s="946"/>
      <c r="D377" s="936"/>
      <c r="E377" s="936" t="s">
        <v>6202</v>
      </c>
      <c r="F377" s="10" t="s">
        <v>6606</v>
      </c>
      <c r="G377" s="156">
        <v>55</v>
      </c>
      <c r="H377" s="947"/>
      <c r="I377" s="48" t="s">
        <v>6627</v>
      </c>
      <c r="J377" s="48"/>
      <c r="K377" s="994"/>
      <c r="L377" s="943"/>
      <c r="M377" s="980"/>
    </row>
    <row r="378" spans="1:13" s="97" customFormat="1" ht="11.25" x14ac:dyDescent="0.25">
      <c r="A378" s="936"/>
      <c r="B378" s="945"/>
      <c r="C378" s="946"/>
      <c r="D378" s="936"/>
      <c r="E378" s="936"/>
      <c r="F378" s="10" t="s">
        <v>6605</v>
      </c>
      <c r="G378" s="156">
        <v>4</v>
      </c>
      <c r="H378" s="947"/>
      <c r="I378" s="48" t="s">
        <v>6628</v>
      </c>
      <c r="J378" s="48"/>
      <c r="K378" s="994"/>
      <c r="L378" s="943"/>
      <c r="M378" s="980"/>
    </row>
    <row r="379" spans="1:13" s="97" customFormat="1" ht="11.25" x14ac:dyDescent="0.25">
      <c r="A379" s="936"/>
      <c r="B379" s="945"/>
      <c r="C379" s="946"/>
      <c r="D379" s="936"/>
      <c r="E379" s="936"/>
      <c r="F379" s="10" t="s">
        <v>6604</v>
      </c>
      <c r="G379" s="156">
        <v>16</v>
      </c>
      <c r="H379" s="947"/>
      <c r="I379" s="48" t="s">
        <v>6627</v>
      </c>
      <c r="J379" s="48"/>
      <c r="K379" s="994"/>
      <c r="L379" s="943"/>
      <c r="M379" s="980"/>
    </row>
    <row r="380" spans="1:13" s="97" customFormat="1" ht="11.25" x14ac:dyDescent="0.25">
      <c r="A380" s="936"/>
      <c r="B380" s="945"/>
      <c r="C380" s="946"/>
      <c r="D380" s="936"/>
      <c r="E380" s="936"/>
      <c r="F380" s="10" t="s">
        <v>6609</v>
      </c>
      <c r="G380" s="156">
        <v>4</v>
      </c>
      <c r="H380" s="947"/>
      <c r="I380" s="48"/>
      <c r="J380" s="48"/>
      <c r="K380" s="994"/>
      <c r="L380" s="943"/>
      <c r="M380" s="980"/>
    </row>
    <row r="381" spans="1:13" s="97" customFormat="1" ht="11.25" x14ac:dyDescent="0.25">
      <c r="A381" s="936"/>
      <c r="B381" s="945"/>
      <c r="C381" s="946"/>
      <c r="D381" s="936"/>
      <c r="E381" s="936"/>
      <c r="F381" s="10" t="s">
        <v>6616</v>
      </c>
      <c r="G381" s="156">
        <v>8</v>
      </c>
      <c r="H381" s="947"/>
      <c r="I381" s="48" t="s">
        <v>6629</v>
      </c>
      <c r="J381" s="48" t="s">
        <v>6630</v>
      </c>
      <c r="K381" s="994"/>
      <c r="L381" s="943"/>
      <c r="M381" s="980"/>
    </row>
    <row r="382" spans="1:13" s="97" customFormat="1" ht="11.25" x14ac:dyDescent="0.25">
      <c r="A382" s="936"/>
      <c r="B382" s="945"/>
      <c r="C382" s="946"/>
      <c r="D382" s="936"/>
      <c r="E382" s="936"/>
      <c r="F382" s="10" t="s">
        <v>6612</v>
      </c>
      <c r="G382" s="156">
        <v>4</v>
      </c>
      <c r="H382" s="947"/>
      <c r="I382" s="48"/>
      <c r="J382" s="48"/>
      <c r="K382" s="994"/>
      <c r="L382" s="943"/>
      <c r="M382" s="980"/>
    </row>
    <row r="383" spans="1:13" s="97" customFormat="1" ht="11.25" x14ac:dyDescent="0.25">
      <c r="A383" s="936"/>
      <c r="B383" s="945"/>
      <c r="C383" s="946"/>
      <c r="D383" s="936"/>
      <c r="E383" s="936" t="s">
        <v>6198</v>
      </c>
      <c r="F383" s="10" t="s">
        <v>6606</v>
      </c>
      <c r="G383" s="156">
        <v>55</v>
      </c>
      <c r="H383" s="947"/>
      <c r="I383" s="48" t="s">
        <v>6627</v>
      </c>
      <c r="J383" s="48"/>
      <c r="K383" s="994"/>
      <c r="L383" s="943"/>
      <c r="M383" s="980"/>
    </row>
    <row r="384" spans="1:13" s="97" customFormat="1" ht="11.25" x14ac:dyDescent="0.25">
      <c r="A384" s="936"/>
      <c r="B384" s="945"/>
      <c r="C384" s="946"/>
      <c r="D384" s="936"/>
      <c r="E384" s="936"/>
      <c r="F384" s="10" t="s">
        <v>6605</v>
      </c>
      <c r="G384" s="156">
        <v>4</v>
      </c>
      <c r="H384" s="947"/>
      <c r="I384" s="48" t="s">
        <v>6628</v>
      </c>
      <c r="J384" s="48"/>
      <c r="K384" s="994"/>
      <c r="L384" s="943"/>
      <c r="M384" s="980"/>
    </row>
    <row r="385" spans="1:13" s="97" customFormat="1" ht="11.25" x14ac:dyDescent="0.25">
      <c r="A385" s="936"/>
      <c r="B385" s="945"/>
      <c r="C385" s="946"/>
      <c r="D385" s="936"/>
      <c r="E385" s="936"/>
      <c r="F385" s="10" t="s">
        <v>6604</v>
      </c>
      <c r="G385" s="156">
        <v>20</v>
      </c>
      <c r="H385" s="947"/>
      <c r="I385" s="48" t="s">
        <v>6627</v>
      </c>
      <c r="J385" s="48"/>
      <c r="K385" s="994"/>
      <c r="L385" s="943"/>
      <c r="M385" s="980"/>
    </row>
    <row r="386" spans="1:13" s="97" customFormat="1" ht="11.25" x14ac:dyDescent="0.25">
      <c r="A386" s="936"/>
      <c r="B386" s="945"/>
      <c r="C386" s="946"/>
      <c r="D386" s="936"/>
      <c r="E386" s="936"/>
      <c r="F386" s="10" t="s">
        <v>6609</v>
      </c>
      <c r="G386" s="156">
        <v>4</v>
      </c>
      <c r="H386" s="947"/>
      <c r="I386" s="48"/>
      <c r="J386" s="48"/>
      <c r="K386" s="994"/>
      <c r="L386" s="943"/>
      <c r="M386" s="980"/>
    </row>
    <row r="387" spans="1:13" s="97" customFormat="1" ht="11.25" x14ac:dyDescent="0.25">
      <c r="A387" s="936"/>
      <c r="B387" s="945"/>
      <c r="C387" s="946"/>
      <c r="D387" s="936"/>
      <c r="E387" s="936"/>
      <c r="F387" s="10" t="s">
        <v>6616</v>
      </c>
      <c r="G387" s="156">
        <v>8</v>
      </c>
      <c r="H387" s="947"/>
      <c r="I387" s="48" t="s">
        <v>6629</v>
      </c>
      <c r="J387" s="48" t="s">
        <v>6630</v>
      </c>
      <c r="K387" s="994"/>
      <c r="L387" s="943"/>
      <c r="M387" s="980"/>
    </row>
    <row r="388" spans="1:13" s="97" customFormat="1" ht="11.25" x14ac:dyDescent="0.25">
      <c r="A388" s="936"/>
      <c r="B388" s="945"/>
      <c r="C388" s="946"/>
      <c r="D388" s="936"/>
      <c r="E388" s="936"/>
      <c r="F388" s="10" t="s">
        <v>6612</v>
      </c>
      <c r="G388" s="156">
        <v>4</v>
      </c>
      <c r="H388" s="947"/>
      <c r="I388" s="48"/>
      <c r="J388" s="48"/>
      <c r="K388" s="994"/>
      <c r="L388" s="943"/>
      <c r="M388" s="980"/>
    </row>
    <row r="389" spans="1:13" s="97" customFormat="1" ht="11.25" x14ac:dyDescent="0.25">
      <c r="A389" s="936"/>
      <c r="B389" s="945"/>
      <c r="C389" s="946"/>
      <c r="D389" s="936"/>
      <c r="E389" s="936" t="s">
        <v>6624</v>
      </c>
      <c r="F389" s="10" t="s">
        <v>6606</v>
      </c>
      <c r="G389" s="156">
        <v>90</v>
      </c>
      <c r="H389" s="947"/>
      <c r="I389" s="48" t="s">
        <v>6627</v>
      </c>
      <c r="J389" s="48"/>
      <c r="K389" s="994"/>
      <c r="L389" s="943"/>
      <c r="M389" s="980"/>
    </row>
    <row r="390" spans="1:13" s="97" customFormat="1" ht="11.25" x14ac:dyDescent="0.25">
      <c r="A390" s="936"/>
      <c r="B390" s="945"/>
      <c r="C390" s="946"/>
      <c r="D390" s="936"/>
      <c r="E390" s="936"/>
      <c r="F390" s="10" t="s">
        <v>6605</v>
      </c>
      <c r="G390" s="156">
        <v>4</v>
      </c>
      <c r="H390" s="947"/>
      <c r="I390" s="48" t="s">
        <v>6628</v>
      </c>
      <c r="J390" s="48"/>
      <c r="K390" s="994"/>
      <c r="L390" s="943"/>
      <c r="M390" s="980"/>
    </row>
    <row r="391" spans="1:13" s="97" customFormat="1" ht="11.25" x14ac:dyDescent="0.25">
      <c r="A391" s="936"/>
      <c r="B391" s="945"/>
      <c r="C391" s="946"/>
      <c r="D391" s="936"/>
      <c r="E391" s="936"/>
      <c r="F391" s="10" t="s">
        <v>6604</v>
      </c>
      <c r="G391" s="156">
        <v>28</v>
      </c>
      <c r="H391" s="947"/>
      <c r="I391" s="48" t="s">
        <v>6627</v>
      </c>
      <c r="J391" s="48"/>
      <c r="K391" s="994"/>
      <c r="L391" s="943"/>
      <c r="M391" s="980"/>
    </row>
    <row r="392" spans="1:13" s="97" customFormat="1" ht="11.25" x14ac:dyDescent="0.25">
      <c r="A392" s="936"/>
      <c r="B392" s="945"/>
      <c r="C392" s="946"/>
      <c r="D392" s="936"/>
      <c r="E392" s="936"/>
      <c r="F392" s="10" t="s">
        <v>6609</v>
      </c>
      <c r="G392" s="156">
        <v>10</v>
      </c>
      <c r="H392" s="947"/>
      <c r="I392" s="48"/>
      <c r="J392" s="48"/>
      <c r="K392" s="994"/>
      <c r="L392" s="943"/>
      <c r="M392" s="980"/>
    </row>
    <row r="393" spans="1:13" s="97" customFormat="1" ht="11.25" x14ac:dyDescent="0.25">
      <c r="A393" s="936"/>
      <c r="B393" s="945"/>
      <c r="C393" s="946"/>
      <c r="D393" s="936"/>
      <c r="E393" s="936"/>
      <c r="F393" s="10" t="s">
        <v>6616</v>
      </c>
      <c r="G393" s="156">
        <v>20</v>
      </c>
      <c r="H393" s="947"/>
      <c r="I393" s="48" t="s">
        <v>6629</v>
      </c>
      <c r="J393" s="48" t="s">
        <v>6630</v>
      </c>
      <c r="K393" s="994"/>
      <c r="L393" s="943"/>
      <c r="M393" s="980"/>
    </row>
    <row r="394" spans="1:13" s="97" customFormat="1" ht="11.25" x14ac:dyDescent="0.25">
      <c r="A394" s="936"/>
      <c r="B394" s="945"/>
      <c r="C394" s="946"/>
      <c r="D394" s="936"/>
      <c r="E394" s="936"/>
      <c r="F394" s="10" t="s">
        <v>6612</v>
      </c>
      <c r="G394" s="156">
        <v>10</v>
      </c>
      <c r="H394" s="947"/>
      <c r="I394" s="48"/>
      <c r="J394" s="48"/>
      <c r="K394" s="994"/>
      <c r="L394" s="943"/>
      <c r="M394" s="980"/>
    </row>
    <row r="395" spans="1:13" s="97" customFormat="1" ht="11.25" x14ac:dyDescent="0.25">
      <c r="A395" s="936"/>
      <c r="B395" s="945"/>
      <c r="C395" s="946"/>
      <c r="D395" s="936"/>
      <c r="E395" s="936"/>
      <c r="F395" s="10" t="s">
        <v>6603</v>
      </c>
      <c r="G395" s="156">
        <v>4</v>
      </c>
      <c r="H395" s="947"/>
      <c r="I395" s="48" t="s">
        <v>6627</v>
      </c>
      <c r="J395" s="48"/>
      <c r="K395" s="994"/>
      <c r="L395" s="943"/>
      <c r="M395" s="980"/>
    </row>
    <row r="396" spans="1:13" s="97" customFormat="1" ht="11.25" x14ac:dyDescent="0.25">
      <c r="A396" s="936"/>
      <c r="B396" s="945"/>
      <c r="C396" s="946"/>
      <c r="D396" s="936"/>
      <c r="E396" s="936" t="s">
        <v>6625</v>
      </c>
      <c r="F396" s="10" t="s">
        <v>6606</v>
      </c>
      <c r="G396" s="156">
        <v>90</v>
      </c>
      <c r="H396" s="947"/>
      <c r="I396" s="48" t="s">
        <v>6627</v>
      </c>
      <c r="J396" s="48"/>
      <c r="K396" s="994"/>
      <c r="L396" s="943"/>
      <c r="M396" s="980"/>
    </row>
    <row r="397" spans="1:13" s="97" customFormat="1" ht="11.25" x14ac:dyDescent="0.25">
      <c r="A397" s="936"/>
      <c r="B397" s="945"/>
      <c r="C397" s="946"/>
      <c r="D397" s="936"/>
      <c r="E397" s="936"/>
      <c r="F397" s="10" t="s">
        <v>6605</v>
      </c>
      <c r="G397" s="156">
        <v>4</v>
      </c>
      <c r="H397" s="947"/>
      <c r="I397" s="48" t="s">
        <v>6628</v>
      </c>
      <c r="J397" s="48"/>
      <c r="K397" s="994"/>
      <c r="L397" s="943"/>
      <c r="M397" s="980"/>
    </row>
    <row r="398" spans="1:13" s="97" customFormat="1" ht="11.25" x14ac:dyDescent="0.25">
      <c r="A398" s="936"/>
      <c r="B398" s="945"/>
      <c r="C398" s="946"/>
      <c r="D398" s="936"/>
      <c r="E398" s="936"/>
      <c r="F398" s="10" t="s">
        <v>6604</v>
      </c>
      <c r="G398" s="156">
        <v>28</v>
      </c>
      <c r="H398" s="947"/>
      <c r="I398" s="48" t="s">
        <v>6627</v>
      </c>
      <c r="J398" s="48"/>
      <c r="K398" s="994"/>
      <c r="L398" s="943"/>
      <c r="M398" s="980"/>
    </row>
    <row r="399" spans="1:13" s="97" customFormat="1" ht="11.25" x14ac:dyDescent="0.25">
      <c r="A399" s="936"/>
      <c r="B399" s="945"/>
      <c r="C399" s="946"/>
      <c r="D399" s="936"/>
      <c r="E399" s="936"/>
      <c r="F399" s="10" t="s">
        <v>6609</v>
      </c>
      <c r="G399" s="156">
        <v>10</v>
      </c>
      <c r="H399" s="947"/>
      <c r="I399" s="48"/>
      <c r="J399" s="48"/>
      <c r="K399" s="994"/>
      <c r="L399" s="943"/>
      <c r="M399" s="980"/>
    </row>
    <row r="400" spans="1:13" s="97" customFormat="1" ht="11.25" x14ac:dyDescent="0.25">
      <c r="A400" s="936"/>
      <c r="B400" s="945"/>
      <c r="C400" s="946"/>
      <c r="D400" s="936"/>
      <c r="E400" s="936"/>
      <c r="F400" s="10" t="s">
        <v>6616</v>
      </c>
      <c r="G400" s="156">
        <v>20</v>
      </c>
      <c r="H400" s="947"/>
      <c r="I400" s="48" t="s">
        <v>6629</v>
      </c>
      <c r="J400" s="48" t="s">
        <v>6630</v>
      </c>
      <c r="K400" s="994"/>
      <c r="L400" s="943"/>
      <c r="M400" s="980"/>
    </row>
    <row r="401" spans="1:13" s="97" customFormat="1" ht="11.25" x14ac:dyDescent="0.25">
      <c r="A401" s="936"/>
      <c r="B401" s="945"/>
      <c r="C401" s="946"/>
      <c r="D401" s="936"/>
      <c r="E401" s="936"/>
      <c r="F401" s="10" t="s">
        <v>6612</v>
      </c>
      <c r="G401" s="156">
        <v>10</v>
      </c>
      <c r="H401" s="947"/>
      <c r="I401" s="48"/>
      <c r="J401" s="48"/>
      <c r="K401" s="994"/>
      <c r="L401" s="943"/>
      <c r="M401" s="980"/>
    </row>
    <row r="402" spans="1:13" s="97" customFormat="1" ht="11.25" x14ac:dyDescent="0.25">
      <c r="A402" s="936"/>
      <c r="B402" s="945"/>
      <c r="C402" s="946"/>
      <c r="D402" s="936"/>
      <c r="E402" s="936"/>
      <c r="F402" s="10" t="s">
        <v>6603</v>
      </c>
      <c r="G402" s="156">
        <v>4</v>
      </c>
      <c r="H402" s="947"/>
      <c r="I402" s="48" t="s">
        <v>6627</v>
      </c>
      <c r="J402" s="48"/>
      <c r="K402" s="994"/>
      <c r="L402" s="943"/>
      <c r="M402" s="980"/>
    </row>
    <row r="403" spans="1:13" s="97" customFormat="1" ht="11.25" x14ac:dyDescent="0.25">
      <c r="A403" s="936"/>
      <c r="B403" s="945"/>
      <c r="C403" s="946"/>
      <c r="D403" s="936"/>
      <c r="E403" s="936" t="s">
        <v>6625</v>
      </c>
      <c r="F403" s="10" t="s">
        <v>6606</v>
      </c>
      <c r="G403" s="156">
        <v>90</v>
      </c>
      <c r="H403" s="947"/>
      <c r="I403" s="48" t="s">
        <v>6627</v>
      </c>
      <c r="J403" s="48"/>
      <c r="K403" s="994"/>
      <c r="L403" s="943"/>
      <c r="M403" s="980"/>
    </row>
    <row r="404" spans="1:13" s="97" customFormat="1" ht="11.25" x14ac:dyDescent="0.25">
      <c r="A404" s="936"/>
      <c r="B404" s="945"/>
      <c r="C404" s="946"/>
      <c r="D404" s="936"/>
      <c r="E404" s="936"/>
      <c r="F404" s="10" t="s">
        <v>6605</v>
      </c>
      <c r="G404" s="156">
        <v>4</v>
      </c>
      <c r="H404" s="947"/>
      <c r="I404" s="48" t="s">
        <v>6628</v>
      </c>
      <c r="J404" s="48"/>
      <c r="K404" s="994"/>
      <c r="L404" s="943"/>
      <c r="M404" s="980"/>
    </row>
    <row r="405" spans="1:13" s="97" customFormat="1" ht="11.25" x14ac:dyDescent="0.25">
      <c r="A405" s="936"/>
      <c r="B405" s="945"/>
      <c r="C405" s="946"/>
      <c r="D405" s="936"/>
      <c r="E405" s="936"/>
      <c r="F405" s="10" t="s">
        <v>6604</v>
      </c>
      <c r="G405" s="156">
        <v>28</v>
      </c>
      <c r="H405" s="947"/>
      <c r="I405" s="48" t="s">
        <v>6627</v>
      </c>
      <c r="J405" s="48"/>
      <c r="K405" s="994"/>
      <c r="L405" s="943"/>
      <c r="M405" s="980"/>
    </row>
    <row r="406" spans="1:13" s="97" customFormat="1" ht="11.25" x14ac:dyDescent="0.25">
      <c r="A406" s="936"/>
      <c r="B406" s="945"/>
      <c r="C406" s="946"/>
      <c r="D406" s="936"/>
      <c r="E406" s="936"/>
      <c r="F406" s="10" t="s">
        <v>6609</v>
      </c>
      <c r="G406" s="156">
        <v>10</v>
      </c>
      <c r="H406" s="947"/>
      <c r="I406" s="48"/>
      <c r="J406" s="48"/>
      <c r="K406" s="994"/>
      <c r="L406" s="943"/>
      <c r="M406" s="980"/>
    </row>
    <row r="407" spans="1:13" s="97" customFormat="1" ht="11.25" x14ac:dyDescent="0.25">
      <c r="A407" s="936"/>
      <c r="B407" s="945"/>
      <c r="C407" s="946"/>
      <c r="D407" s="936"/>
      <c r="E407" s="936"/>
      <c r="F407" s="10" t="s">
        <v>6616</v>
      </c>
      <c r="G407" s="156">
        <v>20</v>
      </c>
      <c r="H407" s="947"/>
      <c r="I407" s="48" t="s">
        <v>6629</v>
      </c>
      <c r="J407" s="48" t="s">
        <v>6630</v>
      </c>
      <c r="K407" s="994"/>
      <c r="L407" s="943"/>
      <c r="M407" s="980"/>
    </row>
    <row r="408" spans="1:13" s="97" customFormat="1" ht="11.25" x14ac:dyDescent="0.25">
      <c r="A408" s="936"/>
      <c r="B408" s="945"/>
      <c r="C408" s="946"/>
      <c r="D408" s="936"/>
      <c r="E408" s="936"/>
      <c r="F408" s="10" t="s">
        <v>6612</v>
      </c>
      <c r="G408" s="156">
        <v>10</v>
      </c>
      <c r="H408" s="947"/>
      <c r="I408" s="48"/>
      <c r="J408" s="48"/>
      <c r="K408" s="994"/>
      <c r="L408" s="943"/>
      <c r="M408" s="980"/>
    </row>
    <row r="409" spans="1:13" s="97" customFormat="1" ht="22.5" x14ac:dyDescent="0.25">
      <c r="A409" s="936"/>
      <c r="B409" s="945"/>
      <c r="C409" s="946"/>
      <c r="D409" s="936"/>
      <c r="E409" s="156" t="s">
        <v>6179</v>
      </c>
      <c r="F409" s="10" t="s">
        <v>6636</v>
      </c>
      <c r="G409" s="156">
        <v>1</v>
      </c>
      <c r="H409" s="938"/>
      <c r="I409" s="48" t="s">
        <v>703</v>
      </c>
      <c r="J409" s="48" t="s">
        <v>6633</v>
      </c>
      <c r="K409" s="994"/>
      <c r="L409" s="943"/>
      <c r="M409" s="980"/>
    </row>
    <row r="410" spans="1:13" s="97" customFormat="1" ht="33.75" x14ac:dyDescent="0.25">
      <c r="A410" s="403" t="s">
        <v>7774</v>
      </c>
      <c r="B410" s="402" t="s">
        <v>11420</v>
      </c>
      <c r="C410" s="449" t="s">
        <v>6136</v>
      </c>
      <c r="D410" s="399" t="s">
        <v>7852</v>
      </c>
      <c r="E410" s="399" t="s">
        <v>6136</v>
      </c>
      <c r="F410" s="558" t="s">
        <v>11421</v>
      </c>
      <c r="G410" s="116">
        <v>1</v>
      </c>
      <c r="H410" s="116" t="s">
        <v>6682</v>
      </c>
      <c r="I410" s="50"/>
      <c r="J410" s="50"/>
      <c r="K410" s="414">
        <v>1</v>
      </c>
      <c r="L410" s="833"/>
      <c r="M410" s="820"/>
    </row>
  </sheetData>
  <sheetProtection password="FB83" sheet="1" objects="1" scenarios="1"/>
  <autoFilter ref="A1:M410"/>
  <mergeCells count="348">
    <mergeCell ref="A146:A147"/>
    <mergeCell ref="B146:B147"/>
    <mergeCell ref="C146:C147"/>
    <mergeCell ref="D146:D147"/>
    <mergeCell ref="E146:E147"/>
    <mergeCell ref="H146:H147"/>
    <mergeCell ref="K146:K147"/>
    <mergeCell ref="A214:A215"/>
    <mergeCell ref="B214:B215"/>
    <mergeCell ref="C214:C215"/>
    <mergeCell ref="D214:D215"/>
    <mergeCell ref="H214:H215"/>
    <mergeCell ref="K214:K215"/>
    <mergeCell ref="L214:L215"/>
    <mergeCell ref="M214:M215"/>
    <mergeCell ref="A189:A190"/>
    <mergeCell ref="B189:B190"/>
    <mergeCell ref="C189:C190"/>
    <mergeCell ref="D189:D190"/>
    <mergeCell ref="E189:E190"/>
    <mergeCell ref="L189:L190"/>
    <mergeCell ref="M189:M190"/>
    <mergeCell ref="K189:K190"/>
    <mergeCell ref="A300:A302"/>
    <mergeCell ref="B300:B302"/>
    <mergeCell ref="C300:C302"/>
    <mergeCell ref="D300:D302"/>
    <mergeCell ref="E300:E301"/>
    <mergeCell ref="K300:K302"/>
    <mergeCell ref="L300:L302"/>
    <mergeCell ref="M300:M302"/>
    <mergeCell ref="A308:A309"/>
    <mergeCell ref="B308:B309"/>
    <mergeCell ref="C308:C309"/>
    <mergeCell ref="D308:D309"/>
    <mergeCell ref="E308:E309"/>
    <mergeCell ref="A310:A312"/>
    <mergeCell ref="B310:B312"/>
    <mergeCell ref="C310:C312"/>
    <mergeCell ref="D310:D312"/>
    <mergeCell ref="A303:A305"/>
    <mergeCell ref="B303:B305"/>
    <mergeCell ref="C303:C305"/>
    <mergeCell ref="D303:D305"/>
    <mergeCell ref="E303:E305"/>
    <mergeCell ref="A290:A299"/>
    <mergeCell ref="B290:B299"/>
    <mergeCell ref="C290:C299"/>
    <mergeCell ref="D290:D299"/>
    <mergeCell ref="E290:E294"/>
    <mergeCell ref="E295:E298"/>
    <mergeCell ref="D284:D289"/>
    <mergeCell ref="E277:E289"/>
    <mergeCell ref="C277:C289"/>
    <mergeCell ref="B277:B289"/>
    <mergeCell ref="A277:A289"/>
    <mergeCell ref="A249:A252"/>
    <mergeCell ref="B249:B252"/>
    <mergeCell ref="C249:C252"/>
    <mergeCell ref="D249:D252"/>
    <mergeCell ref="E249:E251"/>
    <mergeCell ref="A253:A276"/>
    <mergeCell ref="B253:B276"/>
    <mergeCell ref="C253:C276"/>
    <mergeCell ref="D253:D276"/>
    <mergeCell ref="E253:E276"/>
    <mergeCell ref="A98:A104"/>
    <mergeCell ref="B98:B104"/>
    <mergeCell ref="C98:C104"/>
    <mergeCell ref="D98:D104"/>
    <mergeCell ref="E98:E104"/>
    <mergeCell ref="K98:K104"/>
    <mergeCell ref="L98:L104"/>
    <mergeCell ref="M105:M114"/>
    <mergeCell ref="D94:D97"/>
    <mergeCell ref="E94:E97"/>
    <mergeCell ref="K94:K97"/>
    <mergeCell ref="L94:L97"/>
    <mergeCell ref="M94:M97"/>
    <mergeCell ref="M98:M104"/>
    <mergeCell ref="A148:A184"/>
    <mergeCell ref="B148:B184"/>
    <mergeCell ref="C148:C184"/>
    <mergeCell ref="D191:D213"/>
    <mergeCell ref="E148:E170"/>
    <mergeCell ref="D148:D184"/>
    <mergeCell ref="E171:E184"/>
    <mergeCell ref="A21:A24"/>
    <mergeCell ref="B21:B24"/>
    <mergeCell ref="C21:C24"/>
    <mergeCell ref="D21:D24"/>
    <mergeCell ref="A25:A28"/>
    <mergeCell ref="B25:B28"/>
    <mergeCell ref="C25:C28"/>
    <mergeCell ref="D25:D28"/>
    <mergeCell ref="A67:A81"/>
    <mergeCell ref="B67:B81"/>
    <mergeCell ref="C67:C81"/>
    <mergeCell ref="D67:D81"/>
    <mergeCell ref="A52:A60"/>
    <mergeCell ref="E25:E28"/>
    <mergeCell ref="A47:A51"/>
    <mergeCell ref="A36:A46"/>
    <mergeCell ref="B36:B46"/>
    <mergeCell ref="A2:A7"/>
    <mergeCell ref="B2:B7"/>
    <mergeCell ref="C2:C7"/>
    <mergeCell ref="D2:D7"/>
    <mergeCell ref="E2:E7"/>
    <mergeCell ref="K2:K7"/>
    <mergeCell ref="L2:L7"/>
    <mergeCell ref="H2:H7"/>
    <mergeCell ref="M18:M20"/>
    <mergeCell ref="A18:A20"/>
    <mergeCell ref="M2:M7"/>
    <mergeCell ref="M12:M16"/>
    <mergeCell ref="E12:E16"/>
    <mergeCell ref="H12:H16"/>
    <mergeCell ref="H18:H20"/>
    <mergeCell ref="A12:A16"/>
    <mergeCell ref="B12:B16"/>
    <mergeCell ref="C12:C16"/>
    <mergeCell ref="D12:D16"/>
    <mergeCell ref="K12:K16"/>
    <mergeCell ref="L12:L16"/>
    <mergeCell ref="B18:B20"/>
    <mergeCell ref="C18:C20"/>
    <mergeCell ref="D18:D20"/>
    <mergeCell ref="E52:E60"/>
    <mergeCell ref="D61:D66"/>
    <mergeCell ref="B47:B51"/>
    <mergeCell ref="C47:C51"/>
    <mergeCell ref="D47:D51"/>
    <mergeCell ref="M21:M24"/>
    <mergeCell ref="M47:M51"/>
    <mergeCell ref="K18:K20"/>
    <mergeCell ref="K36:K46"/>
    <mergeCell ref="L36:L46"/>
    <mergeCell ref="M36:M46"/>
    <mergeCell ref="K33:K35"/>
    <mergeCell ref="L33:L35"/>
    <mergeCell ref="M25:M28"/>
    <mergeCell ref="K47:K51"/>
    <mergeCell ref="K25:K28"/>
    <mergeCell ref="L25:L28"/>
    <mergeCell ref="K21:K24"/>
    <mergeCell ref="L21:L24"/>
    <mergeCell ref="L18:L20"/>
    <mergeCell ref="A105:A114"/>
    <mergeCell ref="B105:B114"/>
    <mergeCell ref="C105:C114"/>
    <mergeCell ref="A124:A130"/>
    <mergeCell ref="B124:B130"/>
    <mergeCell ref="C124:C130"/>
    <mergeCell ref="E21:E24"/>
    <mergeCell ref="E61:E66"/>
    <mergeCell ref="B33:B35"/>
    <mergeCell ref="C33:C35"/>
    <mergeCell ref="D33:D35"/>
    <mergeCell ref="E33:E35"/>
    <mergeCell ref="A61:A66"/>
    <mergeCell ref="B61:B66"/>
    <mergeCell ref="C61:C66"/>
    <mergeCell ref="C36:C46"/>
    <mergeCell ref="D36:D46"/>
    <mergeCell ref="E36:E46"/>
    <mergeCell ref="A33:A35"/>
    <mergeCell ref="E67:E81"/>
    <mergeCell ref="E47:E51"/>
    <mergeCell ref="B52:B60"/>
    <mergeCell ref="C52:C60"/>
    <mergeCell ref="D52:D60"/>
    <mergeCell ref="A226:A245"/>
    <mergeCell ref="B226:B245"/>
    <mergeCell ref="C226:C245"/>
    <mergeCell ref="E222:E224"/>
    <mergeCell ref="A222:A224"/>
    <mergeCell ref="B222:B224"/>
    <mergeCell ref="C222:C224"/>
    <mergeCell ref="D226:D245"/>
    <mergeCell ref="D222:D224"/>
    <mergeCell ref="M33:M35"/>
    <mergeCell ref="K105:K114"/>
    <mergeCell ref="L47:L51"/>
    <mergeCell ref="A219:A221"/>
    <mergeCell ref="B219:B221"/>
    <mergeCell ref="C219:C221"/>
    <mergeCell ref="D219:D221"/>
    <mergeCell ref="E219:E221"/>
    <mergeCell ref="K219:K221"/>
    <mergeCell ref="A82:A87"/>
    <mergeCell ref="B82:B87"/>
    <mergeCell ref="C82:C87"/>
    <mergeCell ref="A191:A213"/>
    <mergeCell ref="B191:B213"/>
    <mergeCell ref="C191:C213"/>
    <mergeCell ref="A120:A123"/>
    <mergeCell ref="B120:B123"/>
    <mergeCell ref="C120:C123"/>
    <mergeCell ref="A131:A140"/>
    <mergeCell ref="B131:B140"/>
    <mergeCell ref="C131:C140"/>
    <mergeCell ref="A94:A97"/>
    <mergeCell ref="B94:B97"/>
    <mergeCell ref="C94:C97"/>
    <mergeCell ref="M148:M184"/>
    <mergeCell ref="K52:K60"/>
    <mergeCell ref="L52:L60"/>
    <mergeCell ref="M52:M60"/>
    <mergeCell ref="K82:K87"/>
    <mergeCell ref="L82:L87"/>
    <mergeCell ref="M82:M87"/>
    <mergeCell ref="K67:K81"/>
    <mergeCell ref="L67:L81"/>
    <mergeCell ref="M67:M81"/>
    <mergeCell ref="L146:L147"/>
    <mergeCell ref="M120:M123"/>
    <mergeCell ref="M124:M130"/>
    <mergeCell ref="M131:M140"/>
    <mergeCell ref="K61:K66"/>
    <mergeCell ref="L61:L66"/>
    <mergeCell ref="M61:M66"/>
    <mergeCell ref="M146:M147"/>
    <mergeCell ref="E319:E320"/>
    <mergeCell ref="E321:E322"/>
    <mergeCell ref="E226:E245"/>
    <mergeCell ref="E191:E213"/>
    <mergeCell ref="D82:D87"/>
    <mergeCell ref="K314:K322"/>
    <mergeCell ref="L314:L322"/>
    <mergeCell ref="K222:K224"/>
    <mergeCell ref="L222:L224"/>
    <mergeCell ref="L105:L114"/>
    <mergeCell ref="H219:H221"/>
    <mergeCell ref="H222:H224"/>
    <mergeCell ref="H226:H245"/>
    <mergeCell ref="L277:L289"/>
    <mergeCell ref="K148:K184"/>
    <mergeCell ref="L148:L184"/>
    <mergeCell ref="D277:D283"/>
    <mergeCell ref="M222:M224"/>
    <mergeCell ref="K226:K245"/>
    <mergeCell ref="L226:L245"/>
    <mergeCell ref="M226:M245"/>
    <mergeCell ref="D120:D123"/>
    <mergeCell ref="L219:L221"/>
    <mergeCell ref="D124:D130"/>
    <mergeCell ref="L191:L213"/>
    <mergeCell ref="E82:E87"/>
    <mergeCell ref="M191:M213"/>
    <mergeCell ref="M219:M221"/>
    <mergeCell ref="K191:K213"/>
    <mergeCell ref="E124:E130"/>
    <mergeCell ref="K124:K130"/>
    <mergeCell ref="L124:L130"/>
    <mergeCell ref="D105:D114"/>
    <mergeCell ref="D131:D140"/>
    <mergeCell ref="E131:E140"/>
    <mergeCell ref="K131:K140"/>
    <mergeCell ref="L131:L140"/>
    <mergeCell ref="E120:E123"/>
    <mergeCell ref="K120:K123"/>
    <mergeCell ref="L120:L123"/>
    <mergeCell ref="E105:E114"/>
    <mergeCell ref="M323:M357"/>
    <mergeCell ref="M314:M322"/>
    <mergeCell ref="E362:E363"/>
    <mergeCell ref="E364:E365"/>
    <mergeCell ref="E366:E367"/>
    <mergeCell ref="E360:E361"/>
    <mergeCell ref="A323:A357"/>
    <mergeCell ref="B323:B357"/>
    <mergeCell ref="C323:C357"/>
    <mergeCell ref="D323:D357"/>
    <mergeCell ref="K323:K357"/>
    <mergeCell ref="L323:L357"/>
    <mergeCell ref="E323:E336"/>
    <mergeCell ref="E337:E345"/>
    <mergeCell ref="E346:E351"/>
    <mergeCell ref="E352:E357"/>
    <mergeCell ref="A314:A322"/>
    <mergeCell ref="B314:B322"/>
    <mergeCell ref="C314:C322"/>
    <mergeCell ref="E314:E316"/>
    <mergeCell ref="E317:E318"/>
    <mergeCell ref="D314:D322"/>
    <mergeCell ref="H314:H322"/>
    <mergeCell ref="H323:H357"/>
    <mergeCell ref="K370:K409"/>
    <mergeCell ref="L370:L409"/>
    <mergeCell ref="M370:M409"/>
    <mergeCell ref="H370:H409"/>
    <mergeCell ref="D359:D369"/>
    <mergeCell ref="A359:A369"/>
    <mergeCell ref="B359:B369"/>
    <mergeCell ref="C359:C369"/>
    <mergeCell ref="K359:K369"/>
    <mergeCell ref="L359:L369"/>
    <mergeCell ref="E368:E369"/>
    <mergeCell ref="H359:H369"/>
    <mergeCell ref="M359:M369"/>
    <mergeCell ref="E403:E408"/>
    <mergeCell ref="E396:E402"/>
    <mergeCell ref="E389:E395"/>
    <mergeCell ref="E383:E388"/>
    <mergeCell ref="E377:E382"/>
    <mergeCell ref="E370:E376"/>
    <mergeCell ref="A370:A409"/>
    <mergeCell ref="B370:B409"/>
    <mergeCell ref="C370:C409"/>
    <mergeCell ref="D370:D409"/>
    <mergeCell ref="H21:H24"/>
    <mergeCell ref="H25:H28"/>
    <mergeCell ref="H33:H35"/>
    <mergeCell ref="H36:H46"/>
    <mergeCell ref="H47:H51"/>
    <mergeCell ref="H52:H60"/>
    <mergeCell ref="H61:H66"/>
    <mergeCell ref="H67:H81"/>
    <mergeCell ref="H191:H213"/>
    <mergeCell ref="H82:H87"/>
    <mergeCell ref="H94:H97"/>
    <mergeCell ref="H98:H104"/>
    <mergeCell ref="H105:H114"/>
    <mergeCell ref="H120:H123"/>
    <mergeCell ref="H124:H130"/>
    <mergeCell ref="H131:H140"/>
    <mergeCell ref="H148:H184"/>
    <mergeCell ref="M277:M289"/>
    <mergeCell ref="K310:K312"/>
    <mergeCell ref="L310:L312"/>
    <mergeCell ref="M310:M312"/>
    <mergeCell ref="K249:K252"/>
    <mergeCell ref="K253:K276"/>
    <mergeCell ref="K290:K299"/>
    <mergeCell ref="K303:K305"/>
    <mergeCell ref="L249:L252"/>
    <mergeCell ref="M249:M252"/>
    <mergeCell ref="L253:L276"/>
    <mergeCell ref="M253:M276"/>
    <mergeCell ref="L290:L299"/>
    <mergeCell ref="M290:M299"/>
    <mergeCell ref="L303:L305"/>
    <mergeCell ref="M303:M305"/>
    <mergeCell ref="K308:K309"/>
    <mergeCell ref="L308:L309"/>
    <mergeCell ref="M308:M309"/>
    <mergeCell ref="K277:K289"/>
  </mergeCells>
  <printOptions horizontalCentered="1" gridLines="1"/>
  <pageMargins left="0.39370078740157483" right="0.39370078740157483" top="0.78740157480314965" bottom="0.78740157480314965" header="0.39370078740157483" footer="0.39370078740157483"/>
  <pageSetup paperSize="8" scale="71" fitToHeight="0" orientation="landscape" r:id="rId1"/>
  <headerFooter alignWithMargins="0">
    <oddHeader>&amp;L&amp;8COUR DE JUSTICE DE L'UNION  EUROPÉENNE
Cahier des charges Maintenance - Exploitation des installations techniques&amp;CInventaire Anneau et Parking Membres
Domaine 11 - Architecture</oddHeader>
    <oddFooter>&amp;C&amp;10
&amp;R&amp;9&amp;P de &amp;N</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249977111117893"/>
    <pageSetUpPr fitToPage="1"/>
  </sheetPr>
  <dimension ref="A1:O210"/>
  <sheetViews>
    <sheetView zoomScaleNormal="100" workbookViewId="0">
      <selection activeCell="D6" sqref="D6"/>
    </sheetView>
  </sheetViews>
  <sheetFormatPr defaultColWidth="11.42578125" defaultRowHeight="12.75" x14ac:dyDescent="0.2"/>
  <cols>
    <col min="1" max="1" width="6.28515625" style="623" customWidth="1"/>
    <col min="2" max="2" width="70.85546875" style="623" customWidth="1"/>
    <col min="3" max="3" width="13.5703125" style="623" customWidth="1"/>
    <col min="4" max="4" width="12.28515625" style="707" customWidth="1"/>
    <col min="5" max="5" width="7.42578125" style="707" bestFit="1" customWidth="1"/>
    <col min="6" max="6" width="12.28515625" style="707" bestFit="1" customWidth="1"/>
    <col min="7" max="15" width="9.140625" style="702" customWidth="1"/>
    <col min="16" max="256" width="9.140625" style="623" customWidth="1"/>
    <col min="257" max="257" width="8.7109375" style="623" customWidth="1"/>
    <col min="258" max="258" width="72.7109375" style="623" customWidth="1"/>
    <col min="259" max="259" width="5.7109375" style="623" customWidth="1"/>
    <col min="260" max="260" width="10.7109375" style="623" customWidth="1"/>
    <col min="261" max="261" width="6.7109375" style="623" customWidth="1"/>
    <col min="262" max="262" width="11.7109375" style="623" customWidth="1"/>
    <col min="263" max="512" width="9.140625" style="623" customWidth="1"/>
    <col min="513" max="513" width="8.7109375" style="623" customWidth="1"/>
    <col min="514" max="514" width="72.7109375" style="623" customWidth="1"/>
    <col min="515" max="515" width="5.7109375" style="623" customWidth="1"/>
    <col min="516" max="516" width="10.7109375" style="623" customWidth="1"/>
    <col min="517" max="517" width="6.7109375" style="623" customWidth="1"/>
    <col min="518" max="518" width="11.7109375" style="623" customWidth="1"/>
    <col min="519" max="768" width="9.140625" style="623" customWidth="1"/>
    <col min="769" max="769" width="8.7109375" style="623" customWidth="1"/>
    <col min="770" max="770" width="72.7109375" style="623" customWidth="1"/>
    <col min="771" max="771" width="5.7109375" style="623" customWidth="1"/>
    <col min="772" max="772" width="10.7109375" style="623" customWidth="1"/>
    <col min="773" max="773" width="6.7109375" style="623" customWidth="1"/>
    <col min="774" max="774" width="11.7109375" style="623" customWidth="1"/>
    <col min="775" max="1024" width="9.140625" style="623" customWidth="1"/>
    <col min="1025" max="1025" width="8.7109375" style="623" customWidth="1"/>
    <col min="1026" max="1026" width="72.7109375" style="623" customWidth="1"/>
    <col min="1027" max="1027" width="5.7109375" style="623" customWidth="1"/>
    <col min="1028" max="1028" width="10.7109375" style="623" customWidth="1"/>
    <col min="1029" max="1029" width="6.7109375" style="623" customWidth="1"/>
    <col min="1030" max="1030" width="11.7109375" style="623" customWidth="1"/>
    <col min="1031" max="1280" width="9.140625" style="623" customWidth="1"/>
    <col min="1281" max="1281" width="8.7109375" style="623" customWidth="1"/>
    <col min="1282" max="1282" width="72.7109375" style="623" customWidth="1"/>
    <col min="1283" max="1283" width="5.7109375" style="623" customWidth="1"/>
    <col min="1284" max="1284" width="10.7109375" style="623" customWidth="1"/>
    <col min="1285" max="1285" width="6.7109375" style="623" customWidth="1"/>
    <col min="1286" max="1286" width="11.7109375" style="623" customWidth="1"/>
    <col min="1287" max="1536" width="9.140625" style="623" customWidth="1"/>
    <col min="1537" max="1537" width="8.7109375" style="623" customWidth="1"/>
    <col min="1538" max="1538" width="72.7109375" style="623" customWidth="1"/>
    <col min="1539" max="1539" width="5.7109375" style="623" customWidth="1"/>
    <col min="1540" max="1540" width="10.7109375" style="623" customWidth="1"/>
    <col min="1541" max="1541" width="6.7109375" style="623" customWidth="1"/>
    <col min="1542" max="1542" width="11.7109375" style="623" customWidth="1"/>
    <col min="1543" max="1792" width="9.140625" style="623" customWidth="1"/>
    <col min="1793" max="1793" width="8.7109375" style="623" customWidth="1"/>
    <col min="1794" max="1794" width="72.7109375" style="623" customWidth="1"/>
    <col min="1795" max="1795" width="5.7109375" style="623" customWidth="1"/>
    <col min="1796" max="1796" width="10.7109375" style="623" customWidth="1"/>
    <col min="1797" max="1797" width="6.7109375" style="623" customWidth="1"/>
    <col min="1798" max="1798" width="11.7109375" style="623" customWidth="1"/>
    <col min="1799" max="2048" width="9.140625" style="623" customWidth="1"/>
    <col min="2049" max="2049" width="8.7109375" style="623" customWidth="1"/>
    <col min="2050" max="2050" width="72.7109375" style="623" customWidth="1"/>
    <col min="2051" max="2051" width="5.7109375" style="623" customWidth="1"/>
    <col min="2052" max="2052" width="10.7109375" style="623" customWidth="1"/>
    <col min="2053" max="2053" width="6.7109375" style="623" customWidth="1"/>
    <col min="2054" max="2054" width="11.7109375" style="623" customWidth="1"/>
    <col min="2055" max="2304" width="9.140625" style="623" customWidth="1"/>
    <col min="2305" max="2305" width="8.7109375" style="623" customWidth="1"/>
    <col min="2306" max="2306" width="72.7109375" style="623" customWidth="1"/>
    <col min="2307" max="2307" width="5.7109375" style="623" customWidth="1"/>
    <col min="2308" max="2308" width="10.7109375" style="623" customWidth="1"/>
    <col min="2309" max="2309" width="6.7109375" style="623" customWidth="1"/>
    <col min="2310" max="2310" width="11.7109375" style="623" customWidth="1"/>
    <col min="2311" max="2560" width="9.140625" style="623" customWidth="1"/>
    <col min="2561" max="2561" width="8.7109375" style="623" customWidth="1"/>
    <col min="2562" max="2562" width="72.7109375" style="623" customWidth="1"/>
    <col min="2563" max="2563" width="5.7109375" style="623" customWidth="1"/>
    <col min="2564" max="2564" width="10.7109375" style="623" customWidth="1"/>
    <col min="2565" max="2565" width="6.7109375" style="623" customWidth="1"/>
    <col min="2566" max="2566" width="11.7109375" style="623" customWidth="1"/>
    <col min="2567" max="2816" width="9.140625" style="623" customWidth="1"/>
    <col min="2817" max="2817" width="8.7109375" style="623" customWidth="1"/>
    <col min="2818" max="2818" width="72.7109375" style="623" customWidth="1"/>
    <col min="2819" max="2819" width="5.7109375" style="623" customWidth="1"/>
    <col min="2820" max="2820" width="10.7109375" style="623" customWidth="1"/>
    <col min="2821" max="2821" width="6.7109375" style="623" customWidth="1"/>
    <col min="2822" max="2822" width="11.7109375" style="623" customWidth="1"/>
    <col min="2823" max="3072" width="9.140625" style="623" customWidth="1"/>
    <col min="3073" max="3073" width="8.7109375" style="623" customWidth="1"/>
    <col min="3074" max="3074" width="72.7109375" style="623" customWidth="1"/>
    <col min="3075" max="3075" width="5.7109375" style="623" customWidth="1"/>
    <col min="3076" max="3076" width="10.7109375" style="623" customWidth="1"/>
    <col min="3077" max="3077" width="6.7109375" style="623" customWidth="1"/>
    <col min="3078" max="3078" width="11.7109375" style="623" customWidth="1"/>
    <col min="3079" max="3328" width="9.140625" style="623" customWidth="1"/>
    <col min="3329" max="3329" width="8.7109375" style="623" customWidth="1"/>
    <col min="3330" max="3330" width="72.7109375" style="623" customWidth="1"/>
    <col min="3331" max="3331" width="5.7109375" style="623" customWidth="1"/>
    <col min="3332" max="3332" width="10.7109375" style="623" customWidth="1"/>
    <col min="3333" max="3333" width="6.7109375" style="623" customWidth="1"/>
    <col min="3334" max="3334" width="11.7109375" style="623" customWidth="1"/>
    <col min="3335" max="3584" width="9.140625" style="623" customWidth="1"/>
    <col min="3585" max="3585" width="8.7109375" style="623" customWidth="1"/>
    <col min="3586" max="3586" width="72.7109375" style="623" customWidth="1"/>
    <col min="3587" max="3587" width="5.7109375" style="623" customWidth="1"/>
    <col min="3588" max="3588" width="10.7109375" style="623" customWidth="1"/>
    <col min="3589" max="3589" width="6.7109375" style="623" customWidth="1"/>
    <col min="3590" max="3590" width="11.7109375" style="623" customWidth="1"/>
    <col min="3591" max="3840" width="9.140625" style="623" customWidth="1"/>
    <col min="3841" max="3841" width="8.7109375" style="623" customWidth="1"/>
    <col min="3842" max="3842" width="72.7109375" style="623" customWidth="1"/>
    <col min="3843" max="3843" width="5.7109375" style="623" customWidth="1"/>
    <col min="3844" max="3844" width="10.7109375" style="623" customWidth="1"/>
    <col min="3845" max="3845" width="6.7109375" style="623" customWidth="1"/>
    <col min="3846" max="3846" width="11.7109375" style="623" customWidth="1"/>
    <col min="3847" max="4096" width="9.140625" style="623" customWidth="1"/>
    <col min="4097" max="4097" width="8.7109375" style="623" customWidth="1"/>
    <col min="4098" max="4098" width="72.7109375" style="623" customWidth="1"/>
    <col min="4099" max="4099" width="5.7109375" style="623" customWidth="1"/>
    <col min="4100" max="4100" width="10.7109375" style="623" customWidth="1"/>
    <col min="4101" max="4101" width="6.7109375" style="623" customWidth="1"/>
    <col min="4102" max="4102" width="11.7109375" style="623" customWidth="1"/>
    <col min="4103" max="4352" width="9.140625" style="623" customWidth="1"/>
    <col min="4353" max="4353" width="8.7109375" style="623" customWidth="1"/>
    <col min="4354" max="4354" width="72.7109375" style="623" customWidth="1"/>
    <col min="4355" max="4355" width="5.7109375" style="623" customWidth="1"/>
    <col min="4356" max="4356" width="10.7109375" style="623" customWidth="1"/>
    <col min="4357" max="4357" width="6.7109375" style="623" customWidth="1"/>
    <col min="4358" max="4358" width="11.7109375" style="623" customWidth="1"/>
    <col min="4359" max="4608" width="9.140625" style="623" customWidth="1"/>
    <col min="4609" max="4609" width="8.7109375" style="623" customWidth="1"/>
    <col min="4610" max="4610" width="72.7109375" style="623" customWidth="1"/>
    <col min="4611" max="4611" width="5.7109375" style="623" customWidth="1"/>
    <col min="4612" max="4612" width="10.7109375" style="623" customWidth="1"/>
    <col min="4613" max="4613" width="6.7109375" style="623" customWidth="1"/>
    <col min="4614" max="4614" width="11.7109375" style="623" customWidth="1"/>
    <col min="4615" max="4864" width="9.140625" style="623" customWidth="1"/>
    <col min="4865" max="4865" width="8.7109375" style="623" customWidth="1"/>
    <col min="4866" max="4866" width="72.7109375" style="623" customWidth="1"/>
    <col min="4867" max="4867" width="5.7109375" style="623" customWidth="1"/>
    <col min="4868" max="4868" width="10.7109375" style="623" customWidth="1"/>
    <col min="4869" max="4869" width="6.7109375" style="623" customWidth="1"/>
    <col min="4870" max="4870" width="11.7109375" style="623" customWidth="1"/>
    <col min="4871" max="5120" width="9.140625" style="623" customWidth="1"/>
    <col min="5121" max="5121" width="8.7109375" style="623" customWidth="1"/>
    <col min="5122" max="5122" width="72.7109375" style="623" customWidth="1"/>
    <col min="5123" max="5123" width="5.7109375" style="623" customWidth="1"/>
    <col min="5124" max="5124" width="10.7109375" style="623" customWidth="1"/>
    <col min="5125" max="5125" width="6.7109375" style="623" customWidth="1"/>
    <col min="5126" max="5126" width="11.7109375" style="623" customWidth="1"/>
    <col min="5127" max="5376" width="9.140625" style="623" customWidth="1"/>
    <col min="5377" max="5377" width="8.7109375" style="623" customWidth="1"/>
    <col min="5378" max="5378" width="72.7109375" style="623" customWidth="1"/>
    <col min="5379" max="5379" width="5.7109375" style="623" customWidth="1"/>
    <col min="5380" max="5380" width="10.7109375" style="623" customWidth="1"/>
    <col min="5381" max="5381" width="6.7109375" style="623" customWidth="1"/>
    <col min="5382" max="5382" width="11.7109375" style="623" customWidth="1"/>
    <col min="5383" max="5632" width="9.140625" style="623" customWidth="1"/>
    <col min="5633" max="5633" width="8.7109375" style="623" customWidth="1"/>
    <col min="5634" max="5634" width="72.7109375" style="623" customWidth="1"/>
    <col min="5635" max="5635" width="5.7109375" style="623" customWidth="1"/>
    <col min="5636" max="5636" width="10.7109375" style="623" customWidth="1"/>
    <col min="5637" max="5637" width="6.7109375" style="623" customWidth="1"/>
    <col min="5638" max="5638" width="11.7109375" style="623" customWidth="1"/>
    <col min="5639" max="5888" width="9.140625" style="623" customWidth="1"/>
    <col min="5889" max="5889" width="8.7109375" style="623" customWidth="1"/>
    <col min="5890" max="5890" width="72.7109375" style="623" customWidth="1"/>
    <col min="5891" max="5891" width="5.7109375" style="623" customWidth="1"/>
    <col min="5892" max="5892" width="10.7109375" style="623" customWidth="1"/>
    <col min="5893" max="5893" width="6.7109375" style="623" customWidth="1"/>
    <col min="5894" max="5894" width="11.7109375" style="623" customWidth="1"/>
    <col min="5895" max="6144" width="9.140625" style="623" customWidth="1"/>
    <col min="6145" max="6145" width="8.7109375" style="623" customWidth="1"/>
    <col min="6146" max="6146" width="72.7109375" style="623" customWidth="1"/>
    <col min="6147" max="6147" width="5.7109375" style="623" customWidth="1"/>
    <col min="6148" max="6148" width="10.7109375" style="623" customWidth="1"/>
    <col min="6149" max="6149" width="6.7109375" style="623" customWidth="1"/>
    <col min="6150" max="6150" width="11.7109375" style="623" customWidth="1"/>
    <col min="6151" max="6400" width="9.140625" style="623" customWidth="1"/>
    <col min="6401" max="6401" width="8.7109375" style="623" customWidth="1"/>
    <col min="6402" max="6402" width="72.7109375" style="623" customWidth="1"/>
    <col min="6403" max="6403" width="5.7109375" style="623" customWidth="1"/>
    <col min="6404" max="6404" width="10.7109375" style="623" customWidth="1"/>
    <col min="6405" max="6405" width="6.7109375" style="623" customWidth="1"/>
    <col min="6406" max="6406" width="11.7109375" style="623" customWidth="1"/>
    <col min="6407" max="6656" width="9.140625" style="623" customWidth="1"/>
    <col min="6657" max="6657" width="8.7109375" style="623" customWidth="1"/>
    <col min="6658" max="6658" width="72.7109375" style="623" customWidth="1"/>
    <col min="6659" max="6659" width="5.7109375" style="623" customWidth="1"/>
    <col min="6660" max="6660" width="10.7109375" style="623" customWidth="1"/>
    <col min="6661" max="6661" width="6.7109375" style="623" customWidth="1"/>
    <col min="6662" max="6662" width="11.7109375" style="623" customWidth="1"/>
    <col min="6663" max="6912" width="9.140625" style="623" customWidth="1"/>
    <col min="6913" max="6913" width="8.7109375" style="623" customWidth="1"/>
    <col min="6914" max="6914" width="72.7109375" style="623" customWidth="1"/>
    <col min="6915" max="6915" width="5.7109375" style="623" customWidth="1"/>
    <col min="6916" max="6916" width="10.7109375" style="623" customWidth="1"/>
    <col min="6917" max="6917" width="6.7109375" style="623" customWidth="1"/>
    <col min="6918" max="6918" width="11.7109375" style="623" customWidth="1"/>
    <col min="6919" max="7168" width="9.140625" style="623" customWidth="1"/>
    <col min="7169" max="7169" width="8.7109375" style="623" customWidth="1"/>
    <col min="7170" max="7170" width="72.7109375" style="623" customWidth="1"/>
    <col min="7171" max="7171" width="5.7109375" style="623" customWidth="1"/>
    <col min="7172" max="7172" width="10.7109375" style="623" customWidth="1"/>
    <col min="7173" max="7173" width="6.7109375" style="623" customWidth="1"/>
    <col min="7174" max="7174" width="11.7109375" style="623" customWidth="1"/>
    <col min="7175" max="7424" width="9.140625" style="623" customWidth="1"/>
    <col min="7425" max="7425" width="8.7109375" style="623" customWidth="1"/>
    <col min="7426" max="7426" width="72.7109375" style="623" customWidth="1"/>
    <col min="7427" max="7427" width="5.7109375" style="623" customWidth="1"/>
    <col min="7428" max="7428" width="10.7109375" style="623" customWidth="1"/>
    <col min="7429" max="7429" width="6.7109375" style="623" customWidth="1"/>
    <col min="7430" max="7430" width="11.7109375" style="623" customWidth="1"/>
    <col min="7431" max="7680" width="9.140625" style="623" customWidth="1"/>
    <col min="7681" max="7681" width="8.7109375" style="623" customWidth="1"/>
    <col min="7682" max="7682" width="72.7109375" style="623" customWidth="1"/>
    <col min="7683" max="7683" width="5.7109375" style="623" customWidth="1"/>
    <col min="7684" max="7684" width="10.7109375" style="623" customWidth="1"/>
    <col min="7685" max="7685" width="6.7109375" style="623" customWidth="1"/>
    <col min="7686" max="7686" width="11.7109375" style="623" customWidth="1"/>
    <col min="7687" max="7936" width="9.140625" style="623" customWidth="1"/>
    <col min="7937" max="7937" width="8.7109375" style="623" customWidth="1"/>
    <col min="7938" max="7938" width="72.7109375" style="623" customWidth="1"/>
    <col min="7939" max="7939" width="5.7109375" style="623" customWidth="1"/>
    <col min="7940" max="7940" width="10.7109375" style="623" customWidth="1"/>
    <col min="7941" max="7941" width="6.7109375" style="623" customWidth="1"/>
    <col min="7942" max="7942" width="11.7109375" style="623" customWidth="1"/>
    <col min="7943" max="8192" width="9.140625" style="623" customWidth="1"/>
    <col min="8193" max="8193" width="8.7109375" style="623" customWidth="1"/>
    <col min="8194" max="8194" width="72.7109375" style="623" customWidth="1"/>
    <col min="8195" max="8195" width="5.7109375" style="623" customWidth="1"/>
    <col min="8196" max="8196" width="10.7109375" style="623" customWidth="1"/>
    <col min="8197" max="8197" width="6.7109375" style="623" customWidth="1"/>
    <col min="8198" max="8198" width="11.7109375" style="623" customWidth="1"/>
    <col min="8199" max="8448" width="9.140625" style="623" customWidth="1"/>
    <col min="8449" max="8449" width="8.7109375" style="623" customWidth="1"/>
    <col min="8450" max="8450" width="72.7109375" style="623" customWidth="1"/>
    <col min="8451" max="8451" width="5.7109375" style="623" customWidth="1"/>
    <col min="8452" max="8452" width="10.7109375" style="623" customWidth="1"/>
    <col min="8453" max="8453" width="6.7109375" style="623" customWidth="1"/>
    <col min="8454" max="8454" width="11.7109375" style="623" customWidth="1"/>
    <col min="8455" max="8704" width="9.140625" style="623" customWidth="1"/>
    <col min="8705" max="8705" width="8.7109375" style="623" customWidth="1"/>
    <col min="8706" max="8706" width="72.7109375" style="623" customWidth="1"/>
    <col min="8707" max="8707" width="5.7109375" style="623" customWidth="1"/>
    <col min="8708" max="8708" width="10.7109375" style="623" customWidth="1"/>
    <col min="8709" max="8709" width="6.7109375" style="623" customWidth="1"/>
    <col min="8710" max="8710" width="11.7109375" style="623" customWidth="1"/>
    <col min="8711" max="8960" width="9.140625" style="623" customWidth="1"/>
    <col min="8961" max="8961" width="8.7109375" style="623" customWidth="1"/>
    <col min="8962" max="8962" width="72.7109375" style="623" customWidth="1"/>
    <col min="8963" max="8963" width="5.7109375" style="623" customWidth="1"/>
    <col min="8964" max="8964" width="10.7109375" style="623" customWidth="1"/>
    <col min="8965" max="8965" width="6.7109375" style="623" customWidth="1"/>
    <col min="8966" max="8966" width="11.7109375" style="623" customWidth="1"/>
    <col min="8967" max="9216" width="9.140625" style="623" customWidth="1"/>
    <col min="9217" max="9217" width="8.7109375" style="623" customWidth="1"/>
    <col min="9218" max="9218" width="72.7109375" style="623" customWidth="1"/>
    <col min="9219" max="9219" width="5.7109375" style="623" customWidth="1"/>
    <col min="9220" max="9220" width="10.7109375" style="623" customWidth="1"/>
    <col min="9221" max="9221" width="6.7109375" style="623" customWidth="1"/>
    <col min="9222" max="9222" width="11.7109375" style="623" customWidth="1"/>
    <col min="9223" max="9472" width="9.140625" style="623" customWidth="1"/>
    <col min="9473" max="9473" width="8.7109375" style="623" customWidth="1"/>
    <col min="9474" max="9474" width="72.7109375" style="623" customWidth="1"/>
    <col min="9475" max="9475" width="5.7109375" style="623" customWidth="1"/>
    <col min="9476" max="9476" width="10.7109375" style="623" customWidth="1"/>
    <col min="9477" max="9477" width="6.7109375" style="623" customWidth="1"/>
    <col min="9478" max="9478" width="11.7109375" style="623" customWidth="1"/>
    <col min="9479" max="9728" width="9.140625" style="623" customWidth="1"/>
    <col min="9729" max="9729" width="8.7109375" style="623" customWidth="1"/>
    <col min="9730" max="9730" width="72.7109375" style="623" customWidth="1"/>
    <col min="9731" max="9731" width="5.7109375" style="623" customWidth="1"/>
    <col min="9732" max="9732" width="10.7109375" style="623" customWidth="1"/>
    <col min="9733" max="9733" width="6.7109375" style="623" customWidth="1"/>
    <col min="9734" max="9734" width="11.7109375" style="623" customWidth="1"/>
    <col min="9735" max="9984" width="9.140625" style="623" customWidth="1"/>
    <col min="9985" max="9985" width="8.7109375" style="623" customWidth="1"/>
    <col min="9986" max="9986" width="72.7109375" style="623" customWidth="1"/>
    <col min="9987" max="9987" width="5.7109375" style="623" customWidth="1"/>
    <col min="9988" max="9988" width="10.7109375" style="623" customWidth="1"/>
    <col min="9989" max="9989" width="6.7109375" style="623" customWidth="1"/>
    <col min="9990" max="9990" width="11.7109375" style="623" customWidth="1"/>
    <col min="9991" max="10240" width="9.140625" style="623" customWidth="1"/>
    <col min="10241" max="10241" width="8.7109375" style="623" customWidth="1"/>
    <col min="10242" max="10242" width="72.7109375" style="623" customWidth="1"/>
    <col min="10243" max="10243" width="5.7109375" style="623" customWidth="1"/>
    <col min="10244" max="10244" width="10.7109375" style="623" customWidth="1"/>
    <col min="10245" max="10245" width="6.7109375" style="623" customWidth="1"/>
    <col min="10246" max="10246" width="11.7109375" style="623" customWidth="1"/>
    <col min="10247" max="10496" width="9.140625" style="623" customWidth="1"/>
    <col min="10497" max="10497" width="8.7109375" style="623" customWidth="1"/>
    <col min="10498" max="10498" width="72.7109375" style="623" customWidth="1"/>
    <col min="10499" max="10499" width="5.7109375" style="623" customWidth="1"/>
    <col min="10500" max="10500" width="10.7109375" style="623" customWidth="1"/>
    <col min="10501" max="10501" width="6.7109375" style="623" customWidth="1"/>
    <col min="10502" max="10502" width="11.7109375" style="623" customWidth="1"/>
    <col min="10503" max="10752" width="9.140625" style="623" customWidth="1"/>
    <col min="10753" max="10753" width="8.7109375" style="623" customWidth="1"/>
    <col min="10754" max="10754" width="72.7109375" style="623" customWidth="1"/>
    <col min="10755" max="10755" width="5.7109375" style="623" customWidth="1"/>
    <col min="10756" max="10756" width="10.7109375" style="623" customWidth="1"/>
    <col min="10757" max="10757" width="6.7109375" style="623" customWidth="1"/>
    <col min="10758" max="10758" width="11.7109375" style="623" customWidth="1"/>
    <col min="10759" max="11008" width="9.140625" style="623" customWidth="1"/>
    <col min="11009" max="11009" width="8.7109375" style="623" customWidth="1"/>
    <col min="11010" max="11010" width="72.7109375" style="623" customWidth="1"/>
    <col min="11011" max="11011" width="5.7109375" style="623" customWidth="1"/>
    <col min="11012" max="11012" width="10.7109375" style="623" customWidth="1"/>
    <col min="11013" max="11013" width="6.7109375" style="623" customWidth="1"/>
    <col min="11014" max="11014" width="11.7109375" style="623" customWidth="1"/>
    <col min="11015" max="11264" width="9.140625" style="623" customWidth="1"/>
    <col min="11265" max="11265" width="8.7109375" style="623" customWidth="1"/>
    <col min="11266" max="11266" width="72.7109375" style="623" customWidth="1"/>
    <col min="11267" max="11267" width="5.7109375" style="623" customWidth="1"/>
    <col min="11268" max="11268" width="10.7109375" style="623" customWidth="1"/>
    <col min="11269" max="11269" width="6.7109375" style="623" customWidth="1"/>
    <col min="11270" max="11270" width="11.7109375" style="623" customWidth="1"/>
    <col min="11271" max="11520" width="9.140625" style="623" customWidth="1"/>
    <col min="11521" max="11521" width="8.7109375" style="623" customWidth="1"/>
    <col min="11522" max="11522" width="72.7109375" style="623" customWidth="1"/>
    <col min="11523" max="11523" width="5.7109375" style="623" customWidth="1"/>
    <col min="11524" max="11524" width="10.7109375" style="623" customWidth="1"/>
    <col min="11525" max="11525" width="6.7109375" style="623" customWidth="1"/>
    <col min="11526" max="11526" width="11.7109375" style="623" customWidth="1"/>
    <col min="11527" max="11776" width="9.140625" style="623" customWidth="1"/>
    <col min="11777" max="11777" width="8.7109375" style="623" customWidth="1"/>
    <col min="11778" max="11778" width="72.7109375" style="623" customWidth="1"/>
    <col min="11779" max="11779" width="5.7109375" style="623" customWidth="1"/>
    <col min="11780" max="11780" width="10.7109375" style="623" customWidth="1"/>
    <col min="11781" max="11781" width="6.7109375" style="623" customWidth="1"/>
    <col min="11782" max="11782" width="11.7109375" style="623" customWidth="1"/>
    <col min="11783" max="12032" width="9.140625" style="623" customWidth="1"/>
    <col min="12033" max="12033" width="8.7109375" style="623" customWidth="1"/>
    <col min="12034" max="12034" width="72.7109375" style="623" customWidth="1"/>
    <col min="12035" max="12035" width="5.7109375" style="623" customWidth="1"/>
    <col min="12036" max="12036" width="10.7109375" style="623" customWidth="1"/>
    <col min="12037" max="12037" width="6.7109375" style="623" customWidth="1"/>
    <col min="12038" max="12038" width="11.7109375" style="623" customWidth="1"/>
    <col min="12039" max="12288" width="9.140625" style="623" customWidth="1"/>
    <col min="12289" max="12289" width="8.7109375" style="623" customWidth="1"/>
    <col min="12290" max="12290" width="72.7109375" style="623" customWidth="1"/>
    <col min="12291" max="12291" width="5.7109375" style="623" customWidth="1"/>
    <col min="12292" max="12292" width="10.7109375" style="623" customWidth="1"/>
    <col min="12293" max="12293" width="6.7109375" style="623" customWidth="1"/>
    <col min="12294" max="12294" width="11.7109375" style="623" customWidth="1"/>
    <col min="12295" max="12544" width="9.140625" style="623" customWidth="1"/>
    <col min="12545" max="12545" width="8.7109375" style="623" customWidth="1"/>
    <col min="12546" max="12546" width="72.7109375" style="623" customWidth="1"/>
    <col min="12547" max="12547" width="5.7109375" style="623" customWidth="1"/>
    <col min="12548" max="12548" width="10.7109375" style="623" customWidth="1"/>
    <col min="12549" max="12549" width="6.7109375" style="623" customWidth="1"/>
    <col min="12550" max="12550" width="11.7109375" style="623" customWidth="1"/>
    <col min="12551" max="12800" width="9.140625" style="623" customWidth="1"/>
    <col min="12801" max="12801" width="8.7109375" style="623" customWidth="1"/>
    <col min="12802" max="12802" width="72.7109375" style="623" customWidth="1"/>
    <col min="12803" max="12803" width="5.7109375" style="623" customWidth="1"/>
    <col min="12804" max="12804" width="10.7109375" style="623" customWidth="1"/>
    <col min="12805" max="12805" width="6.7109375" style="623" customWidth="1"/>
    <col min="12806" max="12806" width="11.7109375" style="623" customWidth="1"/>
    <col min="12807" max="13056" width="9.140625" style="623" customWidth="1"/>
    <col min="13057" max="13057" width="8.7109375" style="623" customWidth="1"/>
    <col min="13058" max="13058" width="72.7109375" style="623" customWidth="1"/>
    <col min="13059" max="13059" width="5.7109375" style="623" customWidth="1"/>
    <col min="13060" max="13060" width="10.7109375" style="623" customWidth="1"/>
    <col min="13061" max="13061" width="6.7109375" style="623" customWidth="1"/>
    <col min="13062" max="13062" width="11.7109375" style="623" customWidth="1"/>
    <col min="13063" max="13312" width="9.140625" style="623" customWidth="1"/>
    <col min="13313" max="13313" width="8.7109375" style="623" customWidth="1"/>
    <col min="13314" max="13314" width="72.7109375" style="623" customWidth="1"/>
    <col min="13315" max="13315" width="5.7109375" style="623" customWidth="1"/>
    <col min="13316" max="13316" width="10.7109375" style="623" customWidth="1"/>
    <col min="13317" max="13317" width="6.7109375" style="623" customWidth="1"/>
    <col min="13318" max="13318" width="11.7109375" style="623" customWidth="1"/>
    <col min="13319" max="13568" width="9.140625" style="623" customWidth="1"/>
    <col min="13569" max="13569" width="8.7109375" style="623" customWidth="1"/>
    <col min="13570" max="13570" width="72.7109375" style="623" customWidth="1"/>
    <col min="13571" max="13571" width="5.7109375" style="623" customWidth="1"/>
    <col min="13572" max="13572" width="10.7109375" style="623" customWidth="1"/>
    <col min="13573" max="13573" width="6.7109375" style="623" customWidth="1"/>
    <col min="13574" max="13574" width="11.7109375" style="623" customWidth="1"/>
    <col min="13575" max="13824" width="9.140625" style="623" customWidth="1"/>
    <col min="13825" max="13825" width="8.7109375" style="623" customWidth="1"/>
    <col min="13826" max="13826" width="72.7109375" style="623" customWidth="1"/>
    <col min="13827" max="13827" width="5.7109375" style="623" customWidth="1"/>
    <col min="13828" max="13828" width="10.7109375" style="623" customWidth="1"/>
    <col min="13829" max="13829" width="6.7109375" style="623" customWidth="1"/>
    <col min="13830" max="13830" width="11.7109375" style="623" customWidth="1"/>
    <col min="13831" max="14080" width="9.140625" style="623" customWidth="1"/>
    <col min="14081" max="14081" width="8.7109375" style="623" customWidth="1"/>
    <col min="14082" max="14082" width="72.7109375" style="623" customWidth="1"/>
    <col min="14083" max="14083" width="5.7109375" style="623" customWidth="1"/>
    <col min="14084" max="14084" width="10.7109375" style="623" customWidth="1"/>
    <col min="14085" max="14085" width="6.7109375" style="623" customWidth="1"/>
    <col min="14086" max="14086" width="11.7109375" style="623" customWidth="1"/>
    <col min="14087" max="14336" width="9.140625" style="623" customWidth="1"/>
    <col min="14337" max="14337" width="8.7109375" style="623" customWidth="1"/>
    <col min="14338" max="14338" width="72.7109375" style="623" customWidth="1"/>
    <col min="14339" max="14339" width="5.7109375" style="623" customWidth="1"/>
    <col min="14340" max="14340" width="10.7109375" style="623" customWidth="1"/>
    <col min="14341" max="14341" width="6.7109375" style="623" customWidth="1"/>
    <col min="14342" max="14342" width="11.7109375" style="623" customWidth="1"/>
    <col min="14343" max="14592" width="9.140625" style="623" customWidth="1"/>
    <col min="14593" max="14593" width="8.7109375" style="623" customWidth="1"/>
    <col min="14594" max="14594" width="72.7109375" style="623" customWidth="1"/>
    <col min="14595" max="14595" width="5.7109375" style="623" customWidth="1"/>
    <col min="14596" max="14596" width="10.7109375" style="623" customWidth="1"/>
    <col min="14597" max="14597" width="6.7109375" style="623" customWidth="1"/>
    <col min="14598" max="14598" width="11.7109375" style="623" customWidth="1"/>
    <col min="14599" max="14848" width="9.140625" style="623" customWidth="1"/>
    <col min="14849" max="14849" width="8.7109375" style="623" customWidth="1"/>
    <col min="14850" max="14850" width="72.7109375" style="623" customWidth="1"/>
    <col min="14851" max="14851" width="5.7109375" style="623" customWidth="1"/>
    <col min="14852" max="14852" width="10.7109375" style="623" customWidth="1"/>
    <col min="14853" max="14853" width="6.7109375" style="623" customWidth="1"/>
    <col min="14854" max="14854" width="11.7109375" style="623" customWidth="1"/>
    <col min="14855" max="15104" width="9.140625" style="623" customWidth="1"/>
    <col min="15105" max="15105" width="8.7109375" style="623" customWidth="1"/>
    <col min="15106" max="15106" width="72.7109375" style="623" customWidth="1"/>
    <col min="15107" max="15107" width="5.7109375" style="623" customWidth="1"/>
    <col min="15108" max="15108" width="10.7109375" style="623" customWidth="1"/>
    <col min="15109" max="15109" width="6.7109375" style="623" customWidth="1"/>
    <col min="15110" max="15110" width="11.7109375" style="623" customWidth="1"/>
    <col min="15111" max="15360" width="9.140625" style="623" customWidth="1"/>
    <col min="15361" max="15361" width="8.7109375" style="623" customWidth="1"/>
    <col min="15362" max="15362" width="72.7109375" style="623" customWidth="1"/>
    <col min="15363" max="15363" width="5.7109375" style="623" customWidth="1"/>
    <col min="15364" max="15364" width="10.7109375" style="623" customWidth="1"/>
    <col min="15365" max="15365" width="6.7109375" style="623" customWidth="1"/>
    <col min="15366" max="15366" width="11.7109375" style="623" customWidth="1"/>
    <col min="15367" max="15616" width="9.140625" style="623" customWidth="1"/>
    <col min="15617" max="15617" width="8.7109375" style="623" customWidth="1"/>
    <col min="15618" max="15618" width="72.7109375" style="623" customWidth="1"/>
    <col min="15619" max="15619" width="5.7109375" style="623" customWidth="1"/>
    <col min="15620" max="15620" width="10.7109375" style="623" customWidth="1"/>
    <col min="15621" max="15621" width="6.7109375" style="623" customWidth="1"/>
    <col min="15622" max="15622" width="11.7109375" style="623" customWidth="1"/>
    <col min="15623" max="15872" width="9.140625" style="623" customWidth="1"/>
    <col min="15873" max="15873" width="8.7109375" style="623" customWidth="1"/>
    <col min="15874" max="15874" width="72.7109375" style="623" customWidth="1"/>
    <col min="15875" max="15875" width="5.7109375" style="623" customWidth="1"/>
    <col min="15876" max="15876" width="10.7109375" style="623" customWidth="1"/>
    <col min="15877" max="15877" width="6.7109375" style="623" customWidth="1"/>
    <col min="15878" max="15878" width="11.7109375" style="623" customWidth="1"/>
    <col min="15879" max="16128" width="9.140625" style="623" customWidth="1"/>
    <col min="16129" max="16129" width="8.7109375" style="623" customWidth="1"/>
    <col min="16130" max="16130" width="72.7109375" style="623" customWidth="1"/>
    <col min="16131" max="16131" width="5.7109375" style="623" customWidth="1"/>
    <col min="16132" max="16132" width="10.7109375" style="623" customWidth="1"/>
    <col min="16133" max="16133" width="6.7109375" style="623" customWidth="1"/>
    <col min="16134" max="16134" width="11.7109375" style="623" customWidth="1"/>
    <col min="16135" max="16384" width="9.140625" style="623" customWidth="1"/>
  </cols>
  <sheetData>
    <row r="1" spans="1:6" ht="23.25" thickBot="1" x14ac:dyDescent="0.25">
      <c r="A1" s="1346" t="s">
        <v>12654</v>
      </c>
      <c r="B1" s="1347"/>
      <c r="C1" s="1347"/>
      <c r="D1" s="1347"/>
      <c r="E1" s="1347"/>
      <c r="F1" s="1348"/>
    </row>
    <row r="2" spans="1:6" customFormat="1" ht="23.25" x14ac:dyDescent="0.25">
      <c r="A2" s="710">
        <v>1</v>
      </c>
      <c r="B2" s="711" t="s">
        <v>12663</v>
      </c>
      <c r="C2" s="712"/>
      <c r="D2" s="713"/>
      <c r="E2" s="714"/>
      <c r="F2" s="715"/>
    </row>
    <row r="3" spans="1:6" customFormat="1" ht="16.5" thickBot="1" x14ac:dyDescent="0.3">
      <c r="A3" s="716" t="s">
        <v>12312</v>
      </c>
      <c r="B3" s="717" t="s">
        <v>12313</v>
      </c>
      <c r="C3" s="718" t="s">
        <v>12314</v>
      </c>
      <c r="D3" s="719" t="s">
        <v>12315</v>
      </c>
      <c r="E3" s="718" t="s">
        <v>72</v>
      </c>
      <c r="F3" s="720" t="s">
        <v>6405</v>
      </c>
    </row>
    <row r="4" spans="1:6" customFormat="1" ht="15.75" x14ac:dyDescent="0.25">
      <c r="A4" s="721" t="s">
        <v>12664</v>
      </c>
      <c r="B4" s="722" t="s">
        <v>12665</v>
      </c>
      <c r="C4" s="1349"/>
      <c r="D4" s="1350"/>
      <c r="E4" s="1350"/>
      <c r="F4" s="1351"/>
    </row>
    <row r="5" spans="1:6" customFormat="1" ht="15" x14ac:dyDescent="0.25">
      <c r="A5" s="723" t="s">
        <v>12666</v>
      </c>
      <c r="B5" s="724" t="s">
        <v>12667</v>
      </c>
      <c r="C5" s="1334"/>
      <c r="D5" s="1335"/>
      <c r="E5" s="1335"/>
      <c r="F5" s="1336"/>
    </row>
    <row r="6" spans="1:6" customFormat="1" ht="15" x14ac:dyDescent="0.25">
      <c r="A6" s="725" t="s">
        <v>4908</v>
      </c>
      <c r="B6" s="726" t="s">
        <v>12316</v>
      </c>
      <c r="C6" s="727" t="s">
        <v>12317</v>
      </c>
      <c r="D6" s="708"/>
      <c r="E6" s="728">
        <v>1200</v>
      </c>
      <c r="F6" s="729">
        <f>ROUND(E6*D6,2)</f>
        <v>0</v>
      </c>
    </row>
    <row r="7" spans="1:6" customFormat="1" ht="15" x14ac:dyDescent="0.25">
      <c r="A7" s="725" t="s">
        <v>4909</v>
      </c>
      <c r="B7" s="726" t="s">
        <v>12318</v>
      </c>
      <c r="C7" s="727" t="s">
        <v>12317</v>
      </c>
      <c r="D7" s="708"/>
      <c r="E7" s="728">
        <v>8</v>
      </c>
      <c r="F7" s="729">
        <f t="shared" ref="F7:F9" si="0">ROUND(E7*D7,2)</f>
        <v>0</v>
      </c>
    </row>
    <row r="8" spans="1:6" customFormat="1" ht="15" x14ac:dyDescent="0.25">
      <c r="A8" s="725" t="s">
        <v>4912</v>
      </c>
      <c r="B8" s="726" t="s">
        <v>12319</v>
      </c>
      <c r="C8" s="727" t="s">
        <v>12317</v>
      </c>
      <c r="D8" s="708"/>
      <c r="E8" s="728">
        <v>8</v>
      </c>
      <c r="F8" s="729">
        <f t="shared" si="0"/>
        <v>0</v>
      </c>
    </row>
    <row r="9" spans="1:6" customFormat="1" ht="15" x14ac:dyDescent="0.25">
      <c r="A9" s="725" t="s">
        <v>4913</v>
      </c>
      <c r="B9" s="726" t="s">
        <v>12320</v>
      </c>
      <c r="C9" s="727" t="s">
        <v>12317</v>
      </c>
      <c r="D9" s="708"/>
      <c r="E9" s="728">
        <v>8</v>
      </c>
      <c r="F9" s="729">
        <f t="shared" si="0"/>
        <v>0</v>
      </c>
    </row>
    <row r="10" spans="1:6" customFormat="1" ht="15" x14ac:dyDescent="0.25">
      <c r="A10" s="723" t="s">
        <v>12321</v>
      </c>
      <c r="B10" s="724" t="s">
        <v>12322</v>
      </c>
      <c r="C10" s="1334"/>
      <c r="D10" s="1335"/>
      <c r="E10" s="1335"/>
      <c r="F10" s="1336"/>
    </row>
    <row r="11" spans="1:6" customFormat="1" ht="15" x14ac:dyDescent="0.25">
      <c r="A11" s="725" t="s">
        <v>4940</v>
      </c>
      <c r="B11" s="726" t="s">
        <v>12316</v>
      </c>
      <c r="C11" s="727" t="s">
        <v>12317</v>
      </c>
      <c r="D11" s="708"/>
      <c r="E11" s="728">
        <v>1800</v>
      </c>
      <c r="F11" s="729">
        <f>ROUND(E11*D11,2)</f>
        <v>0</v>
      </c>
    </row>
    <row r="12" spans="1:6" customFormat="1" ht="15" x14ac:dyDescent="0.25">
      <c r="A12" s="725" t="s">
        <v>4941</v>
      </c>
      <c r="B12" s="726" t="s">
        <v>12318</v>
      </c>
      <c r="C12" s="727" t="s">
        <v>12317</v>
      </c>
      <c r="D12" s="708"/>
      <c r="E12" s="728">
        <v>8</v>
      </c>
      <c r="F12" s="729">
        <f t="shared" ref="F12:F14" si="1">ROUND(E12*D12,2)</f>
        <v>0</v>
      </c>
    </row>
    <row r="13" spans="1:6" customFormat="1" ht="15" x14ac:dyDescent="0.25">
      <c r="A13" s="725" t="s">
        <v>4942</v>
      </c>
      <c r="B13" s="726" t="s">
        <v>12319</v>
      </c>
      <c r="C13" s="727" t="s">
        <v>12317</v>
      </c>
      <c r="D13" s="708"/>
      <c r="E13" s="728">
        <v>8</v>
      </c>
      <c r="F13" s="729">
        <f t="shared" si="1"/>
        <v>0</v>
      </c>
    </row>
    <row r="14" spans="1:6" customFormat="1" ht="15" x14ac:dyDescent="0.25">
      <c r="A14" s="725" t="s">
        <v>4944</v>
      </c>
      <c r="B14" s="726" t="s">
        <v>12320</v>
      </c>
      <c r="C14" s="727" t="s">
        <v>12317</v>
      </c>
      <c r="D14" s="708"/>
      <c r="E14" s="728">
        <v>8</v>
      </c>
      <c r="F14" s="729">
        <f t="shared" si="1"/>
        <v>0</v>
      </c>
    </row>
    <row r="15" spans="1:6" customFormat="1" ht="15" x14ac:dyDescent="0.25">
      <c r="A15" s="723" t="s">
        <v>12323</v>
      </c>
      <c r="B15" s="724" t="s">
        <v>12324</v>
      </c>
      <c r="C15" s="1334"/>
      <c r="D15" s="1335"/>
      <c r="E15" s="1335"/>
      <c r="F15" s="1336"/>
    </row>
    <row r="16" spans="1:6" customFormat="1" ht="15" x14ac:dyDescent="0.25">
      <c r="A16" s="725" t="s">
        <v>4955</v>
      </c>
      <c r="B16" s="726" t="s">
        <v>12316</v>
      </c>
      <c r="C16" s="727" t="s">
        <v>12317</v>
      </c>
      <c r="D16" s="708"/>
      <c r="E16" s="728">
        <v>100</v>
      </c>
      <c r="F16" s="729">
        <f>ROUND(E16*D16,2)</f>
        <v>0</v>
      </c>
    </row>
    <row r="17" spans="1:6" customFormat="1" ht="15" x14ac:dyDescent="0.25">
      <c r="A17" s="725" t="s">
        <v>4956</v>
      </c>
      <c r="B17" s="726" t="s">
        <v>12318</v>
      </c>
      <c r="C17" s="727" t="s">
        <v>12317</v>
      </c>
      <c r="D17" s="708"/>
      <c r="E17" s="728">
        <v>8</v>
      </c>
      <c r="F17" s="729">
        <f t="shared" ref="F17:F19" si="2">ROUND(E17*D17,2)</f>
        <v>0</v>
      </c>
    </row>
    <row r="18" spans="1:6" customFormat="1" ht="15" x14ac:dyDescent="0.25">
      <c r="A18" s="725" t="s">
        <v>7211</v>
      </c>
      <c r="B18" s="726" t="s">
        <v>12319</v>
      </c>
      <c r="C18" s="727" t="s">
        <v>12317</v>
      </c>
      <c r="D18" s="708"/>
      <c r="E18" s="728">
        <v>8</v>
      </c>
      <c r="F18" s="729">
        <f t="shared" si="2"/>
        <v>0</v>
      </c>
    </row>
    <row r="19" spans="1:6" customFormat="1" ht="15" x14ac:dyDescent="0.25">
      <c r="A19" s="725" t="s">
        <v>7212</v>
      </c>
      <c r="B19" s="726" t="s">
        <v>12320</v>
      </c>
      <c r="C19" s="727" t="s">
        <v>12317</v>
      </c>
      <c r="D19" s="708"/>
      <c r="E19" s="728">
        <v>8</v>
      </c>
      <c r="F19" s="729">
        <f t="shared" si="2"/>
        <v>0</v>
      </c>
    </row>
    <row r="20" spans="1:6" customFormat="1" ht="15" x14ac:dyDescent="0.25">
      <c r="A20" s="723" t="s">
        <v>12323</v>
      </c>
      <c r="B20" s="724" t="s">
        <v>12668</v>
      </c>
      <c r="C20" s="1334"/>
      <c r="D20" s="1335"/>
      <c r="E20" s="1335"/>
      <c r="F20" s="1336"/>
    </row>
    <row r="21" spans="1:6" customFormat="1" ht="15" x14ac:dyDescent="0.25">
      <c r="A21" s="725" t="s">
        <v>4955</v>
      </c>
      <c r="B21" s="726" t="s">
        <v>12316</v>
      </c>
      <c r="C21" s="727" t="s">
        <v>12317</v>
      </c>
      <c r="D21" s="708"/>
      <c r="E21" s="728">
        <v>50</v>
      </c>
      <c r="F21" s="729">
        <f>ROUND(E21*D21,2)</f>
        <v>0</v>
      </c>
    </row>
    <row r="22" spans="1:6" customFormat="1" ht="15" x14ac:dyDescent="0.25">
      <c r="A22" s="725" t="s">
        <v>4956</v>
      </c>
      <c r="B22" s="726" t="s">
        <v>12318</v>
      </c>
      <c r="C22" s="727" t="s">
        <v>12317</v>
      </c>
      <c r="D22" s="708"/>
      <c r="E22" s="728">
        <v>8</v>
      </c>
      <c r="F22" s="729">
        <f t="shared" ref="F22:F24" si="3">ROUND(E22*D22,2)</f>
        <v>0</v>
      </c>
    </row>
    <row r="23" spans="1:6" customFormat="1" ht="15" x14ac:dyDescent="0.25">
      <c r="A23" s="725" t="s">
        <v>7211</v>
      </c>
      <c r="B23" s="726" t="s">
        <v>12319</v>
      </c>
      <c r="C23" s="727" t="s">
        <v>12317</v>
      </c>
      <c r="D23" s="708"/>
      <c r="E23" s="728">
        <v>8</v>
      </c>
      <c r="F23" s="729">
        <f t="shared" si="3"/>
        <v>0</v>
      </c>
    </row>
    <row r="24" spans="1:6" customFormat="1" ht="15" x14ac:dyDescent="0.25">
      <c r="A24" s="725" t="s">
        <v>7212</v>
      </c>
      <c r="B24" s="726" t="s">
        <v>12320</v>
      </c>
      <c r="C24" s="727" t="s">
        <v>12317</v>
      </c>
      <c r="D24" s="708"/>
      <c r="E24" s="728">
        <v>8</v>
      </c>
      <c r="F24" s="729">
        <f t="shared" si="3"/>
        <v>0</v>
      </c>
    </row>
    <row r="25" spans="1:6" customFormat="1" ht="15" x14ac:dyDescent="0.25">
      <c r="A25" s="723" t="s">
        <v>12323</v>
      </c>
      <c r="B25" s="724" t="s">
        <v>12325</v>
      </c>
      <c r="C25" s="1334"/>
      <c r="D25" s="1335"/>
      <c r="E25" s="1335"/>
      <c r="F25" s="1336"/>
    </row>
    <row r="26" spans="1:6" customFormat="1" ht="15" x14ac:dyDescent="0.25">
      <c r="A26" s="725" t="s">
        <v>4955</v>
      </c>
      <c r="B26" s="726" t="s">
        <v>12316</v>
      </c>
      <c r="C26" s="727" t="s">
        <v>12317</v>
      </c>
      <c r="D26" s="708"/>
      <c r="E26" s="728">
        <v>100</v>
      </c>
      <c r="F26" s="729">
        <f>ROUND(E26*D26,2)</f>
        <v>0</v>
      </c>
    </row>
    <row r="27" spans="1:6" customFormat="1" ht="15" x14ac:dyDescent="0.25">
      <c r="A27" s="725" t="s">
        <v>4956</v>
      </c>
      <c r="B27" s="726" t="s">
        <v>12318</v>
      </c>
      <c r="C27" s="727" t="s">
        <v>12317</v>
      </c>
      <c r="D27" s="708"/>
      <c r="E27" s="728">
        <v>8</v>
      </c>
      <c r="F27" s="729">
        <f t="shared" ref="F27:F29" si="4">ROUND(E27*D27,2)</f>
        <v>0</v>
      </c>
    </row>
    <row r="28" spans="1:6" customFormat="1" ht="15" x14ac:dyDescent="0.25">
      <c r="A28" s="725" t="s">
        <v>7211</v>
      </c>
      <c r="B28" s="726" t="s">
        <v>12319</v>
      </c>
      <c r="C28" s="727" t="s">
        <v>12317</v>
      </c>
      <c r="D28" s="708"/>
      <c r="E28" s="728">
        <v>8</v>
      </c>
      <c r="F28" s="729">
        <f t="shared" si="4"/>
        <v>0</v>
      </c>
    </row>
    <row r="29" spans="1:6" customFormat="1" ht="15" x14ac:dyDescent="0.25">
      <c r="A29" s="725" t="s">
        <v>7212</v>
      </c>
      <c r="B29" s="726" t="s">
        <v>12320</v>
      </c>
      <c r="C29" s="727" t="s">
        <v>12317</v>
      </c>
      <c r="D29" s="708"/>
      <c r="E29" s="728">
        <v>8</v>
      </c>
      <c r="F29" s="729">
        <f t="shared" si="4"/>
        <v>0</v>
      </c>
    </row>
    <row r="30" spans="1:6" customFormat="1" ht="15" x14ac:dyDescent="0.25">
      <c r="A30" s="723" t="s">
        <v>12326</v>
      </c>
      <c r="B30" s="724" t="s">
        <v>12327</v>
      </c>
      <c r="C30" s="1334"/>
      <c r="D30" s="1335"/>
      <c r="E30" s="1335"/>
      <c r="F30" s="1336"/>
    </row>
    <row r="31" spans="1:6" customFormat="1" ht="15" x14ac:dyDescent="0.25">
      <c r="A31" s="725" t="s">
        <v>4964</v>
      </c>
      <c r="B31" s="726" t="s">
        <v>12316</v>
      </c>
      <c r="C31" s="727" t="s">
        <v>12317</v>
      </c>
      <c r="D31" s="708"/>
      <c r="E31" s="728">
        <v>100</v>
      </c>
      <c r="F31" s="729">
        <f>ROUND(E31*D31,2)</f>
        <v>0</v>
      </c>
    </row>
    <row r="32" spans="1:6" customFormat="1" ht="15" x14ac:dyDescent="0.25">
      <c r="A32" s="725" t="s">
        <v>4965</v>
      </c>
      <c r="B32" s="726" t="s">
        <v>12318</v>
      </c>
      <c r="C32" s="727" t="s">
        <v>12317</v>
      </c>
      <c r="D32" s="708"/>
      <c r="E32" s="728">
        <v>8</v>
      </c>
      <c r="F32" s="729">
        <f t="shared" ref="F32:F34" si="5">ROUND(E32*D32,2)</f>
        <v>0</v>
      </c>
    </row>
    <row r="33" spans="1:6" customFormat="1" ht="15" x14ac:dyDescent="0.25">
      <c r="A33" s="725" t="s">
        <v>4966</v>
      </c>
      <c r="B33" s="726" t="s">
        <v>12319</v>
      </c>
      <c r="C33" s="727" t="s">
        <v>12317</v>
      </c>
      <c r="D33" s="708"/>
      <c r="E33" s="728">
        <v>8</v>
      </c>
      <c r="F33" s="729">
        <f t="shared" si="5"/>
        <v>0</v>
      </c>
    </row>
    <row r="34" spans="1:6" customFormat="1" ht="15.75" thickBot="1" x14ac:dyDescent="0.3">
      <c r="A34" s="725" t="s">
        <v>4967</v>
      </c>
      <c r="B34" s="726" t="s">
        <v>12320</v>
      </c>
      <c r="C34" s="727" t="s">
        <v>12317</v>
      </c>
      <c r="D34" s="708"/>
      <c r="E34" s="728">
        <v>8</v>
      </c>
      <c r="F34" s="729">
        <f t="shared" si="5"/>
        <v>0</v>
      </c>
    </row>
    <row r="35" spans="1:6" customFormat="1" ht="16.5" thickBot="1" x14ac:dyDescent="0.3">
      <c r="A35" s="730"/>
      <c r="B35" s="731" t="s">
        <v>12669</v>
      </c>
      <c r="C35" s="1340">
        <f>SUM(F6:F9)+SUM(F11:F14)+SUM(F16:F19)+SUM(F26:F29)+SUM(F21:F24)+SUM(F31:F34)</f>
        <v>0</v>
      </c>
      <c r="D35" s="1341"/>
      <c r="E35" s="1341"/>
      <c r="F35" s="1342"/>
    </row>
    <row r="36" spans="1:6" customFormat="1" ht="16.5" thickBot="1" x14ac:dyDescent="0.3">
      <c r="A36" s="732"/>
      <c r="B36" s="733" t="s">
        <v>12328</v>
      </c>
      <c r="C36" s="1343">
        <f>C35</f>
        <v>0</v>
      </c>
      <c r="D36" s="1344"/>
      <c r="E36" s="1344"/>
      <c r="F36" s="1345"/>
    </row>
    <row r="37" spans="1:6" ht="23.25" x14ac:dyDescent="0.2">
      <c r="A37" s="624">
        <v>2</v>
      </c>
      <c r="B37" s="625" t="s">
        <v>12329</v>
      </c>
      <c r="C37" s="626"/>
      <c r="D37" s="627"/>
      <c r="E37" s="628"/>
      <c r="F37" s="629"/>
    </row>
    <row r="38" spans="1:6" ht="15.75" x14ac:dyDescent="0.2">
      <c r="A38" s="630" t="s">
        <v>12312</v>
      </c>
      <c r="B38" s="631" t="s">
        <v>12313</v>
      </c>
      <c r="C38" s="632" t="s">
        <v>12314</v>
      </c>
      <c r="D38" s="633" t="s">
        <v>12315</v>
      </c>
      <c r="E38" s="632" t="s">
        <v>72</v>
      </c>
      <c r="F38" s="634" t="s">
        <v>6405</v>
      </c>
    </row>
    <row r="39" spans="1:6" ht="15.75" x14ac:dyDescent="0.2">
      <c r="A39" s="635" t="s">
        <v>12330</v>
      </c>
      <c r="B39" s="636" t="s">
        <v>12331</v>
      </c>
      <c r="C39" s="1328"/>
      <c r="D39" s="1329"/>
      <c r="E39" s="1329"/>
      <c r="F39" s="1330"/>
    </row>
    <row r="40" spans="1:6" x14ac:dyDescent="0.2">
      <c r="A40" s="637" t="s">
        <v>12332</v>
      </c>
      <c r="B40" s="638" t="s">
        <v>12333</v>
      </c>
      <c r="C40" s="1322"/>
      <c r="D40" s="1323"/>
      <c r="E40" s="1323"/>
      <c r="F40" s="1324"/>
    </row>
    <row r="41" spans="1:6" x14ac:dyDescent="0.2">
      <c r="A41" s="639" t="s">
        <v>5039</v>
      </c>
      <c r="B41" s="646" t="s">
        <v>12334</v>
      </c>
      <c r="C41" s="647" t="s">
        <v>12335</v>
      </c>
      <c r="D41" s="708"/>
      <c r="E41" s="641">
        <v>6</v>
      </c>
      <c r="F41" s="734">
        <f t="shared" ref="F41:F103" si="6">ROUND(E41*D41,2)</f>
        <v>0</v>
      </c>
    </row>
    <row r="42" spans="1:6" ht="25.5" x14ac:dyDescent="0.2">
      <c r="A42" s="639" t="s">
        <v>12336</v>
      </c>
      <c r="B42" s="646" t="s">
        <v>12337</v>
      </c>
      <c r="C42" s="647" t="s">
        <v>12335</v>
      </c>
      <c r="D42" s="708"/>
      <c r="E42" s="641">
        <v>6</v>
      </c>
      <c r="F42" s="734">
        <f t="shared" si="6"/>
        <v>0</v>
      </c>
    </row>
    <row r="43" spans="1:6" x14ac:dyDescent="0.2">
      <c r="A43" s="639" t="s">
        <v>12338</v>
      </c>
      <c r="B43" s="646" t="s">
        <v>12339</v>
      </c>
      <c r="C43" s="647" t="s">
        <v>12335</v>
      </c>
      <c r="D43" s="708"/>
      <c r="E43" s="641">
        <v>6</v>
      </c>
      <c r="F43" s="734">
        <f t="shared" si="6"/>
        <v>0</v>
      </c>
    </row>
    <row r="44" spans="1:6" x14ac:dyDescent="0.2">
      <c r="A44" s="639" t="s">
        <v>12340</v>
      </c>
      <c r="B44" s="646" t="s">
        <v>12341</v>
      </c>
      <c r="C44" s="647" t="s">
        <v>12335</v>
      </c>
      <c r="D44" s="708"/>
      <c r="E44" s="641">
        <v>6</v>
      </c>
      <c r="F44" s="734">
        <f t="shared" si="6"/>
        <v>0</v>
      </c>
    </row>
    <row r="45" spans="1:6" x14ac:dyDescent="0.2">
      <c r="A45" s="639" t="s">
        <v>12342</v>
      </c>
      <c r="B45" s="648" t="s">
        <v>12343</v>
      </c>
      <c r="C45" s="647" t="s">
        <v>12335</v>
      </c>
      <c r="D45" s="708"/>
      <c r="E45" s="641">
        <v>6</v>
      </c>
      <c r="F45" s="734">
        <f t="shared" si="6"/>
        <v>0</v>
      </c>
    </row>
    <row r="46" spans="1:6" x14ac:dyDescent="0.2">
      <c r="A46" s="639" t="s">
        <v>12344</v>
      </c>
      <c r="B46" s="648" t="s">
        <v>12345</v>
      </c>
      <c r="C46" s="647" t="s">
        <v>12335</v>
      </c>
      <c r="D46" s="708"/>
      <c r="E46" s="641">
        <v>6</v>
      </c>
      <c r="F46" s="734">
        <f t="shared" si="6"/>
        <v>0</v>
      </c>
    </row>
    <row r="47" spans="1:6" x14ac:dyDescent="0.2">
      <c r="A47" s="639" t="s">
        <v>12346</v>
      </c>
      <c r="B47" s="648" t="s">
        <v>12347</v>
      </c>
      <c r="C47" s="647" t="s">
        <v>12348</v>
      </c>
      <c r="D47" s="708"/>
      <c r="E47" s="641">
        <v>150</v>
      </c>
      <c r="F47" s="734">
        <f t="shared" si="6"/>
        <v>0</v>
      </c>
    </row>
    <row r="48" spans="1:6" x14ac:dyDescent="0.2">
      <c r="A48" s="639" t="s">
        <v>12349</v>
      </c>
      <c r="B48" s="648" t="s">
        <v>12350</v>
      </c>
      <c r="C48" s="647" t="s">
        <v>12348</v>
      </c>
      <c r="D48" s="708"/>
      <c r="E48" s="641">
        <v>270</v>
      </c>
      <c r="F48" s="734">
        <f t="shared" si="6"/>
        <v>0</v>
      </c>
    </row>
    <row r="49" spans="1:6" x14ac:dyDescent="0.2">
      <c r="A49" s="639" t="s">
        <v>12351</v>
      </c>
      <c r="B49" s="648" t="s">
        <v>12352</v>
      </c>
      <c r="C49" s="647" t="s">
        <v>12348</v>
      </c>
      <c r="D49" s="708"/>
      <c r="E49" s="641">
        <v>60</v>
      </c>
      <c r="F49" s="734">
        <f t="shared" si="6"/>
        <v>0</v>
      </c>
    </row>
    <row r="50" spans="1:6" x14ac:dyDescent="0.2">
      <c r="A50" s="639" t="s">
        <v>12353</v>
      </c>
      <c r="B50" s="648" t="s">
        <v>12354</v>
      </c>
      <c r="C50" s="647" t="s">
        <v>12335</v>
      </c>
      <c r="D50" s="708"/>
      <c r="E50" s="641">
        <v>6</v>
      </c>
      <c r="F50" s="734">
        <f t="shared" si="6"/>
        <v>0</v>
      </c>
    </row>
    <row r="51" spans="1:6" ht="25.5" x14ac:dyDescent="0.2">
      <c r="A51" s="639" t="s">
        <v>12355</v>
      </c>
      <c r="B51" s="648" t="s">
        <v>12356</v>
      </c>
      <c r="C51" s="647" t="s">
        <v>12335</v>
      </c>
      <c r="D51" s="708"/>
      <c r="E51" s="641">
        <v>6</v>
      </c>
      <c r="F51" s="734">
        <f t="shared" si="6"/>
        <v>0</v>
      </c>
    </row>
    <row r="52" spans="1:6" x14ac:dyDescent="0.2">
      <c r="A52" s="639" t="s">
        <v>12357</v>
      </c>
      <c r="B52" s="648" t="s">
        <v>12358</v>
      </c>
      <c r="C52" s="647" t="s">
        <v>12348</v>
      </c>
      <c r="D52" s="708"/>
      <c r="E52" s="641">
        <v>60</v>
      </c>
      <c r="F52" s="734">
        <f t="shared" si="6"/>
        <v>0</v>
      </c>
    </row>
    <row r="53" spans="1:6" x14ac:dyDescent="0.2">
      <c r="A53" s="639" t="s">
        <v>12359</v>
      </c>
      <c r="B53" s="648" t="s">
        <v>12360</v>
      </c>
      <c r="C53" s="647" t="s">
        <v>12335</v>
      </c>
      <c r="D53" s="708"/>
      <c r="E53" s="641">
        <v>6</v>
      </c>
      <c r="F53" s="734">
        <f t="shared" si="6"/>
        <v>0</v>
      </c>
    </row>
    <row r="54" spans="1:6" x14ac:dyDescent="0.2">
      <c r="A54" s="639" t="s">
        <v>12361</v>
      </c>
      <c r="B54" s="648" t="s">
        <v>12362</v>
      </c>
      <c r="C54" s="647" t="s">
        <v>12335</v>
      </c>
      <c r="D54" s="708"/>
      <c r="E54" s="641">
        <v>6</v>
      </c>
      <c r="F54" s="734">
        <f t="shared" si="6"/>
        <v>0</v>
      </c>
    </row>
    <row r="55" spans="1:6" ht="25.5" x14ac:dyDescent="0.2">
      <c r="A55" s="639" t="s">
        <v>12363</v>
      </c>
      <c r="B55" s="648" t="s">
        <v>12364</v>
      </c>
      <c r="C55" s="647" t="s">
        <v>12335</v>
      </c>
      <c r="D55" s="708"/>
      <c r="E55" s="641">
        <v>6</v>
      </c>
      <c r="F55" s="734">
        <f t="shared" si="6"/>
        <v>0</v>
      </c>
    </row>
    <row r="56" spans="1:6" x14ac:dyDescent="0.2">
      <c r="A56" s="639" t="s">
        <v>12365</v>
      </c>
      <c r="B56" s="648" t="s">
        <v>12366</v>
      </c>
      <c r="C56" s="647" t="s">
        <v>12335</v>
      </c>
      <c r="D56" s="708"/>
      <c r="E56" s="641">
        <v>6</v>
      </c>
      <c r="F56" s="734">
        <f t="shared" si="6"/>
        <v>0</v>
      </c>
    </row>
    <row r="57" spans="1:6" ht="25.5" x14ac:dyDescent="0.2">
      <c r="A57" s="639" t="s">
        <v>12367</v>
      </c>
      <c r="B57" s="646" t="s">
        <v>12368</v>
      </c>
      <c r="C57" s="647" t="s">
        <v>12335</v>
      </c>
      <c r="D57" s="708"/>
      <c r="E57" s="641">
        <v>6</v>
      </c>
      <c r="F57" s="734">
        <f t="shared" si="6"/>
        <v>0</v>
      </c>
    </row>
    <row r="58" spans="1:6" x14ac:dyDescent="0.2">
      <c r="A58" s="637" t="s">
        <v>12369</v>
      </c>
      <c r="B58" s="638" t="s">
        <v>12370</v>
      </c>
      <c r="C58" s="1337"/>
      <c r="D58" s="1338"/>
      <c r="E58" s="1338"/>
      <c r="F58" s="1339"/>
    </row>
    <row r="59" spans="1:6" ht="25.5" x14ac:dyDescent="0.2">
      <c r="A59" s="649" t="s">
        <v>5047</v>
      </c>
      <c r="B59" s="646" t="s">
        <v>12655</v>
      </c>
      <c r="C59" s="647" t="s">
        <v>6682</v>
      </c>
      <c r="D59" s="708"/>
      <c r="E59" s="641">
        <v>12</v>
      </c>
      <c r="F59" s="734">
        <f t="shared" si="6"/>
        <v>0</v>
      </c>
    </row>
    <row r="60" spans="1:6" ht="25.5" x14ac:dyDescent="0.2">
      <c r="A60" s="649" t="s">
        <v>12371</v>
      </c>
      <c r="B60" s="646" t="s">
        <v>12656</v>
      </c>
      <c r="C60" s="647" t="s">
        <v>6682</v>
      </c>
      <c r="D60" s="708"/>
      <c r="E60" s="641">
        <v>12</v>
      </c>
      <c r="F60" s="734">
        <f t="shared" si="6"/>
        <v>0</v>
      </c>
    </row>
    <row r="61" spans="1:6" x14ac:dyDescent="0.2">
      <c r="A61" s="649" t="s">
        <v>12372</v>
      </c>
      <c r="B61" s="646" t="s">
        <v>12657</v>
      </c>
      <c r="C61" s="647" t="s">
        <v>6682</v>
      </c>
      <c r="D61" s="708"/>
      <c r="E61" s="641">
        <v>12</v>
      </c>
      <c r="F61" s="734">
        <f t="shared" si="6"/>
        <v>0</v>
      </c>
    </row>
    <row r="62" spans="1:6" ht="25.5" x14ac:dyDescent="0.2">
      <c r="A62" s="649" t="s">
        <v>12373</v>
      </c>
      <c r="B62" s="646" t="s">
        <v>12658</v>
      </c>
      <c r="C62" s="647" t="s">
        <v>6682</v>
      </c>
      <c r="D62" s="708"/>
      <c r="E62" s="641">
        <v>12</v>
      </c>
      <c r="F62" s="734">
        <f t="shared" si="6"/>
        <v>0</v>
      </c>
    </row>
    <row r="63" spans="1:6" ht="25.5" x14ac:dyDescent="0.2">
      <c r="A63" s="649" t="s">
        <v>12374</v>
      </c>
      <c r="B63" s="646" t="s">
        <v>12659</v>
      </c>
      <c r="C63" s="647" t="s">
        <v>6682</v>
      </c>
      <c r="D63" s="708"/>
      <c r="E63" s="641">
        <v>12</v>
      </c>
      <c r="F63" s="734">
        <f t="shared" si="6"/>
        <v>0</v>
      </c>
    </row>
    <row r="64" spans="1:6" ht="25.5" x14ac:dyDescent="0.2">
      <c r="A64" s="649" t="s">
        <v>12375</v>
      </c>
      <c r="B64" s="646" t="s">
        <v>12376</v>
      </c>
      <c r="C64" s="647" t="s">
        <v>6682</v>
      </c>
      <c r="D64" s="708"/>
      <c r="E64" s="641">
        <v>12</v>
      </c>
      <c r="F64" s="734">
        <f t="shared" si="6"/>
        <v>0</v>
      </c>
    </row>
    <row r="65" spans="1:6" ht="25.5" x14ac:dyDescent="0.2">
      <c r="A65" s="649" t="s">
        <v>12377</v>
      </c>
      <c r="B65" s="646" t="s">
        <v>12378</v>
      </c>
      <c r="C65" s="647" t="s">
        <v>6682</v>
      </c>
      <c r="D65" s="708"/>
      <c r="E65" s="641">
        <v>6</v>
      </c>
      <c r="F65" s="734">
        <f t="shared" si="6"/>
        <v>0</v>
      </c>
    </row>
    <row r="66" spans="1:6" ht="25.5" x14ac:dyDescent="0.2">
      <c r="A66" s="649" t="s">
        <v>12379</v>
      </c>
      <c r="B66" s="646" t="s">
        <v>12380</v>
      </c>
      <c r="C66" s="647" t="s">
        <v>6682</v>
      </c>
      <c r="D66" s="708"/>
      <c r="E66" s="641">
        <v>6</v>
      </c>
      <c r="F66" s="734">
        <f t="shared" si="6"/>
        <v>0</v>
      </c>
    </row>
    <row r="67" spans="1:6" ht="25.5" x14ac:dyDescent="0.2">
      <c r="A67" s="649" t="s">
        <v>12381</v>
      </c>
      <c r="B67" s="648" t="s">
        <v>12382</v>
      </c>
      <c r="C67" s="647" t="s">
        <v>6682</v>
      </c>
      <c r="D67" s="708"/>
      <c r="E67" s="641">
        <v>10</v>
      </c>
      <c r="F67" s="734">
        <f t="shared" si="6"/>
        <v>0</v>
      </c>
    </row>
    <row r="68" spans="1:6" ht="25.5" x14ac:dyDescent="0.2">
      <c r="A68" s="649" t="s">
        <v>12383</v>
      </c>
      <c r="B68" s="648" t="s">
        <v>12384</v>
      </c>
      <c r="C68" s="647" t="s">
        <v>6682</v>
      </c>
      <c r="D68" s="708"/>
      <c r="E68" s="641">
        <v>10</v>
      </c>
      <c r="F68" s="734">
        <f t="shared" si="6"/>
        <v>0</v>
      </c>
    </row>
    <row r="69" spans="1:6" ht="25.5" x14ac:dyDescent="0.2">
      <c r="A69" s="649" t="s">
        <v>12385</v>
      </c>
      <c r="B69" s="646" t="s">
        <v>12386</v>
      </c>
      <c r="C69" s="647" t="s">
        <v>6695</v>
      </c>
      <c r="D69" s="708"/>
      <c r="E69" s="641">
        <v>10</v>
      </c>
      <c r="F69" s="734">
        <f t="shared" si="6"/>
        <v>0</v>
      </c>
    </row>
    <row r="70" spans="1:6" ht="25.5" x14ac:dyDescent="0.2">
      <c r="A70" s="649" t="s">
        <v>12387</v>
      </c>
      <c r="B70" s="646" t="s">
        <v>12389</v>
      </c>
      <c r="C70" s="647" t="s">
        <v>6695</v>
      </c>
      <c r="D70" s="708"/>
      <c r="E70" s="641">
        <v>10</v>
      </c>
      <c r="F70" s="734">
        <f t="shared" si="6"/>
        <v>0</v>
      </c>
    </row>
    <row r="71" spans="1:6" x14ac:dyDescent="0.2">
      <c r="A71" s="649" t="s">
        <v>12388</v>
      </c>
      <c r="B71" s="646" t="s">
        <v>12391</v>
      </c>
      <c r="C71" s="647" t="s">
        <v>6695</v>
      </c>
      <c r="D71" s="708"/>
      <c r="E71" s="641">
        <v>30</v>
      </c>
      <c r="F71" s="734">
        <f t="shared" si="6"/>
        <v>0</v>
      </c>
    </row>
    <row r="72" spans="1:6" x14ac:dyDescent="0.2">
      <c r="A72" s="649" t="s">
        <v>12390</v>
      </c>
      <c r="B72" s="646" t="s">
        <v>12660</v>
      </c>
      <c r="C72" s="647" t="s">
        <v>6695</v>
      </c>
      <c r="D72" s="708"/>
      <c r="E72" s="641">
        <v>30</v>
      </c>
      <c r="F72" s="734">
        <f t="shared" si="6"/>
        <v>0</v>
      </c>
    </row>
    <row r="73" spans="1:6" ht="25.5" x14ac:dyDescent="0.2">
      <c r="A73" s="649" t="s">
        <v>12392</v>
      </c>
      <c r="B73" s="646" t="s">
        <v>12393</v>
      </c>
      <c r="C73" s="647" t="s">
        <v>6695</v>
      </c>
      <c r="D73" s="708"/>
      <c r="E73" s="641">
        <v>6</v>
      </c>
      <c r="F73" s="734">
        <f t="shared" si="6"/>
        <v>0</v>
      </c>
    </row>
    <row r="74" spans="1:6" ht="25.5" x14ac:dyDescent="0.2">
      <c r="A74" s="649" t="s">
        <v>12394</v>
      </c>
      <c r="B74" s="646" t="s">
        <v>12395</v>
      </c>
      <c r="C74" s="647" t="s">
        <v>12348</v>
      </c>
      <c r="D74" s="708"/>
      <c r="E74" s="641">
        <v>6</v>
      </c>
      <c r="F74" s="734">
        <f t="shared" si="6"/>
        <v>0</v>
      </c>
    </row>
    <row r="75" spans="1:6" ht="25.5" x14ac:dyDescent="0.2">
      <c r="A75" s="649" t="s">
        <v>12396</v>
      </c>
      <c r="B75" s="646" t="s">
        <v>12397</v>
      </c>
      <c r="C75" s="647" t="s">
        <v>12348</v>
      </c>
      <c r="D75" s="708"/>
      <c r="E75" s="641">
        <v>6</v>
      </c>
      <c r="F75" s="734">
        <f t="shared" si="6"/>
        <v>0</v>
      </c>
    </row>
    <row r="76" spans="1:6" ht="25.5" x14ac:dyDescent="0.2">
      <c r="A76" s="649" t="s">
        <v>12398</v>
      </c>
      <c r="B76" s="646" t="s">
        <v>12399</v>
      </c>
      <c r="C76" s="647" t="s">
        <v>12348</v>
      </c>
      <c r="D76" s="708"/>
      <c r="E76" s="641">
        <v>3</v>
      </c>
      <c r="F76" s="734">
        <f t="shared" si="6"/>
        <v>0</v>
      </c>
    </row>
    <row r="77" spans="1:6" ht="38.25" x14ac:dyDescent="0.2">
      <c r="A77" s="649" t="s">
        <v>12400</v>
      </c>
      <c r="B77" s="646" t="s">
        <v>12401</v>
      </c>
      <c r="C77" s="647" t="s">
        <v>12348</v>
      </c>
      <c r="D77" s="708"/>
      <c r="E77" s="641">
        <v>10</v>
      </c>
      <c r="F77" s="734">
        <f t="shared" si="6"/>
        <v>0</v>
      </c>
    </row>
    <row r="78" spans="1:6" ht="38.25" x14ac:dyDescent="0.2">
      <c r="A78" s="649" t="s">
        <v>12402</v>
      </c>
      <c r="B78" s="646" t="s">
        <v>12403</v>
      </c>
      <c r="C78" s="647" t="s">
        <v>12348</v>
      </c>
      <c r="D78" s="708"/>
      <c r="E78" s="641">
        <v>10</v>
      </c>
      <c r="F78" s="734">
        <f t="shared" si="6"/>
        <v>0</v>
      </c>
    </row>
    <row r="79" spans="1:6" ht="38.25" x14ac:dyDescent="0.2">
      <c r="A79" s="649" t="s">
        <v>12404</v>
      </c>
      <c r="B79" s="646" t="s">
        <v>12405</v>
      </c>
      <c r="C79" s="647" t="s">
        <v>12348</v>
      </c>
      <c r="D79" s="708"/>
      <c r="E79" s="641">
        <v>10</v>
      </c>
      <c r="F79" s="734">
        <f t="shared" si="6"/>
        <v>0</v>
      </c>
    </row>
    <row r="80" spans="1:6" ht="38.25" x14ac:dyDescent="0.2">
      <c r="A80" s="649" t="s">
        <v>12406</v>
      </c>
      <c r="B80" s="646" t="s">
        <v>12407</v>
      </c>
      <c r="C80" s="647" t="s">
        <v>12348</v>
      </c>
      <c r="D80" s="708"/>
      <c r="E80" s="641">
        <v>10</v>
      </c>
      <c r="F80" s="734">
        <f t="shared" si="6"/>
        <v>0</v>
      </c>
    </row>
    <row r="81" spans="1:6" ht="38.25" x14ac:dyDescent="0.2">
      <c r="A81" s="649" t="s">
        <v>12408</v>
      </c>
      <c r="B81" s="646" t="s">
        <v>12409</v>
      </c>
      <c r="C81" s="647" t="s">
        <v>12348</v>
      </c>
      <c r="D81" s="708"/>
      <c r="E81" s="641">
        <v>10</v>
      </c>
      <c r="F81" s="734">
        <f t="shared" si="6"/>
        <v>0</v>
      </c>
    </row>
    <row r="82" spans="1:6" x14ac:dyDescent="0.2">
      <c r="A82" s="649" t="s">
        <v>12410</v>
      </c>
      <c r="B82" s="646" t="s">
        <v>12411</v>
      </c>
      <c r="C82" s="647" t="s">
        <v>12412</v>
      </c>
      <c r="D82" s="708"/>
      <c r="E82" s="641">
        <v>2</v>
      </c>
      <c r="F82" s="734">
        <f t="shared" si="6"/>
        <v>0</v>
      </c>
    </row>
    <row r="83" spans="1:6" x14ac:dyDescent="0.2">
      <c r="A83" s="649" t="s">
        <v>12413</v>
      </c>
      <c r="B83" s="646" t="s">
        <v>12414</v>
      </c>
      <c r="C83" s="647" t="s">
        <v>12412</v>
      </c>
      <c r="D83" s="708"/>
      <c r="E83" s="641">
        <v>2</v>
      </c>
      <c r="F83" s="734">
        <f t="shared" si="6"/>
        <v>0</v>
      </c>
    </row>
    <row r="84" spans="1:6" x14ac:dyDescent="0.2">
      <c r="A84" s="649" t="s">
        <v>12415</v>
      </c>
      <c r="B84" s="646" t="s">
        <v>12416</v>
      </c>
      <c r="C84" s="647" t="s">
        <v>12412</v>
      </c>
      <c r="D84" s="708"/>
      <c r="E84" s="641">
        <v>2</v>
      </c>
      <c r="F84" s="734">
        <f t="shared" si="6"/>
        <v>0</v>
      </c>
    </row>
    <row r="85" spans="1:6" ht="25.5" x14ac:dyDescent="0.2">
      <c r="A85" s="649" t="s">
        <v>12417</v>
      </c>
      <c r="B85" s="646" t="s">
        <v>12418</v>
      </c>
      <c r="C85" s="650" t="s">
        <v>12412</v>
      </c>
      <c r="D85" s="708"/>
      <c r="E85" s="641">
        <v>1</v>
      </c>
      <c r="F85" s="734">
        <f t="shared" si="6"/>
        <v>0</v>
      </c>
    </row>
    <row r="86" spans="1:6" ht="25.5" x14ac:dyDescent="0.2">
      <c r="A86" s="649" t="s">
        <v>12419</v>
      </c>
      <c r="B86" s="646" t="s">
        <v>12420</v>
      </c>
      <c r="C86" s="650" t="s">
        <v>12412</v>
      </c>
      <c r="D86" s="708"/>
      <c r="E86" s="641">
        <v>1</v>
      </c>
      <c r="F86" s="734">
        <f t="shared" si="6"/>
        <v>0</v>
      </c>
    </row>
    <row r="87" spans="1:6" ht="25.5" x14ac:dyDescent="0.2">
      <c r="A87" s="649" t="s">
        <v>12421</v>
      </c>
      <c r="B87" s="646" t="s">
        <v>12422</v>
      </c>
      <c r="C87" s="650" t="s">
        <v>12412</v>
      </c>
      <c r="D87" s="708"/>
      <c r="E87" s="641">
        <v>1</v>
      </c>
      <c r="F87" s="734">
        <f t="shared" si="6"/>
        <v>0</v>
      </c>
    </row>
    <row r="88" spans="1:6" ht="25.5" x14ac:dyDescent="0.2">
      <c r="A88" s="649" t="s">
        <v>12423</v>
      </c>
      <c r="B88" s="646" t="s">
        <v>12424</v>
      </c>
      <c r="C88" s="650" t="s">
        <v>12412</v>
      </c>
      <c r="D88" s="708"/>
      <c r="E88" s="641">
        <v>1</v>
      </c>
      <c r="F88" s="734">
        <f t="shared" si="6"/>
        <v>0</v>
      </c>
    </row>
    <row r="89" spans="1:6" ht="25.5" x14ac:dyDescent="0.2">
      <c r="A89" s="649" t="s">
        <v>12425</v>
      </c>
      <c r="B89" s="646" t="s">
        <v>12426</v>
      </c>
      <c r="C89" s="650" t="s">
        <v>12412</v>
      </c>
      <c r="D89" s="708"/>
      <c r="E89" s="641">
        <v>1</v>
      </c>
      <c r="F89" s="734">
        <f t="shared" si="6"/>
        <v>0</v>
      </c>
    </row>
    <row r="90" spans="1:6" ht="38.25" x14ac:dyDescent="0.2">
      <c r="A90" s="649" t="s">
        <v>12427</v>
      </c>
      <c r="B90" s="646" t="s">
        <v>12428</v>
      </c>
      <c r="C90" s="650" t="s">
        <v>12412</v>
      </c>
      <c r="D90" s="708"/>
      <c r="E90" s="641">
        <v>1</v>
      </c>
      <c r="F90" s="734">
        <f t="shared" si="6"/>
        <v>0</v>
      </c>
    </row>
    <row r="91" spans="1:6" ht="38.25" x14ac:dyDescent="0.2">
      <c r="A91" s="649" t="s">
        <v>12429</v>
      </c>
      <c r="B91" s="646" t="s">
        <v>12430</v>
      </c>
      <c r="C91" s="650" t="s">
        <v>12412</v>
      </c>
      <c r="D91" s="708"/>
      <c r="E91" s="641">
        <v>1</v>
      </c>
      <c r="F91" s="734">
        <f t="shared" si="6"/>
        <v>0</v>
      </c>
    </row>
    <row r="92" spans="1:6" ht="25.5" x14ac:dyDescent="0.2">
      <c r="A92" s="649" t="s">
        <v>12431</v>
      </c>
      <c r="B92" s="646" t="s">
        <v>12432</v>
      </c>
      <c r="C92" s="650" t="s">
        <v>12348</v>
      </c>
      <c r="D92" s="708"/>
      <c r="E92" s="641">
        <v>1</v>
      </c>
      <c r="F92" s="734">
        <f t="shared" si="6"/>
        <v>0</v>
      </c>
    </row>
    <row r="93" spans="1:6" ht="25.5" x14ac:dyDescent="0.2">
      <c r="A93" s="649" t="s">
        <v>12433</v>
      </c>
      <c r="B93" s="646" t="s">
        <v>12434</v>
      </c>
      <c r="C93" s="650" t="s">
        <v>12348</v>
      </c>
      <c r="D93" s="708"/>
      <c r="E93" s="641">
        <v>1</v>
      </c>
      <c r="F93" s="734">
        <f t="shared" si="6"/>
        <v>0</v>
      </c>
    </row>
    <row r="94" spans="1:6" ht="25.5" x14ac:dyDescent="0.2">
      <c r="A94" s="649" t="s">
        <v>12435</v>
      </c>
      <c r="B94" s="646" t="s">
        <v>12436</v>
      </c>
      <c r="C94" s="650" t="s">
        <v>12348</v>
      </c>
      <c r="D94" s="708"/>
      <c r="E94" s="641">
        <v>1</v>
      </c>
      <c r="F94" s="734">
        <f t="shared" si="6"/>
        <v>0</v>
      </c>
    </row>
    <row r="95" spans="1:6" ht="25.5" x14ac:dyDescent="0.2">
      <c r="A95" s="649" t="s">
        <v>12437</v>
      </c>
      <c r="B95" s="646" t="s">
        <v>12438</v>
      </c>
      <c r="C95" s="650" t="s">
        <v>12348</v>
      </c>
      <c r="D95" s="708"/>
      <c r="E95" s="641">
        <v>1</v>
      </c>
      <c r="F95" s="734">
        <f t="shared" si="6"/>
        <v>0</v>
      </c>
    </row>
    <row r="96" spans="1:6" ht="38.25" x14ac:dyDescent="0.2">
      <c r="A96" s="649" t="s">
        <v>12439</v>
      </c>
      <c r="B96" s="646" t="s">
        <v>12661</v>
      </c>
      <c r="C96" s="650" t="s">
        <v>12412</v>
      </c>
      <c r="D96" s="708"/>
      <c r="E96" s="641">
        <v>1</v>
      </c>
      <c r="F96" s="734">
        <f t="shared" si="6"/>
        <v>0</v>
      </c>
    </row>
    <row r="97" spans="1:6" ht="38.25" x14ac:dyDescent="0.2">
      <c r="A97" s="649" t="s">
        <v>12440</v>
      </c>
      <c r="B97" s="646" t="s">
        <v>12662</v>
      </c>
      <c r="C97" s="650" t="s">
        <v>12412</v>
      </c>
      <c r="D97" s="708"/>
      <c r="E97" s="641">
        <v>1</v>
      </c>
      <c r="F97" s="734">
        <f t="shared" si="6"/>
        <v>0</v>
      </c>
    </row>
    <row r="98" spans="1:6" ht="51" x14ac:dyDescent="0.2">
      <c r="A98" s="649" t="s">
        <v>12441</v>
      </c>
      <c r="B98" s="646" t="s">
        <v>12442</v>
      </c>
      <c r="C98" s="647" t="s">
        <v>12335</v>
      </c>
      <c r="D98" s="708"/>
      <c r="E98" s="641">
        <v>1</v>
      </c>
      <c r="F98" s="734">
        <f t="shared" si="6"/>
        <v>0</v>
      </c>
    </row>
    <row r="99" spans="1:6" ht="38.25" x14ac:dyDescent="0.2">
      <c r="A99" s="649" t="s">
        <v>12443</v>
      </c>
      <c r="B99" s="646" t="s">
        <v>12444</v>
      </c>
      <c r="C99" s="647" t="s">
        <v>12335</v>
      </c>
      <c r="D99" s="708"/>
      <c r="E99" s="641">
        <v>1</v>
      </c>
      <c r="F99" s="734">
        <f t="shared" si="6"/>
        <v>0</v>
      </c>
    </row>
    <row r="100" spans="1:6" ht="25.5" x14ac:dyDescent="0.2">
      <c r="A100" s="649" t="s">
        <v>12445</v>
      </c>
      <c r="B100" s="646" t="s">
        <v>12446</v>
      </c>
      <c r="C100" s="647" t="s">
        <v>6682</v>
      </c>
      <c r="D100" s="708"/>
      <c r="E100" s="641">
        <v>0.25</v>
      </c>
      <c r="F100" s="734">
        <f t="shared" si="6"/>
        <v>0</v>
      </c>
    </row>
    <row r="101" spans="1:6" ht="63.75" x14ac:dyDescent="0.2">
      <c r="A101" s="649" t="s">
        <v>12447</v>
      </c>
      <c r="B101" s="646" t="s">
        <v>12448</v>
      </c>
      <c r="C101" s="647" t="s">
        <v>6682</v>
      </c>
      <c r="D101" s="708"/>
      <c r="E101" s="641">
        <v>1</v>
      </c>
      <c r="F101" s="734">
        <f t="shared" si="6"/>
        <v>0</v>
      </c>
    </row>
    <row r="102" spans="1:6" ht="63.75" x14ac:dyDescent="0.2">
      <c r="A102" s="649" t="s">
        <v>12449</v>
      </c>
      <c r="B102" s="646" t="s">
        <v>12450</v>
      </c>
      <c r="C102" s="647" t="s">
        <v>6682</v>
      </c>
      <c r="D102" s="708"/>
      <c r="E102" s="641">
        <v>1</v>
      </c>
      <c r="F102" s="734">
        <f t="shared" si="6"/>
        <v>0</v>
      </c>
    </row>
    <row r="103" spans="1:6" ht="51" x14ac:dyDescent="0.2">
      <c r="A103" s="649" t="s">
        <v>12451</v>
      </c>
      <c r="B103" s="646" t="s">
        <v>12452</v>
      </c>
      <c r="C103" s="647" t="s">
        <v>6682</v>
      </c>
      <c r="D103" s="708"/>
      <c r="E103" s="641">
        <v>1</v>
      </c>
      <c r="F103" s="734">
        <f t="shared" si="6"/>
        <v>0</v>
      </c>
    </row>
    <row r="104" spans="1:6" ht="51" x14ac:dyDescent="0.2">
      <c r="A104" s="649" t="s">
        <v>12453</v>
      </c>
      <c r="B104" s="646" t="s">
        <v>12454</v>
      </c>
      <c r="C104" s="647" t="s">
        <v>6695</v>
      </c>
      <c r="D104" s="708"/>
      <c r="E104" s="641">
        <v>1</v>
      </c>
      <c r="F104" s="734">
        <f t="shared" ref="F104:F122" si="7">ROUND(E104*D104,2)</f>
        <v>0</v>
      </c>
    </row>
    <row r="105" spans="1:6" ht="25.5" x14ac:dyDescent="0.2">
      <c r="A105" s="649" t="s">
        <v>12455</v>
      </c>
      <c r="B105" s="646" t="s">
        <v>12456</v>
      </c>
      <c r="C105" s="647" t="s">
        <v>6682</v>
      </c>
      <c r="D105" s="708"/>
      <c r="E105" s="641">
        <v>1</v>
      </c>
      <c r="F105" s="734">
        <f t="shared" si="7"/>
        <v>0</v>
      </c>
    </row>
    <row r="106" spans="1:6" ht="25.5" x14ac:dyDescent="0.2">
      <c r="A106" s="649" t="s">
        <v>12457</v>
      </c>
      <c r="B106" s="646" t="s">
        <v>12458</v>
      </c>
      <c r="C106" s="647" t="s">
        <v>6682</v>
      </c>
      <c r="D106" s="708"/>
      <c r="E106" s="641">
        <v>1</v>
      </c>
      <c r="F106" s="734">
        <f t="shared" si="7"/>
        <v>0</v>
      </c>
    </row>
    <row r="107" spans="1:6" x14ac:dyDescent="0.2">
      <c r="A107" s="649" t="s">
        <v>12459</v>
      </c>
      <c r="B107" s="646" t="s">
        <v>12460</v>
      </c>
      <c r="C107" s="647" t="s">
        <v>6682</v>
      </c>
      <c r="D107" s="708"/>
      <c r="E107" s="641">
        <v>6</v>
      </c>
      <c r="F107" s="734">
        <f t="shared" si="7"/>
        <v>0</v>
      </c>
    </row>
    <row r="108" spans="1:6" x14ac:dyDescent="0.2">
      <c r="A108" s="649" t="s">
        <v>12461</v>
      </c>
      <c r="B108" s="646" t="s">
        <v>12462</v>
      </c>
      <c r="C108" s="647" t="s">
        <v>6682</v>
      </c>
      <c r="D108" s="708"/>
      <c r="E108" s="641">
        <v>6</v>
      </c>
      <c r="F108" s="734">
        <f t="shared" si="7"/>
        <v>0</v>
      </c>
    </row>
    <row r="109" spans="1:6" x14ac:dyDescent="0.2">
      <c r="A109" s="649" t="s">
        <v>12463</v>
      </c>
      <c r="B109" s="646" t="s">
        <v>12650</v>
      </c>
      <c r="C109" s="647" t="s">
        <v>6682</v>
      </c>
      <c r="D109" s="708"/>
      <c r="E109" s="641">
        <v>2</v>
      </c>
      <c r="F109" s="734">
        <f t="shared" si="7"/>
        <v>0</v>
      </c>
    </row>
    <row r="110" spans="1:6" x14ac:dyDescent="0.2">
      <c r="A110" s="649" t="s">
        <v>12464</v>
      </c>
      <c r="B110" s="646" t="s">
        <v>12651</v>
      </c>
      <c r="C110" s="647" t="s">
        <v>6682</v>
      </c>
      <c r="D110" s="708"/>
      <c r="E110" s="641">
        <v>6</v>
      </c>
      <c r="F110" s="734">
        <f t="shared" si="7"/>
        <v>0</v>
      </c>
    </row>
    <row r="111" spans="1:6" x14ac:dyDescent="0.2">
      <c r="A111" s="649" t="s">
        <v>12647</v>
      </c>
      <c r="B111" s="646" t="s">
        <v>12652</v>
      </c>
      <c r="C111" s="647" t="s">
        <v>6682</v>
      </c>
      <c r="D111" s="708"/>
      <c r="E111" s="641">
        <v>6</v>
      </c>
      <c r="F111" s="734">
        <f t="shared" si="7"/>
        <v>0</v>
      </c>
    </row>
    <row r="112" spans="1:6" x14ac:dyDescent="0.2">
      <c r="A112" s="649" t="s">
        <v>12648</v>
      </c>
      <c r="B112" s="646" t="s">
        <v>12653</v>
      </c>
      <c r="C112" s="647" t="s">
        <v>6682</v>
      </c>
      <c r="D112" s="708"/>
      <c r="E112" s="641">
        <v>6</v>
      </c>
      <c r="F112" s="734">
        <f t="shared" si="7"/>
        <v>0</v>
      </c>
    </row>
    <row r="113" spans="1:6" ht="51" x14ac:dyDescent="0.2">
      <c r="A113" s="649" t="s">
        <v>12649</v>
      </c>
      <c r="B113" s="646" t="s">
        <v>12465</v>
      </c>
      <c r="C113" s="647" t="s">
        <v>6682</v>
      </c>
      <c r="D113" s="708"/>
      <c r="E113" s="641">
        <v>1</v>
      </c>
      <c r="F113" s="734">
        <f t="shared" si="7"/>
        <v>0</v>
      </c>
    </row>
    <row r="114" spans="1:6" x14ac:dyDescent="0.2">
      <c r="A114" s="637" t="s">
        <v>12466</v>
      </c>
      <c r="B114" s="638" t="s">
        <v>12467</v>
      </c>
      <c r="C114" s="1337"/>
      <c r="D114" s="1338"/>
      <c r="E114" s="1338"/>
      <c r="F114" s="1339"/>
    </row>
    <row r="115" spans="1:6" x14ac:dyDescent="0.2">
      <c r="A115" s="649" t="s">
        <v>5054</v>
      </c>
      <c r="B115" s="646" t="s">
        <v>12468</v>
      </c>
      <c r="C115" s="650" t="s">
        <v>12412</v>
      </c>
      <c r="D115" s="708"/>
      <c r="E115" s="650">
        <v>30</v>
      </c>
      <c r="F115" s="734">
        <f t="shared" si="7"/>
        <v>0</v>
      </c>
    </row>
    <row r="116" spans="1:6" x14ac:dyDescent="0.2">
      <c r="A116" s="637" t="s">
        <v>12469</v>
      </c>
      <c r="B116" s="638" t="s">
        <v>12470</v>
      </c>
      <c r="C116" s="1337"/>
      <c r="D116" s="1338"/>
      <c r="E116" s="1338"/>
      <c r="F116" s="1339"/>
    </row>
    <row r="117" spans="1:6" x14ac:dyDescent="0.2">
      <c r="A117" s="649" t="s">
        <v>7378</v>
      </c>
      <c r="B117" s="646" t="s">
        <v>12471</v>
      </c>
      <c r="C117" s="647" t="s">
        <v>6695</v>
      </c>
      <c r="D117" s="708"/>
      <c r="E117" s="650">
        <v>90</v>
      </c>
      <c r="F117" s="734">
        <f t="shared" si="7"/>
        <v>0</v>
      </c>
    </row>
    <row r="118" spans="1:6" ht="25.5" x14ac:dyDescent="0.2">
      <c r="A118" s="649" t="s">
        <v>12472</v>
      </c>
      <c r="B118" s="646" t="s">
        <v>12646</v>
      </c>
      <c r="C118" s="647" t="s">
        <v>6695</v>
      </c>
      <c r="D118" s="708"/>
      <c r="E118" s="650">
        <v>90</v>
      </c>
      <c r="F118" s="734">
        <f t="shared" si="7"/>
        <v>0</v>
      </c>
    </row>
    <row r="119" spans="1:6" x14ac:dyDescent="0.2">
      <c r="A119" s="649" t="s">
        <v>12473</v>
      </c>
      <c r="B119" s="648" t="s">
        <v>12474</v>
      </c>
      <c r="C119" s="647" t="s">
        <v>6695</v>
      </c>
      <c r="D119" s="708"/>
      <c r="E119" s="650">
        <v>90</v>
      </c>
      <c r="F119" s="734">
        <f t="shared" si="7"/>
        <v>0</v>
      </c>
    </row>
    <row r="120" spans="1:6" x14ac:dyDescent="0.2">
      <c r="A120" s="649" t="s">
        <v>12475</v>
      </c>
      <c r="B120" s="648" t="s">
        <v>12476</v>
      </c>
      <c r="C120" s="647" t="s">
        <v>6695</v>
      </c>
      <c r="D120" s="708"/>
      <c r="E120" s="650">
        <v>90</v>
      </c>
      <c r="F120" s="734">
        <f t="shared" si="7"/>
        <v>0</v>
      </c>
    </row>
    <row r="121" spans="1:6" x14ac:dyDescent="0.2">
      <c r="A121" s="649" t="s">
        <v>12477</v>
      </c>
      <c r="B121" s="646" t="s">
        <v>12478</v>
      </c>
      <c r="C121" s="647" t="s">
        <v>12412</v>
      </c>
      <c r="D121" s="708"/>
      <c r="E121" s="650">
        <v>1</v>
      </c>
      <c r="F121" s="734">
        <f t="shared" si="7"/>
        <v>0</v>
      </c>
    </row>
    <row r="122" spans="1:6" ht="13.5" thickBot="1" x14ac:dyDescent="0.25">
      <c r="A122" s="649" t="s">
        <v>12479</v>
      </c>
      <c r="B122" s="646" t="s">
        <v>12480</v>
      </c>
      <c r="C122" s="647" t="s">
        <v>6695</v>
      </c>
      <c r="D122" s="735"/>
      <c r="E122" s="650">
        <v>408</v>
      </c>
      <c r="F122" s="734">
        <f t="shared" si="7"/>
        <v>0</v>
      </c>
    </row>
    <row r="123" spans="1:6" ht="16.5" thickBot="1" x14ac:dyDescent="0.3">
      <c r="A123" s="642"/>
      <c r="B123" s="643" t="s">
        <v>12481</v>
      </c>
      <c r="C123" s="1325">
        <f>SUM(F59:F113)+SUM(F41:F57)+SUM(F117:F122)+SUM(F115:F115)</f>
        <v>0</v>
      </c>
      <c r="D123" s="1326"/>
      <c r="E123" s="1326"/>
      <c r="F123" s="1327"/>
    </row>
    <row r="124" spans="1:6" ht="16.5" thickBot="1" x14ac:dyDescent="0.3">
      <c r="A124" s="644"/>
      <c r="B124" s="645" t="s">
        <v>12482</v>
      </c>
      <c r="C124" s="1316">
        <f>C116+C123</f>
        <v>0</v>
      </c>
      <c r="D124" s="1317"/>
      <c r="E124" s="1317"/>
      <c r="F124" s="1318"/>
    </row>
    <row r="125" spans="1:6" ht="23.25" x14ac:dyDescent="0.2">
      <c r="A125" s="624">
        <v>3</v>
      </c>
      <c r="B125" s="625" t="s">
        <v>12483</v>
      </c>
      <c r="C125" s="626"/>
      <c r="D125" s="627"/>
      <c r="E125" s="628"/>
      <c r="F125" s="629"/>
    </row>
    <row r="126" spans="1:6" ht="15.75" x14ac:dyDescent="0.2">
      <c r="A126" s="635" t="s">
        <v>12484</v>
      </c>
      <c r="B126" s="636" t="s">
        <v>12485</v>
      </c>
      <c r="C126" s="1328"/>
      <c r="D126" s="1329"/>
      <c r="E126" s="1329"/>
      <c r="F126" s="1330"/>
    </row>
    <row r="127" spans="1:6" x14ac:dyDescent="0.2">
      <c r="A127" s="637" t="s">
        <v>12486</v>
      </c>
      <c r="B127" s="638" t="s">
        <v>12487</v>
      </c>
      <c r="C127" s="1322"/>
      <c r="D127" s="1323"/>
      <c r="E127" s="1323"/>
      <c r="F127" s="1324"/>
    </row>
    <row r="128" spans="1:6" x14ac:dyDescent="0.2">
      <c r="A128" s="639" t="s">
        <v>5215</v>
      </c>
      <c r="B128" s="648" t="s">
        <v>12488</v>
      </c>
      <c r="C128" s="647" t="s">
        <v>12412</v>
      </c>
      <c r="D128" s="708"/>
      <c r="E128" s="647">
        <v>5</v>
      </c>
      <c r="F128" s="734">
        <f t="shared" ref="F128:F148" si="8">ROUND(E128*D128,2)</f>
        <v>0</v>
      </c>
    </row>
    <row r="129" spans="1:6" x14ac:dyDescent="0.2">
      <c r="A129" s="639" t="s">
        <v>5216</v>
      </c>
      <c r="B129" s="648" t="s">
        <v>12489</v>
      </c>
      <c r="C129" s="647" t="s">
        <v>12412</v>
      </c>
      <c r="D129" s="708"/>
      <c r="E129" s="647">
        <v>5</v>
      </c>
      <c r="F129" s="734">
        <f t="shared" si="8"/>
        <v>0</v>
      </c>
    </row>
    <row r="130" spans="1:6" x14ac:dyDescent="0.2">
      <c r="A130" s="639" t="s">
        <v>5217</v>
      </c>
      <c r="B130" s="648" t="s">
        <v>12490</v>
      </c>
      <c r="C130" s="647" t="s">
        <v>12412</v>
      </c>
      <c r="D130" s="708"/>
      <c r="E130" s="647">
        <v>2</v>
      </c>
      <c r="F130" s="734">
        <f t="shared" si="8"/>
        <v>0</v>
      </c>
    </row>
    <row r="131" spans="1:6" x14ac:dyDescent="0.2">
      <c r="A131" s="639" t="s">
        <v>12491</v>
      </c>
      <c r="B131" s="648" t="s">
        <v>12492</v>
      </c>
      <c r="C131" s="647" t="s">
        <v>12412</v>
      </c>
      <c r="D131" s="708"/>
      <c r="E131" s="647">
        <v>2</v>
      </c>
      <c r="F131" s="734">
        <f t="shared" si="8"/>
        <v>0</v>
      </c>
    </row>
    <row r="132" spans="1:6" x14ac:dyDescent="0.2">
      <c r="A132" s="639" t="s">
        <v>12493</v>
      </c>
      <c r="B132" s="648" t="s">
        <v>12494</v>
      </c>
      <c r="C132" s="647" t="s">
        <v>12412</v>
      </c>
      <c r="D132" s="708"/>
      <c r="E132" s="647">
        <v>2</v>
      </c>
      <c r="F132" s="734">
        <f t="shared" si="8"/>
        <v>0</v>
      </c>
    </row>
    <row r="133" spans="1:6" x14ac:dyDescent="0.2">
      <c r="A133" s="639" t="s">
        <v>12495</v>
      </c>
      <c r="B133" s="648" t="s">
        <v>12496</v>
      </c>
      <c r="C133" s="647" t="s">
        <v>12412</v>
      </c>
      <c r="D133" s="708"/>
      <c r="E133" s="647">
        <v>5</v>
      </c>
      <c r="F133" s="734">
        <f t="shared" si="8"/>
        <v>0</v>
      </c>
    </row>
    <row r="134" spans="1:6" x14ac:dyDescent="0.2">
      <c r="A134" s="639" t="s">
        <v>12497</v>
      </c>
      <c r="B134" s="648" t="s">
        <v>12498</v>
      </c>
      <c r="C134" s="647" t="s">
        <v>12412</v>
      </c>
      <c r="D134" s="708"/>
      <c r="E134" s="647">
        <v>2</v>
      </c>
      <c r="F134" s="734">
        <f t="shared" si="8"/>
        <v>0</v>
      </c>
    </row>
    <row r="135" spans="1:6" x14ac:dyDescent="0.2">
      <c r="A135" s="639" t="s">
        <v>12499</v>
      </c>
      <c r="B135" s="648" t="s">
        <v>12500</v>
      </c>
      <c r="C135" s="647" t="s">
        <v>12412</v>
      </c>
      <c r="D135" s="708"/>
      <c r="E135" s="647">
        <v>1</v>
      </c>
      <c r="F135" s="734">
        <f t="shared" si="8"/>
        <v>0</v>
      </c>
    </row>
    <row r="136" spans="1:6" x14ac:dyDescent="0.2">
      <c r="A136" s="639" t="s">
        <v>12501</v>
      </c>
      <c r="B136" s="648" t="s">
        <v>12502</v>
      </c>
      <c r="C136" s="647" t="s">
        <v>12412</v>
      </c>
      <c r="D136" s="708"/>
      <c r="E136" s="647">
        <v>1</v>
      </c>
      <c r="F136" s="734">
        <f t="shared" si="8"/>
        <v>0</v>
      </c>
    </row>
    <row r="137" spans="1:6" x14ac:dyDescent="0.2">
      <c r="A137" s="639" t="s">
        <v>12503</v>
      </c>
      <c r="B137" s="648" t="s">
        <v>12504</v>
      </c>
      <c r="C137" s="647" t="s">
        <v>12412</v>
      </c>
      <c r="D137" s="708"/>
      <c r="E137" s="647">
        <v>5</v>
      </c>
      <c r="F137" s="734">
        <f t="shared" si="8"/>
        <v>0</v>
      </c>
    </row>
    <row r="138" spans="1:6" x14ac:dyDescent="0.2">
      <c r="A138" s="639" t="s">
        <v>12505</v>
      </c>
      <c r="B138" s="648" t="s">
        <v>12506</v>
      </c>
      <c r="C138" s="647" t="s">
        <v>12412</v>
      </c>
      <c r="D138" s="708"/>
      <c r="E138" s="647">
        <v>1</v>
      </c>
      <c r="F138" s="734">
        <f t="shared" si="8"/>
        <v>0</v>
      </c>
    </row>
    <row r="139" spans="1:6" x14ac:dyDescent="0.2">
      <c r="A139" s="639" t="s">
        <v>12507</v>
      </c>
      <c r="B139" s="648" t="s">
        <v>12508</v>
      </c>
      <c r="C139" s="647" t="s">
        <v>12412</v>
      </c>
      <c r="D139" s="708"/>
      <c r="E139" s="647">
        <v>1</v>
      </c>
      <c r="F139" s="734">
        <f t="shared" si="8"/>
        <v>0</v>
      </c>
    </row>
    <row r="140" spans="1:6" ht="25.5" x14ac:dyDescent="0.2">
      <c r="A140" s="639" t="s">
        <v>12509</v>
      </c>
      <c r="B140" s="648" t="s">
        <v>12511</v>
      </c>
      <c r="C140" s="647" t="s">
        <v>12412</v>
      </c>
      <c r="D140" s="708"/>
      <c r="E140" s="647">
        <v>5</v>
      </c>
      <c r="F140" s="734">
        <f t="shared" si="8"/>
        <v>0</v>
      </c>
    </row>
    <row r="141" spans="1:6" ht="25.5" x14ac:dyDescent="0.2">
      <c r="A141" s="639" t="s">
        <v>12510</v>
      </c>
      <c r="B141" s="648" t="s">
        <v>12512</v>
      </c>
      <c r="C141" s="647" t="s">
        <v>12412</v>
      </c>
      <c r="D141" s="708"/>
      <c r="E141" s="647">
        <v>5</v>
      </c>
      <c r="F141" s="734">
        <f t="shared" si="8"/>
        <v>0</v>
      </c>
    </row>
    <row r="142" spans="1:6" x14ac:dyDescent="0.2">
      <c r="A142" s="637" t="s">
        <v>12513</v>
      </c>
      <c r="B142" s="638" t="s">
        <v>12514</v>
      </c>
      <c r="C142" s="1322"/>
      <c r="D142" s="1323"/>
      <c r="E142" s="1323"/>
      <c r="F142" s="1324"/>
    </row>
    <row r="143" spans="1:6" x14ac:dyDescent="0.2">
      <c r="A143" s="639" t="s">
        <v>5218</v>
      </c>
      <c r="B143" s="648" t="s">
        <v>12515</v>
      </c>
      <c r="C143" s="647" t="s">
        <v>12412</v>
      </c>
      <c r="D143" s="708"/>
      <c r="E143" s="647">
        <v>5</v>
      </c>
      <c r="F143" s="734">
        <f t="shared" si="8"/>
        <v>0</v>
      </c>
    </row>
    <row r="144" spans="1:6" x14ac:dyDescent="0.2">
      <c r="A144" s="639" t="s">
        <v>5219</v>
      </c>
      <c r="B144" s="648" t="s">
        <v>12516</v>
      </c>
      <c r="C144" s="647" t="s">
        <v>12412</v>
      </c>
      <c r="D144" s="708"/>
      <c r="E144" s="647">
        <v>5</v>
      </c>
      <c r="F144" s="734">
        <f t="shared" si="8"/>
        <v>0</v>
      </c>
    </row>
    <row r="145" spans="1:6" x14ac:dyDescent="0.2">
      <c r="A145" s="639" t="s">
        <v>5220</v>
      </c>
      <c r="B145" s="648" t="s">
        <v>12517</v>
      </c>
      <c r="C145" s="647" t="s">
        <v>12412</v>
      </c>
      <c r="D145" s="708"/>
      <c r="E145" s="647">
        <v>5</v>
      </c>
      <c r="F145" s="734">
        <f t="shared" si="8"/>
        <v>0</v>
      </c>
    </row>
    <row r="146" spans="1:6" x14ac:dyDescent="0.2">
      <c r="A146" s="639" t="s">
        <v>12518</v>
      </c>
      <c r="B146" s="648" t="s">
        <v>12519</v>
      </c>
      <c r="C146" s="647" t="s">
        <v>12412</v>
      </c>
      <c r="D146" s="708"/>
      <c r="E146" s="647">
        <v>5</v>
      </c>
      <c r="F146" s="734">
        <f t="shared" si="8"/>
        <v>0</v>
      </c>
    </row>
    <row r="147" spans="1:6" x14ac:dyDescent="0.2">
      <c r="A147" s="639" t="s">
        <v>12520</v>
      </c>
      <c r="B147" s="648" t="s">
        <v>12521</v>
      </c>
      <c r="C147" s="647" t="s">
        <v>12412</v>
      </c>
      <c r="D147" s="708"/>
      <c r="E147" s="647">
        <v>1</v>
      </c>
      <c r="F147" s="734">
        <f t="shared" si="8"/>
        <v>0</v>
      </c>
    </row>
    <row r="148" spans="1:6" ht="13.5" thickBot="1" x14ac:dyDescent="0.25">
      <c r="A148" s="639" t="s">
        <v>12522</v>
      </c>
      <c r="B148" s="648" t="s">
        <v>12523</v>
      </c>
      <c r="C148" s="647" t="s">
        <v>12412</v>
      </c>
      <c r="D148" s="708"/>
      <c r="E148" s="647">
        <v>5</v>
      </c>
      <c r="F148" s="734">
        <f t="shared" si="8"/>
        <v>0</v>
      </c>
    </row>
    <row r="149" spans="1:6" ht="16.5" thickBot="1" x14ac:dyDescent="0.3">
      <c r="A149" s="642"/>
      <c r="B149" s="643" t="s">
        <v>12524</v>
      </c>
      <c r="C149" s="1325">
        <f>SUM(F128:F141)+SUM(F143:F148)</f>
        <v>0</v>
      </c>
      <c r="D149" s="1326"/>
      <c r="E149" s="1326"/>
      <c r="F149" s="1327"/>
    </row>
    <row r="150" spans="1:6" ht="16.5" thickBot="1" x14ac:dyDescent="0.3">
      <c r="A150" s="644"/>
      <c r="B150" s="645" t="s">
        <v>12525</v>
      </c>
      <c r="C150" s="1316">
        <f>C149</f>
        <v>0</v>
      </c>
      <c r="D150" s="1317"/>
      <c r="E150" s="1317"/>
      <c r="F150" s="1318"/>
    </row>
    <row r="151" spans="1:6" ht="23.25" x14ac:dyDescent="0.2">
      <c r="A151" s="624">
        <v>4</v>
      </c>
      <c r="B151" s="625" t="s">
        <v>12526</v>
      </c>
      <c r="C151" s="626"/>
      <c r="D151" s="627"/>
      <c r="E151" s="628"/>
      <c r="F151" s="629"/>
    </row>
    <row r="152" spans="1:6" ht="15.75" x14ac:dyDescent="0.2">
      <c r="A152" s="635" t="s">
        <v>12527</v>
      </c>
      <c r="B152" s="636" t="s">
        <v>12528</v>
      </c>
      <c r="C152" s="1328"/>
      <c r="D152" s="1329"/>
      <c r="E152" s="1329"/>
      <c r="F152" s="1330"/>
    </row>
    <row r="153" spans="1:6" x14ac:dyDescent="0.2">
      <c r="A153" s="637" t="s">
        <v>12529</v>
      </c>
      <c r="B153" s="638" t="s">
        <v>12530</v>
      </c>
      <c r="C153" s="1322"/>
      <c r="D153" s="1323"/>
      <c r="E153" s="1323"/>
      <c r="F153" s="1324"/>
    </row>
    <row r="154" spans="1:6" ht="25.5" x14ac:dyDescent="0.2">
      <c r="A154" s="639" t="s">
        <v>5231</v>
      </c>
      <c r="B154" s="648" t="s">
        <v>12531</v>
      </c>
      <c r="C154" s="647" t="s">
        <v>12532</v>
      </c>
      <c r="D154" s="708"/>
      <c r="E154" s="647">
        <v>1</v>
      </c>
      <c r="F154" s="734">
        <f t="shared" ref="F154:F160" si="9">ROUND(E154*D154,2)</f>
        <v>0</v>
      </c>
    </row>
    <row r="155" spans="1:6" ht="25.5" x14ac:dyDescent="0.2">
      <c r="A155" s="639" t="s">
        <v>5870</v>
      </c>
      <c r="B155" s="648" t="s">
        <v>12533</v>
      </c>
      <c r="C155" s="647" t="s">
        <v>12532</v>
      </c>
      <c r="D155" s="708"/>
      <c r="E155" s="647">
        <v>0.2</v>
      </c>
      <c r="F155" s="734">
        <f t="shared" si="9"/>
        <v>0</v>
      </c>
    </row>
    <row r="156" spans="1:6" ht="25.5" x14ac:dyDescent="0.2">
      <c r="A156" s="639" t="s">
        <v>5871</v>
      </c>
      <c r="B156" s="648" t="s">
        <v>12534</v>
      </c>
      <c r="C156" s="647" t="s">
        <v>12532</v>
      </c>
      <c r="D156" s="708"/>
      <c r="E156" s="647">
        <v>0.2</v>
      </c>
      <c r="F156" s="734">
        <f t="shared" si="9"/>
        <v>0</v>
      </c>
    </row>
    <row r="157" spans="1:6" x14ac:dyDescent="0.2">
      <c r="A157" s="637" t="s">
        <v>12535</v>
      </c>
      <c r="B157" s="638" t="s">
        <v>12536</v>
      </c>
      <c r="C157" s="1322"/>
      <c r="D157" s="1323"/>
      <c r="E157" s="1323"/>
      <c r="F157" s="1324"/>
    </row>
    <row r="158" spans="1:6" ht="25.5" x14ac:dyDescent="0.2">
      <c r="A158" s="639" t="s">
        <v>5236</v>
      </c>
      <c r="B158" s="648" t="s">
        <v>12537</v>
      </c>
      <c r="C158" s="647" t="s">
        <v>12532</v>
      </c>
      <c r="D158" s="708"/>
      <c r="E158" s="647">
        <v>5</v>
      </c>
      <c r="F158" s="734">
        <f t="shared" si="9"/>
        <v>0</v>
      </c>
    </row>
    <row r="159" spans="1:6" x14ac:dyDescent="0.2">
      <c r="A159" s="637" t="s">
        <v>12538</v>
      </c>
      <c r="B159" s="638" t="s">
        <v>12539</v>
      </c>
      <c r="C159" s="1322"/>
      <c r="D159" s="1323"/>
      <c r="E159" s="1323"/>
      <c r="F159" s="1324"/>
    </row>
    <row r="160" spans="1:6" ht="39" thickBot="1" x14ac:dyDescent="0.25">
      <c r="A160" s="639" t="s">
        <v>5240</v>
      </c>
      <c r="B160" s="648" t="s">
        <v>12540</v>
      </c>
      <c r="C160" s="647" t="s">
        <v>12532</v>
      </c>
      <c r="D160" s="708"/>
      <c r="E160" s="647">
        <v>3</v>
      </c>
      <c r="F160" s="734">
        <f t="shared" si="9"/>
        <v>0</v>
      </c>
    </row>
    <row r="161" spans="1:6" ht="16.5" thickBot="1" x14ac:dyDescent="0.3">
      <c r="A161" s="642"/>
      <c r="B161" s="643" t="s">
        <v>12541</v>
      </c>
      <c r="C161" s="1325">
        <f>+SUM(F160:F160)+SUM(F158:F158)+SUM(F154:F156)</f>
        <v>0</v>
      </c>
      <c r="D161" s="1326"/>
      <c r="E161" s="1326"/>
      <c r="F161" s="1327"/>
    </row>
    <row r="162" spans="1:6" ht="15.75" x14ac:dyDescent="0.2">
      <c r="A162" s="635" t="s">
        <v>12542</v>
      </c>
      <c r="B162" s="636" t="s">
        <v>12543</v>
      </c>
      <c r="C162" s="1328"/>
      <c r="D162" s="1329"/>
      <c r="E162" s="1329"/>
      <c r="F162" s="1330"/>
    </row>
    <row r="163" spans="1:6" x14ac:dyDescent="0.2">
      <c r="A163" s="637" t="s">
        <v>12544</v>
      </c>
      <c r="B163" s="638" t="s">
        <v>12545</v>
      </c>
      <c r="C163" s="1322"/>
      <c r="D163" s="1323"/>
      <c r="E163" s="1323"/>
      <c r="F163" s="1324"/>
    </row>
    <row r="164" spans="1:6" ht="51" x14ac:dyDescent="0.2">
      <c r="A164" s="639" t="s">
        <v>5232</v>
      </c>
      <c r="B164" s="648" t="s">
        <v>12639</v>
      </c>
      <c r="C164" s="647" t="s">
        <v>12532</v>
      </c>
      <c r="D164" s="708"/>
      <c r="E164" s="647">
        <v>1</v>
      </c>
      <c r="F164" s="734">
        <f t="shared" ref="F164:F179" si="10">ROUND(E164*D164,2)</f>
        <v>0</v>
      </c>
    </row>
    <row r="165" spans="1:6" ht="51" x14ac:dyDescent="0.2">
      <c r="A165" s="639" t="s">
        <v>12546</v>
      </c>
      <c r="B165" s="648" t="s">
        <v>12640</v>
      </c>
      <c r="C165" s="647" t="s">
        <v>12532</v>
      </c>
      <c r="D165" s="708"/>
      <c r="E165" s="647">
        <v>1</v>
      </c>
      <c r="F165" s="734">
        <f t="shared" si="10"/>
        <v>0</v>
      </c>
    </row>
    <row r="166" spans="1:6" ht="51" x14ac:dyDescent="0.2">
      <c r="A166" s="639" t="s">
        <v>12547</v>
      </c>
      <c r="B166" s="648" t="s">
        <v>12641</v>
      </c>
      <c r="C166" s="647" t="s">
        <v>12532</v>
      </c>
      <c r="D166" s="708"/>
      <c r="E166" s="647">
        <v>1</v>
      </c>
      <c r="F166" s="734">
        <f t="shared" si="10"/>
        <v>0</v>
      </c>
    </row>
    <row r="167" spans="1:6" ht="51" x14ac:dyDescent="0.2">
      <c r="A167" s="639" t="s">
        <v>12548</v>
      </c>
      <c r="B167" s="648" t="s">
        <v>12643</v>
      </c>
      <c r="C167" s="647" t="s">
        <v>12532</v>
      </c>
      <c r="D167" s="708"/>
      <c r="E167" s="647">
        <v>1</v>
      </c>
      <c r="F167" s="734">
        <f t="shared" si="10"/>
        <v>0</v>
      </c>
    </row>
    <row r="168" spans="1:6" x14ac:dyDescent="0.2">
      <c r="A168" s="637" t="s">
        <v>12549</v>
      </c>
      <c r="B168" s="638" t="s">
        <v>12550</v>
      </c>
      <c r="C168" s="1322"/>
      <c r="D168" s="1323"/>
      <c r="E168" s="1323"/>
      <c r="F168" s="1324"/>
    </row>
    <row r="169" spans="1:6" ht="51" x14ac:dyDescent="0.2">
      <c r="A169" s="639" t="s">
        <v>7599</v>
      </c>
      <c r="B169" s="648" t="s">
        <v>12644</v>
      </c>
      <c r="C169" s="647" t="s">
        <v>12532</v>
      </c>
      <c r="D169" s="708"/>
      <c r="E169" s="647">
        <v>1</v>
      </c>
      <c r="F169" s="734">
        <f t="shared" si="10"/>
        <v>0</v>
      </c>
    </row>
    <row r="170" spans="1:6" ht="51" x14ac:dyDescent="0.2">
      <c r="A170" s="639" t="s">
        <v>12551</v>
      </c>
      <c r="B170" s="648" t="s">
        <v>12645</v>
      </c>
      <c r="C170" s="647" t="s">
        <v>12532</v>
      </c>
      <c r="D170" s="708"/>
      <c r="E170" s="647">
        <v>1</v>
      </c>
      <c r="F170" s="734">
        <f t="shared" si="10"/>
        <v>0</v>
      </c>
    </row>
    <row r="171" spans="1:6" ht="51" x14ac:dyDescent="0.2">
      <c r="A171" s="639" t="s">
        <v>12552</v>
      </c>
      <c r="B171" s="648" t="s">
        <v>12642</v>
      </c>
      <c r="C171" s="647" t="s">
        <v>12532</v>
      </c>
      <c r="D171" s="708"/>
      <c r="E171" s="647">
        <v>1</v>
      </c>
      <c r="F171" s="734">
        <f t="shared" si="10"/>
        <v>0</v>
      </c>
    </row>
    <row r="172" spans="1:6" x14ac:dyDescent="0.2">
      <c r="A172" s="637" t="s">
        <v>12553</v>
      </c>
      <c r="B172" s="638" t="s">
        <v>12554</v>
      </c>
      <c r="C172" s="1322"/>
      <c r="D172" s="1323"/>
      <c r="E172" s="1323"/>
      <c r="F172" s="1324"/>
    </row>
    <row r="173" spans="1:6" ht="63.75" x14ac:dyDescent="0.2">
      <c r="A173" s="639" t="s">
        <v>5872</v>
      </c>
      <c r="B173" s="648" t="s">
        <v>12555</v>
      </c>
      <c r="C173" s="647" t="s">
        <v>12532</v>
      </c>
      <c r="D173" s="708"/>
      <c r="E173" s="647">
        <v>5</v>
      </c>
      <c r="F173" s="734">
        <f t="shared" si="10"/>
        <v>0</v>
      </c>
    </row>
    <row r="174" spans="1:6" ht="63.75" x14ac:dyDescent="0.2">
      <c r="A174" s="639" t="s">
        <v>7601</v>
      </c>
      <c r="B174" s="648" t="s">
        <v>12556</v>
      </c>
      <c r="C174" s="647" t="s">
        <v>12532</v>
      </c>
      <c r="D174" s="708"/>
      <c r="E174" s="647">
        <v>5</v>
      </c>
      <c r="F174" s="734">
        <f t="shared" si="10"/>
        <v>0</v>
      </c>
    </row>
    <row r="175" spans="1:6" x14ac:dyDescent="0.2">
      <c r="A175" s="637" t="s">
        <v>12557</v>
      </c>
      <c r="B175" s="638" t="s">
        <v>12558</v>
      </c>
      <c r="C175" s="1322"/>
      <c r="D175" s="1323"/>
      <c r="E175" s="1323"/>
      <c r="F175" s="1324"/>
    </row>
    <row r="176" spans="1:6" ht="51" x14ac:dyDescent="0.2">
      <c r="A176" s="639" t="s">
        <v>7611</v>
      </c>
      <c r="B176" s="648" t="s">
        <v>12559</v>
      </c>
      <c r="C176" s="647" t="s">
        <v>12532</v>
      </c>
      <c r="D176" s="708"/>
      <c r="E176" s="647">
        <v>1</v>
      </c>
      <c r="F176" s="734">
        <f t="shared" si="10"/>
        <v>0</v>
      </c>
    </row>
    <row r="177" spans="1:6" ht="51" x14ac:dyDescent="0.2">
      <c r="A177" s="639" t="s">
        <v>12560</v>
      </c>
      <c r="B177" s="648" t="s">
        <v>12561</v>
      </c>
      <c r="C177" s="647" t="s">
        <v>12532</v>
      </c>
      <c r="D177" s="708"/>
      <c r="E177" s="647">
        <v>1</v>
      </c>
      <c r="F177" s="734">
        <f t="shared" si="10"/>
        <v>0</v>
      </c>
    </row>
    <row r="178" spans="1:6" ht="51" x14ac:dyDescent="0.2">
      <c r="A178" s="639" t="s">
        <v>12562</v>
      </c>
      <c r="B178" s="648" t="s">
        <v>12563</v>
      </c>
      <c r="C178" s="647" t="s">
        <v>12532</v>
      </c>
      <c r="D178" s="708"/>
      <c r="E178" s="647">
        <v>0.2</v>
      </c>
      <c r="F178" s="734">
        <f t="shared" si="10"/>
        <v>0</v>
      </c>
    </row>
    <row r="179" spans="1:6" ht="51" x14ac:dyDescent="0.2">
      <c r="A179" s="639" t="s">
        <v>12564</v>
      </c>
      <c r="B179" s="648" t="s">
        <v>12565</v>
      </c>
      <c r="C179" s="647" t="s">
        <v>12532</v>
      </c>
      <c r="D179" s="708"/>
      <c r="E179" s="647">
        <v>0.2</v>
      </c>
      <c r="F179" s="734">
        <f t="shared" si="10"/>
        <v>0</v>
      </c>
    </row>
    <row r="180" spans="1:6" x14ac:dyDescent="0.2">
      <c r="A180" s="637" t="s">
        <v>12566</v>
      </c>
      <c r="B180" s="638" t="s">
        <v>12567</v>
      </c>
      <c r="C180" s="1322"/>
      <c r="D180" s="1323"/>
      <c r="E180" s="1323"/>
      <c r="F180" s="1324"/>
    </row>
    <row r="181" spans="1:6" ht="51" x14ac:dyDescent="0.2">
      <c r="A181" s="639" t="s">
        <v>5254</v>
      </c>
      <c r="B181" s="648" t="s">
        <v>12568</v>
      </c>
      <c r="C181" s="647" t="s">
        <v>12532</v>
      </c>
      <c r="D181" s="708"/>
      <c r="E181" s="647">
        <v>5</v>
      </c>
      <c r="F181" s="704">
        <f>E181*D181</f>
        <v>0</v>
      </c>
    </row>
    <row r="182" spans="1:6" ht="51" x14ac:dyDescent="0.2">
      <c r="A182" s="639" t="s">
        <v>7615</v>
      </c>
      <c r="B182" s="648" t="s">
        <v>12569</v>
      </c>
      <c r="C182" s="647" t="s">
        <v>12532</v>
      </c>
      <c r="D182" s="708"/>
      <c r="E182" s="647">
        <v>5</v>
      </c>
      <c r="F182" s="704">
        <f>E182*D182</f>
        <v>0</v>
      </c>
    </row>
    <row r="183" spans="1:6" x14ac:dyDescent="0.2">
      <c r="A183" s="637" t="s">
        <v>12570</v>
      </c>
      <c r="B183" s="638" t="s">
        <v>12571</v>
      </c>
      <c r="C183" s="1322"/>
      <c r="D183" s="1323"/>
      <c r="E183" s="1323"/>
      <c r="F183" s="1324"/>
    </row>
    <row r="184" spans="1:6" ht="51" x14ac:dyDescent="0.2">
      <c r="A184" s="639" t="s">
        <v>5258</v>
      </c>
      <c r="B184" s="648" t="s">
        <v>12572</v>
      </c>
      <c r="C184" s="647" t="s">
        <v>12532</v>
      </c>
      <c r="D184" s="708"/>
      <c r="E184" s="647">
        <v>5</v>
      </c>
      <c r="F184" s="734">
        <f t="shared" ref="F184:F195" si="11">ROUND(E184*D184,2)</f>
        <v>0</v>
      </c>
    </row>
    <row r="185" spans="1:6" ht="51" x14ac:dyDescent="0.2">
      <c r="A185" s="639" t="s">
        <v>12573</v>
      </c>
      <c r="B185" s="648" t="s">
        <v>12574</v>
      </c>
      <c r="C185" s="647" t="s">
        <v>12532</v>
      </c>
      <c r="D185" s="708"/>
      <c r="E185" s="647">
        <v>5</v>
      </c>
      <c r="F185" s="734">
        <f t="shared" si="11"/>
        <v>0</v>
      </c>
    </row>
    <row r="186" spans="1:6" ht="51" x14ac:dyDescent="0.2">
      <c r="A186" s="639" t="s">
        <v>12575</v>
      </c>
      <c r="B186" s="648" t="s">
        <v>12576</v>
      </c>
      <c r="C186" s="647" t="s">
        <v>12532</v>
      </c>
      <c r="D186" s="708"/>
      <c r="E186" s="647">
        <v>0.3</v>
      </c>
      <c r="F186" s="734">
        <f t="shared" si="11"/>
        <v>0</v>
      </c>
    </row>
    <row r="187" spans="1:6" ht="51" x14ac:dyDescent="0.2">
      <c r="A187" s="639" t="s">
        <v>12577</v>
      </c>
      <c r="B187" s="648" t="s">
        <v>12578</v>
      </c>
      <c r="C187" s="647" t="s">
        <v>12532</v>
      </c>
      <c r="D187" s="708"/>
      <c r="E187" s="647">
        <v>0.3</v>
      </c>
      <c r="F187" s="734">
        <f t="shared" si="11"/>
        <v>0</v>
      </c>
    </row>
    <row r="188" spans="1:6" x14ac:dyDescent="0.2">
      <c r="A188" s="637" t="s">
        <v>12579</v>
      </c>
      <c r="B188" s="638" t="s">
        <v>12580</v>
      </c>
      <c r="C188" s="1322"/>
      <c r="D188" s="1323"/>
      <c r="E188" s="1323"/>
      <c r="F188" s="1324"/>
    </row>
    <row r="189" spans="1:6" ht="51" x14ac:dyDescent="0.2">
      <c r="A189" s="639" t="s">
        <v>5260</v>
      </c>
      <c r="B189" s="648" t="s">
        <v>12581</v>
      </c>
      <c r="C189" s="647" t="s">
        <v>12532</v>
      </c>
      <c r="D189" s="708"/>
      <c r="E189" s="647">
        <v>1</v>
      </c>
      <c r="F189" s="734">
        <f t="shared" si="11"/>
        <v>0</v>
      </c>
    </row>
    <row r="190" spans="1:6" ht="51" x14ac:dyDescent="0.2">
      <c r="A190" s="639" t="s">
        <v>5261</v>
      </c>
      <c r="B190" s="648" t="s">
        <v>12582</v>
      </c>
      <c r="C190" s="647" t="s">
        <v>12532</v>
      </c>
      <c r="D190" s="708"/>
      <c r="E190" s="647">
        <v>1</v>
      </c>
      <c r="F190" s="734">
        <f t="shared" si="11"/>
        <v>0</v>
      </c>
    </row>
    <row r="191" spans="1:6" ht="51" x14ac:dyDescent="0.2">
      <c r="A191" s="639" t="s">
        <v>7627</v>
      </c>
      <c r="B191" s="648" t="s">
        <v>12583</v>
      </c>
      <c r="C191" s="647" t="s">
        <v>12532</v>
      </c>
      <c r="D191" s="708"/>
      <c r="E191" s="647">
        <v>1</v>
      </c>
      <c r="F191" s="734">
        <f t="shared" si="11"/>
        <v>0</v>
      </c>
    </row>
    <row r="192" spans="1:6" x14ac:dyDescent="0.2">
      <c r="A192" s="637" t="s">
        <v>12584</v>
      </c>
      <c r="B192" s="638" t="s">
        <v>12585</v>
      </c>
      <c r="C192" s="1322"/>
      <c r="D192" s="1323"/>
      <c r="E192" s="1323"/>
      <c r="F192" s="1324"/>
    </row>
    <row r="193" spans="1:15" ht="51" x14ac:dyDescent="0.2">
      <c r="A193" s="639" t="s">
        <v>7636</v>
      </c>
      <c r="B193" s="648" t="s">
        <v>12586</v>
      </c>
      <c r="C193" s="647" t="s">
        <v>12532</v>
      </c>
      <c r="D193" s="708"/>
      <c r="E193" s="647">
        <v>1</v>
      </c>
      <c r="F193" s="734">
        <f t="shared" si="11"/>
        <v>0</v>
      </c>
    </row>
    <row r="194" spans="1:15" x14ac:dyDescent="0.2">
      <c r="A194" s="637" t="s">
        <v>12587</v>
      </c>
      <c r="B194" s="638" t="s">
        <v>12588</v>
      </c>
      <c r="C194" s="1322"/>
      <c r="D194" s="1323"/>
      <c r="E194" s="1323"/>
      <c r="F194" s="1324"/>
    </row>
    <row r="195" spans="1:15" ht="64.5" thickBot="1" x14ac:dyDescent="0.25">
      <c r="A195" s="639" t="s">
        <v>10363</v>
      </c>
      <c r="B195" s="648" t="s">
        <v>12589</v>
      </c>
      <c r="C195" s="647" t="s">
        <v>12532</v>
      </c>
      <c r="D195" s="708"/>
      <c r="E195" s="647">
        <v>1</v>
      </c>
      <c r="F195" s="734">
        <f t="shared" si="11"/>
        <v>0</v>
      </c>
    </row>
    <row r="196" spans="1:15" ht="16.5" thickBot="1" x14ac:dyDescent="0.3">
      <c r="A196" s="642"/>
      <c r="B196" s="643" t="s">
        <v>12590</v>
      </c>
      <c r="C196" s="1331">
        <f>SUM(F164:F167)+SUM(F169:F171)+SUM(F173:F174)+SUM(F176:F179)+SUM(F181:F182)+SUM(F184:F187)+SUM(F189:F191)+SUM(F193)+SUM(F195)</f>
        <v>0</v>
      </c>
      <c r="D196" s="1332"/>
      <c r="E196" s="1332"/>
      <c r="F196" s="1333"/>
    </row>
    <row r="197" spans="1:15" ht="15.75" x14ac:dyDescent="0.2">
      <c r="A197" s="635" t="s">
        <v>12591</v>
      </c>
      <c r="B197" s="636" t="s">
        <v>12592</v>
      </c>
      <c r="C197" s="1328"/>
      <c r="D197" s="1329"/>
      <c r="E197" s="1329"/>
      <c r="F197" s="1330"/>
    </row>
    <row r="198" spans="1:15" x14ac:dyDescent="0.2">
      <c r="A198" s="637" t="s">
        <v>12593</v>
      </c>
      <c r="B198" s="638" t="s">
        <v>12594</v>
      </c>
      <c r="C198" s="1322"/>
      <c r="D198" s="1323"/>
      <c r="E198" s="1323"/>
      <c r="F198" s="1324"/>
    </row>
    <row r="199" spans="1:15" ht="51" x14ac:dyDescent="0.2">
      <c r="A199" s="639" t="s">
        <v>5233</v>
      </c>
      <c r="B199" s="648" t="s">
        <v>12595</v>
      </c>
      <c r="C199" s="647" t="s">
        <v>12532</v>
      </c>
      <c r="D199" s="708"/>
      <c r="E199" s="647">
        <v>10</v>
      </c>
      <c r="F199" s="734">
        <f t="shared" ref="F199:F201" si="12">ROUND(E199*D199,2)</f>
        <v>0</v>
      </c>
    </row>
    <row r="200" spans="1:15" x14ac:dyDescent="0.2">
      <c r="A200" s="637" t="s">
        <v>12596</v>
      </c>
      <c r="B200" s="638" t="s">
        <v>12597</v>
      </c>
      <c r="C200" s="1322"/>
      <c r="D200" s="1323"/>
      <c r="E200" s="1323"/>
      <c r="F200" s="1324"/>
    </row>
    <row r="201" spans="1:15" ht="51.75" thickBot="1" x14ac:dyDescent="0.25">
      <c r="A201" s="639" t="s">
        <v>5237</v>
      </c>
      <c r="B201" s="648" t="s">
        <v>12711</v>
      </c>
      <c r="C201" s="647" t="s">
        <v>12532</v>
      </c>
      <c r="D201" s="708"/>
      <c r="E201" s="647">
        <v>0.1</v>
      </c>
      <c r="F201" s="734">
        <f t="shared" si="12"/>
        <v>0</v>
      </c>
    </row>
    <row r="202" spans="1:15" ht="16.5" thickBot="1" x14ac:dyDescent="0.3">
      <c r="A202" s="642"/>
      <c r="B202" s="643" t="s">
        <v>12598</v>
      </c>
      <c r="C202" s="1325">
        <f>SUM(F199)+SUM(F201)</f>
        <v>0</v>
      </c>
      <c r="D202" s="1326"/>
      <c r="E202" s="1326"/>
      <c r="F202" s="1327"/>
    </row>
    <row r="203" spans="1:15" s="651" customFormat="1" ht="16.5" thickBot="1" x14ac:dyDescent="0.3">
      <c r="A203" s="644"/>
      <c r="B203" s="645" t="s">
        <v>12599</v>
      </c>
      <c r="C203" s="1316">
        <f>SUM(C202+C196+C161)</f>
        <v>0</v>
      </c>
      <c r="D203" s="1317"/>
      <c r="E203" s="1317"/>
      <c r="F203" s="1318"/>
      <c r="G203" s="703"/>
      <c r="H203" s="703"/>
      <c r="I203" s="703"/>
      <c r="J203" s="703"/>
      <c r="K203" s="703"/>
      <c r="L203" s="703"/>
      <c r="M203" s="703"/>
      <c r="N203" s="703"/>
      <c r="O203" s="703"/>
    </row>
    <row r="204" spans="1:15" ht="23.25" x14ac:dyDescent="0.2">
      <c r="A204" s="624">
        <v>5</v>
      </c>
      <c r="B204" s="625" t="s">
        <v>12600</v>
      </c>
      <c r="C204" s="626"/>
      <c r="D204" s="627"/>
      <c r="E204" s="628"/>
      <c r="F204" s="629"/>
    </row>
    <row r="205" spans="1:15" ht="15.75" x14ac:dyDescent="0.2">
      <c r="A205" s="635" t="s">
        <v>12601</v>
      </c>
      <c r="B205" s="636" t="s">
        <v>12600</v>
      </c>
      <c r="C205" s="1328"/>
      <c r="D205" s="1329"/>
      <c r="E205" s="1329"/>
      <c r="F205" s="1330"/>
    </row>
    <row r="206" spans="1:15" ht="25.5" x14ac:dyDescent="0.2">
      <c r="A206" s="637" t="s">
        <v>12602</v>
      </c>
      <c r="B206" s="638" t="s">
        <v>12603</v>
      </c>
      <c r="C206" s="1322"/>
      <c r="D206" s="1323"/>
      <c r="E206" s="1323"/>
      <c r="F206" s="1324"/>
    </row>
    <row r="207" spans="1:15" ht="13.5" thickBot="1" x14ac:dyDescent="0.25">
      <c r="A207" s="639" t="s">
        <v>5262</v>
      </c>
      <c r="B207" s="648" t="s">
        <v>12604</v>
      </c>
      <c r="C207" s="647" t="s">
        <v>12605</v>
      </c>
      <c r="D207" s="705">
        <v>150000</v>
      </c>
      <c r="E207" s="706">
        <v>0.15</v>
      </c>
      <c r="F207" s="704">
        <f>(1+E207)*D207</f>
        <v>172500</v>
      </c>
    </row>
    <row r="208" spans="1:15" ht="16.5" thickBot="1" x14ac:dyDescent="0.3">
      <c r="A208" s="642"/>
      <c r="B208" s="643" t="s">
        <v>12606</v>
      </c>
      <c r="C208" s="1325">
        <f>F207</f>
        <v>172500</v>
      </c>
      <c r="D208" s="1326"/>
      <c r="E208" s="1326"/>
      <c r="F208" s="1327"/>
    </row>
    <row r="209" spans="1:15" ht="16.5" thickBot="1" x14ac:dyDescent="0.3">
      <c r="A209" s="644"/>
      <c r="B209" s="645" t="s">
        <v>12607</v>
      </c>
      <c r="C209" s="1316">
        <f>C208</f>
        <v>172500</v>
      </c>
      <c r="D209" s="1317"/>
      <c r="E209" s="1317"/>
      <c r="F209" s="1318"/>
    </row>
    <row r="210" spans="1:15" s="651" customFormat="1" ht="16.5" thickBot="1" x14ac:dyDescent="0.3">
      <c r="A210" s="652"/>
      <c r="B210" s="653" t="s">
        <v>12710</v>
      </c>
      <c r="C210" s="1319">
        <f>C209+C203+C150+C124+C36</f>
        <v>172500</v>
      </c>
      <c r="D210" s="1320"/>
      <c r="E210" s="1320"/>
      <c r="F210" s="1321"/>
      <c r="G210" s="703"/>
      <c r="H210" s="703"/>
      <c r="I210" s="703"/>
      <c r="J210" s="703"/>
      <c r="K210" s="703"/>
      <c r="L210" s="703"/>
      <c r="M210" s="703"/>
      <c r="N210" s="703"/>
      <c r="O210" s="703"/>
    </row>
  </sheetData>
  <sheetProtection password="FB83" sheet="1" objects="1" scenarios="1"/>
  <mergeCells count="48">
    <mergeCell ref="A1:F1"/>
    <mergeCell ref="C5:F5"/>
    <mergeCell ref="C10:F10"/>
    <mergeCell ref="C15:F15"/>
    <mergeCell ref="C4:F4"/>
    <mergeCell ref="C123:F123"/>
    <mergeCell ref="C20:F20"/>
    <mergeCell ref="C25:F25"/>
    <mergeCell ref="C39:F39"/>
    <mergeCell ref="C40:F40"/>
    <mergeCell ref="C58:F58"/>
    <mergeCell ref="C114:F114"/>
    <mergeCell ref="C116:F116"/>
    <mergeCell ref="C30:F30"/>
    <mergeCell ref="C35:F35"/>
    <mergeCell ref="C36:F36"/>
    <mergeCell ref="C162:F162"/>
    <mergeCell ref="C124:F124"/>
    <mergeCell ref="C126:F126"/>
    <mergeCell ref="C127:F127"/>
    <mergeCell ref="C142:F142"/>
    <mergeCell ref="C149:F149"/>
    <mergeCell ref="C150:F150"/>
    <mergeCell ref="C152:F152"/>
    <mergeCell ref="C153:F153"/>
    <mergeCell ref="C157:F157"/>
    <mergeCell ref="C159:F159"/>
    <mergeCell ref="C161:F161"/>
    <mergeCell ref="C198:F198"/>
    <mergeCell ref="C163:F163"/>
    <mergeCell ref="C168:F168"/>
    <mergeCell ref="C172:F172"/>
    <mergeCell ref="C175:F175"/>
    <mergeCell ref="C180:F180"/>
    <mergeCell ref="C183:F183"/>
    <mergeCell ref="C188:F188"/>
    <mergeCell ref="C192:F192"/>
    <mergeCell ref="C194:F194"/>
    <mergeCell ref="C196:F196"/>
    <mergeCell ref="C197:F197"/>
    <mergeCell ref="C209:F209"/>
    <mergeCell ref="C210:F210"/>
    <mergeCell ref="C200:F200"/>
    <mergeCell ref="C202:F202"/>
    <mergeCell ref="C203:F203"/>
    <mergeCell ref="C205:F205"/>
    <mergeCell ref="C206:F206"/>
    <mergeCell ref="C208:F208"/>
  </mergeCells>
  <pageMargins left="0.7" right="0.7" top="0.75" bottom="0.75" header="0.3" footer="0.3"/>
  <pageSetup paperSize="9" scale="76"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249977111117893"/>
  </sheetPr>
  <dimension ref="A1:F3"/>
  <sheetViews>
    <sheetView zoomScaleNormal="100" workbookViewId="0">
      <selection activeCell="D3" sqref="D3"/>
    </sheetView>
  </sheetViews>
  <sheetFormatPr defaultColWidth="11.42578125" defaultRowHeight="15" x14ac:dyDescent="0.25"/>
  <cols>
    <col min="1" max="1" width="29" customWidth="1"/>
    <col min="2" max="2" width="32.42578125" customWidth="1"/>
    <col min="3" max="3" width="13.5703125" customWidth="1"/>
    <col min="4" max="4" width="7.28515625" style="687" customWidth="1"/>
    <col min="5" max="5" width="4.5703125" style="687" bestFit="1" customWidth="1"/>
    <col min="6" max="6" width="11" style="687" customWidth="1"/>
  </cols>
  <sheetData>
    <row r="1" spans="1:6" ht="42.75" customHeight="1" thickBot="1" x14ac:dyDescent="0.3">
      <c r="A1" s="1346" t="s">
        <v>12776</v>
      </c>
      <c r="B1" s="1347"/>
      <c r="C1" s="1347"/>
      <c r="D1" s="1347"/>
      <c r="E1" s="1347"/>
      <c r="F1" s="1348"/>
    </row>
    <row r="2" spans="1:6" ht="15.75" x14ac:dyDescent="0.25">
      <c r="A2" s="630" t="s">
        <v>12312</v>
      </c>
      <c r="B2" s="631" t="s">
        <v>12313</v>
      </c>
      <c r="C2" s="632" t="s">
        <v>12314</v>
      </c>
      <c r="D2" s="633" t="s">
        <v>12315</v>
      </c>
      <c r="E2" s="632" t="s">
        <v>72</v>
      </c>
      <c r="F2" s="634" t="s">
        <v>6405</v>
      </c>
    </row>
    <row r="3" spans="1:6" ht="25.5" x14ac:dyDescent="0.25">
      <c r="A3" s="639" t="s">
        <v>11146</v>
      </c>
      <c r="B3" s="640" t="s">
        <v>12635</v>
      </c>
      <c r="C3" s="641" t="s">
        <v>12636</v>
      </c>
      <c r="D3" s="709"/>
      <c r="E3" s="641">
        <v>9</v>
      </c>
      <c r="F3" s="704">
        <f>E3*D3</f>
        <v>0</v>
      </c>
    </row>
  </sheetData>
  <sheetProtection password="FB83" sheet="1" objects="1" scenarios="1"/>
  <mergeCells count="1">
    <mergeCell ref="A1:F1"/>
  </mergeCell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rgb="FF00B0F0"/>
    <pageSetUpPr fitToPage="1"/>
  </sheetPr>
  <dimension ref="A1:P75"/>
  <sheetViews>
    <sheetView zoomScale="60" zoomScaleNormal="60" workbookViewId="0">
      <selection sqref="A1:M1"/>
    </sheetView>
  </sheetViews>
  <sheetFormatPr defaultColWidth="11.42578125" defaultRowHeight="15" x14ac:dyDescent="0.25"/>
  <cols>
    <col min="1" max="1" width="23" bestFit="1" customWidth="1"/>
    <col min="2" max="13" width="19.28515625" style="654" customWidth="1"/>
    <col min="14" max="16" width="11.42578125" style="690"/>
  </cols>
  <sheetData>
    <row r="1" spans="1:13" ht="66" customHeight="1" thickBot="1" x14ac:dyDescent="0.3">
      <c r="A1" s="915" t="s">
        <v>12715</v>
      </c>
      <c r="B1" s="915"/>
      <c r="C1" s="915"/>
      <c r="D1" s="915"/>
      <c r="E1" s="915"/>
      <c r="F1" s="915"/>
      <c r="G1" s="915"/>
      <c r="H1" s="915"/>
      <c r="I1" s="915"/>
      <c r="J1" s="915"/>
      <c r="K1" s="915"/>
      <c r="L1" s="915"/>
      <c r="M1" s="915"/>
    </row>
    <row r="2" spans="1:13" s="786" customFormat="1" ht="34.5" customHeight="1" thickBot="1" x14ac:dyDescent="0.45">
      <c r="B2" s="912" t="s">
        <v>12716</v>
      </c>
      <c r="C2" s="913"/>
      <c r="D2" s="913"/>
      <c r="E2" s="913"/>
      <c r="F2" s="913"/>
      <c r="G2" s="913"/>
      <c r="H2" s="913"/>
      <c r="I2" s="913"/>
      <c r="J2" s="913"/>
      <c r="K2" s="913"/>
      <c r="L2" s="914"/>
      <c r="M2" s="787"/>
    </row>
    <row r="3" spans="1:13" ht="45.75" customHeight="1" thickBot="1" x14ac:dyDescent="0.3">
      <c r="A3" s="785"/>
      <c r="B3" s="678" t="s">
        <v>12611</v>
      </c>
      <c r="C3" s="679" t="s">
        <v>12612</v>
      </c>
      <c r="D3" s="679" t="s">
        <v>12613</v>
      </c>
      <c r="E3" s="679" t="s">
        <v>12614</v>
      </c>
      <c r="F3" s="679" t="s">
        <v>12615</v>
      </c>
      <c r="G3" s="679" t="s">
        <v>12616</v>
      </c>
      <c r="H3" s="679" t="s">
        <v>12617</v>
      </c>
      <c r="I3" s="679" t="s">
        <v>12618</v>
      </c>
      <c r="J3" s="679" t="s">
        <v>12619</v>
      </c>
      <c r="K3" s="679" t="s">
        <v>12620</v>
      </c>
      <c r="L3" s="680" t="s">
        <v>12621</v>
      </c>
      <c r="M3" s="670" t="s">
        <v>12608</v>
      </c>
    </row>
    <row r="4" spans="1:13" x14ac:dyDescent="0.25">
      <c r="A4" s="674" t="s">
        <v>904</v>
      </c>
      <c r="B4" s="672">
        <f>SUMIF('1 - HVAC'!$C$2:$C$4996,"Palais",'1 - HVAC'!L2:L4996)</f>
        <v>0</v>
      </c>
      <c r="C4" s="669">
        <f>SUMIF('2 - Électricité'!$C$2:$C$5000,"Palais",'2 - Électricité'!$L$2:$L$5000)</f>
        <v>0</v>
      </c>
      <c r="D4" s="669">
        <f>SUMIF('3 - Régulation &amp; GTC'!$C$2:$C$5000,"Palais",'3 - Régulation &amp; GTC'!$L$2:$L$5000)</f>
        <v>0</v>
      </c>
      <c r="E4" s="668">
        <f>SUMIF('4 - Protect. Sécurité Incendie'!$C$2:$C$5000,"Palais",'4 - Protect. Sécurité Incendie'!$L$2:$L$5000)</f>
        <v>0</v>
      </c>
      <c r="F4" s="668">
        <f>SUMIF('5 - Sureté &amp; Contrôle d''accès'!$C$2:$C$4996,"Palais",'5 - Sureté &amp; Contrôle d''accès'!$L$2:$L$4996)</f>
        <v>0</v>
      </c>
      <c r="G4" s="668">
        <f>SUMIF('6 - Plomberie &amp; Sanitaire'!$C$2:$C$4998,"Palais",'6 - Plomberie &amp; Sanitaire'!$L$2:$L$4998)</f>
        <v>0</v>
      </c>
      <c r="H4" s="668">
        <f>SUMIF('7 - Électromécanique'!$C$2:$C$4993,"Palais",'7 - Électromécanique'!$L$2:$L$4993)</f>
        <v>0</v>
      </c>
      <c r="I4" s="668">
        <f ca="1">SUMIF('8 - Équipement de cuisine'!$C$2:$C$5000,"Palais",'8 - Équipement de cuisine'!$L$2:$L$4999)</f>
        <v>0</v>
      </c>
      <c r="J4" s="668">
        <f>SUMIF('9 - Engin de levage'!$C$2:$C$5003,"Palais",'9 - Engin de levage'!$L$2:$L$5003)</f>
        <v>0</v>
      </c>
      <c r="K4" s="668">
        <f>SUMIF('10 - Transport de document'!$C$2:$C$5000,"Palais",'10 - Transport de document'!$L$2:$L$5000)</f>
        <v>0</v>
      </c>
      <c r="L4" s="667">
        <f>SUMIF('11 - Architecture'!$C$2:$C$4991,"Palais",'11 - Architecture'!$L$2:$L$4991)</f>
        <v>0</v>
      </c>
      <c r="M4" s="666">
        <f t="shared" ref="M4:M15" ca="1" si="0">SUM(B4:L4)</f>
        <v>0</v>
      </c>
    </row>
    <row r="5" spans="1:13" x14ac:dyDescent="0.25">
      <c r="A5" s="675" t="s">
        <v>535</v>
      </c>
      <c r="B5" s="671">
        <f>SUMIF('1 - HVAC'!$C$2:$C$4996,"Anneau",'1 - HVAC'!L2:L4996)</f>
        <v>0</v>
      </c>
      <c r="C5" s="665">
        <f>SUMIF('2 - Électricité'!$C$2:$C$5000,"Anneau",'2 - Électricité'!$L$2:$L$5000)</f>
        <v>0</v>
      </c>
      <c r="D5" s="665">
        <f>SUMIF('3 - Régulation &amp; GTC'!$C$2:$C$5000,"Anneau",'3 - Régulation &amp; GTC'!$L$2:$L$5000)</f>
        <v>0</v>
      </c>
      <c r="E5" s="665">
        <f>SUMIF('4 - Protect. Sécurité Incendie'!$C$2:$C$5000,"Anneau",'4 - Protect. Sécurité Incendie'!$L$2:$L$5000)</f>
        <v>0</v>
      </c>
      <c r="F5" s="665">
        <f>SUMIF('5 - Sureté &amp; Contrôle d''accès'!$C$2:$C$4996,"Anneau",'5 - Sureté &amp; Contrôle d''accès'!$L$2:$L$4996)</f>
        <v>0</v>
      </c>
      <c r="G5" s="665">
        <f>SUMIF('6 - Plomberie &amp; Sanitaire'!$C$2:$C$4998,"Anneau",'6 - Plomberie &amp; Sanitaire'!$L$2:$L$4998)</f>
        <v>0</v>
      </c>
      <c r="H5" s="665">
        <f>SUMIF('7 - Électromécanique'!$C$2:$C$4993,"Anneau",'7 - Électromécanique'!$L$2:$L$4993)</f>
        <v>0</v>
      </c>
      <c r="I5" s="665">
        <f ca="1">SUMIF('8 - Équipement de cuisine'!$C$2:$C$5000,"Anneau",'8 - Équipement de cuisine'!$L$2:$L$4999)</f>
        <v>0</v>
      </c>
      <c r="J5" s="665">
        <f>SUMIF('9 - Engin de levage'!$C$2:$C$5003,"Anneau",'9 - Engin de levage'!$L$2:$L$5003)</f>
        <v>0</v>
      </c>
      <c r="K5" s="665">
        <f>SUMIF('10 - Transport de document'!$C$2:$C$5000,"Anneau",'10 - Transport de document'!$L$2:$L$5000)</f>
        <v>0</v>
      </c>
      <c r="L5" s="664">
        <f>SUMIF('11 - Architecture'!$C$2:$C$4991,"Anneau",'11 - Architecture'!$L$2:$L$4991)</f>
        <v>0</v>
      </c>
      <c r="M5" s="663">
        <f t="shared" ca="1" si="0"/>
        <v>0</v>
      </c>
    </row>
    <row r="6" spans="1:13" x14ac:dyDescent="0.25">
      <c r="A6" s="675" t="s">
        <v>739</v>
      </c>
      <c r="B6" s="671">
        <f>SUMIF('1 - HVAC'!$C$2:$C$4996,"Galerie",'1 - HVAC'!L2:L4996)</f>
        <v>0</v>
      </c>
      <c r="C6" s="665">
        <f>SUMIF('2 - Électricité'!$C$2:$C$5000,"Galerie",'2 - Électricité'!$L$2:$L$5000)</f>
        <v>0</v>
      </c>
      <c r="D6" s="665">
        <f>SUMIF('3 - Régulation &amp; GTC'!$C$2:$C$5000,"Galerie",'3 - Régulation &amp; GTC'!$L$2:$L$5000)</f>
        <v>0</v>
      </c>
      <c r="E6" s="665">
        <f>SUMIF('4 - Protect. Sécurité Incendie'!$C$2:$C$5000,"Galerie",'4 - Protect. Sécurité Incendie'!$L$2:$L$5000)</f>
        <v>0</v>
      </c>
      <c r="F6" s="665">
        <f>SUMIF('5 - Sureté &amp; Contrôle d''accès'!$C$2:$C$4996,"Galerie",'5 - Sureté &amp; Contrôle d''accès'!$L$2:$L$4996)</f>
        <v>0</v>
      </c>
      <c r="G6" s="665">
        <f>SUMIF('6 - Plomberie &amp; Sanitaire'!$C$2:$C$4998,"Galerie",'6 - Plomberie &amp; Sanitaire'!$L$2:$L$4998)</f>
        <v>0</v>
      </c>
      <c r="H6" s="665">
        <f>SUMIF('7 - Électromécanique'!$C$2:$C$4993,"Galerie",'7 - Électromécanique'!$L$2:$L$4993)</f>
        <v>0</v>
      </c>
      <c r="I6" s="665">
        <f ca="1">SUMIF('8 - Équipement de cuisine'!$C$2:$C$5000,"Galerie",'8 - Équipement de cuisine'!$L$2:$L$4999)</f>
        <v>0</v>
      </c>
      <c r="J6" s="665">
        <f>SUMIF('9 - Engin de levage'!$C$2:$C$5003,"Galerie",'9 - Engin de levage'!$L$2:$L$5003)</f>
        <v>0</v>
      </c>
      <c r="K6" s="665">
        <f>SUMIF('10 - Transport de document'!$C$2:$C$5000,"Galerie",'10 - Transport de document'!$L$2:$L$5000)</f>
        <v>0</v>
      </c>
      <c r="L6" s="664">
        <f>SUMIF('11 - Architecture'!$C$2:$C$4991,"Galerie",'11 - Architecture'!$L$2:$L$4991)</f>
        <v>0</v>
      </c>
      <c r="M6" s="663">
        <f t="shared" ca="1" si="0"/>
        <v>0</v>
      </c>
    </row>
    <row r="7" spans="1:13" x14ac:dyDescent="0.25">
      <c r="A7" s="675" t="s">
        <v>4210</v>
      </c>
      <c r="B7" s="671">
        <f>SUMIF('1 - HVAC'!$C$2:$C$4996,"Tour A",'1 - HVAC'!L2:L4996)</f>
        <v>0</v>
      </c>
      <c r="C7" s="665">
        <f>SUMIF('2 - Électricité'!$C$2:$C$5000,"Tour A",'2 - Électricité'!$L$2:$L$5000)</f>
        <v>0</v>
      </c>
      <c r="D7" s="665">
        <f>SUMIF('3 - Régulation &amp; GTC'!$C$2:$C$5000,"Tour A",'3 - Régulation &amp; GTC'!$L$2:$L$5000)</f>
        <v>0</v>
      </c>
      <c r="E7" s="665">
        <f>SUMIF('4 - Protect. Sécurité Incendie'!$C$2:$C$5000,"Tour A",'4 - Protect. Sécurité Incendie'!$L$2:$L$5000)</f>
        <v>0</v>
      </c>
      <c r="F7" s="665">
        <f>SUMIF('5 - Sureté &amp; Contrôle d''accès'!$C$2:$C$4996,"Tour A",'5 - Sureté &amp; Contrôle d''accès'!$L$2:$L$4996)</f>
        <v>0</v>
      </c>
      <c r="G7" s="665">
        <f>SUMIF('6 - Plomberie &amp; Sanitaire'!$C$2:$C$4998,"Tour A",'6 - Plomberie &amp; Sanitaire'!$L$2:$L$4998)</f>
        <v>0</v>
      </c>
      <c r="H7" s="665">
        <f>SUMIF('7 - Électromécanique'!$C$2:$C$4993,"Tour A",'7 - Électromécanique'!$L$2:$L$4993)</f>
        <v>0</v>
      </c>
      <c r="I7" s="665">
        <f ca="1">SUMIF('8 - Équipement de cuisine'!$C$2:$C$5000,"Tour A",'8 - Équipement de cuisine'!$L$2:$L$4999)</f>
        <v>0</v>
      </c>
      <c r="J7" s="665">
        <f>SUMIF('9 - Engin de levage'!$C$2:$C$5003,"Tour A",'9 - Engin de levage'!$L$2:$L$5003)</f>
        <v>0</v>
      </c>
      <c r="K7" s="665">
        <f>SUMIF('10 - Transport de document'!$C$2:$C$5000,"Tour A",'10 - Transport de document'!$L$2:$L$5000)</f>
        <v>0</v>
      </c>
      <c r="L7" s="664">
        <f>SUMIF('11 - Architecture'!$C$2:$C$4991,"Tour A",'11 - Architecture'!$L$2:$L$4991)</f>
        <v>0</v>
      </c>
      <c r="M7" s="663">
        <f t="shared" ca="1" si="0"/>
        <v>0</v>
      </c>
    </row>
    <row r="8" spans="1:13" x14ac:dyDescent="0.25">
      <c r="A8" s="675" t="s">
        <v>4214</v>
      </c>
      <c r="B8" s="671">
        <f>SUMIF('1 - HVAC'!$C$2:$C$4996,"Tour B",'1 - HVAC'!L2:L4996)</f>
        <v>0</v>
      </c>
      <c r="C8" s="665">
        <f>SUMIF('2 - Électricité'!$C$2:$C$5000,"Tour B",'2 - Électricité'!$L$2:$L$5000)</f>
        <v>0</v>
      </c>
      <c r="D8" s="665">
        <f>SUMIF('3 - Régulation &amp; GTC'!$C$2:$C$5000,"Tour B",'3 - Régulation &amp; GTC'!$L$2:$L$5000)</f>
        <v>0</v>
      </c>
      <c r="E8" s="665">
        <f>SUMIF('4 - Protect. Sécurité Incendie'!$C$2:$C$5000,"Tour B",'4 - Protect. Sécurité Incendie'!$L$2:$L$5000)</f>
        <v>0</v>
      </c>
      <c r="F8" s="665">
        <f>SUMIF('5 - Sureté &amp; Contrôle d''accès'!$C$2:$C$4996,"Tour B",'5 - Sureté &amp; Contrôle d''accès'!$L$2:$L$4996)</f>
        <v>0</v>
      </c>
      <c r="G8" s="665">
        <f>SUMIF('6 - Plomberie &amp; Sanitaire'!$C$2:$C$4998,"Tour B",'6 - Plomberie &amp; Sanitaire'!$L$2:$L$4998)</f>
        <v>0</v>
      </c>
      <c r="H8" s="665">
        <f>SUMIF('7 - Électromécanique'!$C$2:$C$4993,"Tour B",'7 - Électromécanique'!$L$2:$L$4993)</f>
        <v>0</v>
      </c>
      <c r="I8" s="665">
        <f ca="1">SUMIF('8 - Équipement de cuisine'!$C$2:$C$5000,"Tour B",'8 - Équipement de cuisine'!$L$2:$L$4999)</f>
        <v>0</v>
      </c>
      <c r="J8" s="665">
        <f>SUMIF('9 - Engin de levage'!$C$2:$C$5003,"Tour B",'9 - Engin de levage'!$L$2:$L$5003)</f>
        <v>0</v>
      </c>
      <c r="K8" s="665">
        <f>SUMIF('10 - Transport de document'!$C$2:$C$5000,"Tour B",'10 - Transport de document'!$L$2:$L$5000)</f>
        <v>0</v>
      </c>
      <c r="L8" s="664">
        <f>SUMIF('11 - Architecture'!$C$2:$C$4991,"Tour B",'11 - Architecture'!$L$2:$L$4991)</f>
        <v>0</v>
      </c>
      <c r="M8" s="663">
        <f t="shared" ca="1" si="0"/>
        <v>0</v>
      </c>
    </row>
    <row r="9" spans="1:13" x14ac:dyDescent="0.25">
      <c r="A9" s="675" t="s">
        <v>5821</v>
      </c>
      <c r="B9" s="671">
        <f>SUMIF('1 - HVAC'!$C$2:$C$4996,"Erasmus",'1 - HVAC'!L2:L4996)</f>
        <v>0</v>
      </c>
      <c r="C9" s="665">
        <f>SUMIF('2 - Électricité'!$C$2:$C$5000,"Erasmus",'2 - Électricité'!$L$2:$L$5000)</f>
        <v>0</v>
      </c>
      <c r="D9" s="665">
        <f>SUMIF('3 - Régulation &amp; GTC'!$C$2:$C$5000,"Erasmus",'3 - Régulation &amp; GTC'!$L$2:$L$5000)</f>
        <v>0</v>
      </c>
      <c r="E9" s="665">
        <f>SUMIF('4 - Protect. Sécurité Incendie'!$C$2:$C$5000,"Erasmus",'4 - Protect. Sécurité Incendie'!$L$2:$L$5000)</f>
        <v>0</v>
      </c>
      <c r="F9" s="665">
        <f>SUMIF('5 - Sureté &amp; Contrôle d''accès'!$C$2:$C$4996,"Erasmus",'5 - Sureté &amp; Contrôle d''accès'!$L$2:$L$4996)</f>
        <v>0</v>
      </c>
      <c r="G9" s="665">
        <f>SUMIF('6 - Plomberie &amp; Sanitaire'!$C$2:$C$4998,"Erasmus",'6 - Plomberie &amp; Sanitaire'!$L$2:$L$4998)</f>
        <v>0</v>
      </c>
      <c r="H9" s="665">
        <f>SUMIF('7 - Électromécanique'!$C$2:$C$4993,"Erasmus",'7 - Électromécanique'!$L$2:$L$4993)</f>
        <v>0</v>
      </c>
      <c r="I9" s="665">
        <f ca="1">SUMIF('8 - Équipement de cuisine'!$C$2:$C$5000,"Erasmus",'8 - Équipement de cuisine'!$L$2:$L$4999)</f>
        <v>0</v>
      </c>
      <c r="J9" s="665">
        <f>SUMIF('9 - Engin de levage'!$C$2:$C$5003,"Erasmus",'9 - Engin de levage'!$L$2:$L$5003)</f>
        <v>0</v>
      </c>
      <c r="K9" s="665">
        <f>SUMIF('10 - Transport de document'!$C$2:$C$5000,"Erasmus",'10 - Transport de document'!$L$2:$L$5000)</f>
        <v>0</v>
      </c>
      <c r="L9" s="664">
        <f>SUMIF('11 - Architecture'!$C$2:$C$4991,"Erasmus",'11 - Architecture'!$L$2:$L$4991)</f>
        <v>0</v>
      </c>
      <c r="M9" s="663">
        <f t="shared" ca="1" si="0"/>
        <v>0</v>
      </c>
    </row>
    <row r="10" spans="1:13" x14ac:dyDescent="0.25">
      <c r="A10" s="675" t="s">
        <v>5827</v>
      </c>
      <c r="B10" s="671">
        <f>SUMIF('1 - HVAC'!$C$2:$C$4996,"Thomas More",'1 - HVAC'!L2:L4996)</f>
        <v>0</v>
      </c>
      <c r="C10" s="665">
        <f>SUMIF('2 - Électricité'!$C$2:$C$5000,"Thomas More",'2 - Électricité'!$L$2:$L$5000)</f>
        <v>0</v>
      </c>
      <c r="D10" s="665">
        <f>SUMIF('3 - Régulation &amp; GTC'!$C$2:$C$5000,"Thomas More",'3 - Régulation &amp; GTC'!$L$2:$L$5000)</f>
        <v>0</v>
      </c>
      <c r="E10" s="665">
        <f>SUMIF('4 - Protect. Sécurité Incendie'!$C$2:$C$5000,"Thomas More",'4 - Protect. Sécurité Incendie'!$L$2:$L$5000)</f>
        <v>0</v>
      </c>
      <c r="F10" s="665">
        <f>SUMIF('5 - Sureté &amp; Contrôle d''accès'!$C$2:$C$4996,"Thomas More",'5 - Sureté &amp; Contrôle d''accès'!$L$2:$L$4996)</f>
        <v>0</v>
      </c>
      <c r="G10" s="665">
        <f>SUMIF('6 - Plomberie &amp; Sanitaire'!$C$2:$C$4998,"Thomas More",'6 - Plomberie &amp; Sanitaire'!$L$2:$L$4998)</f>
        <v>0</v>
      </c>
      <c r="H10" s="665">
        <f>SUMIF('7 - Électromécanique'!$C$2:$C$4993,"Thomas More",'7 - Électromécanique'!$L$2:$L$4993)</f>
        <v>0</v>
      </c>
      <c r="I10" s="665">
        <f ca="1">SUMIF('8 - Équipement de cuisine'!$C$2:$C$5000,"Thomas More",'8 - Équipement de cuisine'!$L$2:$L$4999)</f>
        <v>0</v>
      </c>
      <c r="J10" s="665">
        <f>SUMIF('9 - Engin de levage'!$C$2:$C$5003,"Thomas More",'9 - Engin de levage'!$L$2:$L$5003)</f>
        <v>0</v>
      </c>
      <c r="K10" s="665">
        <f>SUMIF('10 - Transport de document'!$C$2:$C$5000,"Thomas More",'10 - Transport de document'!$L$2:$L$5000)</f>
        <v>0</v>
      </c>
      <c r="L10" s="664">
        <f>SUMIF('11 - Architecture'!$C$2:$C$4991,"Thomas More",'11 - Architecture'!$L$2:$L$4991)</f>
        <v>0</v>
      </c>
      <c r="M10" s="663">
        <f t="shared" ca="1" si="0"/>
        <v>0</v>
      </c>
    </row>
    <row r="11" spans="1:13" x14ac:dyDescent="0.25">
      <c r="A11" s="675" t="s">
        <v>5831</v>
      </c>
      <c r="B11" s="671">
        <f>SUMIF('1 - HVAC'!$C$2:$C$4996,"Annexe C",'1 - HVAC'!L2:L4996)</f>
        <v>0</v>
      </c>
      <c r="C11" s="665">
        <f>SUMIF('2 - Électricité'!$C$2:$C$5000,"Annexe C",'2 - Électricité'!$L$2:$L$5000)</f>
        <v>0</v>
      </c>
      <c r="D11" s="665">
        <f>SUMIF('3 - Régulation &amp; GTC'!$C$2:$C$5000,"Annexe C",'3 - Régulation &amp; GTC'!$L$2:$L$5000)</f>
        <v>0</v>
      </c>
      <c r="E11" s="665">
        <f>SUMIF('4 - Protect. Sécurité Incendie'!$C$2:$C$5000,"Annexe C",'4 - Protect. Sécurité Incendie'!$L$2:$L$5000)</f>
        <v>0</v>
      </c>
      <c r="F11" s="665">
        <f>SUMIF('5 - Sureté &amp; Contrôle d''accès'!$C$2:$C$4996,"Annexe C",'5 - Sureté &amp; Contrôle d''accès'!$L$2:$L$4996)</f>
        <v>0</v>
      </c>
      <c r="G11" s="665">
        <f>SUMIF('6 - Plomberie &amp; Sanitaire'!$C$2:$C$4998,"Annexe C",'6 - Plomberie &amp; Sanitaire'!$L$2:$L$4998)</f>
        <v>0</v>
      </c>
      <c r="H11" s="665">
        <f>SUMIF('7 - Électromécanique'!$C$2:$C$4993,"Annexe C",'7 - Électromécanique'!$L$2:$L$4993)</f>
        <v>0</v>
      </c>
      <c r="I11" s="665">
        <f ca="1">SUMIF('8 - Équipement de cuisine'!$C$2:$C$5000,"Annexe C",'8 - Équipement de cuisine'!$L$2:$L$4999)</f>
        <v>0</v>
      </c>
      <c r="J11" s="665">
        <f>SUMIF('9 - Engin de levage'!$C$2:$C$5003,"Annexe C",'9 - Engin de levage'!$L$2:$L$5003)</f>
        <v>0</v>
      </c>
      <c r="K11" s="665">
        <f>SUMIF('10 - Transport de document'!$C$2:$C$5000,"Annexe C",'10 - Transport de document'!$L$2:$L$5000)</f>
        <v>0</v>
      </c>
      <c r="L11" s="664">
        <f>SUMIF('11 - Architecture'!$C$2:$C$4991,"Annexe C",'11 - Architecture'!$L$2:$L$4991)</f>
        <v>0</v>
      </c>
      <c r="M11" s="663">
        <f t="shared" ca="1" si="0"/>
        <v>0</v>
      </c>
    </row>
    <row r="12" spans="1:13" x14ac:dyDescent="0.25">
      <c r="A12" s="675" t="s">
        <v>7923</v>
      </c>
      <c r="B12" s="677">
        <f>SUMIF('1 - HVAC'!$C$2:$C$4996,"CJ9",'1 - HVAC'!L2:L4996)</f>
        <v>0</v>
      </c>
      <c r="C12" s="665">
        <f>SUMIF('2 - Électricité'!$C$2:$C$5000,"CJ9",'2 - Électricité'!$L$2:$L$5000)</f>
        <v>0</v>
      </c>
      <c r="D12" s="665">
        <f>SUMIF('3 - Régulation &amp; GTC'!$C$2:$C$5000,"CJ9",'3 - Régulation &amp; GTC'!$L$2:$L$5000)</f>
        <v>0</v>
      </c>
      <c r="E12" s="665">
        <f>SUMIF('4 - Protect. Sécurité Incendie'!$C$2:$C$5000,"CJ9",'4 - Protect. Sécurité Incendie'!$L$2:$L$5000)</f>
        <v>0</v>
      </c>
      <c r="F12" s="665">
        <f>SUMIF('5 - Sureté &amp; Contrôle d''accès'!$C$2:$C$4996,"CJ9",'5 - Sureté &amp; Contrôle d''accès'!$L$2:$L$4996)</f>
        <v>0</v>
      </c>
      <c r="G12" s="665">
        <f>SUMIF('6 - Plomberie &amp; Sanitaire'!$C$2:$C$4998,"CJ9",'6 - Plomberie &amp; Sanitaire'!$L$2:$L$4998)</f>
        <v>0</v>
      </c>
      <c r="H12" s="665">
        <f>SUMIF('7 - Électromécanique'!$C$2:$C$4993,"CJ9",'7 - Électromécanique'!$L$2:$L$4993)</f>
        <v>0</v>
      </c>
      <c r="I12" s="665">
        <f>SUMIF('8 - Équipement de cuisine'!$C$2:$C$4999,"CJ9",'8 - Équipement de cuisine'!$L$2:$L$4999)</f>
        <v>0</v>
      </c>
      <c r="J12" s="671">
        <f>SUMIF('9 - Engin de levage'!$C$2:$C$5003,"CJ9",'9 - Engin de levage'!$L$2:$L$5003)</f>
        <v>0</v>
      </c>
      <c r="K12" s="671">
        <f>SUMIF('10 - Transport de document'!$C$2:$C$5000,"CJ9",'10 - Transport de document'!$L$2:$L$5000)</f>
        <v>0</v>
      </c>
      <c r="L12" s="664">
        <f>SUMIF('11 - Architecture'!$C$2:$C$4991,"CJ9",'11 - Architecture'!$L$2:$L$4991)</f>
        <v>0</v>
      </c>
      <c r="M12" s="663">
        <f t="shared" si="0"/>
        <v>0</v>
      </c>
    </row>
    <row r="13" spans="1:13" x14ac:dyDescent="0.25">
      <c r="A13" s="675" t="s">
        <v>12610</v>
      </c>
      <c r="B13" s="671">
        <f>SUMIF('1 - HVAC'!$C$2:$C$4996,"Parties communes",'1 - HVAC'!L2:L4996)</f>
        <v>0</v>
      </c>
      <c r="C13" s="665">
        <f>SUMIF('2 - Électricité'!$C$2:$C$5000,"Parties communes",'2 - Électricité'!$L$2:$L$5000)</f>
        <v>0</v>
      </c>
      <c r="D13" s="665">
        <f>SUMIF('3 - Régulation &amp; GTC'!$C$2:$C$5000,"Parties communes",'3 - Régulation &amp; GTC'!$L$2:$L$5000)</f>
        <v>0</v>
      </c>
      <c r="E13" s="665">
        <f>SUMIF('4 - Protect. Sécurité Incendie'!$C$2:$C$5000,"Parties communes",'4 - Protect. Sécurité Incendie'!$L$2:$L$5000)</f>
        <v>0</v>
      </c>
      <c r="F13" s="665">
        <f>SUMIF('5 - Sureté &amp; Contrôle d''accès'!$C$2:$C$4996,"Parties communes",'5 - Sureté &amp; Contrôle d''accès'!$L$2:$L$4996)</f>
        <v>0</v>
      </c>
      <c r="G13" s="665">
        <f>SUMIF('6 - Plomberie &amp; Sanitaire'!$C$2:$C$4998,"Parties communes",'6 - Plomberie &amp; Sanitaire'!$L$2:$L$4998)</f>
        <v>0</v>
      </c>
      <c r="H13" s="665">
        <f>SUMIF('7 - Électromécanique'!$C$2:$C$4993,"Parties communes",'7 - Électromécanique'!$L$2:$L$4993)</f>
        <v>0</v>
      </c>
      <c r="I13" s="665">
        <f ca="1">SUMIF('8 - Équipement de cuisine'!$C$2:$C$5000,"Parties communes",'8 - Équipement de cuisine'!$L$2:$L$4999)</f>
        <v>0</v>
      </c>
      <c r="J13" s="665">
        <f>SUMIF('9 - Engin de levage'!$C$2:$C$5003,"Parties communes",'9 - Engin de levage'!$L$2:$L$5003)</f>
        <v>0</v>
      </c>
      <c r="K13" s="665">
        <f>SUMIF('10 - Transport de document'!$C$2:$C$5000,"Parties communes",'10 - Transport de document'!$L$2:$L$5000)</f>
        <v>0</v>
      </c>
      <c r="L13" s="664">
        <f>SUMIF('11 - Architecture'!$C$2:$C$4991,"Parties communes",'11 - Architecture'!$L$2:$L$4991)</f>
        <v>0</v>
      </c>
      <c r="M13" s="663">
        <f t="shared" ca="1" si="0"/>
        <v>0</v>
      </c>
    </row>
    <row r="14" spans="1:13" x14ac:dyDescent="0.25">
      <c r="A14" s="675" t="s">
        <v>5926</v>
      </c>
      <c r="B14" s="671">
        <f>SUMIF('1 - HVAC'!$C$2:$C$4996,"Bâtiment T",'1 - HVAC'!L2:L4996)</f>
        <v>0</v>
      </c>
      <c r="C14" s="665">
        <f>SUMIF('2 - Électricité'!$C$2:$C$5000,"Bâtiment T",'2 - Électricité'!$L$2:$L$5000)</f>
        <v>0</v>
      </c>
      <c r="D14" s="665">
        <f>SUMIF('3 - Régulation &amp; GTC'!$C$2:$C$5000,"Bâtiment T",'3 - Régulation &amp; GTC'!$L$2:$L$5000)</f>
        <v>0</v>
      </c>
      <c r="E14" s="665">
        <f>SUMIF('4 - Protect. Sécurité Incendie'!$C$2:$C$5000,"Bâtiment T",'4 - Protect. Sécurité Incendie'!$L$2:$L$5000)</f>
        <v>0</v>
      </c>
      <c r="F14" s="665">
        <f>SUMIF('5 - Sureté &amp; Contrôle d''accès'!$C$2:$C$4996,"Bâtiment T",'5 - Sureté &amp; Contrôle d''accès'!$L$2:$L$4996)</f>
        <v>0</v>
      </c>
      <c r="G14" s="665">
        <f>SUMIF('6 - Plomberie &amp; Sanitaire'!$C$2:$C$4998,"Bâtiment T",'6 - Plomberie &amp; Sanitaire'!$L$2:$L$4998)</f>
        <v>0</v>
      </c>
      <c r="H14" s="665">
        <f>SUMIF('7 - Électromécanique'!$C$2:$C$4993,"Bâtiment T",'7 - Électromécanique'!$L$2:$L$4993)</f>
        <v>0</v>
      </c>
      <c r="I14" s="665">
        <f ca="1">SUMIF('8 - Équipement de cuisine'!$C$2:$C$5000,"Bâtiment T",'8 - Équipement de cuisine'!$L$2:$L$4999)</f>
        <v>0</v>
      </c>
      <c r="J14" s="665">
        <f>SUMIF('9 - Engin de levage'!$C$2:$C$5003,"Bâtiment T",'9 - Engin de levage'!$L$2:$L$5003)</f>
        <v>0</v>
      </c>
      <c r="K14" s="665">
        <f>SUMIF('10 - Transport de document'!$C$2:$C$5000,"Bâtiment T",'10 - Transport de document'!$L$2:$L$5000)</f>
        <v>0</v>
      </c>
      <c r="L14" s="664">
        <f>SUMIF('11 - Architecture'!$C$2:$C$4991,"Bâtiment T",'11 - Architecture'!$L$2:$L$4991)</f>
        <v>0</v>
      </c>
      <c r="M14" s="663">
        <f t="shared" ca="1" si="0"/>
        <v>0</v>
      </c>
    </row>
    <row r="15" spans="1:13" ht="15.75" thickBot="1" x14ac:dyDescent="0.3">
      <c r="A15" s="676" t="s">
        <v>12609</v>
      </c>
      <c r="B15" s="673">
        <f>SUMIF('1 - HVAC'!$C$2:$C$4996,"Bâtiment T Bis",'1 - HVAC'!L2:L4996)</f>
        <v>0</v>
      </c>
      <c r="C15" s="662">
        <f>SUMIF('2 - Électricité'!$C$2:$C$5000,"Bâtiment T Bis",'2 - Électricité'!$L$2:$L$5000)</f>
        <v>0</v>
      </c>
      <c r="D15" s="662">
        <f>SUMIF('3 - Régulation &amp; GTC'!$C$2:$C$5000,"Bâtiment T Bis",'3 - Régulation &amp; GTC'!$L$2:$L$5000)</f>
        <v>0</v>
      </c>
      <c r="E15" s="662">
        <f>SUMIF('4 - Protect. Sécurité Incendie'!$C$2:$C$5000,"Bâtiment T Bis",'4 - Protect. Sécurité Incendie'!$L$2:$L$5000)</f>
        <v>0</v>
      </c>
      <c r="F15" s="662">
        <f>SUMIF('5 - Sureté &amp; Contrôle d''accès'!$C$2:$C$4996,"Bâtiment T Bis",'5 - Sureté &amp; Contrôle d''accès'!$L$2:$L$4996)</f>
        <v>0</v>
      </c>
      <c r="G15" s="662">
        <f>SUMIF('6 - Plomberie &amp; Sanitaire'!$C$2:$C$4998,"Bâtiment T Bis",'6 - Plomberie &amp; Sanitaire'!$L$2:$L$4998)</f>
        <v>0</v>
      </c>
      <c r="H15" s="662">
        <f>SUMIF('7 - Électromécanique'!$C$2:$C$4993,"Bâtiment T Bis",'7 - Électromécanique'!$L$2:$L$4993)</f>
        <v>0</v>
      </c>
      <c r="I15" s="662">
        <f ca="1">SUMIF('8 - Équipement de cuisine'!$C$2:$C$5000,"Bâtiment T Bis",'8 - Équipement de cuisine'!$L$2:$L$4999)</f>
        <v>0</v>
      </c>
      <c r="J15" s="662">
        <f>SUMIF('9 - Engin de levage'!$C$2:$C$5003,"Bâtiment T Bis",'9 - Engin de levage'!$L$2:$L$5003)</f>
        <v>0</v>
      </c>
      <c r="K15" s="662">
        <f>SUMIF('10 - Transport de document'!$C$2:$C$5000,"Bâtiment T Bis",'10 - Transport de document'!$L$2:$L$5000)</f>
        <v>0</v>
      </c>
      <c r="L15" s="661">
        <f>SUMIF('11 - Architecture'!$C$2:$C$4991,"Bâtiment T Bis",'11 - Architecture'!$L$2:$L$4991)</f>
        <v>0</v>
      </c>
      <c r="M15" s="660">
        <f t="shared" ca="1" si="0"/>
        <v>0</v>
      </c>
    </row>
    <row r="16" spans="1:13" ht="15.75" thickBot="1" x14ac:dyDescent="0.3">
      <c r="A16" s="659" t="s">
        <v>12608</v>
      </c>
      <c r="B16" s="658">
        <f t="shared" ref="B16:M16" si="1">SUM(B4:B15)</f>
        <v>0</v>
      </c>
      <c r="C16" s="657">
        <f t="shared" si="1"/>
        <v>0</v>
      </c>
      <c r="D16" s="657">
        <f t="shared" si="1"/>
        <v>0</v>
      </c>
      <c r="E16" s="657">
        <f t="shared" si="1"/>
        <v>0</v>
      </c>
      <c r="F16" s="657">
        <f t="shared" si="1"/>
        <v>0</v>
      </c>
      <c r="G16" s="657">
        <f t="shared" si="1"/>
        <v>0</v>
      </c>
      <c r="H16" s="657">
        <f t="shared" si="1"/>
        <v>0</v>
      </c>
      <c r="I16" s="657">
        <f t="shared" ca="1" si="1"/>
        <v>0</v>
      </c>
      <c r="J16" s="657">
        <f t="shared" si="1"/>
        <v>0</v>
      </c>
      <c r="K16" s="657">
        <f t="shared" si="1"/>
        <v>0</v>
      </c>
      <c r="L16" s="656">
        <f t="shared" si="1"/>
        <v>0</v>
      </c>
      <c r="M16" s="655">
        <f t="shared" ca="1" si="1"/>
        <v>0</v>
      </c>
    </row>
    <row r="17" spans="1:13" s="690" customFormat="1" ht="15.75" thickBot="1" x14ac:dyDescent="0.3">
      <c r="B17" s="691"/>
      <c r="C17" s="691"/>
      <c r="D17" s="691"/>
      <c r="E17" s="691"/>
      <c r="F17" s="691"/>
      <c r="G17" s="691"/>
      <c r="H17" s="691"/>
      <c r="I17" s="691"/>
      <c r="J17" s="691"/>
      <c r="K17" s="691"/>
      <c r="L17" s="691"/>
      <c r="M17" s="691"/>
    </row>
    <row r="18" spans="1:13" s="786" customFormat="1" ht="34.5" customHeight="1" thickBot="1" x14ac:dyDescent="0.45">
      <c r="B18" s="912" t="s">
        <v>12755</v>
      </c>
      <c r="C18" s="913"/>
      <c r="D18" s="913"/>
      <c r="E18" s="913"/>
      <c r="F18" s="913"/>
      <c r="G18" s="913"/>
      <c r="H18" s="913"/>
      <c r="I18" s="913"/>
      <c r="J18" s="913"/>
      <c r="K18" s="913"/>
      <c r="L18" s="914"/>
      <c r="M18" s="787"/>
    </row>
    <row r="19" spans="1:13" ht="45.75" customHeight="1" thickBot="1" x14ac:dyDescent="0.3">
      <c r="A19" s="784"/>
      <c r="B19" s="678" t="s">
        <v>12611</v>
      </c>
      <c r="C19" s="679" t="s">
        <v>12612</v>
      </c>
      <c r="D19" s="679" t="s">
        <v>12613</v>
      </c>
      <c r="E19" s="679" t="s">
        <v>12614</v>
      </c>
      <c r="F19" s="679" t="s">
        <v>12615</v>
      </c>
      <c r="G19" s="679" t="s">
        <v>12616</v>
      </c>
      <c r="H19" s="679" t="s">
        <v>12617</v>
      </c>
      <c r="I19" s="679" t="s">
        <v>12618</v>
      </c>
      <c r="J19" s="679" t="s">
        <v>12619</v>
      </c>
      <c r="K19" s="679" t="s">
        <v>12620</v>
      </c>
      <c r="L19" s="680" t="s">
        <v>12621</v>
      </c>
      <c r="M19" s="670" t="s">
        <v>12608</v>
      </c>
    </row>
    <row r="20" spans="1:13" x14ac:dyDescent="0.25">
      <c r="A20" s="674" t="s">
        <v>904</v>
      </c>
      <c r="B20" s="672">
        <f>SUMIF('1 - HVAC'!$C$2:$C$4996,"Palais",'1 - HVAC'!M2:M4996)</f>
        <v>0</v>
      </c>
      <c r="C20" s="669">
        <f>SUMIF('2 - Électricité'!$C$2:$C$5000,"Palais",'2 - Électricité'!M2:M5000)</f>
        <v>0</v>
      </c>
      <c r="D20" s="669">
        <f>SUMIF('3 - Régulation &amp; GTC'!$C$2:$C$5000,"Palais",'3 - Régulation &amp; GTC'!M2:M5000)</f>
        <v>0</v>
      </c>
      <c r="E20" s="668">
        <f>SUMIF('4 - Protect. Sécurité Incendie'!$C$2:$C$5000,"Palais",'4 - Protect. Sécurité Incendie'!$M$2:$M$5000)</f>
        <v>0</v>
      </c>
      <c r="F20" s="668">
        <f>SUMIF('5 - Sureté &amp; Contrôle d''accès'!$C$2:$C$4996,"Palais",'5 - Sureté &amp; Contrôle d''accès'!$M$2:M4996)</f>
        <v>0</v>
      </c>
      <c r="G20" s="668">
        <f>SUMIF('6 - Plomberie &amp; Sanitaire'!$C$2:$C$4998,"Palais",'6 - Plomberie &amp; Sanitaire'!$M$2:$M$4998)</f>
        <v>0</v>
      </c>
      <c r="H20" s="668">
        <f>SUMIF('7 - Électromécanique'!$C$2:$C$4993,"Palais",'7 - Électromécanique'!$M$2:$M$4993)</f>
        <v>0</v>
      </c>
      <c r="I20" s="668">
        <f ca="1">SUMIF('8 - Équipement de cuisine'!$C$2:$C$5000,"Palais",'8 - Équipement de cuisine'!$M$2:$M$4999)</f>
        <v>0</v>
      </c>
      <c r="J20" s="668">
        <f>SUMIF('9 - Engin de levage'!$C$2:$C$5003,"Palais",'9 - Engin de levage'!$M$2:$M$5003)</f>
        <v>0</v>
      </c>
      <c r="K20" s="668">
        <f>SUMIF('10 - Transport de document'!$C$2:$C$5000,"Palais",'10 - Transport de document'!$M$2:$M$5000)</f>
        <v>0</v>
      </c>
      <c r="L20" s="667">
        <f>SUMIF('11 - Architecture'!$C$2:$C$4991,"Palais",'11 - Architecture'!$M$2:$M$4991)</f>
        <v>0</v>
      </c>
      <c r="M20" s="666">
        <f t="shared" ref="M20:M31" ca="1" si="2">SUM(B20:L20)</f>
        <v>0</v>
      </c>
    </row>
    <row r="21" spans="1:13" x14ac:dyDescent="0.25">
      <c r="A21" s="675" t="s">
        <v>535</v>
      </c>
      <c r="B21" s="671">
        <f>SUMIF('1 - HVAC'!$C$2:$C$4996,"Anneau",'1 - HVAC'!M2:M4996)</f>
        <v>0</v>
      </c>
      <c r="C21" s="665">
        <f>SUMIF('2 - Électricité'!$C$2:$C$5000,"Anneau",'2 - Électricité'!M2:M5000)</f>
        <v>0</v>
      </c>
      <c r="D21" s="665">
        <f>SUMIF('3 - Régulation &amp; GTC'!$C$2:$C$5000,"Anneau",'3 - Régulation &amp; GTC'!M2:M5000)</f>
        <v>0</v>
      </c>
      <c r="E21" s="665">
        <f>SUMIF('4 - Protect. Sécurité Incendie'!$C$2:$C$5000,"Anneau",'4 - Protect. Sécurité Incendie'!$M$2:$M$5000)</f>
        <v>0</v>
      </c>
      <c r="F21" s="665">
        <f>SUMIF('5 - Sureté &amp; Contrôle d''accès'!$C$2:$C$4996,"Anneau",'5 - Sureté &amp; Contrôle d''accès'!$M$2:M4996)</f>
        <v>0</v>
      </c>
      <c r="G21" s="665">
        <f>SUMIF('6 - Plomberie &amp; Sanitaire'!$C$2:$C$4998,"Anneau",'6 - Plomberie &amp; Sanitaire'!$M$2:$M$4998)</f>
        <v>0</v>
      </c>
      <c r="H21" s="665">
        <f>SUMIF('7 - Électromécanique'!$C$2:$C$4993,"Anneau",'7 - Électromécanique'!$M$2:$M$4993)</f>
        <v>0</v>
      </c>
      <c r="I21" s="665">
        <f ca="1">SUMIF('8 - Équipement de cuisine'!$C$2:$C$5000,"Anneau",'8 - Équipement de cuisine'!$M$2:$M$4999)</f>
        <v>0</v>
      </c>
      <c r="J21" s="665">
        <f>SUMIF('9 - Engin de levage'!$C$2:$C$5003,"Anneau",'9 - Engin de levage'!$M$2:$M$5003)</f>
        <v>0</v>
      </c>
      <c r="K21" s="665">
        <f>SUMIF('10 - Transport de document'!$C$2:$C$5000,"Anneau",'10 - Transport de document'!$M$2:$M$5000)</f>
        <v>0</v>
      </c>
      <c r="L21" s="664">
        <f>SUMIF('11 - Architecture'!$C$2:$C$4991,"Anneau",'11 - Architecture'!$M$2:$M$4991)</f>
        <v>0</v>
      </c>
      <c r="M21" s="663">
        <f t="shared" ca="1" si="2"/>
        <v>0</v>
      </c>
    </row>
    <row r="22" spans="1:13" x14ac:dyDescent="0.25">
      <c r="A22" s="675" t="s">
        <v>739</v>
      </c>
      <c r="B22" s="671">
        <f>SUMIF('1 - HVAC'!$C$2:$C$4996,"Galerie",'1 - HVAC'!M2:M4996)</f>
        <v>0</v>
      </c>
      <c r="C22" s="665">
        <f>SUMIF('2 - Électricité'!$C$2:$C$5000,"Galerie",'2 - Électricité'!M2:M5000)</f>
        <v>0</v>
      </c>
      <c r="D22" s="665">
        <f>SUMIF('3 - Régulation &amp; GTC'!$C$2:$C$5000,"Galerie",'3 - Régulation &amp; GTC'!M2:M5000)</f>
        <v>0</v>
      </c>
      <c r="E22" s="665">
        <f>SUMIF('4 - Protect. Sécurité Incendie'!$C$2:$C$5000,"Galerie",'4 - Protect. Sécurité Incendie'!$M$2:$M$5000)</f>
        <v>0</v>
      </c>
      <c r="F22" s="665">
        <f>SUMIF('5 - Sureté &amp; Contrôle d''accès'!$C$2:$C$4996,"Galerie",'5 - Sureté &amp; Contrôle d''accès'!$M$2:M4996)</f>
        <v>0</v>
      </c>
      <c r="G22" s="665">
        <f>SUMIF('6 - Plomberie &amp; Sanitaire'!$C$2:$C$4998,"Galerie",'6 - Plomberie &amp; Sanitaire'!$M$2:$M$4998)</f>
        <v>0</v>
      </c>
      <c r="H22" s="665">
        <f>SUMIF('7 - Électromécanique'!$C$2:$C$4993,"Galerie",'7 - Électromécanique'!$M$2:$M$4993)</f>
        <v>0</v>
      </c>
      <c r="I22" s="665">
        <f ca="1">SUMIF('8 - Équipement de cuisine'!$C$2:$C$5000,"Galerie",'8 - Équipement de cuisine'!$M$2:$M$4999)</f>
        <v>0</v>
      </c>
      <c r="J22" s="665">
        <f>SUMIF('9 - Engin de levage'!$C$2:$C$5003,"Galerie",'9 - Engin de levage'!$M$2:$M$5003)</f>
        <v>0</v>
      </c>
      <c r="K22" s="665">
        <f>SUMIF('10 - Transport de document'!$C$2:$C$5000,"Galerie",'10 - Transport de document'!$M$2:$M$5000)</f>
        <v>0</v>
      </c>
      <c r="L22" s="664">
        <f>SUMIF('11 - Architecture'!$C$2:$C$4991,"Galerie",'11 - Architecture'!$M$2:$M$4991)</f>
        <v>0</v>
      </c>
      <c r="M22" s="663">
        <f t="shared" ca="1" si="2"/>
        <v>0</v>
      </c>
    </row>
    <row r="23" spans="1:13" x14ac:dyDescent="0.25">
      <c r="A23" s="675" t="s">
        <v>4210</v>
      </c>
      <c r="B23" s="671">
        <f>SUMIF('1 - HVAC'!$C$2:$C$4996,"Tour A",'1 - HVAC'!M2:M4996)</f>
        <v>0</v>
      </c>
      <c r="C23" s="665">
        <f>SUMIF('2 - Électricité'!$C$2:$C$5000,"Tour A",'2 - Électricité'!M2:M5000)</f>
        <v>0</v>
      </c>
      <c r="D23" s="665">
        <f>SUMIF('3 - Régulation &amp; GTC'!$C$2:$C$5000,"Tour A",'3 - Régulation &amp; GTC'!M2:M5000)</f>
        <v>0</v>
      </c>
      <c r="E23" s="665">
        <f>SUMIF('4 - Protect. Sécurité Incendie'!$C$2:$C$5000,"Tour A",'4 - Protect. Sécurité Incendie'!$M$2:$M$5000)</f>
        <v>0</v>
      </c>
      <c r="F23" s="665">
        <f>SUMIF('5 - Sureté &amp; Contrôle d''accès'!$C$2:$C$4996,"Tour A",'5 - Sureté &amp; Contrôle d''accès'!$M$2:M4996)</f>
        <v>0</v>
      </c>
      <c r="G23" s="665">
        <f>SUMIF('6 - Plomberie &amp; Sanitaire'!$C$2:$C$4998,"Tour A",'6 - Plomberie &amp; Sanitaire'!$M$2:$M$4998)</f>
        <v>0</v>
      </c>
      <c r="H23" s="665">
        <f>SUMIF('7 - Électromécanique'!$C$2:$C$4993,"Tour A",'7 - Électromécanique'!$M$2:$M$4993)</f>
        <v>0</v>
      </c>
      <c r="I23" s="665">
        <f ca="1">SUMIF('8 - Équipement de cuisine'!$C$2:$C$5000,"Tour A",'8 - Équipement de cuisine'!$M$2:$M$4999)</f>
        <v>0</v>
      </c>
      <c r="J23" s="665">
        <f>SUMIF('9 - Engin de levage'!$C$2:$C$5003,"Tour A",'9 - Engin de levage'!$M$2:$M$5003)</f>
        <v>0</v>
      </c>
      <c r="K23" s="665">
        <f>SUMIF('10 - Transport de document'!$C$2:$C$5000,"Tour A",'10 - Transport de document'!$M$2:$M$5000)</f>
        <v>0</v>
      </c>
      <c r="L23" s="664">
        <f>SUMIF('11 - Architecture'!$C$2:$C$4991,"Tour A",'11 - Architecture'!$M$2:$M$4991)</f>
        <v>0</v>
      </c>
      <c r="M23" s="663">
        <f t="shared" ca="1" si="2"/>
        <v>0</v>
      </c>
    </row>
    <row r="24" spans="1:13" x14ac:dyDescent="0.25">
      <c r="A24" s="675" t="s">
        <v>4214</v>
      </c>
      <c r="B24" s="671">
        <f>SUMIF('1 - HVAC'!$C$2:$C$4996,"Tour B",'1 - HVAC'!M2:M4996)</f>
        <v>0</v>
      </c>
      <c r="C24" s="665">
        <f>SUMIF('2 - Électricité'!$C$2:$C$5000,"Tour B",'2 - Électricité'!M2:M5000)</f>
        <v>0</v>
      </c>
      <c r="D24" s="665">
        <f>SUMIF('3 - Régulation &amp; GTC'!$C$2:$C$5000,"Tour B",'3 - Régulation &amp; GTC'!M2:M5000)</f>
        <v>0</v>
      </c>
      <c r="E24" s="665">
        <f>SUMIF('4 - Protect. Sécurité Incendie'!$C$2:$C$5000,"Tour B",'4 - Protect. Sécurité Incendie'!$M$2:$M$5000)</f>
        <v>0</v>
      </c>
      <c r="F24" s="665">
        <f>SUMIF('5 - Sureté &amp; Contrôle d''accès'!$C$2:$C$4996,"Tour B",'5 - Sureté &amp; Contrôle d''accès'!$M$2:M4996)</f>
        <v>0</v>
      </c>
      <c r="G24" s="665">
        <f>SUMIF('6 - Plomberie &amp; Sanitaire'!$C$2:$C$4998,"Tour B",'6 - Plomberie &amp; Sanitaire'!$M$2:$M$4998)</f>
        <v>0</v>
      </c>
      <c r="H24" s="665">
        <f>SUMIF('7 - Électromécanique'!$C$2:$C$4993,"Tour B",'7 - Électromécanique'!$M$2:$M$4993)</f>
        <v>0</v>
      </c>
      <c r="I24" s="665">
        <f ca="1">SUMIF('8 - Équipement de cuisine'!$C$2:$C$5000,"Tour B",'8 - Équipement de cuisine'!$M$2:$M$4999)</f>
        <v>0</v>
      </c>
      <c r="J24" s="665">
        <f>SUMIF('9 - Engin de levage'!$C$2:$C$5003,"Tour B",'9 - Engin de levage'!$M$2:$M$5003)</f>
        <v>0</v>
      </c>
      <c r="K24" s="665">
        <f>SUMIF('10 - Transport de document'!$C$2:$C$5000,"Tour B",'10 - Transport de document'!$M$2:$M$5000)</f>
        <v>0</v>
      </c>
      <c r="L24" s="664">
        <f>SUMIF('11 - Architecture'!$C$2:$C$4991,"Tour B",'11 - Architecture'!$M$2:$M$4991)</f>
        <v>0</v>
      </c>
      <c r="M24" s="663">
        <f t="shared" ca="1" si="2"/>
        <v>0</v>
      </c>
    </row>
    <row r="25" spans="1:13" x14ac:dyDescent="0.25">
      <c r="A25" s="675" t="s">
        <v>5821</v>
      </c>
      <c r="B25" s="671">
        <f>SUMIF('1 - HVAC'!$C$2:$C$4996,"Erasmus",'1 - HVAC'!M2:M4996)</f>
        <v>0</v>
      </c>
      <c r="C25" s="665">
        <f>SUMIF('2 - Électricité'!$C$2:$C$5000,"Erasmus",'2 - Électricité'!M2:M5000)</f>
        <v>0</v>
      </c>
      <c r="D25" s="665">
        <f>SUMIF('3 - Régulation &amp; GTC'!$C$2:$C$5000,"Erasmus",'3 - Régulation &amp; GTC'!M2:M5000)</f>
        <v>0</v>
      </c>
      <c r="E25" s="665">
        <f>SUMIF('4 - Protect. Sécurité Incendie'!$C$2:$C$5000,"Erasmus",'4 - Protect. Sécurité Incendie'!$M$2:$M$5000)</f>
        <v>0</v>
      </c>
      <c r="F25" s="665">
        <f>SUMIF('5 - Sureté &amp; Contrôle d''accès'!$C$2:$C$4996,"Erasmus",'5 - Sureté &amp; Contrôle d''accès'!$M$2:M4996)</f>
        <v>0</v>
      </c>
      <c r="G25" s="665">
        <f>SUMIF('6 - Plomberie &amp; Sanitaire'!$C$2:$C$4998,"Erasmus",'6 - Plomberie &amp; Sanitaire'!$M$2:$M$4998)</f>
        <v>0</v>
      </c>
      <c r="H25" s="665">
        <f>SUMIF('7 - Électromécanique'!$C$2:$C$4993,"Erasmus",'7 - Électromécanique'!$M$2:$M$4993)</f>
        <v>0</v>
      </c>
      <c r="I25" s="665">
        <f ca="1">SUMIF('8 - Équipement de cuisine'!$C$2:$C$5000,"Erasmus",'8 - Équipement de cuisine'!$M$2:$M$4999)</f>
        <v>0</v>
      </c>
      <c r="J25" s="665">
        <f>SUMIF('9 - Engin de levage'!$C$2:$C$5003,"Erasmus",'9 - Engin de levage'!$M$2:$M$5003)</f>
        <v>0</v>
      </c>
      <c r="K25" s="665">
        <f>SUMIF('10 - Transport de document'!$C$2:$C$5000,"Erasmus",'10 - Transport de document'!$M$2:$M$5000)</f>
        <v>0</v>
      </c>
      <c r="L25" s="664">
        <f>SUMIF('11 - Architecture'!$C$2:$C$4991,"Erasmus",'11 - Architecture'!$M$2:$M$4991)</f>
        <v>0</v>
      </c>
      <c r="M25" s="663">
        <f t="shared" ca="1" si="2"/>
        <v>0</v>
      </c>
    </row>
    <row r="26" spans="1:13" x14ac:dyDescent="0.25">
      <c r="A26" s="675" t="s">
        <v>5827</v>
      </c>
      <c r="B26" s="671">
        <f>SUMIF('1 - HVAC'!$C$2:$C$4996,"Thomas More",'1 - HVAC'!M2:M4996)</f>
        <v>0</v>
      </c>
      <c r="C26" s="665">
        <f>SUMIF('2 - Électricité'!$C$2:$C$5000,"Thomas More",'2 - Électricité'!M2:M5000)</f>
        <v>0</v>
      </c>
      <c r="D26" s="665">
        <f>SUMIF('3 - Régulation &amp; GTC'!$C$2:$C$5000,"Thomas More",'3 - Régulation &amp; GTC'!M2:M5000)</f>
        <v>0</v>
      </c>
      <c r="E26" s="665">
        <f>SUMIF('4 - Protect. Sécurité Incendie'!$C$2:$C$5000,"Thomas More",'4 - Protect. Sécurité Incendie'!$M$2:$M$5000)</f>
        <v>0</v>
      </c>
      <c r="F26" s="665">
        <f>SUMIF('5 - Sureté &amp; Contrôle d''accès'!$C$2:$C$4996,"Thomas More",'5 - Sureté &amp; Contrôle d''accès'!$M$2:M4996)</f>
        <v>0</v>
      </c>
      <c r="G26" s="665">
        <f>SUMIF('6 - Plomberie &amp; Sanitaire'!$C$2:$C$4998,"Thomas More",'6 - Plomberie &amp; Sanitaire'!$M$2:$M$4998)</f>
        <v>0</v>
      </c>
      <c r="H26" s="665">
        <f>SUMIF('7 - Électromécanique'!$C$2:$C$4993,"Thomas More",'7 - Électromécanique'!$M$2:$M$4993)</f>
        <v>0</v>
      </c>
      <c r="I26" s="665">
        <f ca="1">SUMIF('8 - Équipement de cuisine'!$C$2:$C$5000,"Thomas More",'8 - Équipement de cuisine'!$M$2:$M$4999)</f>
        <v>0</v>
      </c>
      <c r="J26" s="665">
        <f>SUMIF('9 - Engin de levage'!$C$2:$C$5003,"Thomas More",'9 - Engin de levage'!$M$2:$M$5003)</f>
        <v>0</v>
      </c>
      <c r="K26" s="665">
        <f>SUMIF('10 - Transport de document'!$C$2:$C$5000,"Thomas More",'10 - Transport de document'!$M$2:$M$5000)</f>
        <v>0</v>
      </c>
      <c r="L26" s="664">
        <f>SUMIF('11 - Architecture'!$C$2:$C$4991,"Thomas More",'11 - Architecture'!$M$2:$M$4991)</f>
        <v>0</v>
      </c>
      <c r="M26" s="663">
        <f t="shared" ca="1" si="2"/>
        <v>0</v>
      </c>
    </row>
    <row r="27" spans="1:13" x14ac:dyDescent="0.25">
      <c r="A27" s="675" t="s">
        <v>5831</v>
      </c>
      <c r="B27" s="671">
        <f>SUMIF('1 - HVAC'!$C$2:$C$4996,"Annexe C",'1 - HVAC'!M2:M4996)</f>
        <v>0</v>
      </c>
      <c r="C27" s="665">
        <f>SUMIF('2 - Électricité'!$C$2:$C$5000,"Annexe C",'2 - Électricité'!M2:M5000)</f>
        <v>0</v>
      </c>
      <c r="D27" s="665">
        <f>SUMIF('3 - Régulation &amp; GTC'!$C$2:$C$5000,"Annexe C",'3 - Régulation &amp; GTC'!$M$2:$M$5000)</f>
        <v>0</v>
      </c>
      <c r="E27" s="665">
        <f>SUMIF('4 - Protect. Sécurité Incendie'!$C$2:$C$5000,"Annexe C",'4 - Protect. Sécurité Incendie'!$M$2:$M$5000)</f>
        <v>0</v>
      </c>
      <c r="F27" s="665">
        <f>SUMIF('5 - Sureté &amp; Contrôle d''accès'!$C$2:$C$4996,"Annexe C",'5 - Sureté &amp; Contrôle d''accès'!$M$2:M4996)</f>
        <v>0</v>
      </c>
      <c r="G27" s="665">
        <f>SUMIF('6 - Plomberie &amp; Sanitaire'!$C$2:$C$4998,"Annexe C",'6 - Plomberie &amp; Sanitaire'!$M$2:$M$4998)</f>
        <v>0</v>
      </c>
      <c r="H27" s="665">
        <f>SUMIF('7 - Électromécanique'!$C$2:$C$4993,"Annexe C",'7 - Électromécanique'!$M$2:$M$4993)</f>
        <v>0</v>
      </c>
      <c r="I27" s="665">
        <f ca="1">SUMIF('8 - Équipement de cuisine'!$C$2:$C$5000,"Annexe C",'8 - Équipement de cuisine'!$M$2:$M$4999)</f>
        <v>0</v>
      </c>
      <c r="J27" s="665">
        <f>SUMIF('9 - Engin de levage'!$C$2:$C$5003,"Annexe C",'9 - Engin de levage'!$M$2:$M$5003)</f>
        <v>0</v>
      </c>
      <c r="K27" s="665">
        <f>SUMIF('10 - Transport de document'!$C$2:$C$5000,"Annexe C",'10 - Transport de document'!$M$2:$M$5000)</f>
        <v>0</v>
      </c>
      <c r="L27" s="664">
        <f>SUMIF('11 - Architecture'!$C$2:$C$4991,"Annexe C",'11 - Architecture'!$M$2:$M$4991)</f>
        <v>0</v>
      </c>
      <c r="M27" s="663">
        <f t="shared" ca="1" si="2"/>
        <v>0</v>
      </c>
    </row>
    <row r="28" spans="1:13" x14ac:dyDescent="0.25">
      <c r="A28" s="675" t="s">
        <v>7923</v>
      </c>
      <c r="B28" s="677">
        <f>SUMIF('1 - HVAC'!$C$2:$C$4996,"CJ9",'1 - HVAC'!M2:M4996)</f>
        <v>0</v>
      </c>
      <c r="C28" s="665">
        <f>SUMIF('2 - Électricité'!$C$2:$C$5000,"CJ9",'2 - Électricité'!M2:M5000)</f>
        <v>0</v>
      </c>
      <c r="D28" s="665">
        <f>SUMIF('3 - Régulation &amp; GTC'!$C$2:$C$5000,"CJ9",'3 - Régulation &amp; GTC'!M2:M5000)</f>
        <v>0</v>
      </c>
      <c r="E28" s="665">
        <f>SUMIF('4 - Protect. Sécurité Incendie'!$C$2:$C$5000,"CJ9",'4 - Protect. Sécurité Incendie'!M2:M5000)</f>
        <v>0</v>
      </c>
      <c r="F28" s="665">
        <f>SUMIF('5 - Sureté &amp; Contrôle d''accès'!$C$2:$C$4996,"CJ9",'5 - Sureté &amp; Contrôle d''accès'!$M$2:M4996)</f>
        <v>0</v>
      </c>
      <c r="G28" s="665">
        <f>SUMIF('6 - Plomberie &amp; Sanitaire'!$C$2:$C$4998,"CJ9",'6 - Plomberie &amp; Sanitaire'!$M$2:$M$4998)</f>
        <v>0</v>
      </c>
      <c r="H28" s="665">
        <f>SUMIF('7 - Électromécanique'!$C$2:$C$4993,"CJ9",'7 - Électromécanique'!$M$2:$M$4993)</f>
        <v>0</v>
      </c>
      <c r="I28" s="665">
        <f>SUMIF('8 - Équipement de cuisine'!$C$2:$C$4999,"CJ9",'8 - Équipement de cuisine'!$M$2:$M$4999)</f>
        <v>0</v>
      </c>
      <c r="J28" s="671">
        <f>SUMIF('9 - Engin de levage'!$C$2:$C$5003,"CJ9",'9 - Engin de levage'!$M$2:$M$5003)</f>
        <v>0</v>
      </c>
      <c r="K28" s="671">
        <f>SUMIF('10 - Transport de document'!$C$2:$C$5000,"CJ9",'10 - Transport de document'!$M$2:$M$5000)</f>
        <v>0</v>
      </c>
      <c r="L28" s="664">
        <f>SUMIF('11 - Architecture'!$C$2:$C$4991,"CJ9",'11 - Architecture'!$M$2:$M$4991)</f>
        <v>0</v>
      </c>
      <c r="M28" s="663">
        <f t="shared" si="2"/>
        <v>0</v>
      </c>
    </row>
    <row r="29" spans="1:13" x14ac:dyDescent="0.25">
      <c r="A29" s="675" t="s">
        <v>12610</v>
      </c>
      <c r="B29" s="671">
        <f>SUMIF('1 - HVAC'!$C$2:$C$4996,"Parties communes",'1 - HVAC'!M2:M4996)</f>
        <v>0</v>
      </c>
      <c r="C29" s="665">
        <f>SUMIF('2 - Électricité'!$C$2:$C$5000,"Parties communes",'2 - Électricité'!M2:M5000)</f>
        <v>0</v>
      </c>
      <c r="D29" s="665">
        <f>SUMIF('3 - Régulation &amp; GTC'!$C$2:$C$5000,"Parties communes",'3 - Régulation &amp; GTC'!$M$2:$M$5000)</f>
        <v>0</v>
      </c>
      <c r="E29" s="665">
        <f>SUMIF('4 - Protect. Sécurité Incendie'!$C$2:$C$5000,"Parties communes",'4 - Protect. Sécurité Incendie'!$M$2:$M$5000)</f>
        <v>0</v>
      </c>
      <c r="F29" s="665">
        <f>SUMIF('5 - Sureté &amp; Contrôle d''accès'!$C$2:$C$4996,"Parties communes",'5 - Sureté &amp; Contrôle d''accès'!$M$2:M4996)</f>
        <v>0</v>
      </c>
      <c r="G29" s="665">
        <f>SUMIF('6 - Plomberie &amp; Sanitaire'!$C$2:$C$4998,"Parties communes",'6 - Plomberie &amp; Sanitaire'!$M$2:$M$4998)</f>
        <v>0</v>
      </c>
      <c r="H29" s="665">
        <f>SUMIF('7 - Électromécanique'!$C$2:$C$4993,"Parties communes",'7 - Électromécanique'!$M$2:$M$4993)</f>
        <v>0</v>
      </c>
      <c r="I29" s="665">
        <f ca="1">SUMIF('8 - Équipement de cuisine'!$C$2:$C$5000,"Parties communes",'8 - Équipement de cuisine'!$M$2:$M$4999)</f>
        <v>0</v>
      </c>
      <c r="J29" s="665">
        <f>SUMIF('9 - Engin de levage'!$C$2:$C$5003,"Parties communes",'9 - Engin de levage'!$M$2:$M$5003)</f>
        <v>0</v>
      </c>
      <c r="K29" s="665">
        <f>SUMIF('10 - Transport de document'!$C$2:$C$5000,"Parties communes",'10 - Transport de document'!$M$2:$M$5000)</f>
        <v>0</v>
      </c>
      <c r="L29" s="664">
        <f>SUMIF('11 - Architecture'!$C$2:$C$4991,"Parties communes",'11 - Architecture'!$M$2:$M$4991)</f>
        <v>0</v>
      </c>
      <c r="M29" s="663">
        <f t="shared" ca="1" si="2"/>
        <v>0</v>
      </c>
    </row>
    <row r="30" spans="1:13" x14ac:dyDescent="0.25">
      <c r="A30" s="675" t="s">
        <v>5926</v>
      </c>
      <c r="B30" s="671">
        <f>SUMIF('1 - HVAC'!$C$2:$C$4996,"Bâtiment T",'1 - HVAC'!M2:M4996)</f>
        <v>0</v>
      </c>
      <c r="C30" s="665">
        <f>SUMIF('2 - Électricité'!$C$2:$C$5000,"Bâtiment T",'2 - Électricité'!M2:M5000)</f>
        <v>0</v>
      </c>
      <c r="D30" s="665">
        <f>SUMIF('3 - Régulation &amp; GTC'!$C$2:$C$5000,"Bâtiment T",'3 - Régulation &amp; GTC'!$M$2:$M$5000)</f>
        <v>0</v>
      </c>
      <c r="E30" s="665">
        <f>SUMIF('4 - Protect. Sécurité Incendie'!$C$2:$C$5000,"Bâtiment T",'4 - Protect. Sécurité Incendie'!$M$2:$M$5000)</f>
        <v>0</v>
      </c>
      <c r="F30" s="665">
        <f>SUMIF('5 - Sureté &amp; Contrôle d''accès'!$C$2:$C$4996,"Bâtiment T",'5 - Sureté &amp; Contrôle d''accès'!$M$2:M4996)</f>
        <v>0</v>
      </c>
      <c r="G30" s="665">
        <f>SUMIF('6 - Plomberie &amp; Sanitaire'!$C$2:$C$4998,"Bâtiment T",'6 - Plomberie &amp; Sanitaire'!$M$2:$M$4998)</f>
        <v>0</v>
      </c>
      <c r="H30" s="665">
        <f>SUMIF('7 - Électromécanique'!$C$2:$C$4993,"Bâtiment T",'7 - Électromécanique'!$M$2:$M$4993)</f>
        <v>0</v>
      </c>
      <c r="I30" s="665">
        <f ca="1">SUMIF('8 - Équipement de cuisine'!$C$2:$C$5000,"Bâtiment T",'8 - Équipement de cuisine'!$M$2:$M$4999)</f>
        <v>0</v>
      </c>
      <c r="J30" s="665">
        <f>SUMIF('9 - Engin de levage'!$C$2:$C$5003,"Bâtiment T",'9 - Engin de levage'!$M$2:$M$5003)</f>
        <v>0</v>
      </c>
      <c r="K30" s="665">
        <f>SUMIF('10 - Transport de document'!$C$2:$C$5000,"Bâtiment T",'10 - Transport de document'!$M$2:$M$5000)</f>
        <v>0</v>
      </c>
      <c r="L30" s="664">
        <f>SUMIF('11 - Architecture'!$C$2:$C$4991,"Bâtiment T",'11 - Architecture'!$M$2:$M$4991)</f>
        <v>0</v>
      </c>
      <c r="M30" s="663">
        <f t="shared" ca="1" si="2"/>
        <v>0</v>
      </c>
    </row>
    <row r="31" spans="1:13" ht="15.75" thickBot="1" x14ac:dyDescent="0.3">
      <c r="A31" s="676" t="s">
        <v>12609</v>
      </c>
      <c r="B31" s="673">
        <f>SUMIF('1 - HVAC'!$C$2:$C$4996,"Bâtiment T Bis",'1 - HVAC'!M2:M4996)</f>
        <v>0</v>
      </c>
      <c r="C31" s="662">
        <f>SUMIF('2 - Électricité'!$C$2:$C$5000,"Bâtiment T Bis",'2 - Électricité'!M2:M5000)</f>
        <v>0</v>
      </c>
      <c r="D31" s="662">
        <f>SUMIF('3 - Régulation &amp; GTC'!$C$2:$C$5000,"Bâtiment T Bis",'3 - Régulation &amp; GTC'!$M$2:$M$5000)</f>
        <v>0</v>
      </c>
      <c r="E31" s="662">
        <f>SUMIF('4 - Protect. Sécurité Incendie'!$C$2:$C$5000,"Bâtiment T Bis",'4 - Protect. Sécurité Incendie'!$M$2:$M$5000)</f>
        <v>0</v>
      </c>
      <c r="F31" s="662">
        <f>SUMIF('5 - Sureté &amp; Contrôle d''accès'!$C$2:$C$4996,"Bâtiment T Bis",'5 - Sureté &amp; Contrôle d''accès'!$M$2:M4996)</f>
        <v>0</v>
      </c>
      <c r="G31" s="662">
        <f>SUMIF('6 - Plomberie &amp; Sanitaire'!$C$2:$C$4998,"Bâtiment T Bis",'6 - Plomberie &amp; Sanitaire'!$M$2:$M$4998)</f>
        <v>0</v>
      </c>
      <c r="H31" s="662">
        <f>SUMIF('7 - Électromécanique'!$C$2:$C$4993,"Bâtiment T Bis",'7 - Électromécanique'!$M$2:$M$4993)</f>
        <v>0</v>
      </c>
      <c r="I31" s="662">
        <f ca="1">SUMIF('8 - Équipement de cuisine'!$C$2:$C$5000,"Bâtiment T Bis",'8 - Équipement de cuisine'!$M$2:$M$4999)</f>
        <v>0</v>
      </c>
      <c r="J31" s="662">
        <f>SUMIF('9 - Engin de levage'!$C$2:$C$5003,"Bâtiment T Bis",'9 - Engin de levage'!$M$2:$M$5003)</f>
        <v>0</v>
      </c>
      <c r="K31" s="662">
        <f>SUMIF('10 - Transport de document'!$C$2:$C$5000,"Bâtiment T Bis",'10 - Transport de document'!$M$2:$M$5000)</f>
        <v>0</v>
      </c>
      <c r="L31" s="661">
        <f>SUMIF('11 - Architecture'!$C$2:$C$4991,"Bâtiment T Bis",'11 - Architecture'!$M$2:$M$4991)</f>
        <v>0</v>
      </c>
      <c r="M31" s="660">
        <f t="shared" ca="1" si="2"/>
        <v>0</v>
      </c>
    </row>
    <row r="32" spans="1:13" ht="15.75" thickBot="1" x14ac:dyDescent="0.3">
      <c r="A32" s="659" t="s">
        <v>12608</v>
      </c>
      <c r="B32" s="658">
        <f t="shared" ref="B32:M32" si="3">SUM(B20:B31)</f>
        <v>0</v>
      </c>
      <c r="C32" s="657">
        <f t="shared" si="3"/>
        <v>0</v>
      </c>
      <c r="D32" s="657">
        <f t="shared" si="3"/>
        <v>0</v>
      </c>
      <c r="E32" s="657">
        <f t="shared" si="3"/>
        <v>0</v>
      </c>
      <c r="F32" s="657">
        <f t="shared" si="3"/>
        <v>0</v>
      </c>
      <c r="G32" s="657">
        <f t="shared" si="3"/>
        <v>0</v>
      </c>
      <c r="H32" s="657">
        <f t="shared" si="3"/>
        <v>0</v>
      </c>
      <c r="I32" s="657">
        <f t="shared" ca="1" si="3"/>
        <v>0</v>
      </c>
      <c r="J32" s="657">
        <f t="shared" si="3"/>
        <v>0</v>
      </c>
      <c r="K32" s="657">
        <f t="shared" si="3"/>
        <v>0</v>
      </c>
      <c r="L32" s="656">
        <f t="shared" si="3"/>
        <v>0</v>
      </c>
      <c r="M32" s="655">
        <f t="shared" ca="1" si="3"/>
        <v>0</v>
      </c>
    </row>
    <row r="33" spans="1:16" s="690" customFormat="1" x14ac:dyDescent="0.25">
      <c r="B33" s="691"/>
      <c r="C33" s="691"/>
      <c r="D33" s="691"/>
      <c r="E33" s="691"/>
      <c r="F33" s="691"/>
      <c r="G33" s="691"/>
      <c r="H33" s="691"/>
      <c r="I33" s="691"/>
      <c r="J33" s="691"/>
      <c r="K33" s="691"/>
      <c r="L33" s="691"/>
      <c r="M33" s="691"/>
    </row>
    <row r="34" spans="1:16" s="690" customFormat="1" ht="15.75" thickBot="1" x14ac:dyDescent="0.3">
      <c r="B34" s="691"/>
      <c r="C34" s="691"/>
      <c r="D34" s="691"/>
      <c r="E34" s="691"/>
      <c r="F34" s="691"/>
      <c r="G34" s="691"/>
      <c r="H34" s="691"/>
      <c r="I34" s="691"/>
      <c r="J34" s="691"/>
      <c r="K34" s="691"/>
      <c r="L34" s="691"/>
      <c r="M34" s="691"/>
    </row>
    <row r="35" spans="1:16" s="791" customFormat="1" ht="34.5" customHeight="1" thickBot="1" x14ac:dyDescent="0.45">
      <c r="A35" s="788"/>
      <c r="B35" s="788"/>
      <c r="C35" s="789"/>
      <c r="D35" s="922" t="s">
        <v>12708</v>
      </c>
      <c r="E35" s="923"/>
      <c r="F35" s="923"/>
      <c r="G35" s="924"/>
      <c r="H35" s="788"/>
      <c r="I35" s="790"/>
      <c r="J35" s="787"/>
      <c r="K35" s="787"/>
      <c r="L35" s="787"/>
      <c r="M35" s="787"/>
      <c r="N35" s="786"/>
      <c r="O35" s="786"/>
      <c r="P35" s="786"/>
    </row>
    <row r="36" spans="1:16" ht="15.75" thickBot="1" x14ac:dyDescent="0.3">
      <c r="A36" s="689"/>
      <c r="B36" s="689"/>
      <c r="C36" s="750" t="s">
        <v>12712</v>
      </c>
      <c r="D36" s="781" t="s">
        <v>12624</v>
      </c>
      <c r="E36" s="782" t="s">
        <v>12625</v>
      </c>
      <c r="F36" s="782" t="s">
        <v>12626</v>
      </c>
      <c r="G36" s="783" t="s">
        <v>12627</v>
      </c>
      <c r="H36" s="693"/>
      <c r="I36" s="696"/>
      <c r="J36" s="691"/>
      <c r="K36" s="691"/>
      <c r="L36" s="691"/>
      <c r="M36" s="691"/>
    </row>
    <row r="37" spans="1:16" x14ac:dyDescent="0.25">
      <c r="A37" s="690"/>
      <c r="B37" s="691"/>
      <c r="C37" s="700" t="s">
        <v>12628</v>
      </c>
      <c r="D37" s="756">
        <f ca="1">SUM(M4:M11,M13)</f>
        <v>0</v>
      </c>
      <c r="E37" s="757">
        <f ca="1">SUM(M20:M27,M29)</f>
        <v>0</v>
      </c>
      <c r="F37" s="919">
        <f>'Prestations supplémentaires'!C210</f>
        <v>172500</v>
      </c>
      <c r="G37" s="758"/>
      <c r="H37" s="695"/>
      <c r="I37" s="696"/>
      <c r="J37" s="691"/>
      <c r="K37" s="691"/>
      <c r="L37" s="691"/>
      <c r="M37" s="691"/>
    </row>
    <row r="38" spans="1:16" x14ac:dyDescent="0.25">
      <c r="A38" s="690"/>
      <c r="B38" s="691"/>
      <c r="C38" s="700" t="s">
        <v>12629</v>
      </c>
      <c r="D38" s="759">
        <f ca="1">SUM(M14:M15)</f>
        <v>0</v>
      </c>
      <c r="E38" s="760">
        <f ca="1">SUM(M30:M31)</f>
        <v>0</v>
      </c>
      <c r="F38" s="920"/>
      <c r="G38" s="761"/>
      <c r="H38" s="695"/>
      <c r="I38" s="696"/>
      <c r="J38" s="691"/>
      <c r="K38" s="691"/>
      <c r="L38" s="691"/>
      <c r="M38" s="691"/>
    </row>
    <row r="39" spans="1:16" ht="15.75" thickBot="1" x14ac:dyDescent="0.3">
      <c r="A39" s="690"/>
      <c r="B39" s="691"/>
      <c r="C39" s="701" t="s">
        <v>7923</v>
      </c>
      <c r="D39" s="762">
        <f>M12</f>
        <v>0</v>
      </c>
      <c r="E39" s="763">
        <f>SUM(M28)</f>
        <v>0</v>
      </c>
      <c r="F39" s="921"/>
      <c r="G39" s="764">
        <f>'Suivi de chantier CJ9'!F3</f>
        <v>0</v>
      </c>
      <c r="H39" s="695"/>
      <c r="I39" s="696"/>
      <c r="J39" s="691"/>
      <c r="K39" s="691"/>
      <c r="L39" s="691"/>
      <c r="M39" s="691"/>
    </row>
    <row r="40" spans="1:16" s="690" customFormat="1" ht="15.75" thickBot="1" x14ac:dyDescent="0.3">
      <c r="A40" s="689"/>
      <c r="B40" s="689"/>
      <c r="C40" s="692"/>
      <c r="D40" s="697"/>
      <c r="E40" s="697"/>
      <c r="F40" s="697"/>
      <c r="G40" s="693"/>
      <c r="H40" s="695"/>
      <c r="I40" s="696"/>
      <c r="J40" s="691"/>
      <c r="K40" s="691"/>
      <c r="L40" s="691"/>
      <c r="M40" s="691"/>
    </row>
    <row r="41" spans="1:16" s="791" customFormat="1" ht="34.5" customHeight="1" thickBot="1" x14ac:dyDescent="0.45">
      <c r="A41" s="788"/>
      <c r="B41" s="788"/>
      <c r="C41" s="789"/>
      <c r="D41" s="922" t="s">
        <v>12709</v>
      </c>
      <c r="E41" s="923"/>
      <c r="F41" s="923"/>
      <c r="G41" s="924"/>
      <c r="H41" s="792"/>
      <c r="I41" s="790"/>
      <c r="J41" s="787"/>
      <c r="K41" s="787"/>
      <c r="L41" s="787"/>
      <c r="M41" s="787"/>
      <c r="N41" s="786"/>
      <c r="O41" s="786"/>
      <c r="P41" s="786"/>
    </row>
    <row r="42" spans="1:16" s="686" customFormat="1" ht="15.75" thickBot="1" x14ac:dyDescent="0.3">
      <c r="A42" s="748" t="s">
        <v>12680</v>
      </c>
      <c r="B42" s="749" t="s">
        <v>12630</v>
      </c>
      <c r="C42" s="749" t="s">
        <v>12712</v>
      </c>
      <c r="D42" s="778" t="s">
        <v>12624</v>
      </c>
      <c r="E42" s="779" t="s">
        <v>12625</v>
      </c>
      <c r="F42" s="779" t="s">
        <v>12626</v>
      </c>
      <c r="G42" s="780" t="s">
        <v>12627</v>
      </c>
      <c r="H42" s="755" t="s">
        <v>12608</v>
      </c>
      <c r="I42" s="696"/>
      <c r="J42" s="694"/>
      <c r="K42" s="694"/>
      <c r="L42" s="694"/>
      <c r="M42" s="694"/>
      <c r="N42" s="694"/>
      <c r="O42" s="694"/>
      <c r="P42" s="694"/>
    </row>
    <row r="43" spans="1:16" s="688" customFormat="1" x14ac:dyDescent="0.25">
      <c r="A43" s="925">
        <v>2018</v>
      </c>
      <c r="B43" s="795" t="s">
        <v>12717</v>
      </c>
      <c r="C43" s="775" t="s">
        <v>12718</v>
      </c>
      <c r="D43" s="765">
        <f ca="1">ROUND((D$37+D$38)*3/12*50%,2)</f>
        <v>0</v>
      </c>
      <c r="E43" s="766"/>
      <c r="F43" s="766"/>
      <c r="G43" s="767"/>
      <c r="H43" s="745">
        <f t="shared" ref="H43:H44" ca="1" si="4">SUM(D43:G43)</f>
        <v>0</v>
      </c>
      <c r="I43" s="696"/>
      <c r="J43" s="691"/>
      <c r="K43" s="691"/>
      <c r="L43" s="691"/>
      <c r="M43" s="691"/>
      <c r="N43" s="698"/>
      <c r="O43" s="698"/>
      <c r="P43" s="698"/>
    </row>
    <row r="44" spans="1:16" s="688" customFormat="1" ht="30" x14ac:dyDescent="0.25">
      <c r="A44" s="926"/>
      <c r="B44" s="802" t="s">
        <v>12631</v>
      </c>
      <c r="C44" s="803" t="s">
        <v>12713</v>
      </c>
      <c r="D44" s="804">
        <f ca="1">ROUND((D$38+D$37)*6/12,2)</f>
        <v>0</v>
      </c>
      <c r="E44" s="805">
        <f ca="1">ROUND((E$38+E$37)*6/12,2)</f>
        <v>0</v>
      </c>
      <c r="F44" s="805">
        <f>ROUND((F$37)*6/12,2)</f>
        <v>86250</v>
      </c>
      <c r="G44" s="806"/>
      <c r="H44" s="807">
        <f t="shared" ca="1" si="4"/>
        <v>86250</v>
      </c>
      <c r="I44" s="696"/>
      <c r="J44" s="691"/>
      <c r="K44" s="691"/>
      <c r="L44" s="691"/>
      <c r="M44" s="691"/>
      <c r="N44" s="698"/>
      <c r="O44" s="698"/>
      <c r="P44" s="698"/>
    </row>
    <row r="45" spans="1:16" s="688" customFormat="1" ht="45" x14ac:dyDescent="0.25">
      <c r="A45" s="793">
        <v>2019</v>
      </c>
      <c r="B45" s="796" t="s">
        <v>12633</v>
      </c>
      <c r="C45" s="776" t="s">
        <v>12634</v>
      </c>
      <c r="D45" s="768">
        <f ca="1">ROUND((D37*12+D38*9+D39*7)/12,2)</f>
        <v>0</v>
      </c>
      <c r="E45" s="769">
        <f ca="1">ROUND((E37*12+E38*9+E39*7)/12,2)</f>
        <v>0</v>
      </c>
      <c r="F45" s="769">
        <f>F$37</f>
        <v>172500</v>
      </c>
      <c r="G45" s="770">
        <f>G39</f>
        <v>0</v>
      </c>
      <c r="H45" s="746">
        <f t="shared" ref="H45:H50" ca="1" si="5">SUM(D45:G45)</f>
        <v>172500</v>
      </c>
      <c r="I45" s="696"/>
      <c r="J45" s="691"/>
      <c r="K45" s="691"/>
      <c r="L45" s="691"/>
      <c r="M45" s="691"/>
      <c r="N45" s="698"/>
      <c r="O45" s="698"/>
      <c r="P45" s="698"/>
    </row>
    <row r="46" spans="1:16" s="688" customFormat="1" ht="30" x14ac:dyDescent="0.25">
      <c r="A46" s="793">
        <v>2020</v>
      </c>
      <c r="B46" s="797" t="s">
        <v>12632</v>
      </c>
      <c r="C46" s="776" t="s">
        <v>12714</v>
      </c>
      <c r="D46" s="768">
        <f t="shared" ref="D46:E49" ca="1" si="6">ROUND((D$37+D$39),2)</f>
        <v>0</v>
      </c>
      <c r="E46" s="769">
        <f t="shared" ca="1" si="6"/>
        <v>0</v>
      </c>
      <c r="F46" s="769">
        <f>F$37</f>
        <v>172500</v>
      </c>
      <c r="G46" s="771"/>
      <c r="H46" s="746">
        <f t="shared" ca="1" si="5"/>
        <v>172500</v>
      </c>
      <c r="I46" s="696"/>
      <c r="J46" s="691"/>
      <c r="K46" s="691"/>
      <c r="L46" s="691"/>
      <c r="M46" s="691"/>
      <c r="N46" s="698"/>
      <c r="O46" s="698"/>
      <c r="P46" s="698"/>
    </row>
    <row r="47" spans="1:16" s="688" customFormat="1" ht="30" x14ac:dyDescent="0.25">
      <c r="A47" s="793">
        <v>2021</v>
      </c>
      <c r="B47" s="797" t="s">
        <v>12632</v>
      </c>
      <c r="C47" s="776" t="s">
        <v>12714</v>
      </c>
      <c r="D47" s="768">
        <f t="shared" ca="1" si="6"/>
        <v>0</v>
      </c>
      <c r="E47" s="769">
        <f t="shared" ca="1" si="6"/>
        <v>0</v>
      </c>
      <c r="F47" s="769">
        <f>F$37</f>
        <v>172500</v>
      </c>
      <c r="G47" s="771"/>
      <c r="H47" s="746">
        <f t="shared" ca="1" si="5"/>
        <v>172500</v>
      </c>
      <c r="I47" s="696"/>
      <c r="J47" s="691"/>
      <c r="K47" s="691"/>
      <c r="L47" s="691"/>
      <c r="M47" s="691"/>
      <c r="N47" s="698"/>
      <c r="O47" s="698"/>
      <c r="P47" s="698"/>
    </row>
    <row r="48" spans="1:16" s="688" customFormat="1" ht="30" x14ac:dyDescent="0.25">
      <c r="A48" s="793">
        <v>2022</v>
      </c>
      <c r="B48" s="797" t="s">
        <v>12632</v>
      </c>
      <c r="C48" s="776" t="s">
        <v>12714</v>
      </c>
      <c r="D48" s="768">
        <f t="shared" ca="1" si="6"/>
        <v>0</v>
      </c>
      <c r="E48" s="769">
        <f t="shared" ca="1" si="6"/>
        <v>0</v>
      </c>
      <c r="F48" s="769">
        <f>F$37</f>
        <v>172500</v>
      </c>
      <c r="G48" s="771"/>
      <c r="H48" s="746">
        <f t="shared" ca="1" si="5"/>
        <v>172500</v>
      </c>
      <c r="I48" s="696"/>
      <c r="J48" s="691"/>
      <c r="K48" s="691"/>
      <c r="L48" s="691"/>
      <c r="M48" s="691"/>
      <c r="N48" s="698"/>
      <c r="O48" s="698"/>
      <c r="P48" s="698"/>
    </row>
    <row r="49" spans="1:16" s="688" customFormat="1" ht="30" x14ac:dyDescent="0.25">
      <c r="A49" s="793">
        <v>2023</v>
      </c>
      <c r="B49" s="797" t="s">
        <v>12632</v>
      </c>
      <c r="C49" s="776" t="s">
        <v>12714</v>
      </c>
      <c r="D49" s="768">
        <f t="shared" ca="1" si="6"/>
        <v>0</v>
      </c>
      <c r="E49" s="769">
        <f t="shared" ca="1" si="6"/>
        <v>0</v>
      </c>
      <c r="F49" s="769">
        <f>F$37</f>
        <v>172500</v>
      </c>
      <c r="G49" s="771"/>
      <c r="H49" s="746">
        <f t="shared" ca="1" si="5"/>
        <v>172500</v>
      </c>
      <c r="I49" s="696"/>
      <c r="J49" s="691"/>
      <c r="K49" s="691"/>
      <c r="L49" s="691"/>
      <c r="M49" s="691"/>
      <c r="N49" s="698"/>
      <c r="O49" s="698"/>
      <c r="P49" s="698"/>
    </row>
    <row r="50" spans="1:16" s="688" customFormat="1" ht="30.75" thickBot="1" x14ac:dyDescent="0.3">
      <c r="A50" s="794">
        <v>2024</v>
      </c>
      <c r="B50" s="798" t="s">
        <v>12631</v>
      </c>
      <c r="C50" s="777" t="s">
        <v>12714</v>
      </c>
      <c r="D50" s="772">
        <f ca="1">ROUND((D$37+D$39)*6/12,2)</f>
        <v>0</v>
      </c>
      <c r="E50" s="773">
        <f ca="1">ROUND((E$37+E$39)*6/12,2)</f>
        <v>0</v>
      </c>
      <c r="F50" s="773">
        <f>ROUND((F$37)*6/12,2)</f>
        <v>86250</v>
      </c>
      <c r="G50" s="774"/>
      <c r="H50" s="747">
        <f t="shared" ca="1" si="5"/>
        <v>86250</v>
      </c>
      <c r="I50" s="696"/>
      <c r="J50" s="691"/>
      <c r="K50" s="691"/>
      <c r="L50" s="691"/>
      <c r="M50" s="691"/>
      <c r="N50" s="698"/>
      <c r="O50" s="698"/>
      <c r="P50" s="698"/>
    </row>
    <row r="51" spans="1:16" s="754" customFormat="1" ht="15.75" thickBot="1" x14ac:dyDescent="0.3">
      <c r="A51" s="916" t="s">
        <v>12608</v>
      </c>
      <c r="B51" s="917"/>
      <c r="C51" s="918"/>
      <c r="D51" s="799">
        <f t="shared" ref="D51:H51" ca="1" si="7">SUM(D43:D50)</f>
        <v>0</v>
      </c>
      <c r="E51" s="800">
        <f t="shared" ca="1" si="7"/>
        <v>0</v>
      </c>
      <c r="F51" s="800">
        <f t="shared" si="7"/>
        <v>1035000</v>
      </c>
      <c r="G51" s="801">
        <f t="shared" si="7"/>
        <v>0</v>
      </c>
      <c r="H51" s="736">
        <f t="shared" ca="1" si="7"/>
        <v>1035000</v>
      </c>
      <c r="I51" s="751"/>
      <c r="J51" s="752"/>
      <c r="K51" s="752"/>
      <c r="L51" s="752"/>
      <c r="M51" s="752"/>
      <c r="N51" s="753"/>
      <c r="O51" s="753"/>
      <c r="P51" s="753"/>
    </row>
    <row r="52" spans="1:16" x14ac:dyDescent="0.25">
      <c r="A52" s="690"/>
      <c r="B52" s="691"/>
      <c r="C52" s="691"/>
      <c r="D52" s="691"/>
      <c r="E52" s="691"/>
      <c r="F52" s="691"/>
      <c r="G52" s="691"/>
      <c r="H52" s="691"/>
      <c r="I52" s="696"/>
      <c r="J52" s="691"/>
      <c r="K52" s="691"/>
      <c r="L52" s="691"/>
      <c r="M52" s="691"/>
    </row>
    <row r="53" spans="1:16" x14ac:dyDescent="0.25">
      <c r="A53" s="690"/>
      <c r="B53" s="691"/>
      <c r="C53" s="691"/>
      <c r="D53" s="691"/>
      <c r="E53" s="691"/>
      <c r="F53" s="691"/>
      <c r="G53" s="691"/>
      <c r="H53" s="691"/>
      <c r="I53" s="691"/>
      <c r="J53" s="691"/>
      <c r="K53" s="691"/>
      <c r="L53" s="691"/>
      <c r="M53" s="691"/>
    </row>
    <row r="54" spans="1:16" x14ac:dyDescent="0.25">
      <c r="A54" s="690"/>
      <c r="B54" s="691"/>
      <c r="C54" s="691"/>
      <c r="D54" s="691"/>
      <c r="E54" s="691"/>
      <c r="F54" s="691"/>
      <c r="G54" s="691"/>
      <c r="H54" s="691"/>
      <c r="I54" s="691"/>
      <c r="J54" s="691"/>
      <c r="K54" s="691"/>
      <c r="L54" s="691"/>
      <c r="M54" s="691"/>
    </row>
    <row r="55" spans="1:16" x14ac:dyDescent="0.25">
      <c r="A55" s="690"/>
      <c r="B55" s="691"/>
      <c r="C55" s="691"/>
      <c r="D55" s="691"/>
      <c r="E55" s="691"/>
      <c r="F55" s="691"/>
      <c r="G55" s="691"/>
      <c r="H55" s="691"/>
      <c r="I55" s="691"/>
      <c r="J55" s="691"/>
      <c r="K55" s="691"/>
      <c r="L55" s="691"/>
      <c r="M55" s="691"/>
    </row>
    <row r="56" spans="1:16" s="690" customFormat="1" x14ac:dyDescent="0.25">
      <c r="B56" s="691"/>
      <c r="C56" s="691"/>
      <c r="D56" s="691"/>
      <c r="E56" s="691"/>
      <c r="F56" s="691"/>
      <c r="G56" s="691"/>
      <c r="H56" s="691"/>
      <c r="I56" s="691"/>
      <c r="J56" s="691"/>
      <c r="K56" s="691"/>
      <c r="L56" s="691"/>
      <c r="M56" s="691"/>
    </row>
    <row r="57" spans="1:16" s="690" customFormat="1" x14ac:dyDescent="0.25">
      <c r="B57" s="691"/>
      <c r="C57" s="691"/>
      <c r="D57" s="691"/>
      <c r="E57" s="691"/>
      <c r="F57" s="691"/>
      <c r="G57" s="691"/>
      <c r="H57" s="691"/>
      <c r="I57" s="691"/>
      <c r="J57" s="691"/>
      <c r="K57" s="691"/>
      <c r="L57" s="691"/>
      <c r="M57" s="691"/>
    </row>
    <row r="58" spans="1:16" s="690" customFormat="1" x14ac:dyDescent="0.25">
      <c r="B58" s="691"/>
      <c r="C58" s="691"/>
      <c r="D58" s="691"/>
      <c r="E58" s="691"/>
      <c r="F58" s="691"/>
      <c r="G58" s="691"/>
      <c r="H58" s="691"/>
      <c r="I58" s="691"/>
      <c r="J58" s="691"/>
      <c r="K58" s="691"/>
      <c r="L58" s="691"/>
      <c r="M58" s="691"/>
    </row>
    <row r="59" spans="1:16" s="690" customFormat="1" x14ac:dyDescent="0.25">
      <c r="B59" s="691"/>
      <c r="C59" s="691"/>
      <c r="D59" s="691"/>
      <c r="E59" s="691"/>
      <c r="F59" s="691"/>
      <c r="G59" s="691"/>
      <c r="H59" s="691"/>
      <c r="I59" s="691"/>
      <c r="J59" s="691"/>
      <c r="K59" s="691"/>
      <c r="L59" s="691"/>
      <c r="M59" s="691"/>
    </row>
    <row r="60" spans="1:16" s="690" customFormat="1" x14ac:dyDescent="0.25">
      <c r="B60" s="691"/>
      <c r="C60" s="691"/>
      <c r="D60" s="691"/>
      <c r="E60" s="691"/>
      <c r="F60" s="691"/>
      <c r="G60" s="691"/>
      <c r="H60" s="691"/>
      <c r="I60" s="691"/>
      <c r="J60" s="691"/>
      <c r="K60" s="691"/>
      <c r="L60" s="691"/>
      <c r="M60" s="691"/>
    </row>
    <row r="61" spans="1:16" s="690" customFormat="1" x14ac:dyDescent="0.25">
      <c r="B61" s="691"/>
      <c r="C61" s="691"/>
      <c r="D61" s="691"/>
      <c r="E61" s="691"/>
      <c r="F61" s="691"/>
      <c r="G61" s="691"/>
      <c r="H61" s="691"/>
      <c r="I61" s="691"/>
      <c r="J61" s="691"/>
      <c r="K61" s="691"/>
      <c r="L61" s="691"/>
      <c r="M61" s="691"/>
    </row>
    <row r="62" spans="1:16" s="690" customFormat="1" x14ac:dyDescent="0.25">
      <c r="B62" s="691"/>
      <c r="C62" s="691"/>
      <c r="D62" s="691"/>
      <c r="E62" s="691"/>
      <c r="F62" s="691"/>
      <c r="G62" s="691"/>
      <c r="H62" s="691"/>
      <c r="I62" s="691"/>
      <c r="J62" s="691"/>
      <c r="K62" s="691"/>
      <c r="L62" s="691"/>
      <c r="M62" s="691"/>
    </row>
    <row r="63" spans="1:16" s="690" customFormat="1" x14ac:dyDescent="0.25">
      <c r="B63" s="691"/>
      <c r="C63" s="691"/>
      <c r="D63" s="691"/>
      <c r="E63" s="691"/>
      <c r="F63" s="691"/>
      <c r="G63" s="691"/>
      <c r="H63" s="691"/>
      <c r="I63" s="691"/>
      <c r="J63" s="691"/>
      <c r="K63" s="691"/>
      <c r="L63" s="691"/>
      <c r="M63" s="691"/>
    </row>
    <row r="64" spans="1:16" s="690" customFormat="1" x14ac:dyDescent="0.25">
      <c r="B64" s="691"/>
      <c r="C64" s="691"/>
      <c r="D64" s="691"/>
      <c r="E64" s="691"/>
      <c r="F64" s="691"/>
      <c r="G64" s="691"/>
      <c r="H64" s="691"/>
      <c r="I64" s="691"/>
      <c r="J64" s="691"/>
      <c r="K64" s="691"/>
      <c r="L64" s="691"/>
      <c r="M64" s="691"/>
    </row>
    <row r="65" spans="2:13" s="690" customFormat="1" x14ac:dyDescent="0.25">
      <c r="B65" s="691"/>
      <c r="C65" s="691"/>
      <c r="D65" s="691"/>
      <c r="E65" s="691"/>
      <c r="F65" s="691"/>
      <c r="G65" s="691"/>
      <c r="H65" s="691"/>
      <c r="I65" s="691"/>
      <c r="J65" s="691"/>
      <c r="K65" s="691"/>
      <c r="L65" s="691"/>
      <c r="M65" s="691"/>
    </row>
    <row r="66" spans="2:13" s="690" customFormat="1" x14ac:dyDescent="0.25">
      <c r="B66" s="691"/>
      <c r="C66" s="691"/>
      <c r="D66" s="691"/>
      <c r="E66" s="691"/>
      <c r="F66" s="691"/>
      <c r="G66" s="691"/>
      <c r="H66" s="691"/>
      <c r="I66" s="691"/>
      <c r="J66" s="691"/>
      <c r="K66" s="691"/>
      <c r="L66" s="691"/>
      <c r="M66" s="691"/>
    </row>
    <row r="67" spans="2:13" s="690" customFormat="1" x14ac:dyDescent="0.25">
      <c r="B67" s="691"/>
      <c r="C67" s="691"/>
      <c r="D67" s="691"/>
      <c r="E67" s="691"/>
      <c r="F67" s="691"/>
      <c r="G67" s="691"/>
      <c r="H67" s="691"/>
      <c r="I67" s="691"/>
      <c r="J67" s="691"/>
      <c r="K67" s="691"/>
      <c r="L67" s="691"/>
      <c r="M67" s="691"/>
    </row>
    <row r="68" spans="2:13" s="690" customFormat="1" x14ac:dyDescent="0.25">
      <c r="B68" s="691"/>
      <c r="C68" s="691"/>
      <c r="D68" s="691"/>
      <c r="E68" s="691"/>
      <c r="F68" s="691"/>
      <c r="G68" s="691"/>
      <c r="H68" s="691"/>
      <c r="I68" s="691"/>
      <c r="J68" s="691"/>
      <c r="K68" s="691"/>
      <c r="L68" s="691"/>
      <c r="M68" s="691"/>
    </row>
    <row r="69" spans="2:13" s="690" customFormat="1" x14ac:dyDescent="0.25">
      <c r="B69" s="691"/>
      <c r="C69" s="691"/>
      <c r="D69" s="691"/>
      <c r="E69" s="691"/>
      <c r="F69" s="691"/>
      <c r="G69" s="691"/>
      <c r="H69" s="691"/>
      <c r="I69" s="691"/>
      <c r="J69" s="691"/>
      <c r="K69" s="691"/>
      <c r="L69" s="691"/>
      <c r="M69" s="691"/>
    </row>
    <row r="70" spans="2:13" s="690" customFormat="1" x14ac:dyDescent="0.25">
      <c r="B70" s="691"/>
      <c r="C70" s="691"/>
      <c r="D70" s="691"/>
      <c r="E70" s="691"/>
      <c r="F70" s="691"/>
      <c r="G70" s="691"/>
      <c r="H70" s="691"/>
      <c r="I70" s="691"/>
      <c r="J70" s="691"/>
      <c r="K70" s="691"/>
      <c r="L70" s="691"/>
      <c r="M70" s="691"/>
    </row>
    <row r="71" spans="2:13" s="690" customFormat="1" x14ac:dyDescent="0.25">
      <c r="B71" s="691"/>
      <c r="C71" s="691"/>
      <c r="D71" s="691"/>
      <c r="E71" s="691"/>
      <c r="F71" s="691"/>
      <c r="G71" s="691"/>
      <c r="H71" s="691"/>
      <c r="I71" s="691"/>
      <c r="J71" s="691"/>
      <c r="K71" s="691"/>
      <c r="L71" s="691"/>
      <c r="M71" s="691"/>
    </row>
    <row r="72" spans="2:13" s="690" customFormat="1" x14ac:dyDescent="0.25">
      <c r="B72" s="691"/>
      <c r="C72" s="691"/>
      <c r="D72" s="691"/>
      <c r="E72" s="691"/>
      <c r="F72" s="691"/>
      <c r="G72" s="691"/>
      <c r="H72" s="691"/>
      <c r="I72" s="691"/>
      <c r="J72" s="691"/>
      <c r="K72" s="691"/>
      <c r="L72" s="691"/>
      <c r="M72" s="691"/>
    </row>
    <row r="73" spans="2:13" s="690" customFormat="1" x14ac:dyDescent="0.25">
      <c r="B73" s="691"/>
      <c r="C73" s="691"/>
      <c r="D73" s="691"/>
      <c r="E73" s="691"/>
      <c r="F73" s="691"/>
      <c r="G73" s="691"/>
      <c r="H73" s="691"/>
      <c r="I73" s="691"/>
      <c r="J73" s="691"/>
      <c r="K73" s="691"/>
      <c r="L73" s="691"/>
      <c r="M73" s="691"/>
    </row>
    <row r="74" spans="2:13" s="690" customFormat="1" x14ac:dyDescent="0.25">
      <c r="B74" s="691"/>
      <c r="C74" s="691"/>
      <c r="D74" s="691"/>
      <c r="E74" s="691"/>
      <c r="F74" s="691"/>
      <c r="G74" s="691"/>
      <c r="H74" s="691"/>
      <c r="I74" s="691"/>
      <c r="J74" s="691"/>
      <c r="K74" s="691"/>
      <c r="L74" s="691"/>
      <c r="M74" s="691"/>
    </row>
    <row r="75" spans="2:13" s="690" customFormat="1" x14ac:dyDescent="0.25">
      <c r="B75" s="691"/>
      <c r="C75" s="691"/>
      <c r="D75" s="691"/>
      <c r="E75" s="691"/>
      <c r="F75" s="691"/>
      <c r="G75" s="691"/>
      <c r="H75" s="691"/>
      <c r="I75" s="691"/>
      <c r="J75" s="691"/>
      <c r="K75" s="691"/>
      <c r="L75" s="691"/>
      <c r="M75" s="691"/>
    </row>
  </sheetData>
  <sheetProtection password="FB83" sheet="1" objects="1" scenarios="1"/>
  <mergeCells count="8">
    <mergeCell ref="B2:L2"/>
    <mergeCell ref="B18:L18"/>
    <mergeCell ref="A1:M1"/>
    <mergeCell ref="A51:C51"/>
    <mergeCell ref="F37:F39"/>
    <mergeCell ref="D35:G35"/>
    <mergeCell ref="D41:G41"/>
    <mergeCell ref="A43:A44"/>
  </mergeCells>
  <pageMargins left="0.39370078740157483" right="0.39370078740157483" top="0.39370078740157483" bottom="0.39370078740157483" header="0" footer="0"/>
  <pageSetup paperSize="9" scale="5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O4002"/>
  <sheetViews>
    <sheetView showGridLines="0" zoomScale="99" zoomScaleNormal="99" zoomScaleSheetLayoutView="55" workbookViewId="0">
      <pane ySplit="1" topLeftCell="A2" activePane="bottomLeft" state="frozen"/>
      <selection activeCell="D873" sqref="D873:D883"/>
      <selection pane="bottomLeft" activeCell="L2" sqref="L2"/>
    </sheetView>
  </sheetViews>
  <sheetFormatPr defaultColWidth="9.140625" defaultRowHeight="18" customHeight="1" outlineLevelCol="1" x14ac:dyDescent="0.25"/>
  <cols>
    <col min="1" max="1" width="13.7109375" style="91" customWidth="1"/>
    <col min="2" max="2" width="13" style="100" customWidth="1"/>
    <col min="3" max="3" width="11.140625" style="86" customWidth="1" outlineLevel="1"/>
    <col min="4" max="4" width="21" style="31" customWidth="1"/>
    <col min="5" max="5" width="19" style="31" customWidth="1" outlineLevel="1"/>
    <col min="6" max="6" width="41.28515625" style="97" customWidth="1" outlineLevel="1"/>
    <col min="7" max="7" width="5" style="31" customWidth="1" outlineLevel="1"/>
    <col min="8" max="8" width="6.140625" style="16" customWidth="1"/>
    <col min="9" max="9" width="11.5703125" style="97" customWidth="1" outlineLevel="1"/>
    <col min="10" max="10" width="12.42578125" style="97" customWidth="1" outlineLevel="1"/>
    <col min="11" max="11" width="10.140625" style="30" customWidth="1" outlineLevel="1"/>
    <col min="12" max="12" width="12.5703125" style="31" customWidth="1"/>
    <col min="13" max="13" width="12.7109375" style="31" customWidth="1"/>
    <col min="14" max="14" width="9.140625" style="31" customWidth="1"/>
    <col min="15" max="16384" width="9.140625" style="97"/>
  </cols>
  <sheetData>
    <row r="1" spans="1:15" ht="39.75" customHeight="1" x14ac:dyDescent="0.25">
      <c r="A1" s="261" t="s">
        <v>4906</v>
      </c>
      <c r="B1" s="261" t="s">
        <v>60</v>
      </c>
      <c r="C1" s="262" t="s">
        <v>718</v>
      </c>
      <c r="D1" s="261" t="s">
        <v>63</v>
      </c>
      <c r="E1" s="261" t="s">
        <v>66</v>
      </c>
      <c r="F1" s="261" t="s">
        <v>71</v>
      </c>
      <c r="G1" s="263" t="s">
        <v>72</v>
      </c>
      <c r="H1" s="263" t="s">
        <v>6790</v>
      </c>
      <c r="I1" s="264" t="s">
        <v>1</v>
      </c>
      <c r="J1" s="264" t="s">
        <v>2</v>
      </c>
      <c r="K1" s="264" t="s">
        <v>4907</v>
      </c>
      <c r="L1" s="699" t="s">
        <v>12622</v>
      </c>
      <c r="M1" s="699" t="s">
        <v>12623</v>
      </c>
      <c r="N1" s="742" t="s">
        <v>12704</v>
      </c>
      <c r="O1" s="373"/>
    </row>
    <row r="2" spans="1:15" s="5" customFormat="1" ht="11.25" x14ac:dyDescent="0.25">
      <c r="A2" s="239" t="s">
        <v>4908</v>
      </c>
      <c r="B2" s="430" t="s">
        <v>0</v>
      </c>
      <c r="C2" s="431" t="s">
        <v>904</v>
      </c>
      <c r="D2" s="243" t="s">
        <v>6681</v>
      </c>
      <c r="E2" s="246" t="s">
        <v>904</v>
      </c>
      <c r="F2" s="10" t="s">
        <v>4547</v>
      </c>
      <c r="G2" s="243">
        <v>1</v>
      </c>
      <c r="H2" s="365" t="s">
        <v>6682</v>
      </c>
      <c r="I2" s="10"/>
      <c r="J2" s="10"/>
      <c r="K2" s="244">
        <v>1</v>
      </c>
      <c r="L2" s="833"/>
      <c r="M2" s="833"/>
      <c r="N2" s="622"/>
    </row>
    <row r="3" spans="1:15" s="5" customFormat="1" ht="11.25" x14ac:dyDescent="0.25">
      <c r="A3" s="927" t="s">
        <v>4909</v>
      </c>
      <c r="B3" s="957" t="s">
        <v>0</v>
      </c>
      <c r="C3" s="965" t="s">
        <v>904</v>
      </c>
      <c r="D3" s="991" t="s">
        <v>64</v>
      </c>
      <c r="E3" s="991" t="s">
        <v>864</v>
      </c>
      <c r="F3" s="10" t="s">
        <v>65</v>
      </c>
      <c r="G3" s="243">
        <v>2</v>
      </c>
      <c r="H3" s="959" t="s">
        <v>6682</v>
      </c>
      <c r="I3" s="10" t="s">
        <v>3</v>
      </c>
      <c r="J3" s="10" t="s">
        <v>865</v>
      </c>
      <c r="K3" s="945">
        <v>4</v>
      </c>
      <c r="L3" s="943"/>
      <c r="M3" s="941"/>
      <c r="N3" s="622"/>
    </row>
    <row r="4" spans="1:15" s="5" customFormat="1" ht="11.25" x14ac:dyDescent="0.25">
      <c r="A4" s="927"/>
      <c r="B4" s="957"/>
      <c r="C4" s="965"/>
      <c r="D4" s="991"/>
      <c r="E4" s="991"/>
      <c r="F4" s="9" t="s">
        <v>866</v>
      </c>
      <c r="G4" s="243">
        <v>2</v>
      </c>
      <c r="H4" s="959"/>
      <c r="I4" s="10" t="s">
        <v>733</v>
      </c>
      <c r="J4" s="10" t="s">
        <v>867</v>
      </c>
      <c r="K4" s="945"/>
      <c r="L4" s="943"/>
      <c r="M4" s="944"/>
      <c r="N4" s="622"/>
    </row>
    <row r="5" spans="1:15" s="5" customFormat="1" ht="11.25" x14ac:dyDescent="0.25">
      <c r="A5" s="927"/>
      <c r="B5" s="957"/>
      <c r="C5" s="965"/>
      <c r="D5" s="991"/>
      <c r="E5" s="991"/>
      <c r="F5" s="9" t="s">
        <v>61</v>
      </c>
      <c r="G5" s="243">
        <v>1</v>
      </c>
      <c r="H5" s="959"/>
      <c r="I5" s="10" t="s">
        <v>4</v>
      </c>
      <c r="J5" s="10" t="s">
        <v>868</v>
      </c>
      <c r="K5" s="945"/>
      <c r="L5" s="943"/>
      <c r="M5" s="944"/>
      <c r="N5" s="622"/>
    </row>
    <row r="6" spans="1:15" s="5" customFormat="1" ht="22.5" x14ac:dyDescent="0.25">
      <c r="A6" s="927"/>
      <c r="B6" s="957"/>
      <c r="C6" s="965"/>
      <c r="D6" s="991"/>
      <c r="E6" s="991"/>
      <c r="F6" s="9" t="s">
        <v>62</v>
      </c>
      <c r="G6" s="243">
        <v>1</v>
      </c>
      <c r="H6" s="959"/>
      <c r="I6" s="10" t="s">
        <v>4</v>
      </c>
      <c r="J6" s="10" t="s">
        <v>869</v>
      </c>
      <c r="K6" s="945"/>
      <c r="L6" s="943"/>
      <c r="M6" s="942"/>
      <c r="N6" s="622"/>
    </row>
    <row r="7" spans="1:15" s="5" customFormat="1" ht="11.25" x14ac:dyDescent="0.25">
      <c r="A7" s="927" t="s">
        <v>4912</v>
      </c>
      <c r="B7" s="957" t="s">
        <v>0</v>
      </c>
      <c r="C7" s="965" t="s">
        <v>904</v>
      </c>
      <c r="D7" s="991" t="s">
        <v>64</v>
      </c>
      <c r="E7" s="991" t="s">
        <v>6637</v>
      </c>
      <c r="F7" s="10" t="s">
        <v>65</v>
      </c>
      <c r="G7" s="246">
        <v>1</v>
      </c>
      <c r="H7" s="959" t="s">
        <v>6682</v>
      </c>
      <c r="I7" s="9" t="s">
        <v>3</v>
      </c>
      <c r="J7" s="9" t="s">
        <v>870</v>
      </c>
      <c r="K7" s="945">
        <v>4</v>
      </c>
      <c r="L7" s="943"/>
      <c r="M7" s="941"/>
      <c r="N7" s="622"/>
    </row>
    <row r="8" spans="1:15" s="5" customFormat="1" ht="11.25" x14ac:dyDescent="0.25">
      <c r="A8" s="927"/>
      <c r="B8" s="957"/>
      <c r="C8" s="965"/>
      <c r="D8" s="991"/>
      <c r="E8" s="991"/>
      <c r="F8" s="9" t="s">
        <v>866</v>
      </c>
      <c r="G8" s="243">
        <v>2</v>
      </c>
      <c r="H8" s="959"/>
      <c r="I8" s="10" t="s">
        <v>733</v>
      </c>
      <c r="J8" s="10" t="s">
        <v>871</v>
      </c>
      <c r="K8" s="945"/>
      <c r="L8" s="943"/>
      <c r="M8" s="944"/>
      <c r="N8" s="622"/>
    </row>
    <row r="9" spans="1:15" s="5" customFormat="1" ht="11.25" x14ac:dyDescent="0.25">
      <c r="A9" s="927"/>
      <c r="B9" s="957"/>
      <c r="C9" s="965"/>
      <c r="D9" s="991"/>
      <c r="E9" s="991"/>
      <c r="F9" s="10" t="s">
        <v>872</v>
      </c>
      <c r="G9" s="243">
        <v>2</v>
      </c>
      <c r="H9" s="959"/>
      <c r="I9" s="10" t="s">
        <v>873</v>
      </c>
      <c r="J9" s="10" t="s">
        <v>874</v>
      </c>
      <c r="K9" s="945"/>
      <c r="L9" s="943"/>
      <c r="M9" s="942"/>
      <c r="N9" s="622"/>
    </row>
    <row r="10" spans="1:15" s="5" customFormat="1" ht="11.25" x14ac:dyDescent="0.25">
      <c r="A10" s="927" t="s">
        <v>4913</v>
      </c>
      <c r="B10" s="957" t="s">
        <v>0</v>
      </c>
      <c r="C10" s="965" t="s">
        <v>904</v>
      </c>
      <c r="D10" s="991" t="s">
        <v>64</v>
      </c>
      <c r="E10" s="991" t="s">
        <v>875</v>
      </c>
      <c r="F10" s="10" t="s">
        <v>65</v>
      </c>
      <c r="G10" s="243">
        <v>1</v>
      </c>
      <c r="H10" s="959" t="s">
        <v>6682</v>
      </c>
      <c r="I10" s="10" t="s">
        <v>3</v>
      </c>
      <c r="J10" s="10" t="s">
        <v>870</v>
      </c>
      <c r="K10" s="945">
        <v>4</v>
      </c>
      <c r="L10" s="943"/>
      <c r="M10" s="941"/>
      <c r="N10" s="622"/>
    </row>
    <row r="11" spans="1:15" s="5" customFormat="1" ht="11.25" x14ac:dyDescent="0.25">
      <c r="A11" s="927"/>
      <c r="B11" s="957"/>
      <c r="C11" s="965"/>
      <c r="D11" s="991"/>
      <c r="E11" s="991"/>
      <c r="F11" s="9" t="s">
        <v>866</v>
      </c>
      <c r="G11" s="243">
        <v>2</v>
      </c>
      <c r="H11" s="959"/>
      <c r="I11" s="10" t="s">
        <v>733</v>
      </c>
      <c r="J11" s="10" t="s">
        <v>876</v>
      </c>
      <c r="K11" s="945"/>
      <c r="L11" s="943"/>
      <c r="M11" s="942"/>
      <c r="N11" s="622"/>
    </row>
    <row r="12" spans="1:15" s="5" customFormat="1" ht="11.25" x14ac:dyDescent="0.25">
      <c r="A12" s="927" t="s">
        <v>4914</v>
      </c>
      <c r="B12" s="957" t="s">
        <v>0</v>
      </c>
      <c r="C12" s="965" t="s">
        <v>904</v>
      </c>
      <c r="D12" s="936" t="s">
        <v>64</v>
      </c>
      <c r="E12" s="936" t="s">
        <v>877</v>
      </c>
      <c r="F12" s="10" t="s">
        <v>65</v>
      </c>
      <c r="G12" s="243">
        <v>1</v>
      </c>
      <c r="H12" s="959" t="s">
        <v>6682</v>
      </c>
      <c r="I12" s="10" t="s">
        <v>3</v>
      </c>
      <c r="J12" s="10" t="s">
        <v>870</v>
      </c>
      <c r="K12" s="945">
        <v>4</v>
      </c>
      <c r="L12" s="943"/>
      <c r="M12" s="941"/>
      <c r="N12" s="622"/>
    </row>
    <row r="13" spans="1:15" s="5" customFormat="1" ht="11.25" x14ac:dyDescent="0.25">
      <c r="A13" s="927"/>
      <c r="B13" s="957"/>
      <c r="C13" s="965"/>
      <c r="D13" s="936"/>
      <c r="E13" s="936"/>
      <c r="F13" s="10" t="s">
        <v>872</v>
      </c>
      <c r="G13" s="243">
        <v>2</v>
      </c>
      <c r="H13" s="959"/>
      <c r="I13" s="10" t="s">
        <v>5</v>
      </c>
      <c r="J13" s="10" t="s">
        <v>6</v>
      </c>
      <c r="K13" s="945"/>
      <c r="L13" s="943"/>
      <c r="M13" s="942"/>
      <c r="N13" s="622"/>
    </row>
    <row r="14" spans="1:15" s="5" customFormat="1" ht="22.5" x14ac:dyDescent="0.25">
      <c r="A14" s="239" t="s">
        <v>4915</v>
      </c>
      <c r="B14" s="430" t="s">
        <v>0</v>
      </c>
      <c r="C14" s="431" t="s">
        <v>904</v>
      </c>
      <c r="D14" s="243" t="s">
        <v>64</v>
      </c>
      <c r="E14" s="243" t="s">
        <v>878</v>
      </c>
      <c r="F14" s="10" t="s">
        <v>65</v>
      </c>
      <c r="G14" s="243">
        <v>1</v>
      </c>
      <c r="H14" s="365" t="s">
        <v>6682</v>
      </c>
      <c r="I14" s="10" t="s">
        <v>3</v>
      </c>
      <c r="J14" s="10" t="s">
        <v>879</v>
      </c>
      <c r="K14" s="244">
        <v>4</v>
      </c>
      <c r="L14" s="833"/>
      <c r="M14" s="833"/>
      <c r="N14" s="622"/>
    </row>
    <row r="15" spans="1:15" s="5" customFormat="1" ht="22.5" x14ac:dyDescent="0.25">
      <c r="A15" s="239" t="s">
        <v>5229</v>
      </c>
      <c r="B15" s="430" t="s">
        <v>0</v>
      </c>
      <c r="C15" s="431" t="s">
        <v>904</v>
      </c>
      <c r="D15" s="243" t="s">
        <v>64</v>
      </c>
      <c r="E15" s="243" t="s">
        <v>880</v>
      </c>
      <c r="F15" s="10" t="s">
        <v>65</v>
      </c>
      <c r="G15" s="243">
        <v>1</v>
      </c>
      <c r="H15" s="365" t="s">
        <v>6682</v>
      </c>
      <c r="I15" s="10" t="s">
        <v>3</v>
      </c>
      <c r="J15" s="10" t="s">
        <v>7</v>
      </c>
      <c r="K15" s="244">
        <v>4</v>
      </c>
      <c r="L15" s="833"/>
      <c r="M15" s="833"/>
      <c r="N15" s="622"/>
    </row>
    <row r="16" spans="1:15" s="5" customFormat="1" ht="11.25" x14ac:dyDescent="0.25">
      <c r="A16" s="927" t="s">
        <v>5855</v>
      </c>
      <c r="B16" s="957" t="s">
        <v>0</v>
      </c>
      <c r="C16" s="965" t="s">
        <v>904</v>
      </c>
      <c r="D16" s="936" t="s">
        <v>64</v>
      </c>
      <c r="E16" s="936" t="s">
        <v>881</v>
      </c>
      <c r="F16" s="10" t="s">
        <v>65</v>
      </c>
      <c r="G16" s="243">
        <v>1</v>
      </c>
      <c r="H16" s="959" t="s">
        <v>6682</v>
      </c>
      <c r="I16" s="10" t="s">
        <v>3</v>
      </c>
      <c r="J16" s="10" t="s">
        <v>865</v>
      </c>
      <c r="K16" s="945">
        <v>4</v>
      </c>
      <c r="L16" s="943"/>
      <c r="M16" s="941"/>
      <c r="N16" s="622"/>
    </row>
    <row r="17" spans="1:14" s="5" customFormat="1" ht="11.25" x14ac:dyDescent="0.25">
      <c r="A17" s="927"/>
      <c r="B17" s="957"/>
      <c r="C17" s="965"/>
      <c r="D17" s="936"/>
      <c r="E17" s="936"/>
      <c r="F17" s="10" t="s">
        <v>872</v>
      </c>
      <c r="G17" s="243">
        <v>1</v>
      </c>
      <c r="H17" s="959"/>
      <c r="I17" s="10" t="s">
        <v>882</v>
      </c>
      <c r="J17" s="10"/>
      <c r="K17" s="945"/>
      <c r="L17" s="943"/>
      <c r="M17" s="942"/>
      <c r="N17" s="622"/>
    </row>
    <row r="18" spans="1:14" s="5" customFormat="1" ht="22.5" x14ac:dyDescent="0.25">
      <c r="A18" s="927" t="s">
        <v>5856</v>
      </c>
      <c r="B18" s="957" t="s">
        <v>0</v>
      </c>
      <c r="C18" s="965" t="s">
        <v>904</v>
      </c>
      <c r="D18" s="991" t="s">
        <v>64</v>
      </c>
      <c r="E18" s="936" t="s">
        <v>883</v>
      </c>
      <c r="F18" s="9" t="s">
        <v>884</v>
      </c>
      <c r="G18" s="243">
        <v>1</v>
      </c>
      <c r="H18" s="959" t="s">
        <v>6682</v>
      </c>
      <c r="I18" s="10" t="s">
        <v>3</v>
      </c>
      <c r="J18" s="10" t="s">
        <v>885</v>
      </c>
      <c r="K18" s="945">
        <v>4</v>
      </c>
      <c r="L18" s="943"/>
      <c r="M18" s="941"/>
      <c r="N18" s="622"/>
    </row>
    <row r="19" spans="1:14" s="5" customFormat="1" ht="11.25" x14ac:dyDescent="0.25">
      <c r="A19" s="927"/>
      <c r="B19" s="957"/>
      <c r="C19" s="965"/>
      <c r="D19" s="991"/>
      <c r="E19" s="936"/>
      <c r="F19" s="10" t="s">
        <v>886</v>
      </c>
      <c r="G19" s="243">
        <v>1</v>
      </c>
      <c r="H19" s="959"/>
      <c r="I19" s="10"/>
      <c r="J19" s="10"/>
      <c r="K19" s="945"/>
      <c r="L19" s="943"/>
      <c r="M19" s="944"/>
      <c r="N19" s="622"/>
    </row>
    <row r="20" spans="1:14" s="5" customFormat="1" ht="11.25" x14ac:dyDescent="0.25">
      <c r="A20" s="927"/>
      <c r="B20" s="957"/>
      <c r="C20" s="965"/>
      <c r="D20" s="991"/>
      <c r="E20" s="936"/>
      <c r="F20" s="10" t="s">
        <v>887</v>
      </c>
      <c r="G20" s="243">
        <v>1</v>
      </c>
      <c r="H20" s="959"/>
      <c r="I20" s="10"/>
      <c r="J20" s="10"/>
      <c r="K20" s="945"/>
      <c r="L20" s="943"/>
      <c r="M20" s="944"/>
      <c r="N20" s="622"/>
    </row>
    <row r="21" spans="1:14" s="5" customFormat="1" ht="11.25" x14ac:dyDescent="0.25">
      <c r="A21" s="927"/>
      <c r="B21" s="957"/>
      <c r="C21" s="965"/>
      <c r="D21" s="991"/>
      <c r="E21" s="936"/>
      <c r="F21" s="10" t="s">
        <v>888</v>
      </c>
      <c r="G21" s="243">
        <v>2</v>
      </c>
      <c r="H21" s="959"/>
      <c r="I21" s="10" t="s">
        <v>773</v>
      </c>
      <c r="J21" s="10" t="s">
        <v>889</v>
      </c>
      <c r="K21" s="945"/>
      <c r="L21" s="943"/>
      <c r="M21" s="944"/>
      <c r="N21" s="622"/>
    </row>
    <row r="22" spans="1:14" s="5" customFormat="1" ht="11.25" x14ac:dyDescent="0.25">
      <c r="A22" s="927"/>
      <c r="B22" s="957"/>
      <c r="C22" s="965"/>
      <c r="D22" s="991"/>
      <c r="E22" s="936"/>
      <c r="F22" s="10" t="s">
        <v>890</v>
      </c>
      <c r="G22" s="243">
        <v>1</v>
      </c>
      <c r="H22" s="959"/>
      <c r="I22" s="10" t="s">
        <v>891</v>
      </c>
      <c r="J22" s="10" t="s">
        <v>892</v>
      </c>
      <c r="K22" s="945"/>
      <c r="L22" s="943"/>
      <c r="M22" s="944"/>
      <c r="N22" s="622"/>
    </row>
    <row r="23" spans="1:14" s="5" customFormat="1" ht="11.25" x14ac:dyDescent="0.25">
      <c r="A23" s="927"/>
      <c r="B23" s="957"/>
      <c r="C23" s="965"/>
      <c r="D23" s="991"/>
      <c r="E23" s="936"/>
      <c r="F23" s="10" t="s">
        <v>893</v>
      </c>
      <c r="G23" s="243">
        <v>1</v>
      </c>
      <c r="H23" s="959"/>
      <c r="I23" s="10"/>
      <c r="J23" s="10"/>
      <c r="K23" s="945"/>
      <c r="L23" s="943"/>
      <c r="M23" s="944"/>
      <c r="N23" s="622"/>
    </row>
    <row r="24" spans="1:14" s="5" customFormat="1" ht="11.25" x14ac:dyDescent="0.25">
      <c r="A24" s="927"/>
      <c r="B24" s="957"/>
      <c r="C24" s="965"/>
      <c r="D24" s="991"/>
      <c r="E24" s="936"/>
      <c r="F24" s="9" t="s">
        <v>866</v>
      </c>
      <c r="G24" s="243">
        <v>1</v>
      </c>
      <c r="H24" s="959"/>
      <c r="I24" s="10" t="s">
        <v>733</v>
      </c>
      <c r="J24" s="10" t="s">
        <v>894</v>
      </c>
      <c r="K24" s="945"/>
      <c r="L24" s="943"/>
      <c r="M24" s="944"/>
      <c r="N24" s="622"/>
    </row>
    <row r="25" spans="1:14" s="5" customFormat="1" ht="11.25" x14ac:dyDescent="0.25">
      <c r="A25" s="927"/>
      <c r="B25" s="957"/>
      <c r="C25" s="965"/>
      <c r="D25" s="991"/>
      <c r="E25" s="936"/>
      <c r="F25" s="10" t="s">
        <v>872</v>
      </c>
      <c r="G25" s="243">
        <v>1</v>
      </c>
      <c r="H25" s="959"/>
      <c r="I25" s="10" t="s">
        <v>895</v>
      </c>
      <c r="J25" s="10"/>
      <c r="K25" s="945"/>
      <c r="L25" s="943"/>
      <c r="M25" s="944"/>
      <c r="N25" s="622"/>
    </row>
    <row r="26" spans="1:14" s="5" customFormat="1" ht="11.25" x14ac:dyDescent="0.25">
      <c r="A26" s="927"/>
      <c r="B26" s="957"/>
      <c r="C26" s="965"/>
      <c r="D26" s="991"/>
      <c r="E26" s="936"/>
      <c r="F26" s="10" t="s">
        <v>896</v>
      </c>
      <c r="G26" s="243">
        <v>1</v>
      </c>
      <c r="H26" s="959"/>
      <c r="I26" s="10" t="s">
        <v>897</v>
      </c>
      <c r="J26" s="10" t="s">
        <v>898</v>
      </c>
      <c r="K26" s="945"/>
      <c r="L26" s="943"/>
      <c r="M26" s="942"/>
      <c r="N26" s="622"/>
    </row>
    <row r="27" spans="1:14" s="5" customFormat="1" ht="11.25" x14ac:dyDescent="0.25">
      <c r="A27" s="927" t="s">
        <v>5857</v>
      </c>
      <c r="B27" s="957" t="s">
        <v>0</v>
      </c>
      <c r="C27" s="965" t="s">
        <v>904</v>
      </c>
      <c r="D27" s="936" t="s">
        <v>64</v>
      </c>
      <c r="E27" s="936" t="s">
        <v>899</v>
      </c>
      <c r="F27" s="10" t="s">
        <v>65</v>
      </c>
      <c r="G27" s="243">
        <v>4</v>
      </c>
      <c r="H27" s="959" t="s">
        <v>6682</v>
      </c>
      <c r="I27" s="10" t="s">
        <v>3</v>
      </c>
      <c r="J27" s="10" t="s">
        <v>870</v>
      </c>
      <c r="K27" s="945">
        <v>4</v>
      </c>
      <c r="L27" s="943"/>
      <c r="M27" s="941"/>
      <c r="N27" s="622"/>
    </row>
    <row r="28" spans="1:14" s="5" customFormat="1" ht="11.25" x14ac:dyDescent="0.25">
      <c r="A28" s="927"/>
      <c r="B28" s="957"/>
      <c r="C28" s="965"/>
      <c r="D28" s="936"/>
      <c r="E28" s="936"/>
      <c r="F28" s="10" t="s">
        <v>872</v>
      </c>
      <c r="G28" s="243">
        <v>1</v>
      </c>
      <c r="H28" s="959"/>
      <c r="I28" s="10" t="s">
        <v>873</v>
      </c>
      <c r="J28" s="10" t="s">
        <v>900</v>
      </c>
      <c r="K28" s="945"/>
      <c r="L28" s="943"/>
      <c r="M28" s="944"/>
      <c r="N28" s="622"/>
    </row>
    <row r="29" spans="1:14" s="5" customFormat="1" ht="11.25" x14ac:dyDescent="0.25">
      <c r="A29" s="927"/>
      <c r="B29" s="957"/>
      <c r="C29" s="965"/>
      <c r="D29" s="936"/>
      <c r="E29" s="936"/>
      <c r="F29" s="10" t="s">
        <v>872</v>
      </c>
      <c r="G29" s="243">
        <v>2</v>
      </c>
      <c r="H29" s="959"/>
      <c r="I29" s="10" t="s">
        <v>873</v>
      </c>
      <c r="J29" s="10" t="s">
        <v>901</v>
      </c>
      <c r="K29" s="945"/>
      <c r="L29" s="943"/>
      <c r="M29" s="944"/>
      <c r="N29" s="622"/>
    </row>
    <row r="30" spans="1:14" s="5" customFormat="1" ht="11.25" x14ac:dyDescent="0.25">
      <c r="A30" s="927"/>
      <c r="B30" s="957"/>
      <c r="C30" s="965"/>
      <c r="D30" s="936"/>
      <c r="E30" s="936"/>
      <c r="F30" s="10" t="s">
        <v>872</v>
      </c>
      <c r="G30" s="243">
        <v>2</v>
      </c>
      <c r="H30" s="959"/>
      <c r="I30" s="10" t="s">
        <v>873</v>
      </c>
      <c r="J30" s="10" t="s">
        <v>902</v>
      </c>
      <c r="K30" s="945"/>
      <c r="L30" s="943"/>
      <c r="M30" s="944"/>
      <c r="N30" s="622"/>
    </row>
    <row r="31" spans="1:14" s="5" customFormat="1" ht="22.5" x14ac:dyDescent="0.25">
      <c r="A31" s="927"/>
      <c r="B31" s="957"/>
      <c r="C31" s="965"/>
      <c r="D31" s="936"/>
      <c r="E31" s="936"/>
      <c r="F31" s="10" t="s">
        <v>896</v>
      </c>
      <c r="G31" s="243">
        <v>1</v>
      </c>
      <c r="H31" s="959"/>
      <c r="I31" s="10" t="s">
        <v>897</v>
      </c>
      <c r="J31" s="10" t="s">
        <v>903</v>
      </c>
      <c r="K31" s="945"/>
      <c r="L31" s="943"/>
      <c r="M31" s="944"/>
      <c r="N31" s="622"/>
    </row>
    <row r="32" spans="1:14" s="5" customFormat="1" ht="22.5" x14ac:dyDescent="0.25">
      <c r="A32" s="927"/>
      <c r="B32" s="957"/>
      <c r="C32" s="965"/>
      <c r="D32" s="936"/>
      <c r="E32" s="936"/>
      <c r="F32" s="10" t="s">
        <v>896</v>
      </c>
      <c r="G32" s="243">
        <v>1</v>
      </c>
      <c r="H32" s="959"/>
      <c r="I32" s="10" t="s">
        <v>897</v>
      </c>
      <c r="J32" s="10" t="s">
        <v>903</v>
      </c>
      <c r="K32" s="945"/>
      <c r="L32" s="943"/>
      <c r="M32" s="942"/>
      <c r="N32" s="622"/>
    </row>
    <row r="33" spans="1:14" s="5" customFormat="1" ht="11.25" x14ac:dyDescent="0.25">
      <c r="A33" s="927" t="s">
        <v>5858</v>
      </c>
      <c r="B33" s="928" t="s">
        <v>0</v>
      </c>
      <c r="C33" s="946" t="s">
        <v>904</v>
      </c>
      <c r="D33" s="936" t="s">
        <v>64</v>
      </c>
      <c r="E33" s="936" t="s">
        <v>908</v>
      </c>
      <c r="F33" s="10" t="s">
        <v>909</v>
      </c>
      <c r="G33" s="243">
        <v>1</v>
      </c>
      <c r="H33" s="936" t="s">
        <v>6682</v>
      </c>
      <c r="I33" s="10"/>
      <c r="J33" s="10"/>
      <c r="K33" s="945">
        <v>4</v>
      </c>
      <c r="L33" s="943"/>
      <c r="M33" s="941"/>
      <c r="N33" s="622"/>
    </row>
    <row r="34" spans="1:14" s="5" customFormat="1" ht="11.25" x14ac:dyDescent="0.25">
      <c r="A34" s="927"/>
      <c r="B34" s="928"/>
      <c r="C34" s="946"/>
      <c r="D34" s="936"/>
      <c r="E34" s="936"/>
      <c r="F34" s="10" t="s">
        <v>910</v>
      </c>
      <c r="G34" s="243">
        <v>8</v>
      </c>
      <c r="H34" s="936"/>
      <c r="I34" s="10" t="s">
        <v>911</v>
      </c>
      <c r="J34" s="10" t="s">
        <v>912</v>
      </c>
      <c r="K34" s="945"/>
      <c r="L34" s="943"/>
      <c r="M34" s="942"/>
      <c r="N34" s="622"/>
    </row>
    <row r="35" spans="1:14" s="5" customFormat="1" ht="11.25" x14ac:dyDescent="0.25">
      <c r="A35" s="927" t="s">
        <v>5859</v>
      </c>
      <c r="B35" s="928" t="s">
        <v>0</v>
      </c>
      <c r="C35" s="946" t="s">
        <v>904</v>
      </c>
      <c r="D35" s="936" t="s">
        <v>64</v>
      </c>
      <c r="E35" s="936" t="s">
        <v>904</v>
      </c>
      <c r="F35" s="10" t="s">
        <v>913</v>
      </c>
      <c r="G35" s="243">
        <v>1</v>
      </c>
      <c r="H35" s="936" t="s">
        <v>6682</v>
      </c>
      <c r="I35" s="10"/>
      <c r="J35" s="10"/>
      <c r="K35" s="945">
        <v>4</v>
      </c>
      <c r="L35" s="943"/>
      <c r="M35" s="941"/>
      <c r="N35" s="622"/>
    </row>
    <row r="36" spans="1:14" s="5" customFormat="1" ht="11.25" x14ac:dyDescent="0.25">
      <c r="A36" s="927"/>
      <c r="B36" s="928"/>
      <c r="C36" s="946"/>
      <c r="D36" s="936"/>
      <c r="E36" s="936"/>
      <c r="F36" s="10" t="s">
        <v>68</v>
      </c>
      <c r="G36" s="243">
        <v>2</v>
      </c>
      <c r="H36" s="936"/>
      <c r="I36" s="10" t="s">
        <v>914</v>
      </c>
      <c r="J36" s="10" t="s">
        <v>915</v>
      </c>
      <c r="K36" s="945"/>
      <c r="L36" s="943"/>
      <c r="M36" s="944"/>
      <c r="N36" s="622"/>
    </row>
    <row r="37" spans="1:14" s="5" customFormat="1" ht="11.25" x14ac:dyDescent="0.25">
      <c r="A37" s="927"/>
      <c r="B37" s="928"/>
      <c r="C37" s="946"/>
      <c r="D37" s="936"/>
      <c r="E37" s="936"/>
      <c r="F37" s="10" t="s">
        <v>916</v>
      </c>
      <c r="G37" s="243">
        <v>1</v>
      </c>
      <c r="H37" s="936"/>
      <c r="I37" s="10" t="s">
        <v>733</v>
      </c>
      <c r="J37" s="10" t="s">
        <v>734</v>
      </c>
      <c r="K37" s="945"/>
      <c r="L37" s="943"/>
      <c r="M37" s="942"/>
      <c r="N37" s="622"/>
    </row>
    <row r="38" spans="1:14" s="5" customFormat="1" ht="11.25" x14ac:dyDescent="0.25">
      <c r="A38" s="927" t="s">
        <v>5860</v>
      </c>
      <c r="B38" s="928" t="s">
        <v>0</v>
      </c>
      <c r="C38" s="946" t="s">
        <v>904</v>
      </c>
      <c r="D38" s="936" t="s">
        <v>64</v>
      </c>
      <c r="E38" s="936" t="s">
        <v>917</v>
      </c>
      <c r="F38" s="10" t="s">
        <v>65</v>
      </c>
      <c r="G38" s="243">
        <v>2</v>
      </c>
      <c r="H38" s="936" t="s">
        <v>6682</v>
      </c>
      <c r="I38" s="10" t="s">
        <v>3</v>
      </c>
      <c r="J38" s="10" t="s">
        <v>918</v>
      </c>
      <c r="K38" s="945">
        <v>4</v>
      </c>
      <c r="L38" s="943"/>
      <c r="M38" s="941"/>
      <c r="N38" s="622"/>
    </row>
    <row r="39" spans="1:14" s="5" customFormat="1" ht="11.25" x14ac:dyDescent="0.25">
      <c r="A39" s="927"/>
      <c r="B39" s="928"/>
      <c r="C39" s="946"/>
      <c r="D39" s="936"/>
      <c r="E39" s="936"/>
      <c r="F39" s="10" t="s">
        <v>65</v>
      </c>
      <c r="G39" s="243">
        <v>1</v>
      </c>
      <c r="H39" s="936"/>
      <c r="I39" s="10" t="s">
        <v>3</v>
      </c>
      <c r="J39" s="10" t="s">
        <v>7</v>
      </c>
      <c r="K39" s="945"/>
      <c r="L39" s="943"/>
      <c r="M39" s="944"/>
      <c r="N39" s="622"/>
    </row>
    <row r="40" spans="1:14" s="5" customFormat="1" ht="11.25" x14ac:dyDescent="0.25">
      <c r="A40" s="927"/>
      <c r="B40" s="928"/>
      <c r="C40" s="946"/>
      <c r="D40" s="936"/>
      <c r="E40" s="936"/>
      <c r="F40" s="10" t="s">
        <v>65</v>
      </c>
      <c r="G40" s="243">
        <v>1</v>
      </c>
      <c r="H40" s="936"/>
      <c r="I40" s="10" t="s">
        <v>3</v>
      </c>
      <c r="J40" s="10" t="s">
        <v>7</v>
      </c>
      <c r="K40" s="945"/>
      <c r="L40" s="943"/>
      <c r="M40" s="944"/>
      <c r="N40" s="622"/>
    </row>
    <row r="41" spans="1:14" s="5" customFormat="1" ht="11.25" x14ac:dyDescent="0.25">
      <c r="A41" s="927"/>
      <c r="B41" s="928"/>
      <c r="C41" s="946"/>
      <c r="D41" s="936"/>
      <c r="E41" s="936"/>
      <c r="F41" s="10" t="s">
        <v>65</v>
      </c>
      <c r="G41" s="243">
        <v>2</v>
      </c>
      <c r="H41" s="936"/>
      <c r="I41" s="10" t="s">
        <v>3</v>
      </c>
      <c r="J41" s="10" t="s">
        <v>918</v>
      </c>
      <c r="K41" s="945"/>
      <c r="L41" s="943"/>
      <c r="M41" s="944"/>
      <c r="N41" s="622"/>
    </row>
    <row r="42" spans="1:14" s="5" customFormat="1" ht="11.25" x14ac:dyDescent="0.25">
      <c r="A42" s="927"/>
      <c r="B42" s="928"/>
      <c r="C42" s="946"/>
      <c r="D42" s="936"/>
      <c r="E42" s="936"/>
      <c r="F42" s="10" t="s">
        <v>65</v>
      </c>
      <c r="G42" s="243">
        <v>2</v>
      </c>
      <c r="H42" s="936"/>
      <c r="I42" s="10" t="s">
        <v>3</v>
      </c>
      <c r="J42" s="10" t="s">
        <v>7</v>
      </c>
      <c r="K42" s="945"/>
      <c r="L42" s="943"/>
      <c r="M42" s="944"/>
      <c r="N42" s="622"/>
    </row>
    <row r="43" spans="1:14" s="5" customFormat="1" ht="11.25" x14ac:dyDescent="0.25">
      <c r="A43" s="927"/>
      <c r="B43" s="928"/>
      <c r="C43" s="946"/>
      <c r="D43" s="936"/>
      <c r="E43" s="936"/>
      <c r="F43" s="10" t="s">
        <v>65</v>
      </c>
      <c r="G43" s="243">
        <v>9</v>
      </c>
      <c r="H43" s="936"/>
      <c r="I43" s="10" t="s">
        <v>919</v>
      </c>
      <c r="J43" s="10" t="s">
        <v>920</v>
      </c>
      <c r="K43" s="945"/>
      <c r="L43" s="943"/>
      <c r="M43" s="942"/>
      <c r="N43" s="622"/>
    </row>
    <row r="44" spans="1:14" s="5" customFormat="1" ht="11.25" x14ac:dyDescent="0.25">
      <c r="A44" s="927" t="s">
        <v>5861</v>
      </c>
      <c r="B44" s="928" t="s">
        <v>0</v>
      </c>
      <c r="C44" s="946" t="s">
        <v>904</v>
      </c>
      <c r="D44" s="936" t="s">
        <v>64</v>
      </c>
      <c r="E44" s="936" t="s">
        <v>921</v>
      </c>
      <c r="F44" s="14" t="s">
        <v>913</v>
      </c>
      <c r="G44" s="80">
        <v>1</v>
      </c>
      <c r="H44" s="936" t="s">
        <v>6682</v>
      </c>
      <c r="I44" s="14"/>
      <c r="J44" s="14"/>
      <c r="K44" s="945">
        <v>4</v>
      </c>
      <c r="L44" s="943"/>
      <c r="M44" s="941"/>
      <c r="N44" s="622"/>
    </row>
    <row r="45" spans="1:14" s="5" customFormat="1" ht="11.25" x14ac:dyDescent="0.25">
      <c r="A45" s="927"/>
      <c r="B45" s="928"/>
      <c r="C45" s="946"/>
      <c r="D45" s="936"/>
      <c r="E45" s="936"/>
      <c r="F45" s="14" t="s">
        <v>922</v>
      </c>
      <c r="G45" s="80">
        <v>2</v>
      </c>
      <c r="H45" s="936"/>
      <c r="I45" s="15" t="s">
        <v>882</v>
      </c>
      <c r="J45" s="15" t="s">
        <v>923</v>
      </c>
      <c r="K45" s="945"/>
      <c r="L45" s="943"/>
      <c r="M45" s="944"/>
      <c r="N45" s="622"/>
    </row>
    <row r="46" spans="1:14" s="5" customFormat="1" ht="11.25" x14ac:dyDescent="0.25">
      <c r="A46" s="927"/>
      <c r="B46" s="928"/>
      <c r="C46" s="946"/>
      <c r="D46" s="936"/>
      <c r="E46" s="936"/>
      <c r="F46" s="14" t="s">
        <v>924</v>
      </c>
      <c r="G46" s="80">
        <v>2</v>
      </c>
      <c r="H46" s="936"/>
      <c r="I46" s="15" t="s">
        <v>882</v>
      </c>
      <c r="J46" s="15" t="s">
        <v>923</v>
      </c>
      <c r="K46" s="945"/>
      <c r="L46" s="943"/>
      <c r="M46" s="944"/>
      <c r="N46" s="622"/>
    </row>
    <row r="47" spans="1:14" s="5" customFormat="1" ht="11.25" x14ac:dyDescent="0.25">
      <c r="A47" s="927"/>
      <c r="B47" s="928"/>
      <c r="C47" s="946"/>
      <c r="D47" s="936"/>
      <c r="E47" s="936"/>
      <c r="F47" s="14" t="s">
        <v>922</v>
      </c>
      <c r="G47" s="80">
        <v>1</v>
      </c>
      <c r="H47" s="936"/>
      <c r="I47" s="15" t="s">
        <v>882</v>
      </c>
      <c r="J47" s="15" t="s">
        <v>925</v>
      </c>
      <c r="K47" s="945"/>
      <c r="L47" s="943"/>
      <c r="M47" s="944"/>
      <c r="N47" s="622"/>
    </row>
    <row r="48" spans="1:14" s="5" customFormat="1" ht="11.25" x14ac:dyDescent="0.25">
      <c r="A48" s="927"/>
      <c r="B48" s="928"/>
      <c r="C48" s="946"/>
      <c r="D48" s="936"/>
      <c r="E48" s="936"/>
      <c r="F48" s="14" t="s">
        <v>924</v>
      </c>
      <c r="G48" s="80">
        <v>1</v>
      </c>
      <c r="H48" s="936"/>
      <c r="I48" s="15" t="s">
        <v>882</v>
      </c>
      <c r="J48" s="15" t="s">
        <v>925</v>
      </c>
      <c r="K48" s="945"/>
      <c r="L48" s="943"/>
      <c r="M48" s="944"/>
      <c r="N48" s="622"/>
    </row>
    <row r="49" spans="1:14" s="5" customFormat="1" ht="11.25" x14ac:dyDescent="0.25">
      <c r="A49" s="927"/>
      <c r="B49" s="928"/>
      <c r="C49" s="946"/>
      <c r="D49" s="936"/>
      <c r="E49" s="936"/>
      <c r="F49" s="14" t="s">
        <v>926</v>
      </c>
      <c r="G49" s="80">
        <v>4</v>
      </c>
      <c r="H49" s="936"/>
      <c r="I49" s="15" t="s">
        <v>927</v>
      </c>
      <c r="J49" s="15" t="s">
        <v>928</v>
      </c>
      <c r="K49" s="945"/>
      <c r="L49" s="943"/>
      <c r="M49" s="944"/>
      <c r="N49" s="622"/>
    </row>
    <row r="50" spans="1:14" s="5" customFormat="1" ht="11.25" x14ac:dyDescent="0.25">
      <c r="A50" s="927"/>
      <c r="B50" s="928"/>
      <c r="C50" s="946"/>
      <c r="D50" s="936"/>
      <c r="E50" s="936"/>
      <c r="F50" s="14" t="s">
        <v>929</v>
      </c>
      <c r="G50" s="80">
        <v>2</v>
      </c>
      <c r="H50" s="936"/>
      <c r="I50" s="15" t="s">
        <v>927</v>
      </c>
      <c r="J50" s="15" t="s">
        <v>928</v>
      </c>
      <c r="K50" s="945"/>
      <c r="L50" s="943"/>
      <c r="M50" s="944"/>
      <c r="N50" s="622"/>
    </row>
    <row r="51" spans="1:14" s="5" customFormat="1" ht="11.25" x14ac:dyDescent="0.25">
      <c r="A51" s="927"/>
      <c r="B51" s="928"/>
      <c r="C51" s="946"/>
      <c r="D51" s="936"/>
      <c r="E51" s="936"/>
      <c r="F51" s="14" t="s">
        <v>930</v>
      </c>
      <c r="G51" s="80">
        <v>14</v>
      </c>
      <c r="H51" s="936"/>
      <c r="I51" s="15" t="s">
        <v>927</v>
      </c>
      <c r="J51" s="15" t="s">
        <v>931</v>
      </c>
      <c r="K51" s="945"/>
      <c r="L51" s="943"/>
      <c r="M51" s="944"/>
      <c r="N51" s="622"/>
    </row>
    <row r="52" spans="1:14" s="5" customFormat="1" ht="11.25" x14ac:dyDescent="0.25">
      <c r="A52" s="927"/>
      <c r="B52" s="928"/>
      <c r="C52" s="946"/>
      <c r="D52" s="936"/>
      <c r="E52" s="936"/>
      <c r="F52" s="14" t="s">
        <v>930</v>
      </c>
      <c r="G52" s="80">
        <v>3</v>
      </c>
      <c r="H52" s="936"/>
      <c r="I52" s="15" t="s">
        <v>927</v>
      </c>
      <c r="J52" s="15" t="s">
        <v>932</v>
      </c>
      <c r="K52" s="945"/>
      <c r="L52" s="943"/>
      <c r="M52" s="944"/>
      <c r="N52" s="622"/>
    </row>
    <row r="53" spans="1:14" s="5" customFormat="1" ht="11.25" x14ac:dyDescent="0.25">
      <c r="A53" s="927"/>
      <c r="B53" s="928"/>
      <c r="C53" s="946"/>
      <c r="D53" s="936"/>
      <c r="E53" s="936"/>
      <c r="F53" s="14" t="s">
        <v>933</v>
      </c>
      <c r="G53" s="80">
        <v>2</v>
      </c>
      <c r="H53" s="936"/>
      <c r="I53" s="15" t="s">
        <v>934</v>
      </c>
      <c r="J53" s="15"/>
      <c r="K53" s="945"/>
      <c r="L53" s="943"/>
      <c r="M53" s="942"/>
      <c r="N53" s="622"/>
    </row>
    <row r="54" spans="1:14" s="5" customFormat="1" ht="22.5" x14ac:dyDescent="0.25">
      <c r="A54" s="239" t="s">
        <v>6657</v>
      </c>
      <c r="B54" s="430" t="s">
        <v>6683</v>
      </c>
      <c r="C54" s="431" t="s">
        <v>904</v>
      </c>
      <c r="D54" s="243" t="s">
        <v>6688</v>
      </c>
      <c r="E54" s="243" t="s">
        <v>904</v>
      </c>
      <c r="F54" s="10" t="s">
        <v>6689</v>
      </c>
      <c r="G54" s="243">
        <v>352</v>
      </c>
      <c r="H54" s="365" t="s">
        <v>6684</v>
      </c>
      <c r="I54" s="10" t="s">
        <v>4910</v>
      </c>
      <c r="J54" s="10" t="s">
        <v>4911</v>
      </c>
      <c r="K54" s="244">
        <v>1</v>
      </c>
      <c r="L54" s="833"/>
      <c r="M54" s="833"/>
      <c r="N54" s="622"/>
    </row>
    <row r="55" spans="1:14" s="5" customFormat="1" ht="11.25" x14ac:dyDescent="0.25">
      <c r="A55" s="927" t="s">
        <v>6658</v>
      </c>
      <c r="B55" s="957" t="s">
        <v>6697</v>
      </c>
      <c r="C55" s="965" t="s">
        <v>904</v>
      </c>
      <c r="D55" s="936" t="s">
        <v>743</v>
      </c>
      <c r="E55" s="243" t="s">
        <v>936</v>
      </c>
      <c r="F55" s="10" t="s">
        <v>743</v>
      </c>
      <c r="G55" s="243">
        <v>1</v>
      </c>
      <c r="H55" s="959" t="s">
        <v>6684</v>
      </c>
      <c r="I55" s="10" t="s">
        <v>59</v>
      </c>
      <c r="J55" s="10" t="s">
        <v>744</v>
      </c>
      <c r="K55" s="945">
        <v>2</v>
      </c>
      <c r="L55" s="943"/>
      <c r="M55" s="941"/>
      <c r="N55" s="622"/>
    </row>
    <row r="56" spans="1:14" s="5" customFormat="1" ht="11.25" x14ac:dyDescent="0.25">
      <c r="A56" s="927"/>
      <c r="B56" s="957"/>
      <c r="C56" s="965"/>
      <c r="D56" s="936"/>
      <c r="E56" s="243" t="s">
        <v>742</v>
      </c>
      <c r="F56" s="10" t="s">
        <v>743</v>
      </c>
      <c r="G56" s="83">
        <v>2</v>
      </c>
      <c r="H56" s="959"/>
      <c r="I56" s="53" t="s">
        <v>59</v>
      </c>
      <c r="J56" s="53" t="s">
        <v>744</v>
      </c>
      <c r="K56" s="945"/>
      <c r="L56" s="943"/>
      <c r="M56" s="942"/>
      <c r="N56" s="622"/>
    </row>
    <row r="57" spans="1:14" s="3" customFormat="1" ht="11.25" x14ac:dyDescent="0.25">
      <c r="A57" s="927" t="s">
        <v>6659</v>
      </c>
      <c r="B57" s="928" t="s">
        <v>6690</v>
      </c>
      <c r="C57" s="965" t="s">
        <v>904</v>
      </c>
      <c r="D57" s="927" t="s">
        <v>6691</v>
      </c>
      <c r="E57" s="927" t="s">
        <v>5853</v>
      </c>
      <c r="F57" s="12" t="s">
        <v>937</v>
      </c>
      <c r="G57" s="250">
        <v>1</v>
      </c>
      <c r="H57" s="948" t="s">
        <v>6682</v>
      </c>
      <c r="I57" s="12" t="s">
        <v>8</v>
      </c>
      <c r="J57" s="12" t="s">
        <v>9</v>
      </c>
      <c r="K57" s="928">
        <v>2</v>
      </c>
      <c r="L57" s="941"/>
      <c r="M57" s="941"/>
      <c r="N57" s="681"/>
    </row>
    <row r="58" spans="1:14" s="3" customFormat="1" ht="11.25" x14ac:dyDescent="0.25">
      <c r="A58" s="927"/>
      <c r="B58" s="928"/>
      <c r="C58" s="965"/>
      <c r="D58" s="927"/>
      <c r="E58" s="927"/>
      <c r="F58" s="12" t="s">
        <v>938</v>
      </c>
      <c r="G58" s="250">
        <v>1</v>
      </c>
      <c r="H58" s="948"/>
      <c r="I58" s="12" t="s">
        <v>8</v>
      </c>
      <c r="J58" s="12" t="s">
        <v>9</v>
      </c>
      <c r="K58" s="928"/>
      <c r="L58" s="944"/>
      <c r="M58" s="944"/>
      <c r="N58" s="681"/>
    </row>
    <row r="59" spans="1:14" s="3" customFormat="1" ht="11.25" x14ac:dyDescent="0.25">
      <c r="A59" s="927"/>
      <c r="B59" s="928"/>
      <c r="C59" s="965"/>
      <c r="D59" s="927"/>
      <c r="E59" s="927"/>
      <c r="F59" s="12" t="s">
        <v>939</v>
      </c>
      <c r="G59" s="250">
        <v>2</v>
      </c>
      <c r="H59" s="948"/>
      <c r="I59" s="12" t="s">
        <v>8</v>
      </c>
      <c r="J59" s="12" t="s">
        <v>9</v>
      </c>
      <c r="K59" s="928"/>
      <c r="L59" s="944"/>
      <c r="M59" s="944"/>
      <c r="N59" s="681"/>
    </row>
    <row r="60" spans="1:14" s="3" customFormat="1" ht="11.25" x14ac:dyDescent="0.25">
      <c r="A60" s="927"/>
      <c r="B60" s="928"/>
      <c r="C60" s="965"/>
      <c r="D60" s="927"/>
      <c r="E60" s="927"/>
      <c r="F60" s="12" t="s">
        <v>940</v>
      </c>
      <c r="G60" s="250">
        <v>2</v>
      </c>
      <c r="H60" s="948"/>
      <c r="I60" s="12" t="s">
        <v>8</v>
      </c>
      <c r="J60" s="12" t="s">
        <v>9</v>
      </c>
      <c r="K60" s="928"/>
      <c r="L60" s="944"/>
      <c r="M60" s="944"/>
      <c r="N60" s="681"/>
    </row>
    <row r="61" spans="1:14" s="3" customFormat="1" ht="11.25" x14ac:dyDescent="0.25">
      <c r="A61" s="927"/>
      <c r="B61" s="928"/>
      <c r="C61" s="965"/>
      <c r="D61" s="927"/>
      <c r="E61" s="927"/>
      <c r="F61" s="12" t="s">
        <v>941</v>
      </c>
      <c r="G61" s="250">
        <v>1</v>
      </c>
      <c r="H61" s="948"/>
      <c r="I61" s="12" t="s">
        <v>8</v>
      </c>
      <c r="J61" s="12" t="s">
        <v>9</v>
      </c>
      <c r="K61" s="928"/>
      <c r="L61" s="944"/>
      <c r="M61" s="944"/>
      <c r="N61" s="681"/>
    </row>
    <row r="62" spans="1:14" s="3" customFormat="1" ht="11.25" x14ac:dyDescent="0.25">
      <c r="A62" s="927"/>
      <c r="B62" s="928"/>
      <c r="C62" s="965"/>
      <c r="D62" s="927"/>
      <c r="E62" s="927"/>
      <c r="F62" s="12" t="s">
        <v>942</v>
      </c>
      <c r="G62" s="250">
        <v>1</v>
      </c>
      <c r="H62" s="948"/>
      <c r="I62" s="12" t="s">
        <v>8</v>
      </c>
      <c r="J62" s="12" t="s">
        <v>9</v>
      </c>
      <c r="K62" s="928"/>
      <c r="L62" s="944"/>
      <c r="M62" s="944"/>
      <c r="N62" s="681"/>
    </row>
    <row r="63" spans="1:14" s="3" customFormat="1" ht="11.25" x14ac:dyDescent="0.25">
      <c r="A63" s="927"/>
      <c r="B63" s="928"/>
      <c r="C63" s="965"/>
      <c r="D63" s="927"/>
      <c r="E63" s="927"/>
      <c r="F63" s="12" t="s">
        <v>943</v>
      </c>
      <c r="G63" s="250">
        <v>1</v>
      </c>
      <c r="H63" s="948"/>
      <c r="I63" s="12" t="s">
        <v>8</v>
      </c>
      <c r="J63" s="12" t="s">
        <v>9</v>
      </c>
      <c r="K63" s="928"/>
      <c r="L63" s="944"/>
      <c r="M63" s="944"/>
      <c r="N63" s="681"/>
    </row>
    <row r="64" spans="1:14" s="3" customFormat="1" ht="11.25" x14ac:dyDescent="0.25">
      <c r="A64" s="927"/>
      <c r="B64" s="928"/>
      <c r="C64" s="965"/>
      <c r="D64" s="927"/>
      <c r="E64" s="927"/>
      <c r="F64" s="12" t="s">
        <v>944</v>
      </c>
      <c r="G64" s="250">
        <v>1</v>
      </c>
      <c r="H64" s="948"/>
      <c r="I64" s="12" t="s">
        <v>8</v>
      </c>
      <c r="J64" s="12" t="s">
        <v>9</v>
      </c>
      <c r="K64" s="928"/>
      <c r="L64" s="942"/>
      <c r="M64" s="942"/>
      <c r="N64" s="681"/>
    </row>
    <row r="65" spans="1:14" s="3" customFormat="1" ht="11.25" x14ac:dyDescent="0.25">
      <c r="A65" s="927" t="s">
        <v>6660</v>
      </c>
      <c r="B65" s="928" t="s">
        <v>6690</v>
      </c>
      <c r="C65" s="965" t="s">
        <v>904</v>
      </c>
      <c r="D65" s="927" t="s">
        <v>6692</v>
      </c>
      <c r="E65" s="927" t="s">
        <v>904</v>
      </c>
      <c r="F65" s="12" t="s">
        <v>945</v>
      </c>
      <c r="G65" s="250">
        <v>1</v>
      </c>
      <c r="H65" s="948" t="s">
        <v>6682</v>
      </c>
      <c r="I65" s="12" t="s">
        <v>10</v>
      </c>
      <c r="J65" s="12" t="s">
        <v>946</v>
      </c>
      <c r="K65" s="928">
        <v>2</v>
      </c>
      <c r="L65" s="943"/>
      <c r="M65" s="941"/>
      <c r="N65" s="681"/>
    </row>
    <row r="66" spans="1:14" s="3" customFormat="1" ht="11.25" x14ac:dyDescent="0.25">
      <c r="A66" s="927"/>
      <c r="B66" s="928"/>
      <c r="C66" s="965"/>
      <c r="D66" s="927"/>
      <c r="E66" s="927"/>
      <c r="F66" s="12" t="s">
        <v>947</v>
      </c>
      <c r="G66" s="250">
        <v>1</v>
      </c>
      <c r="H66" s="948"/>
      <c r="I66" s="12" t="s">
        <v>10</v>
      </c>
      <c r="J66" s="12" t="s">
        <v>948</v>
      </c>
      <c r="K66" s="928"/>
      <c r="L66" s="943"/>
      <c r="M66" s="944"/>
      <c r="N66" s="681"/>
    </row>
    <row r="67" spans="1:14" s="3" customFormat="1" ht="11.25" x14ac:dyDescent="0.25">
      <c r="A67" s="927"/>
      <c r="B67" s="928"/>
      <c r="C67" s="965"/>
      <c r="D67" s="927"/>
      <c r="E67" s="927"/>
      <c r="F67" s="12" t="s">
        <v>949</v>
      </c>
      <c r="G67" s="250">
        <v>1</v>
      </c>
      <c r="H67" s="948"/>
      <c r="I67" s="12" t="s">
        <v>10</v>
      </c>
      <c r="J67" s="12" t="s">
        <v>950</v>
      </c>
      <c r="K67" s="928"/>
      <c r="L67" s="943"/>
      <c r="M67" s="944"/>
      <c r="N67" s="681"/>
    </row>
    <row r="68" spans="1:14" s="3" customFormat="1" ht="22.5" x14ac:dyDescent="0.25">
      <c r="A68" s="927"/>
      <c r="B68" s="928"/>
      <c r="C68" s="965"/>
      <c r="D68" s="927"/>
      <c r="E68" s="927"/>
      <c r="F68" s="12" t="s">
        <v>951</v>
      </c>
      <c r="G68" s="250">
        <v>2</v>
      </c>
      <c r="H68" s="948"/>
      <c r="I68" s="12" t="s">
        <v>10</v>
      </c>
      <c r="J68" s="12" t="s">
        <v>950</v>
      </c>
      <c r="K68" s="928"/>
      <c r="L68" s="943"/>
      <c r="M68" s="944"/>
      <c r="N68" s="681"/>
    </row>
    <row r="69" spans="1:14" s="3" customFormat="1" ht="22.5" x14ac:dyDescent="0.25">
      <c r="A69" s="927"/>
      <c r="B69" s="928"/>
      <c r="C69" s="965"/>
      <c r="D69" s="927"/>
      <c r="E69" s="927"/>
      <c r="F69" s="12" t="s">
        <v>951</v>
      </c>
      <c r="G69" s="250">
        <v>2</v>
      </c>
      <c r="H69" s="948"/>
      <c r="I69" s="12" t="s">
        <v>10</v>
      </c>
      <c r="J69" s="12" t="s">
        <v>11</v>
      </c>
      <c r="K69" s="928"/>
      <c r="L69" s="943"/>
      <c r="M69" s="944"/>
      <c r="N69" s="681"/>
    </row>
    <row r="70" spans="1:14" s="3" customFormat="1" ht="11.25" x14ac:dyDescent="0.25">
      <c r="A70" s="927"/>
      <c r="B70" s="928"/>
      <c r="C70" s="965"/>
      <c r="D70" s="927"/>
      <c r="E70" s="927"/>
      <c r="F70" s="12" t="s">
        <v>952</v>
      </c>
      <c r="G70" s="250">
        <v>1</v>
      </c>
      <c r="H70" s="948"/>
      <c r="I70" s="12" t="s">
        <v>10</v>
      </c>
      <c r="J70" s="12" t="s">
        <v>950</v>
      </c>
      <c r="K70" s="928"/>
      <c r="L70" s="943"/>
      <c r="M70" s="944"/>
      <c r="N70" s="681"/>
    </row>
    <row r="71" spans="1:14" s="3" customFormat="1" ht="11.25" x14ac:dyDescent="0.25">
      <c r="A71" s="927"/>
      <c r="B71" s="928"/>
      <c r="C71" s="965"/>
      <c r="D71" s="927"/>
      <c r="E71" s="927"/>
      <c r="F71" s="12" t="s">
        <v>953</v>
      </c>
      <c r="G71" s="250">
        <v>1</v>
      </c>
      <c r="H71" s="948"/>
      <c r="I71" s="12" t="s">
        <v>10</v>
      </c>
      <c r="J71" s="12" t="s">
        <v>946</v>
      </c>
      <c r="K71" s="928"/>
      <c r="L71" s="943"/>
      <c r="M71" s="944"/>
      <c r="N71" s="681"/>
    </row>
    <row r="72" spans="1:14" s="3" customFormat="1" ht="11.25" x14ac:dyDescent="0.25">
      <c r="A72" s="927"/>
      <c r="B72" s="928"/>
      <c r="C72" s="965"/>
      <c r="D72" s="927"/>
      <c r="E72" s="927"/>
      <c r="F72" s="12" t="s">
        <v>954</v>
      </c>
      <c r="G72" s="250">
        <v>1</v>
      </c>
      <c r="H72" s="948"/>
      <c r="I72" s="12" t="s">
        <v>10</v>
      </c>
      <c r="J72" s="12" t="s">
        <v>946</v>
      </c>
      <c r="K72" s="928"/>
      <c r="L72" s="943"/>
      <c r="M72" s="944"/>
      <c r="N72" s="681"/>
    </row>
    <row r="73" spans="1:14" s="3" customFormat="1" ht="11.25" x14ac:dyDescent="0.25">
      <c r="A73" s="927"/>
      <c r="B73" s="928"/>
      <c r="C73" s="965"/>
      <c r="D73" s="927"/>
      <c r="E73" s="927"/>
      <c r="F73" s="12" t="s">
        <v>955</v>
      </c>
      <c r="G73" s="250">
        <v>1</v>
      </c>
      <c r="H73" s="948"/>
      <c r="I73" s="12" t="s">
        <v>10</v>
      </c>
      <c r="J73" s="12" t="s">
        <v>948</v>
      </c>
      <c r="K73" s="928"/>
      <c r="L73" s="943"/>
      <c r="M73" s="944"/>
      <c r="N73" s="681"/>
    </row>
    <row r="74" spans="1:14" s="3" customFormat="1" ht="11.25" x14ac:dyDescent="0.25">
      <c r="A74" s="927"/>
      <c r="B74" s="928"/>
      <c r="C74" s="965"/>
      <c r="D74" s="927"/>
      <c r="E74" s="927"/>
      <c r="F74" s="12" t="s">
        <v>956</v>
      </c>
      <c r="G74" s="250">
        <v>1</v>
      </c>
      <c r="H74" s="948"/>
      <c r="I74" s="12" t="s">
        <v>10</v>
      </c>
      <c r="J74" s="12" t="s">
        <v>957</v>
      </c>
      <c r="K74" s="928"/>
      <c r="L74" s="943"/>
      <c r="M74" s="944"/>
      <c r="N74" s="681"/>
    </row>
    <row r="75" spans="1:14" s="3" customFormat="1" ht="11.25" x14ac:dyDescent="0.25">
      <c r="A75" s="927"/>
      <c r="B75" s="928"/>
      <c r="C75" s="965"/>
      <c r="D75" s="927"/>
      <c r="E75" s="927"/>
      <c r="F75" s="12" t="s">
        <v>958</v>
      </c>
      <c r="G75" s="250">
        <v>4</v>
      </c>
      <c r="H75" s="948"/>
      <c r="I75" s="12" t="s">
        <v>10</v>
      </c>
      <c r="J75" s="12" t="s">
        <v>957</v>
      </c>
      <c r="K75" s="928"/>
      <c r="L75" s="943"/>
      <c r="M75" s="944"/>
      <c r="N75" s="681"/>
    </row>
    <row r="76" spans="1:14" s="3" customFormat="1" ht="11.25" x14ac:dyDescent="0.25">
      <c r="A76" s="927"/>
      <c r="B76" s="928"/>
      <c r="C76" s="965"/>
      <c r="D76" s="927"/>
      <c r="E76" s="927"/>
      <c r="F76" s="12" t="s">
        <v>959</v>
      </c>
      <c r="G76" s="250">
        <v>2</v>
      </c>
      <c r="H76" s="948"/>
      <c r="I76" s="12" t="s">
        <v>10</v>
      </c>
      <c r="J76" s="12" t="s">
        <v>957</v>
      </c>
      <c r="K76" s="928"/>
      <c r="L76" s="943"/>
      <c r="M76" s="944"/>
      <c r="N76" s="681"/>
    </row>
    <row r="77" spans="1:14" s="3" customFormat="1" ht="11.25" x14ac:dyDescent="0.25">
      <c r="A77" s="927"/>
      <c r="B77" s="928"/>
      <c r="C77" s="965"/>
      <c r="D77" s="927"/>
      <c r="E77" s="927"/>
      <c r="F77" s="12" t="s">
        <v>960</v>
      </c>
      <c r="G77" s="250">
        <v>2</v>
      </c>
      <c r="H77" s="948"/>
      <c r="I77" s="12" t="s">
        <v>10</v>
      </c>
      <c r="J77" s="12" t="s">
        <v>11</v>
      </c>
      <c r="K77" s="928"/>
      <c r="L77" s="943"/>
      <c r="M77" s="944"/>
      <c r="N77" s="681"/>
    </row>
    <row r="78" spans="1:14" s="3" customFormat="1" ht="11.25" x14ac:dyDescent="0.25">
      <c r="A78" s="927"/>
      <c r="B78" s="928"/>
      <c r="C78" s="965"/>
      <c r="D78" s="927"/>
      <c r="E78" s="927"/>
      <c r="F78" s="12" t="s">
        <v>961</v>
      </c>
      <c r="G78" s="250">
        <v>2</v>
      </c>
      <c r="H78" s="948"/>
      <c r="I78" s="12" t="s">
        <v>10</v>
      </c>
      <c r="J78" s="12" t="s">
        <v>962</v>
      </c>
      <c r="K78" s="928"/>
      <c r="L78" s="943"/>
      <c r="M78" s="944"/>
      <c r="N78" s="681"/>
    </row>
    <row r="79" spans="1:14" s="3" customFormat="1" ht="11.25" x14ac:dyDescent="0.25">
      <c r="A79" s="927"/>
      <c r="B79" s="928"/>
      <c r="C79" s="965"/>
      <c r="D79" s="927"/>
      <c r="E79" s="927"/>
      <c r="F79" s="12" t="s">
        <v>963</v>
      </c>
      <c r="G79" s="250">
        <v>2</v>
      </c>
      <c r="H79" s="948"/>
      <c r="I79" s="12" t="s">
        <v>10</v>
      </c>
      <c r="J79" s="12" t="s">
        <v>964</v>
      </c>
      <c r="K79" s="928"/>
      <c r="L79" s="943"/>
      <c r="M79" s="944"/>
      <c r="N79" s="681"/>
    </row>
    <row r="80" spans="1:14" s="3" customFormat="1" ht="11.25" x14ac:dyDescent="0.25">
      <c r="A80" s="927"/>
      <c r="B80" s="928"/>
      <c r="C80" s="965"/>
      <c r="D80" s="927"/>
      <c r="E80" s="927"/>
      <c r="F80" s="12" t="s">
        <v>965</v>
      </c>
      <c r="G80" s="250">
        <v>2</v>
      </c>
      <c r="H80" s="948"/>
      <c r="I80" s="12" t="s">
        <v>10</v>
      </c>
      <c r="J80" s="12" t="s">
        <v>12</v>
      </c>
      <c r="K80" s="928"/>
      <c r="L80" s="943"/>
      <c r="M80" s="944"/>
      <c r="N80" s="681"/>
    </row>
    <row r="81" spans="1:14" s="3" customFormat="1" ht="11.25" x14ac:dyDescent="0.25">
      <c r="A81" s="927"/>
      <c r="B81" s="928"/>
      <c r="C81" s="965"/>
      <c r="D81" s="927"/>
      <c r="E81" s="927"/>
      <c r="F81" s="12" t="s">
        <v>966</v>
      </c>
      <c r="G81" s="250">
        <v>2</v>
      </c>
      <c r="H81" s="948"/>
      <c r="I81" s="12" t="s">
        <v>10</v>
      </c>
      <c r="J81" s="12" t="s">
        <v>11</v>
      </c>
      <c r="K81" s="928"/>
      <c r="L81" s="943"/>
      <c r="M81" s="944"/>
      <c r="N81" s="681"/>
    </row>
    <row r="82" spans="1:14" s="3" customFormat="1" ht="11.25" x14ac:dyDescent="0.25">
      <c r="A82" s="927"/>
      <c r="B82" s="928"/>
      <c r="C82" s="965"/>
      <c r="D82" s="927"/>
      <c r="E82" s="927"/>
      <c r="F82" s="12" t="s">
        <v>965</v>
      </c>
      <c r="G82" s="250">
        <v>2</v>
      </c>
      <c r="H82" s="948"/>
      <c r="I82" s="12" t="s">
        <v>10</v>
      </c>
      <c r="J82" s="12" t="s">
        <v>950</v>
      </c>
      <c r="K82" s="928"/>
      <c r="L82" s="943"/>
      <c r="M82" s="944"/>
      <c r="N82" s="681"/>
    </row>
    <row r="83" spans="1:14" s="3" customFormat="1" ht="11.25" x14ac:dyDescent="0.25">
      <c r="A83" s="927"/>
      <c r="B83" s="928"/>
      <c r="C83" s="965"/>
      <c r="D83" s="927"/>
      <c r="E83" s="927"/>
      <c r="F83" s="12" t="s">
        <v>965</v>
      </c>
      <c r="G83" s="250">
        <v>2</v>
      </c>
      <c r="H83" s="948"/>
      <c r="I83" s="12" t="s">
        <v>10</v>
      </c>
      <c r="J83" s="12" t="s">
        <v>12</v>
      </c>
      <c r="K83" s="928"/>
      <c r="L83" s="943"/>
      <c r="M83" s="944"/>
      <c r="N83" s="681"/>
    </row>
    <row r="84" spans="1:14" s="3" customFormat="1" ht="11.25" x14ac:dyDescent="0.25">
      <c r="A84" s="927"/>
      <c r="B84" s="928"/>
      <c r="C84" s="965"/>
      <c r="D84" s="927"/>
      <c r="E84" s="927"/>
      <c r="F84" s="12" t="s">
        <v>967</v>
      </c>
      <c r="G84" s="250">
        <v>2</v>
      </c>
      <c r="H84" s="948"/>
      <c r="I84" s="12" t="s">
        <v>10</v>
      </c>
      <c r="J84" s="12" t="s">
        <v>950</v>
      </c>
      <c r="K84" s="928"/>
      <c r="L84" s="943"/>
      <c r="M84" s="942"/>
      <c r="N84" s="681"/>
    </row>
    <row r="85" spans="1:14" s="3" customFormat="1" ht="11.25" x14ac:dyDescent="0.25">
      <c r="A85" s="927" t="s">
        <v>6661</v>
      </c>
      <c r="B85" s="928" t="s">
        <v>6690</v>
      </c>
      <c r="C85" s="965" t="s">
        <v>904</v>
      </c>
      <c r="D85" s="959" t="s">
        <v>6808</v>
      </c>
      <c r="E85" s="959" t="s">
        <v>904</v>
      </c>
      <c r="F85" s="12" t="s">
        <v>968</v>
      </c>
      <c r="G85" s="250">
        <v>2</v>
      </c>
      <c r="H85" s="959" t="s">
        <v>6684</v>
      </c>
      <c r="I85" s="12" t="s">
        <v>13</v>
      </c>
      <c r="J85" s="12" t="s">
        <v>14</v>
      </c>
      <c r="K85" s="928">
        <v>1</v>
      </c>
      <c r="L85" s="943"/>
      <c r="M85" s="941"/>
      <c r="N85" s="681"/>
    </row>
    <row r="86" spans="1:14" s="3" customFormat="1" ht="11.25" x14ac:dyDescent="0.25">
      <c r="A86" s="927"/>
      <c r="B86" s="928"/>
      <c r="C86" s="965"/>
      <c r="D86" s="959"/>
      <c r="E86" s="959"/>
      <c r="F86" s="12" t="s">
        <v>969</v>
      </c>
      <c r="G86" s="250">
        <v>2</v>
      </c>
      <c r="H86" s="959"/>
      <c r="I86" s="12" t="s">
        <v>13</v>
      </c>
      <c r="J86" s="12" t="s">
        <v>14</v>
      </c>
      <c r="K86" s="928"/>
      <c r="L86" s="943"/>
      <c r="M86" s="944"/>
      <c r="N86" s="681"/>
    </row>
    <row r="87" spans="1:14" s="3" customFormat="1" ht="11.25" x14ac:dyDescent="0.25">
      <c r="A87" s="927"/>
      <c r="B87" s="928"/>
      <c r="C87" s="965"/>
      <c r="D87" s="959"/>
      <c r="E87" s="959"/>
      <c r="F87" s="12" t="s">
        <v>970</v>
      </c>
      <c r="G87" s="250">
        <v>2</v>
      </c>
      <c r="H87" s="959"/>
      <c r="I87" s="12" t="s">
        <v>13</v>
      </c>
      <c r="J87" s="12" t="s">
        <v>971</v>
      </c>
      <c r="K87" s="928"/>
      <c r="L87" s="943"/>
      <c r="M87" s="942"/>
      <c r="N87" s="681"/>
    </row>
    <row r="88" spans="1:14" s="3" customFormat="1" ht="11.25" x14ac:dyDescent="0.25">
      <c r="A88" s="927" t="s">
        <v>6662</v>
      </c>
      <c r="B88" s="928" t="s">
        <v>6690</v>
      </c>
      <c r="C88" s="965" t="s">
        <v>904</v>
      </c>
      <c r="D88" s="927" t="s">
        <v>6809</v>
      </c>
      <c r="E88" s="927" t="s">
        <v>904</v>
      </c>
      <c r="F88" s="12" t="s">
        <v>4918</v>
      </c>
      <c r="G88" s="250">
        <v>1</v>
      </c>
      <c r="H88" s="948" t="s">
        <v>6682</v>
      </c>
      <c r="I88" s="12"/>
      <c r="J88" s="13"/>
      <c r="K88" s="928">
        <v>2</v>
      </c>
      <c r="L88" s="943"/>
      <c r="M88" s="941"/>
      <c r="N88" s="681"/>
    </row>
    <row r="89" spans="1:14" s="3" customFormat="1" ht="11.25" x14ac:dyDescent="0.25">
      <c r="A89" s="927"/>
      <c r="B89" s="928"/>
      <c r="C89" s="965"/>
      <c r="D89" s="927"/>
      <c r="E89" s="927"/>
      <c r="F89" s="12" t="s">
        <v>972</v>
      </c>
      <c r="G89" s="250">
        <v>130</v>
      </c>
      <c r="H89" s="948"/>
      <c r="I89" s="12" t="s">
        <v>15</v>
      </c>
      <c r="J89" s="13" t="s">
        <v>16</v>
      </c>
      <c r="K89" s="928"/>
      <c r="L89" s="943"/>
      <c r="M89" s="944"/>
      <c r="N89" s="681"/>
    </row>
    <row r="90" spans="1:14" s="3" customFormat="1" ht="11.25" x14ac:dyDescent="0.25">
      <c r="A90" s="927"/>
      <c r="B90" s="928"/>
      <c r="C90" s="965"/>
      <c r="D90" s="927"/>
      <c r="E90" s="927"/>
      <c r="F90" s="12" t="s">
        <v>973</v>
      </c>
      <c r="G90" s="250">
        <v>10</v>
      </c>
      <c r="H90" s="948"/>
      <c r="I90" s="12" t="s">
        <v>17</v>
      </c>
      <c r="J90" s="13" t="s">
        <v>18</v>
      </c>
      <c r="K90" s="928"/>
      <c r="L90" s="943"/>
      <c r="M90" s="944"/>
      <c r="N90" s="681"/>
    </row>
    <row r="91" spans="1:14" s="3" customFormat="1" ht="11.25" x14ac:dyDescent="0.25">
      <c r="A91" s="927"/>
      <c r="B91" s="928"/>
      <c r="C91" s="965"/>
      <c r="D91" s="927"/>
      <c r="E91" s="927"/>
      <c r="F91" s="12" t="s">
        <v>974</v>
      </c>
      <c r="G91" s="250">
        <v>58</v>
      </c>
      <c r="H91" s="948"/>
      <c r="I91" s="12" t="s">
        <v>19</v>
      </c>
      <c r="J91" s="13" t="s">
        <v>20</v>
      </c>
      <c r="K91" s="928"/>
      <c r="L91" s="943"/>
      <c r="M91" s="944"/>
      <c r="N91" s="681"/>
    </row>
    <row r="92" spans="1:14" s="3" customFormat="1" ht="11.25" x14ac:dyDescent="0.25">
      <c r="A92" s="927"/>
      <c r="B92" s="928"/>
      <c r="C92" s="965"/>
      <c r="D92" s="927"/>
      <c r="E92" s="927"/>
      <c r="F92" s="12" t="s">
        <v>21</v>
      </c>
      <c r="G92" s="250">
        <v>43</v>
      </c>
      <c r="H92" s="948"/>
      <c r="I92" s="12" t="s">
        <v>22</v>
      </c>
      <c r="J92" s="13" t="s">
        <v>23</v>
      </c>
      <c r="K92" s="928"/>
      <c r="L92" s="943"/>
      <c r="M92" s="944"/>
      <c r="N92" s="681"/>
    </row>
    <row r="93" spans="1:14" s="3" customFormat="1" ht="11.25" x14ac:dyDescent="0.25">
      <c r="A93" s="927"/>
      <c r="B93" s="928"/>
      <c r="C93" s="965"/>
      <c r="D93" s="927"/>
      <c r="E93" s="927"/>
      <c r="F93" s="12" t="s">
        <v>975</v>
      </c>
      <c r="G93" s="250">
        <v>44</v>
      </c>
      <c r="H93" s="948"/>
      <c r="I93" s="12" t="s">
        <v>22</v>
      </c>
      <c r="J93" s="13" t="s">
        <v>24</v>
      </c>
      <c r="K93" s="928"/>
      <c r="L93" s="943"/>
      <c r="M93" s="944"/>
      <c r="N93" s="681"/>
    </row>
    <row r="94" spans="1:14" s="3" customFormat="1" ht="11.25" x14ac:dyDescent="0.25">
      <c r="A94" s="927"/>
      <c r="B94" s="928"/>
      <c r="C94" s="965"/>
      <c r="D94" s="927"/>
      <c r="E94" s="927"/>
      <c r="F94" s="12" t="s">
        <v>4952</v>
      </c>
      <c r="G94" s="250">
        <v>16</v>
      </c>
      <c r="H94" s="948"/>
      <c r="I94" s="12" t="s">
        <v>22</v>
      </c>
      <c r="J94" s="13" t="s">
        <v>976</v>
      </c>
      <c r="K94" s="928"/>
      <c r="L94" s="943"/>
      <c r="M94" s="944"/>
      <c r="N94" s="681"/>
    </row>
    <row r="95" spans="1:14" s="3" customFormat="1" ht="11.25" x14ac:dyDescent="0.25">
      <c r="A95" s="927"/>
      <c r="B95" s="928"/>
      <c r="C95" s="965"/>
      <c r="D95" s="927"/>
      <c r="E95" s="927"/>
      <c r="F95" s="12" t="s">
        <v>977</v>
      </c>
      <c r="G95" s="250">
        <v>15</v>
      </c>
      <c r="H95" s="948"/>
      <c r="I95" s="12" t="s">
        <v>15</v>
      </c>
      <c r="J95" s="13" t="s">
        <v>25</v>
      </c>
      <c r="K95" s="928"/>
      <c r="L95" s="943"/>
      <c r="M95" s="944"/>
      <c r="N95" s="681"/>
    </row>
    <row r="96" spans="1:14" s="3" customFormat="1" ht="11.25" x14ac:dyDescent="0.25">
      <c r="A96" s="927"/>
      <c r="B96" s="928"/>
      <c r="C96" s="965"/>
      <c r="D96" s="927"/>
      <c r="E96" s="927"/>
      <c r="F96" s="12" t="s">
        <v>26</v>
      </c>
      <c r="G96" s="250">
        <v>16</v>
      </c>
      <c r="H96" s="948"/>
      <c r="I96" s="12" t="s">
        <v>15</v>
      </c>
      <c r="J96" s="13">
        <v>895</v>
      </c>
      <c r="K96" s="928"/>
      <c r="L96" s="943"/>
      <c r="M96" s="944"/>
      <c r="N96" s="681"/>
    </row>
    <row r="97" spans="1:14" s="3" customFormat="1" ht="11.25" x14ac:dyDescent="0.25">
      <c r="A97" s="927"/>
      <c r="B97" s="928"/>
      <c r="C97" s="965"/>
      <c r="D97" s="927"/>
      <c r="E97" s="927"/>
      <c r="F97" s="12" t="s">
        <v>858</v>
      </c>
      <c r="G97" s="250">
        <v>12</v>
      </c>
      <c r="H97" s="948"/>
      <c r="I97" s="12" t="s">
        <v>15</v>
      </c>
      <c r="J97" s="13">
        <v>601</v>
      </c>
      <c r="K97" s="928"/>
      <c r="L97" s="943"/>
      <c r="M97" s="944"/>
      <c r="N97" s="681"/>
    </row>
    <row r="98" spans="1:14" s="3" customFormat="1" ht="11.25" x14ac:dyDescent="0.25">
      <c r="A98" s="927"/>
      <c r="B98" s="928"/>
      <c r="C98" s="965"/>
      <c r="D98" s="927"/>
      <c r="E98" s="927"/>
      <c r="F98" s="12" t="s">
        <v>27</v>
      </c>
      <c r="G98" s="250">
        <v>100</v>
      </c>
      <c r="H98" s="948"/>
      <c r="I98" s="12"/>
      <c r="J98" s="13"/>
      <c r="K98" s="928"/>
      <c r="L98" s="943"/>
      <c r="M98" s="944"/>
      <c r="N98" s="681"/>
    </row>
    <row r="99" spans="1:14" s="3" customFormat="1" ht="11.25" x14ac:dyDescent="0.25">
      <c r="A99" s="927"/>
      <c r="B99" s="928"/>
      <c r="C99" s="965"/>
      <c r="D99" s="927"/>
      <c r="E99" s="927"/>
      <c r="F99" s="12" t="s">
        <v>28</v>
      </c>
      <c r="G99" s="250">
        <v>10</v>
      </c>
      <c r="H99" s="948"/>
      <c r="I99" s="12" t="s">
        <v>13</v>
      </c>
      <c r="J99" s="13" t="s">
        <v>29</v>
      </c>
      <c r="K99" s="928"/>
      <c r="L99" s="943"/>
      <c r="M99" s="944"/>
      <c r="N99" s="681"/>
    </row>
    <row r="100" spans="1:14" s="3" customFormat="1" ht="11.25" x14ac:dyDescent="0.25">
      <c r="A100" s="927"/>
      <c r="B100" s="928"/>
      <c r="C100" s="965"/>
      <c r="D100" s="927"/>
      <c r="E100" s="927"/>
      <c r="F100" s="12" t="s">
        <v>30</v>
      </c>
      <c r="G100" s="250">
        <v>25</v>
      </c>
      <c r="H100" s="948"/>
      <c r="I100" s="12" t="s">
        <v>978</v>
      </c>
      <c r="J100" s="13" t="s">
        <v>31</v>
      </c>
      <c r="K100" s="928"/>
      <c r="L100" s="943"/>
      <c r="M100" s="944"/>
      <c r="N100" s="681"/>
    </row>
    <row r="101" spans="1:14" s="3" customFormat="1" ht="11.25" x14ac:dyDescent="0.25">
      <c r="A101" s="927"/>
      <c r="B101" s="928"/>
      <c r="C101" s="965"/>
      <c r="D101" s="927"/>
      <c r="E101" s="927"/>
      <c r="F101" s="12" t="s">
        <v>32</v>
      </c>
      <c r="G101" s="250">
        <v>60</v>
      </c>
      <c r="H101" s="948"/>
      <c r="I101" s="12" t="s">
        <v>33</v>
      </c>
      <c r="J101" s="13"/>
      <c r="K101" s="928"/>
      <c r="L101" s="943"/>
      <c r="M101" s="944"/>
      <c r="N101" s="681"/>
    </row>
    <row r="102" spans="1:14" s="3" customFormat="1" ht="11.25" x14ac:dyDescent="0.25">
      <c r="A102" s="927"/>
      <c r="B102" s="928"/>
      <c r="C102" s="965"/>
      <c r="D102" s="927"/>
      <c r="E102" s="927"/>
      <c r="F102" s="12" t="s">
        <v>34</v>
      </c>
      <c r="G102" s="250">
        <v>8</v>
      </c>
      <c r="H102" s="948"/>
      <c r="I102" s="12" t="s">
        <v>35</v>
      </c>
      <c r="J102" s="13"/>
      <c r="K102" s="928"/>
      <c r="L102" s="943"/>
      <c r="M102" s="944"/>
      <c r="N102" s="681"/>
    </row>
    <row r="103" spans="1:14" s="3" customFormat="1" ht="11.25" x14ac:dyDescent="0.25">
      <c r="A103" s="927"/>
      <c r="B103" s="928"/>
      <c r="C103" s="965"/>
      <c r="D103" s="927"/>
      <c r="E103" s="927"/>
      <c r="F103" s="12" t="s">
        <v>36</v>
      </c>
      <c r="G103" s="250">
        <v>80</v>
      </c>
      <c r="H103" s="948"/>
      <c r="I103" s="12" t="s">
        <v>35</v>
      </c>
      <c r="J103" s="13"/>
      <c r="K103" s="928"/>
      <c r="L103" s="943"/>
      <c r="M103" s="944"/>
      <c r="N103" s="681"/>
    </row>
    <row r="104" spans="1:14" s="3" customFormat="1" ht="11.25" x14ac:dyDescent="0.25">
      <c r="A104" s="927"/>
      <c r="B104" s="928"/>
      <c r="C104" s="965"/>
      <c r="D104" s="927"/>
      <c r="E104" s="927"/>
      <c r="F104" s="12" t="s">
        <v>37</v>
      </c>
      <c r="G104" s="250">
        <v>80</v>
      </c>
      <c r="H104" s="948"/>
      <c r="I104" s="12" t="s">
        <v>35</v>
      </c>
      <c r="J104" s="13"/>
      <c r="K104" s="928"/>
      <c r="L104" s="943"/>
      <c r="M104" s="944"/>
      <c r="N104" s="681"/>
    </row>
    <row r="105" spans="1:14" s="3" customFormat="1" ht="11.25" x14ac:dyDescent="0.25">
      <c r="A105" s="927"/>
      <c r="B105" s="928"/>
      <c r="C105" s="965"/>
      <c r="D105" s="927"/>
      <c r="E105" s="927"/>
      <c r="F105" s="12" t="s">
        <v>38</v>
      </c>
      <c r="G105" s="250">
        <v>14</v>
      </c>
      <c r="H105" s="948"/>
      <c r="I105" s="12" t="s">
        <v>35</v>
      </c>
      <c r="J105" s="13"/>
      <c r="K105" s="928"/>
      <c r="L105" s="943"/>
      <c r="M105" s="944"/>
      <c r="N105" s="681"/>
    </row>
    <row r="106" spans="1:14" s="3" customFormat="1" ht="11.25" x14ac:dyDescent="0.25">
      <c r="A106" s="927"/>
      <c r="B106" s="928"/>
      <c r="C106" s="965"/>
      <c r="D106" s="927"/>
      <c r="E106" s="927"/>
      <c r="F106" s="12" t="s">
        <v>779</v>
      </c>
      <c r="G106" s="250">
        <v>1</v>
      </c>
      <c r="H106" s="948"/>
      <c r="I106" s="12" t="s">
        <v>39</v>
      </c>
      <c r="J106" s="13" t="s">
        <v>40</v>
      </c>
      <c r="K106" s="928"/>
      <c r="L106" s="943"/>
      <c r="M106" s="944"/>
      <c r="N106" s="681"/>
    </row>
    <row r="107" spans="1:14" s="3" customFormat="1" ht="11.25" x14ac:dyDescent="0.25">
      <c r="A107" s="927"/>
      <c r="B107" s="928"/>
      <c r="C107" s="965"/>
      <c r="D107" s="927"/>
      <c r="E107" s="927"/>
      <c r="F107" s="12" t="s">
        <v>979</v>
      </c>
      <c r="G107" s="250">
        <v>3</v>
      </c>
      <c r="H107" s="948"/>
      <c r="I107" s="12" t="s">
        <v>39</v>
      </c>
      <c r="J107" s="13" t="s">
        <v>40</v>
      </c>
      <c r="K107" s="928"/>
      <c r="L107" s="943"/>
      <c r="M107" s="944"/>
      <c r="N107" s="681"/>
    </row>
    <row r="108" spans="1:14" s="3" customFormat="1" ht="11.25" x14ac:dyDescent="0.25">
      <c r="A108" s="927"/>
      <c r="B108" s="928"/>
      <c r="C108" s="965"/>
      <c r="D108" s="927"/>
      <c r="E108" s="927"/>
      <c r="F108" s="12" t="s">
        <v>41</v>
      </c>
      <c r="G108" s="250">
        <v>6</v>
      </c>
      <c r="H108" s="948"/>
      <c r="I108" s="12"/>
      <c r="J108" s="13"/>
      <c r="K108" s="928"/>
      <c r="L108" s="943"/>
      <c r="M108" s="944"/>
      <c r="N108" s="681"/>
    </row>
    <row r="109" spans="1:14" s="3" customFormat="1" ht="11.25" x14ac:dyDescent="0.25">
      <c r="A109" s="927"/>
      <c r="B109" s="928"/>
      <c r="C109" s="965"/>
      <c r="D109" s="927"/>
      <c r="E109" s="927"/>
      <c r="F109" s="12" t="s">
        <v>787</v>
      </c>
      <c r="G109" s="250">
        <v>4</v>
      </c>
      <c r="H109" s="948"/>
      <c r="I109" s="12"/>
      <c r="J109" s="13"/>
      <c r="K109" s="928"/>
      <c r="L109" s="943"/>
      <c r="M109" s="944"/>
      <c r="N109" s="681"/>
    </row>
    <row r="110" spans="1:14" s="3" customFormat="1" ht="11.25" x14ac:dyDescent="0.25">
      <c r="A110" s="927"/>
      <c r="B110" s="928"/>
      <c r="C110" s="965"/>
      <c r="D110" s="927"/>
      <c r="E110" s="927"/>
      <c r="F110" s="12" t="s">
        <v>980</v>
      </c>
      <c r="G110" s="250">
        <v>6</v>
      </c>
      <c r="H110" s="948"/>
      <c r="I110" s="12"/>
      <c r="J110" s="13"/>
      <c r="K110" s="928"/>
      <c r="L110" s="943"/>
      <c r="M110" s="942"/>
      <c r="N110" s="681"/>
    </row>
    <row r="111" spans="1:14" s="265" customFormat="1" ht="11.25" x14ac:dyDescent="0.25">
      <c r="A111" s="927" t="s">
        <v>7199</v>
      </c>
      <c r="B111" s="928" t="s">
        <v>6690</v>
      </c>
      <c r="C111" s="965" t="s">
        <v>904</v>
      </c>
      <c r="D111" s="948" t="s">
        <v>6693</v>
      </c>
      <c r="E111" s="948" t="s">
        <v>5852</v>
      </c>
      <c r="F111" s="12" t="s">
        <v>981</v>
      </c>
      <c r="G111" s="250">
        <v>1</v>
      </c>
      <c r="H111" s="948" t="s">
        <v>6682</v>
      </c>
      <c r="I111" s="12" t="s">
        <v>8</v>
      </c>
      <c r="J111" s="12" t="s">
        <v>9</v>
      </c>
      <c r="K111" s="928">
        <v>2</v>
      </c>
      <c r="L111" s="943"/>
      <c r="M111" s="941"/>
      <c r="N111" s="682"/>
    </row>
    <row r="112" spans="1:14" s="3" customFormat="1" ht="11.25" x14ac:dyDescent="0.25">
      <c r="A112" s="927"/>
      <c r="B112" s="928"/>
      <c r="C112" s="965"/>
      <c r="D112" s="948"/>
      <c r="E112" s="948"/>
      <c r="F112" s="12" t="s">
        <v>982</v>
      </c>
      <c r="G112" s="250">
        <v>1</v>
      </c>
      <c r="H112" s="948"/>
      <c r="I112" s="12" t="s">
        <v>8</v>
      </c>
      <c r="J112" s="12" t="s">
        <v>9</v>
      </c>
      <c r="K112" s="928"/>
      <c r="L112" s="943"/>
      <c r="M112" s="944"/>
      <c r="N112" s="681"/>
    </row>
    <row r="113" spans="1:14" s="265" customFormat="1" ht="11.25" x14ac:dyDescent="0.25">
      <c r="A113" s="927"/>
      <c r="B113" s="928"/>
      <c r="C113" s="965"/>
      <c r="D113" s="948"/>
      <c r="E113" s="948"/>
      <c r="F113" s="12" t="s">
        <v>983</v>
      </c>
      <c r="G113" s="250">
        <v>1</v>
      </c>
      <c r="H113" s="948"/>
      <c r="I113" s="12" t="s">
        <v>8</v>
      </c>
      <c r="J113" s="12" t="s">
        <v>9</v>
      </c>
      <c r="K113" s="928"/>
      <c r="L113" s="943"/>
      <c r="M113" s="944"/>
      <c r="N113" s="682"/>
    </row>
    <row r="114" spans="1:14" s="3" customFormat="1" ht="11.25" x14ac:dyDescent="0.25">
      <c r="A114" s="927"/>
      <c r="B114" s="928"/>
      <c r="C114" s="965"/>
      <c r="D114" s="948"/>
      <c r="E114" s="948"/>
      <c r="F114" s="12" t="s">
        <v>984</v>
      </c>
      <c r="G114" s="250">
        <v>1</v>
      </c>
      <c r="H114" s="948"/>
      <c r="I114" s="12" t="s">
        <v>8</v>
      </c>
      <c r="J114" s="12" t="s">
        <v>9</v>
      </c>
      <c r="K114" s="928"/>
      <c r="L114" s="943"/>
      <c r="M114" s="942"/>
      <c r="N114" s="681"/>
    </row>
    <row r="115" spans="1:14" s="3" customFormat="1" ht="11.25" x14ac:dyDescent="0.25">
      <c r="A115" s="927" t="s">
        <v>7200</v>
      </c>
      <c r="B115" s="928" t="s">
        <v>6690</v>
      </c>
      <c r="C115" s="965" t="s">
        <v>904</v>
      </c>
      <c r="D115" s="927" t="s">
        <v>6694</v>
      </c>
      <c r="E115" s="927" t="s">
        <v>904</v>
      </c>
      <c r="F115" s="12" t="s">
        <v>985</v>
      </c>
      <c r="G115" s="250">
        <v>1</v>
      </c>
      <c r="H115" s="948" t="s">
        <v>6682</v>
      </c>
      <c r="I115" s="12" t="s">
        <v>10</v>
      </c>
      <c r="J115" s="12" t="s">
        <v>948</v>
      </c>
      <c r="K115" s="928">
        <v>2</v>
      </c>
      <c r="L115" s="943"/>
      <c r="M115" s="941"/>
      <c r="N115" s="681"/>
    </row>
    <row r="116" spans="1:14" s="3" customFormat="1" ht="11.25" x14ac:dyDescent="0.25">
      <c r="A116" s="927"/>
      <c r="B116" s="928"/>
      <c r="C116" s="965"/>
      <c r="D116" s="927"/>
      <c r="E116" s="927"/>
      <c r="F116" s="12" t="s">
        <v>986</v>
      </c>
      <c r="G116" s="250">
        <v>1</v>
      </c>
      <c r="H116" s="948"/>
      <c r="I116" s="12" t="s">
        <v>10</v>
      </c>
      <c r="J116" s="12" t="s">
        <v>11</v>
      </c>
      <c r="K116" s="928"/>
      <c r="L116" s="943"/>
      <c r="M116" s="944"/>
      <c r="N116" s="681"/>
    </row>
    <row r="117" spans="1:14" s="3" customFormat="1" ht="11.25" x14ac:dyDescent="0.25">
      <c r="A117" s="927"/>
      <c r="B117" s="928"/>
      <c r="C117" s="965"/>
      <c r="D117" s="927"/>
      <c r="E117" s="927"/>
      <c r="F117" s="12" t="s">
        <v>986</v>
      </c>
      <c r="G117" s="250">
        <v>1</v>
      </c>
      <c r="H117" s="948"/>
      <c r="I117" s="12" t="s">
        <v>10</v>
      </c>
      <c r="J117" s="12" t="s">
        <v>987</v>
      </c>
      <c r="K117" s="928"/>
      <c r="L117" s="943"/>
      <c r="M117" s="944"/>
      <c r="N117" s="681"/>
    </row>
    <row r="118" spans="1:14" s="3" customFormat="1" ht="11.25" x14ac:dyDescent="0.25">
      <c r="A118" s="927"/>
      <c r="B118" s="928"/>
      <c r="C118" s="965"/>
      <c r="D118" s="927"/>
      <c r="E118" s="927"/>
      <c r="F118" s="12" t="s">
        <v>988</v>
      </c>
      <c r="G118" s="250">
        <v>1</v>
      </c>
      <c r="H118" s="948"/>
      <c r="I118" s="12" t="s">
        <v>10</v>
      </c>
      <c r="J118" s="12" t="s">
        <v>989</v>
      </c>
      <c r="K118" s="928"/>
      <c r="L118" s="943"/>
      <c r="M118" s="944"/>
      <c r="N118" s="681"/>
    </row>
    <row r="119" spans="1:14" s="3" customFormat="1" ht="11.25" x14ac:dyDescent="0.25">
      <c r="A119" s="927"/>
      <c r="B119" s="928"/>
      <c r="C119" s="965"/>
      <c r="D119" s="927"/>
      <c r="E119" s="927"/>
      <c r="F119" s="12" t="s">
        <v>990</v>
      </c>
      <c r="G119" s="250">
        <v>1</v>
      </c>
      <c r="H119" s="948"/>
      <c r="I119" s="12" t="s">
        <v>10</v>
      </c>
      <c r="J119" s="12" t="s">
        <v>957</v>
      </c>
      <c r="K119" s="928"/>
      <c r="L119" s="943"/>
      <c r="M119" s="944"/>
      <c r="N119" s="681"/>
    </row>
    <row r="120" spans="1:14" s="3" customFormat="1" ht="11.25" x14ac:dyDescent="0.25">
      <c r="A120" s="927"/>
      <c r="B120" s="928"/>
      <c r="C120" s="965"/>
      <c r="D120" s="927"/>
      <c r="E120" s="927"/>
      <c r="F120" s="12" t="s">
        <v>990</v>
      </c>
      <c r="G120" s="250">
        <v>1</v>
      </c>
      <c r="H120" s="948"/>
      <c r="I120" s="12" t="s">
        <v>10</v>
      </c>
      <c r="J120" s="12" t="s">
        <v>991</v>
      </c>
      <c r="K120" s="928"/>
      <c r="L120" s="943"/>
      <c r="M120" s="944"/>
      <c r="N120" s="681"/>
    </row>
    <row r="121" spans="1:14" s="3" customFormat="1" ht="11.25" x14ac:dyDescent="0.25">
      <c r="A121" s="927"/>
      <c r="B121" s="928"/>
      <c r="C121" s="965"/>
      <c r="D121" s="927"/>
      <c r="E121" s="927"/>
      <c r="F121" s="12" t="s">
        <v>992</v>
      </c>
      <c r="G121" s="250">
        <v>1</v>
      </c>
      <c r="H121" s="948"/>
      <c r="I121" s="12" t="s">
        <v>10</v>
      </c>
      <c r="J121" s="12" t="s">
        <v>948</v>
      </c>
      <c r="K121" s="928"/>
      <c r="L121" s="943"/>
      <c r="M121" s="944"/>
      <c r="N121" s="681"/>
    </row>
    <row r="122" spans="1:14" s="3" customFormat="1" ht="11.25" x14ac:dyDescent="0.25">
      <c r="A122" s="927"/>
      <c r="B122" s="928"/>
      <c r="C122" s="965"/>
      <c r="D122" s="927"/>
      <c r="E122" s="927"/>
      <c r="F122" s="12" t="s">
        <v>993</v>
      </c>
      <c r="G122" s="250">
        <v>1</v>
      </c>
      <c r="H122" s="948"/>
      <c r="I122" s="12" t="s">
        <v>10</v>
      </c>
      <c r="J122" s="12" t="s">
        <v>11</v>
      </c>
      <c r="K122" s="928"/>
      <c r="L122" s="943"/>
      <c r="M122" s="944"/>
      <c r="N122" s="681"/>
    </row>
    <row r="123" spans="1:14" s="3" customFormat="1" ht="11.25" x14ac:dyDescent="0.25">
      <c r="A123" s="927"/>
      <c r="B123" s="928"/>
      <c r="C123" s="965"/>
      <c r="D123" s="927"/>
      <c r="E123" s="927"/>
      <c r="F123" s="12" t="s">
        <v>993</v>
      </c>
      <c r="G123" s="250">
        <v>1</v>
      </c>
      <c r="H123" s="948"/>
      <c r="I123" s="12" t="s">
        <v>10</v>
      </c>
      <c r="J123" s="12" t="s">
        <v>994</v>
      </c>
      <c r="K123" s="928"/>
      <c r="L123" s="943"/>
      <c r="M123" s="944"/>
      <c r="N123" s="681"/>
    </row>
    <row r="124" spans="1:14" s="3" customFormat="1" ht="11.25" x14ac:dyDescent="0.25">
      <c r="A124" s="927"/>
      <c r="B124" s="928"/>
      <c r="C124" s="965"/>
      <c r="D124" s="927"/>
      <c r="E124" s="927"/>
      <c r="F124" s="12" t="s">
        <v>995</v>
      </c>
      <c r="G124" s="250">
        <v>1</v>
      </c>
      <c r="H124" s="948"/>
      <c r="I124" s="12" t="s">
        <v>10</v>
      </c>
      <c r="J124" s="12" t="s">
        <v>11</v>
      </c>
      <c r="K124" s="928"/>
      <c r="L124" s="943"/>
      <c r="M124" s="944"/>
      <c r="N124" s="681"/>
    </row>
    <row r="125" spans="1:14" s="3" customFormat="1" ht="11.25" x14ac:dyDescent="0.25">
      <c r="A125" s="927"/>
      <c r="B125" s="928"/>
      <c r="C125" s="965"/>
      <c r="D125" s="927"/>
      <c r="E125" s="927"/>
      <c r="F125" s="12" t="s">
        <v>996</v>
      </c>
      <c r="G125" s="250">
        <v>1</v>
      </c>
      <c r="H125" s="948"/>
      <c r="I125" s="12" t="s">
        <v>10</v>
      </c>
      <c r="J125" s="12" t="s">
        <v>946</v>
      </c>
      <c r="K125" s="928"/>
      <c r="L125" s="943"/>
      <c r="M125" s="944"/>
      <c r="N125" s="681"/>
    </row>
    <row r="126" spans="1:14" s="3" customFormat="1" ht="11.25" x14ac:dyDescent="0.25">
      <c r="A126" s="927"/>
      <c r="B126" s="928"/>
      <c r="C126" s="965"/>
      <c r="D126" s="927"/>
      <c r="E126" s="927"/>
      <c r="F126" s="12" t="s">
        <v>997</v>
      </c>
      <c r="G126" s="250">
        <v>1</v>
      </c>
      <c r="H126" s="948"/>
      <c r="I126" s="12" t="s">
        <v>10</v>
      </c>
      <c r="J126" s="12" t="s">
        <v>11</v>
      </c>
      <c r="K126" s="928"/>
      <c r="L126" s="943"/>
      <c r="M126" s="944"/>
      <c r="N126" s="681"/>
    </row>
    <row r="127" spans="1:14" s="3" customFormat="1" ht="11.25" x14ac:dyDescent="0.25">
      <c r="A127" s="927"/>
      <c r="B127" s="928"/>
      <c r="C127" s="965"/>
      <c r="D127" s="927"/>
      <c r="E127" s="927"/>
      <c r="F127" s="12" t="s">
        <v>998</v>
      </c>
      <c r="G127" s="250">
        <v>1</v>
      </c>
      <c r="H127" s="948"/>
      <c r="I127" s="12" t="s">
        <v>10</v>
      </c>
      <c r="J127" s="12" t="s">
        <v>11</v>
      </c>
      <c r="K127" s="928"/>
      <c r="L127" s="943"/>
      <c r="M127" s="944"/>
      <c r="N127" s="681"/>
    </row>
    <row r="128" spans="1:14" s="3" customFormat="1" ht="11.25" x14ac:dyDescent="0.25">
      <c r="A128" s="927"/>
      <c r="B128" s="928"/>
      <c r="C128" s="965"/>
      <c r="D128" s="927"/>
      <c r="E128" s="927"/>
      <c r="F128" s="12" t="s">
        <v>999</v>
      </c>
      <c r="G128" s="250">
        <v>1</v>
      </c>
      <c r="H128" s="948"/>
      <c r="I128" s="12" t="s">
        <v>10</v>
      </c>
      <c r="J128" s="12" t="s">
        <v>1000</v>
      </c>
      <c r="K128" s="928"/>
      <c r="L128" s="943"/>
      <c r="M128" s="944"/>
      <c r="N128" s="681"/>
    </row>
    <row r="129" spans="1:14" s="3" customFormat="1" ht="11.25" x14ac:dyDescent="0.25">
      <c r="A129" s="927"/>
      <c r="B129" s="928"/>
      <c r="C129" s="965"/>
      <c r="D129" s="927"/>
      <c r="E129" s="927"/>
      <c r="F129" s="12" t="s">
        <v>997</v>
      </c>
      <c r="G129" s="250">
        <v>1</v>
      </c>
      <c r="H129" s="948"/>
      <c r="I129" s="12" t="s">
        <v>10</v>
      </c>
      <c r="J129" s="12" t="s">
        <v>11</v>
      </c>
      <c r="K129" s="928"/>
      <c r="L129" s="943"/>
      <c r="M129" s="944"/>
      <c r="N129" s="681"/>
    </row>
    <row r="130" spans="1:14" s="3" customFormat="1" ht="22.5" x14ac:dyDescent="0.25">
      <c r="A130" s="927"/>
      <c r="B130" s="928"/>
      <c r="C130" s="965"/>
      <c r="D130" s="927"/>
      <c r="E130" s="927"/>
      <c r="F130" s="12" t="s">
        <v>1001</v>
      </c>
      <c r="G130" s="250">
        <v>1</v>
      </c>
      <c r="H130" s="948"/>
      <c r="I130" s="12" t="s">
        <v>10</v>
      </c>
      <c r="J130" s="12" t="s">
        <v>11</v>
      </c>
      <c r="K130" s="928"/>
      <c r="L130" s="943"/>
      <c r="M130" s="942"/>
      <c r="N130" s="681"/>
    </row>
    <row r="131" spans="1:14" s="3" customFormat="1" ht="11.25" x14ac:dyDescent="0.25">
      <c r="A131" s="927" t="s">
        <v>7201</v>
      </c>
      <c r="B131" s="928" t="s">
        <v>6690</v>
      </c>
      <c r="C131" s="965" t="s">
        <v>904</v>
      </c>
      <c r="D131" s="959" t="s">
        <v>6810</v>
      </c>
      <c r="E131" s="959" t="s">
        <v>904</v>
      </c>
      <c r="F131" s="12" t="s">
        <v>1002</v>
      </c>
      <c r="G131" s="250">
        <v>1</v>
      </c>
      <c r="H131" s="959" t="s">
        <v>6684</v>
      </c>
      <c r="I131" s="12" t="s">
        <v>13</v>
      </c>
      <c r="J131" s="12" t="s">
        <v>1003</v>
      </c>
      <c r="K131" s="928">
        <v>1</v>
      </c>
      <c r="L131" s="941"/>
      <c r="M131" s="941"/>
      <c r="N131" s="681"/>
    </row>
    <row r="132" spans="1:14" s="3" customFormat="1" ht="11.25" x14ac:dyDescent="0.25">
      <c r="A132" s="927"/>
      <c r="B132" s="928"/>
      <c r="C132" s="965"/>
      <c r="D132" s="959"/>
      <c r="E132" s="959"/>
      <c r="F132" s="12" t="s">
        <v>1004</v>
      </c>
      <c r="G132" s="250">
        <v>1</v>
      </c>
      <c r="H132" s="959"/>
      <c r="I132" s="12" t="s">
        <v>13</v>
      </c>
      <c r="J132" s="12" t="s">
        <v>14</v>
      </c>
      <c r="K132" s="928"/>
      <c r="L132" s="944"/>
      <c r="M132" s="944"/>
      <c r="N132" s="681"/>
    </row>
    <row r="133" spans="1:14" s="3" customFormat="1" ht="11.25" x14ac:dyDescent="0.25">
      <c r="A133" s="927"/>
      <c r="B133" s="928"/>
      <c r="C133" s="965"/>
      <c r="D133" s="959"/>
      <c r="E133" s="959"/>
      <c r="F133" s="12" t="s">
        <v>1005</v>
      </c>
      <c r="G133" s="250">
        <v>2</v>
      </c>
      <c r="H133" s="959"/>
      <c r="I133" s="12" t="s">
        <v>13</v>
      </c>
      <c r="J133" s="12" t="s">
        <v>1006</v>
      </c>
      <c r="K133" s="928"/>
      <c r="L133" s="944"/>
      <c r="M133" s="944"/>
      <c r="N133" s="681"/>
    </row>
    <row r="134" spans="1:14" s="3" customFormat="1" ht="11.25" x14ac:dyDescent="0.25">
      <c r="A134" s="927"/>
      <c r="B134" s="928"/>
      <c r="C134" s="965"/>
      <c r="D134" s="959"/>
      <c r="E134" s="959"/>
      <c r="F134" s="12" t="s">
        <v>1007</v>
      </c>
      <c r="G134" s="250">
        <v>1</v>
      </c>
      <c r="H134" s="959"/>
      <c r="I134" s="12" t="s">
        <v>13</v>
      </c>
      <c r="J134" s="12" t="s">
        <v>1008</v>
      </c>
      <c r="K134" s="928"/>
      <c r="L134" s="944"/>
      <c r="M134" s="944"/>
      <c r="N134" s="681"/>
    </row>
    <row r="135" spans="1:14" s="3" customFormat="1" ht="11.25" x14ac:dyDescent="0.25">
      <c r="A135" s="927"/>
      <c r="B135" s="928"/>
      <c r="C135" s="965"/>
      <c r="D135" s="959"/>
      <c r="E135" s="959"/>
      <c r="F135" s="12" t="s">
        <v>1007</v>
      </c>
      <c r="G135" s="250">
        <v>1</v>
      </c>
      <c r="H135" s="959"/>
      <c r="I135" s="12" t="s">
        <v>13</v>
      </c>
      <c r="J135" s="12" t="s">
        <v>1008</v>
      </c>
      <c r="K135" s="928"/>
      <c r="L135" s="944"/>
      <c r="M135" s="944"/>
      <c r="N135" s="681"/>
    </row>
    <row r="136" spans="1:14" s="3" customFormat="1" ht="11.25" x14ac:dyDescent="0.25">
      <c r="A136" s="927"/>
      <c r="B136" s="928"/>
      <c r="C136" s="965"/>
      <c r="D136" s="959"/>
      <c r="E136" s="959"/>
      <c r="F136" s="12" t="s">
        <v>1007</v>
      </c>
      <c r="G136" s="250">
        <v>1</v>
      </c>
      <c r="H136" s="959"/>
      <c r="I136" s="12" t="s">
        <v>13</v>
      </c>
      <c r="J136" s="12" t="s">
        <v>14</v>
      </c>
      <c r="K136" s="928"/>
      <c r="L136" s="944"/>
      <c r="M136" s="944"/>
      <c r="N136" s="681"/>
    </row>
    <row r="137" spans="1:14" s="3" customFormat="1" ht="11.25" x14ac:dyDescent="0.25">
      <c r="A137" s="927"/>
      <c r="B137" s="928"/>
      <c r="C137" s="965"/>
      <c r="D137" s="959"/>
      <c r="E137" s="959"/>
      <c r="F137" s="12" t="s">
        <v>1007</v>
      </c>
      <c r="G137" s="250">
        <v>1</v>
      </c>
      <c r="H137" s="959"/>
      <c r="I137" s="12" t="s">
        <v>13</v>
      </c>
      <c r="J137" s="12" t="s">
        <v>1006</v>
      </c>
      <c r="K137" s="928"/>
      <c r="L137" s="942"/>
      <c r="M137" s="942"/>
      <c r="N137" s="681"/>
    </row>
    <row r="138" spans="1:14" s="3" customFormat="1" ht="11.25" x14ac:dyDescent="0.25">
      <c r="A138" s="927" t="s">
        <v>7202</v>
      </c>
      <c r="B138" s="928" t="s">
        <v>6690</v>
      </c>
      <c r="C138" s="946" t="s">
        <v>904</v>
      </c>
      <c r="D138" s="927" t="s">
        <v>6811</v>
      </c>
      <c r="E138" s="927" t="s">
        <v>904</v>
      </c>
      <c r="F138" s="12" t="s">
        <v>4918</v>
      </c>
      <c r="G138" s="250">
        <v>1</v>
      </c>
      <c r="H138" s="927" t="s">
        <v>6682</v>
      </c>
      <c r="I138" s="12"/>
      <c r="J138" s="12"/>
      <c r="K138" s="928">
        <v>2</v>
      </c>
      <c r="L138" s="943"/>
      <c r="M138" s="941"/>
      <c r="N138" s="681"/>
    </row>
    <row r="139" spans="1:14" s="3" customFormat="1" ht="11.25" x14ac:dyDescent="0.25">
      <c r="A139" s="927"/>
      <c r="B139" s="928"/>
      <c r="C139" s="946"/>
      <c r="D139" s="927"/>
      <c r="E139" s="927"/>
      <c r="F139" s="12" t="s">
        <v>972</v>
      </c>
      <c r="G139" s="250">
        <v>28</v>
      </c>
      <c r="H139" s="927"/>
      <c r="I139" s="12" t="s">
        <v>15</v>
      </c>
      <c r="J139" s="12" t="s">
        <v>16</v>
      </c>
      <c r="K139" s="928"/>
      <c r="L139" s="943"/>
      <c r="M139" s="944"/>
      <c r="N139" s="681"/>
    </row>
    <row r="140" spans="1:14" s="3" customFormat="1" ht="11.25" x14ac:dyDescent="0.25">
      <c r="A140" s="927"/>
      <c r="B140" s="928"/>
      <c r="C140" s="946"/>
      <c r="D140" s="927"/>
      <c r="E140" s="927"/>
      <c r="F140" s="12" t="s">
        <v>769</v>
      </c>
      <c r="G140" s="250">
        <v>32</v>
      </c>
      <c r="H140" s="927"/>
      <c r="I140" s="12" t="s">
        <v>17</v>
      </c>
      <c r="J140" s="12" t="s">
        <v>18</v>
      </c>
      <c r="K140" s="928"/>
      <c r="L140" s="943"/>
      <c r="M140" s="944"/>
      <c r="N140" s="681"/>
    </row>
    <row r="141" spans="1:14" s="3" customFormat="1" ht="11.25" x14ac:dyDescent="0.25">
      <c r="A141" s="927"/>
      <c r="B141" s="928"/>
      <c r="C141" s="946"/>
      <c r="D141" s="927"/>
      <c r="E141" s="927"/>
      <c r="F141" s="12" t="s">
        <v>973</v>
      </c>
      <c r="G141" s="250">
        <v>8</v>
      </c>
      <c r="H141" s="927"/>
      <c r="I141" s="12" t="s">
        <v>17</v>
      </c>
      <c r="J141" s="12" t="s">
        <v>18</v>
      </c>
      <c r="K141" s="928"/>
      <c r="L141" s="943"/>
      <c r="M141" s="944"/>
      <c r="N141" s="681"/>
    </row>
    <row r="142" spans="1:14" s="3" customFormat="1" ht="11.25" x14ac:dyDescent="0.25">
      <c r="A142" s="927"/>
      <c r="B142" s="928"/>
      <c r="C142" s="946"/>
      <c r="D142" s="927"/>
      <c r="E142" s="927"/>
      <c r="F142" s="12" t="s">
        <v>1009</v>
      </c>
      <c r="G142" s="250">
        <v>26</v>
      </c>
      <c r="H142" s="927"/>
      <c r="I142" s="12" t="s">
        <v>19</v>
      </c>
      <c r="J142" s="12" t="s">
        <v>20</v>
      </c>
      <c r="K142" s="928"/>
      <c r="L142" s="943"/>
      <c r="M142" s="944"/>
      <c r="N142" s="681"/>
    </row>
    <row r="143" spans="1:14" s="3" customFormat="1" ht="11.25" x14ac:dyDescent="0.25">
      <c r="A143" s="927"/>
      <c r="B143" s="928"/>
      <c r="C143" s="946"/>
      <c r="D143" s="927"/>
      <c r="E143" s="927"/>
      <c r="F143" s="12" t="s">
        <v>21</v>
      </c>
      <c r="G143" s="250">
        <v>13</v>
      </c>
      <c r="H143" s="927"/>
      <c r="I143" s="12" t="s">
        <v>22</v>
      </c>
      <c r="J143" s="12" t="s">
        <v>23</v>
      </c>
      <c r="K143" s="928"/>
      <c r="L143" s="943"/>
      <c r="M143" s="944"/>
      <c r="N143" s="681"/>
    </row>
    <row r="144" spans="1:14" s="3" customFormat="1" ht="11.25" x14ac:dyDescent="0.25">
      <c r="A144" s="927"/>
      <c r="B144" s="928"/>
      <c r="C144" s="946"/>
      <c r="D144" s="927"/>
      <c r="E144" s="927"/>
      <c r="F144" s="12" t="s">
        <v>975</v>
      </c>
      <c r="G144" s="250">
        <v>57</v>
      </c>
      <c r="H144" s="927"/>
      <c r="I144" s="12" t="s">
        <v>22</v>
      </c>
      <c r="J144" s="12" t="s">
        <v>24</v>
      </c>
      <c r="K144" s="928"/>
      <c r="L144" s="943"/>
      <c r="M144" s="944"/>
      <c r="N144" s="681"/>
    </row>
    <row r="145" spans="1:14" s="3" customFormat="1" ht="11.25" x14ac:dyDescent="0.25">
      <c r="A145" s="927"/>
      <c r="B145" s="928"/>
      <c r="C145" s="946"/>
      <c r="D145" s="927"/>
      <c r="E145" s="927"/>
      <c r="F145" s="12" t="s">
        <v>1010</v>
      </c>
      <c r="G145" s="250">
        <v>8</v>
      </c>
      <c r="H145" s="927"/>
      <c r="I145" s="12" t="s">
        <v>44</v>
      </c>
      <c r="J145" s="12" t="s">
        <v>1011</v>
      </c>
      <c r="K145" s="928"/>
      <c r="L145" s="943"/>
      <c r="M145" s="944"/>
      <c r="N145" s="681"/>
    </row>
    <row r="146" spans="1:14" s="3" customFormat="1" ht="11.25" x14ac:dyDescent="0.25">
      <c r="A146" s="927"/>
      <c r="B146" s="928"/>
      <c r="C146" s="946"/>
      <c r="D146" s="927"/>
      <c r="E146" s="927"/>
      <c r="F146" s="12" t="s">
        <v>45</v>
      </c>
      <c r="G146" s="250">
        <v>8</v>
      </c>
      <c r="H146" s="927"/>
      <c r="I146" s="12" t="s">
        <v>46</v>
      </c>
      <c r="J146" s="12" t="s">
        <v>1012</v>
      </c>
      <c r="K146" s="928"/>
      <c r="L146" s="943"/>
      <c r="M146" s="944"/>
      <c r="N146" s="681"/>
    </row>
    <row r="147" spans="1:14" s="3" customFormat="1" ht="11.25" x14ac:dyDescent="0.25">
      <c r="A147" s="927"/>
      <c r="B147" s="928"/>
      <c r="C147" s="946"/>
      <c r="D147" s="927"/>
      <c r="E147" s="927"/>
      <c r="F147" s="12" t="s">
        <v>977</v>
      </c>
      <c r="G147" s="250">
        <v>4</v>
      </c>
      <c r="H147" s="927"/>
      <c r="I147" s="12" t="s">
        <v>15</v>
      </c>
      <c r="J147" s="12" t="s">
        <v>25</v>
      </c>
      <c r="K147" s="928"/>
      <c r="L147" s="943"/>
      <c r="M147" s="944"/>
      <c r="N147" s="681"/>
    </row>
    <row r="148" spans="1:14" s="3" customFormat="1" ht="11.25" x14ac:dyDescent="0.25">
      <c r="A148" s="927"/>
      <c r="B148" s="928"/>
      <c r="C148" s="946"/>
      <c r="D148" s="927"/>
      <c r="E148" s="927"/>
      <c r="F148" s="12" t="s">
        <v>26</v>
      </c>
      <c r="G148" s="250">
        <v>13</v>
      </c>
      <c r="H148" s="927"/>
      <c r="I148" s="12" t="s">
        <v>15</v>
      </c>
      <c r="J148" s="13">
        <v>895</v>
      </c>
      <c r="K148" s="928"/>
      <c r="L148" s="943"/>
      <c r="M148" s="944"/>
      <c r="N148" s="681"/>
    </row>
    <row r="149" spans="1:14" s="3" customFormat="1" ht="11.25" x14ac:dyDescent="0.25">
      <c r="A149" s="927"/>
      <c r="B149" s="928"/>
      <c r="C149" s="946"/>
      <c r="D149" s="927"/>
      <c r="E149" s="927"/>
      <c r="F149" s="12" t="s">
        <v>858</v>
      </c>
      <c r="G149" s="250">
        <v>11</v>
      </c>
      <c r="H149" s="927"/>
      <c r="I149" s="12" t="s">
        <v>15</v>
      </c>
      <c r="J149" s="13">
        <v>601</v>
      </c>
      <c r="K149" s="928"/>
      <c r="L149" s="943"/>
      <c r="M149" s="944"/>
      <c r="N149" s="681"/>
    </row>
    <row r="150" spans="1:14" s="3" customFormat="1" ht="11.25" x14ac:dyDescent="0.25">
      <c r="A150" s="927"/>
      <c r="B150" s="928"/>
      <c r="C150" s="946"/>
      <c r="D150" s="927"/>
      <c r="E150" s="927"/>
      <c r="F150" s="12" t="s">
        <v>27</v>
      </c>
      <c r="G150" s="250">
        <v>76</v>
      </c>
      <c r="H150" s="927"/>
      <c r="I150" s="12"/>
      <c r="J150" s="13"/>
      <c r="K150" s="928"/>
      <c r="L150" s="943"/>
      <c r="M150" s="944"/>
      <c r="N150" s="681"/>
    </row>
    <row r="151" spans="1:14" s="3" customFormat="1" ht="22.5" x14ac:dyDescent="0.25">
      <c r="A151" s="927"/>
      <c r="B151" s="928"/>
      <c r="C151" s="946"/>
      <c r="D151" s="927"/>
      <c r="E151" s="927"/>
      <c r="F151" s="12" t="s">
        <v>1013</v>
      </c>
      <c r="G151" s="250">
        <v>3</v>
      </c>
      <c r="H151" s="927"/>
      <c r="I151" s="12" t="s">
        <v>47</v>
      </c>
      <c r="J151" s="12" t="s">
        <v>1014</v>
      </c>
      <c r="K151" s="928"/>
      <c r="L151" s="943"/>
      <c r="M151" s="944"/>
      <c r="N151" s="681"/>
    </row>
    <row r="152" spans="1:14" s="3" customFormat="1" ht="11.25" x14ac:dyDescent="0.25">
      <c r="A152" s="927"/>
      <c r="B152" s="928"/>
      <c r="C152" s="946"/>
      <c r="D152" s="927"/>
      <c r="E152" s="927"/>
      <c r="F152" s="12" t="s">
        <v>1013</v>
      </c>
      <c r="G152" s="250">
        <v>1</v>
      </c>
      <c r="H152" s="927"/>
      <c r="I152" s="12" t="s">
        <v>47</v>
      </c>
      <c r="J152" s="12" t="s">
        <v>1015</v>
      </c>
      <c r="K152" s="928"/>
      <c r="L152" s="943"/>
      <c r="M152" s="944"/>
      <c r="N152" s="681"/>
    </row>
    <row r="153" spans="1:14" s="3" customFormat="1" ht="11.25" x14ac:dyDescent="0.25">
      <c r="A153" s="927"/>
      <c r="B153" s="928"/>
      <c r="C153" s="946"/>
      <c r="D153" s="927"/>
      <c r="E153" s="927"/>
      <c r="F153" s="12" t="s">
        <v>30</v>
      </c>
      <c r="G153" s="250">
        <v>28</v>
      </c>
      <c r="H153" s="927"/>
      <c r="I153" s="12" t="s">
        <v>978</v>
      </c>
      <c r="J153" s="12" t="s">
        <v>31</v>
      </c>
      <c r="K153" s="928"/>
      <c r="L153" s="943"/>
      <c r="M153" s="944"/>
      <c r="N153" s="681"/>
    </row>
    <row r="154" spans="1:14" s="3" customFormat="1" ht="11.25" x14ac:dyDescent="0.25">
      <c r="A154" s="927"/>
      <c r="B154" s="928"/>
      <c r="C154" s="946"/>
      <c r="D154" s="927"/>
      <c r="E154" s="927"/>
      <c r="F154" s="12" t="s">
        <v>4954</v>
      </c>
      <c r="G154" s="250">
        <v>16</v>
      </c>
      <c r="H154" s="927"/>
      <c r="I154" s="12" t="s">
        <v>1016</v>
      </c>
      <c r="J154" s="12" t="s">
        <v>1017</v>
      </c>
      <c r="K154" s="928"/>
      <c r="L154" s="943"/>
      <c r="M154" s="944"/>
      <c r="N154" s="681"/>
    </row>
    <row r="155" spans="1:14" s="3" customFormat="1" ht="11.25" x14ac:dyDescent="0.25">
      <c r="A155" s="927"/>
      <c r="B155" s="928"/>
      <c r="C155" s="946"/>
      <c r="D155" s="927"/>
      <c r="E155" s="927"/>
      <c r="F155" s="12" t="s">
        <v>1018</v>
      </c>
      <c r="G155" s="250">
        <v>20</v>
      </c>
      <c r="H155" s="927"/>
      <c r="I155" s="12" t="s">
        <v>1016</v>
      </c>
      <c r="J155" s="12" t="s">
        <v>1017</v>
      </c>
      <c r="K155" s="928"/>
      <c r="L155" s="943"/>
      <c r="M155" s="944"/>
      <c r="N155" s="681"/>
    </row>
    <row r="156" spans="1:14" s="3" customFormat="1" ht="11.25" x14ac:dyDescent="0.25">
      <c r="A156" s="927"/>
      <c r="B156" s="928"/>
      <c r="C156" s="946"/>
      <c r="D156" s="927"/>
      <c r="E156" s="927"/>
      <c r="F156" s="12" t="s">
        <v>1019</v>
      </c>
      <c r="G156" s="250">
        <v>20</v>
      </c>
      <c r="H156" s="927"/>
      <c r="I156" s="12" t="s">
        <v>1016</v>
      </c>
      <c r="J156" s="12" t="s">
        <v>1017</v>
      </c>
      <c r="K156" s="928"/>
      <c r="L156" s="943"/>
      <c r="M156" s="944"/>
      <c r="N156" s="681"/>
    </row>
    <row r="157" spans="1:14" s="3" customFormat="1" ht="11.25" x14ac:dyDescent="0.25">
      <c r="A157" s="927"/>
      <c r="B157" s="928"/>
      <c r="C157" s="946"/>
      <c r="D157" s="927"/>
      <c r="E157" s="927"/>
      <c r="F157" s="12" t="s">
        <v>32</v>
      </c>
      <c r="G157" s="250">
        <v>40</v>
      </c>
      <c r="H157" s="927"/>
      <c r="I157" s="12" t="s">
        <v>33</v>
      </c>
      <c r="J157" s="12"/>
      <c r="K157" s="928"/>
      <c r="L157" s="943"/>
      <c r="M157" s="944"/>
      <c r="N157" s="681"/>
    </row>
    <row r="158" spans="1:14" s="3" customFormat="1" ht="11.25" x14ac:dyDescent="0.25">
      <c r="A158" s="927"/>
      <c r="B158" s="928"/>
      <c r="C158" s="946"/>
      <c r="D158" s="927"/>
      <c r="E158" s="927"/>
      <c r="F158" s="12" t="s">
        <v>34</v>
      </c>
      <c r="G158" s="250">
        <v>8</v>
      </c>
      <c r="H158" s="927"/>
      <c r="I158" s="12" t="s">
        <v>35</v>
      </c>
      <c r="J158" s="12"/>
      <c r="K158" s="928"/>
      <c r="L158" s="943"/>
      <c r="M158" s="944"/>
      <c r="N158" s="681"/>
    </row>
    <row r="159" spans="1:14" s="3" customFormat="1" ht="11.25" x14ac:dyDescent="0.25">
      <c r="A159" s="927"/>
      <c r="B159" s="928"/>
      <c r="C159" s="946"/>
      <c r="D159" s="927"/>
      <c r="E159" s="927"/>
      <c r="F159" s="12" t="s">
        <v>36</v>
      </c>
      <c r="G159" s="250">
        <v>60</v>
      </c>
      <c r="H159" s="927"/>
      <c r="I159" s="12" t="s">
        <v>35</v>
      </c>
      <c r="J159" s="12"/>
      <c r="K159" s="928"/>
      <c r="L159" s="943"/>
      <c r="M159" s="944"/>
      <c r="N159" s="681"/>
    </row>
    <row r="160" spans="1:14" s="3" customFormat="1" ht="11.25" x14ac:dyDescent="0.25">
      <c r="A160" s="927"/>
      <c r="B160" s="928"/>
      <c r="C160" s="946"/>
      <c r="D160" s="927"/>
      <c r="E160" s="927"/>
      <c r="F160" s="12" t="s">
        <v>37</v>
      </c>
      <c r="G160" s="250">
        <v>60</v>
      </c>
      <c r="H160" s="927"/>
      <c r="I160" s="12" t="s">
        <v>35</v>
      </c>
      <c r="J160" s="12"/>
      <c r="K160" s="928"/>
      <c r="L160" s="943"/>
      <c r="M160" s="944"/>
      <c r="N160" s="681"/>
    </row>
    <row r="161" spans="1:14" s="3" customFormat="1" ht="11.25" x14ac:dyDescent="0.25">
      <c r="A161" s="927"/>
      <c r="B161" s="928"/>
      <c r="C161" s="946"/>
      <c r="D161" s="927"/>
      <c r="E161" s="927"/>
      <c r="F161" s="12" t="s">
        <v>38</v>
      </c>
      <c r="G161" s="250">
        <v>8</v>
      </c>
      <c r="H161" s="927"/>
      <c r="I161" s="12" t="s">
        <v>35</v>
      </c>
      <c r="J161" s="12"/>
      <c r="K161" s="928"/>
      <c r="L161" s="943"/>
      <c r="M161" s="944"/>
      <c r="N161" s="681"/>
    </row>
    <row r="162" spans="1:14" s="3" customFormat="1" ht="11.25" x14ac:dyDescent="0.25">
      <c r="A162" s="927"/>
      <c r="B162" s="928"/>
      <c r="C162" s="946"/>
      <c r="D162" s="927"/>
      <c r="E162" s="927"/>
      <c r="F162" s="12" t="s">
        <v>41</v>
      </c>
      <c r="G162" s="250">
        <v>8</v>
      </c>
      <c r="H162" s="927"/>
      <c r="I162" s="12" t="s">
        <v>73</v>
      </c>
      <c r="J162" s="12"/>
      <c r="K162" s="928"/>
      <c r="L162" s="943"/>
      <c r="M162" s="944"/>
      <c r="N162" s="681"/>
    </row>
    <row r="163" spans="1:14" s="3" customFormat="1" ht="11.25" x14ac:dyDescent="0.25">
      <c r="A163" s="927"/>
      <c r="B163" s="928"/>
      <c r="C163" s="946"/>
      <c r="D163" s="927"/>
      <c r="E163" s="927"/>
      <c r="F163" s="12" t="s">
        <v>772</v>
      </c>
      <c r="G163" s="250">
        <v>6</v>
      </c>
      <c r="H163" s="927"/>
      <c r="I163" s="12" t="s">
        <v>73</v>
      </c>
      <c r="J163" s="12"/>
      <c r="K163" s="928"/>
      <c r="L163" s="943"/>
      <c r="M163" s="942"/>
      <c r="N163" s="681"/>
    </row>
    <row r="164" spans="1:14" s="3" customFormat="1" ht="22.5" x14ac:dyDescent="0.25">
      <c r="A164" s="239" t="s">
        <v>6663</v>
      </c>
      <c r="B164" s="434" t="s">
        <v>532</v>
      </c>
      <c r="C164" s="431" t="s">
        <v>904</v>
      </c>
      <c r="D164" s="239" t="s">
        <v>5038</v>
      </c>
      <c r="E164" s="239" t="s">
        <v>904</v>
      </c>
      <c r="F164" s="12" t="s">
        <v>70</v>
      </c>
      <c r="G164" s="250">
        <v>104</v>
      </c>
      <c r="H164" s="361" t="s">
        <v>6684</v>
      </c>
      <c r="I164" s="12" t="s">
        <v>42</v>
      </c>
      <c r="J164" s="12" t="s">
        <v>43</v>
      </c>
      <c r="K164" s="241">
        <v>2</v>
      </c>
      <c r="L164" s="833"/>
      <c r="M164" s="833"/>
      <c r="N164" s="681"/>
    </row>
    <row r="165" spans="1:14" s="3" customFormat="1" ht="11.25" x14ac:dyDescent="0.25">
      <c r="A165" s="927" t="s">
        <v>6664</v>
      </c>
      <c r="B165" s="928" t="s">
        <v>532</v>
      </c>
      <c r="C165" s="965" t="s">
        <v>904</v>
      </c>
      <c r="D165" s="948" t="s">
        <v>788</v>
      </c>
      <c r="E165" s="948" t="s">
        <v>904</v>
      </c>
      <c r="F165" s="12" t="s">
        <v>1021</v>
      </c>
      <c r="G165" s="250">
        <v>1000</v>
      </c>
      <c r="H165" s="948" t="s">
        <v>6695</v>
      </c>
      <c r="I165" s="12"/>
      <c r="J165" s="12"/>
      <c r="K165" s="928">
        <v>1</v>
      </c>
      <c r="L165" s="943"/>
      <c r="M165" s="941"/>
      <c r="N165" s="681"/>
    </row>
    <row r="166" spans="1:14" s="3" customFormat="1" ht="11.25" x14ac:dyDescent="0.25">
      <c r="A166" s="927"/>
      <c r="B166" s="928"/>
      <c r="C166" s="965"/>
      <c r="D166" s="948"/>
      <c r="E166" s="948"/>
      <c r="F166" s="12" t="s">
        <v>1022</v>
      </c>
      <c r="G166" s="250">
        <v>4500</v>
      </c>
      <c r="H166" s="948"/>
      <c r="I166" s="12"/>
      <c r="J166" s="12"/>
      <c r="K166" s="928"/>
      <c r="L166" s="943"/>
      <c r="M166" s="942"/>
      <c r="N166" s="681"/>
    </row>
    <row r="167" spans="1:14" s="3" customFormat="1" ht="11.25" x14ac:dyDescent="0.25">
      <c r="A167" s="927" t="s">
        <v>6665</v>
      </c>
      <c r="B167" s="928" t="s">
        <v>443</v>
      </c>
      <c r="C167" s="965" t="s">
        <v>904</v>
      </c>
      <c r="D167" s="948" t="s">
        <v>4923</v>
      </c>
      <c r="E167" s="948" t="s">
        <v>904</v>
      </c>
      <c r="F167" s="12" t="s">
        <v>48</v>
      </c>
      <c r="G167" s="250">
        <v>4</v>
      </c>
      <c r="H167" s="948" t="s">
        <v>6682</v>
      </c>
      <c r="I167" s="12" t="s">
        <v>49</v>
      </c>
      <c r="J167" s="12" t="s">
        <v>50</v>
      </c>
      <c r="K167" s="928">
        <v>1</v>
      </c>
      <c r="L167" s="943"/>
      <c r="M167" s="941"/>
      <c r="N167" s="681"/>
    </row>
    <row r="168" spans="1:14" s="3" customFormat="1" ht="11.25" x14ac:dyDescent="0.25">
      <c r="A168" s="927"/>
      <c r="B168" s="928"/>
      <c r="C168" s="965"/>
      <c r="D168" s="948"/>
      <c r="E168" s="948"/>
      <c r="F168" s="12" t="s">
        <v>1020</v>
      </c>
      <c r="G168" s="250">
        <v>4</v>
      </c>
      <c r="H168" s="948"/>
      <c r="I168" s="12" t="s">
        <v>49</v>
      </c>
      <c r="J168" s="12"/>
      <c r="K168" s="928"/>
      <c r="L168" s="943"/>
      <c r="M168" s="944"/>
      <c r="N168" s="681"/>
    </row>
    <row r="169" spans="1:14" s="3" customFormat="1" ht="11.25" x14ac:dyDescent="0.25">
      <c r="A169" s="927"/>
      <c r="B169" s="928"/>
      <c r="C169" s="965"/>
      <c r="D169" s="948"/>
      <c r="E169" s="948"/>
      <c r="F169" s="12" t="s">
        <v>51</v>
      </c>
      <c r="G169" s="250">
        <v>4</v>
      </c>
      <c r="H169" s="948"/>
      <c r="I169" s="12"/>
      <c r="J169" s="12"/>
      <c r="K169" s="928"/>
      <c r="L169" s="943"/>
      <c r="M169" s="944"/>
      <c r="N169" s="681"/>
    </row>
    <row r="170" spans="1:14" s="3" customFormat="1" ht="11.25" x14ac:dyDescent="0.25">
      <c r="A170" s="927"/>
      <c r="B170" s="928"/>
      <c r="C170" s="965"/>
      <c r="D170" s="948"/>
      <c r="E170" s="948"/>
      <c r="F170" s="12" t="s">
        <v>52</v>
      </c>
      <c r="G170" s="250">
        <v>10</v>
      </c>
      <c r="H170" s="948"/>
      <c r="I170" s="12" t="s">
        <v>49</v>
      </c>
      <c r="J170" s="12" t="s">
        <v>53</v>
      </c>
      <c r="K170" s="928"/>
      <c r="L170" s="943"/>
      <c r="M170" s="944"/>
      <c r="N170" s="681"/>
    </row>
    <row r="171" spans="1:14" s="3" customFormat="1" ht="11.25" x14ac:dyDescent="0.25">
      <c r="A171" s="927"/>
      <c r="B171" s="928"/>
      <c r="C171" s="965"/>
      <c r="D171" s="948"/>
      <c r="E171" s="948"/>
      <c r="F171" s="12" t="s">
        <v>54</v>
      </c>
      <c r="G171" s="250">
        <v>1</v>
      </c>
      <c r="H171" s="948"/>
      <c r="I171" s="12" t="s">
        <v>49</v>
      </c>
      <c r="J171" s="12" t="s">
        <v>55</v>
      </c>
      <c r="K171" s="928"/>
      <c r="L171" s="943"/>
      <c r="M171" s="944"/>
      <c r="N171" s="681"/>
    </row>
    <row r="172" spans="1:14" s="3" customFormat="1" ht="11.25" x14ac:dyDescent="0.25">
      <c r="A172" s="927"/>
      <c r="B172" s="928"/>
      <c r="C172" s="965"/>
      <c r="D172" s="948"/>
      <c r="E172" s="948"/>
      <c r="F172" s="12" t="s">
        <v>56</v>
      </c>
      <c r="G172" s="250">
        <v>1</v>
      </c>
      <c r="H172" s="948"/>
      <c r="I172" s="12"/>
      <c r="J172" s="12"/>
      <c r="K172" s="928"/>
      <c r="L172" s="943"/>
      <c r="M172" s="942"/>
      <c r="N172" s="681"/>
    </row>
    <row r="173" spans="1:14" s="5" customFormat="1" ht="22.5" x14ac:dyDescent="0.25">
      <c r="A173" s="239" t="s">
        <v>4924</v>
      </c>
      <c r="B173" s="430" t="s">
        <v>0</v>
      </c>
      <c r="C173" s="436" t="s">
        <v>535</v>
      </c>
      <c r="D173" s="243" t="s">
        <v>6681</v>
      </c>
      <c r="E173" s="246" t="s">
        <v>3034</v>
      </c>
      <c r="F173" s="10" t="s">
        <v>4547</v>
      </c>
      <c r="G173" s="243">
        <v>1</v>
      </c>
      <c r="H173" s="365" t="s">
        <v>6682</v>
      </c>
      <c r="I173" s="10"/>
      <c r="J173" s="10"/>
      <c r="K173" s="244">
        <v>1</v>
      </c>
      <c r="L173" s="833"/>
      <c r="M173" s="833"/>
      <c r="N173" s="622"/>
    </row>
    <row r="174" spans="1:14" s="5" customFormat="1" ht="22.5" x14ac:dyDescent="0.25">
      <c r="A174" s="239" t="s">
        <v>4926</v>
      </c>
      <c r="B174" s="430" t="s">
        <v>0</v>
      </c>
      <c r="C174" s="436" t="s">
        <v>535</v>
      </c>
      <c r="D174" s="246" t="s">
        <v>64</v>
      </c>
      <c r="E174" s="246" t="s">
        <v>3034</v>
      </c>
      <c r="F174" s="10" t="s">
        <v>65</v>
      </c>
      <c r="G174" s="243">
        <v>26</v>
      </c>
      <c r="H174" s="365" t="s">
        <v>6682</v>
      </c>
      <c r="I174" s="10" t="s">
        <v>3</v>
      </c>
      <c r="J174" s="10" t="s">
        <v>7</v>
      </c>
      <c r="K174" s="244">
        <v>4</v>
      </c>
      <c r="L174" s="833"/>
      <c r="M174" s="833"/>
      <c r="N174" s="622"/>
    </row>
    <row r="175" spans="1:14" s="5" customFormat="1" ht="22.5" x14ac:dyDescent="0.25">
      <c r="A175" s="239" t="s">
        <v>4927</v>
      </c>
      <c r="B175" s="430" t="s">
        <v>0</v>
      </c>
      <c r="C175" s="436" t="s">
        <v>535</v>
      </c>
      <c r="D175" s="246" t="s">
        <v>64</v>
      </c>
      <c r="E175" s="246" t="s">
        <v>3034</v>
      </c>
      <c r="F175" s="10" t="s">
        <v>65</v>
      </c>
      <c r="G175" s="246">
        <v>1</v>
      </c>
      <c r="H175" s="365" t="s">
        <v>6682</v>
      </c>
      <c r="I175" s="9" t="s">
        <v>3</v>
      </c>
      <c r="J175" s="9" t="s">
        <v>476</v>
      </c>
      <c r="K175" s="244">
        <v>4</v>
      </c>
      <c r="L175" s="833"/>
      <c r="M175" s="833"/>
      <c r="N175" s="622"/>
    </row>
    <row r="176" spans="1:14" s="5" customFormat="1" ht="22.5" x14ac:dyDescent="0.25">
      <c r="A176" s="239" t="s">
        <v>4928</v>
      </c>
      <c r="B176" s="430" t="s">
        <v>0</v>
      </c>
      <c r="C176" s="436" t="s">
        <v>535</v>
      </c>
      <c r="D176" s="246" t="s">
        <v>64</v>
      </c>
      <c r="E176" s="246" t="s">
        <v>3034</v>
      </c>
      <c r="F176" s="10" t="s">
        <v>481</v>
      </c>
      <c r="G176" s="243">
        <v>1</v>
      </c>
      <c r="H176" s="365" t="s">
        <v>6682</v>
      </c>
      <c r="I176" s="10" t="s">
        <v>482</v>
      </c>
      <c r="J176" s="10" t="s">
        <v>483</v>
      </c>
      <c r="K176" s="244">
        <v>4</v>
      </c>
      <c r="L176" s="833"/>
      <c r="M176" s="833"/>
      <c r="N176" s="622"/>
    </row>
    <row r="177" spans="1:14" s="5" customFormat="1" ht="22.5" x14ac:dyDescent="0.25">
      <c r="A177" s="239" t="s">
        <v>4929</v>
      </c>
      <c r="B177" s="430" t="s">
        <v>0</v>
      </c>
      <c r="C177" s="436" t="s">
        <v>535</v>
      </c>
      <c r="D177" s="243" t="s">
        <v>67</v>
      </c>
      <c r="E177" s="246" t="s">
        <v>3034</v>
      </c>
      <c r="F177" s="10" t="s">
        <v>484</v>
      </c>
      <c r="G177" s="243">
        <v>32</v>
      </c>
      <c r="H177" s="365" t="s">
        <v>6684</v>
      </c>
      <c r="I177" s="10" t="s">
        <v>485</v>
      </c>
      <c r="J177" s="10"/>
      <c r="K177" s="244">
        <v>4</v>
      </c>
      <c r="L177" s="833"/>
      <c r="M177" s="833"/>
      <c r="N177" s="622"/>
    </row>
    <row r="178" spans="1:14" s="5" customFormat="1" ht="22.5" x14ac:dyDescent="0.25">
      <c r="A178" s="239" t="s">
        <v>4931</v>
      </c>
      <c r="B178" s="430" t="s">
        <v>6683</v>
      </c>
      <c r="C178" s="436" t="s">
        <v>535</v>
      </c>
      <c r="D178" s="243" t="s">
        <v>6688</v>
      </c>
      <c r="E178" s="246" t="s">
        <v>3034</v>
      </c>
      <c r="F178" s="10" t="s">
        <v>6689</v>
      </c>
      <c r="G178" s="243">
        <v>467</v>
      </c>
      <c r="H178" s="365" t="s">
        <v>6684</v>
      </c>
      <c r="I178" s="10" t="s">
        <v>4910</v>
      </c>
      <c r="J178" s="10" t="s">
        <v>4911</v>
      </c>
      <c r="K178" s="244">
        <v>1</v>
      </c>
      <c r="L178" s="833"/>
      <c r="M178" s="833"/>
      <c r="N178" s="622"/>
    </row>
    <row r="179" spans="1:14" s="3" customFormat="1" ht="11.25" x14ac:dyDescent="0.25">
      <c r="A179" s="927" t="s">
        <v>4932</v>
      </c>
      <c r="B179" s="928" t="s">
        <v>6690</v>
      </c>
      <c r="C179" s="995" t="s">
        <v>535</v>
      </c>
      <c r="D179" s="927" t="s">
        <v>6691</v>
      </c>
      <c r="E179" s="991" t="s">
        <v>5849</v>
      </c>
      <c r="F179" s="12" t="s">
        <v>477</v>
      </c>
      <c r="G179" s="250">
        <v>1</v>
      </c>
      <c r="H179" s="977" t="s">
        <v>6682</v>
      </c>
      <c r="I179" s="12" t="s">
        <v>8</v>
      </c>
      <c r="J179" s="12" t="s">
        <v>9</v>
      </c>
      <c r="K179" s="945">
        <v>2</v>
      </c>
      <c r="L179" s="943"/>
      <c r="M179" s="941"/>
      <c r="N179" s="681"/>
    </row>
    <row r="180" spans="1:14" s="3" customFormat="1" ht="11.25" x14ac:dyDescent="0.25">
      <c r="A180" s="927"/>
      <c r="B180" s="928"/>
      <c r="C180" s="995"/>
      <c r="D180" s="927"/>
      <c r="E180" s="991"/>
      <c r="F180" s="12" t="s">
        <v>480</v>
      </c>
      <c r="G180" s="250">
        <v>5</v>
      </c>
      <c r="H180" s="977"/>
      <c r="I180" s="12" t="s">
        <v>8</v>
      </c>
      <c r="J180" s="12" t="s">
        <v>9</v>
      </c>
      <c r="K180" s="945"/>
      <c r="L180" s="943"/>
      <c r="M180" s="944"/>
      <c r="N180" s="681"/>
    </row>
    <row r="181" spans="1:14" s="3" customFormat="1" ht="11.25" x14ac:dyDescent="0.25">
      <c r="A181" s="927"/>
      <c r="B181" s="928"/>
      <c r="C181" s="995"/>
      <c r="D181" s="927"/>
      <c r="E181" s="991"/>
      <c r="F181" s="12" t="s">
        <v>479</v>
      </c>
      <c r="G181" s="250">
        <v>4</v>
      </c>
      <c r="H181" s="977"/>
      <c r="I181" s="12" t="s">
        <v>8</v>
      </c>
      <c r="J181" s="12" t="s">
        <v>9</v>
      </c>
      <c r="K181" s="945"/>
      <c r="L181" s="943"/>
      <c r="M181" s="944"/>
      <c r="N181" s="681"/>
    </row>
    <row r="182" spans="1:14" s="3" customFormat="1" ht="11.25" x14ac:dyDescent="0.25">
      <c r="A182" s="927"/>
      <c r="B182" s="928"/>
      <c r="C182" s="995"/>
      <c r="D182" s="927"/>
      <c r="E182" s="991"/>
      <c r="F182" s="12" t="s">
        <v>717</v>
      </c>
      <c r="G182" s="250">
        <v>4</v>
      </c>
      <c r="H182" s="977"/>
      <c r="I182" s="12" t="s">
        <v>8</v>
      </c>
      <c r="J182" s="12" t="s">
        <v>9</v>
      </c>
      <c r="K182" s="945"/>
      <c r="L182" s="943"/>
      <c r="M182" s="944"/>
      <c r="N182" s="681"/>
    </row>
    <row r="183" spans="1:14" s="3" customFormat="1" ht="11.25" x14ac:dyDescent="0.25">
      <c r="A183" s="927"/>
      <c r="B183" s="928"/>
      <c r="C183" s="995"/>
      <c r="D183" s="927"/>
      <c r="E183" s="991"/>
      <c r="F183" s="12" t="s">
        <v>478</v>
      </c>
      <c r="G183" s="250">
        <v>1</v>
      </c>
      <c r="H183" s="977"/>
      <c r="I183" s="12" t="s">
        <v>8</v>
      </c>
      <c r="J183" s="12" t="s">
        <v>9</v>
      </c>
      <c r="K183" s="945"/>
      <c r="L183" s="943"/>
      <c r="M183" s="942"/>
      <c r="N183" s="681"/>
    </row>
    <row r="184" spans="1:14" s="3" customFormat="1" ht="22.5" x14ac:dyDescent="0.25">
      <c r="A184" s="927" t="s">
        <v>4933</v>
      </c>
      <c r="B184" s="928" t="s">
        <v>6690</v>
      </c>
      <c r="C184" s="995" t="s">
        <v>535</v>
      </c>
      <c r="D184" s="927" t="s">
        <v>6696</v>
      </c>
      <c r="E184" s="927" t="s">
        <v>3034</v>
      </c>
      <c r="F184" s="12" t="s">
        <v>486</v>
      </c>
      <c r="G184" s="250">
        <v>9</v>
      </c>
      <c r="H184" s="977" t="s">
        <v>6682</v>
      </c>
      <c r="I184" s="12" t="s">
        <v>10</v>
      </c>
      <c r="J184" s="12" t="s">
        <v>11</v>
      </c>
      <c r="K184" s="945">
        <v>2</v>
      </c>
      <c r="L184" s="943"/>
      <c r="M184" s="941"/>
      <c r="N184" s="681"/>
    </row>
    <row r="185" spans="1:14" s="3" customFormat="1" ht="11.25" x14ac:dyDescent="0.25">
      <c r="A185" s="927"/>
      <c r="B185" s="928"/>
      <c r="C185" s="995"/>
      <c r="D185" s="927"/>
      <c r="E185" s="927"/>
      <c r="F185" s="12" t="s">
        <v>487</v>
      </c>
      <c r="G185" s="250">
        <v>4</v>
      </c>
      <c r="H185" s="977"/>
      <c r="I185" s="12" t="s">
        <v>10</v>
      </c>
      <c r="J185" s="12" t="s">
        <v>491</v>
      </c>
      <c r="K185" s="945"/>
      <c r="L185" s="943"/>
      <c r="M185" s="944"/>
      <c r="N185" s="681"/>
    </row>
    <row r="186" spans="1:14" s="3" customFormat="1" ht="11.25" x14ac:dyDescent="0.25">
      <c r="A186" s="927"/>
      <c r="B186" s="928"/>
      <c r="C186" s="995"/>
      <c r="D186" s="927"/>
      <c r="E186" s="927"/>
      <c r="F186" s="12" t="s">
        <v>488</v>
      </c>
      <c r="G186" s="250">
        <v>1</v>
      </c>
      <c r="H186" s="977"/>
      <c r="I186" s="12" t="s">
        <v>10</v>
      </c>
      <c r="J186" s="12" t="s">
        <v>492</v>
      </c>
      <c r="K186" s="945"/>
      <c r="L186" s="943"/>
      <c r="M186" s="944"/>
      <c r="N186" s="681"/>
    </row>
    <row r="187" spans="1:14" s="3" customFormat="1" ht="33.75" x14ac:dyDescent="0.25">
      <c r="A187" s="927"/>
      <c r="B187" s="928"/>
      <c r="C187" s="995"/>
      <c r="D187" s="927"/>
      <c r="E187" s="927"/>
      <c r="F187" s="12" t="s">
        <v>7775</v>
      </c>
      <c r="G187" s="250">
        <v>13</v>
      </c>
      <c r="H187" s="977"/>
      <c r="I187" s="12" t="s">
        <v>10</v>
      </c>
      <c r="J187" s="12" t="s">
        <v>493</v>
      </c>
      <c r="K187" s="945"/>
      <c r="L187" s="943"/>
      <c r="M187" s="944"/>
      <c r="N187" s="681"/>
    </row>
    <row r="188" spans="1:14" s="3" customFormat="1" ht="11.25" x14ac:dyDescent="0.25">
      <c r="A188" s="927"/>
      <c r="B188" s="928"/>
      <c r="C188" s="995"/>
      <c r="D188" s="927"/>
      <c r="E188" s="927"/>
      <c r="F188" s="12" t="s">
        <v>489</v>
      </c>
      <c r="G188" s="250">
        <v>1</v>
      </c>
      <c r="H188" s="977"/>
      <c r="I188" s="12" t="s">
        <v>10</v>
      </c>
      <c r="J188" s="12" t="s">
        <v>11</v>
      </c>
      <c r="K188" s="945"/>
      <c r="L188" s="943"/>
      <c r="M188" s="944"/>
      <c r="N188" s="681"/>
    </row>
    <row r="189" spans="1:14" s="3" customFormat="1" ht="11.25" x14ac:dyDescent="0.25">
      <c r="A189" s="927"/>
      <c r="B189" s="928"/>
      <c r="C189" s="995"/>
      <c r="D189" s="927"/>
      <c r="E189" s="927"/>
      <c r="F189" s="12" t="s">
        <v>4916</v>
      </c>
      <c r="G189" s="250">
        <v>14</v>
      </c>
      <c r="H189" s="977"/>
      <c r="I189" s="12" t="s">
        <v>10</v>
      </c>
      <c r="J189" s="12" t="s">
        <v>11</v>
      </c>
      <c r="K189" s="945"/>
      <c r="L189" s="943"/>
      <c r="M189" s="944"/>
      <c r="N189" s="681"/>
    </row>
    <row r="190" spans="1:14" s="3" customFormat="1" ht="22.5" x14ac:dyDescent="0.25">
      <c r="A190" s="927"/>
      <c r="B190" s="928"/>
      <c r="C190" s="995"/>
      <c r="D190" s="927"/>
      <c r="E190" s="927"/>
      <c r="F190" s="12" t="s">
        <v>490</v>
      </c>
      <c r="G190" s="250">
        <v>4</v>
      </c>
      <c r="H190" s="977"/>
      <c r="I190" s="12" t="s">
        <v>10</v>
      </c>
      <c r="J190" s="12" t="s">
        <v>12</v>
      </c>
      <c r="K190" s="945"/>
      <c r="L190" s="943"/>
      <c r="M190" s="942"/>
      <c r="N190" s="681"/>
    </row>
    <row r="191" spans="1:14" s="3" customFormat="1" ht="22.5" x14ac:dyDescent="0.25">
      <c r="A191" s="239" t="s">
        <v>4934</v>
      </c>
      <c r="B191" s="434" t="s">
        <v>6690</v>
      </c>
      <c r="C191" s="437" t="s">
        <v>535</v>
      </c>
      <c r="D191" s="239" t="s">
        <v>6808</v>
      </c>
      <c r="E191" s="239" t="s">
        <v>3034</v>
      </c>
      <c r="F191" s="12" t="s">
        <v>4917</v>
      </c>
      <c r="G191" s="250">
        <v>13</v>
      </c>
      <c r="H191" s="366" t="s">
        <v>6684</v>
      </c>
      <c r="I191" s="12" t="s">
        <v>13</v>
      </c>
      <c r="J191" s="12" t="s">
        <v>494</v>
      </c>
      <c r="K191" s="244">
        <v>1</v>
      </c>
      <c r="L191" s="833"/>
      <c r="M191" s="833"/>
      <c r="N191" s="681"/>
    </row>
    <row r="192" spans="1:14" s="3" customFormat="1" ht="11.25" x14ac:dyDescent="0.25">
      <c r="A192" s="927" t="s">
        <v>7203</v>
      </c>
      <c r="B192" s="928" t="s">
        <v>6690</v>
      </c>
      <c r="C192" s="929" t="s">
        <v>535</v>
      </c>
      <c r="D192" s="927" t="s">
        <v>6809</v>
      </c>
      <c r="E192" s="927" t="s">
        <v>3034</v>
      </c>
      <c r="F192" s="12" t="s">
        <v>4918</v>
      </c>
      <c r="G192" s="250">
        <v>1</v>
      </c>
      <c r="H192" s="977" t="s">
        <v>6682</v>
      </c>
      <c r="I192" s="12"/>
      <c r="J192" s="13"/>
      <c r="K192" s="945">
        <v>2</v>
      </c>
      <c r="L192" s="943"/>
      <c r="M192" s="941"/>
      <c r="N192" s="681"/>
    </row>
    <row r="193" spans="1:14" s="3" customFormat="1" ht="11.25" x14ac:dyDescent="0.25">
      <c r="A193" s="927"/>
      <c r="B193" s="928"/>
      <c r="C193" s="929"/>
      <c r="D193" s="927"/>
      <c r="E193" s="927"/>
      <c r="F193" s="12" t="s">
        <v>495</v>
      </c>
      <c r="G193" s="250">
        <v>149</v>
      </c>
      <c r="H193" s="977"/>
      <c r="I193" s="12" t="s">
        <v>15</v>
      </c>
      <c r="J193" s="13" t="s">
        <v>16</v>
      </c>
      <c r="K193" s="945"/>
      <c r="L193" s="943"/>
      <c r="M193" s="944"/>
      <c r="N193" s="681"/>
    </row>
    <row r="194" spans="1:14" s="3" customFormat="1" ht="11.25" x14ac:dyDescent="0.25">
      <c r="A194" s="927"/>
      <c r="B194" s="928"/>
      <c r="C194" s="929"/>
      <c r="D194" s="927"/>
      <c r="E194" s="927"/>
      <c r="F194" s="12" t="s">
        <v>496</v>
      </c>
      <c r="G194" s="250">
        <v>78</v>
      </c>
      <c r="H194" s="977"/>
      <c r="I194" s="12" t="s">
        <v>17</v>
      </c>
      <c r="J194" s="13" t="s">
        <v>18</v>
      </c>
      <c r="K194" s="945"/>
      <c r="L194" s="943"/>
      <c r="M194" s="944"/>
      <c r="N194" s="681"/>
    </row>
    <row r="195" spans="1:14" s="3" customFormat="1" ht="11.25" x14ac:dyDescent="0.25">
      <c r="A195" s="927"/>
      <c r="B195" s="928"/>
      <c r="C195" s="929"/>
      <c r="D195" s="927"/>
      <c r="E195" s="927"/>
      <c r="F195" s="12" t="s">
        <v>497</v>
      </c>
      <c r="G195" s="250">
        <v>29</v>
      </c>
      <c r="H195" s="977"/>
      <c r="I195" s="12" t="s">
        <v>17</v>
      </c>
      <c r="J195" s="13" t="s">
        <v>18</v>
      </c>
      <c r="K195" s="945"/>
      <c r="L195" s="943"/>
      <c r="M195" s="944"/>
      <c r="N195" s="681"/>
    </row>
    <row r="196" spans="1:14" s="3" customFormat="1" ht="11.25" x14ac:dyDescent="0.25">
      <c r="A196" s="927"/>
      <c r="B196" s="928"/>
      <c r="C196" s="929"/>
      <c r="D196" s="927"/>
      <c r="E196" s="927"/>
      <c r="F196" s="12" t="s">
        <v>498</v>
      </c>
      <c r="G196" s="250">
        <v>83</v>
      </c>
      <c r="H196" s="977"/>
      <c r="I196" s="12" t="s">
        <v>19</v>
      </c>
      <c r="J196" s="13" t="s">
        <v>20</v>
      </c>
      <c r="K196" s="945"/>
      <c r="L196" s="943"/>
      <c r="M196" s="944"/>
      <c r="N196" s="681"/>
    </row>
    <row r="197" spans="1:14" s="3" customFormat="1" ht="11.25" x14ac:dyDescent="0.25">
      <c r="A197" s="927"/>
      <c r="B197" s="928"/>
      <c r="C197" s="929"/>
      <c r="D197" s="927"/>
      <c r="E197" s="927"/>
      <c r="F197" s="12" t="s">
        <v>499</v>
      </c>
      <c r="G197" s="250">
        <v>124</v>
      </c>
      <c r="H197" s="977"/>
      <c r="I197" s="12" t="s">
        <v>22</v>
      </c>
      <c r="J197" s="13" t="s">
        <v>23</v>
      </c>
      <c r="K197" s="945"/>
      <c r="L197" s="943"/>
      <c r="M197" s="944"/>
      <c r="N197" s="681"/>
    </row>
    <row r="198" spans="1:14" s="3" customFormat="1" ht="11.25" x14ac:dyDescent="0.25">
      <c r="A198" s="927"/>
      <c r="B198" s="928"/>
      <c r="C198" s="929"/>
      <c r="D198" s="927"/>
      <c r="E198" s="927"/>
      <c r="F198" s="12" t="s">
        <v>500</v>
      </c>
      <c r="G198" s="250">
        <v>22</v>
      </c>
      <c r="H198" s="977"/>
      <c r="I198" s="12" t="s">
        <v>22</v>
      </c>
      <c r="J198" s="13" t="s">
        <v>24</v>
      </c>
      <c r="K198" s="945"/>
      <c r="L198" s="943"/>
      <c r="M198" s="944"/>
      <c r="N198" s="681"/>
    </row>
    <row r="199" spans="1:14" s="3" customFormat="1" ht="11.25" x14ac:dyDescent="0.25">
      <c r="A199" s="927"/>
      <c r="B199" s="928"/>
      <c r="C199" s="929"/>
      <c r="D199" s="927"/>
      <c r="E199" s="927"/>
      <c r="F199" s="12" t="s">
        <v>501</v>
      </c>
      <c r="G199" s="250">
        <v>27</v>
      </c>
      <c r="H199" s="977"/>
      <c r="I199" s="12" t="s">
        <v>15</v>
      </c>
      <c r="J199" s="13" t="s">
        <v>25</v>
      </c>
      <c r="K199" s="945"/>
      <c r="L199" s="943"/>
      <c r="M199" s="944"/>
      <c r="N199" s="681"/>
    </row>
    <row r="200" spans="1:14" s="3" customFormat="1" ht="11.25" x14ac:dyDescent="0.25">
      <c r="A200" s="927"/>
      <c r="B200" s="928"/>
      <c r="C200" s="929"/>
      <c r="D200" s="927"/>
      <c r="E200" s="927"/>
      <c r="F200" s="12" t="s">
        <v>502</v>
      </c>
      <c r="G200" s="250">
        <v>17</v>
      </c>
      <c r="H200" s="977"/>
      <c r="I200" s="12" t="s">
        <v>15</v>
      </c>
      <c r="J200" s="13" t="s">
        <v>512</v>
      </c>
      <c r="K200" s="945"/>
      <c r="L200" s="943"/>
      <c r="M200" s="944"/>
      <c r="N200" s="681"/>
    </row>
    <row r="201" spans="1:14" s="3" customFormat="1" ht="11.25" x14ac:dyDescent="0.25">
      <c r="A201" s="927"/>
      <c r="B201" s="928"/>
      <c r="C201" s="929"/>
      <c r="D201" s="927"/>
      <c r="E201" s="927"/>
      <c r="F201" s="12" t="s">
        <v>503</v>
      </c>
      <c r="G201" s="250">
        <v>29</v>
      </c>
      <c r="H201" s="977"/>
      <c r="I201" s="12" t="s">
        <v>15</v>
      </c>
      <c r="J201" s="13"/>
      <c r="K201" s="945"/>
      <c r="L201" s="943"/>
      <c r="M201" s="944"/>
      <c r="N201" s="681"/>
    </row>
    <row r="202" spans="1:14" s="3" customFormat="1" ht="11.25" x14ac:dyDescent="0.25">
      <c r="A202" s="927"/>
      <c r="B202" s="928"/>
      <c r="C202" s="929"/>
      <c r="D202" s="927"/>
      <c r="E202" s="927"/>
      <c r="F202" s="12" t="s">
        <v>504</v>
      </c>
      <c r="G202" s="250">
        <v>32</v>
      </c>
      <c r="H202" s="977"/>
      <c r="I202" s="12" t="s">
        <v>15</v>
      </c>
      <c r="J202" s="13">
        <v>601</v>
      </c>
      <c r="K202" s="945"/>
      <c r="L202" s="943"/>
      <c r="M202" s="944"/>
      <c r="N202" s="681"/>
    </row>
    <row r="203" spans="1:14" s="3" customFormat="1" ht="11.25" x14ac:dyDescent="0.25">
      <c r="A203" s="927"/>
      <c r="B203" s="928"/>
      <c r="C203" s="929"/>
      <c r="D203" s="927"/>
      <c r="E203" s="927"/>
      <c r="F203" s="12" t="s">
        <v>27</v>
      </c>
      <c r="G203" s="250">
        <v>242</v>
      </c>
      <c r="H203" s="977"/>
      <c r="I203" s="12" t="s">
        <v>424</v>
      </c>
      <c r="J203" s="13"/>
      <c r="K203" s="945"/>
      <c r="L203" s="943"/>
      <c r="M203" s="944"/>
      <c r="N203" s="681"/>
    </row>
    <row r="204" spans="1:14" s="3" customFormat="1" ht="11.25" x14ac:dyDescent="0.25">
      <c r="A204" s="927"/>
      <c r="B204" s="928"/>
      <c r="C204" s="929"/>
      <c r="D204" s="927"/>
      <c r="E204" s="927"/>
      <c r="F204" s="12" t="s">
        <v>505</v>
      </c>
      <c r="G204" s="250">
        <v>2</v>
      </c>
      <c r="H204" s="977"/>
      <c r="I204" s="12"/>
      <c r="J204" s="13"/>
      <c r="K204" s="945"/>
      <c r="L204" s="943"/>
      <c r="M204" s="944"/>
      <c r="N204" s="681"/>
    </row>
    <row r="205" spans="1:14" s="3" customFormat="1" ht="11.25" x14ac:dyDescent="0.25">
      <c r="A205" s="927"/>
      <c r="B205" s="928"/>
      <c r="C205" s="929"/>
      <c r="D205" s="927"/>
      <c r="E205" s="927"/>
      <c r="F205" s="12" t="s">
        <v>30</v>
      </c>
      <c r="G205" s="250">
        <v>30</v>
      </c>
      <c r="H205" s="977"/>
      <c r="I205" s="12" t="s">
        <v>47</v>
      </c>
      <c r="J205" s="13" t="s">
        <v>31</v>
      </c>
      <c r="K205" s="945"/>
      <c r="L205" s="943"/>
      <c r="M205" s="944"/>
      <c r="N205" s="681"/>
    </row>
    <row r="206" spans="1:14" s="3" customFormat="1" ht="11.25" x14ac:dyDescent="0.25">
      <c r="A206" s="927"/>
      <c r="B206" s="928"/>
      <c r="C206" s="929"/>
      <c r="D206" s="927"/>
      <c r="E206" s="927"/>
      <c r="F206" s="12" t="s">
        <v>32</v>
      </c>
      <c r="G206" s="250">
        <v>102</v>
      </c>
      <c r="H206" s="977"/>
      <c r="I206" s="12" t="s">
        <v>33</v>
      </c>
      <c r="J206" s="13"/>
      <c r="K206" s="945"/>
      <c r="L206" s="943"/>
      <c r="M206" s="944"/>
      <c r="N206" s="681"/>
    </row>
    <row r="207" spans="1:14" s="3" customFormat="1" ht="11.25" x14ac:dyDescent="0.25">
      <c r="A207" s="927"/>
      <c r="B207" s="928"/>
      <c r="C207" s="929"/>
      <c r="D207" s="927"/>
      <c r="E207" s="927"/>
      <c r="F207" s="12" t="s">
        <v>34</v>
      </c>
      <c r="G207" s="250">
        <v>26</v>
      </c>
      <c r="H207" s="977"/>
      <c r="I207" s="12" t="s">
        <v>35</v>
      </c>
      <c r="J207" s="13"/>
      <c r="K207" s="945"/>
      <c r="L207" s="943"/>
      <c r="M207" s="944"/>
      <c r="N207" s="681"/>
    </row>
    <row r="208" spans="1:14" s="3" customFormat="1" ht="11.25" x14ac:dyDescent="0.25">
      <c r="A208" s="927"/>
      <c r="B208" s="928"/>
      <c r="C208" s="929"/>
      <c r="D208" s="927"/>
      <c r="E208" s="927"/>
      <c r="F208" s="12" t="s">
        <v>36</v>
      </c>
      <c r="G208" s="250">
        <v>63</v>
      </c>
      <c r="H208" s="977"/>
      <c r="I208" s="12" t="s">
        <v>35</v>
      </c>
      <c r="J208" s="13"/>
      <c r="K208" s="945"/>
      <c r="L208" s="943"/>
      <c r="M208" s="944"/>
      <c r="N208" s="681"/>
    </row>
    <row r="209" spans="1:14" s="3" customFormat="1" ht="11.25" x14ac:dyDescent="0.25">
      <c r="A209" s="927"/>
      <c r="B209" s="928"/>
      <c r="C209" s="929"/>
      <c r="D209" s="927"/>
      <c r="E209" s="927"/>
      <c r="F209" s="12" t="s">
        <v>37</v>
      </c>
      <c r="G209" s="250">
        <v>63</v>
      </c>
      <c r="H209" s="977"/>
      <c r="I209" s="12" t="s">
        <v>35</v>
      </c>
      <c r="J209" s="13"/>
      <c r="K209" s="945"/>
      <c r="L209" s="943"/>
      <c r="M209" s="944"/>
      <c r="N209" s="681"/>
    </row>
    <row r="210" spans="1:14" s="3" customFormat="1" ht="11.25" x14ac:dyDescent="0.25">
      <c r="A210" s="927"/>
      <c r="B210" s="928"/>
      <c r="C210" s="929"/>
      <c r="D210" s="927"/>
      <c r="E210" s="927"/>
      <c r="F210" s="12" t="s">
        <v>38</v>
      </c>
      <c r="G210" s="250">
        <v>28</v>
      </c>
      <c r="H210" s="977"/>
      <c r="I210" s="12" t="s">
        <v>35</v>
      </c>
      <c r="J210" s="13"/>
      <c r="K210" s="945"/>
      <c r="L210" s="943"/>
      <c r="M210" s="944"/>
      <c r="N210" s="681"/>
    </row>
    <row r="211" spans="1:14" s="3" customFormat="1" ht="11.25" x14ac:dyDescent="0.25">
      <c r="A211" s="927"/>
      <c r="B211" s="928"/>
      <c r="C211" s="929"/>
      <c r="D211" s="927"/>
      <c r="E211" s="927"/>
      <c r="F211" s="12" t="s">
        <v>506</v>
      </c>
      <c r="G211" s="250">
        <v>2</v>
      </c>
      <c r="H211" s="977"/>
      <c r="I211" s="12" t="s">
        <v>39</v>
      </c>
      <c r="J211" s="13" t="s">
        <v>40</v>
      </c>
      <c r="K211" s="945"/>
      <c r="L211" s="943"/>
      <c r="M211" s="944"/>
      <c r="N211" s="681"/>
    </row>
    <row r="212" spans="1:14" s="3" customFormat="1" ht="11.25" x14ac:dyDescent="0.25">
      <c r="A212" s="927"/>
      <c r="B212" s="928"/>
      <c r="C212" s="929"/>
      <c r="D212" s="927"/>
      <c r="E212" s="927"/>
      <c r="F212" s="12" t="s">
        <v>507</v>
      </c>
      <c r="G212" s="250">
        <v>11</v>
      </c>
      <c r="H212" s="977"/>
      <c r="I212" s="12" t="s">
        <v>39</v>
      </c>
      <c r="J212" s="13" t="s">
        <v>40</v>
      </c>
      <c r="K212" s="945"/>
      <c r="L212" s="943"/>
      <c r="M212" s="944"/>
      <c r="N212" s="681"/>
    </row>
    <row r="213" spans="1:14" s="3" customFormat="1" ht="11.25" x14ac:dyDescent="0.25">
      <c r="A213" s="927"/>
      <c r="B213" s="928"/>
      <c r="C213" s="929"/>
      <c r="D213" s="927"/>
      <c r="E213" s="927"/>
      <c r="F213" s="12" t="s">
        <v>508</v>
      </c>
      <c r="G213" s="250">
        <v>2</v>
      </c>
      <c r="H213" s="977"/>
      <c r="I213" s="12" t="s">
        <v>39</v>
      </c>
      <c r="J213" s="13" t="s">
        <v>40</v>
      </c>
      <c r="K213" s="945"/>
      <c r="L213" s="943"/>
      <c r="M213" s="944"/>
      <c r="N213" s="681"/>
    </row>
    <row r="214" spans="1:14" s="3" customFormat="1" ht="11.25" x14ac:dyDescent="0.25">
      <c r="A214" s="927"/>
      <c r="B214" s="928"/>
      <c r="C214" s="929"/>
      <c r="D214" s="927"/>
      <c r="E214" s="927"/>
      <c r="F214" s="12" t="s">
        <v>509</v>
      </c>
      <c r="G214" s="250">
        <v>13</v>
      </c>
      <c r="H214" s="977"/>
      <c r="I214" s="12"/>
      <c r="J214" s="13"/>
      <c r="K214" s="945"/>
      <c r="L214" s="943"/>
      <c r="M214" s="944"/>
      <c r="N214" s="681"/>
    </row>
    <row r="215" spans="1:14" s="3" customFormat="1" ht="11.25" x14ac:dyDescent="0.25">
      <c r="A215" s="927"/>
      <c r="B215" s="928"/>
      <c r="C215" s="929"/>
      <c r="D215" s="927"/>
      <c r="E215" s="927"/>
      <c r="F215" s="12" t="s">
        <v>510</v>
      </c>
      <c r="G215" s="250">
        <v>1</v>
      </c>
      <c r="H215" s="977"/>
      <c r="I215" s="12" t="s">
        <v>10</v>
      </c>
      <c r="J215" s="13"/>
      <c r="K215" s="945"/>
      <c r="L215" s="943"/>
      <c r="M215" s="942"/>
      <c r="N215" s="681"/>
    </row>
    <row r="216" spans="1:14" s="3" customFormat="1" ht="22.5" x14ac:dyDescent="0.25">
      <c r="A216" s="239" t="s">
        <v>7204</v>
      </c>
      <c r="B216" s="434" t="s">
        <v>6690</v>
      </c>
      <c r="C216" s="436" t="s">
        <v>535</v>
      </c>
      <c r="D216" s="239" t="s">
        <v>6694</v>
      </c>
      <c r="E216" s="239" t="s">
        <v>3034</v>
      </c>
      <c r="F216" s="12" t="s">
        <v>4919</v>
      </c>
      <c r="G216" s="250">
        <v>13</v>
      </c>
      <c r="H216" s="361" t="s">
        <v>6684</v>
      </c>
      <c r="I216" s="12" t="s">
        <v>10</v>
      </c>
      <c r="J216" s="12" t="s">
        <v>513</v>
      </c>
      <c r="K216" s="241">
        <v>2</v>
      </c>
      <c r="L216" s="833"/>
      <c r="M216" s="833"/>
      <c r="N216" s="681"/>
    </row>
    <row r="217" spans="1:14" s="3" customFormat="1" ht="11.25" x14ac:dyDescent="0.25">
      <c r="A217" s="927" t="s">
        <v>7205</v>
      </c>
      <c r="B217" s="928" t="s">
        <v>6690</v>
      </c>
      <c r="C217" s="995" t="s">
        <v>535</v>
      </c>
      <c r="D217" s="927" t="s">
        <v>6810</v>
      </c>
      <c r="E217" s="927" t="s">
        <v>3034</v>
      </c>
      <c r="F217" s="12" t="s">
        <v>4920</v>
      </c>
      <c r="G217" s="250">
        <v>13</v>
      </c>
      <c r="H217" s="948" t="s">
        <v>6684</v>
      </c>
      <c r="I217" s="12" t="s">
        <v>13</v>
      </c>
      <c r="J217" s="12" t="s">
        <v>14</v>
      </c>
      <c r="K217" s="928">
        <v>1</v>
      </c>
      <c r="L217" s="943"/>
      <c r="M217" s="941"/>
      <c r="N217" s="681"/>
    </row>
    <row r="218" spans="1:14" s="3" customFormat="1" ht="11.25" x14ac:dyDescent="0.25">
      <c r="A218" s="927"/>
      <c r="B218" s="928"/>
      <c r="C218" s="995"/>
      <c r="D218" s="927"/>
      <c r="E218" s="927"/>
      <c r="F218" s="12" t="s">
        <v>514</v>
      </c>
      <c r="G218" s="250">
        <v>1</v>
      </c>
      <c r="H218" s="948"/>
      <c r="I218" s="12" t="s">
        <v>13</v>
      </c>
      <c r="J218" s="12" t="s">
        <v>494</v>
      </c>
      <c r="K218" s="928"/>
      <c r="L218" s="943"/>
      <c r="M218" s="942"/>
      <c r="N218" s="681"/>
    </row>
    <row r="219" spans="1:14" s="3" customFormat="1" ht="11.25" x14ac:dyDescent="0.25">
      <c r="A219" s="927" t="s">
        <v>7206</v>
      </c>
      <c r="B219" s="928" t="s">
        <v>6690</v>
      </c>
      <c r="C219" s="929" t="s">
        <v>535</v>
      </c>
      <c r="D219" s="927" t="s">
        <v>6812</v>
      </c>
      <c r="E219" s="927" t="s">
        <v>3034</v>
      </c>
      <c r="F219" s="12" t="s">
        <v>4918</v>
      </c>
      <c r="G219" s="250">
        <v>1</v>
      </c>
      <c r="H219" s="948" t="s">
        <v>6682</v>
      </c>
      <c r="I219" s="12"/>
      <c r="J219" s="12"/>
      <c r="K219" s="928">
        <v>2</v>
      </c>
      <c r="L219" s="943"/>
      <c r="M219" s="941"/>
      <c r="N219" s="681"/>
    </row>
    <row r="220" spans="1:14" s="3" customFormat="1" ht="11.25" x14ac:dyDescent="0.25">
      <c r="A220" s="927"/>
      <c r="B220" s="928"/>
      <c r="C220" s="929"/>
      <c r="D220" s="927"/>
      <c r="E220" s="927"/>
      <c r="F220" s="12" t="s">
        <v>515</v>
      </c>
      <c r="G220" s="250">
        <v>66</v>
      </c>
      <c r="H220" s="948"/>
      <c r="I220" s="12" t="s">
        <v>17</v>
      </c>
      <c r="J220" s="12" t="s">
        <v>18</v>
      </c>
      <c r="K220" s="928"/>
      <c r="L220" s="943"/>
      <c r="M220" s="944"/>
      <c r="N220" s="681"/>
    </row>
    <row r="221" spans="1:14" s="3" customFormat="1" ht="11.25" x14ac:dyDescent="0.25">
      <c r="A221" s="927"/>
      <c r="B221" s="928"/>
      <c r="C221" s="929"/>
      <c r="D221" s="927"/>
      <c r="E221" s="927"/>
      <c r="F221" s="12" t="s">
        <v>516</v>
      </c>
      <c r="G221" s="250">
        <v>14</v>
      </c>
      <c r="H221" s="948"/>
      <c r="I221" s="12" t="s">
        <v>17</v>
      </c>
      <c r="J221" s="13" t="s">
        <v>18</v>
      </c>
      <c r="K221" s="928"/>
      <c r="L221" s="943"/>
      <c r="M221" s="944"/>
      <c r="N221" s="681"/>
    </row>
    <row r="222" spans="1:14" s="3" customFormat="1" ht="11.25" x14ac:dyDescent="0.25">
      <c r="A222" s="927"/>
      <c r="B222" s="928"/>
      <c r="C222" s="929"/>
      <c r="D222" s="927"/>
      <c r="E222" s="927"/>
      <c r="F222" s="12" t="s">
        <v>517</v>
      </c>
      <c r="G222" s="250">
        <v>106</v>
      </c>
      <c r="H222" s="948"/>
      <c r="I222" s="12" t="s">
        <v>19</v>
      </c>
      <c r="J222" s="13" t="s">
        <v>20</v>
      </c>
      <c r="K222" s="928"/>
      <c r="L222" s="943"/>
      <c r="M222" s="944"/>
      <c r="N222" s="681"/>
    </row>
    <row r="223" spans="1:14" s="3" customFormat="1" ht="11.25" x14ac:dyDescent="0.25">
      <c r="A223" s="927"/>
      <c r="B223" s="928"/>
      <c r="C223" s="929"/>
      <c r="D223" s="927"/>
      <c r="E223" s="927"/>
      <c r="F223" s="12" t="s">
        <v>21</v>
      </c>
      <c r="G223" s="250">
        <v>2</v>
      </c>
      <c r="H223" s="948"/>
      <c r="I223" s="12" t="s">
        <v>22</v>
      </c>
      <c r="J223" s="13" t="s">
        <v>23</v>
      </c>
      <c r="K223" s="928"/>
      <c r="L223" s="943"/>
      <c r="M223" s="944"/>
      <c r="N223" s="681"/>
    </row>
    <row r="224" spans="1:14" s="3" customFormat="1" ht="11.25" x14ac:dyDescent="0.25">
      <c r="A224" s="927"/>
      <c r="B224" s="928"/>
      <c r="C224" s="929"/>
      <c r="D224" s="927"/>
      <c r="E224" s="927"/>
      <c r="F224" s="12" t="s">
        <v>518</v>
      </c>
      <c r="G224" s="250">
        <v>106</v>
      </c>
      <c r="H224" s="948"/>
      <c r="I224" s="12" t="s">
        <v>22</v>
      </c>
      <c r="J224" s="13" t="s">
        <v>24</v>
      </c>
      <c r="K224" s="928"/>
      <c r="L224" s="943"/>
      <c r="M224" s="944"/>
      <c r="N224" s="681"/>
    </row>
    <row r="225" spans="1:14" s="3" customFormat="1" ht="11.25" x14ac:dyDescent="0.25">
      <c r="A225" s="927"/>
      <c r="B225" s="928"/>
      <c r="C225" s="929"/>
      <c r="D225" s="927"/>
      <c r="E225" s="927"/>
      <c r="F225" s="12" t="s">
        <v>4921</v>
      </c>
      <c r="G225" s="250">
        <v>2</v>
      </c>
      <c r="H225" s="948"/>
      <c r="I225" s="12" t="s">
        <v>44</v>
      </c>
      <c r="J225" s="13"/>
      <c r="K225" s="928"/>
      <c r="L225" s="943"/>
      <c r="M225" s="944"/>
      <c r="N225" s="681"/>
    </row>
    <row r="226" spans="1:14" s="3" customFormat="1" ht="11.25" x14ac:dyDescent="0.25">
      <c r="A226" s="927"/>
      <c r="B226" s="928"/>
      <c r="C226" s="929"/>
      <c r="D226" s="927"/>
      <c r="E226" s="927"/>
      <c r="F226" s="12" t="s">
        <v>45</v>
      </c>
      <c r="G226" s="250">
        <v>2</v>
      </c>
      <c r="H226" s="948"/>
      <c r="I226" s="12" t="s">
        <v>46</v>
      </c>
      <c r="J226" s="13"/>
      <c r="K226" s="928"/>
      <c r="L226" s="943"/>
      <c r="M226" s="944"/>
      <c r="N226" s="681"/>
    </row>
    <row r="227" spans="1:14" s="3" customFormat="1" ht="11.25" x14ac:dyDescent="0.25">
      <c r="A227" s="927"/>
      <c r="B227" s="928"/>
      <c r="C227" s="929"/>
      <c r="D227" s="927"/>
      <c r="E227" s="927"/>
      <c r="F227" s="12" t="s">
        <v>501</v>
      </c>
      <c r="G227" s="250">
        <v>2</v>
      </c>
      <c r="H227" s="948"/>
      <c r="I227" s="12" t="s">
        <v>15</v>
      </c>
      <c r="J227" s="13" t="s">
        <v>25</v>
      </c>
      <c r="K227" s="928"/>
      <c r="L227" s="943"/>
      <c r="M227" s="944"/>
      <c r="N227" s="681"/>
    </row>
    <row r="228" spans="1:14" s="3" customFormat="1" ht="11.25" x14ac:dyDescent="0.25">
      <c r="A228" s="927"/>
      <c r="B228" s="928"/>
      <c r="C228" s="929"/>
      <c r="D228" s="927"/>
      <c r="E228" s="927"/>
      <c r="F228" s="12" t="s">
        <v>520</v>
      </c>
      <c r="G228" s="250">
        <v>12</v>
      </c>
      <c r="H228" s="948"/>
      <c r="I228" s="12" t="s">
        <v>15</v>
      </c>
      <c r="J228" s="13" t="s">
        <v>512</v>
      </c>
      <c r="K228" s="928"/>
      <c r="L228" s="943"/>
      <c r="M228" s="944"/>
      <c r="N228" s="681"/>
    </row>
    <row r="229" spans="1:14" s="3" customFormat="1" ht="11.25" x14ac:dyDescent="0.25">
      <c r="A229" s="927"/>
      <c r="B229" s="928"/>
      <c r="C229" s="929"/>
      <c r="D229" s="927"/>
      <c r="E229" s="927"/>
      <c r="F229" s="12" t="s">
        <v>26</v>
      </c>
      <c r="G229" s="250">
        <v>2</v>
      </c>
      <c r="H229" s="948"/>
      <c r="I229" s="12" t="s">
        <v>15</v>
      </c>
      <c r="J229" s="13">
        <v>895</v>
      </c>
      <c r="K229" s="928"/>
      <c r="L229" s="943"/>
      <c r="M229" s="944"/>
      <c r="N229" s="681"/>
    </row>
    <row r="230" spans="1:14" s="3" customFormat="1" ht="11.25" x14ac:dyDescent="0.25">
      <c r="A230" s="927"/>
      <c r="B230" s="928"/>
      <c r="C230" s="929"/>
      <c r="D230" s="927"/>
      <c r="E230" s="927"/>
      <c r="F230" s="12" t="s">
        <v>504</v>
      </c>
      <c r="G230" s="250">
        <v>25</v>
      </c>
      <c r="H230" s="948"/>
      <c r="I230" s="12" t="s">
        <v>15</v>
      </c>
      <c r="J230" s="13">
        <v>601</v>
      </c>
      <c r="K230" s="928"/>
      <c r="L230" s="943"/>
      <c r="M230" s="944"/>
      <c r="N230" s="681"/>
    </row>
    <row r="231" spans="1:14" s="3" customFormat="1" ht="11.25" x14ac:dyDescent="0.25">
      <c r="A231" s="927"/>
      <c r="B231" s="928"/>
      <c r="C231" s="929"/>
      <c r="D231" s="927"/>
      <c r="E231" s="927"/>
      <c r="F231" s="12" t="s">
        <v>521</v>
      </c>
      <c r="G231" s="250">
        <v>162</v>
      </c>
      <c r="H231" s="948"/>
      <c r="I231" s="12" t="s">
        <v>424</v>
      </c>
      <c r="J231" s="13"/>
      <c r="K231" s="928"/>
      <c r="L231" s="943"/>
      <c r="M231" s="944"/>
      <c r="N231" s="681"/>
    </row>
    <row r="232" spans="1:14" s="3" customFormat="1" ht="11.25" x14ac:dyDescent="0.25">
      <c r="A232" s="927"/>
      <c r="B232" s="928"/>
      <c r="C232" s="929"/>
      <c r="D232" s="927"/>
      <c r="E232" s="927"/>
      <c r="F232" s="12" t="s">
        <v>30</v>
      </c>
      <c r="G232" s="250">
        <v>14</v>
      </c>
      <c r="H232" s="948"/>
      <c r="I232" s="12" t="s">
        <v>47</v>
      </c>
      <c r="J232" s="13" t="s">
        <v>31</v>
      </c>
      <c r="K232" s="928"/>
      <c r="L232" s="943"/>
      <c r="M232" s="944"/>
      <c r="N232" s="681"/>
    </row>
    <row r="233" spans="1:14" s="3" customFormat="1" ht="11.25" x14ac:dyDescent="0.25">
      <c r="A233" s="927"/>
      <c r="B233" s="928"/>
      <c r="C233" s="929"/>
      <c r="D233" s="927"/>
      <c r="E233" s="927"/>
      <c r="F233" s="12" t="s">
        <v>32</v>
      </c>
      <c r="G233" s="250">
        <v>56</v>
      </c>
      <c r="H233" s="948"/>
      <c r="I233" s="12" t="s">
        <v>33</v>
      </c>
      <c r="J233" s="13"/>
      <c r="K233" s="928"/>
      <c r="L233" s="943"/>
      <c r="M233" s="944"/>
      <c r="N233" s="681"/>
    </row>
    <row r="234" spans="1:14" s="3" customFormat="1" ht="11.25" x14ac:dyDescent="0.25">
      <c r="A234" s="927"/>
      <c r="B234" s="928"/>
      <c r="C234" s="929"/>
      <c r="D234" s="927"/>
      <c r="E234" s="927"/>
      <c r="F234" s="12" t="s">
        <v>34</v>
      </c>
      <c r="G234" s="250">
        <v>26</v>
      </c>
      <c r="H234" s="948"/>
      <c r="I234" s="12" t="s">
        <v>35</v>
      </c>
      <c r="J234" s="13"/>
      <c r="K234" s="928"/>
      <c r="L234" s="943"/>
      <c r="M234" s="944"/>
      <c r="N234" s="681"/>
    </row>
    <row r="235" spans="1:14" s="3" customFormat="1" ht="11.25" x14ac:dyDescent="0.25">
      <c r="A235" s="927"/>
      <c r="B235" s="928"/>
      <c r="C235" s="929"/>
      <c r="D235" s="927"/>
      <c r="E235" s="927"/>
      <c r="F235" s="12" t="s">
        <v>36</v>
      </c>
      <c r="G235" s="250">
        <v>54</v>
      </c>
      <c r="H235" s="948"/>
      <c r="I235" s="12" t="s">
        <v>35</v>
      </c>
      <c r="J235" s="13"/>
      <c r="K235" s="928"/>
      <c r="L235" s="943"/>
      <c r="M235" s="944"/>
      <c r="N235" s="681"/>
    </row>
    <row r="236" spans="1:14" s="3" customFormat="1" ht="11.25" x14ac:dyDescent="0.25">
      <c r="A236" s="927"/>
      <c r="B236" s="928"/>
      <c r="C236" s="929"/>
      <c r="D236" s="927"/>
      <c r="E236" s="927"/>
      <c r="F236" s="12" t="s">
        <v>37</v>
      </c>
      <c r="G236" s="250">
        <v>54</v>
      </c>
      <c r="H236" s="948"/>
      <c r="I236" s="12" t="s">
        <v>35</v>
      </c>
      <c r="J236" s="13"/>
      <c r="K236" s="928"/>
      <c r="L236" s="943"/>
      <c r="M236" s="944"/>
      <c r="N236" s="681"/>
    </row>
    <row r="237" spans="1:14" s="3" customFormat="1" ht="11.25" x14ac:dyDescent="0.25">
      <c r="A237" s="927"/>
      <c r="B237" s="928"/>
      <c r="C237" s="929"/>
      <c r="D237" s="927"/>
      <c r="E237" s="927"/>
      <c r="F237" s="12" t="s">
        <v>38</v>
      </c>
      <c r="G237" s="250">
        <v>14</v>
      </c>
      <c r="H237" s="948"/>
      <c r="I237" s="12" t="s">
        <v>35</v>
      </c>
      <c r="J237" s="13"/>
      <c r="K237" s="928"/>
      <c r="L237" s="943"/>
      <c r="M237" s="944"/>
      <c r="N237" s="681"/>
    </row>
    <row r="238" spans="1:14" s="3" customFormat="1" ht="11.25" x14ac:dyDescent="0.25">
      <c r="A238" s="927"/>
      <c r="B238" s="928"/>
      <c r="C238" s="929"/>
      <c r="D238" s="927"/>
      <c r="E238" s="927"/>
      <c r="F238" s="12" t="s">
        <v>522</v>
      </c>
      <c r="G238" s="250">
        <v>2</v>
      </c>
      <c r="H238" s="948"/>
      <c r="I238" s="12"/>
      <c r="J238" s="13"/>
      <c r="K238" s="928"/>
      <c r="L238" s="943"/>
      <c r="M238" s="944"/>
      <c r="N238" s="681"/>
    </row>
    <row r="239" spans="1:14" s="3" customFormat="1" ht="11.25" x14ac:dyDescent="0.25">
      <c r="A239" s="927"/>
      <c r="B239" s="928"/>
      <c r="C239" s="929"/>
      <c r="D239" s="927"/>
      <c r="E239" s="927"/>
      <c r="F239" s="12" t="s">
        <v>525</v>
      </c>
      <c r="G239" s="250">
        <v>1</v>
      </c>
      <c r="H239" s="948"/>
      <c r="I239" s="12" t="s">
        <v>46</v>
      </c>
      <c r="J239" s="13" t="s">
        <v>531</v>
      </c>
      <c r="K239" s="928"/>
      <c r="L239" s="943"/>
      <c r="M239" s="944"/>
      <c r="N239" s="681"/>
    </row>
    <row r="240" spans="1:14" s="3" customFormat="1" ht="11.25" x14ac:dyDescent="0.25">
      <c r="A240" s="927"/>
      <c r="B240" s="928"/>
      <c r="C240" s="929"/>
      <c r="D240" s="927"/>
      <c r="E240" s="927"/>
      <c r="F240" s="12" t="s">
        <v>526</v>
      </c>
      <c r="G240" s="250">
        <v>1</v>
      </c>
      <c r="H240" s="948"/>
      <c r="I240" s="12" t="s">
        <v>46</v>
      </c>
      <c r="J240" s="13" t="s">
        <v>531</v>
      </c>
      <c r="K240" s="928"/>
      <c r="L240" s="943"/>
      <c r="M240" s="944"/>
      <c r="N240" s="681"/>
    </row>
    <row r="241" spans="1:14" s="3" customFormat="1" ht="11.25" x14ac:dyDescent="0.25">
      <c r="A241" s="927"/>
      <c r="B241" s="928"/>
      <c r="C241" s="929"/>
      <c r="D241" s="927"/>
      <c r="E241" s="927"/>
      <c r="F241" s="12" t="s">
        <v>527</v>
      </c>
      <c r="G241" s="250">
        <v>1</v>
      </c>
      <c r="H241" s="948"/>
      <c r="I241" s="12" t="s">
        <v>46</v>
      </c>
      <c r="J241" s="13" t="s">
        <v>531</v>
      </c>
      <c r="K241" s="928"/>
      <c r="L241" s="943"/>
      <c r="M241" s="944"/>
      <c r="N241" s="681"/>
    </row>
    <row r="242" spans="1:14" s="3" customFormat="1" ht="11.25" x14ac:dyDescent="0.25">
      <c r="A242" s="927"/>
      <c r="B242" s="928"/>
      <c r="C242" s="929"/>
      <c r="D242" s="927"/>
      <c r="E242" s="927"/>
      <c r="F242" s="12" t="s">
        <v>528</v>
      </c>
      <c r="G242" s="250">
        <v>1</v>
      </c>
      <c r="H242" s="948"/>
      <c r="I242" s="12" t="s">
        <v>46</v>
      </c>
      <c r="J242" s="13" t="s">
        <v>531</v>
      </c>
      <c r="K242" s="928"/>
      <c r="L242" s="943"/>
      <c r="M242" s="944"/>
      <c r="N242" s="681"/>
    </row>
    <row r="243" spans="1:14" s="3" customFormat="1" ht="11.25" x14ac:dyDescent="0.25">
      <c r="A243" s="927"/>
      <c r="B243" s="928"/>
      <c r="C243" s="929"/>
      <c r="D243" s="927"/>
      <c r="E243" s="927"/>
      <c r="F243" s="12" t="s">
        <v>529</v>
      </c>
      <c r="G243" s="250">
        <v>1</v>
      </c>
      <c r="H243" s="948"/>
      <c r="I243" s="12" t="s">
        <v>46</v>
      </c>
      <c r="J243" s="13" t="s">
        <v>531</v>
      </c>
      <c r="K243" s="928"/>
      <c r="L243" s="943"/>
      <c r="M243" s="944"/>
      <c r="N243" s="681"/>
    </row>
    <row r="244" spans="1:14" s="3" customFormat="1" ht="11.25" x14ac:dyDescent="0.25">
      <c r="A244" s="927"/>
      <c r="B244" s="928"/>
      <c r="C244" s="929"/>
      <c r="D244" s="927"/>
      <c r="E244" s="927"/>
      <c r="F244" s="12" t="s">
        <v>530</v>
      </c>
      <c r="G244" s="250">
        <v>1</v>
      </c>
      <c r="H244" s="948"/>
      <c r="I244" s="12" t="s">
        <v>46</v>
      </c>
      <c r="J244" s="13" t="s">
        <v>531</v>
      </c>
      <c r="K244" s="928"/>
      <c r="L244" s="943"/>
      <c r="M244" s="944"/>
      <c r="N244" s="681"/>
    </row>
    <row r="245" spans="1:14" s="3" customFormat="1" ht="11.25" x14ac:dyDescent="0.25">
      <c r="A245" s="927"/>
      <c r="B245" s="928"/>
      <c r="C245" s="929"/>
      <c r="D245" s="927"/>
      <c r="E245" s="927"/>
      <c r="F245" s="12" t="s">
        <v>41</v>
      </c>
      <c r="G245" s="250">
        <v>13</v>
      </c>
      <c r="H245" s="948"/>
      <c r="I245" s="12"/>
      <c r="J245" s="13"/>
      <c r="K245" s="928"/>
      <c r="L245" s="943"/>
      <c r="M245" s="942"/>
      <c r="N245" s="681"/>
    </row>
    <row r="246" spans="1:14" s="3" customFormat="1" ht="22.5" customHeight="1" x14ac:dyDescent="0.25">
      <c r="A246" s="949" t="s">
        <v>7834</v>
      </c>
      <c r="B246" s="970" t="s">
        <v>6690</v>
      </c>
      <c r="C246" s="966" t="s">
        <v>535</v>
      </c>
      <c r="D246" s="949" t="s">
        <v>6693</v>
      </c>
      <c r="E246" s="949" t="s">
        <v>5431</v>
      </c>
      <c r="F246" s="12" t="s">
        <v>5494</v>
      </c>
      <c r="G246" s="390">
        <v>1</v>
      </c>
      <c r="H246" s="968" t="s">
        <v>6682</v>
      </c>
      <c r="I246" s="12" t="s">
        <v>8</v>
      </c>
      <c r="J246" s="56"/>
      <c r="K246" s="970">
        <v>2</v>
      </c>
      <c r="L246" s="941"/>
      <c r="M246" s="941"/>
      <c r="N246" s="681"/>
    </row>
    <row r="247" spans="1:14" s="3" customFormat="1" ht="22.5" x14ac:dyDescent="0.25">
      <c r="A247" s="960"/>
      <c r="B247" s="972"/>
      <c r="C247" s="967"/>
      <c r="D247" s="960"/>
      <c r="E247" s="960"/>
      <c r="F247" s="12" t="s">
        <v>7776</v>
      </c>
      <c r="G247" s="390">
        <v>8</v>
      </c>
      <c r="H247" s="969"/>
      <c r="I247" s="12" t="s">
        <v>8</v>
      </c>
      <c r="J247" s="56"/>
      <c r="K247" s="972"/>
      <c r="L247" s="944"/>
      <c r="M247" s="944"/>
      <c r="N247" s="681"/>
    </row>
    <row r="248" spans="1:14" s="3" customFormat="1" ht="15" customHeight="1" x14ac:dyDescent="0.25">
      <c r="A248" s="960"/>
      <c r="B248" s="972"/>
      <c r="C248" s="967"/>
      <c r="D248" s="960"/>
      <c r="E248" s="960"/>
      <c r="F248" s="12" t="s">
        <v>5493</v>
      </c>
      <c r="G248" s="390">
        <v>1</v>
      </c>
      <c r="H248" s="969"/>
      <c r="I248" s="12" t="s">
        <v>8</v>
      </c>
      <c r="J248" s="56"/>
      <c r="K248" s="972"/>
      <c r="L248" s="944"/>
      <c r="M248" s="944"/>
      <c r="N248" s="681"/>
    </row>
    <row r="249" spans="1:14" s="3" customFormat="1" ht="15" customHeight="1" x14ac:dyDescent="0.25">
      <c r="A249" s="950"/>
      <c r="B249" s="971"/>
      <c r="C249" s="992"/>
      <c r="D249" s="950"/>
      <c r="E249" s="950"/>
      <c r="F249" s="12" t="s">
        <v>5492</v>
      </c>
      <c r="G249" s="390">
        <v>4</v>
      </c>
      <c r="H249" s="978"/>
      <c r="I249" s="12" t="s">
        <v>8</v>
      </c>
      <c r="J249" s="56" t="s">
        <v>793</v>
      </c>
      <c r="K249" s="971"/>
      <c r="L249" s="942"/>
      <c r="M249" s="942"/>
      <c r="N249" s="681"/>
    </row>
    <row r="250" spans="1:14" s="3" customFormat="1" ht="11.25" x14ac:dyDescent="0.25">
      <c r="A250" s="927" t="s">
        <v>4935</v>
      </c>
      <c r="B250" s="928" t="s">
        <v>532</v>
      </c>
      <c r="C250" s="995" t="s">
        <v>535</v>
      </c>
      <c r="D250" s="927" t="s">
        <v>5038</v>
      </c>
      <c r="E250" s="927" t="s">
        <v>3034</v>
      </c>
      <c r="F250" s="12" t="s">
        <v>70</v>
      </c>
      <c r="G250" s="250">
        <v>968</v>
      </c>
      <c r="H250" s="948" t="s">
        <v>6684</v>
      </c>
      <c r="I250" s="12" t="s">
        <v>42</v>
      </c>
      <c r="J250" s="12" t="s">
        <v>43</v>
      </c>
      <c r="K250" s="928">
        <v>2</v>
      </c>
      <c r="L250" s="943"/>
      <c r="M250" s="941"/>
      <c r="N250" s="681"/>
    </row>
    <row r="251" spans="1:14" s="3" customFormat="1" ht="33.75" x14ac:dyDescent="0.25">
      <c r="A251" s="927"/>
      <c r="B251" s="928"/>
      <c r="C251" s="995"/>
      <c r="D251" s="927"/>
      <c r="E251" s="927"/>
      <c r="F251" s="12" t="s">
        <v>4900</v>
      </c>
      <c r="G251" s="250">
        <v>8</v>
      </c>
      <c r="H251" s="948"/>
      <c r="I251" s="12"/>
      <c r="J251" s="12"/>
      <c r="K251" s="928"/>
      <c r="L251" s="943"/>
      <c r="M251" s="942"/>
      <c r="N251" s="681"/>
    </row>
    <row r="252" spans="1:14" s="3" customFormat="1" ht="11.25" x14ac:dyDescent="0.25">
      <c r="A252" s="927" t="s">
        <v>4936</v>
      </c>
      <c r="B252" s="928" t="s">
        <v>532</v>
      </c>
      <c r="C252" s="929" t="s">
        <v>535</v>
      </c>
      <c r="D252" s="927" t="s">
        <v>6813</v>
      </c>
      <c r="E252" s="927" t="s">
        <v>3034</v>
      </c>
      <c r="F252" s="12" t="s">
        <v>533</v>
      </c>
      <c r="G252" s="250">
        <v>2</v>
      </c>
      <c r="H252" s="948" t="s">
        <v>6684</v>
      </c>
      <c r="I252" s="12" t="s">
        <v>59</v>
      </c>
      <c r="J252" s="12" t="s">
        <v>534</v>
      </c>
      <c r="K252" s="928">
        <v>2</v>
      </c>
      <c r="L252" s="943"/>
      <c r="M252" s="941"/>
      <c r="N252" s="681"/>
    </row>
    <row r="253" spans="1:14" s="3" customFormat="1" ht="11.25" x14ac:dyDescent="0.25">
      <c r="A253" s="927"/>
      <c r="B253" s="928"/>
      <c r="C253" s="929"/>
      <c r="D253" s="927"/>
      <c r="E253" s="927"/>
      <c r="F253" s="12" t="s">
        <v>4922</v>
      </c>
      <c r="G253" s="250">
        <v>1632</v>
      </c>
      <c r="H253" s="948"/>
      <c r="I253" s="12" t="s">
        <v>22</v>
      </c>
      <c r="J253" s="12"/>
      <c r="K253" s="928"/>
      <c r="L253" s="943"/>
      <c r="M253" s="942"/>
      <c r="N253" s="681"/>
    </row>
    <row r="254" spans="1:14" s="3" customFormat="1" ht="11.25" x14ac:dyDescent="0.25">
      <c r="A254" s="927" t="s">
        <v>4937</v>
      </c>
      <c r="B254" s="928" t="s">
        <v>443</v>
      </c>
      <c r="C254" s="995" t="s">
        <v>535</v>
      </c>
      <c r="D254" s="927" t="s">
        <v>4923</v>
      </c>
      <c r="E254" s="927" t="s">
        <v>3034</v>
      </c>
      <c r="F254" s="12" t="s">
        <v>48</v>
      </c>
      <c r="G254" s="250">
        <v>13</v>
      </c>
      <c r="H254" s="948" t="s">
        <v>6682</v>
      </c>
      <c r="I254" s="12" t="s">
        <v>49</v>
      </c>
      <c r="J254" s="12" t="s">
        <v>50</v>
      </c>
      <c r="K254" s="928">
        <v>1</v>
      </c>
      <c r="L254" s="943"/>
      <c r="M254" s="941"/>
      <c r="N254" s="681"/>
    </row>
    <row r="255" spans="1:14" s="3" customFormat="1" ht="11.25" x14ac:dyDescent="0.25">
      <c r="A255" s="927"/>
      <c r="B255" s="928"/>
      <c r="C255" s="995"/>
      <c r="D255" s="927"/>
      <c r="E255" s="927"/>
      <c r="F255" s="12" t="s">
        <v>523</v>
      </c>
      <c r="G255" s="250">
        <v>10</v>
      </c>
      <c r="H255" s="948"/>
      <c r="I255" s="12" t="s">
        <v>49</v>
      </c>
      <c r="J255" s="12"/>
      <c r="K255" s="928"/>
      <c r="L255" s="943"/>
      <c r="M255" s="944"/>
      <c r="N255" s="681"/>
    </row>
    <row r="256" spans="1:14" s="3" customFormat="1" ht="11.25" x14ac:dyDescent="0.25">
      <c r="A256" s="927"/>
      <c r="B256" s="928"/>
      <c r="C256" s="995"/>
      <c r="D256" s="927"/>
      <c r="E256" s="927"/>
      <c r="F256" s="12" t="s">
        <v>51</v>
      </c>
      <c r="G256" s="250">
        <v>1</v>
      </c>
      <c r="H256" s="948"/>
      <c r="I256" s="12"/>
      <c r="J256" s="12"/>
      <c r="K256" s="928"/>
      <c r="L256" s="943"/>
      <c r="M256" s="944"/>
      <c r="N256" s="681"/>
    </row>
    <row r="257" spans="1:14" s="3" customFormat="1" ht="11.25" x14ac:dyDescent="0.25">
      <c r="A257" s="927"/>
      <c r="B257" s="928"/>
      <c r="C257" s="995"/>
      <c r="D257" s="927"/>
      <c r="E257" s="927"/>
      <c r="F257" s="12" t="s">
        <v>52</v>
      </c>
      <c r="G257" s="250">
        <v>5</v>
      </c>
      <c r="H257" s="948"/>
      <c r="I257" s="12" t="s">
        <v>49</v>
      </c>
      <c r="J257" s="12" t="s">
        <v>53</v>
      </c>
      <c r="K257" s="928"/>
      <c r="L257" s="943"/>
      <c r="M257" s="944"/>
      <c r="N257" s="681"/>
    </row>
    <row r="258" spans="1:14" s="3" customFormat="1" ht="11.25" x14ac:dyDescent="0.25">
      <c r="A258" s="927"/>
      <c r="B258" s="928"/>
      <c r="C258" s="995"/>
      <c r="D258" s="927"/>
      <c r="E258" s="927"/>
      <c r="F258" s="12" t="s">
        <v>54</v>
      </c>
      <c r="G258" s="250">
        <v>1</v>
      </c>
      <c r="H258" s="948"/>
      <c r="I258" s="12" t="s">
        <v>49</v>
      </c>
      <c r="J258" s="12" t="s">
        <v>55</v>
      </c>
      <c r="K258" s="928"/>
      <c r="L258" s="943"/>
      <c r="M258" s="944"/>
      <c r="N258" s="681"/>
    </row>
    <row r="259" spans="1:14" s="3" customFormat="1" ht="11.25" x14ac:dyDescent="0.25">
      <c r="A259" s="927"/>
      <c r="B259" s="928"/>
      <c r="C259" s="995"/>
      <c r="D259" s="927"/>
      <c r="E259" s="927"/>
      <c r="F259" s="12" t="s">
        <v>56</v>
      </c>
      <c r="G259" s="250">
        <v>1</v>
      </c>
      <c r="H259" s="948"/>
      <c r="I259" s="12"/>
      <c r="J259" s="12"/>
      <c r="K259" s="928"/>
      <c r="L259" s="943"/>
      <c r="M259" s="944"/>
      <c r="N259" s="681"/>
    </row>
    <row r="260" spans="1:14" s="3" customFormat="1" ht="11.25" x14ac:dyDescent="0.25">
      <c r="A260" s="927"/>
      <c r="B260" s="928"/>
      <c r="C260" s="995"/>
      <c r="D260" s="927"/>
      <c r="E260" s="927"/>
      <c r="F260" s="12" t="s">
        <v>524</v>
      </c>
      <c r="G260" s="250">
        <v>1</v>
      </c>
      <c r="H260" s="948"/>
      <c r="I260" s="12"/>
      <c r="J260" s="12"/>
      <c r="K260" s="928"/>
      <c r="L260" s="943"/>
      <c r="M260" s="942"/>
      <c r="N260" s="681"/>
    </row>
    <row r="261" spans="1:14" s="5" customFormat="1" ht="22.5" x14ac:dyDescent="0.25">
      <c r="A261" s="239" t="s">
        <v>4940</v>
      </c>
      <c r="B261" s="430" t="s">
        <v>0</v>
      </c>
      <c r="C261" s="431" t="s">
        <v>739</v>
      </c>
      <c r="D261" s="243" t="s">
        <v>6681</v>
      </c>
      <c r="E261" s="246" t="s">
        <v>863</v>
      </c>
      <c r="F261" s="10" t="s">
        <v>4547</v>
      </c>
      <c r="G261" s="250">
        <v>1</v>
      </c>
      <c r="H261" s="365" t="s">
        <v>6682</v>
      </c>
      <c r="I261" s="10" t="s">
        <v>720</v>
      </c>
      <c r="J261" s="10" t="s">
        <v>721</v>
      </c>
      <c r="K261" s="244">
        <v>1</v>
      </c>
      <c r="L261" s="833"/>
      <c r="M261" s="833"/>
      <c r="N261" s="622"/>
    </row>
    <row r="262" spans="1:14" s="5" customFormat="1" ht="22.5" x14ac:dyDescent="0.25">
      <c r="A262" s="239" t="s">
        <v>4941</v>
      </c>
      <c r="B262" s="430" t="s">
        <v>0</v>
      </c>
      <c r="C262" s="431" t="s">
        <v>739</v>
      </c>
      <c r="D262" s="246" t="s">
        <v>64</v>
      </c>
      <c r="E262" s="246" t="s">
        <v>719</v>
      </c>
      <c r="F262" s="10" t="s">
        <v>65</v>
      </c>
      <c r="G262" s="243">
        <v>2</v>
      </c>
      <c r="H262" s="365" t="s">
        <v>6682</v>
      </c>
      <c r="I262" s="10" t="s">
        <v>720</v>
      </c>
      <c r="J262" s="10" t="s">
        <v>4925</v>
      </c>
      <c r="K262" s="244">
        <v>4</v>
      </c>
      <c r="L262" s="833"/>
      <c r="M262" s="833"/>
      <c r="N262" s="622"/>
    </row>
    <row r="263" spans="1:14" s="5" customFormat="1" ht="22.5" x14ac:dyDescent="0.25">
      <c r="A263" s="239" t="s">
        <v>4942</v>
      </c>
      <c r="B263" s="430" t="s">
        <v>0</v>
      </c>
      <c r="C263" s="431" t="s">
        <v>739</v>
      </c>
      <c r="D263" s="246" t="s">
        <v>64</v>
      </c>
      <c r="E263" s="246" t="s">
        <v>722</v>
      </c>
      <c r="F263" s="10" t="s">
        <v>65</v>
      </c>
      <c r="G263" s="243">
        <v>1</v>
      </c>
      <c r="H263" s="362" t="s">
        <v>6682</v>
      </c>
      <c r="I263" s="10" t="s">
        <v>720</v>
      </c>
      <c r="J263" s="10" t="s">
        <v>723</v>
      </c>
      <c r="K263" s="244">
        <v>4</v>
      </c>
      <c r="L263" s="833"/>
      <c r="M263" s="833"/>
      <c r="N263" s="622"/>
    </row>
    <row r="264" spans="1:14" s="5" customFormat="1" ht="22.5" x14ac:dyDescent="0.25">
      <c r="A264" s="239" t="s">
        <v>4944</v>
      </c>
      <c r="B264" s="430" t="s">
        <v>0</v>
      </c>
      <c r="C264" s="431" t="s">
        <v>739</v>
      </c>
      <c r="D264" s="246" t="s">
        <v>64</v>
      </c>
      <c r="E264" s="246" t="s">
        <v>724</v>
      </c>
      <c r="F264" s="10" t="s">
        <v>65</v>
      </c>
      <c r="G264" s="243">
        <v>1</v>
      </c>
      <c r="H264" s="362" t="s">
        <v>6682</v>
      </c>
      <c r="I264" s="10" t="s">
        <v>720</v>
      </c>
      <c r="J264" s="10" t="s">
        <v>725</v>
      </c>
      <c r="K264" s="244">
        <v>4</v>
      </c>
      <c r="L264" s="833"/>
      <c r="M264" s="833"/>
      <c r="N264" s="622"/>
    </row>
    <row r="265" spans="1:14" s="5" customFormat="1" ht="22.5" x14ac:dyDescent="0.25">
      <c r="A265" s="239" t="s">
        <v>4945</v>
      </c>
      <c r="B265" s="430" t="s">
        <v>0</v>
      </c>
      <c r="C265" s="431" t="s">
        <v>739</v>
      </c>
      <c r="D265" s="246" t="s">
        <v>64</v>
      </c>
      <c r="E265" s="246" t="s">
        <v>726</v>
      </c>
      <c r="F265" s="10" t="s">
        <v>65</v>
      </c>
      <c r="G265" s="243">
        <v>1</v>
      </c>
      <c r="H265" s="362" t="s">
        <v>6682</v>
      </c>
      <c r="I265" s="10" t="s">
        <v>720</v>
      </c>
      <c r="J265" s="10" t="s">
        <v>721</v>
      </c>
      <c r="K265" s="244">
        <v>4</v>
      </c>
      <c r="L265" s="833"/>
      <c r="M265" s="833"/>
      <c r="N265" s="622"/>
    </row>
    <row r="266" spans="1:14" s="5" customFormat="1" ht="22.5" x14ac:dyDescent="0.25">
      <c r="A266" s="239" t="s">
        <v>4946</v>
      </c>
      <c r="B266" s="430" t="s">
        <v>0</v>
      </c>
      <c r="C266" s="431" t="s">
        <v>739</v>
      </c>
      <c r="D266" s="246" t="s">
        <v>64</v>
      </c>
      <c r="E266" s="246" t="s">
        <v>727</v>
      </c>
      <c r="F266" s="10" t="s">
        <v>65</v>
      </c>
      <c r="G266" s="243">
        <v>5</v>
      </c>
      <c r="H266" s="362" t="s">
        <v>6682</v>
      </c>
      <c r="I266" s="10" t="s">
        <v>720</v>
      </c>
      <c r="J266" s="9" t="s">
        <v>728</v>
      </c>
      <c r="K266" s="244">
        <v>4</v>
      </c>
      <c r="L266" s="833"/>
      <c r="M266" s="833"/>
      <c r="N266" s="622"/>
    </row>
    <row r="267" spans="1:14" s="5" customFormat="1" ht="22.5" x14ac:dyDescent="0.25">
      <c r="A267" s="239" t="s">
        <v>4947</v>
      </c>
      <c r="B267" s="430" t="s">
        <v>0</v>
      </c>
      <c r="C267" s="431" t="s">
        <v>739</v>
      </c>
      <c r="D267" s="246" t="s">
        <v>64</v>
      </c>
      <c r="E267" s="246" t="s">
        <v>729</v>
      </c>
      <c r="F267" s="10" t="s">
        <v>65</v>
      </c>
      <c r="G267" s="243">
        <v>1</v>
      </c>
      <c r="H267" s="362" t="s">
        <v>6682</v>
      </c>
      <c r="I267" s="10" t="s">
        <v>720</v>
      </c>
      <c r="J267" s="10" t="s">
        <v>730</v>
      </c>
      <c r="K267" s="244">
        <v>4</v>
      </c>
      <c r="L267" s="833"/>
      <c r="M267" s="833"/>
      <c r="N267" s="622"/>
    </row>
    <row r="268" spans="1:14" s="5" customFormat="1" ht="22.5" x14ac:dyDescent="0.25">
      <c r="A268" s="239" t="s">
        <v>6666</v>
      </c>
      <c r="B268" s="430" t="s">
        <v>0</v>
      </c>
      <c r="C268" s="431" t="s">
        <v>739</v>
      </c>
      <c r="D268" s="246" t="s">
        <v>67</v>
      </c>
      <c r="E268" s="246" t="s">
        <v>731</v>
      </c>
      <c r="F268" s="10" t="s">
        <v>732</v>
      </c>
      <c r="G268" s="243">
        <v>1</v>
      </c>
      <c r="H268" s="362" t="s">
        <v>6682</v>
      </c>
      <c r="I268" s="10" t="s">
        <v>733</v>
      </c>
      <c r="J268" s="10" t="s">
        <v>734</v>
      </c>
      <c r="K268" s="244">
        <v>4</v>
      </c>
      <c r="L268" s="833"/>
      <c r="M268" s="833"/>
      <c r="N268" s="622"/>
    </row>
    <row r="269" spans="1:14" s="5" customFormat="1" ht="22.5" x14ac:dyDescent="0.25">
      <c r="A269" s="239" t="s">
        <v>6667</v>
      </c>
      <c r="B269" s="430" t="s">
        <v>0</v>
      </c>
      <c r="C269" s="431" t="s">
        <v>739</v>
      </c>
      <c r="D269" s="246" t="s">
        <v>67</v>
      </c>
      <c r="E269" s="246" t="s">
        <v>7816</v>
      </c>
      <c r="F269" s="10" t="s">
        <v>732</v>
      </c>
      <c r="G269" s="243">
        <v>1</v>
      </c>
      <c r="H269" s="362" t="s">
        <v>6682</v>
      </c>
      <c r="I269" s="10" t="s">
        <v>733</v>
      </c>
      <c r="J269" s="10" t="s">
        <v>734</v>
      </c>
      <c r="K269" s="244">
        <v>4</v>
      </c>
      <c r="L269" s="833"/>
      <c r="M269" s="833"/>
      <c r="N269" s="622"/>
    </row>
    <row r="270" spans="1:14" s="5" customFormat="1" ht="22.5" x14ac:dyDescent="0.25">
      <c r="A270" s="239" t="s">
        <v>6668</v>
      </c>
      <c r="B270" s="430" t="s">
        <v>0</v>
      </c>
      <c r="C270" s="431" t="s">
        <v>739</v>
      </c>
      <c r="D270" s="246" t="s">
        <v>67</v>
      </c>
      <c r="E270" s="246" t="s">
        <v>735</v>
      </c>
      <c r="F270" s="10" t="s">
        <v>736</v>
      </c>
      <c r="G270" s="243">
        <v>1</v>
      </c>
      <c r="H270" s="362" t="s">
        <v>6682</v>
      </c>
      <c r="I270" s="10"/>
      <c r="J270" s="10"/>
      <c r="K270" s="244">
        <v>4</v>
      </c>
      <c r="L270" s="833"/>
      <c r="M270" s="833"/>
      <c r="N270" s="622"/>
    </row>
    <row r="271" spans="1:14" s="5" customFormat="1" ht="22.5" x14ac:dyDescent="0.25">
      <c r="A271" s="239" t="s">
        <v>6669</v>
      </c>
      <c r="B271" s="430" t="s">
        <v>0</v>
      </c>
      <c r="C271" s="431" t="s">
        <v>739</v>
      </c>
      <c r="D271" s="246" t="s">
        <v>64</v>
      </c>
      <c r="E271" s="246" t="s">
        <v>737</v>
      </c>
      <c r="F271" s="10" t="s">
        <v>65</v>
      </c>
      <c r="G271" s="243">
        <v>2</v>
      </c>
      <c r="H271" s="362" t="s">
        <v>6682</v>
      </c>
      <c r="I271" s="10" t="s">
        <v>720</v>
      </c>
      <c r="J271" s="10" t="s">
        <v>738</v>
      </c>
      <c r="K271" s="244">
        <v>4</v>
      </c>
      <c r="L271" s="833"/>
      <c r="M271" s="833"/>
      <c r="N271" s="622"/>
    </row>
    <row r="272" spans="1:14" s="5" customFormat="1" ht="11.25" x14ac:dyDescent="0.25">
      <c r="A272" s="369" t="s">
        <v>7778</v>
      </c>
      <c r="B272" s="430" t="s">
        <v>0</v>
      </c>
      <c r="C272" s="431" t="s">
        <v>739</v>
      </c>
      <c r="D272" s="367" t="s">
        <v>67</v>
      </c>
      <c r="E272" s="367" t="s">
        <v>7777</v>
      </c>
      <c r="F272" s="10" t="s">
        <v>7786</v>
      </c>
      <c r="G272" s="370">
        <v>1</v>
      </c>
      <c r="H272" s="370" t="s">
        <v>6682</v>
      </c>
      <c r="I272" s="10"/>
      <c r="J272" s="10"/>
      <c r="K272" s="368">
        <v>4</v>
      </c>
      <c r="L272" s="833"/>
      <c r="M272" s="833"/>
      <c r="N272" s="622"/>
    </row>
    <row r="273" spans="1:14" s="5" customFormat="1" ht="22.5" x14ac:dyDescent="0.25">
      <c r="A273" s="369" t="s">
        <v>7779</v>
      </c>
      <c r="B273" s="430" t="s">
        <v>0</v>
      </c>
      <c r="C273" s="431" t="s">
        <v>739</v>
      </c>
      <c r="D273" s="367" t="s">
        <v>67</v>
      </c>
      <c r="E273" s="367" t="s">
        <v>7777</v>
      </c>
      <c r="F273" s="10" t="s">
        <v>7787</v>
      </c>
      <c r="G273" s="370">
        <v>2</v>
      </c>
      <c r="H273" s="370" t="s">
        <v>6682</v>
      </c>
      <c r="I273" s="10"/>
      <c r="J273" s="10"/>
      <c r="K273" s="368">
        <v>4</v>
      </c>
      <c r="L273" s="833"/>
      <c r="M273" s="833"/>
      <c r="N273" s="622"/>
    </row>
    <row r="274" spans="1:14" s="5" customFormat="1" ht="22.5" x14ac:dyDescent="0.25">
      <c r="A274" s="369" t="s">
        <v>7780</v>
      </c>
      <c r="B274" s="430" t="s">
        <v>0</v>
      </c>
      <c r="C274" s="431" t="s">
        <v>739</v>
      </c>
      <c r="D274" s="367" t="s">
        <v>67</v>
      </c>
      <c r="E274" s="367" t="s">
        <v>7788</v>
      </c>
      <c r="F274" s="10" t="s">
        <v>7789</v>
      </c>
      <c r="G274" s="370">
        <v>1</v>
      </c>
      <c r="H274" s="370" t="s">
        <v>6682</v>
      </c>
      <c r="I274" s="10"/>
      <c r="J274" s="10"/>
      <c r="K274" s="368">
        <v>2</v>
      </c>
      <c r="L274" s="833"/>
      <c r="M274" s="833"/>
      <c r="N274" s="622"/>
    </row>
    <row r="275" spans="1:14" s="5" customFormat="1" ht="33.75" x14ac:dyDescent="0.25">
      <c r="A275" s="369" t="s">
        <v>7781</v>
      </c>
      <c r="B275" s="430" t="s">
        <v>0</v>
      </c>
      <c r="C275" s="431" t="s">
        <v>739</v>
      </c>
      <c r="D275" s="367" t="s">
        <v>64</v>
      </c>
      <c r="E275" s="367" t="s">
        <v>7791</v>
      </c>
      <c r="F275" s="10" t="s">
        <v>7790</v>
      </c>
      <c r="G275" s="370">
        <v>1</v>
      </c>
      <c r="H275" s="370" t="s">
        <v>6682</v>
      </c>
      <c r="I275" s="10"/>
      <c r="J275" s="10"/>
      <c r="K275" s="368">
        <v>4</v>
      </c>
      <c r="L275" s="833"/>
      <c r="M275" s="833"/>
      <c r="N275" s="622"/>
    </row>
    <row r="276" spans="1:14" s="5" customFormat="1" ht="33.75" x14ac:dyDescent="0.25">
      <c r="A276" s="369" t="s">
        <v>7782</v>
      </c>
      <c r="B276" s="430" t="s">
        <v>0</v>
      </c>
      <c r="C276" s="431" t="s">
        <v>739</v>
      </c>
      <c r="D276" s="367" t="s">
        <v>67</v>
      </c>
      <c r="E276" s="367" t="s">
        <v>7798</v>
      </c>
      <c r="F276" s="10" t="s">
        <v>7797</v>
      </c>
      <c r="G276" s="370">
        <v>1</v>
      </c>
      <c r="H276" s="370" t="s">
        <v>6682</v>
      </c>
      <c r="I276" s="10"/>
      <c r="J276" s="10"/>
      <c r="K276" s="368">
        <v>2</v>
      </c>
      <c r="L276" s="833"/>
      <c r="M276" s="833"/>
      <c r="N276" s="622"/>
    </row>
    <row r="277" spans="1:14" s="5" customFormat="1" ht="22.5" x14ac:dyDescent="0.25">
      <c r="A277" s="369" t="s">
        <v>7783</v>
      </c>
      <c r="B277" s="430" t="s">
        <v>0</v>
      </c>
      <c r="C277" s="431" t="s">
        <v>739</v>
      </c>
      <c r="D277" s="367" t="s">
        <v>67</v>
      </c>
      <c r="E277" s="367" t="s">
        <v>7793</v>
      </c>
      <c r="F277" s="10" t="s">
        <v>7792</v>
      </c>
      <c r="G277" s="370">
        <v>1</v>
      </c>
      <c r="H277" s="370" t="s">
        <v>6682</v>
      </c>
      <c r="I277" s="10"/>
      <c r="J277" s="10"/>
      <c r="K277" s="368">
        <v>4</v>
      </c>
      <c r="L277" s="833"/>
      <c r="M277" s="833"/>
      <c r="N277" s="622"/>
    </row>
    <row r="278" spans="1:14" s="5" customFormat="1" ht="33.75" x14ac:dyDescent="0.25">
      <c r="A278" s="369" t="s">
        <v>7784</v>
      </c>
      <c r="B278" s="430" t="s">
        <v>0</v>
      </c>
      <c r="C278" s="431" t="s">
        <v>739</v>
      </c>
      <c r="D278" s="367" t="s">
        <v>64</v>
      </c>
      <c r="E278" s="367" t="s">
        <v>7795</v>
      </c>
      <c r="F278" s="10" t="s">
        <v>7794</v>
      </c>
      <c r="G278" s="370">
        <v>1</v>
      </c>
      <c r="H278" s="370" t="s">
        <v>6682</v>
      </c>
      <c r="I278" s="10"/>
      <c r="J278" s="10"/>
      <c r="K278" s="368">
        <v>4</v>
      </c>
      <c r="L278" s="833"/>
      <c r="M278" s="833"/>
      <c r="N278" s="622"/>
    </row>
    <row r="279" spans="1:14" s="5" customFormat="1" ht="22.5" x14ac:dyDescent="0.25">
      <c r="A279" s="369" t="s">
        <v>7785</v>
      </c>
      <c r="B279" s="430" t="s">
        <v>0</v>
      </c>
      <c r="C279" s="431" t="s">
        <v>739</v>
      </c>
      <c r="D279" s="367" t="s">
        <v>67</v>
      </c>
      <c r="E279" s="367" t="s">
        <v>7799</v>
      </c>
      <c r="F279" s="10" t="s">
        <v>7796</v>
      </c>
      <c r="G279" s="370">
        <v>1</v>
      </c>
      <c r="H279" s="370" t="s">
        <v>6682</v>
      </c>
      <c r="I279" s="10"/>
      <c r="J279" s="10"/>
      <c r="K279" s="368">
        <v>4</v>
      </c>
      <c r="L279" s="833"/>
      <c r="M279" s="833"/>
      <c r="N279" s="622"/>
    </row>
    <row r="280" spans="1:14" s="5" customFormat="1" ht="22.5" x14ac:dyDescent="0.25">
      <c r="A280" s="369" t="s">
        <v>7785</v>
      </c>
      <c r="B280" s="430" t="s">
        <v>0</v>
      </c>
      <c r="C280" s="431" t="s">
        <v>739</v>
      </c>
      <c r="D280" s="367" t="s">
        <v>67</v>
      </c>
      <c r="E280" s="367" t="s">
        <v>7801</v>
      </c>
      <c r="F280" s="10" t="s">
        <v>7800</v>
      </c>
      <c r="G280" s="370">
        <v>1</v>
      </c>
      <c r="H280" s="370" t="s">
        <v>6682</v>
      </c>
      <c r="I280" s="10"/>
      <c r="J280" s="10"/>
      <c r="K280" s="368">
        <v>2</v>
      </c>
      <c r="L280" s="833"/>
      <c r="M280" s="833"/>
      <c r="N280" s="622"/>
    </row>
    <row r="281" spans="1:14" s="5" customFormat="1" ht="22.5" x14ac:dyDescent="0.25">
      <c r="A281" s="369" t="s">
        <v>7802</v>
      </c>
      <c r="B281" s="430" t="s">
        <v>0</v>
      </c>
      <c r="C281" s="431" t="s">
        <v>739</v>
      </c>
      <c r="D281" s="367" t="s">
        <v>67</v>
      </c>
      <c r="E281" s="367" t="s">
        <v>7793</v>
      </c>
      <c r="F281" s="10" t="s">
        <v>7807</v>
      </c>
      <c r="G281" s="370">
        <v>1</v>
      </c>
      <c r="H281" s="370" t="s">
        <v>6682</v>
      </c>
      <c r="I281" s="10"/>
      <c r="J281" s="10"/>
      <c r="K281" s="368">
        <v>2</v>
      </c>
      <c r="L281" s="833"/>
      <c r="M281" s="833"/>
      <c r="N281" s="622"/>
    </row>
    <row r="282" spans="1:14" s="5" customFormat="1" ht="22.5" x14ac:dyDescent="0.25">
      <c r="A282" s="369" t="s">
        <v>7803</v>
      </c>
      <c r="B282" s="430" t="s">
        <v>0</v>
      </c>
      <c r="C282" s="431" t="s">
        <v>739</v>
      </c>
      <c r="D282" s="367" t="s">
        <v>67</v>
      </c>
      <c r="E282" s="367" t="s">
        <v>7793</v>
      </c>
      <c r="F282" s="10" t="s">
        <v>7808</v>
      </c>
      <c r="G282" s="370">
        <v>1</v>
      </c>
      <c r="H282" s="370" t="s">
        <v>6682</v>
      </c>
      <c r="I282" s="10"/>
      <c r="J282" s="10"/>
      <c r="K282" s="368">
        <v>2</v>
      </c>
      <c r="L282" s="833"/>
      <c r="M282" s="833"/>
      <c r="N282" s="622"/>
    </row>
    <row r="283" spans="1:14" s="5" customFormat="1" ht="22.5" x14ac:dyDescent="0.25">
      <c r="A283" s="369" t="s">
        <v>7804</v>
      </c>
      <c r="B283" s="430" t="s">
        <v>0</v>
      </c>
      <c r="C283" s="431" t="s">
        <v>739</v>
      </c>
      <c r="D283" s="367" t="s">
        <v>67</v>
      </c>
      <c r="E283" s="367" t="s">
        <v>7793</v>
      </c>
      <c r="F283" s="10" t="s">
        <v>7809</v>
      </c>
      <c r="G283" s="370">
        <v>1</v>
      </c>
      <c r="H283" s="370" t="s">
        <v>6682</v>
      </c>
      <c r="I283" s="10"/>
      <c r="J283" s="10"/>
      <c r="K283" s="368">
        <v>2</v>
      </c>
      <c r="L283" s="833"/>
      <c r="M283" s="833"/>
      <c r="N283" s="622"/>
    </row>
    <row r="284" spans="1:14" s="5" customFormat="1" ht="22.5" x14ac:dyDescent="0.25">
      <c r="A284" s="369" t="s">
        <v>7805</v>
      </c>
      <c r="B284" s="430" t="s">
        <v>0</v>
      </c>
      <c r="C284" s="431" t="s">
        <v>739</v>
      </c>
      <c r="D284" s="367" t="s">
        <v>67</v>
      </c>
      <c r="E284" s="367" t="s">
        <v>7793</v>
      </c>
      <c r="F284" s="10" t="s">
        <v>7810</v>
      </c>
      <c r="G284" s="370">
        <v>1</v>
      </c>
      <c r="H284" s="370" t="s">
        <v>6682</v>
      </c>
      <c r="I284" s="10"/>
      <c r="J284" s="10"/>
      <c r="K284" s="368">
        <v>2</v>
      </c>
      <c r="L284" s="833"/>
      <c r="M284" s="833"/>
      <c r="N284" s="622"/>
    </row>
    <row r="285" spans="1:14" s="5" customFormat="1" ht="22.5" x14ac:dyDescent="0.25">
      <c r="A285" s="369" t="s">
        <v>7806</v>
      </c>
      <c r="B285" s="430" t="s">
        <v>0</v>
      </c>
      <c r="C285" s="431" t="s">
        <v>739</v>
      </c>
      <c r="D285" s="367" t="s">
        <v>67</v>
      </c>
      <c r="E285" s="367" t="s">
        <v>7793</v>
      </c>
      <c r="F285" s="10" t="s">
        <v>7811</v>
      </c>
      <c r="G285" s="370">
        <v>1</v>
      </c>
      <c r="H285" s="370" t="s">
        <v>6682</v>
      </c>
      <c r="I285" s="10"/>
      <c r="J285" s="10"/>
      <c r="K285" s="368">
        <v>2</v>
      </c>
      <c r="L285" s="833"/>
      <c r="M285" s="833"/>
      <c r="N285" s="622"/>
    </row>
    <row r="286" spans="1:14" s="5" customFormat="1" ht="11.25" x14ac:dyDescent="0.25">
      <c r="A286" s="949" t="s">
        <v>7821</v>
      </c>
      <c r="B286" s="951" t="s">
        <v>0</v>
      </c>
      <c r="C286" s="953" t="s">
        <v>739</v>
      </c>
      <c r="D286" s="955" t="s">
        <v>67</v>
      </c>
      <c r="E286" s="955" t="s">
        <v>7818</v>
      </c>
      <c r="F286" s="10" t="s">
        <v>7819</v>
      </c>
      <c r="G286" s="375">
        <v>1</v>
      </c>
      <c r="H286" s="937" t="s">
        <v>6682</v>
      </c>
      <c r="I286" s="937"/>
      <c r="J286" s="937"/>
      <c r="K286" s="939">
        <v>4</v>
      </c>
      <c r="L286" s="941"/>
      <c r="M286" s="941"/>
      <c r="N286" s="622"/>
    </row>
    <row r="287" spans="1:14" s="5" customFormat="1" ht="11.25" x14ac:dyDescent="0.25">
      <c r="A287" s="950"/>
      <c r="B287" s="952"/>
      <c r="C287" s="954"/>
      <c r="D287" s="956"/>
      <c r="E287" s="956"/>
      <c r="F287" s="10" t="s">
        <v>7820</v>
      </c>
      <c r="G287" s="375">
        <v>1</v>
      </c>
      <c r="H287" s="938"/>
      <c r="I287" s="938"/>
      <c r="J287" s="938"/>
      <c r="K287" s="940"/>
      <c r="L287" s="942"/>
      <c r="M287" s="942"/>
      <c r="N287" s="622"/>
    </row>
    <row r="288" spans="1:14" s="5" customFormat="1" ht="22.5" x14ac:dyDescent="0.25">
      <c r="A288" s="374" t="s">
        <v>7822</v>
      </c>
      <c r="B288" s="430" t="s">
        <v>0</v>
      </c>
      <c r="C288" s="431" t="s">
        <v>739</v>
      </c>
      <c r="D288" s="378" t="s">
        <v>67</v>
      </c>
      <c r="E288" s="378" t="s">
        <v>7824</v>
      </c>
      <c r="F288" s="10" t="s">
        <v>7823</v>
      </c>
      <c r="G288" s="375">
        <v>1</v>
      </c>
      <c r="H288" s="375" t="s">
        <v>6682</v>
      </c>
      <c r="I288" s="10"/>
      <c r="J288" s="10"/>
      <c r="K288" s="377">
        <v>4</v>
      </c>
      <c r="L288" s="833"/>
      <c r="M288" s="833"/>
      <c r="N288" s="622"/>
    </row>
    <row r="289" spans="1:14" s="5" customFormat="1" ht="11.25" x14ac:dyDescent="0.25">
      <c r="A289" s="426" t="s">
        <v>7918</v>
      </c>
      <c r="B289" s="430" t="s">
        <v>0</v>
      </c>
      <c r="C289" s="431" t="s">
        <v>739</v>
      </c>
      <c r="D289" s="424" t="s">
        <v>67</v>
      </c>
      <c r="E289" s="424" t="s">
        <v>7921</v>
      </c>
      <c r="F289" s="10" t="s">
        <v>7919</v>
      </c>
      <c r="G289" s="427">
        <v>1</v>
      </c>
      <c r="H289" s="427" t="s">
        <v>6682</v>
      </c>
      <c r="I289" s="10" t="s">
        <v>3</v>
      </c>
      <c r="J289" s="9" t="s">
        <v>7920</v>
      </c>
      <c r="K289" s="425">
        <v>4</v>
      </c>
      <c r="L289" s="833"/>
      <c r="M289" s="833"/>
      <c r="N289" s="622"/>
    </row>
    <row r="290" spans="1:14" s="5" customFormat="1" ht="11.25" x14ac:dyDescent="0.25">
      <c r="A290" s="927" t="s">
        <v>4948</v>
      </c>
      <c r="B290" s="957" t="s">
        <v>6697</v>
      </c>
      <c r="C290" s="965" t="s">
        <v>739</v>
      </c>
      <c r="D290" s="936" t="s">
        <v>6698</v>
      </c>
      <c r="E290" s="243" t="s">
        <v>735</v>
      </c>
      <c r="F290" s="10" t="s">
        <v>741</v>
      </c>
      <c r="G290" s="243">
        <v>1</v>
      </c>
      <c r="H290" s="959" t="s">
        <v>6682</v>
      </c>
      <c r="I290" s="10"/>
      <c r="J290" s="10"/>
      <c r="K290" s="945">
        <v>2</v>
      </c>
      <c r="L290" s="943"/>
      <c r="M290" s="941"/>
      <c r="N290" s="622"/>
    </row>
    <row r="291" spans="1:14" s="5" customFormat="1" ht="11.25" x14ac:dyDescent="0.25">
      <c r="A291" s="927"/>
      <c r="B291" s="957"/>
      <c r="C291" s="965"/>
      <c r="D291" s="936"/>
      <c r="E291" s="243" t="s">
        <v>735</v>
      </c>
      <c r="F291" s="10" t="s">
        <v>4930</v>
      </c>
      <c r="G291" s="243">
        <v>2</v>
      </c>
      <c r="H291" s="959"/>
      <c r="I291" s="10"/>
      <c r="J291" s="10"/>
      <c r="K291" s="945"/>
      <c r="L291" s="943"/>
      <c r="M291" s="942"/>
      <c r="N291" s="622"/>
    </row>
    <row r="292" spans="1:14" s="5" customFormat="1" ht="22.5" x14ac:dyDescent="0.25">
      <c r="A292" s="239" t="s">
        <v>5862</v>
      </c>
      <c r="B292" s="430" t="s">
        <v>6697</v>
      </c>
      <c r="C292" s="431" t="s">
        <v>739</v>
      </c>
      <c r="D292" s="243" t="s">
        <v>743</v>
      </c>
      <c r="E292" s="243" t="s">
        <v>742</v>
      </c>
      <c r="F292" s="10" t="s">
        <v>743</v>
      </c>
      <c r="G292" s="83">
        <v>2</v>
      </c>
      <c r="H292" s="365" t="s">
        <v>6682</v>
      </c>
      <c r="I292" s="53" t="s">
        <v>59</v>
      </c>
      <c r="J292" s="53" t="s">
        <v>744</v>
      </c>
      <c r="K292" s="244">
        <v>2</v>
      </c>
      <c r="L292" s="833"/>
      <c r="M292" s="833"/>
      <c r="N292" s="622"/>
    </row>
    <row r="293" spans="1:14" s="3" customFormat="1" ht="22.5" x14ac:dyDescent="0.25">
      <c r="A293" s="239" t="s">
        <v>4949</v>
      </c>
      <c r="B293" s="434" t="s">
        <v>6690</v>
      </c>
      <c r="C293" s="431" t="s">
        <v>739</v>
      </c>
      <c r="D293" s="239" t="s">
        <v>6691</v>
      </c>
      <c r="E293" s="239" t="s">
        <v>5850</v>
      </c>
      <c r="F293" s="12" t="s">
        <v>745</v>
      </c>
      <c r="G293" s="250">
        <v>1</v>
      </c>
      <c r="H293" s="366" t="s">
        <v>6682</v>
      </c>
      <c r="I293" s="12" t="s">
        <v>8</v>
      </c>
      <c r="J293" s="12" t="s">
        <v>9</v>
      </c>
      <c r="K293" s="244">
        <v>2</v>
      </c>
      <c r="L293" s="833"/>
      <c r="M293" s="833"/>
      <c r="N293" s="681"/>
    </row>
    <row r="294" spans="1:14" s="3" customFormat="1" ht="11.25" x14ac:dyDescent="0.25">
      <c r="A294" s="927" t="s">
        <v>4950</v>
      </c>
      <c r="B294" s="928" t="s">
        <v>6690</v>
      </c>
      <c r="C294" s="965" t="s">
        <v>739</v>
      </c>
      <c r="D294" s="927" t="s">
        <v>6692</v>
      </c>
      <c r="E294" s="927" t="s">
        <v>739</v>
      </c>
      <c r="F294" s="12" t="s">
        <v>746</v>
      </c>
      <c r="G294" s="250">
        <v>1</v>
      </c>
      <c r="H294" s="977" t="s">
        <v>6682</v>
      </c>
      <c r="I294" s="12" t="s">
        <v>10</v>
      </c>
      <c r="J294" s="12" t="s">
        <v>747</v>
      </c>
      <c r="K294" s="945">
        <v>2</v>
      </c>
      <c r="L294" s="943"/>
      <c r="M294" s="941"/>
      <c r="N294" s="681"/>
    </row>
    <row r="295" spans="1:14" s="3" customFormat="1" ht="11.25" x14ac:dyDescent="0.25">
      <c r="A295" s="927"/>
      <c r="B295" s="928"/>
      <c r="C295" s="965"/>
      <c r="D295" s="927"/>
      <c r="E295" s="927"/>
      <c r="F295" s="12" t="s">
        <v>748</v>
      </c>
      <c r="G295" s="250">
        <v>1</v>
      </c>
      <c r="H295" s="977"/>
      <c r="I295" s="12" t="s">
        <v>10</v>
      </c>
      <c r="J295" s="12" t="s">
        <v>749</v>
      </c>
      <c r="K295" s="945"/>
      <c r="L295" s="943"/>
      <c r="M295" s="944"/>
      <c r="N295" s="681"/>
    </row>
    <row r="296" spans="1:14" s="3" customFormat="1" ht="11.25" x14ac:dyDescent="0.25">
      <c r="A296" s="927"/>
      <c r="B296" s="928"/>
      <c r="C296" s="965"/>
      <c r="D296" s="927"/>
      <c r="E296" s="927"/>
      <c r="F296" s="12" t="s">
        <v>750</v>
      </c>
      <c r="G296" s="250">
        <v>1</v>
      </c>
      <c r="H296" s="977"/>
      <c r="I296" s="12" t="s">
        <v>10</v>
      </c>
      <c r="J296" s="12" t="s">
        <v>749</v>
      </c>
      <c r="K296" s="945"/>
      <c r="L296" s="943"/>
      <c r="M296" s="944"/>
      <c r="N296" s="681"/>
    </row>
    <row r="297" spans="1:14" s="3" customFormat="1" ht="11.25" x14ac:dyDescent="0.25">
      <c r="A297" s="927"/>
      <c r="B297" s="928"/>
      <c r="C297" s="965"/>
      <c r="D297" s="927"/>
      <c r="E297" s="927"/>
      <c r="F297" s="12" t="s">
        <v>751</v>
      </c>
      <c r="G297" s="250">
        <v>1</v>
      </c>
      <c r="H297" s="977"/>
      <c r="I297" s="12" t="s">
        <v>10</v>
      </c>
      <c r="J297" s="12" t="s">
        <v>752</v>
      </c>
      <c r="K297" s="945"/>
      <c r="L297" s="943"/>
      <c r="M297" s="944"/>
      <c r="N297" s="681"/>
    </row>
    <row r="298" spans="1:14" s="3" customFormat="1" ht="11.25" x14ac:dyDescent="0.25">
      <c r="A298" s="927"/>
      <c r="B298" s="928"/>
      <c r="C298" s="965"/>
      <c r="D298" s="927"/>
      <c r="E298" s="927"/>
      <c r="F298" s="12" t="s">
        <v>753</v>
      </c>
      <c r="G298" s="250">
        <v>1</v>
      </c>
      <c r="H298" s="977"/>
      <c r="I298" s="12" t="s">
        <v>10</v>
      </c>
      <c r="J298" s="12" t="s">
        <v>752</v>
      </c>
      <c r="K298" s="945"/>
      <c r="L298" s="943"/>
      <c r="M298" s="944"/>
      <c r="N298" s="681"/>
    </row>
    <row r="299" spans="1:14" s="3" customFormat="1" ht="11.25" x14ac:dyDescent="0.25">
      <c r="A299" s="927"/>
      <c r="B299" s="928"/>
      <c r="C299" s="965"/>
      <c r="D299" s="927"/>
      <c r="E299" s="927"/>
      <c r="F299" s="12" t="s">
        <v>754</v>
      </c>
      <c r="G299" s="250">
        <v>1</v>
      </c>
      <c r="H299" s="977"/>
      <c r="I299" s="12" t="s">
        <v>10</v>
      </c>
      <c r="J299" s="12" t="s">
        <v>755</v>
      </c>
      <c r="K299" s="945"/>
      <c r="L299" s="943"/>
      <c r="M299" s="944"/>
      <c r="N299" s="681"/>
    </row>
    <row r="300" spans="1:14" s="3" customFormat="1" ht="11.25" x14ac:dyDescent="0.25">
      <c r="A300" s="927"/>
      <c r="B300" s="928"/>
      <c r="C300" s="965"/>
      <c r="D300" s="927"/>
      <c r="E300" s="927"/>
      <c r="F300" s="12" t="s">
        <v>756</v>
      </c>
      <c r="G300" s="250">
        <v>1</v>
      </c>
      <c r="H300" s="977"/>
      <c r="I300" s="12" t="s">
        <v>10</v>
      </c>
      <c r="J300" s="12" t="s">
        <v>757</v>
      </c>
      <c r="K300" s="945"/>
      <c r="L300" s="943"/>
      <c r="M300" s="944"/>
      <c r="N300" s="681"/>
    </row>
    <row r="301" spans="1:14" s="3" customFormat="1" ht="11.25" x14ac:dyDescent="0.25">
      <c r="A301" s="927"/>
      <c r="B301" s="928"/>
      <c r="C301" s="965"/>
      <c r="D301" s="927"/>
      <c r="E301" s="927"/>
      <c r="F301" s="12" t="s">
        <v>758</v>
      </c>
      <c r="G301" s="250">
        <v>1</v>
      </c>
      <c r="H301" s="977"/>
      <c r="I301" s="12" t="s">
        <v>10</v>
      </c>
      <c r="J301" s="12" t="s">
        <v>759</v>
      </c>
      <c r="K301" s="945"/>
      <c r="L301" s="943"/>
      <c r="M301" s="944"/>
      <c r="N301" s="681"/>
    </row>
    <row r="302" spans="1:14" s="3" customFormat="1" ht="11.25" x14ac:dyDescent="0.25">
      <c r="A302" s="927"/>
      <c r="B302" s="928"/>
      <c r="C302" s="965"/>
      <c r="D302" s="927"/>
      <c r="E302" s="927"/>
      <c r="F302" s="12" t="s">
        <v>760</v>
      </c>
      <c r="G302" s="250">
        <v>1</v>
      </c>
      <c r="H302" s="977"/>
      <c r="I302" s="12" t="s">
        <v>10</v>
      </c>
      <c r="J302" s="12" t="s">
        <v>759</v>
      </c>
      <c r="K302" s="945"/>
      <c r="L302" s="943"/>
      <c r="M302" s="944"/>
      <c r="N302" s="681"/>
    </row>
    <row r="303" spans="1:14" s="3" customFormat="1" ht="11.25" x14ac:dyDescent="0.25">
      <c r="A303" s="927"/>
      <c r="B303" s="928"/>
      <c r="C303" s="965"/>
      <c r="D303" s="927"/>
      <c r="E303" s="927"/>
      <c r="F303" s="12" t="s">
        <v>761</v>
      </c>
      <c r="G303" s="250">
        <v>1</v>
      </c>
      <c r="H303" s="977"/>
      <c r="I303" s="12" t="s">
        <v>10</v>
      </c>
      <c r="J303" s="12" t="s">
        <v>749</v>
      </c>
      <c r="K303" s="945"/>
      <c r="L303" s="943"/>
      <c r="M303" s="944"/>
      <c r="N303" s="681"/>
    </row>
    <row r="304" spans="1:14" s="3" customFormat="1" ht="11.25" x14ac:dyDescent="0.25">
      <c r="A304" s="927"/>
      <c r="B304" s="928"/>
      <c r="C304" s="965"/>
      <c r="D304" s="927"/>
      <c r="E304" s="927"/>
      <c r="F304" s="12" t="s">
        <v>7817</v>
      </c>
      <c r="G304" s="250">
        <v>2</v>
      </c>
      <c r="H304" s="977"/>
      <c r="I304" s="12" t="s">
        <v>10</v>
      </c>
      <c r="J304" s="12" t="s">
        <v>762</v>
      </c>
      <c r="K304" s="945"/>
      <c r="L304" s="943"/>
      <c r="M304" s="944"/>
      <c r="N304" s="681"/>
    </row>
    <row r="305" spans="1:14" s="3" customFormat="1" ht="11.25" x14ac:dyDescent="0.25">
      <c r="A305" s="927"/>
      <c r="B305" s="928"/>
      <c r="C305" s="965"/>
      <c r="D305" s="927"/>
      <c r="E305" s="927"/>
      <c r="F305" s="12" t="s">
        <v>763</v>
      </c>
      <c r="G305" s="250">
        <v>1</v>
      </c>
      <c r="H305" s="977"/>
      <c r="I305" s="12" t="s">
        <v>10</v>
      </c>
      <c r="J305" s="12" t="s">
        <v>759</v>
      </c>
      <c r="K305" s="945"/>
      <c r="L305" s="943"/>
      <c r="M305" s="944"/>
      <c r="N305" s="681"/>
    </row>
    <row r="306" spans="1:14" s="3" customFormat="1" ht="11.25" x14ac:dyDescent="0.25">
      <c r="A306" s="927"/>
      <c r="B306" s="928"/>
      <c r="C306" s="965"/>
      <c r="D306" s="927"/>
      <c r="E306" s="927"/>
      <c r="F306" s="12" t="s">
        <v>764</v>
      </c>
      <c r="G306" s="250">
        <v>1</v>
      </c>
      <c r="H306" s="977"/>
      <c r="I306" s="12" t="s">
        <v>10</v>
      </c>
      <c r="J306" s="12" t="s">
        <v>749</v>
      </c>
      <c r="K306" s="945"/>
      <c r="L306" s="943"/>
      <c r="M306" s="944"/>
      <c r="N306" s="681"/>
    </row>
    <row r="307" spans="1:14" s="3" customFormat="1" ht="11.25" x14ac:dyDescent="0.25">
      <c r="A307" s="927"/>
      <c r="B307" s="928"/>
      <c r="C307" s="965"/>
      <c r="D307" s="927"/>
      <c r="E307" s="927"/>
      <c r="F307" s="12" t="s">
        <v>765</v>
      </c>
      <c r="G307" s="250">
        <v>1</v>
      </c>
      <c r="H307" s="977"/>
      <c r="I307" s="12" t="s">
        <v>10</v>
      </c>
      <c r="J307" s="12" t="s">
        <v>759</v>
      </c>
      <c r="K307" s="945"/>
      <c r="L307" s="943"/>
      <c r="M307" s="944"/>
      <c r="N307" s="681"/>
    </row>
    <row r="308" spans="1:14" s="3" customFormat="1" ht="11.25" x14ac:dyDescent="0.25">
      <c r="A308" s="927"/>
      <c r="B308" s="928"/>
      <c r="C308" s="965"/>
      <c r="D308" s="927"/>
      <c r="E308" s="927"/>
      <c r="F308" s="12" t="s">
        <v>758</v>
      </c>
      <c r="G308" s="250">
        <v>1</v>
      </c>
      <c r="H308" s="977"/>
      <c r="I308" s="12" t="s">
        <v>10</v>
      </c>
      <c r="J308" s="12" t="s">
        <v>759</v>
      </c>
      <c r="K308" s="945"/>
      <c r="L308" s="943"/>
      <c r="M308" s="944"/>
      <c r="N308" s="681"/>
    </row>
    <row r="309" spans="1:14" s="3" customFormat="1" ht="11.25" x14ac:dyDescent="0.25">
      <c r="A309" s="927"/>
      <c r="B309" s="928"/>
      <c r="C309" s="965"/>
      <c r="D309" s="927"/>
      <c r="E309" s="927"/>
      <c r="F309" s="12" t="s">
        <v>766</v>
      </c>
      <c r="G309" s="250">
        <v>1</v>
      </c>
      <c r="H309" s="977"/>
      <c r="I309" s="12" t="s">
        <v>10</v>
      </c>
      <c r="J309" s="12" t="s">
        <v>759</v>
      </c>
      <c r="K309" s="945"/>
      <c r="L309" s="943"/>
      <c r="M309" s="942"/>
      <c r="N309" s="681"/>
    </row>
    <row r="310" spans="1:14" s="3" customFormat="1" ht="11.25" x14ac:dyDescent="0.25">
      <c r="A310" s="927" t="s">
        <v>4951</v>
      </c>
      <c r="B310" s="928" t="s">
        <v>6690</v>
      </c>
      <c r="C310" s="946" t="s">
        <v>739</v>
      </c>
      <c r="D310" s="927" t="s">
        <v>6809</v>
      </c>
      <c r="E310" s="927" t="s">
        <v>739</v>
      </c>
      <c r="F310" s="12" t="s">
        <v>4918</v>
      </c>
      <c r="G310" s="250">
        <v>1</v>
      </c>
      <c r="H310" s="977" t="s">
        <v>6682</v>
      </c>
      <c r="I310" s="12"/>
      <c r="J310" s="13"/>
      <c r="K310" s="945">
        <v>2</v>
      </c>
      <c r="L310" s="943"/>
      <c r="M310" s="941"/>
      <c r="N310" s="681"/>
    </row>
    <row r="311" spans="1:14" s="3" customFormat="1" ht="11.25" x14ac:dyDescent="0.25">
      <c r="A311" s="927"/>
      <c r="B311" s="928"/>
      <c r="C311" s="946"/>
      <c r="D311" s="927"/>
      <c r="E311" s="927"/>
      <c r="F311" s="12" t="s">
        <v>767</v>
      </c>
      <c r="G311" s="250">
        <v>38</v>
      </c>
      <c r="H311" s="977"/>
      <c r="I311" s="12" t="s">
        <v>22</v>
      </c>
      <c r="J311" s="13" t="s">
        <v>768</v>
      </c>
      <c r="K311" s="945"/>
      <c r="L311" s="943"/>
      <c r="M311" s="944"/>
      <c r="N311" s="681"/>
    </row>
    <row r="312" spans="1:14" s="3" customFormat="1" ht="11.25" x14ac:dyDescent="0.25">
      <c r="A312" s="927"/>
      <c r="B312" s="928"/>
      <c r="C312" s="946"/>
      <c r="D312" s="927"/>
      <c r="E312" s="927"/>
      <c r="F312" s="12" t="s">
        <v>769</v>
      </c>
      <c r="G312" s="250">
        <v>21</v>
      </c>
      <c r="H312" s="977"/>
      <c r="I312" s="12" t="s">
        <v>424</v>
      </c>
      <c r="J312" s="13"/>
      <c r="K312" s="945"/>
      <c r="L312" s="943"/>
      <c r="M312" s="944"/>
      <c r="N312" s="681"/>
    </row>
    <row r="313" spans="1:14" s="3" customFormat="1" ht="11.25" x14ac:dyDescent="0.25">
      <c r="A313" s="927"/>
      <c r="B313" s="928"/>
      <c r="C313" s="946"/>
      <c r="D313" s="927"/>
      <c r="E313" s="927"/>
      <c r="F313" s="12" t="s">
        <v>770</v>
      </c>
      <c r="G313" s="250">
        <v>35</v>
      </c>
      <c r="H313" s="977"/>
      <c r="I313" s="12" t="s">
        <v>771</v>
      </c>
      <c r="J313" s="13"/>
      <c r="K313" s="945"/>
      <c r="L313" s="943"/>
      <c r="M313" s="944"/>
      <c r="N313" s="681"/>
    </row>
    <row r="314" spans="1:14" s="3" customFormat="1" ht="11.25" x14ac:dyDescent="0.25">
      <c r="A314" s="927"/>
      <c r="B314" s="928"/>
      <c r="C314" s="946"/>
      <c r="D314" s="927"/>
      <c r="E314" s="927"/>
      <c r="F314" s="12" t="s">
        <v>21</v>
      </c>
      <c r="G314" s="250">
        <v>13</v>
      </c>
      <c r="H314" s="977"/>
      <c r="I314" s="12" t="s">
        <v>22</v>
      </c>
      <c r="J314" s="13" t="s">
        <v>23</v>
      </c>
      <c r="K314" s="945"/>
      <c r="L314" s="943"/>
      <c r="M314" s="944"/>
      <c r="N314" s="681"/>
    </row>
    <row r="315" spans="1:14" s="3" customFormat="1" ht="11.25" x14ac:dyDescent="0.25">
      <c r="A315" s="927"/>
      <c r="B315" s="928"/>
      <c r="C315" s="946"/>
      <c r="D315" s="927"/>
      <c r="E315" s="927"/>
      <c r="F315" s="12" t="s">
        <v>500</v>
      </c>
      <c r="G315" s="250">
        <v>52</v>
      </c>
      <c r="H315" s="977"/>
      <c r="I315" s="12" t="s">
        <v>22</v>
      </c>
      <c r="J315" s="13" t="s">
        <v>23</v>
      </c>
      <c r="K315" s="945"/>
      <c r="L315" s="943"/>
      <c r="M315" s="944"/>
      <c r="N315" s="681"/>
    </row>
    <row r="316" spans="1:14" s="3" customFormat="1" ht="11.25" x14ac:dyDescent="0.25">
      <c r="A316" s="927"/>
      <c r="B316" s="928"/>
      <c r="C316" s="946"/>
      <c r="D316" s="927"/>
      <c r="E316" s="927"/>
      <c r="F316" s="12" t="s">
        <v>772</v>
      </c>
      <c r="G316" s="250">
        <v>20</v>
      </c>
      <c r="H316" s="977"/>
      <c r="I316" s="12" t="s">
        <v>773</v>
      </c>
      <c r="J316" s="13" t="s">
        <v>774</v>
      </c>
      <c r="K316" s="945"/>
      <c r="L316" s="943"/>
      <c r="M316" s="944"/>
      <c r="N316" s="681"/>
    </row>
    <row r="317" spans="1:14" s="3" customFormat="1" ht="11.25" x14ac:dyDescent="0.25">
      <c r="A317" s="927"/>
      <c r="B317" s="928"/>
      <c r="C317" s="946"/>
      <c r="D317" s="927"/>
      <c r="E317" s="927"/>
      <c r="F317" s="12" t="s">
        <v>775</v>
      </c>
      <c r="G317" s="250">
        <v>5</v>
      </c>
      <c r="H317" s="977"/>
      <c r="I317" s="12" t="s">
        <v>17</v>
      </c>
      <c r="J317" s="13">
        <v>22050</v>
      </c>
      <c r="K317" s="945"/>
      <c r="L317" s="943"/>
      <c r="M317" s="944"/>
      <c r="N317" s="681"/>
    </row>
    <row r="318" spans="1:14" s="3" customFormat="1" ht="11.25" x14ac:dyDescent="0.25">
      <c r="A318" s="927"/>
      <c r="B318" s="928"/>
      <c r="C318" s="946"/>
      <c r="D318" s="927"/>
      <c r="E318" s="927"/>
      <c r="F318" s="12" t="s">
        <v>26</v>
      </c>
      <c r="G318" s="250">
        <v>11</v>
      </c>
      <c r="H318" s="977"/>
      <c r="I318" s="12" t="s">
        <v>15</v>
      </c>
      <c r="J318" s="13">
        <v>895</v>
      </c>
      <c r="K318" s="945"/>
      <c r="L318" s="943"/>
      <c r="M318" s="944"/>
      <c r="N318" s="681"/>
    </row>
    <row r="319" spans="1:14" s="3" customFormat="1" ht="11.25" x14ac:dyDescent="0.25">
      <c r="A319" s="927"/>
      <c r="B319" s="928"/>
      <c r="C319" s="946"/>
      <c r="D319" s="927"/>
      <c r="E319" s="927"/>
      <c r="F319" s="12" t="s">
        <v>776</v>
      </c>
      <c r="G319" s="250">
        <v>5</v>
      </c>
      <c r="H319" s="977"/>
      <c r="I319" s="12" t="s">
        <v>15</v>
      </c>
      <c r="J319" s="13">
        <v>207</v>
      </c>
      <c r="K319" s="945"/>
      <c r="L319" s="943"/>
      <c r="M319" s="944"/>
      <c r="N319" s="681"/>
    </row>
    <row r="320" spans="1:14" s="3" customFormat="1" ht="11.25" x14ac:dyDescent="0.25">
      <c r="A320" s="927"/>
      <c r="B320" s="928"/>
      <c r="C320" s="946"/>
      <c r="D320" s="927"/>
      <c r="E320" s="927"/>
      <c r="F320" s="12" t="s">
        <v>27</v>
      </c>
      <c r="G320" s="250">
        <v>59</v>
      </c>
      <c r="H320" s="977"/>
      <c r="I320" s="12" t="s">
        <v>424</v>
      </c>
      <c r="J320" s="13"/>
      <c r="K320" s="945"/>
      <c r="L320" s="943"/>
      <c r="M320" s="944"/>
      <c r="N320" s="681"/>
    </row>
    <row r="321" spans="1:14" s="3" customFormat="1" ht="11.25" x14ac:dyDescent="0.25">
      <c r="A321" s="927"/>
      <c r="B321" s="928"/>
      <c r="C321" s="946"/>
      <c r="D321" s="927"/>
      <c r="E321" s="927"/>
      <c r="F321" s="12" t="s">
        <v>30</v>
      </c>
      <c r="G321" s="250">
        <v>13</v>
      </c>
      <c r="H321" s="977"/>
      <c r="I321" s="12" t="s">
        <v>777</v>
      </c>
      <c r="J321" s="13" t="s">
        <v>778</v>
      </c>
      <c r="K321" s="945"/>
      <c r="L321" s="943"/>
      <c r="M321" s="944"/>
      <c r="N321" s="681"/>
    </row>
    <row r="322" spans="1:14" s="3" customFormat="1" ht="11.25" x14ac:dyDescent="0.25">
      <c r="A322" s="927"/>
      <c r="B322" s="928"/>
      <c r="C322" s="946"/>
      <c r="D322" s="927"/>
      <c r="E322" s="927"/>
      <c r="F322" s="12" t="s">
        <v>32</v>
      </c>
      <c r="G322" s="250">
        <v>34</v>
      </c>
      <c r="H322" s="977"/>
      <c r="I322" s="12" t="s">
        <v>33</v>
      </c>
      <c r="J322" s="13"/>
      <c r="K322" s="945"/>
      <c r="L322" s="943"/>
      <c r="M322" s="944"/>
      <c r="N322" s="681"/>
    </row>
    <row r="323" spans="1:14" s="3" customFormat="1" ht="11.25" x14ac:dyDescent="0.25">
      <c r="A323" s="927"/>
      <c r="B323" s="928"/>
      <c r="C323" s="946"/>
      <c r="D323" s="927"/>
      <c r="E323" s="927"/>
      <c r="F323" s="12" t="s">
        <v>34</v>
      </c>
      <c r="G323" s="250">
        <v>10</v>
      </c>
      <c r="H323" s="977"/>
      <c r="I323" s="12" t="s">
        <v>35</v>
      </c>
      <c r="J323" s="13"/>
      <c r="K323" s="945"/>
      <c r="L323" s="943"/>
      <c r="M323" s="944"/>
      <c r="N323" s="681"/>
    </row>
    <row r="324" spans="1:14" s="3" customFormat="1" ht="11.25" x14ac:dyDescent="0.25">
      <c r="A324" s="927"/>
      <c r="B324" s="928"/>
      <c r="C324" s="946"/>
      <c r="D324" s="927"/>
      <c r="E324" s="927"/>
      <c r="F324" s="12" t="s">
        <v>36</v>
      </c>
      <c r="G324" s="250">
        <v>32</v>
      </c>
      <c r="H324" s="977"/>
      <c r="I324" s="12" t="s">
        <v>35</v>
      </c>
      <c r="J324" s="13"/>
      <c r="K324" s="945"/>
      <c r="L324" s="943"/>
      <c r="M324" s="944"/>
      <c r="N324" s="681"/>
    </row>
    <row r="325" spans="1:14" s="3" customFormat="1" ht="11.25" x14ac:dyDescent="0.25">
      <c r="A325" s="927"/>
      <c r="B325" s="928"/>
      <c r="C325" s="946"/>
      <c r="D325" s="927"/>
      <c r="E325" s="927"/>
      <c r="F325" s="12" t="s">
        <v>4938</v>
      </c>
      <c r="G325" s="250">
        <v>32</v>
      </c>
      <c r="H325" s="977"/>
      <c r="I325" s="12" t="s">
        <v>35</v>
      </c>
      <c r="J325" s="13"/>
      <c r="K325" s="945"/>
      <c r="L325" s="943"/>
      <c r="M325" s="944"/>
      <c r="N325" s="681"/>
    </row>
    <row r="326" spans="1:14" s="3" customFormat="1" ht="11.25" x14ac:dyDescent="0.25">
      <c r="A326" s="927"/>
      <c r="B326" s="928"/>
      <c r="C326" s="946"/>
      <c r="D326" s="927"/>
      <c r="E326" s="927"/>
      <c r="F326" s="12" t="s">
        <v>38</v>
      </c>
      <c r="G326" s="250">
        <v>5</v>
      </c>
      <c r="H326" s="977"/>
      <c r="I326" s="12" t="s">
        <v>35</v>
      </c>
      <c r="J326" s="13"/>
      <c r="K326" s="945"/>
      <c r="L326" s="943"/>
      <c r="M326" s="944"/>
      <c r="N326" s="681"/>
    </row>
    <row r="327" spans="1:14" s="3" customFormat="1" ht="11.25" x14ac:dyDescent="0.25">
      <c r="A327" s="927"/>
      <c r="B327" s="928"/>
      <c r="C327" s="946"/>
      <c r="D327" s="927"/>
      <c r="E327" s="927"/>
      <c r="F327" s="12" t="s">
        <v>779</v>
      </c>
      <c r="G327" s="250">
        <v>1</v>
      </c>
      <c r="H327" s="977"/>
      <c r="I327" s="12" t="s">
        <v>780</v>
      </c>
      <c r="J327" s="13" t="s">
        <v>781</v>
      </c>
      <c r="K327" s="945"/>
      <c r="L327" s="943"/>
      <c r="M327" s="944"/>
      <c r="N327" s="681"/>
    </row>
    <row r="328" spans="1:14" s="3" customFormat="1" ht="11.25" x14ac:dyDescent="0.25">
      <c r="A328" s="927"/>
      <c r="B328" s="928"/>
      <c r="C328" s="946"/>
      <c r="D328" s="927"/>
      <c r="E328" s="927"/>
      <c r="F328" s="12" t="s">
        <v>782</v>
      </c>
      <c r="G328" s="250">
        <v>1</v>
      </c>
      <c r="H328" s="977"/>
      <c r="I328" s="12" t="s">
        <v>780</v>
      </c>
      <c r="J328" s="13" t="s">
        <v>783</v>
      </c>
      <c r="K328" s="945"/>
      <c r="L328" s="943"/>
      <c r="M328" s="944"/>
      <c r="N328" s="681"/>
    </row>
    <row r="329" spans="1:14" s="3" customFormat="1" ht="11.25" x14ac:dyDescent="0.25">
      <c r="A329" s="927"/>
      <c r="B329" s="928"/>
      <c r="C329" s="946"/>
      <c r="D329" s="927"/>
      <c r="E329" s="927"/>
      <c r="F329" s="12" t="s">
        <v>506</v>
      </c>
      <c r="G329" s="250">
        <v>2</v>
      </c>
      <c r="H329" s="977"/>
      <c r="I329" s="12" t="s">
        <v>780</v>
      </c>
      <c r="J329" s="13" t="s">
        <v>783</v>
      </c>
      <c r="K329" s="945"/>
      <c r="L329" s="943"/>
      <c r="M329" s="944"/>
      <c r="N329" s="681"/>
    </row>
    <row r="330" spans="1:14" s="3" customFormat="1" ht="11.25" x14ac:dyDescent="0.25">
      <c r="A330" s="927"/>
      <c r="B330" s="928"/>
      <c r="C330" s="946"/>
      <c r="D330" s="927"/>
      <c r="E330" s="927"/>
      <c r="F330" s="12" t="s">
        <v>507</v>
      </c>
      <c r="G330" s="250">
        <v>1</v>
      </c>
      <c r="H330" s="977"/>
      <c r="I330" s="12" t="s">
        <v>780</v>
      </c>
      <c r="J330" s="13" t="s">
        <v>783</v>
      </c>
      <c r="K330" s="945"/>
      <c r="L330" s="943"/>
      <c r="M330" s="944"/>
      <c r="N330" s="681"/>
    </row>
    <row r="331" spans="1:14" s="3" customFormat="1" ht="11.25" x14ac:dyDescent="0.25">
      <c r="A331" s="927"/>
      <c r="B331" s="928"/>
      <c r="C331" s="946"/>
      <c r="D331" s="927"/>
      <c r="E331" s="927"/>
      <c r="F331" s="12" t="s">
        <v>784</v>
      </c>
      <c r="G331" s="250">
        <v>2</v>
      </c>
      <c r="H331" s="977"/>
      <c r="I331" s="12" t="s">
        <v>780</v>
      </c>
      <c r="J331" s="13" t="s">
        <v>785</v>
      </c>
      <c r="K331" s="945"/>
      <c r="L331" s="943"/>
      <c r="M331" s="944"/>
      <c r="N331" s="681"/>
    </row>
    <row r="332" spans="1:14" s="3" customFormat="1" ht="11.25" x14ac:dyDescent="0.25">
      <c r="A332" s="927"/>
      <c r="B332" s="928"/>
      <c r="C332" s="946"/>
      <c r="D332" s="927"/>
      <c r="E332" s="927"/>
      <c r="F332" s="12" t="s">
        <v>786</v>
      </c>
      <c r="G332" s="250">
        <v>2</v>
      </c>
      <c r="H332" s="977"/>
      <c r="I332" s="12" t="s">
        <v>780</v>
      </c>
      <c r="J332" s="13" t="s">
        <v>785</v>
      </c>
      <c r="K332" s="945"/>
      <c r="L332" s="943"/>
      <c r="M332" s="944"/>
      <c r="N332" s="681"/>
    </row>
    <row r="333" spans="1:14" s="3" customFormat="1" ht="11.25" x14ac:dyDescent="0.25">
      <c r="A333" s="927"/>
      <c r="B333" s="928"/>
      <c r="C333" s="946"/>
      <c r="D333" s="927"/>
      <c r="E333" s="927"/>
      <c r="F333" s="12" t="s">
        <v>787</v>
      </c>
      <c r="G333" s="250">
        <v>6</v>
      </c>
      <c r="H333" s="977"/>
      <c r="I333" s="12"/>
      <c r="J333" s="13"/>
      <c r="K333" s="945"/>
      <c r="L333" s="943"/>
      <c r="M333" s="942"/>
      <c r="N333" s="681"/>
    </row>
    <row r="334" spans="1:14" s="3" customFormat="1" ht="11.25" x14ac:dyDescent="0.25">
      <c r="A334" s="927" t="s">
        <v>7207</v>
      </c>
      <c r="B334" s="928" t="s">
        <v>6690</v>
      </c>
      <c r="C334" s="965" t="s">
        <v>739</v>
      </c>
      <c r="D334" s="927" t="s">
        <v>6693</v>
      </c>
      <c r="E334" s="927" t="s">
        <v>5851</v>
      </c>
      <c r="F334" s="12" t="s">
        <v>790</v>
      </c>
      <c r="G334" s="250">
        <v>1</v>
      </c>
      <c r="H334" s="948" t="s">
        <v>6682</v>
      </c>
      <c r="I334" s="12" t="s">
        <v>8</v>
      </c>
      <c r="J334" s="12" t="s">
        <v>791</v>
      </c>
      <c r="K334" s="928">
        <v>2</v>
      </c>
      <c r="L334" s="941"/>
      <c r="M334" s="941"/>
      <c r="N334" s="681"/>
    </row>
    <row r="335" spans="1:14" s="3" customFormat="1" ht="11.25" x14ac:dyDescent="0.25">
      <c r="A335" s="927"/>
      <c r="B335" s="928"/>
      <c r="C335" s="965"/>
      <c r="D335" s="927"/>
      <c r="E335" s="927"/>
      <c r="F335" s="12" t="s">
        <v>792</v>
      </c>
      <c r="G335" s="250">
        <v>1</v>
      </c>
      <c r="H335" s="948"/>
      <c r="I335" s="12" t="s">
        <v>8</v>
      </c>
      <c r="J335" s="12" t="s">
        <v>793</v>
      </c>
      <c r="K335" s="928"/>
      <c r="L335" s="944"/>
      <c r="M335" s="944"/>
      <c r="N335" s="681"/>
    </row>
    <row r="336" spans="1:14" s="3" customFormat="1" ht="11.25" x14ac:dyDescent="0.25">
      <c r="A336" s="927"/>
      <c r="B336" s="928"/>
      <c r="C336" s="965"/>
      <c r="D336" s="927"/>
      <c r="E336" s="927"/>
      <c r="F336" s="12" t="s">
        <v>794</v>
      </c>
      <c r="G336" s="250">
        <v>1</v>
      </c>
      <c r="H336" s="948"/>
      <c r="I336" s="12" t="s">
        <v>8</v>
      </c>
      <c r="J336" s="12" t="s">
        <v>793</v>
      </c>
      <c r="K336" s="928"/>
      <c r="L336" s="944"/>
      <c r="M336" s="944"/>
      <c r="N336" s="681"/>
    </row>
    <row r="337" spans="1:14" s="3" customFormat="1" ht="11.25" x14ac:dyDescent="0.25">
      <c r="A337" s="927"/>
      <c r="B337" s="928"/>
      <c r="C337" s="965"/>
      <c r="D337" s="927"/>
      <c r="E337" s="927"/>
      <c r="F337" s="12" t="s">
        <v>795</v>
      </c>
      <c r="G337" s="250">
        <v>1</v>
      </c>
      <c r="H337" s="948"/>
      <c r="I337" s="12" t="s">
        <v>8</v>
      </c>
      <c r="J337" s="12" t="s">
        <v>793</v>
      </c>
      <c r="K337" s="928"/>
      <c r="L337" s="944"/>
      <c r="M337" s="944"/>
      <c r="N337" s="681"/>
    </row>
    <row r="338" spans="1:14" s="3" customFormat="1" ht="11.25" x14ac:dyDescent="0.25">
      <c r="A338" s="927"/>
      <c r="B338" s="928"/>
      <c r="C338" s="965"/>
      <c r="D338" s="927"/>
      <c r="E338" s="927"/>
      <c r="F338" s="12" t="s">
        <v>796</v>
      </c>
      <c r="G338" s="250">
        <v>1</v>
      </c>
      <c r="H338" s="948"/>
      <c r="I338" s="12" t="s">
        <v>8</v>
      </c>
      <c r="J338" s="12" t="s">
        <v>793</v>
      </c>
      <c r="K338" s="928"/>
      <c r="L338" s="944"/>
      <c r="M338" s="944"/>
      <c r="N338" s="681"/>
    </row>
    <row r="339" spans="1:14" s="3" customFormat="1" ht="11.25" x14ac:dyDescent="0.25">
      <c r="A339" s="927"/>
      <c r="B339" s="928"/>
      <c r="C339" s="965"/>
      <c r="D339" s="927"/>
      <c r="E339" s="927"/>
      <c r="F339" s="12" t="s">
        <v>797</v>
      </c>
      <c r="G339" s="250">
        <v>1</v>
      </c>
      <c r="H339" s="948"/>
      <c r="I339" s="12" t="s">
        <v>8</v>
      </c>
      <c r="J339" s="12" t="s">
        <v>793</v>
      </c>
      <c r="K339" s="928"/>
      <c r="L339" s="942"/>
      <c r="M339" s="942"/>
      <c r="N339" s="681"/>
    </row>
    <row r="340" spans="1:14" s="3" customFormat="1" ht="11.25" x14ac:dyDescent="0.25">
      <c r="A340" s="927" t="s">
        <v>7208</v>
      </c>
      <c r="B340" s="928" t="s">
        <v>6690</v>
      </c>
      <c r="C340" s="965" t="s">
        <v>739</v>
      </c>
      <c r="D340" s="927" t="s">
        <v>6694</v>
      </c>
      <c r="E340" s="927" t="s">
        <v>739</v>
      </c>
      <c r="F340" s="12" t="s">
        <v>798</v>
      </c>
      <c r="G340" s="250">
        <v>1</v>
      </c>
      <c r="H340" s="948" t="s">
        <v>6682</v>
      </c>
      <c r="I340" s="12" t="s">
        <v>10</v>
      </c>
      <c r="J340" s="12" t="s">
        <v>799</v>
      </c>
      <c r="K340" s="928">
        <v>2</v>
      </c>
      <c r="L340" s="943"/>
      <c r="M340" s="941"/>
      <c r="N340" s="681"/>
    </row>
    <row r="341" spans="1:14" s="3" customFormat="1" ht="11.25" x14ac:dyDescent="0.25">
      <c r="A341" s="927"/>
      <c r="B341" s="928"/>
      <c r="C341" s="965"/>
      <c r="D341" s="927"/>
      <c r="E341" s="927"/>
      <c r="F341" s="12" t="s">
        <v>800</v>
      </c>
      <c r="G341" s="250">
        <v>1</v>
      </c>
      <c r="H341" s="948"/>
      <c r="I341" s="12" t="s">
        <v>10</v>
      </c>
      <c r="J341" s="12" t="s">
        <v>801</v>
      </c>
      <c r="K341" s="928"/>
      <c r="L341" s="943"/>
      <c r="M341" s="944"/>
      <c r="N341" s="681"/>
    </row>
    <row r="342" spans="1:14" s="3" customFormat="1" ht="11.25" x14ac:dyDescent="0.25">
      <c r="A342" s="927"/>
      <c r="B342" s="928"/>
      <c r="C342" s="965"/>
      <c r="D342" s="927"/>
      <c r="E342" s="927"/>
      <c r="F342" s="12" t="s">
        <v>802</v>
      </c>
      <c r="G342" s="250">
        <v>1</v>
      </c>
      <c r="H342" s="948"/>
      <c r="I342" s="12" t="s">
        <v>10</v>
      </c>
      <c r="J342" s="12" t="s">
        <v>803</v>
      </c>
      <c r="K342" s="928"/>
      <c r="L342" s="943"/>
      <c r="M342" s="944"/>
      <c r="N342" s="681"/>
    </row>
    <row r="343" spans="1:14" s="3" customFormat="1" ht="22.5" x14ac:dyDescent="0.25">
      <c r="A343" s="927"/>
      <c r="B343" s="928"/>
      <c r="C343" s="965"/>
      <c r="D343" s="927"/>
      <c r="E343" s="927"/>
      <c r="F343" s="12" t="s">
        <v>804</v>
      </c>
      <c r="G343" s="250">
        <v>1</v>
      </c>
      <c r="H343" s="948"/>
      <c r="I343" s="12" t="s">
        <v>10</v>
      </c>
      <c r="J343" s="12" t="s">
        <v>805</v>
      </c>
      <c r="K343" s="928"/>
      <c r="L343" s="943"/>
      <c r="M343" s="944"/>
      <c r="N343" s="681"/>
    </row>
    <row r="344" spans="1:14" s="3" customFormat="1" ht="22.5" x14ac:dyDescent="0.25">
      <c r="A344" s="927"/>
      <c r="B344" s="928"/>
      <c r="C344" s="965"/>
      <c r="D344" s="927"/>
      <c r="E344" s="927"/>
      <c r="F344" s="12" t="s">
        <v>806</v>
      </c>
      <c r="G344" s="250">
        <v>1</v>
      </c>
      <c r="H344" s="948"/>
      <c r="I344" s="12" t="s">
        <v>10</v>
      </c>
      <c r="J344" s="12" t="s">
        <v>805</v>
      </c>
      <c r="K344" s="928"/>
      <c r="L344" s="943"/>
      <c r="M344" s="944"/>
      <c r="N344" s="681"/>
    </row>
    <row r="345" spans="1:14" s="3" customFormat="1" ht="11.25" x14ac:dyDescent="0.25">
      <c r="A345" s="927"/>
      <c r="B345" s="928"/>
      <c r="C345" s="965"/>
      <c r="D345" s="927"/>
      <c r="E345" s="927"/>
      <c r="F345" s="12" t="s">
        <v>807</v>
      </c>
      <c r="G345" s="250">
        <v>1</v>
      </c>
      <c r="H345" s="948"/>
      <c r="I345" s="12" t="s">
        <v>10</v>
      </c>
      <c r="J345" s="12" t="s">
        <v>808</v>
      </c>
      <c r="K345" s="928"/>
      <c r="L345" s="943"/>
      <c r="M345" s="944"/>
      <c r="N345" s="681"/>
    </row>
    <row r="346" spans="1:14" s="3" customFormat="1" ht="11.25" x14ac:dyDescent="0.25">
      <c r="A346" s="927"/>
      <c r="B346" s="928"/>
      <c r="C346" s="965"/>
      <c r="D346" s="927"/>
      <c r="E346" s="927"/>
      <c r="F346" s="12" t="s">
        <v>809</v>
      </c>
      <c r="G346" s="250">
        <v>1</v>
      </c>
      <c r="H346" s="948"/>
      <c r="I346" s="12" t="s">
        <v>10</v>
      </c>
      <c r="J346" s="12" t="s">
        <v>808</v>
      </c>
      <c r="K346" s="928"/>
      <c r="L346" s="943"/>
      <c r="M346" s="944"/>
      <c r="N346" s="681"/>
    </row>
    <row r="347" spans="1:14" s="3" customFormat="1" ht="22.5" x14ac:dyDescent="0.25">
      <c r="A347" s="927"/>
      <c r="B347" s="928"/>
      <c r="C347" s="965"/>
      <c r="D347" s="927"/>
      <c r="E347" s="927"/>
      <c r="F347" s="12" t="s">
        <v>810</v>
      </c>
      <c r="G347" s="250">
        <v>1</v>
      </c>
      <c r="H347" s="948"/>
      <c r="I347" s="12" t="s">
        <v>10</v>
      </c>
      <c r="J347" s="12" t="s">
        <v>805</v>
      </c>
      <c r="K347" s="928"/>
      <c r="L347" s="943"/>
      <c r="M347" s="944"/>
      <c r="N347" s="681"/>
    </row>
    <row r="348" spans="1:14" s="3" customFormat="1" ht="22.5" x14ac:dyDescent="0.25">
      <c r="A348" s="927"/>
      <c r="B348" s="928"/>
      <c r="C348" s="965"/>
      <c r="D348" s="927"/>
      <c r="E348" s="927"/>
      <c r="F348" s="12" t="s">
        <v>811</v>
      </c>
      <c r="G348" s="250">
        <v>1</v>
      </c>
      <c r="H348" s="948"/>
      <c r="I348" s="12" t="s">
        <v>10</v>
      </c>
      <c r="J348" s="12" t="s">
        <v>805</v>
      </c>
      <c r="K348" s="928"/>
      <c r="L348" s="943"/>
      <c r="M348" s="944"/>
      <c r="N348" s="681"/>
    </row>
    <row r="349" spans="1:14" s="3" customFormat="1" ht="22.5" x14ac:dyDescent="0.25">
      <c r="A349" s="927"/>
      <c r="B349" s="928"/>
      <c r="C349" s="965"/>
      <c r="D349" s="927"/>
      <c r="E349" s="927"/>
      <c r="F349" s="12" t="s">
        <v>812</v>
      </c>
      <c r="G349" s="250">
        <v>1</v>
      </c>
      <c r="H349" s="948"/>
      <c r="I349" s="12" t="s">
        <v>10</v>
      </c>
      <c r="J349" s="12" t="s">
        <v>805</v>
      </c>
      <c r="K349" s="928"/>
      <c r="L349" s="943"/>
      <c r="M349" s="944"/>
      <c r="N349" s="681"/>
    </row>
    <row r="350" spans="1:14" s="3" customFormat="1" ht="22.5" x14ac:dyDescent="0.25">
      <c r="A350" s="927"/>
      <c r="B350" s="928"/>
      <c r="C350" s="965"/>
      <c r="D350" s="927"/>
      <c r="E350" s="927"/>
      <c r="F350" s="12" t="s">
        <v>4939</v>
      </c>
      <c r="G350" s="250">
        <v>1</v>
      </c>
      <c r="H350" s="948"/>
      <c r="I350" s="12" t="s">
        <v>10</v>
      </c>
      <c r="J350" s="12" t="s">
        <v>805</v>
      </c>
      <c r="K350" s="928"/>
      <c r="L350" s="943"/>
      <c r="M350" s="944"/>
      <c r="N350" s="681"/>
    </row>
    <row r="351" spans="1:14" s="3" customFormat="1" ht="22.5" x14ac:dyDescent="0.25">
      <c r="A351" s="927"/>
      <c r="B351" s="928"/>
      <c r="C351" s="965"/>
      <c r="D351" s="927"/>
      <c r="E351" s="927"/>
      <c r="F351" s="12" t="s">
        <v>813</v>
      </c>
      <c r="G351" s="250">
        <v>1</v>
      </c>
      <c r="H351" s="948"/>
      <c r="I351" s="12" t="s">
        <v>10</v>
      </c>
      <c r="J351" s="12" t="s">
        <v>805</v>
      </c>
      <c r="K351" s="928"/>
      <c r="L351" s="943"/>
      <c r="M351" s="944"/>
      <c r="N351" s="681"/>
    </row>
    <row r="352" spans="1:14" s="3" customFormat="1" ht="22.5" x14ac:dyDescent="0.25">
      <c r="A352" s="927"/>
      <c r="B352" s="928"/>
      <c r="C352" s="965"/>
      <c r="D352" s="927"/>
      <c r="E352" s="927"/>
      <c r="F352" s="12" t="s">
        <v>814</v>
      </c>
      <c r="G352" s="250">
        <v>1</v>
      </c>
      <c r="H352" s="948"/>
      <c r="I352" s="12" t="s">
        <v>10</v>
      </c>
      <c r="J352" s="12" t="s">
        <v>805</v>
      </c>
      <c r="K352" s="928"/>
      <c r="L352" s="943"/>
      <c r="M352" s="944"/>
      <c r="N352" s="681"/>
    </row>
    <row r="353" spans="1:14" s="3" customFormat="1" ht="22.5" x14ac:dyDescent="0.25">
      <c r="A353" s="927"/>
      <c r="B353" s="928"/>
      <c r="C353" s="965"/>
      <c r="D353" s="927"/>
      <c r="E353" s="927"/>
      <c r="F353" s="12" t="s">
        <v>815</v>
      </c>
      <c r="G353" s="250">
        <v>1</v>
      </c>
      <c r="H353" s="948"/>
      <c r="I353" s="12" t="s">
        <v>10</v>
      </c>
      <c r="J353" s="12" t="s">
        <v>816</v>
      </c>
      <c r="K353" s="928"/>
      <c r="L353" s="943"/>
      <c r="M353" s="944"/>
      <c r="N353" s="681"/>
    </row>
    <row r="354" spans="1:14" s="3" customFormat="1" ht="11.25" x14ac:dyDescent="0.25">
      <c r="A354" s="927"/>
      <c r="B354" s="928"/>
      <c r="C354" s="965"/>
      <c r="D354" s="927"/>
      <c r="E354" s="927"/>
      <c r="F354" s="12" t="s">
        <v>817</v>
      </c>
      <c r="G354" s="250">
        <v>1</v>
      </c>
      <c r="H354" s="948"/>
      <c r="I354" s="12" t="s">
        <v>10</v>
      </c>
      <c r="J354" s="12" t="s">
        <v>818</v>
      </c>
      <c r="K354" s="928"/>
      <c r="L354" s="943"/>
      <c r="M354" s="944"/>
      <c r="N354" s="681"/>
    </row>
    <row r="355" spans="1:14" s="3" customFormat="1" ht="11.25" x14ac:dyDescent="0.25">
      <c r="A355" s="927"/>
      <c r="B355" s="928"/>
      <c r="C355" s="965"/>
      <c r="D355" s="927"/>
      <c r="E355" s="927"/>
      <c r="F355" s="12" t="s">
        <v>819</v>
      </c>
      <c r="G355" s="250">
        <v>1</v>
      </c>
      <c r="H355" s="948"/>
      <c r="I355" s="12" t="s">
        <v>10</v>
      </c>
      <c r="J355" s="12" t="s">
        <v>820</v>
      </c>
      <c r="K355" s="928"/>
      <c r="L355" s="943"/>
      <c r="M355" s="944"/>
      <c r="N355" s="681"/>
    </row>
    <row r="356" spans="1:14" s="3" customFormat="1" ht="11.25" x14ac:dyDescent="0.25">
      <c r="A356" s="927"/>
      <c r="B356" s="928"/>
      <c r="C356" s="965"/>
      <c r="D356" s="927"/>
      <c r="E356" s="927"/>
      <c r="F356" s="12" t="s">
        <v>821</v>
      </c>
      <c r="G356" s="250">
        <v>1</v>
      </c>
      <c r="H356" s="948"/>
      <c r="I356" s="12" t="s">
        <v>10</v>
      </c>
      <c r="J356" s="12" t="s">
        <v>820</v>
      </c>
      <c r="K356" s="928"/>
      <c r="L356" s="943"/>
      <c r="M356" s="944"/>
      <c r="N356" s="681"/>
    </row>
    <row r="357" spans="1:14" s="3" customFormat="1" ht="11.25" x14ac:dyDescent="0.25">
      <c r="A357" s="927"/>
      <c r="B357" s="928"/>
      <c r="C357" s="965"/>
      <c r="D357" s="927"/>
      <c r="E357" s="927"/>
      <c r="F357" s="12" t="s">
        <v>822</v>
      </c>
      <c r="G357" s="250">
        <v>1</v>
      </c>
      <c r="H357" s="948"/>
      <c r="I357" s="12" t="s">
        <v>10</v>
      </c>
      <c r="J357" s="12" t="s">
        <v>820</v>
      </c>
      <c r="K357" s="928"/>
      <c r="L357" s="943"/>
      <c r="M357" s="944"/>
      <c r="N357" s="681"/>
    </row>
    <row r="358" spans="1:14" s="3" customFormat="1" ht="11.25" x14ac:dyDescent="0.25">
      <c r="A358" s="927"/>
      <c r="B358" s="928"/>
      <c r="C358" s="965"/>
      <c r="D358" s="927"/>
      <c r="E358" s="927"/>
      <c r="F358" s="12" t="s">
        <v>823</v>
      </c>
      <c r="G358" s="250">
        <v>1</v>
      </c>
      <c r="H358" s="948"/>
      <c r="I358" s="12" t="s">
        <v>10</v>
      </c>
      <c r="J358" s="12" t="s">
        <v>820</v>
      </c>
      <c r="K358" s="928"/>
      <c r="L358" s="943"/>
      <c r="M358" s="944"/>
      <c r="N358" s="681"/>
    </row>
    <row r="359" spans="1:14" s="3" customFormat="1" ht="11.25" x14ac:dyDescent="0.25">
      <c r="A359" s="927"/>
      <c r="B359" s="928"/>
      <c r="C359" s="965"/>
      <c r="D359" s="927"/>
      <c r="E359" s="927"/>
      <c r="F359" s="12" t="s">
        <v>824</v>
      </c>
      <c r="G359" s="250">
        <v>1</v>
      </c>
      <c r="H359" s="948"/>
      <c r="I359" s="12" t="s">
        <v>10</v>
      </c>
      <c r="J359" s="12" t="s">
        <v>820</v>
      </c>
      <c r="K359" s="928"/>
      <c r="L359" s="943"/>
      <c r="M359" s="944"/>
      <c r="N359" s="681"/>
    </row>
    <row r="360" spans="1:14" s="3" customFormat="1" ht="11.25" x14ac:dyDescent="0.25">
      <c r="A360" s="927"/>
      <c r="B360" s="928"/>
      <c r="C360" s="965"/>
      <c r="D360" s="927"/>
      <c r="E360" s="927"/>
      <c r="F360" s="12" t="s">
        <v>825</v>
      </c>
      <c r="G360" s="250">
        <v>1</v>
      </c>
      <c r="H360" s="948"/>
      <c r="I360" s="12" t="s">
        <v>10</v>
      </c>
      <c r="J360" s="12" t="s">
        <v>820</v>
      </c>
      <c r="K360" s="928"/>
      <c r="L360" s="943"/>
      <c r="M360" s="944"/>
      <c r="N360" s="681"/>
    </row>
    <row r="361" spans="1:14" s="3" customFormat="1" ht="11.25" x14ac:dyDescent="0.25">
      <c r="A361" s="927"/>
      <c r="B361" s="928"/>
      <c r="C361" s="965"/>
      <c r="D361" s="927"/>
      <c r="E361" s="927"/>
      <c r="F361" s="12" t="s">
        <v>826</v>
      </c>
      <c r="G361" s="250">
        <v>1</v>
      </c>
      <c r="H361" s="948"/>
      <c r="I361" s="12" t="s">
        <v>10</v>
      </c>
      <c r="J361" s="12" t="s">
        <v>827</v>
      </c>
      <c r="K361" s="928"/>
      <c r="L361" s="943"/>
      <c r="M361" s="944"/>
      <c r="N361" s="681"/>
    </row>
    <row r="362" spans="1:14" s="3" customFormat="1" ht="11.25" x14ac:dyDescent="0.25">
      <c r="A362" s="927"/>
      <c r="B362" s="928"/>
      <c r="C362" s="965"/>
      <c r="D362" s="927"/>
      <c r="E362" s="927"/>
      <c r="F362" s="12" t="s">
        <v>828</v>
      </c>
      <c r="G362" s="250">
        <v>1</v>
      </c>
      <c r="H362" s="948"/>
      <c r="I362" s="12" t="s">
        <v>10</v>
      </c>
      <c r="J362" s="12" t="s">
        <v>827</v>
      </c>
      <c r="K362" s="928"/>
      <c r="L362" s="943"/>
      <c r="M362" s="944"/>
      <c r="N362" s="681"/>
    </row>
    <row r="363" spans="1:14" s="3" customFormat="1" ht="11.25" x14ac:dyDescent="0.25">
      <c r="A363" s="927"/>
      <c r="B363" s="928"/>
      <c r="C363" s="965"/>
      <c r="D363" s="927"/>
      <c r="E363" s="927"/>
      <c r="F363" s="12" t="s">
        <v>829</v>
      </c>
      <c r="G363" s="250">
        <v>1</v>
      </c>
      <c r="H363" s="948"/>
      <c r="I363" s="12" t="s">
        <v>10</v>
      </c>
      <c r="J363" s="12" t="s">
        <v>827</v>
      </c>
      <c r="K363" s="928"/>
      <c r="L363" s="943"/>
      <c r="M363" s="944"/>
      <c r="N363" s="681"/>
    </row>
    <row r="364" spans="1:14" s="3" customFormat="1" ht="11.25" x14ac:dyDescent="0.25">
      <c r="A364" s="927"/>
      <c r="B364" s="928"/>
      <c r="C364" s="965"/>
      <c r="D364" s="927"/>
      <c r="E364" s="927"/>
      <c r="F364" s="12" t="s">
        <v>830</v>
      </c>
      <c r="G364" s="250">
        <v>1</v>
      </c>
      <c r="H364" s="948"/>
      <c r="I364" s="12" t="s">
        <v>10</v>
      </c>
      <c r="J364" s="12" t="s">
        <v>820</v>
      </c>
      <c r="K364" s="928"/>
      <c r="L364" s="943"/>
      <c r="M364" s="944"/>
      <c r="N364" s="681"/>
    </row>
    <row r="365" spans="1:14" s="3" customFormat="1" ht="11.25" x14ac:dyDescent="0.25">
      <c r="A365" s="927"/>
      <c r="B365" s="928"/>
      <c r="C365" s="965"/>
      <c r="D365" s="927"/>
      <c r="E365" s="927"/>
      <c r="F365" s="12" t="s">
        <v>831</v>
      </c>
      <c r="G365" s="250">
        <v>1</v>
      </c>
      <c r="H365" s="948"/>
      <c r="I365" s="12" t="s">
        <v>10</v>
      </c>
      <c r="J365" s="12" t="s">
        <v>827</v>
      </c>
      <c r="K365" s="928"/>
      <c r="L365" s="943"/>
      <c r="M365" s="944"/>
      <c r="N365" s="681"/>
    </row>
    <row r="366" spans="1:14" s="3" customFormat="1" ht="11.25" x14ac:dyDescent="0.25">
      <c r="A366" s="927"/>
      <c r="B366" s="928"/>
      <c r="C366" s="965"/>
      <c r="D366" s="927"/>
      <c r="E366" s="927"/>
      <c r="F366" s="12" t="s">
        <v>832</v>
      </c>
      <c r="G366" s="250">
        <v>1</v>
      </c>
      <c r="H366" s="948"/>
      <c r="I366" s="12" t="s">
        <v>10</v>
      </c>
      <c r="J366" s="12" t="s">
        <v>833</v>
      </c>
      <c r="K366" s="928"/>
      <c r="L366" s="943"/>
      <c r="M366" s="944"/>
      <c r="N366" s="681"/>
    </row>
    <row r="367" spans="1:14" s="3" customFormat="1" ht="11.25" x14ac:dyDescent="0.25">
      <c r="A367" s="927"/>
      <c r="B367" s="928"/>
      <c r="C367" s="965"/>
      <c r="D367" s="927"/>
      <c r="E367" s="927"/>
      <c r="F367" s="12" t="s">
        <v>834</v>
      </c>
      <c r="G367" s="250">
        <v>1</v>
      </c>
      <c r="H367" s="948"/>
      <c r="I367" s="12" t="s">
        <v>10</v>
      </c>
      <c r="J367" s="12"/>
      <c r="K367" s="928"/>
      <c r="L367" s="943"/>
      <c r="M367" s="942"/>
      <c r="N367" s="681"/>
    </row>
    <row r="368" spans="1:14" s="3" customFormat="1" ht="11.25" x14ac:dyDescent="0.25">
      <c r="A368" s="927" t="s">
        <v>7209</v>
      </c>
      <c r="B368" s="928" t="s">
        <v>6690</v>
      </c>
      <c r="C368" s="946" t="s">
        <v>739</v>
      </c>
      <c r="D368" s="927" t="s">
        <v>6693</v>
      </c>
      <c r="E368" s="927" t="s">
        <v>5431</v>
      </c>
      <c r="F368" s="12" t="s">
        <v>5487</v>
      </c>
      <c r="G368" s="376">
        <v>2</v>
      </c>
      <c r="H368" s="927" t="s">
        <v>6682</v>
      </c>
      <c r="I368" s="12" t="s">
        <v>8</v>
      </c>
      <c r="J368" s="56"/>
      <c r="K368" s="928">
        <v>2</v>
      </c>
      <c r="L368" s="943"/>
      <c r="M368" s="941"/>
      <c r="N368" s="681"/>
    </row>
    <row r="369" spans="1:14" s="3" customFormat="1" ht="11.25" x14ac:dyDescent="0.25">
      <c r="A369" s="927"/>
      <c r="B369" s="928"/>
      <c r="C369" s="946"/>
      <c r="D369" s="927"/>
      <c r="E369" s="927"/>
      <c r="F369" s="12" t="s">
        <v>5488</v>
      </c>
      <c r="G369" s="376">
        <v>1</v>
      </c>
      <c r="H369" s="927"/>
      <c r="I369" s="12" t="s">
        <v>8</v>
      </c>
      <c r="J369" s="56"/>
      <c r="K369" s="928"/>
      <c r="L369" s="943"/>
      <c r="M369" s="944"/>
      <c r="N369" s="681"/>
    </row>
    <row r="370" spans="1:14" s="3" customFormat="1" ht="11.25" x14ac:dyDescent="0.25">
      <c r="A370" s="927"/>
      <c r="B370" s="928"/>
      <c r="C370" s="946"/>
      <c r="D370" s="927"/>
      <c r="E370" s="927"/>
      <c r="F370" s="12" t="s">
        <v>5489</v>
      </c>
      <c r="G370" s="376">
        <v>1</v>
      </c>
      <c r="H370" s="927"/>
      <c r="I370" s="12" t="s">
        <v>8</v>
      </c>
      <c r="J370" s="56"/>
      <c r="K370" s="928"/>
      <c r="L370" s="943"/>
      <c r="M370" s="944"/>
      <c r="N370" s="681"/>
    </row>
    <row r="371" spans="1:14" s="3" customFormat="1" ht="11.25" x14ac:dyDescent="0.25">
      <c r="A371" s="927"/>
      <c r="B371" s="928"/>
      <c r="C371" s="946"/>
      <c r="D371" s="927"/>
      <c r="E371" s="927"/>
      <c r="F371" s="12" t="s">
        <v>5490</v>
      </c>
      <c r="G371" s="376">
        <v>1</v>
      </c>
      <c r="H371" s="927"/>
      <c r="I371" s="12" t="s">
        <v>8</v>
      </c>
      <c r="J371" s="56"/>
      <c r="K371" s="928"/>
      <c r="L371" s="943"/>
      <c r="M371" s="944"/>
      <c r="N371" s="681"/>
    </row>
    <row r="372" spans="1:14" s="3" customFormat="1" ht="11.25" x14ac:dyDescent="0.25">
      <c r="A372" s="927"/>
      <c r="B372" s="928"/>
      <c r="C372" s="946"/>
      <c r="D372" s="927"/>
      <c r="E372" s="927"/>
      <c r="F372" s="12" t="s">
        <v>5491</v>
      </c>
      <c r="G372" s="376">
        <v>1</v>
      </c>
      <c r="H372" s="927"/>
      <c r="I372" s="12" t="s">
        <v>8</v>
      </c>
      <c r="J372" s="56"/>
      <c r="K372" s="928"/>
      <c r="L372" s="943"/>
      <c r="M372" s="942"/>
      <c r="N372" s="681"/>
    </row>
    <row r="373" spans="1:14" s="3" customFormat="1" ht="11.25" x14ac:dyDescent="0.25">
      <c r="A373" s="927" t="s">
        <v>7210</v>
      </c>
      <c r="B373" s="928" t="s">
        <v>6690</v>
      </c>
      <c r="C373" s="965" t="s">
        <v>739</v>
      </c>
      <c r="D373" s="927" t="s">
        <v>6814</v>
      </c>
      <c r="E373" s="239" t="s">
        <v>722</v>
      </c>
      <c r="F373" s="12" t="s">
        <v>835</v>
      </c>
      <c r="G373" s="250">
        <v>1</v>
      </c>
      <c r="H373" s="948" t="s">
        <v>6684</v>
      </c>
      <c r="I373" s="12" t="s">
        <v>836</v>
      </c>
      <c r="J373" s="12" t="s">
        <v>837</v>
      </c>
      <c r="K373" s="928">
        <v>1</v>
      </c>
      <c r="L373" s="941"/>
      <c r="M373" s="941"/>
      <c r="N373" s="681"/>
    </row>
    <row r="374" spans="1:14" s="3" customFormat="1" ht="11.25" x14ac:dyDescent="0.25">
      <c r="A374" s="927"/>
      <c r="B374" s="928"/>
      <c r="C374" s="965"/>
      <c r="D374" s="927"/>
      <c r="E374" s="239" t="s">
        <v>719</v>
      </c>
      <c r="F374" s="12" t="s">
        <v>838</v>
      </c>
      <c r="G374" s="250">
        <v>1</v>
      </c>
      <c r="H374" s="948"/>
      <c r="I374" s="12" t="s">
        <v>836</v>
      </c>
      <c r="J374" s="12" t="s">
        <v>837</v>
      </c>
      <c r="K374" s="928"/>
      <c r="L374" s="944"/>
      <c r="M374" s="944"/>
      <c r="N374" s="681"/>
    </row>
    <row r="375" spans="1:14" s="3" customFormat="1" ht="11.25" x14ac:dyDescent="0.25">
      <c r="A375" s="927"/>
      <c r="B375" s="928"/>
      <c r="C375" s="965"/>
      <c r="D375" s="927"/>
      <c r="E375" s="239" t="s">
        <v>839</v>
      </c>
      <c r="F375" s="12" t="s">
        <v>840</v>
      </c>
      <c r="G375" s="250">
        <v>1</v>
      </c>
      <c r="H375" s="948"/>
      <c r="I375" s="12" t="s">
        <v>836</v>
      </c>
      <c r="J375" s="12" t="s">
        <v>837</v>
      </c>
      <c r="K375" s="928"/>
      <c r="L375" s="944"/>
      <c r="M375" s="944"/>
      <c r="N375" s="681"/>
    </row>
    <row r="376" spans="1:14" s="3" customFormat="1" ht="11.25" x14ac:dyDescent="0.25">
      <c r="A376" s="927"/>
      <c r="B376" s="928"/>
      <c r="C376" s="965"/>
      <c r="D376" s="927"/>
      <c r="E376" s="239" t="s">
        <v>841</v>
      </c>
      <c r="F376" s="12" t="s">
        <v>842</v>
      </c>
      <c r="G376" s="250">
        <v>1</v>
      </c>
      <c r="H376" s="948"/>
      <c r="I376" s="12" t="s">
        <v>836</v>
      </c>
      <c r="J376" s="12" t="s">
        <v>837</v>
      </c>
      <c r="K376" s="928"/>
      <c r="L376" s="944"/>
      <c r="M376" s="944"/>
      <c r="N376" s="681"/>
    </row>
    <row r="377" spans="1:14" s="3" customFormat="1" ht="11.25" x14ac:dyDescent="0.25">
      <c r="A377" s="927"/>
      <c r="B377" s="928"/>
      <c r="C377" s="965"/>
      <c r="D377" s="927"/>
      <c r="E377" s="239" t="s">
        <v>843</v>
      </c>
      <c r="F377" s="12" t="s">
        <v>844</v>
      </c>
      <c r="G377" s="250">
        <v>1</v>
      </c>
      <c r="H377" s="948"/>
      <c r="I377" s="12" t="s">
        <v>836</v>
      </c>
      <c r="J377" s="12" t="s">
        <v>837</v>
      </c>
      <c r="K377" s="928"/>
      <c r="L377" s="944"/>
      <c r="M377" s="944"/>
      <c r="N377" s="681"/>
    </row>
    <row r="378" spans="1:14" s="3" customFormat="1" ht="11.25" x14ac:dyDescent="0.25">
      <c r="A378" s="927"/>
      <c r="B378" s="928"/>
      <c r="C378" s="965"/>
      <c r="D378" s="927"/>
      <c r="E378" s="239" t="s">
        <v>739</v>
      </c>
      <c r="F378" s="12" t="s">
        <v>845</v>
      </c>
      <c r="G378" s="250">
        <v>1</v>
      </c>
      <c r="H378" s="948"/>
      <c r="I378" s="12" t="s">
        <v>836</v>
      </c>
      <c r="J378" s="12" t="s">
        <v>837</v>
      </c>
      <c r="K378" s="928"/>
      <c r="L378" s="944"/>
      <c r="M378" s="944"/>
      <c r="N378" s="681"/>
    </row>
    <row r="379" spans="1:14" s="3" customFormat="1" ht="11.25" x14ac:dyDescent="0.25">
      <c r="A379" s="927"/>
      <c r="B379" s="928"/>
      <c r="C379" s="965"/>
      <c r="D379" s="927"/>
      <c r="E379" s="239" t="s">
        <v>739</v>
      </c>
      <c r="F379" s="12" t="s">
        <v>846</v>
      </c>
      <c r="G379" s="250">
        <v>1</v>
      </c>
      <c r="H379" s="948"/>
      <c r="I379" s="12" t="s">
        <v>836</v>
      </c>
      <c r="J379" s="12" t="s">
        <v>837</v>
      </c>
      <c r="K379" s="928"/>
      <c r="L379" s="942"/>
      <c r="M379" s="942"/>
      <c r="N379" s="681"/>
    </row>
    <row r="380" spans="1:14" s="3" customFormat="1" ht="11.25" x14ac:dyDescent="0.25">
      <c r="A380" s="927" t="s">
        <v>7836</v>
      </c>
      <c r="B380" s="928" t="s">
        <v>6690</v>
      </c>
      <c r="C380" s="965" t="s">
        <v>739</v>
      </c>
      <c r="D380" s="927" t="s">
        <v>6812</v>
      </c>
      <c r="E380" s="927" t="s">
        <v>739</v>
      </c>
      <c r="F380" s="12" t="s">
        <v>4918</v>
      </c>
      <c r="G380" s="250">
        <v>1</v>
      </c>
      <c r="H380" s="948" t="s">
        <v>6682</v>
      </c>
      <c r="I380" s="12"/>
      <c r="J380" s="12"/>
      <c r="K380" s="928">
        <v>2</v>
      </c>
      <c r="L380" s="943"/>
      <c r="M380" s="941"/>
      <c r="N380" s="681"/>
    </row>
    <row r="381" spans="1:14" s="3" customFormat="1" ht="11.25" x14ac:dyDescent="0.25">
      <c r="A381" s="927"/>
      <c r="B381" s="928"/>
      <c r="C381" s="965"/>
      <c r="D381" s="927"/>
      <c r="E381" s="927"/>
      <c r="F381" s="12" t="s">
        <v>847</v>
      </c>
      <c r="G381" s="250">
        <v>13</v>
      </c>
      <c r="H381" s="948"/>
      <c r="I381" s="12" t="s">
        <v>22</v>
      </c>
      <c r="J381" s="12" t="s">
        <v>768</v>
      </c>
      <c r="K381" s="928"/>
      <c r="L381" s="943"/>
      <c r="M381" s="944"/>
      <c r="N381" s="681"/>
    </row>
    <row r="382" spans="1:14" s="3" customFormat="1" ht="11.25" x14ac:dyDescent="0.25">
      <c r="A382" s="927"/>
      <c r="B382" s="928"/>
      <c r="C382" s="965"/>
      <c r="D382" s="927"/>
      <c r="E382" s="927"/>
      <c r="F382" s="12" t="s">
        <v>496</v>
      </c>
      <c r="G382" s="250">
        <v>39</v>
      </c>
      <c r="H382" s="948"/>
      <c r="I382" s="12" t="s">
        <v>17</v>
      </c>
      <c r="J382" s="13" t="s">
        <v>18</v>
      </c>
      <c r="K382" s="928"/>
      <c r="L382" s="943"/>
      <c r="M382" s="944"/>
      <c r="N382" s="681"/>
    </row>
    <row r="383" spans="1:14" s="3" customFormat="1" ht="11.25" x14ac:dyDescent="0.25">
      <c r="A383" s="927"/>
      <c r="B383" s="928"/>
      <c r="C383" s="965"/>
      <c r="D383" s="927"/>
      <c r="E383" s="927"/>
      <c r="F383" s="12" t="s">
        <v>848</v>
      </c>
      <c r="G383" s="250">
        <v>24</v>
      </c>
      <c r="H383" s="948"/>
      <c r="I383" s="12" t="s">
        <v>22</v>
      </c>
      <c r="J383" s="13"/>
      <c r="K383" s="928"/>
      <c r="L383" s="943"/>
      <c r="M383" s="944"/>
      <c r="N383" s="681"/>
    </row>
    <row r="384" spans="1:14" s="3" customFormat="1" ht="11.25" x14ac:dyDescent="0.25">
      <c r="A384" s="927"/>
      <c r="B384" s="928"/>
      <c r="C384" s="965"/>
      <c r="D384" s="927"/>
      <c r="E384" s="927"/>
      <c r="F384" s="12" t="s">
        <v>849</v>
      </c>
      <c r="G384" s="250">
        <v>7</v>
      </c>
      <c r="H384" s="948"/>
      <c r="I384" s="12" t="s">
        <v>17</v>
      </c>
      <c r="J384" s="13" t="s">
        <v>18</v>
      </c>
      <c r="K384" s="928"/>
      <c r="L384" s="943"/>
      <c r="M384" s="944"/>
      <c r="N384" s="681"/>
    </row>
    <row r="385" spans="1:14" s="3" customFormat="1" ht="11.25" x14ac:dyDescent="0.25">
      <c r="A385" s="927"/>
      <c r="B385" s="928"/>
      <c r="C385" s="965"/>
      <c r="D385" s="927"/>
      <c r="E385" s="927"/>
      <c r="F385" s="12" t="s">
        <v>850</v>
      </c>
      <c r="G385" s="250">
        <v>12</v>
      </c>
      <c r="H385" s="948"/>
      <c r="I385" s="12" t="s">
        <v>771</v>
      </c>
      <c r="J385" s="13"/>
      <c r="K385" s="928"/>
      <c r="L385" s="943"/>
      <c r="M385" s="944"/>
      <c r="N385" s="681"/>
    </row>
    <row r="386" spans="1:14" s="3" customFormat="1" ht="11.25" x14ac:dyDescent="0.25">
      <c r="A386" s="927"/>
      <c r="B386" s="928"/>
      <c r="C386" s="965"/>
      <c r="D386" s="927"/>
      <c r="E386" s="927"/>
      <c r="F386" s="12" t="s">
        <v>499</v>
      </c>
      <c r="G386" s="250">
        <v>36</v>
      </c>
      <c r="H386" s="948"/>
      <c r="I386" s="12" t="s">
        <v>22</v>
      </c>
      <c r="J386" s="13" t="s">
        <v>23</v>
      </c>
      <c r="K386" s="928"/>
      <c r="L386" s="943"/>
      <c r="M386" s="944"/>
      <c r="N386" s="681"/>
    </row>
    <row r="387" spans="1:14" s="3" customFormat="1" ht="11.25" x14ac:dyDescent="0.25">
      <c r="A387" s="927"/>
      <c r="B387" s="928"/>
      <c r="C387" s="965"/>
      <c r="D387" s="927"/>
      <c r="E387" s="927"/>
      <c r="F387" s="12" t="s">
        <v>500</v>
      </c>
      <c r="G387" s="250">
        <v>27</v>
      </c>
      <c r="H387" s="948"/>
      <c r="I387" s="12"/>
      <c r="J387" s="13"/>
      <c r="K387" s="928"/>
      <c r="L387" s="943"/>
      <c r="M387" s="944"/>
      <c r="N387" s="681"/>
    </row>
    <row r="388" spans="1:14" s="3" customFormat="1" ht="11.25" x14ac:dyDescent="0.25">
      <c r="A388" s="927"/>
      <c r="B388" s="928"/>
      <c r="C388" s="965"/>
      <c r="D388" s="927"/>
      <c r="E388" s="927"/>
      <c r="F388" s="12" t="s">
        <v>851</v>
      </c>
      <c r="G388" s="250">
        <v>33</v>
      </c>
      <c r="H388" s="948"/>
      <c r="I388" s="12" t="s">
        <v>852</v>
      </c>
      <c r="J388" s="13"/>
      <c r="K388" s="928"/>
      <c r="L388" s="943"/>
      <c r="M388" s="944"/>
      <c r="N388" s="681"/>
    </row>
    <row r="389" spans="1:14" s="3" customFormat="1" ht="22.5" x14ac:dyDescent="0.25">
      <c r="A389" s="927"/>
      <c r="B389" s="928"/>
      <c r="C389" s="965"/>
      <c r="D389" s="927"/>
      <c r="E389" s="927"/>
      <c r="F389" s="12" t="s">
        <v>853</v>
      </c>
      <c r="G389" s="250">
        <v>7</v>
      </c>
      <c r="H389" s="948"/>
      <c r="I389" s="12" t="s">
        <v>852</v>
      </c>
      <c r="J389" s="13"/>
      <c r="K389" s="928"/>
      <c r="L389" s="943"/>
      <c r="M389" s="944"/>
      <c r="N389" s="681"/>
    </row>
    <row r="390" spans="1:14" s="3" customFormat="1" ht="11.25" x14ac:dyDescent="0.25">
      <c r="A390" s="927"/>
      <c r="B390" s="928"/>
      <c r="C390" s="965"/>
      <c r="D390" s="927"/>
      <c r="E390" s="927"/>
      <c r="F390" s="12" t="s">
        <v>854</v>
      </c>
      <c r="G390" s="250">
        <v>7</v>
      </c>
      <c r="H390" s="948"/>
      <c r="I390" s="12" t="s">
        <v>17</v>
      </c>
      <c r="J390" s="13">
        <v>22050</v>
      </c>
      <c r="K390" s="928"/>
      <c r="L390" s="943"/>
      <c r="M390" s="944"/>
      <c r="N390" s="681"/>
    </row>
    <row r="391" spans="1:14" s="3" customFormat="1" ht="11.25" x14ac:dyDescent="0.25">
      <c r="A391" s="927"/>
      <c r="B391" s="928"/>
      <c r="C391" s="965"/>
      <c r="D391" s="927"/>
      <c r="E391" s="927"/>
      <c r="F391" s="12" t="s">
        <v>855</v>
      </c>
      <c r="G391" s="250">
        <v>1</v>
      </c>
      <c r="H391" s="948"/>
      <c r="I391" s="12" t="s">
        <v>13</v>
      </c>
      <c r="J391" s="13" t="s">
        <v>856</v>
      </c>
      <c r="K391" s="928"/>
      <c r="L391" s="943"/>
      <c r="M391" s="944"/>
      <c r="N391" s="681"/>
    </row>
    <row r="392" spans="1:14" s="3" customFormat="1" ht="11.25" x14ac:dyDescent="0.25">
      <c r="A392" s="927"/>
      <c r="B392" s="928"/>
      <c r="C392" s="965"/>
      <c r="D392" s="927"/>
      <c r="E392" s="927"/>
      <c r="F392" s="12" t="s">
        <v>857</v>
      </c>
      <c r="G392" s="250">
        <v>22</v>
      </c>
      <c r="H392" s="948"/>
      <c r="I392" s="12" t="s">
        <v>15</v>
      </c>
      <c r="J392" s="13">
        <v>895</v>
      </c>
      <c r="K392" s="928"/>
      <c r="L392" s="943"/>
      <c r="M392" s="944"/>
      <c r="N392" s="681"/>
    </row>
    <row r="393" spans="1:14" s="3" customFormat="1" ht="11.25" x14ac:dyDescent="0.25">
      <c r="A393" s="927"/>
      <c r="B393" s="928"/>
      <c r="C393" s="965"/>
      <c r="D393" s="927"/>
      <c r="E393" s="927"/>
      <c r="F393" s="12" t="s">
        <v>858</v>
      </c>
      <c r="G393" s="250">
        <v>8</v>
      </c>
      <c r="H393" s="948"/>
      <c r="I393" s="12" t="s">
        <v>15</v>
      </c>
      <c r="J393" s="13">
        <v>207</v>
      </c>
      <c r="K393" s="928"/>
      <c r="L393" s="943"/>
      <c r="M393" s="944"/>
      <c r="N393" s="681"/>
    </row>
    <row r="394" spans="1:14" s="3" customFormat="1" ht="11.25" x14ac:dyDescent="0.25">
      <c r="A394" s="927"/>
      <c r="B394" s="928"/>
      <c r="C394" s="965"/>
      <c r="D394" s="927"/>
      <c r="E394" s="927"/>
      <c r="F394" s="12" t="s">
        <v>27</v>
      </c>
      <c r="G394" s="250">
        <v>73</v>
      </c>
      <c r="H394" s="948"/>
      <c r="I394" s="12"/>
      <c r="J394" s="13"/>
      <c r="K394" s="928"/>
      <c r="L394" s="943"/>
      <c r="M394" s="944"/>
      <c r="N394" s="681"/>
    </row>
    <row r="395" spans="1:14" s="3" customFormat="1" ht="11.25" x14ac:dyDescent="0.25">
      <c r="A395" s="927"/>
      <c r="B395" s="928"/>
      <c r="C395" s="965"/>
      <c r="D395" s="927"/>
      <c r="E395" s="927"/>
      <c r="F395" s="12" t="s">
        <v>859</v>
      </c>
      <c r="G395" s="250">
        <v>5</v>
      </c>
      <c r="H395" s="948"/>
      <c r="I395" s="12" t="s">
        <v>777</v>
      </c>
      <c r="J395" s="13" t="s">
        <v>860</v>
      </c>
      <c r="K395" s="928"/>
      <c r="L395" s="943"/>
      <c r="M395" s="944"/>
      <c r="N395" s="681"/>
    </row>
    <row r="396" spans="1:14" s="3" customFormat="1" ht="11.25" x14ac:dyDescent="0.25">
      <c r="A396" s="927"/>
      <c r="B396" s="928"/>
      <c r="C396" s="965"/>
      <c r="D396" s="927"/>
      <c r="E396" s="927"/>
      <c r="F396" s="12" t="s">
        <v>30</v>
      </c>
      <c r="G396" s="250">
        <v>38</v>
      </c>
      <c r="H396" s="948"/>
      <c r="I396" s="12" t="s">
        <v>777</v>
      </c>
      <c r="J396" s="13" t="s">
        <v>778</v>
      </c>
      <c r="K396" s="928"/>
      <c r="L396" s="943"/>
      <c r="M396" s="944"/>
      <c r="N396" s="681"/>
    </row>
    <row r="397" spans="1:14" s="3" customFormat="1" ht="11.25" x14ac:dyDescent="0.25">
      <c r="A397" s="927"/>
      <c r="B397" s="928"/>
      <c r="C397" s="965"/>
      <c r="D397" s="927"/>
      <c r="E397" s="927"/>
      <c r="F397" s="12" t="s">
        <v>32</v>
      </c>
      <c r="G397" s="250">
        <v>58</v>
      </c>
      <c r="H397" s="948"/>
      <c r="I397" s="12" t="s">
        <v>33</v>
      </c>
      <c r="J397" s="13"/>
      <c r="K397" s="928"/>
      <c r="L397" s="943"/>
      <c r="M397" s="944"/>
      <c r="N397" s="681"/>
    </row>
    <row r="398" spans="1:14" s="3" customFormat="1" ht="11.25" x14ac:dyDescent="0.25">
      <c r="A398" s="927"/>
      <c r="B398" s="928"/>
      <c r="C398" s="965"/>
      <c r="D398" s="927"/>
      <c r="E398" s="927"/>
      <c r="F398" s="12" t="s">
        <v>34</v>
      </c>
      <c r="G398" s="250">
        <v>8</v>
      </c>
      <c r="H398" s="948"/>
      <c r="I398" s="12" t="s">
        <v>35</v>
      </c>
      <c r="J398" s="13"/>
      <c r="K398" s="928"/>
      <c r="L398" s="943"/>
      <c r="M398" s="944"/>
      <c r="N398" s="681"/>
    </row>
    <row r="399" spans="1:14" s="3" customFormat="1" ht="11.25" x14ac:dyDescent="0.25">
      <c r="A399" s="927"/>
      <c r="B399" s="928"/>
      <c r="C399" s="965"/>
      <c r="D399" s="927"/>
      <c r="E399" s="927"/>
      <c r="F399" s="12" t="s">
        <v>36</v>
      </c>
      <c r="G399" s="250">
        <v>78</v>
      </c>
      <c r="H399" s="948"/>
      <c r="I399" s="12" t="s">
        <v>35</v>
      </c>
      <c r="J399" s="13"/>
      <c r="K399" s="928"/>
      <c r="L399" s="943"/>
      <c r="M399" s="944"/>
      <c r="N399" s="681"/>
    </row>
    <row r="400" spans="1:14" s="3" customFormat="1" ht="11.25" x14ac:dyDescent="0.25">
      <c r="A400" s="927"/>
      <c r="B400" s="928"/>
      <c r="C400" s="965"/>
      <c r="D400" s="927"/>
      <c r="E400" s="927"/>
      <c r="F400" s="12" t="s">
        <v>37</v>
      </c>
      <c r="G400" s="250">
        <v>78</v>
      </c>
      <c r="H400" s="948"/>
      <c r="I400" s="12" t="s">
        <v>35</v>
      </c>
      <c r="J400" s="13"/>
      <c r="K400" s="928"/>
      <c r="L400" s="943"/>
      <c r="M400" s="944"/>
      <c r="N400" s="681"/>
    </row>
    <row r="401" spans="1:14" s="3" customFormat="1" ht="11.25" x14ac:dyDescent="0.25">
      <c r="A401" s="927"/>
      <c r="B401" s="928"/>
      <c r="C401" s="965"/>
      <c r="D401" s="927"/>
      <c r="E401" s="927"/>
      <c r="F401" s="12" t="s">
        <v>38</v>
      </c>
      <c r="G401" s="250">
        <v>5</v>
      </c>
      <c r="H401" s="948"/>
      <c r="I401" s="12" t="s">
        <v>35</v>
      </c>
      <c r="J401" s="13"/>
      <c r="K401" s="928"/>
      <c r="L401" s="943"/>
      <c r="M401" s="944"/>
      <c r="N401" s="681"/>
    </row>
    <row r="402" spans="1:14" s="3" customFormat="1" ht="11.25" x14ac:dyDescent="0.25">
      <c r="A402" s="927"/>
      <c r="B402" s="928"/>
      <c r="C402" s="965"/>
      <c r="D402" s="927"/>
      <c r="E402" s="927"/>
      <c r="F402" s="12" t="s">
        <v>41</v>
      </c>
      <c r="G402" s="250">
        <v>7</v>
      </c>
      <c r="H402" s="948"/>
      <c r="I402" s="12" t="s">
        <v>852</v>
      </c>
      <c r="J402" s="13"/>
      <c r="K402" s="928"/>
      <c r="L402" s="943"/>
      <c r="M402" s="944"/>
      <c r="N402" s="681"/>
    </row>
    <row r="403" spans="1:14" s="3" customFormat="1" ht="11.25" x14ac:dyDescent="0.25">
      <c r="A403" s="927"/>
      <c r="B403" s="928"/>
      <c r="C403" s="965"/>
      <c r="D403" s="927"/>
      <c r="E403" s="927"/>
      <c r="F403" s="12" t="s">
        <v>861</v>
      </c>
      <c r="G403" s="250">
        <v>10</v>
      </c>
      <c r="H403" s="948"/>
      <c r="I403" s="12" t="s">
        <v>773</v>
      </c>
      <c r="J403" s="13" t="s">
        <v>862</v>
      </c>
      <c r="K403" s="928"/>
      <c r="L403" s="943"/>
      <c r="M403" s="942"/>
      <c r="N403" s="681"/>
    </row>
    <row r="404" spans="1:14" s="3" customFormat="1" ht="22.5" x14ac:dyDescent="0.25">
      <c r="A404" s="239" t="s">
        <v>4953</v>
      </c>
      <c r="B404" s="434" t="s">
        <v>532</v>
      </c>
      <c r="C404" s="442" t="s">
        <v>739</v>
      </c>
      <c r="D404" s="239" t="s">
        <v>788</v>
      </c>
      <c r="E404" s="239" t="s">
        <v>739</v>
      </c>
      <c r="F404" s="12" t="s">
        <v>789</v>
      </c>
      <c r="G404" s="250">
        <v>3500</v>
      </c>
      <c r="H404" s="366" t="s">
        <v>6695</v>
      </c>
      <c r="I404" s="12"/>
      <c r="J404" s="12"/>
      <c r="K404" s="241">
        <v>1</v>
      </c>
      <c r="L404" s="833"/>
      <c r="M404" s="833"/>
      <c r="N404" s="681"/>
    </row>
    <row r="405" spans="1:14" s="3" customFormat="1" ht="22.5" x14ac:dyDescent="0.25">
      <c r="A405" s="369" t="s">
        <v>7812</v>
      </c>
      <c r="B405" s="434" t="s">
        <v>532</v>
      </c>
      <c r="C405" s="442" t="s">
        <v>739</v>
      </c>
      <c r="D405" s="369" t="s">
        <v>7813</v>
      </c>
      <c r="E405" s="369" t="s">
        <v>7814</v>
      </c>
      <c r="F405" s="12" t="s">
        <v>7815</v>
      </c>
      <c r="G405" s="372">
        <v>7</v>
      </c>
      <c r="H405" s="372" t="s">
        <v>6682</v>
      </c>
      <c r="I405" s="12"/>
      <c r="J405" s="12"/>
      <c r="K405" s="371">
        <v>1</v>
      </c>
      <c r="L405" s="833"/>
      <c r="M405" s="833"/>
      <c r="N405" s="681"/>
    </row>
    <row r="406" spans="1:14" s="5" customFormat="1" ht="22.5" x14ac:dyDescent="0.25">
      <c r="A406" s="269" t="s">
        <v>4955</v>
      </c>
      <c r="B406" s="430" t="s">
        <v>0</v>
      </c>
      <c r="C406" s="437" t="s">
        <v>4210</v>
      </c>
      <c r="D406" s="243" t="s">
        <v>6681</v>
      </c>
      <c r="E406" s="243" t="s">
        <v>6815</v>
      </c>
      <c r="F406" s="10" t="s">
        <v>6816</v>
      </c>
      <c r="G406" s="243">
        <v>1</v>
      </c>
      <c r="H406" s="365" t="s">
        <v>6682</v>
      </c>
      <c r="I406" s="10"/>
      <c r="J406" s="55"/>
      <c r="K406" s="244">
        <v>1</v>
      </c>
      <c r="L406" s="833"/>
      <c r="M406" s="833"/>
      <c r="N406" s="622"/>
    </row>
    <row r="407" spans="1:14" s="5" customFormat="1" ht="11.25" x14ac:dyDescent="0.25">
      <c r="A407" s="949" t="s">
        <v>4956</v>
      </c>
      <c r="B407" s="951" t="s">
        <v>0</v>
      </c>
      <c r="C407" s="966" t="s">
        <v>4210</v>
      </c>
      <c r="D407" s="955" t="s">
        <v>64</v>
      </c>
      <c r="E407" s="955" t="s">
        <v>6818</v>
      </c>
      <c r="F407" s="10" t="s">
        <v>6819</v>
      </c>
      <c r="G407" s="271">
        <v>2</v>
      </c>
      <c r="H407" s="937" t="s">
        <v>6682</v>
      </c>
      <c r="I407" s="10" t="s">
        <v>3</v>
      </c>
      <c r="J407" s="55" t="s">
        <v>1023</v>
      </c>
      <c r="K407" s="939">
        <v>4</v>
      </c>
      <c r="L407" s="941"/>
      <c r="M407" s="941"/>
      <c r="N407" s="622"/>
    </row>
    <row r="408" spans="1:14" s="5" customFormat="1" ht="11.25" x14ac:dyDescent="0.25">
      <c r="A408" s="960"/>
      <c r="B408" s="961"/>
      <c r="C408" s="967"/>
      <c r="D408" s="964"/>
      <c r="E408" s="964"/>
      <c r="F408" s="10" t="s">
        <v>6820</v>
      </c>
      <c r="G408" s="271">
        <v>1</v>
      </c>
      <c r="H408" s="947"/>
      <c r="I408" s="10"/>
      <c r="J408" s="55"/>
      <c r="K408" s="976"/>
      <c r="L408" s="944"/>
      <c r="M408" s="944"/>
      <c r="N408" s="622"/>
    </row>
    <row r="409" spans="1:14" s="5" customFormat="1" ht="11.25" x14ac:dyDescent="0.25">
      <c r="A409" s="960"/>
      <c r="B409" s="961"/>
      <c r="C409" s="967"/>
      <c r="D409" s="964"/>
      <c r="E409" s="964"/>
      <c r="F409" s="10" t="s">
        <v>6821</v>
      </c>
      <c r="G409" s="271">
        <v>1</v>
      </c>
      <c r="H409" s="947"/>
      <c r="I409" s="10"/>
      <c r="J409" s="55"/>
      <c r="K409" s="976"/>
      <c r="L409" s="944"/>
      <c r="M409" s="944"/>
      <c r="N409" s="622"/>
    </row>
    <row r="410" spans="1:14" s="5" customFormat="1" ht="11.25" x14ac:dyDescent="0.25">
      <c r="A410" s="960"/>
      <c r="B410" s="961"/>
      <c r="C410" s="967"/>
      <c r="D410" s="964"/>
      <c r="E410" s="964"/>
      <c r="F410" s="10" t="s">
        <v>6822</v>
      </c>
      <c r="G410" s="271">
        <v>1</v>
      </c>
      <c r="H410" s="947"/>
      <c r="I410" s="10"/>
      <c r="J410" s="55"/>
      <c r="K410" s="976"/>
      <c r="L410" s="944"/>
      <c r="M410" s="942"/>
      <c r="N410" s="622"/>
    </row>
    <row r="411" spans="1:14" s="5" customFormat="1" ht="15" customHeight="1" x14ac:dyDescent="0.25">
      <c r="A411" s="949" t="s">
        <v>7211</v>
      </c>
      <c r="B411" s="951" t="s">
        <v>0</v>
      </c>
      <c r="C411" s="966" t="s">
        <v>4210</v>
      </c>
      <c r="D411" s="955" t="s">
        <v>64</v>
      </c>
      <c r="E411" s="955" t="s">
        <v>6824</v>
      </c>
      <c r="F411" s="10" t="s">
        <v>6825</v>
      </c>
      <c r="G411" s="271">
        <v>1</v>
      </c>
      <c r="H411" s="937" t="s">
        <v>6682</v>
      </c>
      <c r="I411" s="10" t="s">
        <v>3</v>
      </c>
      <c r="J411" s="55" t="s">
        <v>879</v>
      </c>
      <c r="K411" s="939">
        <v>4</v>
      </c>
      <c r="L411" s="941"/>
      <c r="M411" s="941"/>
      <c r="N411" s="622"/>
    </row>
    <row r="412" spans="1:14" s="5" customFormat="1" ht="15" customHeight="1" x14ac:dyDescent="0.25">
      <c r="A412" s="960"/>
      <c r="B412" s="961"/>
      <c r="C412" s="967"/>
      <c r="D412" s="964"/>
      <c r="E412" s="964"/>
      <c r="F412" s="10" t="s">
        <v>6820</v>
      </c>
      <c r="G412" s="271">
        <v>1</v>
      </c>
      <c r="H412" s="947"/>
      <c r="I412" s="10"/>
      <c r="J412" s="55"/>
      <c r="K412" s="976"/>
      <c r="L412" s="944"/>
      <c r="M412" s="944"/>
      <c r="N412" s="622"/>
    </row>
    <row r="413" spans="1:14" s="5" customFormat="1" ht="15" customHeight="1" x14ac:dyDescent="0.25">
      <c r="A413" s="960"/>
      <c r="B413" s="961"/>
      <c r="C413" s="967"/>
      <c r="D413" s="964"/>
      <c r="E413" s="964"/>
      <c r="F413" s="10" t="s">
        <v>6821</v>
      </c>
      <c r="G413" s="271">
        <v>1</v>
      </c>
      <c r="H413" s="947"/>
      <c r="I413" s="10"/>
      <c r="J413" s="55"/>
      <c r="K413" s="976"/>
      <c r="L413" s="944"/>
      <c r="M413" s="944"/>
      <c r="N413" s="622"/>
    </row>
    <row r="414" spans="1:14" s="5" customFormat="1" ht="15" customHeight="1" x14ac:dyDescent="0.25">
      <c r="A414" s="960"/>
      <c r="B414" s="961"/>
      <c r="C414" s="967"/>
      <c r="D414" s="964"/>
      <c r="E414" s="964"/>
      <c r="F414" s="10" t="s">
        <v>6822</v>
      </c>
      <c r="G414" s="271">
        <v>1</v>
      </c>
      <c r="H414" s="947"/>
      <c r="I414" s="10"/>
      <c r="J414" s="55"/>
      <c r="K414" s="976"/>
      <c r="L414" s="944"/>
      <c r="M414" s="942"/>
      <c r="N414" s="622"/>
    </row>
    <row r="415" spans="1:14" s="5" customFormat="1" ht="15" customHeight="1" x14ac:dyDescent="0.25">
      <c r="A415" s="949" t="s">
        <v>7212</v>
      </c>
      <c r="B415" s="951" t="s">
        <v>0</v>
      </c>
      <c r="C415" s="966" t="s">
        <v>4210</v>
      </c>
      <c r="D415" s="955" t="s">
        <v>64</v>
      </c>
      <c r="E415" s="955" t="s">
        <v>6827</v>
      </c>
      <c r="F415" s="12" t="s">
        <v>6828</v>
      </c>
      <c r="G415" s="269">
        <v>1</v>
      </c>
      <c r="H415" s="937" t="s">
        <v>6682</v>
      </c>
      <c r="I415" s="12" t="s">
        <v>3</v>
      </c>
      <c r="J415" s="56" t="s">
        <v>865</v>
      </c>
      <c r="K415" s="939">
        <v>4</v>
      </c>
      <c r="L415" s="941"/>
      <c r="M415" s="941"/>
      <c r="N415" s="622"/>
    </row>
    <row r="416" spans="1:14" s="5" customFormat="1" ht="15" customHeight="1" x14ac:dyDescent="0.25">
      <c r="A416" s="960"/>
      <c r="B416" s="961"/>
      <c r="C416" s="967"/>
      <c r="D416" s="956"/>
      <c r="E416" s="964"/>
      <c r="F416" s="10" t="s">
        <v>61</v>
      </c>
      <c r="G416" s="271">
        <v>1</v>
      </c>
      <c r="H416" s="947"/>
      <c r="I416" s="10" t="s">
        <v>6829</v>
      </c>
      <c r="J416" s="55" t="s">
        <v>6830</v>
      </c>
      <c r="K416" s="976"/>
      <c r="L416" s="944"/>
      <c r="M416" s="942"/>
      <c r="N416" s="622"/>
    </row>
    <row r="417" spans="1:14" s="5" customFormat="1" ht="11.25" x14ac:dyDescent="0.25">
      <c r="A417" s="949" t="s">
        <v>7213</v>
      </c>
      <c r="B417" s="951" t="s">
        <v>0</v>
      </c>
      <c r="C417" s="966" t="s">
        <v>4210</v>
      </c>
      <c r="D417" s="955" t="s">
        <v>64</v>
      </c>
      <c r="E417" s="955" t="s">
        <v>6831</v>
      </c>
      <c r="F417" s="10" t="s">
        <v>6832</v>
      </c>
      <c r="G417" s="271">
        <v>1</v>
      </c>
      <c r="H417" s="937" t="s">
        <v>6682</v>
      </c>
      <c r="I417" s="10" t="s">
        <v>3</v>
      </c>
      <c r="J417" s="55" t="s">
        <v>870</v>
      </c>
      <c r="K417" s="939">
        <v>4</v>
      </c>
      <c r="L417" s="941"/>
      <c r="M417" s="941"/>
      <c r="N417" s="622"/>
    </row>
    <row r="418" spans="1:14" s="5" customFormat="1" ht="11.25" x14ac:dyDescent="0.25">
      <c r="A418" s="960"/>
      <c r="B418" s="961"/>
      <c r="C418" s="967"/>
      <c r="D418" s="964"/>
      <c r="E418" s="964"/>
      <c r="F418" s="10" t="s">
        <v>6063</v>
      </c>
      <c r="G418" s="271">
        <v>1</v>
      </c>
      <c r="H418" s="947"/>
      <c r="I418" s="10" t="s">
        <v>6833</v>
      </c>
      <c r="J418" s="55" t="s">
        <v>6834</v>
      </c>
      <c r="K418" s="976"/>
      <c r="L418" s="944"/>
      <c r="M418" s="942"/>
      <c r="N418" s="622"/>
    </row>
    <row r="419" spans="1:14" s="5" customFormat="1" ht="33.75" x14ac:dyDescent="0.25">
      <c r="A419" s="270" t="s">
        <v>7214</v>
      </c>
      <c r="B419" s="440" t="s">
        <v>0</v>
      </c>
      <c r="C419" s="438" t="s">
        <v>4210</v>
      </c>
      <c r="D419" s="277" t="s">
        <v>64</v>
      </c>
      <c r="E419" s="277" t="s">
        <v>6836</v>
      </c>
      <c r="F419" s="10" t="s">
        <v>6837</v>
      </c>
      <c r="G419" s="271">
        <v>1</v>
      </c>
      <c r="H419" s="363" t="s">
        <v>6682</v>
      </c>
      <c r="I419" s="10"/>
      <c r="J419" s="55"/>
      <c r="K419" s="276">
        <v>4</v>
      </c>
      <c r="L419" s="834"/>
      <c r="M419" s="834"/>
      <c r="N419" s="622"/>
    </row>
    <row r="420" spans="1:14" s="5" customFormat="1" ht="33.75" x14ac:dyDescent="0.25">
      <c r="A420" s="270" t="s">
        <v>7215</v>
      </c>
      <c r="B420" s="440" t="s">
        <v>0</v>
      </c>
      <c r="C420" s="438" t="s">
        <v>4210</v>
      </c>
      <c r="D420" s="277" t="s">
        <v>64</v>
      </c>
      <c r="E420" s="277" t="s">
        <v>6839</v>
      </c>
      <c r="F420" s="10" t="s">
        <v>6840</v>
      </c>
      <c r="G420" s="271">
        <v>1</v>
      </c>
      <c r="H420" s="363" t="s">
        <v>6682</v>
      </c>
      <c r="I420" s="10"/>
      <c r="J420" s="55"/>
      <c r="K420" s="276">
        <v>4</v>
      </c>
      <c r="L420" s="834"/>
      <c r="M420" s="834"/>
      <c r="N420" s="622"/>
    </row>
    <row r="421" spans="1:14" s="3" customFormat="1" ht="11.25" customHeight="1" x14ac:dyDescent="0.25">
      <c r="A421" s="927" t="s">
        <v>4957</v>
      </c>
      <c r="B421" s="928" t="s">
        <v>0</v>
      </c>
      <c r="C421" s="929" t="s">
        <v>4210</v>
      </c>
      <c r="D421" s="927" t="s">
        <v>6842</v>
      </c>
      <c r="E421" s="927" t="s">
        <v>6843</v>
      </c>
      <c r="F421" s="14" t="s">
        <v>6845</v>
      </c>
      <c r="G421" s="310">
        <v>1</v>
      </c>
      <c r="H421" s="927" t="s">
        <v>6682</v>
      </c>
      <c r="I421" s="297" t="s">
        <v>897</v>
      </c>
      <c r="J421" s="298" t="s">
        <v>2695</v>
      </c>
      <c r="K421" s="994">
        <v>2</v>
      </c>
      <c r="L421" s="943"/>
      <c r="M421" s="941"/>
      <c r="N421" s="681"/>
    </row>
    <row r="422" spans="1:14" s="3" customFormat="1" ht="11.25" x14ac:dyDescent="0.25">
      <c r="A422" s="927"/>
      <c r="B422" s="928"/>
      <c r="C422" s="929"/>
      <c r="D422" s="927"/>
      <c r="E422" s="927"/>
      <c r="F422" s="14" t="s">
        <v>6847</v>
      </c>
      <c r="G422" s="80">
        <v>1</v>
      </c>
      <c r="H422" s="927"/>
      <c r="I422" s="15" t="s">
        <v>927</v>
      </c>
      <c r="J422" s="17" t="s">
        <v>6848</v>
      </c>
      <c r="K422" s="994"/>
      <c r="L422" s="943"/>
      <c r="M422" s="944"/>
      <c r="N422" s="681"/>
    </row>
    <row r="423" spans="1:14" s="3" customFormat="1" ht="11.25" x14ac:dyDescent="0.25">
      <c r="A423" s="927"/>
      <c r="B423" s="928"/>
      <c r="C423" s="929"/>
      <c r="D423" s="927"/>
      <c r="E423" s="927"/>
      <c r="F423" s="14" t="s">
        <v>6849</v>
      </c>
      <c r="G423" s="80">
        <v>1</v>
      </c>
      <c r="H423" s="927"/>
      <c r="I423" s="15" t="s">
        <v>1153</v>
      </c>
      <c r="J423" s="17" t="s">
        <v>2696</v>
      </c>
      <c r="K423" s="994"/>
      <c r="L423" s="943"/>
      <c r="M423" s="944"/>
      <c r="N423" s="681"/>
    </row>
    <row r="424" spans="1:14" s="3" customFormat="1" ht="11.25" x14ac:dyDescent="0.25">
      <c r="A424" s="927"/>
      <c r="B424" s="928"/>
      <c r="C424" s="929"/>
      <c r="D424" s="927"/>
      <c r="E424" s="927"/>
      <c r="F424" s="14" t="s">
        <v>1843</v>
      </c>
      <c r="G424" s="80">
        <v>1</v>
      </c>
      <c r="H424" s="927"/>
      <c r="I424" s="15"/>
      <c r="J424" s="17"/>
      <c r="K424" s="994"/>
      <c r="L424" s="943"/>
      <c r="M424" s="944"/>
      <c r="N424" s="681"/>
    </row>
    <row r="425" spans="1:14" s="3" customFormat="1" ht="11.25" x14ac:dyDescent="0.25">
      <c r="A425" s="927"/>
      <c r="B425" s="928"/>
      <c r="C425" s="929"/>
      <c r="D425" s="927"/>
      <c r="E425" s="927"/>
      <c r="F425" s="14" t="s">
        <v>6850</v>
      </c>
      <c r="G425" s="80">
        <v>1</v>
      </c>
      <c r="H425" s="927"/>
      <c r="I425" s="15" t="s">
        <v>2697</v>
      </c>
      <c r="J425" s="17" t="s">
        <v>2698</v>
      </c>
      <c r="K425" s="994"/>
      <c r="L425" s="943"/>
      <c r="M425" s="944"/>
      <c r="N425" s="681"/>
    </row>
    <row r="426" spans="1:14" s="3" customFormat="1" ht="11.25" x14ac:dyDescent="0.25">
      <c r="A426" s="927"/>
      <c r="B426" s="928"/>
      <c r="C426" s="929"/>
      <c r="D426" s="927"/>
      <c r="E426" s="927"/>
      <c r="F426" s="14" t="s">
        <v>2652</v>
      </c>
      <c r="G426" s="80">
        <v>1</v>
      </c>
      <c r="H426" s="927"/>
      <c r="I426" s="15"/>
      <c r="J426" s="17"/>
      <c r="K426" s="994"/>
      <c r="L426" s="943"/>
      <c r="M426" s="942"/>
      <c r="N426" s="681"/>
    </row>
    <row r="427" spans="1:14" s="5" customFormat="1" ht="15" customHeight="1" x14ac:dyDescent="0.25">
      <c r="A427" s="949" t="s">
        <v>4958</v>
      </c>
      <c r="B427" s="951" t="s">
        <v>6852</v>
      </c>
      <c r="C427" s="966" t="s">
        <v>4210</v>
      </c>
      <c r="D427" s="955" t="s">
        <v>6853</v>
      </c>
      <c r="E427" s="955" t="s">
        <v>6854</v>
      </c>
      <c r="F427" s="10" t="s">
        <v>6855</v>
      </c>
      <c r="G427" s="284">
        <v>2</v>
      </c>
      <c r="H427" s="937" t="s">
        <v>6682</v>
      </c>
      <c r="I427" s="10" t="s">
        <v>897</v>
      </c>
      <c r="J427" s="55" t="s">
        <v>6856</v>
      </c>
      <c r="K427" s="939">
        <v>4</v>
      </c>
      <c r="L427" s="941"/>
      <c r="M427" s="941"/>
      <c r="N427" s="622"/>
    </row>
    <row r="428" spans="1:14" s="5" customFormat="1" ht="15" customHeight="1" x14ac:dyDescent="0.25">
      <c r="A428" s="960"/>
      <c r="B428" s="961"/>
      <c r="C428" s="967"/>
      <c r="D428" s="964"/>
      <c r="E428" s="964"/>
      <c r="F428" s="10" t="s">
        <v>6857</v>
      </c>
      <c r="G428" s="284">
        <v>2</v>
      </c>
      <c r="H428" s="947"/>
      <c r="I428" s="10" t="s">
        <v>897</v>
      </c>
      <c r="J428" s="55" t="s">
        <v>6858</v>
      </c>
      <c r="K428" s="976"/>
      <c r="L428" s="944"/>
      <c r="M428" s="944"/>
      <c r="N428" s="622"/>
    </row>
    <row r="429" spans="1:14" s="5" customFormat="1" ht="15" customHeight="1" x14ac:dyDescent="0.25">
      <c r="A429" s="960"/>
      <c r="B429" s="961"/>
      <c r="C429" s="967"/>
      <c r="D429" s="964"/>
      <c r="E429" s="964"/>
      <c r="F429" s="10" t="s">
        <v>6859</v>
      </c>
      <c r="G429" s="271">
        <v>2</v>
      </c>
      <c r="H429" s="947"/>
      <c r="I429" s="10" t="s">
        <v>897</v>
      </c>
      <c r="J429" s="55" t="s">
        <v>6860</v>
      </c>
      <c r="K429" s="976"/>
      <c r="L429" s="944"/>
      <c r="M429" s="944"/>
      <c r="N429" s="622"/>
    </row>
    <row r="430" spans="1:14" s="5" customFormat="1" ht="15" customHeight="1" x14ac:dyDescent="0.25">
      <c r="A430" s="960"/>
      <c r="B430" s="961"/>
      <c r="C430" s="967"/>
      <c r="D430" s="964"/>
      <c r="E430" s="964"/>
      <c r="F430" s="10" t="s">
        <v>6861</v>
      </c>
      <c r="G430" s="271">
        <v>1</v>
      </c>
      <c r="H430" s="947"/>
      <c r="I430" s="10"/>
      <c r="J430" s="55"/>
      <c r="K430" s="976"/>
      <c r="L430" s="944"/>
      <c r="M430" s="942"/>
      <c r="N430" s="622"/>
    </row>
    <row r="431" spans="1:14" s="3" customFormat="1" ht="15.75" customHeight="1" x14ac:dyDescent="0.25">
      <c r="A431" s="927" t="s">
        <v>4959</v>
      </c>
      <c r="B431" s="957" t="s">
        <v>6683</v>
      </c>
      <c r="C431" s="929" t="s">
        <v>4210</v>
      </c>
      <c r="D431" s="927" t="s">
        <v>6716</v>
      </c>
      <c r="E431" s="937" t="s">
        <v>4210</v>
      </c>
      <c r="F431" s="10" t="s">
        <v>1024</v>
      </c>
      <c r="G431" s="269">
        <v>432</v>
      </c>
      <c r="H431" s="936" t="s">
        <v>6684</v>
      </c>
      <c r="I431" s="10" t="s">
        <v>5</v>
      </c>
      <c r="J431" s="55" t="s">
        <v>935</v>
      </c>
      <c r="K431" s="945">
        <v>1</v>
      </c>
      <c r="L431" s="943"/>
      <c r="M431" s="941"/>
      <c r="N431" s="681"/>
    </row>
    <row r="432" spans="1:14" s="3" customFormat="1" ht="15" customHeight="1" x14ac:dyDescent="0.25">
      <c r="A432" s="927"/>
      <c r="B432" s="957"/>
      <c r="C432" s="929"/>
      <c r="D432" s="927"/>
      <c r="E432" s="938"/>
      <c r="F432" s="10" t="s">
        <v>1025</v>
      </c>
      <c r="G432" s="269">
        <v>432</v>
      </c>
      <c r="H432" s="936"/>
      <c r="I432" s="10" t="s">
        <v>57</v>
      </c>
      <c r="J432" s="55" t="s">
        <v>58</v>
      </c>
      <c r="K432" s="945"/>
      <c r="L432" s="943"/>
      <c r="M432" s="942"/>
      <c r="N432" s="681"/>
    </row>
    <row r="433" spans="1:14" s="3" customFormat="1" ht="22.5" x14ac:dyDescent="0.25">
      <c r="A433" s="927" t="s">
        <v>4960</v>
      </c>
      <c r="B433" s="957" t="s">
        <v>740</v>
      </c>
      <c r="C433" s="958" t="s">
        <v>4210</v>
      </c>
      <c r="D433" s="959" t="s">
        <v>6866</v>
      </c>
      <c r="E433" s="959" t="s">
        <v>6867</v>
      </c>
      <c r="F433" s="10" t="s">
        <v>6868</v>
      </c>
      <c r="G433" s="274">
        <v>2</v>
      </c>
      <c r="H433" s="959" t="s">
        <v>6682</v>
      </c>
      <c r="I433" s="266" t="s">
        <v>1596</v>
      </c>
      <c r="J433" s="266" t="s">
        <v>1597</v>
      </c>
      <c r="K433" s="945">
        <v>12</v>
      </c>
      <c r="L433" s="943"/>
      <c r="M433" s="941"/>
      <c r="N433" s="681"/>
    </row>
    <row r="434" spans="1:14" s="3" customFormat="1" ht="11.25" x14ac:dyDescent="0.25">
      <c r="A434" s="927"/>
      <c r="B434" s="957"/>
      <c r="C434" s="958"/>
      <c r="D434" s="959"/>
      <c r="E434" s="959"/>
      <c r="F434" s="10" t="s">
        <v>6869</v>
      </c>
      <c r="G434" s="274">
        <v>2</v>
      </c>
      <c r="H434" s="959"/>
      <c r="I434" s="266" t="s">
        <v>1598</v>
      </c>
      <c r="J434" s="266"/>
      <c r="K434" s="945"/>
      <c r="L434" s="943"/>
      <c r="M434" s="944"/>
      <c r="N434" s="681"/>
    </row>
    <row r="435" spans="1:14" s="3" customFormat="1" ht="11.25" x14ac:dyDescent="0.25">
      <c r="A435" s="927"/>
      <c r="B435" s="957"/>
      <c r="C435" s="958"/>
      <c r="D435" s="959"/>
      <c r="E435" s="959"/>
      <c r="F435" s="10" t="s">
        <v>6870</v>
      </c>
      <c r="G435" s="311">
        <v>2</v>
      </c>
      <c r="H435" s="959"/>
      <c r="I435" s="266" t="s">
        <v>7345</v>
      </c>
      <c r="J435" s="266"/>
      <c r="K435" s="945"/>
      <c r="L435" s="943"/>
      <c r="M435" s="944"/>
      <c r="N435" s="681"/>
    </row>
    <row r="436" spans="1:14" s="3" customFormat="1" ht="11.25" x14ac:dyDescent="0.25">
      <c r="A436" s="927"/>
      <c r="B436" s="957"/>
      <c r="C436" s="958"/>
      <c r="D436" s="959"/>
      <c r="E436" s="959"/>
      <c r="F436" s="10" t="s">
        <v>6871</v>
      </c>
      <c r="G436" s="311">
        <v>1</v>
      </c>
      <c r="H436" s="959"/>
      <c r="I436" s="266" t="s">
        <v>882</v>
      </c>
      <c r="J436" s="266" t="s">
        <v>1599</v>
      </c>
      <c r="K436" s="945"/>
      <c r="L436" s="943"/>
      <c r="M436" s="944"/>
      <c r="N436" s="681"/>
    </row>
    <row r="437" spans="1:14" s="3" customFormat="1" ht="11.25" x14ac:dyDescent="0.25">
      <c r="A437" s="927"/>
      <c r="B437" s="957"/>
      <c r="C437" s="958"/>
      <c r="D437" s="959"/>
      <c r="E437" s="959"/>
      <c r="F437" s="10" t="s">
        <v>6872</v>
      </c>
      <c r="G437" s="274">
        <v>1</v>
      </c>
      <c r="H437" s="959"/>
      <c r="I437" s="266" t="s">
        <v>1600</v>
      </c>
      <c r="J437" s="266" t="s">
        <v>1601</v>
      </c>
      <c r="K437" s="945"/>
      <c r="L437" s="943"/>
      <c r="M437" s="944"/>
      <c r="N437" s="681"/>
    </row>
    <row r="438" spans="1:14" s="3" customFormat="1" ht="11.25" x14ac:dyDescent="0.25">
      <c r="A438" s="927"/>
      <c r="B438" s="957"/>
      <c r="C438" s="958"/>
      <c r="D438" s="959"/>
      <c r="E438" s="959"/>
      <c r="F438" s="10" t="s">
        <v>6873</v>
      </c>
      <c r="G438" s="274">
        <v>4</v>
      </c>
      <c r="H438" s="959"/>
      <c r="I438" s="266" t="s">
        <v>10</v>
      </c>
      <c r="J438" s="266"/>
      <c r="K438" s="945"/>
      <c r="L438" s="943"/>
      <c r="M438" s="944"/>
      <c r="N438" s="681"/>
    </row>
    <row r="439" spans="1:14" s="3" customFormat="1" ht="11.25" x14ac:dyDescent="0.25">
      <c r="A439" s="927"/>
      <c r="B439" s="957"/>
      <c r="C439" s="958"/>
      <c r="D439" s="959"/>
      <c r="E439" s="959"/>
      <c r="F439" s="10" t="s">
        <v>6874</v>
      </c>
      <c r="G439" s="274">
        <v>4</v>
      </c>
      <c r="H439" s="959"/>
      <c r="I439" s="266" t="s">
        <v>10</v>
      </c>
      <c r="J439" s="266"/>
      <c r="K439" s="945"/>
      <c r="L439" s="943"/>
      <c r="M439" s="944"/>
      <c r="N439" s="681"/>
    </row>
    <row r="440" spans="1:14" s="3" customFormat="1" ht="11.25" x14ac:dyDescent="0.25">
      <c r="A440" s="927"/>
      <c r="B440" s="957"/>
      <c r="C440" s="958"/>
      <c r="D440" s="959"/>
      <c r="E440" s="959"/>
      <c r="F440" s="10" t="s">
        <v>6875</v>
      </c>
      <c r="G440" s="274">
        <v>1</v>
      </c>
      <c r="H440" s="959"/>
      <c r="I440" s="266" t="s">
        <v>10</v>
      </c>
      <c r="J440" s="266"/>
      <c r="K440" s="945"/>
      <c r="L440" s="943"/>
      <c r="M440" s="944"/>
      <c r="N440" s="681"/>
    </row>
    <row r="441" spans="1:14" s="3" customFormat="1" ht="11.25" x14ac:dyDescent="0.25">
      <c r="A441" s="927"/>
      <c r="B441" s="957"/>
      <c r="C441" s="958"/>
      <c r="D441" s="959"/>
      <c r="E441" s="959"/>
      <c r="F441" s="10" t="s">
        <v>1602</v>
      </c>
      <c r="G441" s="274">
        <v>4</v>
      </c>
      <c r="H441" s="959"/>
      <c r="I441" s="266" t="s">
        <v>1603</v>
      </c>
      <c r="J441" s="266" t="s">
        <v>1604</v>
      </c>
      <c r="K441" s="945"/>
      <c r="L441" s="943"/>
      <c r="M441" s="944"/>
      <c r="N441" s="681"/>
    </row>
    <row r="442" spans="1:14" s="3" customFormat="1" ht="22.5" x14ac:dyDescent="0.25">
      <c r="A442" s="927"/>
      <c r="B442" s="957"/>
      <c r="C442" s="958"/>
      <c r="D442" s="959"/>
      <c r="E442" s="959"/>
      <c r="F442" s="10" t="s">
        <v>1605</v>
      </c>
      <c r="G442" s="274">
        <v>2</v>
      </c>
      <c r="H442" s="959"/>
      <c r="I442" s="266" t="s">
        <v>1606</v>
      </c>
      <c r="J442" s="266" t="s">
        <v>1607</v>
      </c>
      <c r="K442" s="945"/>
      <c r="L442" s="943"/>
      <c r="M442" s="942"/>
      <c r="N442" s="681"/>
    </row>
    <row r="443" spans="1:14" s="3" customFormat="1" ht="11.25" x14ac:dyDescent="0.25">
      <c r="A443" s="949" t="s">
        <v>4961</v>
      </c>
      <c r="B443" s="970" t="s">
        <v>6690</v>
      </c>
      <c r="C443" s="973" t="s">
        <v>4210</v>
      </c>
      <c r="D443" s="949" t="s">
        <v>6691</v>
      </c>
      <c r="E443" s="949" t="s">
        <v>6880</v>
      </c>
      <c r="F443" s="12" t="s">
        <v>6881</v>
      </c>
      <c r="G443" s="278">
        <v>1</v>
      </c>
      <c r="H443" s="968" t="s">
        <v>6682</v>
      </c>
      <c r="I443" s="12" t="s">
        <v>8</v>
      </c>
      <c r="J443" s="56"/>
      <c r="K443" s="970">
        <v>2</v>
      </c>
      <c r="L443" s="941"/>
      <c r="M443" s="941"/>
      <c r="N443" s="681"/>
    </row>
    <row r="444" spans="1:14" s="3" customFormat="1" ht="11.25" x14ac:dyDescent="0.25">
      <c r="A444" s="960"/>
      <c r="B444" s="972"/>
      <c r="C444" s="974"/>
      <c r="D444" s="960"/>
      <c r="E444" s="960"/>
      <c r="F444" s="10" t="s">
        <v>6882</v>
      </c>
      <c r="G444" s="271">
        <v>1</v>
      </c>
      <c r="H444" s="969"/>
      <c r="I444" s="12" t="s">
        <v>8</v>
      </c>
      <c r="J444" s="55"/>
      <c r="K444" s="972"/>
      <c r="L444" s="944"/>
      <c r="M444" s="944"/>
      <c r="N444" s="681"/>
    </row>
    <row r="445" spans="1:14" s="3" customFormat="1" ht="11.25" x14ac:dyDescent="0.25">
      <c r="A445" s="960"/>
      <c r="B445" s="972"/>
      <c r="C445" s="974"/>
      <c r="D445" s="960"/>
      <c r="E445" s="960"/>
      <c r="F445" s="10" t="s">
        <v>6883</v>
      </c>
      <c r="G445" s="271">
        <v>1</v>
      </c>
      <c r="H445" s="969"/>
      <c r="I445" s="12" t="s">
        <v>8</v>
      </c>
      <c r="J445" s="55"/>
      <c r="K445" s="972"/>
      <c r="L445" s="944"/>
      <c r="M445" s="944"/>
      <c r="N445" s="681"/>
    </row>
    <row r="446" spans="1:14" s="3" customFormat="1" ht="11.25" x14ac:dyDescent="0.25">
      <c r="A446" s="960"/>
      <c r="B446" s="972"/>
      <c r="C446" s="974"/>
      <c r="D446" s="960"/>
      <c r="E446" s="960"/>
      <c r="F446" s="10" t="s">
        <v>6884</v>
      </c>
      <c r="G446" s="271">
        <v>1</v>
      </c>
      <c r="H446" s="969"/>
      <c r="I446" s="12" t="s">
        <v>8</v>
      </c>
      <c r="J446" s="55"/>
      <c r="K446" s="972"/>
      <c r="L446" s="944"/>
      <c r="M446" s="944"/>
      <c r="N446" s="681"/>
    </row>
    <row r="447" spans="1:14" s="3" customFormat="1" ht="11.25" x14ac:dyDescent="0.25">
      <c r="A447" s="960"/>
      <c r="B447" s="972"/>
      <c r="C447" s="974"/>
      <c r="D447" s="960"/>
      <c r="E447" s="960"/>
      <c r="F447" s="10" t="s">
        <v>6885</v>
      </c>
      <c r="G447" s="271">
        <v>1</v>
      </c>
      <c r="H447" s="969"/>
      <c r="I447" s="12" t="s">
        <v>8</v>
      </c>
      <c r="J447" s="55"/>
      <c r="K447" s="972"/>
      <c r="L447" s="944"/>
      <c r="M447" s="944"/>
      <c r="N447" s="681"/>
    </row>
    <row r="448" spans="1:14" s="3" customFormat="1" ht="11.25" x14ac:dyDescent="0.25">
      <c r="A448" s="960"/>
      <c r="B448" s="972"/>
      <c r="C448" s="974"/>
      <c r="D448" s="960"/>
      <c r="E448" s="960"/>
      <c r="F448" s="10" t="s">
        <v>6886</v>
      </c>
      <c r="G448" s="271">
        <v>1</v>
      </c>
      <c r="H448" s="969"/>
      <c r="I448" s="12" t="s">
        <v>8</v>
      </c>
      <c r="J448" s="55"/>
      <c r="K448" s="972"/>
      <c r="L448" s="944"/>
      <c r="M448" s="944"/>
      <c r="N448" s="681"/>
    </row>
    <row r="449" spans="1:14" s="3" customFormat="1" ht="11.25" x14ac:dyDescent="0.25">
      <c r="A449" s="960"/>
      <c r="B449" s="972"/>
      <c r="C449" s="974"/>
      <c r="D449" s="960"/>
      <c r="E449" s="960"/>
      <c r="F449" s="10" t="s">
        <v>6887</v>
      </c>
      <c r="G449" s="271">
        <v>2</v>
      </c>
      <c r="H449" s="969"/>
      <c r="I449" s="12" t="s">
        <v>8</v>
      </c>
      <c r="J449" s="55"/>
      <c r="K449" s="971"/>
      <c r="L449" s="942"/>
      <c r="M449" s="942"/>
      <c r="N449" s="681"/>
    </row>
    <row r="450" spans="1:14" s="3" customFormat="1" ht="11.25" x14ac:dyDescent="0.25">
      <c r="A450" s="927" t="s">
        <v>4963</v>
      </c>
      <c r="B450" s="928" t="s">
        <v>6690</v>
      </c>
      <c r="C450" s="958" t="s">
        <v>4210</v>
      </c>
      <c r="D450" s="927" t="s">
        <v>6692</v>
      </c>
      <c r="E450" s="927" t="s">
        <v>6815</v>
      </c>
      <c r="F450" s="12" t="s">
        <v>6890</v>
      </c>
      <c r="G450" s="289">
        <v>2</v>
      </c>
      <c r="H450" s="948" t="s">
        <v>6682</v>
      </c>
      <c r="I450" s="12" t="s">
        <v>10</v>
      </c>
      <c r="J450" s="56" t="s">
        <v>948</v>
      </c>
      <c r="K450" s="928">
        <v>2</v>
      </c>
      <c r="L450" s="943"/>
      <c r="M450" s="941"/>
      <c r="N450" s="681"/>
    </row>
    <row r="451" spans="1:14" s="3" customFormat="1" ht="11.25" x14ac:dyDescent="0.25">
      <c r="A451" s="927"/>
      <c r="B451" s="928"/>
      <c r="C451" s="958"/>
      <c r="D451" s="927"/>
      <c r="E451" s="927"/>
      <c r="F451" s="12" t="s">
        <v>6891</v>
      </c>
      <c r="G451" s="289">
        <v>4</v>
      </c>
      <c r="H451" s="948"/>
      <c r="I451" s="12" t="s">
        <v>10</v>
      </c>
      <c r="J451" s="56" t="s">
        <v>1026</v>
      </c>
      <c r="K451" s="928"/>
      <c r="L451" s="943"/>
      <c r="M451" s="944"/>
      <c r="N451" s="681"/>
    </row>
    <row r="452" spans="1:14" s="3" customFormat="1" ht="11.25" x14ac:dyDescent="0.25">
      <c r="A452" s="927"/>
      <c r="B452" s="928"/>
      <c r="C452" s="958"/>
      <c r="D452" s="927"/>
      <c r="E452" s="927"/>
      <c r="F452" s="12" t="s">
        <v>6892</v>
      </c>
      <c r="G452" s="289">
        <v>1</v>
      </c>
      <c r="H452" s="948"/>
      <c r="I452" s="12" t="s">
        <v>10</v>
      </c>
      <c r="J452" s="56" t="s">
        <v>1026</v>
      </c>
      <c r="K452" s="928"/>
      <c r="L452" s="943"/>
      <c r="M452" s="944"/>
      <c r="N452" s="681"/>
    </row>
    <row r="453" spans="1:14" s="3" customFormat="1" ht="11.25" x14ac:dyDescent="0.25">
      <c r="A453" s="927"/>
      <c r="B453" s="928"/>
      <c r="C453" s="958"/>
      <c r="D453" s="927"/>
      <c r="E453" s="927"/>
      <c r="F453" s="12" t="s">
        <v>6893</v>
      </c>
      <c r="G453" s="289">
        <v>1</v>
      </c>
      <c r="H453" s="948"/>
      <c r="I453" s="12" t="s">
        <v>10</v>
      </c>
      <c r="J453" s="56" t="s">
        <v>1027</v>
      </c>
      <c r="K453" s="928"/>
      <c r="L453" s="943"/>
      <c r="M453" s="944"/>
      <c r="N453" s="681"/>
    </row>
    <row r="454" spans="1:14" s="3" customFormat="1" ht="11.25" x14ac:dyDescent="0.25">
      <c r="A454" s="927"/>
      <c r="B454" s="928"/>
      <c r="C454" s="958"/>
      <c r="D454" s="927"/>
      <c r="E454" s="927"/>
      <c r="F454" s="12" t="s">
        <v>6894</v>
      </c>
      <c r="G454" s="289">
        <v>1</v>
      </c>
      <c r="H454" s="948"/>
      <c r="I454" s="12" t="s">
        <v>10</v>
      </c>
      <c r="J454" s="56" t="s">
        <v>1028</v>
      </c>
      <c r="K454" s="928"/>
      <c r="L454" s="943"/>
      <c r="M454" s="944"/>
      <c r="N454" s="681"/>
    </row>
    <row r="455" spans="1:14" s="3" customFormat="1" ht="11.25" x14ac:dyDescent="0.25">
      <c r="A455" s="927"/>
      <c r="B455" s="928"/>
      <c r="C455" s="958"/>
      <c r="D455" s="927"/>
      <c r="E455" s="927"/>
      <c r="F455" s="12" t="s">
        <v>6894</v>
      </c>
      <c r="G455" s="289">
        <v>1</v>
      </c>
      <c r="H455" s="948"/>
      <c r="I455" s="12" t="s">
        <v>10</v>
      </c>
      <c r="J455" s="56" t="s">
        <v>1000</v>
      </c>
      <c r="K455" s="928"/>
      <c r="L455" s="943"/>
      <c r="M455" s="944"/>
      <c r="N455" s="681"/>
    </row>
    <row r="456" spans="1:14" s="3" customFormat="1" ht="11.25" x14ac:dyDescent="0.25">
      <c r="A456" s="927"/>
      <c r="B456" s="928"/>
      <c r="C456" s="958"/>
      <c r="D456" s="927"/>
      <c r="E456" s="927"/>
      <c r="F456" s="12" t="s">
        <v>6895</v>
      </c>
      <c r="G456" s="289">
        <v>1</v>
      </c>
      <c r="H456" s="948"/>
      <c r="I456" s="12" t="s">
        <v>10</v>
      </c>
      <c r="J456" s="56" t="s">
        <v>962</v>
      </c>
      <c r="K456" s="928"/>
      <c r="L456" s="943"/>
      <c r="M456" s="944"/>
      <c r="N456" s="681"/>
    </row>
    <row r="457" spans="1:14" s="3" customFormat="1" ht="11.25" x14ac:dyDescent="0.25">
      <c r="A457" s="927"/>
      <c r="B457" s="928"/>
      <c r="C457" s="958"/>
      <c r="D457" s="927"/>
      <c r="E457" s="927"/>
      <c r="F457" s="12" t="s">
        <v>6896</v>
      </c>
      <c r="G457" s="289">
        <v>4</v>
      </c>
      <c r="H457" s="948"/>
      <c r="I457" s="12" t="s">
        <v>10</v>
      </c>
      <c r="J457" s="56" t="s">
        <v>12</v>
      </c>
      <c r="K457" s="928"/>
      <c r="L457" s="943"/>
      <c r="M457" s="944"/>
      <c r="N457" s="681"/>
    </row>
    <row r="458" spans="1:14" s="3" customFormat="1" ht="11.25" x14ac:dyDescent="0.25">
      <c r="A458" s="927"/>
      <c r="B458" s="928"/>
      <c r="C458" s="958"/>
      <c r="D458" s="927"/>
      <c r="E458" s="927"/>
      <c r="F458" s="12" t="s">
        <v>6897</v>
      </c>
      <c r="G458" s="289">
        <v>2</v>
      </c>
      <c r="H458" s="948"/>
      <c r="I458" s="12" t="s">
        <v>10</v>
      </c>
      <c r="J458" s="56" t="s">
        <v>12</v>
      </c>
      <c r="K458" s="928"/>
      <c r="L458" s="943"/>
      <c r="M458" s="942"/>
      <c r="N458" s="681"/>
    </row>
    <row r="459" spans="1:14" s="3" customFormat="1" ht="11.25" x14ac:dyDescent="0.25">
      <c r="A459" s="927" t="s">
        <v>7216</v>
      </c>
      <c r="B459" s="928" t="s">
        <v>6690</v>
      </c>
      <c r="C459" s="958" t="s">
        <v>4210</v>
      </c>
      <c r="D459" s="927" t="s">
        <v>6808</v>
      </c>
      <c r="E459" s="927" t="s">
        <v>6815</v>
      </c>
      <c r="F459" s="12" t="s">
        <v>6906</v>
      </c>
      <c r="G459" s="289">
        <v>1</v>
      </c>
      <c r="H459" s="948" t="s">
        <v>6684</v>
      </c>
      <c r="I459" s="12" t="s">
        <v>13</v>
      </c>
      <c r="J459" s="56" t="s">
        <v>1029</v>
      </c>
      <c r="K459" s="928">
        <v>1</v>
      </c>
      <c r="L459" s="943"/>
      <c r="M459" s="941"/>
      <c r="N459" s="681"/>
    </row>
    <row r="460" spans="1:14" s="3" customFormat="1" ht="11.25" x14ac:dyDescent="0.25">
      <c r="A460" s="927"/>
      <c r="B460" s="928"/>
      <c r="C460" s="958"/>
      <c r="D460" s="927"/>
      <c r="E460" s="927"/>
      <c r="F460" s="12" t="s">
        <v>6907</v>
      </c>
      <c r="G460" s="289">
        <v>1</v>
      </c>
      <c r="H460" s="948"/>
      <c r="I460" s="12" t="s">
        <v>13</v>
      </c>
      <c r="J460" s="56" t="s">
        <v>14</v>
      </c>
      <c r="K460" s="928"/>
      <c r="L460" s="943"/>
      <c r="M460" s="944"/>
      <c r="N460" s="681"/>
    </row>
    <row r="461" spans="1:14" s="3" customFormat="1" ht="11.25" x14ac:dyDescent="0.25">
      <c r="A461" s="927"/>
      <c r="B461" s="928"/>
      <c r="C461" s="958"/>
      <c r="D461" s="927"/>
      <c r="E461" s="927"/>
      <c r="F461" s="12" t="s">
        <v>28</v>
      </c>
      <c r="G461" s="289">
        <v>6</v>
      </c>
      <c r="H461" s="948"/>
      <c r="I461" s="12" t="s">
        <v>13</v>
      </c>
      <c r="J461" s="56" t="s">
        <v>29</v>
      </c>
      <c r="K461" s="928"/>
      <c r="L461" s="943"/>
      <c r="M461" s="942"/>
      <c r="N461" s="681"/>
    </row>
    <row r="462" spans="1:14" s="3" customFormat="1" ht="11.25" x14ac:dyDescent="0.25">
      <c r="A462" s="927" t="s">
        <v>7217</v>
      </c>
      <c r="B462" s="928" t="s">
        <v>6690</v>
      </c>
      <c r="C462" s="958" t="s">
        <v>4210</v>
      </c>
      <c r="D462" s="927" t="s">
        <v>6809</v>
      </c>
      <c r="E462" s="927" t="s">
        <v>4210</v>
      </c>
      <c r="F462" s="12" t="s">
        <v>6918</v>
      </c>
      <c r="G462" s="278">
        <v>1</v>
      </c>
      <c r="H462" s="948" t="s">
        <v>6682</v>
      </c>
      <c r="I462" s="12"/>
      <c r="J462" s="56"/>
      <c r="K462" s="928">
        <v>2</v>
      </c>
      <c r="L462" s="943"/>
      <c r="M462" s="941"/>
      <c r="N462" s="681"/>
    </row>
    <row r="463" spans="1:14" s="3" customFormat="1" ht="11.25" x14ac:dyDescent="0.25">
      <c r="A463" s="927"/>
      <c r="B463" s="928"/>
      <c r="C463" s="958"/>
      <c r="D463" s="927"/>
      <c r="E463" s="927"/>
      <c r="F463" s="12" t="s">
        <v>6919</v>
      </c>
      <c r="G463" s="278">
        <v>108</v>
      </c>
      <c r="H463" s="948"/>
      <c r="I463" s="12" t="s">
        <v>15</v>
      </c>
      <c r="J463" s="56" t="s">
        <v>16</v>
      </c>
      <c r="K463" s="928"/>
      <c r="L463" s="943"/>
      <c r="M463" s="944"/>
      <c r="N463" s="681"/>
    </row>
    <row r="464" spans="1:14" s="3" customFormat="1" ht="11.25" x14ac:dyDescent="0.25">
      <c r="A464" s="927"/>
      <c r="B464" s="928"/>
      <c r="C464" s="958"/>
      <c r="D464" s="927"/>
      <c r="E464" s="927"/>
      <c r="F464" s="12" t="s">
        <v>6920</v>
      </c>
      <c r="G464" s="278">
        <v>14</v>
      </c>
      <c r="H464" s="948"/>
      <c r="I464" s="12" t="s">
        <v>17</v>
      </c>
      <c r="J464" s="56" t="s">
        <v>18</v>
      </c>
      <c r="K464" s="928"/>
      <c r="L464" s="943"/>
      <c r="M464" s="944"/>
      <c r="N464" s="681"/>
    </row>
    <row r="465" spans="1:14" s="3" customFormat="1" ht="11.25" x14ac:dyDescent="0.25">
      <c r="A465" s="927"/>
      <c r="B465" s="928"/>
      <c r="C465" s="958"/>
      <c r="D465" s="927"/>
      <c r="E465" s="927"/>
      <c r="F465" s="12" t="s">
        <v>6921</v>
      </c>
      <c r="G465" s="278">
        <v>2</v>
      </c>
      <c r="H465" s="948"/>
      <c r="I465" s="12" t="s">
        <v>17</v>
      </c>
      <c r="J465" s="56" t="s">
        <v>18</v>
      </c>
      <c r="K465" s="928"/>
      <c r="L465" s="943"/>
      <c r="M465" s="944"/>
      <c r="N465" s="681"/>
    </row>
    <row r="466" spans="1:14" s="3" customFormat="1" ht="11.25" x14ac:dyDescent="0.25">
      <c r="A466" s="927"/>
      <c r="B466" s="928"/>
      <c r="C466" s="958"/>
      <c r="D466" s="927"/>
      <c r="E466" s="927"/>
      <c r="F466" s="12" t="s">
        <v>6922</v>
      </c>
      <c r="G466" s="278">
        <v>34</v>
      </c>
      <c r="H466" s="948"/>
      <c r="I466" s="12" t="s">
        <v>19</v>
      </c>
      <c r="J466" s="56" t="s">
        <v>20</v>
      </c>
      <c r="K466" s="928"/>
      <c r="L466" s="943"/>
      <c r="M466" s="944"/>
      <c r="N466" s="681"/>
    </row>
    <row r="467" spans="1:14" s="3" customFormat="1" ht="11.25" x14ac:dyDescent="0.25">
      <c r="A467" s="927"/>
      <c r="B467" s="928"/>
      <c r="C467" s="958"/>
      <c r="D467" s="927"/>
      <c r="E467" s="927"/>
      <c r="F467" s="12" t="s">
        <v>6923</v>
      </c>
      <c r="G467" s="278">
        <v>94</v>
      </c>
      <c r="H467" s="948"/>
      <c r="I467" s="12" t="s">
        <v>22</v>
      </c>
      <c r="J467" s="56" t="s">
        <v>23</v>
      </c>
      <c r="K467" s="928"/>
      <c r="L467" s="943"/>
      <c r="M467" s="944"/>
      <c r="N467" s="681"/>
    </row>
    <row r="468" spans="1:14" s="3" customFormat="1" ht="11.25" x14ac:dyDescent="0.25">
      <c r="A468" s="927"/>
      <c r="B468" s="928"/>
      <c r="C468" s="958"/>
      <c r="D468" s="927"/>
      <c r="E468" s="927"/>
      <c r="F468" s="12" t="s">
        <v>6924</v>
      </c>
      <c r="G468" s="278">
        <v>118</v>
      </c>
      <c r="H468" s="948"/>
      <c r="I468" s="12" t="s">
        <v>22</v>
      </c>
      <c r="J468" s="56" t="s">
        <v>24</v>
      </c>
      <c r="K468" s="928"/>
      <c r="L468" s="943"/>
      <c r="M468" s="944"/>
      <c r="N468" s="681"/>
    </row>
    <row r="469" spans="1:14" s="3" customFormat="1" ht="11.25" x14ac:dyDescent="0.25">
      <c r="A469" s="927"/>
      <c r="B469" s="928"/>
      <c r="C469" s="958"/>
      <c r="D469" s="927"/>
      <c r="E469" s="927"/>
      <c r="F469" s="12" t="s">
        <v>6925</v>
      </c>
      <c r="G469" s="278">
        <v>8</v>
      </c>
      <c r="H469" s="948"/>
      <c r="I469" s="12" t="s">
        <v>22</v>
      </c>
      <c r="J469" s="56" t="s">
        <v>976</v>
      </c>
      <c r="K469" s="928"/>
      <c r="L469" s="943"/>
      <c r="M469" s="944"/>
      <c r="N469" s="681"/>
    </row>
    <row r="470" spans="1:14" s="3" customFormat="1" ht="11.25" x14ac:dyDescent="0.25">
      <c r="A470" s="927"/>
      <c r="B470" s="928"/>
      <c r="C470" s="958"/>
      <c r="D470" s="927"/>
      <c r="E470" s="927"/>
      <c r="F470" s="12" t="s">
        <v>6926</v>
      </c>
      <c r="G470" s="278">
        <v>6</v>
      </c>
      <c r="H470" s="948"/>
      <c r="I470" s="12" t="s">
        <v>15</v>
      </c>
      <c r="J470" s="56" t="s">
        <v>25</v>
      </c>
      <c r="K470" s="928"/>
      <c r="L470" s="943"/>
      <c r="M470" s="944"/>
      <c r="N470" s="681"/>
    </row>
    <row r="471" spans="1:14" s="3" customFormat="1" ht="11.25" x14ac:dyDescent="0.25">
      <c r="A471" s="927"/>
      <c r="B471" s="928"/>
      <c r="C471" s="958"/>
      <c r="D471" s="927"/>
      <c r="E471" s="927"/>
      <c r="F471" s="12" t="s">
        <v>6927</v>
      </c>
      <c r="G471" s="278">
        <v>2</v>
      </c>
      <c r="H471" s="948"/>
      <c r="I471" s="12" t="s">
        <v>15</v>
      </c>
      <c r="J471" s="56" t="s">
        <v>511</v>
      </c>
      <c r="K471" s="928"/>
      <c r="L471" s="943"/>
      <c r="M471" s="944"/>
      <c r="N471" s="681"/>
    </row>
    <row r="472" spans="1:14" s="3" customFormat="1" ht="11.25" x14ac:dyDescent="0.25">
      <c r="A472" s="927"/>
      <c r="B472" s="928"/>
      <c r="C472" s="958"/>
      <c r="D472" s="927"/>
      <c r="E472" s="927"/>
      <c r="F472" s="12" t="s">
        <v>6928</v>
      </c>
      <c r="G472" s="278">
        <v>9</v>
      </c>
      <c r="H472" s="948"/>
      <c r="I472" s="12" t="s">
        <v>15</v>
      </c>
      <c r="J472" s="56">
        <v>895</v>
      </c>
      <c r="K472" s="928"/>
      <c r="L472" s="943"/>
      <c r="M472" s="944"/>
      <c r="N472" s="681"/>
    </row>
    <row r="473" spans="1:14" s="3" customFormat="1" ht="11.25" x14ac:dyDescent="0.25">
      <c r="A473" s="927"/>
      <c r="B473" s="928"/>
      <c r="C473" s="958"/>
      <c r="D473" s="927"/>
      <c r="E473" s="927"/>
      <c r="F473" s="12" t="s">
        <v>6929</v>
      </c>
      <c r="G473" s="278">
        <v>6</v>
      </c>
      <c r="H473" s="948"/>
      <c r="I473" s="12" t="s">
        <v>15</v>
      </c>
      <c r="J473" s="56">
        <v>601</v>
      </c>
      <c r="K473" s="928"/>
      <c r="L473" s="943"/>
      <c r="M473" s="944"/>
      <c r="N473" s="681"/>
    </row>
    <row r="474" spans="1:14" s="3" customFormat="1" ht="11.25" x14ac:dyDescent="0.25">
      <c r="A474" s="927"/>
      <c r="B474" s="928"/>
      <c r="C474" s="958"/>
      <c r="D474" s="927"/>
      <c r="E474" s="927"/>
      <c r="F474" s="12" t="s">
        <v>6930</v>
      </c>
      <c r="G474" s="278">
        <v>40</v>
      </c>
      <c r="H474" s="948"/>
      <c r="I474" s="12"/>
      <c r="J474" s="56"/>
      <c r="K474" s="928"/>
      <c r="L474" s="943"/>
      <c r="M474" s="944"/>
      <c r="N474" s="681"/>
    </row>
    <row r="475" spans="1:14" s="3" customFormat="1" ht="11.25" x14ac:dyDescent="0.25">
      <c r="A475" s="927"/>
      <c r="B475" s="928"/>
      <c r="C475" s="958"/>
      <c r="D475" s="927"/>
      <c r="E475" s="927"/>
      <c r="F475" s="12" t="s">
        <v>30</v>
      </c>
      <c r="G475" s="278">
        <v>28</v>
      </c>
      <c r="H475" s="948"/>
      <c r="I475" s="12" t="s">
        <v>978</v>
      </c>
      <c r="J475" s="56" t="s">
        <v>31</v>
      </c>
      <c r="K475" s="928"/>
      <c r="L475" s="943"/>
      <c r="M475" s="944"/>
      <c r="N475" s="681"/>
    </row>
    <row r="476" spans="1:14" s="3" customFormat="1" ht="11.25" x14ac:dyDescent="0.25">
      <c r="A476" s="927"/>
      <c r="B476" s="928"/>
      <c r="C476" s="958"/>
      <c r="D476" s="927"/>
      <c r="E476" s="927"/>
      <c r="F476" s="12" t="s">
        <v>32</v>
      </c>
      <c r="G476" s="278">
        <v>36</v>
      </c>
      <c r="H476" s="948"/>
      <c r="I476" s="12" t="s">
        <v>33</v>
      </c>
      <c r="J476" s="56"/>
      <c r="K476" s="928"/>
      <c r="L476" s="943"/>
      <c r="M476" s="944"/>
      <c r="N476" s="681"/>
    </row>
    <row r="477" spans="1:14" s="3" customFormat="1" ht="11.25" x14ac:dyDescent="0.25">
      <c r="A477" s="927"/>
      <c r="B477" s="928"/>
      <c r="C477" s="958"/>
      <c r="D477" s="927"/>
      <c r="E477" s="927"/>
      <c r="F477" s="12" t="s">
        <v>34</v>
      </c>
      <c r="G477" s="278">
        <v>4</v>
      </c>
      <c r="H477" s="948"/>
      <c r="I477" s="12" t="s">
        <v>35</v>
      </c>
      <c r="J477" s="56"/>
      <c r="K477" s="928"/>
      <c r="L477" s="943"/>
      <c r="M477" s="944"/>
      <c r="N477" s="681"/>
    </row>
    <row r="478" spans="1:14" s="3" customFormat="1" ht="11.25" x14ac:dyDescent="0.25">
      <c r="A478" s="927"/>
      <c r="B478" s="928"/>
      <c r="C478" s="958"/>
      <c r="D478" s="927"/>
      <c r="E478" s="927"/>
      <c r="F478" s="12" t="s">
        <v>36</v>
      </c>
      <c r="G478" s="278">
        <v>26</v>
      </c>
      <c r="H478" s="948"/>
      <c r="I478" s="12" t="s">
        <v>35</v>
      </c>
      <c r="J478" s="56"/>
      <c r="K478" s="928"/>
      <c r="L478" s="943"/>
      <c r="M478" s="944"/>
      <c r="N478" s="681"/>
    </row>
    <row r="479" spans="1:14" s="3" customFormat="1" ht="11.25" x14ac:dyDescent="0.25">
      <c r="A479" s="927"/>
      <c r="B479" s="928"/>
      <c r="C479" s="958"/>
      <c r="D479" s="927"/>
      <c r="E479" s="927"/>
      <c r="F479" s="12" t="s">
        <v>37</v>
      </c>
      <c r="G479" s="278">
        <v>26</v>
      </c>
      <c r="H479" s="948"/>
      <c r="I479" s="12" t="s">
        <v>35</v>
      </c>
      <c r="J479" s="56"/>
      <c r="K479" s="928"/>
      <c r="L479" s="943"/>
      <c r="M479" s="944"/>
      <c r="N479" s="681"/>
    </row>
    <row r="480" spans="1:14" s="3" customFormat="1" ht="11.25" x14ac:dyDescent="0.25">
      <c r="A480" s="927"/>
      <c r="B480" s="928"/>
      <c r="C480" s="958"/>
      <c r="D480" s="927"/>
      <c r="E480" s="927"/>
      <c r="F480" s="12" t="s">
        <v>38</v>
      </c>
      <c r="G480" s="278">
        <v>34</v>
      </c>
      <c r="H480" s="948"/>
      <c r="I480" s="12" t="s">
        <v>35</v>
      </c>
      <c r="J480" s="56"/>
      <c r="K480" s="928"/>
      <c r="L480" s="943"/>
      <c r="M480" s="944"/>
      <c r="N480" s="681"/>
    </row>
    <row r="481" spans="1:14" s="3" customFormat="1" ht="11.25" x14ac:dyDescent="0.25">
      <c r="A481" s="927"/>
      <c r="B481" s="928"/>
      <c r="C481" s="958"/>
      <c r="D481" s="927"/>
      <c r="E481" s="927"/>
      <c r="F481" s="12" t="s">
        <v>41</v>
      </c>
      <c r="G481" s="278">
        <v>1</v>
      </c>
      <c r="H481" s="948"/>
      <c r="I481" s="12"/>
      <c r="J481" s="56"/>
      <c r="K481" s="928"/>
      <c r="L481" s="943"/>
      <c r="M481" s="944"/>
      <c r="N481" s="681"/>
    </row>
    <row r="482" spans="1:14" s="3" customFormat="1" ht="11.25" x14ac:dyDescent="0.25">
      <c r="A482" s="927"/>
      <c r="B482" s="928"/>
      <c r="C482" s="958"/>
      <c r="D482" s="927"/>
      <c r="E482" s="927"/>
      <c r="F482" s="12" t="s">
        <v>787</v>
      </c>
      <c r="G482" s="278">
        <v>1</v>
      </c>
      <c r="H482" s="948"/>
      <c r="I482" s="12"/>
      <c r="J482" s="56"/>
      <c r="K482" s="928"/>
      <c r="L482" s="943"/>
      <c r="M482" s="944"/>
      <c r="N482" s="681"/>
    </row>
    <row r="483" spans="1:14" s="3" customFormat="1" ht="11.25" x14ac:dyDescent="0.25">
      <c r="A483" s="927"/>
      <c r="B483" s="928"/>
      <c r="C483" s="958"/>
      <c r="D483" s="927"/>
      <c r="E483" s="927"/>
      <c r="F483" s="12" t="s">
        <v>1031</v>
      </c>
      <c r="G483" s="278">
        <v>10</v>
      </c>
      <c r="H483" s="948"/>
      <c r="I483" s="12"/>
      <c r="J483" s="56"/>
      <c r="K483" s="928"/>
      <c r="L483" s="943"/>
      <c r="M483" s="944"/>
      <c r="N483" s="681"/>
    </row>
    <row r="484" spans="1:14" s="3" customFormat="1" ht="11.25" x14ac:dyDescent="0.25">
      <c r="A484" s="927"/>
      <c r="B484" s="928"/>
      <c r="C484" s="958"/>
      <c r="D484" s="927"/>
      <c r="E484" s="927"/>
      <c r="F484" s="12" t="s">
        <v>6931</v>
      </c>
      <c r="G484" s="278">
        <v>1</v>
      </c>
      <c r="H484" s="948"/>
      <c r="I484" s="12"/>
      <c r="J484" s="56"/>
      <c r="K484" s="928"/>
      <c r="L484" s="943"/>
      <c r="M484" s="942"/>
      <c r="N484" s="681"/>
    </row>
    <row r="485" spans="1:14" s="3" customFormat="1" ht="11.25" x14ac:dyDescent="0.25">
      <c r="A485" s="949" t="s">
        <v>7218</v>
      </c>
      <c r="B485" s="970" t="s">
        <v>6690</v>
      </c>
      <c r="C485" s="973" t="s">
        <v>4210</v>
      </c>
      <c r="D485" s="949" t="s">
        <v>6693</v>
      </c>
      <c r="E485" s="949" t="s">
        <v>6815</v>
      </c>
      <c r="F485" s="12" t="s">
        <v>6910</v>
      </c>
      <c r="G485" s="278">
        <v>1</v>
      </c>
      <c r="H485" s="968" t="s">
        <v>6682</v>
      </c>
      <c r="I485" s="12" t="s">
        <v>8</v>
      </c>
      <c r="J485" s="56"/>
      <c r="K485" s="970">
        <v>2</v>
      </c>
      <c r="L485" s="941"/>
      <c r="M485" s="941"/>
      <c r="N485" s="681"/>
    </row>
    <row r="486" spans="1:14" s="3" customFormat="1" ht="11.25" x14ac:dyDescent="0.25">
      <c r="A486" s="960"/>
      <c r="B486" s="972"/>
      <c r="C486" s="974"/>
      <c r="D486" s="960"/>
      <c r="E486" s="960"/>
      <c r="F486" s="10" t="s">
        <v>6911</v>
      </c>
      <c r="G486" s="271">
        <v>1</v>
      </c>
      <c r="H486" s="969"/>
      <c r="I486" s="12" t="s">
        <v>8</v>
      </c>
      <c r="J486" s="55"/>
      <c r="K486" s="972"/>
      <c r="L486" s="944"/>
      <c r="M486" s="944"/>
      <c r="N486" s="681"/>
    </row>
    <row r="487" spans="1:14" s="3" customFormat="1" ht="11.25" x14ac:dyDescent="0.25">
      <c r="A487" s="960"/>
      <c r="B487" s="972"/>
      <c r="C487" s="974"/>
      <c r="D487" s="960"/>
      <c r="E487" s="960"/>
      <c r="F487" s="10" t="s">
        <v>6912</v>
      </c>
      <c r="G487" s="271">
        <v>1</v>
      </c>
      <c r="H487" s="969"/>
      <c r="I487" s="12" t="s">
        <v>8</v>
      </c>
      <c r="J487" s="55"/>
      <c r="K487" s="972"/>
      <c r="L487" s="944"/>
      <c r="M487" s="944"/>
      <c r="N487" s="681"/>
    </row>
    <row r="488" spans="1:14" s="3" customFormat="1" ht="11.25" x14ac:dyDescent="0.25">
      <c r="A488" s="960"/>
      <c r="B488" s="972"/>
      <c r="C488" s="974"/>
      <c r="D488" s="960"/>
      <c r="E488" s="960"/>
      <c r="F488" s="10" t="s">
        <v>6913</v>
      </c>
      <c r="G488" s="271">
        <v>1</v>
      </c>
      <c r="H488" s="969"/>
      <c r="I488" s="12" t="s">
        <v>8</v>
      </c>
      <c r="J488" s="55"/>
      <c r="K488" s="972"/>
      <c r="L488" s="944"/>
      <c r="M488" s="944"/>
      <c r="N488" s="681"/>
    </row>
    <row r="489" spans="1:14" s="3" customFormat="1" ht="11.25" x14ac:dyDescent="0.25">
      <c r="A489" s="960"/>
      <c r="B489" s="972"/>
      <c r="C489" s="974"/>
      <c r="D489" s="960"/>
      <c r="E489" s="960"/>
      <c r="F489" s="10" t="s">
        <v>6914</v>
      </c>
      <c r="G489" s="271">
        <v>1</v>
      </c>
      <c r="H489" s="969"/>
      <c r="I489" s="12" t="s">
        <v>8</v>
      </c>
      <c r="J489" s="55"/>
      <c r="K489" s="972"/>
      <c r="L489" s="944"/>
      <c r="M489" s="944"/>
      <c r="N489" s="681"/>
    </row>
    <row r="490" spans="1:14" s="3" customFormat="1" ht="11.25" x14ac:dyDescent="0.25">
      <c r="A490" s="960"/>
      <c r="B490" s="972"/>
      <c r="C490" s="974"/>
      <c r="D490" s="960"/>
      <c r="E490" s="960"/>
      <c r="F490" s="10" t="s">
        <v>6915</v>
      </c>
      <c r="G490" s="271">
        <v>1</v>
      </c>
      <c r="H490" s="969"/>
      <c r="I490" s="12" t="s">
        <v>8</v>
      </c>
      <c r="J490" s="55"/>
      <c r="K490" s="972"/>
      <c r="L490" s="944"/>
      <c r="M490" s="944"/>
      <c r="N490" s="681"/>
    </row>
    <row r="491" spans="1:14" s="3" customFormat="1" ht="11.25" x14ac:dyDescent="0.25">
      <c r="A491" s="960"/>
      <c r="B491" s="972"/>
      <c r="C491" s="974"/>
      <c r="D491" s="960"/>
      <c r="E491" s="960"/>
      <c r="F491" s="10" t="s">
        <v>6916</v>
      </c>
      <c r="G491" s="271">
        <v>2</v>
      </c>
      <c r="H491" s="969"/>
      <c r="I491" s="12" t="s">
        <v>8</v>
      </c>
      <c r="J491" s="55"/>
      <c r="K491" s="971"/>
      <c r="L491" s="942"/>
      <c r="M491" s="942"/>
      <c r="N491" s="681"/>
    </row>
    <row r="492" spans="1:14" s="3" customFormat="1" ht="11.25" x14ac:dyDescent="0.25">
      <c r="A492" s="927" t="s">
        <v>7219</v>
      </c>
      <c r="B492" s="928" t="s">
        <v>6690</v>
      </c>
      <c r="C492" s="958" t="s">
        <v>4210</v>
      </c>
      <c r="D492" s="927" t="s">
        <v>6694</v>
      </c>
      <c r="E492" s="927" t="s">
        <v>6815</v>
      </c>
      <c r="F492" s="12" t="s">
        <v>6933</v>
      </c>
      <c r="G492" s="289">
        <v>1</v>
      </c>
      <c r="H492" s="948" t="s">
        <v>6682</v>
      </c>
      <c r="I492" s="12" t="s">
        <v>10</v>
      </c>
      <c r="J492" s="56" t="s">
        <v>493</v>
      </c>
      <c r="K492" s="928">
        <v>2</v>
      </c>
      <c r="L492" s="943"/>
      <c r="M492" s="941"/>
      <c r="N492" s="681"/>
    </row>
    <row r="493" spans="1:14" s="3" customFormat="1" ht="11.25" x14ac:dyDescent="0.25">
      <c r="A493" s="927"/>
      <c r="B493" s="928"/>
      <c r="C493" s="958"/>
      <c r="D493" s="927"/>
      <c r="E493" s="927"/>
      <c r="F493" s="12" t="s">
        <v>6934</v>
      </c>
      <c r="G493" s="289">
        <v>1</v>
      </c>
      <c r="H493" s="948"/>
      <c r="I493" s="12" t="s">
        <v>10</v>
      </c>
      <c r="J493" s="56" t="s">
        <v>513</v>
      </c>
      <c r="K493" s="928"/>
      <c r="L493" s="943"/>
      <c r="M493" s="944"/>
      <c r="N493" s="681"/>
    </row>
    <row r="494" spans="1:14" s="3" customFormat="1" ht="11.25" x14ac:dyDescent="0.25">
      <c r="A494" s="927"/>
      <c r="B494" s="928"/>
      <c r="C494" s="958"/>
      <c r="D494" s="927"/>
      <c r="E494" s="927"/>
      <c r="F494" s="12" t="s">
        <v>6935</v>
      </c>
      <c r="G494" s="289">
        <v>4</v>
      </c>
      <c r="H494" s="948"/>
      <c r="I494" s="12" t="s">
        <v>10</v>
      </c>
      <c r="J494" s="56" t="s">
        <v>1032</v>
      </c>
      <c r="K494" s="928"/>
      <c r="L494" s="943"/>
      <c r="M494" s="944"/>
      <c r="N494" s="681"/>
    </row>
    <row r="495" spans="1:14" s="3" customFormat="1" ht="11.25" x14ac:dyDescent="0.25">
      <c r="A495" s="927"/>
      <c r="B495" s="928"/>
      <c r="C495" s="958"/>
      <c r="D495" s="927"/>
      <c r="E495" s="927"/>
      <c r="F495" s="12" t="s">
        <v>6936</v>
      </c>
      <c r="G495" s="289">
        <v>1</v>
      </c>
      <c r="H495" s="948"/>
      <c r="I495" s="12" t="s">
        <v>10</v>
      </c>
      <c r="J495" s="56" t="s">
        <v>1032</v>
      </c>
      <c r="K495" s="928"/>
      <c r="L495" s="943"/>
      <c r="M495" s="944"/>
      <c r="N495" s="681"/>
    </row>
    <row r="496" spans="1:14" s="3" customFormat="1" ht="11.25" x14ac:dyDescent="0.25">
      <c r="A496" s="927"/>
      <c r="B496" s="928"/>
      <c r="C496" s="958"/>
      <c r="D496" s="927"/>
      <c r="E496" s="927"/>
      <c r="F496" s="12" t="s">
        <v>6937</v>
      </c>
      <c r="G496" s="289">
        <v>1</v>
      </c>
      <c r="H496" s="948"/>
      <c r="I496" s="12" t="s">
        <v>10</v>
      </c>
      <c r="J496" s="56" t="s">
        <v>1032</v>
      </c>
      <c r="K496" s="928"/>
      <c r="L496" s="943"/>
      <c r="M496" s="942"/>
      <c r="N496" s="681"/>
    </row>
    <row r="497" spans="1:14" s="3" customFormat="1" ht="11.25" x14ac:dyDescent="0.25">
      <c r="A497" s="927" t="s">
        <v>7220</v>
      </c>
      <c r="B497" s="928" t="s">
        <v>6690</v>
      </c>
      <c r="C497" s="958" t="s">
        <v>4210</v>
      </c>
      <c r="D497" s="927" t="s">
        <v>6810</v>
      </c>
      <c r="E497" s="927" t="s">
        <v>6815</v>
      </c>
      <c r="F497" s="12" t="s">
        <v>1033</v>
      </c>
      <c r="G497" s="289">
        <v>1</v>
      </c>
      <c r="H497" s="948" t="s">
        <v>6684</v>
      </c>
      <c r="I497" s="56" t="s">
        <v>13</v>
      </c>
      <c r="J497" s="56"/>
      <c r="K497" s="928">
        <v>1</v>
      </c>
      <c r="L497" s="943"/>
      <c r="M497" s="941"/>
      <c r="N497" s="681"/>
    </row>
    <row r="498" spans="1:14" s="3" customFormat="1" ht="11.25" x14ac:dyDescent="0.25">
      <c r="A498" s="927"/>
      <c r="B498" s="928"/>
      <c r="C498" s="958"/>
      <c r="D498" s="927"/>
      <c r="E498" s="927"/>
      <c r="F498" s="12" t="s">
        <v>6943</v>
      </c>
      <c r="G498" s="289">
        <v>5</v>
      </c>
      <c r="H498" s="948"/>
      <c r="I498" s="56" t="s">
        <v>13</v>
      </c>
      <c r="J498" s="56"/>
      <c r="K498" s="928"/>
      <c r="L498" s="943"/>
      <c r="M498" s="944"/>
      <c r="N498" s="681"/>
    </row>
    <row r="499" spans="1:14" s="3" customFormat="1" ht="11.25" x14ac:dyDescent="0.25">
      <c r="A499" s="927"/>
      <c r="B499" s="928"/>
      <c r="C499" s="958"/>
      <c r="D499" s="927"/>
      <c r="E499" s="927"/>
      <c r="F499" s="12" t="s">
        <v>1034</v>
      </c>
      <c r="G499" s="289">
        <v>1</v>
      </c>
      <c r="H499" s="948"/>
      <c r="I499" s="56" t="s">
        <v>13</v>
      </c>
      <c r="J499" s="56"/>
      <c r="K499" s="928"/>
      <c r="L499" s="943"/>
      <c r="M499" s="942"/>
      <c r="N499" s="681"/>
    </row>
    <row r="500" spans="1:14" s="3" customFormat="1" ht="11.25" x14ac:dyDescent="0.25">
      <c r="A500" s="927" t="s">
        <v>7221</v>
      </c>
      <c r="B500" s="928" t="s">
        <v>6690</v>
      </c>
      <c r="C500" s="929" t="s">
        <v>4210</v>
      </c>
      <c r="D500" s="927" t="s">
        <v>6812</v>
      </c>
      <c r="E500" s="927" t="s">
        <v>4210</v>
      </c>
      <c r="F500" s="12" t="s">
        <v>6918</v>
      </c>
      <c r="G500" s="278">
        <v>1</v>
      </c>
      <c r="H500" s="927" t="s">
        <v>6682</v>
      </c>
      <c r="I500" s="12"/>
      <c r="J500" s="13"/>
      <c r="K500" s="928">
        <v>2</v>
      </c>
      <c r="L500" s="943"/>
      <c r="M500" s="941"/>
      <c r="N500" s="681"/>
    </row>
    <row r="501" spans="1:14" s="3" customFormat="1" ht="11.25" x14ac:dyDescent="0.25">
      <c r="A501" s="927"/>
      <c r="B501" s="928"/>
      <c r="C501" s="929"/>
      <c r="D501" s="927"/>
      <c r="E501" s="927"/>
      <c r="F501" s="12" t="s">
        <v>6945</v>
      </c>
      <c r="G501" s="278">
        <v>25</v>
      </c>
      <c r="H501" s="927"/>
      <c r="I501" s="12" t="s">
        <v>15</v>
      </c>
      <c r="J501" s="56" t="s">
        <v>16</v>
      </c>
      <c r="K501" s="928"/>
      <c r="L501" s="943"/>
      <c r="M501" s="944"/>
      <c r="N501" s="681"/>
    </row>
    <row r="502" spans="1:14" s="3" customFormat="1" ht="11.25" x14ac:dyDescent="0.25">
      <c r="A502" s="927"/>
      <c r="B502" s="928"/>
      <c r="C502" s="929"/>
      <c r="D502" s="927"/>
      <c r="E502" s="927"/>
      <c r="F502" s="12" t="s">
        <v>6946</v>
      </c>
      <c r="G502" s="278">
        <v>1</v>
      </c>
      <c r="H502" s="927"/>
      <c r="I502" s="12" t="s">
        <v>17</v>
      </c>
      <c r="J502" s="56" t="s">
        <v>18</v>
      </c>
      <c r="K502" s="928"/>
      <c r="L502" s="943"/>
      <c r="M502" s="944"/>
      <c r="N502" s="681"/>
    </row>
    <row r="503" spans="1:14" s="3" customFormat="1" ht="11.25" x14ac:dyDescent="0.25">
      <c r="A503" s="927"/>
      <c r="B503" s="928"/>
      <c r="C503" s="929"/>
      <c r="D503" s="927"/>
      <c r="E503" s="927"/>
      <c r="F503" s="12" t="s">
        <v>6920</v>
      </c>
      <c r="G503" s="278">
        <v>16</v>
      </c>
      <c r="H503" s="927"/>
      <c r="I503" s="12" t="s">
        <v>17</v>
      </c>
      <c r="J503" s="56" t="s">
        <v>18</v>
      </c>
      <c r="K503" s="928"/>
      <c r="L503" s="943"/>
      <c r="M503" s="944"/>
      <c r="N503" s="681"/>
    </row>
    <row r="504" spans="1:14" s="5" customFormat="1" ht="11.25" x14ac:dyDescent="0.25">
      <c r="A504" s="927"/>
      <c r="B504" s="928"/>
      <c r="C504" s="929"/>
      <c r="D504" s="927"/>
      <c r="E504" s="927"/>
      <c r="F504" s="12" t="s">
        <v>6921</v>
      </c>
      <c r="G504" s="278">
        <v>7</v>
      </c>
      <c r="H504" s="927"/>
      <c r="I504" s="12" t="s">
        <v>17</v>
      </c>
      <c r="J504" s="56" t="s">
        <v>18</v>
      </c>
      <c r="K504" s="928"/>
      <c r="L504" s="943"/>
      <c r="M504" s="944"/>
      <c r="N504" s="622"/>
    </row>
    <row r="505" spans="1:14" s="5" customFormat="1" ht="11.25" x14ac:dyDescent="0.25">
      <c r="A505" s="927"/>
      <c r="B505" s="928"/>
      <c r="C505" s="929"/>
      <c r="D505" s="927"/>
      <c r="E505" s="927"/>
      <c r="F505" s="12" t="s">
        <v>6947</v>
      </c>
      <c r="G505" s="278">
        <v>84</v>
      </c>
      <c r="H505" s="927"/>
      <c r="I505" s="12" t="s">
        <v>19</v>
      </c>
      <c r="J505" s="56" t="s">
        <v>20</v>
      </c>
      <c r="K505" s="928"/>
      <c r="L505" s="943"/>
      <c r="M505" s="944"/>
      <c r="N505" s="622"/>
    </row>
    <row r="506" spans="1:14" s="5" customFormat="1" ht="11.25" x14ac:dyDescent="0.25">
      <c r="A506" s="927"/>
      <c r="B506" s="928"/>
      <c r="C506" s="929"/>
      <c r="D506" s="927"/>
      <c r="E506" s="927"/>
      <c r="F506" s="12" t="s">
        <v>6948</v>
      </c>
      <c r="G506" s="278">
        <v>6</v>
      </c>
      <c r="H506" s="927"/>
      <c r="I506" s="12" t="s">
        <v>22</v>
      </c>
      <c r="J506" s="56" t="s">
        <v>23</v>
      </c>
      <c r="K506" s="928"/>
      <c r="L506" s="943"/>
      <c r="M506" s="944"/>
      <c r="N506" s="622"/>
    </row>
    <row r="507" spans="1:14" s="5" customFormat="1" ht="11.25" x14ac:dyDescent="0.25">
      <c r="A507" s="927"/>
      <c r="B507" s="928"/>
      <c r="C507" s="929"/>
      <c r="D507" s="927"/>
      <c r="E507" s="927"/>
      <c r="F507" s="12" t="s">
        <v>6949</v>
      </c>
      <c r="G507" s="278">
        <v>132</v>
      </c>
      <c r="H507" s="927"/>
      <c r="I507" s="12" t="s">
        <v>22</v>
      </c>
      <c r="J507" s="56" t="s">
        <v>24</v>
      </c>
      <c r="K507" s="928"/>
      <c r="L507" s="943"/>
      <c r="M507" s="944"/>
      <c r="N507" s="622"/>
    </row>
    <row r="508" spans="1:14" s="5" customFormat="1" ht="11.25" x14ac:dyDescent="0.25">
      <c r="A508" s="927"/>
      <c r="B508" s="928"/>
      <c r="C508" s="929"/>
      <c r="D508" s="927"/>
      <c r="E508" s="927"/>
      <c r="F508" s="12" t="s">
        <v>519</v>
      </c>
      <c r="G508" s="278">
        <v>1660</v>
      </c>
      <c r="H508" s="927"/>
      <c r="I508" s="12" t="s">
        <v>44</v>
      </c>
      <c r="J508" s="56" t="s">
        <v>1035</v>
      </c>
      <c r="K508" s="928"/>
      <c r="L508" s="943"/>
      <c r="M508" s="944"/>
      <c r="N508" s="622"/>
    </row>
    <row r="509" spans="1:14" s="5" customFormat="1" ht="11.25" x14ac:dyDescent="0.25">
      <c r="A509" s="927"/>
      <c r="B509" s="928"/>
      <c r="C509" s="929"/>
      <c r="D509" s="927"/>
      <c r="E509" s="927"/>
      <c r="F509" s="12" t="s">
        <v>4921</v>
      </c>
      <c r="G509" s="278">
        <v>28</v>
      </c>
      <c r="H509" s="927"/>
      <c r="I509" s="12" t="s">
        <v>44</v>
      </c>
      <c r="J509" s="56" t="s">
        <v>1036</v>
      </c>
      <c r="K509" s="928"/>
      <c r="L509" s="943"/>
      <c r="M509" s="944"/>
      <c r="N509" s="622"/>
    </row>
    <row r="510" spans="1:14" s="5" customFormat="1" ht="11.25" x14ac:dyDescent="0.25">
      <c r="A510" s="927"/>
      <c r="B510" s="928"/>
      <c r="C510" s="929"/>
      <c r="D510" s="927"/>
      <c r="E510" s="927"/>
      <c r="F510" s="12" t="s">
        <v>45</v>
      </c>
      <c r="G510" s="278">
        <v>28</v>
      </c>
      <c r="H510" s="927"/>
      <c r="I510" s="12" t="s">
        <v>46</v>
      </c>
      <c r="J510" s="56" t="s">
        <v>1037</v>
      </c>
      <c r="K510" s="928"/>
      <c r="L510" s="943"/>
      <c r="M510" s="944"/>
      <c r="N510" s="622"/>
    </row>
    <row r="511" spans="1:14" s="5" customFormat="1" ht="11.25" x14ac:dyDescent="0.25">
      <c r="A511" s="927"/>
      <c r="B511" s="928"/>
      <c r="C511" s="929"/>
      <c r="D511" s="927"/>
      <c r="E511" s="927"/>
      <c r="F511" s="12" t="s">
        <v>6950</v>
      </c>
      <c r="G511" s="278">
        <v>6</v>
      </c>
      <c r="H511" s="927"/>
      <c r="I511" s="12" t="s">
        <v>15</v>
      </c>
      <c r="J511" s="56" t="s">
        <v>25</v>
      </c>
      <c r="K511" s="928"/>
      <c r="L511" s="943"/>
      <c r="M511" s="944"/>
      <c r="N511" s="622"/>
    </row>
    <row r="512" spans="1:14" s="5" customFormat="1" ht="11.25" x14ac:dyDescent="0.25">
      <c r="A512" s="927"/>
      <c r="B512" s="928"/>
      <c r="C512" s="929"/>
      <c r="D512" s="927"/>
      <c r="E512" s="927"/>
      <c r="F512" s="12" t="s">
        <v>6951</v>
      </c>
      <c r="G512" s="278">
        <v>1</v>
      </c>
      <c r="H512" s="927"/>
      <c r="I512" s="12" t="s">
        <v>15</v>
      </c>
      <c r="J512" s="56" t="s">
        <v>1039</v>
      </c>
      <c r="K512" s="928"/>
      <c r="L512" s="943"/>
      <c r="M512" s="944"/>
      <c r="N512" s="622"/>
    </row>
    <row r="513" spans="1:14" s="5" customFormat="1" ht="11.25" x14ac:dyDescent="0.25">
      <c r="A513" s="927"/>
      <c r="B513" s="928"/>
      <c r="C513" s="929"/>
      <c r="D513" s="927"/>
      <c r="E513" s="927"/>
      <c r="F513" s="12" t="s">
        <v>6952</v>
      </c>
      <c r="G513" s="278">
        <v>6</v>
      </c>
      <c r="H513" s="927"/>
      <c r="I513" s="12" t="s">
        <v>15</v>
      </c>
      <c r="J513" s="56">
        <v>895</v>
      </c>
      <c r="K513" s="928"/>
      <c r="L513" s="943"/>
      <c r="M513" s="944"/>
      <c r="N513" s="622"/>
    </row>
    <row r="514" spans="1:14" s="5" customFormat="1" ht="11.25" x14ac:dyDescent="0.25">
      <c r="A514" s="927"/>
      <c r="B514" s="928"/>
      <c r="C514" s="929"/>
      <c r="D514" s="927"/>
      <c r="E514" s="927"/>
      <c r="F514" s="12" t="s">
        <v>6953</v>
      </c>
      <c r="G514" s="278">
        <v>2</v>
      </c>
      <c r="H514" s="927"/>
      <c r="I514" s="12" t="s">
        <v>15</v>
      </c>
      <c r="J514" s="56">
        <v>601</v>
      </c>
      <c r="K514" s="928"/>
      <c r="L514" s="943"/>
      <c r="M514" s="944"/>
      <c r="N514" s="622"/>
    </row>
    <row r="515" spans="1:14" s="5" customFormat="1" ht="11.25" x14ac:dyDescent="0.25">
      <c r="A515" s="927"/>
      <c r="B515" s="928"/>
      <c r="C515" s="929"/>
      <c r="D515" s="927"/>
      <c r="E515" s="927"/>
      <c r="F515" s="12" t="s">
        <v>6954</v>
      </c>
      <c r="G515" s="278">
        <v>76</v>
      </c>
      <c r="H515" s="927"/>
      <c r="I515" s="12"/>
      <c r="J515" s="56"/>
      <c r="K515" s="928"/>
      <c r="L515" s="943"/>
      <c r="M515" s="944"/>
      <c r="N515" s="622"/>
    </row>
    <row r="516" spans="1:14" s="5" customFormat="1" ht="11.25" x14ac:dyDescent="0.25">
      <c r="A516" s="927"/>
      <c r="B516" s="928"/>
      <c r="C516" s="929"/>
      <c r="D516" s="927"/>
      <c r="E516" s="927"/>
      <c r="F516" s="12" t="s">
        <v>1040</v>
      </c>
      <c r="G516" s="278">
        <v>50</v>
      </c>
      <c r="H516" s="927"/>
      <c r="I516" s="12"/>
      <c r="J516" s="56"/>
      <c r="K516" s="928"/>
      <c r="L516" s="943"/>
      <c r="M516" s="944"/>
      <c r="N516" s="622"/>
    </row>
    <row r="517" spans="1:14" s="5" customFormat="1" ht="11.25" x14ac:dyDescent="0.25">
      <c r="A517" s="927"/>
      <c r="B517" s="928"/>
      <c r="C517" s="929"/>
      <c r="D517" s="927"/>
      <c r="E517" s="927"/>
      <c r="F517" s="12" t="s">
        <v>6955</v>
      </c>
      <c r="G517" s="278">
        <v>7</v>
      </c>
      <c r="H517" s="927"/>
      <c r="I517" s="12" t="s">
        <v>978</v>
      </c>
      <c r="J517" s="56" t="s">
        <v>1041</v>
      </c>
      <c r="K517" s="928"/>
      <c r="L517" s="943"/>
      <c r="M517" s="944"/>
      <c r="N517" s="622"/>
    </row>
    <row r="518" spans="1:14" s="5" customFormat="1" ht="11.25" x14ac:dyDescent="0.25">
      <c r="A518" s="927"/>
      <c r="B518" s="928"/>
      <c r="C518" s="929"/>
      <c r="D518" s="927"/>
      <c r="E518" s="927"/>
      <c r="F518" s="12" t="s">
        <v>30</v>
      </c>
      <c r="G518" s="278">
        <v>14</v>
      </c>
      <c r="H518" s="927"/>
      <c r="I518" s="12" t="s">
        <v>47</v>
      </c>
      <c r="J518" s="56" t="s">
        <v>31</v>
      </c>
      <c r="K518" s="928"/>
      <c r="L518" s="943"/>
      <c r="M518" s="944"/>
      <c r="N518" s="622"/>
    </row>
    <row r="519" spans="1:14" s="5" customFormat="1" ht="11.25" x14ac:dyDescent="0.25">
      <c r="A519" s="927"/>
      <c r="B519" s="928"/>
      <c r="C519" s="929"/>
      <c r="D519" s="927"/>
      <c r="E519" s="927"/>
      <c r="F519" s="12" t="s">
        <v>32</v>
      </c>
      <c r="G519" s="278">
        <v>32</v>
      </c>
      <c r="H519" s="927"/>
      <c r="I519" s="12" t="s">
        <v>33</v>
      </c>
      <c r="J519" s="56"/>
      <c r="K519" s="928"/>
      <c r="L519" s="943"/>
      <c r="M519" s="944"/>
      <c r="N519" s="622"/>
    </row>
    <row r="520" spans="1:14" s="5" customFormat="1" ht="11.25" x14ac:dyDescent="0.25">
      <c r="A520" s="927"/>
      <c r="B520" s="928"/>
      <c r="C520" s="929"/>
      <c r="D520" s="927"/>
      <c r="E520" s="927"/>
      <c r="F520" s="12" t="s">
        <v>34</v>
      </c>
      <c r="G520" s="278">
        <v>4</v>
      </c>
      <c r="H520" s="927"/>
      <c r="I520" s="12" t="s">
        <v>35</v>
      </c>
      <c r="J520" s="56"/>
      <c r="K520" s="928"/>
      <c r="L520" s="943"/>
      <c r="M520" s="944"/>
      <c r="N520" s="622"/>
    </row>
    <row r="521" spans="1:14" s="5" customFormat="1" ht="11.25" x14ac:dyDescent="0.25">
      <c r="A521" s="927"/>
      <c r="B521" s="928"/>
      <c r="C521" s="929"/>
      <c r="D521" s="927"/>
      <c r="E521" s="927"/>
      <c r="F521" s="12" t="s">
        <v>36</v>
      </c>
      <c r="G521" s="278">
        <v>30</v>
      </c>
      <c r="H521" s="927"/>
      <c r="I521" s="12" t="s">
        <v>35</v>
      </c>
      <c r="J521" s="56"/>
      <c r="K521" s="928"/>
      <c r="L521" s="943"/>
      <c r="M521" s="944"/>
      <c r="N521" s="622"/>
    </row>
    <row r="522" spans="1:14" s="5" customFormat="1" ht="11.25" x14ac:dyDescent="0.25">
      <c r="A522" s="927"/>
      <c r="B522" s="928"/>
      <c r="C522" s="929"/>
      <c r="D522" s="927"/>
      <c r="E522" s="927"/>
      <c r="F522" s="12" t="s">
        <v>37</v>
      </c>
      <c r="G522" s="278">
        <v>30</v>
      </c>
      <c r="H522" s="927"/>
      <c r="I522" s="12" t="s">
        <v>35</v>
      </c>
      <c r="J522" s="56"/>
      <c r="K522" s="928"/>
      <c r="L522" s="943"/>
      <c r="M522" s="944"/>
      <c r="N522" s="622"/>
    </row>
    <row r="523" spans="1:14" s="5" customFormat="1" ht="11.25" x14ac:dyDescent="0.25">
      <c r="A523" s="927"/>
      <c r="B523" s="928"/>
      <c r="C523" s="929"/>
      <c r="D523" s="927"/>
      <c r="E523" s="927"/>
      <c r="F523" s="12" t="s">
        <v>38</v>
      </c>
      <c r="G523" s="278">
        <v>7</v>
      </c>
      <c r="H523" s="927"/>
      <c r="I523" s="12" t="s">
        <v>35</v>
      </c>
      <c r="J523" s="56"/>
      <c r="K523" s="928"/>
      <c r="L523" s="943"/>
      <c r="M523" s="944"/>
      <c r="N523" s="622"/>
    </row>
    <row r="524" spans="1:14" s="5" customFormat="1" ht="11.25" x14ac:dyDescent="0.25">
      <c r="A524" s="927"/>
      <c r="B524" s="928"/>
      <c r="C524" s="929"/>
      <c r="D524" s="927"/>
      <c r="E524" s="927"/>
      <c r="F524" s="12" t="s">
        <v>41</v>
      </c>
      <c r="G524" s="278">
        <v>7</v>
      </c>
      <c r="H524" s="927"/>
      <c r="I524" s="12"/>
      <c r="J524" s="56"/>
      <c r="K524" s="928"/>
      <c r="L524" s="943"/>
      <c r="M524" s="942"/>
      <c r="N524" s="622"/>
    </row>
    <row r="525" spans="1:14" s="5" customFormat="1" ht="22.5" customHeight="1" x14ac:dyDescent="0.25">
      <c r="A525" s="269" t="s">
        <v>4962</v>
      </c>
      <c r="B525" s="434" t="s">
        <v>532</v>
      </c>
      <c r="C525" s="439" t="s">
        <v>4210</v>
      </c>
      <c r="D525" s="269" t="s">
        <v>5038</v>
      </c>
      <c r="E525" s="269" t="s">
        <v>4210</v>
      </c>
      <c r="F525" s="12" t="s">
        <v>6956</v>
      </c>
      <c r="G525" s="278">
        <v>995</v>
      </c>
      <c r="H525" s="361" t="s">
        <v>6684</v>
      </c>
      <c r="I525" s="12" t="s">
        <v>42</v>
      </c>
      <c r="J525" s="56" t="s">
        <v>43</v>
      </c>
      <c r="K525" s="268">
        <v>2</v>
      </c>
      <c r="L525" s="833"/>
      <c r="M525" s="833"/>
      <c r="N525" s="622"/>
    </row>
    <row r="526" spans="1:14" s="5" customFormat="1" ht="15" customHeight="1" x14ac:dyDescent="0.25">
      <c r="A526" s="949" t="s">
        <v>7222</v>
      </c>
      <c r="B526" s="970" t="s">
        <v>532</v>
      </c>
      <c r="C526" s="973" t="s">
        <v>4210</v>
      </c>
      <c r="D526" s="949" t="s">
        <v>6813</v>
      </c>
      <c r="E526" s="949" t="s">
        <v>4210</v>
      </c>
      <c r="F526" s="10" t="s">
        <v>6957</v>
      </c>
      <c r="G526" s="278">
        <v>1791</v>
      </c>
      <c r="H526" s="968" t="s">
        <v>6684</v>
      </c>
      <c r="I526" s="10" t="s">
        <v>6958</v>
      </c>
      <c r="J526" s="56"/>
      <c r="K526" s="970">
        <v>2</v>
      </c>
      <c r="L526" s="941"/>
      <c r="M526" s="941"/>
      <c r="N526" s="622"/>
    </row>
    <row r="527" spans="1:14" s="5" customFormat="1" ht="15" customHeight="1" x14ac:dyDescent="0.25">
      <c r="A527" s="950"/>
      <c r="B527" s="971"/>
      <c r="C527" s="975"/>
      <c r="D527" s="950"/>
      <c r="E527" s="950"/>
      <c r="F527" s="12" t="s">
        <v>519</v>
      </c>
      <c r="G527" s="278">
        <v>1791</v>
      </c>
      <c r="H527" s="978"/>
      <c r="I527" s="12" t="s">
        <v>44</v>
      </c>
      <c r="J527" s="56" t="s">
        <v>1035</v>
      </c>
      <c r="K527" s="971"/>
      <c r="L527" s="942"/>
      <c r="M527" s="942"/>
      <c r="N527" s="622"/>
    </row>
    <row r="528" spans="1:14" s="5" customFormat="1" ht="11.25" x14ac:dyDescent="0.25">
      <c r="A528" s="927" t="s">
        <v>7223</v>
      </c>
      <c r="B528" s="928" t="s">
        <v>532</v>
      </c>
      <c r="C528" s="958" t="s">
        <v>4210</v>
      </c>
      <c r="D528" s="927" t="s">
        <v>6715</v>
      </c>
      <c r="E528" s="949" t="s">
        <v>6959</v>
      </c>
      <c r="F528" s="10" t="s">
        <v>6960</v>
      </c>
      <c r="G528" s="271">
        <v>1</v>
      </c>
      <c r="H528" s="948" t="s">
        <v>6684</v>
      </c>
      <c r="I528" s="10" t="s">
        <v>59</v>
      </c>
      <c r="J528" s="56"/>
      <c r="K528" s="928">
        <v>2</v>
      </c>
      <c r="L528" s="943"/>
      <c r="M528" s="941"/>
      <c r="N528" s="622"/>
    </row>
    <row r="529" spans="1:14" s="5" customFormat="1" ht="11.25" x14ac:dyDescent="0.25">
      <c r="A529" s="927"/>
      <c r="B529" s="928"/>
      <c r="C529" s="958"/>
      <c r="D529" s="927"/>
      <c r="E529" s="960"/>
      <c r="F529" s="10" t="s">
        <v>6961</v>
      </c>
      <c r="G529" s="284">
        <v>11</v>
      </c>
      <c r="H529" s="948"/>
      <c r="I529" s="10" t="s">
        <v>59</v>
      </c>
      <c r="J529" s="55" t="s">
        <v>6962</v>
      </c>
      <c r="K529" s="928"/>
      <c r="L529" s="943"/>
      <c r="M529" s="942"/>
      <c r="N529" s="622"/>
    </row>
    <row r="530" spans="1:14" s="5" customFormat="1" ht="11.25" x14ac:dyDescent="0.25">
      <c r="A530" s="927" t="s">
        <v>7224</v>
      </c>
      <c r="B530" s="928" t="s">
        <v>443</v>
      </c>
      <c r="C530" s="958" t="s">
        <v>4210</v>
      </c>
      <c r="D530" s="948" t="s">
        <v>4923</v>
      </c>
      <c r="E530" s="948" t="s">
        <v>4210</v>
      </c>
      <c r="F530" s="12" t="s">
        <v>1042</v>
      </c>
      <c r="G530" s="278">
        <v>2</v>
      </c>
      <c r="H530" s="948" t="s">
        <v>6682</v>
      </c>
      <c r="I530" s="12" t="s">
        <v>49</v>
      </c>
      <c r="J530" s="56" t="s">
        <v>50</v>
      </c>
      <c r="K530" s="928">
        <v>1</v>
      </c>
      <c r="L530" s="943"/>
      <c r="M530" s="941"/>
      <c r="N530" s="622"/>
    </row>
    <row r="531" spans="1:14" s="5" customFormat="1" ht="11.25" x14ac:dyDescent="0.25">
      <c r="A531" s="927"/>
      <c r="B531" s="928"/>
      <c r="C531" s="958"/>
      <c r="D531" s="948"/>
      <c r="E531" s="948"/>
      <c r="F531" s="12" t="s">
        <v>1043</v>
      </c>
      <c r="G531" s="278">
        <v>5</v>
      </c>
      <c r="H531" s="948"/>
      <c r="I531" s="12" t="s">
        <v>49</v>
      </c>
      <c r="J531" s="56"/>
      <c r="K531" s="928"/>
      <c r="L531" s="943"/>
      <c r="M531" s="944"/>
      <c r="N531" s="622"/>
    </row>
    <row r="532" spans="1:14" s="5" customFormat="1" ht="11.25" x14ac:dyDescent="0.25">
      <c r="A532" s="927"/>
      <c r="B532" s="928"/>
      <c r="C532" s="958"/>
      <c r="D532" s="948"/>
      <c r="E532" s="948"/>
      <c r="F532" s="12" t="s">
        <v>51</v>
      </c>
      <c r="G532" s="278">
        <v>1</v>
      </c>
      <c r="H532" s="948"/>
      <c r="I532" s="12"/>
      <c r="J532" s="56"/>
      <c r="K532" s="928"/>
      <c r="L532" s="943"/>
      <c r="M532" s="944"/>
      <c r="N532" s="622"/>
    </row>
    <row r="533" spans="1:14" s="5" customFormat="1" ht="11.25" x14ac:dyDescent="0.25">
      <c r="A533" s="927"/>
      <c r="B533" s="928"/>
      <c r="C533" s="958"/>
      <c r="D533" s="948"/>
      <c r="E533" s="948"/>
      <c r="F533" s="12" t="s">
        <v>52</v>
      </c>
      <c r="G533" s="278">
        <v>2</v>
      </c>
      <c r="H533" s="948"/>
      <c r="I533" s="12" t="s">
        <v>49</v>
      </c>
      <c r="J533" s="56" t="s">
        <v>53</v>
      </c>
      <c r="K533" s="928"/>
      <c r="L533" s="943"/>
      <c r="M533" s="944"/>
      <c r="N533" s="622"/>
    </row>
    <row r="534" spans="1:14" s="5" customFormat="1" ht="11.25" x14ac:dyDescent="0.25">
      <c r="A534" s="927"/>
      <c r="B534" s="928"/>
      <c r="C534" s="958"/>
      <c r="D534" s="948"/>
      <c r="E534" s="948"/>
      <c r="F534" s="12" t="s">
        <v>54</v>
      </c>
      <c r="G534" s="278">
        <v>1</v>
      </c>
      <c r="H534" s="948"/>
      <c r="I534" s="12" t="s">
        <v>49</v>
      </c>
      <c r="J534" s="56" t="s">
        <v>55</v>
      </c>
      <c r="K534" s="928"/>
      <c r="L534" s="943"/>
      <c r="M534" s="944"/>
      <c r="N534" s="622"/>
    </row>
    <row r="535" spans="1:14" s="5" customFormat="1" ht="11.25" x14ac:dyDescent="0.25">
      <c r="A535" s="927"/>
      <c r="B535" s="928"/>
      <c r="C535" s="958"/>
      <c r="D535" s="948"/>
      <c r="E535" s="948"/>
      <c r="F535" s="12" t="s">
        <v>1044</v>
      </c>
      <c r="G535" s="278">
        <v>1</v>
      </c>
      <c r="H535" s="948"/>
      <c r="I535" s="12"/>
      <c r="J535" s="56"/>
      <c r="K535" s="928"/>
      <c r="L535" s="943"/>
      <c r="M535" s="942"/>
      <c r="N535" s="622"/>
    </row>
    <row r="536" spans="1:14" s="5" customFormat="1" ht="22.5" x14ac:dyDescent="0.25">
      <c r="A536" s="269" t="s">
        <v>4964</v>
      </c>
      <c r="B536" s="430" t="s">
        <v>0</v>
      </c>
      <c r="C536" s="435" t="s">
        <v>4214</v>
      </c>
      <c r="D536" s="277" t="s">
        <v>64</v>
      </c>
      <c r="E536" s="243" t="s">
        <v>6817</v>
      </c>
      <c r="F536" s="10" t="s">
        <v>6816</v>
      </c>
      <c r="G536" s="243">
        <v>1</v>
      </c>
      <c r="H536" s="365" t="s">
        <v>6682</v>
      </c>
      <c r="I536" s="10"/>
      <c r="J536" s="55"/>
      <c r="K536" s="244">
        <v>1</v>
      </c>
      <c r="L536" s="833"/>
      <c r="M536" s="833"/>
      <c r="N536" s="622"/>
    </row>
    <row r="537" spans="1:14" s="5" customFormat="1" ht="15" customHeight="1" x14ac:dyDescent="0.25">
      <c r="A537" s="949" t="s">
        <v>4965</v>
      </c>
      <c r="B537" s="951" t="s">
        <v>0</v>
      </c>
      <c r="C537" s="962" t="s">
        <v>4214</v>
      </c>
      <c r="D537" s="955" t="s">
        <v>64</v>
      </c>
      <c r="E537" s="955" t="s">
        <v>6823</v>
      </c>
      <c r="F537" s="10" t="s">
        <v>6819</v>
      </c>
      <c r="G537" s="243">
        <v>2</v>
      </c>
      <c r="H537" s="937" t="s">
        <v>6682</v>
      </c>
      <c r="I537" s="10" t="s">
        <v>3</v>
      </c>
      <c r="J537" s="55" t="s">
        <v>1023</v>
      </c>
      <c r="K537" s="939">
        <v>4</v>
      </c>
      <c r="L537" s="941"/>
      <c r="M537" s="941"/>
      <c r="N537" s="622"/>
    </row>
    <row r="538" spans="1:14" s="5" customFormat="1" ht="15" customHeight="1" x14ac:dyDescent="0.25">
      <c r="A538" s="960"/>
      <c r="B538" s="961"/>
      <c r="C538" s="963"/>
      <c r="D538" s="964"/>
      <c r="E538" s="964"/>
      <c r="F538" s="10" t="s">
        <v>6820</v>
      </c>
      <c r="G538" s="243">
        <v>1</v>
      </c>
      <c r="H538" s="947"/>
      <c r="I538" s="10"/>
      <c r="J538" s="55"/>
      <c r="K538" s="976"/>
      <c r="L538" s="944"/>
      <c r="M538" s="944"/>
      <c r="N538" s="622"/>
    </row>
    <row r="539" spans="1:14" s="5" customFormat="1" ht="15" customHeight="1" x14ac:dyDescent="0.25">
      <c r="A539" s="960"/>
      <c r="B539" s="961"/>
      <c r="C539" s="963"/>
      <c r="D539" s="964"/>
      <c r="E539" s="964"/>
      <c r="F539" s="10" t="s">
        <v>6821</v>
      </c>
      <c r="G539" s="243">
        <v>1</v>
      </c>
      <c r="H539" s="947"/>
      <c r="I539" s="10"/>
      <c r="J539" s="55"/>
      <c r="K539" s="976"/>
      <c r="L539" s="944"/>
      <c r="M539" s="944"/>
      <c r="N539" s="622"/>
    </row>
    <row r="540" spans="1:14" s="5" customFormat="1" ht="15" customHeight="1" x14ac:dyDescent="0.25">
      <c r="A540" s="960"/>
      <c r="B540" s="961"/>
      <c r="C540" s="963"/>
      <c r="D540" s="964"/>
      <c r="E540" s="964"/>
      <c r="F540" s="10" t="s">
        <v>6822</v>
      </c>
      <c r="G540" s="243">
        <v>1</v>
      </c>
      <c r="H540" s="947"/>
      <c r="I540" s="10"/>
      <c r="J540" s="55"/>
      <c r="K540" s="976"/>
      <c r="L540" s="944"/>
      <c r="M540" s="942"/>
      <c r="N540" s="622"/>
    </row>
    <row r="541" spans="1:14" s="5" customFormat="1" ht="15" customHeight="1" x14ac:dyDescent="0.25">
      <c r="A541" s="949" t="s">
        <v>4966</v>
      </c>
      <c r="B541" s="951" t="s">
        <v>0</v>
      </c>
      <c r="C541" s="962" t="s">
        <v>4214</v>
      </c>
      <c r="D541" s="955" t="s">
        <v>64</v>
      </c>
      <c r="E541" s="955" t="s">
        <v>6826</v>
      </c>
      <c r="F541" s="10" t="s">
        <v>6825</v>
      </c>
      <c r="G541" s="243">
        <v>1</v>
      </c>
      <c r="H541" s="937" t="s">
        <v>6682</v>
      </c>
      <c r="I541" s="10" t="s">
        <v>3</v>
      </c>
      <c r="J541" s="55" t="s">
        <v>879</v>
      </c>
      <c r="K541" s="939">
        <v>4</v>
      </c>
      <c r="L541" s="941"/>
      <c r="M541" s="941"/>
      <c r="N541" s="622"/>
    </row>
    <row r="542" spans="1:14" s="5" customFormat="1" ht="15" customHeight="1" x14ac:dyDescent="0.25">
      <c r="A542" s="960"/>
      <c r="B542" s="961"/>
      <c r="C542" s="963"/>
      <c r="D542" s="964"/>
      <c r="E542" s="964"/>
      <c r="F542" s="10" t="s">
        <v>6820</v>
      </c>
      <c r="G542" s="243">
        <v>1</v>
      </c>
      <c r="H542" s="947"/>
      <c r="I542" s="10"/>
      <c r="J542" s="55"/>
      <c r="K542" s="976"/>
      <c r="L542" s="944"/>
      <c r="M542" s="944"/>
      <c r="N542" s="622"/>
    </row>
    <row r="543" spans="1:14" s="5" customFormat="1" ht="15" customHeight="1" x14ac:dyDescent="0.25">
      <c r="A543" s="960"/>
      <c r="B543" s="961"/>
      <c r="C543" s="963"/>
      <c r="D543" s="964"/>
      <c r="E543" s="964"/>
      <c r="F543" s="10" t="s">
        <v>6821</v>
      </c>
      <c r="G543" s="243">
        <v>1</v>
      </c>
      <c r="H543" s="947"/>
      <c r="I543" s="10"/>
      <c r="J543" s="55"/>
      <c r="K543" s="976"/>
      <c r="L543" s="944"/>
      <c r="M543" s="944"/>
      <c r="N543" s="622"/>
    </row>
    <row r="544" spans="1:14" s="5" customFormat="1" ht="15" customHeight="1" x14ac:dyDescent="0.25">
      <c r="A544" s="960"/>
      <c r="B544" s="961"/>
      <c r="C544" s="963"/>
      <c r="D544" s="964"/>
      <c r="E544" s="964"/>
      <c r="F544" s="10" t="s">
        <v>6822</v>
      </c>
      <c r="G544" s="243">
        <v>1</v>
      </c>
      <c r="H544" s="947"/>
      <c r="I544" s="10"/>
      <c r="J544" s="55"/>
      <c r="K544" s="976"/>
      <c r="L544" s="944"/>
      <c r="M544" s="942"/>
      <c r="N544" s="622"/>
    </row>
    <row r="545" spans="1:14" s="5" customFormat="1" ht="11.25" x14ac:dyDescent="0.25">
      <c r="A545" s="949" t="s">
        <v>4967</v>
      </c>
      <c r="B545" s="951" t="s">
        <v>0</v>
      </c>
      <c r="C545" s="962" t="s">
        <v>4214</v>
      </c>
      <c r="D545" s="955" t="s">
        <v>64</v>
      </c>
      <c r="E545" s="955" t="s">
        <v>6835</v>
      </c>
      <c r="F545" s="10" t="s">
        <v>6832</v>
      </c>
      <c r="G545" s="243">
        <v>1</v>
      </c>
      <c r="H545" s="937" t="s">
        <v>6682</v>
      </c>
      <c r="I545" s="10" t="s">
        <v>3</v>
      </c>
      <c r="J545" s="55" t="s">
        <v>870</v>
      </c>
      <c r="K545" s="939">
        <v>4</v>
      </c>
      <c r="L545" s="941"/>
      <c r="M545" s="941"/>
      <c r="N545" s="622"/>
    </row>
    <row r="546" spans="1:14" s="5" customFormat="1" ht="21.75" customHeight="1" x14ac:dyDescent="0.25">
      <c r="A546" s="960"/>
      <c r="B546" s="961"/>
      <c r="C546" s="963"/>
      <c r="D546" s="964"/>
      <c r="E546" s="964"/>
      <c r="F546" s="10" t="s">
        <v>6063</v>
      </c>
      <c r="G546" s="243">
        <v>1</v>
      </c>
      <c r="H546" s="947"/>
      <c r="I546" s="10" t="s">
        <v>6833</v>
      </c>
      <c r="J546" s="55" t="s">
        <v>6834</v>
      </c>
      <c r="K546" s="976"/>
      <c r="L546" s="944"/>
      <c r="M546" s="942"/>
      <c r="N546" s="622"/>
    </row>
    <row r="547" spans="1:14" s="5" customFormat="1" ht="33.75" x14ac:dyDescent="0.25">
      <c r="A547" s="240" t="s">
        <v>4968</v>
      </c>
      <c r="B547" s="440" t="s">
        <v>0</v>
      </c>
      <c r="C547" s="441" t="s">
        <v>4214</v>
      </c>
      <c r="D547" s="277" t="s">
        <v>64</v>
      </c>
      <c r="E547" s="254" t="s">
        <v>6838</v>
      </c>
      <c r="F547" s="10" t="s">
        <v>6837</v>
      </c>
      <c r="G547" s="243">
        <v>1</v>
      </c>
      <c r="H547" s="363" t="s">
        <v>6682</v>
      </c>
      <c r="I547" s="10"/>
      <c r="J547" s="55"/>
      <c r="K547" s="248">
        <v>4</v>
      </c>
      <c r="L547" s="834"/>
      <c r="M547" s="834"/>
      <c r="N547" s="622"/>
    </row>
    <row r="548" spans="1:14" s="5" customFormat="1" ht="33.75" x14ac:dyDescent="0.25">
      <c r="A548" s="240" t="s">
        <v>4969</v>
      </c>
      <c r="B548" s="440" t="s">
        <v>0</v>
      </c>
      <c r="C548" s="441" t="s">
        <v>4214</v>
      </c>
      <c r="D548" s="277" t="s">
        <v>64</v>
      </c>
      <c r="E548" s="254" t="s">
        <v>6841</v>
      </c>
      <c r="F548" s="10" t="s">
        <v>6840</v>
      </c>
      <c r="G548" s="243">
        <v>1</v>
      </c>
      <c r="H548" s="363" t="s">
        <v>6682</v>
      </c>
      <c r="I548" s="10"/>
      <c r="J548" s="55"/>
      <c r="K548" s="248">
        <v>4</v>
      </c>
      <c r="L548" s="834"/>
      <c r="M548" s="834"/>
      <c r="N548" s="622"/>
    </row>
    <row r="549" spans="1:14" s="3" customFormat="1" ht="11.25" x14ac:dyDescent="0.25">
      <c r="A549" s="927" t="s">
        <v>4970</v>
      </c>
      <c r="B549" s="928" t="s">
        <v>0</v>
      </c>
      <c r="C549" s="946" t="s">
        <v>4214</v>
      </c>
      <c r="D549" s="927" t="s">
        <v>6842</v>
      </c>
      <c r="E549" s="927" t="s">
        <v>7347</v>
      </c>
      <c r="F549" s="14" t="s">
        <v>6851</v>
      </c>
      <c r="G549" s="310">
        <v>2</v>
      </c>
      <c r="H549" s="927" t="s">
        <v>6682</v>
      </c>
      <c r="I549" s="297" t="s">
        <v>897</v>
      </c>
      <c r="J549" s="298" t="s">
        <v>2693</v>
      </c>
      <c r="K549" s="994">
        <v>4</v>
      </c>
      <c r="L549" s="943"/>
      <c r="M549" s="941"/>
      <c r="N549" s="681"/>
    </row>
    <row r="550" spans="1:14" s="3" customFormat="1" ht="11.25" x14ac:dyDescent="0.25">
      <c r="A550" s="927"/>
      <c r="B550" s="928"/>
      <c r="C550" s="946"/>
      <c r="D550" s="927"/>
      <c r="E550" s="927"/>
      <c r="F550" s="14" t="s">
        <v>6844</v>
      </c>
      <c r="G550" s="310">
        <v>2</v>
      </c>
      <c r="H550" s="927"/>
      <c r="I550" s="297" t="s">
        <v>897</v>
      </c>
      <c r="J550" s="298" t="s">
        <v>2694</v>
      </c>
      <c r="K550" s="994"/>
      <c r="L550" s="943"/>
      <c r="M550" s="944"/>
      <c r="N550" s="681"/>
    </row>
    <row r="551" spans="1:14" s="3" customFormat="1" ht="11.25" x14ac:dyDescent="0.25">
      <c r="A551" s="927"/>
      <c r="B551" s="928"/>
      <c r="C551" s="946"/>
      <c r="D551" s="927"/>
      <c r="E551" s="927"/>
      <c r="F551" s="14" t="s">
        <v>6845</v>
      </c>
      <c r="G551" s="310">
        <v>1</v>
      </c>
      <c r="H551" s="927"/>
      <c r="I551" s="297" t="s">
        <v>897</v>
      </c>
      <c r="J551" s="298" t="s">
        <v>2695</v>
      </c>
      <c r="K551" s="994"/>
      <c r="L551" s="943"/>
      <c r="M551" s="944"/>
      <c r="N551" s="681"/>
    </row>
    <row r="552" spans="1:14" s="3" customFormat="1" ht="11.25" x14ac:dyDescent="0.25">
      <c r="A552" s="927"/>
      <c r="B552" s="928"/>
      <c r="C552" s="946"/>
      <c r="D552" s="927"/>
      <c r="E552" s="927"/>
      <c r="F552" s="14" t="s">
        <v>6846</v>
      </c>
      <c r="G552" s="310">
        <v>2</v>
      </c>
      <c r="H552" s="927"/>
      <c r="I552" s="297" t="s">
        <v>897</v>
      </c>
      <c r="J552" s="298" t="s">
        <v>2699</v>
      </c>
      <c r="K552" s="994"/>
      <c r="L552" s="943"/>
      <c r="M552" s="944"/>
      <c r="N552" s="681"/>
    </row>
    <row r="553" spans="1:14" s="3" customFormat="1" ht="11.25" x14ac:dyDescent="0.25">
      <c r="A553" s="927"/>
      <c r="B553" s="928"/>
      <c r="C553" s="946"/>
      <c r="D553" s="927"/>
      <c r="E553" s="927"/>
      <c r="F553" s="14" t="s">
        <v>6847</v>
      </c>
      <c r="G553" s="80">
        <v>1</v>
      </c>
      <c r="H553" s="927"/>
      <c r="I553" s="15" t="s">
        <v>927</v>
      </c>
      <c r="J553" s="17" t="s">
        <v>6848</v>
      </c>
      <c r="K553" s="994"/>
      <c r="L553" s="943"/>
      <c r="M553" s="944"/>
      <c r="N553" s="681"/>
    </row>
    <row r="554" spans="1:14" s="3" customFormat="1" ht="11.25" x14ac:dyDescent="0.25">
      <c r="A554" s="927"/>
      <c r="B554" s="928"/>
      <c r="C554" s="946"/>
      <c r="D554" s="927"/>
      <c r="E554" s="927"/>
      <c r="F554" s="14" t="s">
        <v>6849</v>
      </c>
      <c r="G554" s="80">
        <v>1</v>
      </c>
      <c r="H554" s="927"/>
      <c r="I554" s="15" t="s">
        <v>1153</v>
      </c>
      <c r="J554" s="17" t="s">
        <v>2696</v>
      </c>
      <c r="K554" s="994"/>
      <c r="L554" s="943"/>
      <c r="M554" s="944"/>
      <c r="N554" s="681"/>
    </row>
    <row r="555" spans="1:14" s="3" customFormat="1" ht="11.25" x14ac:dyDescent="0.25">
      <c r="A555" s="927"/>
      <c r="B555" s="928"/>
      <c r="C555" s="946"/>
      <c r="D555" s="927"/>
      <c r="E555" s="927"/>
      <c r="F555" s="14" t="s">
        <v>1843</v>
      </c>
      <c r="G555" s="80">
        <v>1</v>
      </c>
      <c r="H555" s="927"/>
      <c r="I555" s="15"/>
      <c r="J555" s="17"/>
      <c r="K555" s="994"/>
      <c r="L555" s="943"/>
      <c r="M555" s="944"/>
      <c r="N555" s="681"/>
    </row>
    <row r="556" spans="1:14" s="3" customFormat="1" ht="11.25" x14ac:dyDescent="0.25">
      <c r="A556" s="927"/>
      <c r="B556" s="928"/>
      <c r="C556" s="946"/>
      <c r="D556" s="927"/>
      <c r="E556" s="927"/>
      <c r="F556" s="14" t="s">
        <v>6850</v>
      </c>
      <c r="G556" s="80">
        <v>1</v>
      </c>
      <c r="H556" s="927"/>
      <c r="I556" s="15" t="s">
        <v>2697</v>
      </c>
      <c r="J556" s="17" t="s">
        <v>2698</v>
      </c>
      <c r="K556" s="994"/>
      <c r="L556" s="943"/>
      <c r="M556" s="944"/>
      <c r="N556" s="681"/>
    </row>
    <row r="557" spans="1:14" s="3" customFormat="1" ht="11.25" x14ac:dyDescent="0.25">
      <c r="A557" s="927"/>
      <c r="B557" s="928"/>
      <c r="C557" s="946"/>
      <c r="D557" s="927"/>
      <c r="E557" s="927"/>
      <c r="F557" s="14" t="s">
        <v>2652</v>
      </c>
      <c r="G557" s="80">
        <v>1</v>
      </c>
      <c r="H557" s="927"/>
      <c r="I557" s="15"/>
      <c r="J557" s="17"/>
      <c r="K557" s="994"/>
      <c r="L557" s="943"/>
      <c r="M557" s="942"/>
      <c r="N557" s="681"/>
    </row>
    <row r="558" spans="1:14" s="5" customFormat="1" ht="15" customHeight="1" x14ac:dyDescent="0.25">
      <c r="A558" s="949" t="s">
        <v>4971</v>
      </c>
      <c r="B558" s="951" t="s">
        <v>6852</v>
      </c>
      <c r="C558" s="962" t="s">
        <v>4214</v>
      </c>
      <c r="D558" s="955" t="s">
        <v>6853</v>
      </c>
      <c r="E558" s="955" t="s">
        <v>6862</v>
      </c>
      <c r="F558" s="10" t="s">
        <v>6863</v>
      </c>
      <c r="G558" s="284">
        <v>2</v>
      </c>
      <c r="H558" s="937" t="s">
        <v>6682</v>
      </c>
      <c r="I558" s="10" t="s">
        <v>897</v>
      </c>
      <c r="J558" s="55" t="s">
        <v>6856</v>
      </c>
      <c r="K558" s="939">
        <v>4</v>
      </c>
      <c r="L558" s="941"/>
      <c r="M558" s="941"/>
      <c r="N558" s="622"/>
    </row>
    <row r="559" spans="1:14" s="5" customFormat="1" ht="15" customHeight="1" x14ac:dyDescent="0.25">
      <c r="A559" s="960"/>
      <c r="B559" s="961"/>
      <c r="C559" s="963"/>
      <c r="D559" s="964"/>
      <c r="E559" s="964"/>
      <c r="F559" s="10" t="s">
        <v>6857</v>
      </c>
      <c r="G559" s="284">
        <v>2</v>
      </c>
      <c r="H559" s="947"/>
      <c r="I559" s="10" t="s">
        <v>897</v>
      </c>
      <c r="J559" s="55" t="s">
        <v>6858</v>
      </c>
      <c r="K559" s="976"/>
      <c r="L559" s="944"/>
      <c r="M559" s="944"/>
      <c r="N559" s="622"/>
    </row>
    <row r="560" spans="1:14" s="5" customFormat="1" ht="15" customHeight="1" x14ac:dyDescent="0.25">
      <c r="A560" s="960"/>
      <c r="B560" s="961"/>
      <c r="C560" s="963"/>
      <c r="D560" s="964"/>
      <c r="E560" s="964"/>
      <c r="F560" s="10" t="s">
        <v>6859</v>
      </c>
      <c r="G560" s="243">
        <v>2</v>
      </c>
      <c r="H560" s="947"/>
      <c r="I560" s="10" t="s">
        <v>897</v>
      </c>
      <c r="J560" s="55" t="s">
        <v>6860</v>
      </c>
      <c r="K560" s="976"/>
      <c r="L560" s="944"/>
      <c r="M560" s="944"/>
      <c r="N560" s="622"/>
    </row>
    <row r="561" spans="1:14" s="5" customFormat="1" ht="15" customHeight="1" x14ac:dyDescent="0.25">
      <c r="A561" s="960"/>
      <c r="B561" s="961"/>
      <c r="C561" s="963"/>
      <c r="D561" s="964"/>
      <c r="E561" s="964"/>
      <c r="F561" s="10" t="s">
        <v>6861</v>
      </c>
      <c r="G561" s="243">
        <v>1</v>
      </c>
      <c r="H561" s="947"/>
      <c r="I561" s="10"/>
      <c r="J561" s="55"/>
      <c r="K561" s="976"/>
      <c r="L561" s="944"/>
      <c r="M561" s="942"/>
      <c r="N561" s="622"/>
    </row>
    <row r="562" spans="1:14" s="3" customFormat="1" ht="15.75" customHeight="1" x14ac:dyDescent="0.25">
      <c r="A562" s="927" t="s">
        <v>4972</v>
      </c>
      <c r="B562" s="957" t="s">
        <v>6683</v>
      </c>
      <c r="C562" s="946" t="s">
        <v>4214</v>
      </c>
      <c r="D562" s="927" t="s">
        <v>6716</v>
      </c>
      <c r="E562" s="937" t="s">
        <v>4214</v>
      </c>
      <c r="F562" s="10" t="s">
        <v>1024</v>
      </c>
      <c r="G562" s="239">
        <v>432</v>
      </c>
      <c r="H562" s="936" t="s">
        <v>6684</v>
      </c>
      <c r="I562" s="10" t="s">
        <v>5</v>
      </c>
      <c r="J562" s="55" t="s">
        <v>935</v>
      </c>
      <c r="K562" s="945">
        <v>1</v>
      </c>
      <c r="L562" s="943"/>
      <c r="M562" s="941"/>
      <c r="N562" s="681"/>
    </row>
    <row r="563" spans="1:14" s="3" customFormat="1" ht="15" customHeight="1" x14ac:dyDescent="0.25">
      <c r="A563" s="927"/>
      <c r="B563" s="957"/>
      <c r="C563" s="946"/>
      <c r="D563" s="927"/>
      <c r="E563" s="938"/>
      <c r="F563" s="10" t="s">
        <v>1025</v>
      </c>
      <c r="G563" s="239">
        <v>432</v>
      </c>
      <c r="H563" s="936"/>
      <c r="I563" s="10" t="s">
        <v>57</v>
      </c>
      <c r="J563" s="55" t="s">
        <v>58</v>
      </c>
      <c r="K563" s="945"/>
      <c r="L563" s="943"/>
      <c r="M563" s="942"/>
      <c r="N563" s="681"/>
    </row>
    <row r="564" spans="1:14" s="3" customFormat="1" ht="22.5" x14ac:dyDescent="0.25">
      <c r="A564" s="927" t="s">
        <v>4973</v>
      </c>
      <c r="B564" s="957" t="s">
        <v>740</v>
      </c>
      <c r="C564" s="965" t="s">
        <v>4214</v>
      </c>
      <c r="D564" s="959" t="s">
        <v>6866</v>
      </c>
      <c r="E564" s="959" t="s">
        <v>6876</v>
      </c>
      <c r="F564" s="10" t="s">
        <v>6868</v>
      </c>
      <c r="G564" s="251">
        <v>2</v>
      </c>
      <c r="H564" s="959" t="s">
        <v>6682</v>
      </c>
      <c r="I564" s="266" t="s">
        <v>1596</v>
      </c>
      <c r="J564" s="266" t="s">
        <v>1597</v>
      </c>
      <c r="K564" s="945">
        <v>12</v>
      </c>
      <c r="L564" s="943"/>
      <c r="M564" s="941"/>
      <c r="N564" s="681"/>
    </row>
    <row r="565" spans="1:14" s="3" customFormat="1" ht="11.25" x14ac:dyDescent="0.25">
      <c r="A565" s="927"/>
      <c r="B565" s="957"/>
      <c r="C565" s="965"/>
      <c r="D565" s="959"/>
      <c r="E565" s="959"/>
      <c r="F565" s="10" t="s">
        <v>6869</v>
      </c>
      <c r="G565" s="251">
        <v>2</v>
      </c>
      <c r="H565" s="959"/>
      <c r="I565" s="266" t="s">
        <v>1598</v>
      </c>
      <c r="J565" s="266"/>
      <c r="K565" s="945"/>
      <c r="L565" s="943"/>
      <c r="M565" s="944"/>
      <c r="N565" s="681"/>
    </row>
    <row r="566" spans="1:14" s="3" customFormat="1" ht="11.25" x14ac:dyDescent="0.25">
      <c r="A566" s="927"/>
      <c r="B566" s="957"/>
      <c r="C566" s="965"/>
      <c r="D566" s="959"/>
      <c r="E566" s="959"/>
      <c r="F566" s="10" t="s">
        <v>6870</v>
      </c>
      <c r="G566" s="311">
        <v>2</v>
      </c>
      <c r="H566" s="959"/>
      <c r="I566" s="266" t="s">
        <v>7345</v>
      </c>
      <c r="J566" s="266"/>
      <c r="K566" s="945"/>
      <c r="L566" s="943"/>
      <c r="M566" s="944"/>
      <c r="N566" s="681"/>
    </row>
    <row r="567" spans="1:14" s="3" customFormat="1" ht="11.25" x14ac:dyDescent="0.25">
      <c r="A567" s="927"/>
      <c r="B567" s="957"/>
      <c r="C567" s="965"/>
      <c r="D567" s="959"/>
      <c r="E567" s="959"/>
      <c r="F567" s="10" t="s">
        <v>6871</v>
      </c>
      <c r="G567" s="311">
        <v>1</v>
      </c>
      <c r="H567" s="959"/>
      <c r="I567" s="266" t="s">
        <v>882</v>
      </c>
      <c r="J567" s="266" t="s">
        <v>1599</v>
      </c>
      <c r="K567" s="945"/>
      <c r="L567" s="943"/>
      <c r="M567" s="944"/>
      <c r="N567" s="681"/>
    </row>
    <row r="568" spans="1:14" s="3" customFormat="1" ht="11.25" x14ac:dyDescent="0.25">
      <c r="A568" s="927"/>
      <c r="B568" s="957"/>
      <c r="C568" s="965"/>
      <c r="D568" s="959"/>
      <c r="E568" s="959"/>
      <c r="F568" s="10" t="s">
        <v>6872</v>
      </c>
      <c r="G568" s="251">
        <v>1</v>
      </c>
      <c r="H568" s="959"/>
      <c r="I568" s="266" t="s">
        <v>1600</v>
      </c>
      <c r="J568" s="266" t="s">
        <v>1601</v>
      </c>
      <c r="K568" s="945"/>
      <c r="L568" s="943"/>
      <c r="M568" s="944"/>
      <c r="N568" s="681"/>
    </row>
    <row r="569" spans="1:14" s="3" customFormat="1" ht="11.25" x14ac:dyDescent="0.25">
      <c r="A569" s="927"/>
      <c r="B569" s="957"/>
      <c r="C569" s="965"/>
      <c r="D569" s="959"/>
      <c r="E569" s="959"/>
      <c r="F569" s="10" t="s">
        <v>6873</v>
      </c>
      <c r="G569" s="251">
        <v>4</v>
      </c>
      <c r="H569" s="959"/>
      <c r="I569" s="266" t="s">
        <v>10</v>
      </c>
      <c r="J569" s="266"/>
      <c r="K569" s="945"/>
      <c r="L569" s="943"/>
      <c r="M569" s="944"/>
      <c r="N569" s="681"/>
    </row>
    <row r="570" spans="1:14" s="3" customFormat="1" ht="11.25" x14ac:dyDescent="0.25">
      <c r="A570" s="927"/>
      <c r="B570" s="957"/>
      <c r="C570" s="965"/>
      <c r="D570" s="959"/>
      <c r="E570" s="959"/>
      <c r="F570" s="10" t="s">
        <v>6874</v>
      </c>
      <c r="G570" s="251">
        <v>4</v>
      </c>
      <c r="H570" s="959"/>
      <c r="I570" s="266" t="s">
        <v>10</v>
      </c>
      <c r="J570" s="266"/>
      <c r="K570" s="945"/>
      <c r="L570" s="943"/>
      <c r="M570" s="944"/>
      <c r="N570" s="681"/>
    </row>
    <row r="571" spans="1:14" s="3" customFormat="1" ht="11.25" x14ac:dyDescent="0.25">
      <c r="A571" s="927"/>
      <c r="B571" s="957"/>
      <c r="C571" s="965"/>
      <c r="D571" s="959"/>
      <c r="E571" s="959"/>
      <c r="F571" s="10" t="s">
        <v>6875</v>
      </c>
      <c r="G571" s="251">
        <v>1</v>
      </c>
      <c r="H571" s="959"/>
      <c r="I571" s="266" t="s">
        <v>10</v>
      </c>
      <c r="J571" s="266"/>
      <c r="K571" s="945"/>
      <c r="L571" s="943"/>
      <c r="M571" s="944"/>
      <c r="N571" s="681"/>
    </row>
    <row r="572" spans="1:14" s="3" customFormat="1" ht="11.25" x14ac:dyDescent="0.25">
      <c r="A572" s="927"/>
      <c r="B572" s="957"/>
      <c r="C572" s="965"/>
      <c r="D572" s="959"/>
      <c r="E572" s="959"/>
      <c r="F572" s="10" t="s">
        <v>1602</v>
      </c>
      <c r="G572" s="251">
        <v>4</v>
      </c>
      <c r="H572" s="959"/>
      <c r="I572" s="266" t="s">
        <v>1603</v>
      </c>
      <c r="J572" s="266" t="s">
        <v>1604</v>
      </c>
      <c r="K572" s="945"/>
      <c r="L572" s="943"/>
      <c r="M572" s="944"/>
      <c r="N572" s="681"/>
    </row>
    <row r="573" spans="1:14" s="3" customFormat="1" ht="22.5" x14ac:dyDescent="0.25">
      <c r="A573" s="927"/>
      <c r="B573" s="957"/>
      <c r="C573" s="965"/>
      <c r="D573" s="959"/>
      <c r="E573" s="959"/>
      <c r="F573" s="10" t="s">
        <v>1605</v>
      </c>
      <c r="G573" s="251">
        <v>2</v>
      </c>
      <c r="H573" s="959"/>
      <c r="I573" s="266" t="s">
        <v>1606</v>
      </c>
      <c r="J573" s="266" t="s">
        <v>1607</v>
      </c>
      <c r="K573" s="945"/>
      <c r="L573" s="943"/>
      <c r="M573" s="942"/>
      <c r="N573" s="681"/>
    </row>
    <row r="574" spans="1:14" s="3" customFormat="1" ht="23.25" customHeight="1" x14ac:dyDescent="0.25">
      <c r="A574" s="927" t="s">
        <v>7225</v>
      </c>
      <c r="B574" s="928" t="s">
        <v>6697</v>
      </c>
      <c r="C574" s="946" t="s">
        <v>4214</v>
      </c>
      <c r="D574" s="927" t="s">
        <v>743</v>
      </c>
      <c r="E574" s="927" t="s">
        <v>6877</v>
      </c>
      <c r="F574" s="10" t="s">
        <v>6878</v>
      </c>
      <c r="G574" s="243">
        <v>1</v>
      </c>
      <c r="H574" s="927" t="s">
        <v>6684</v>
      </c>
      <c r="I574" s="10" t="s">
        <v>59</v>
      </c>
      <c r="J574" s="55"/>
      <c r="K574" s="945">
        <v>2</v>
      </c>
      <c r="L574" s="943"/>
      <c r="M574" s="941"/>
      <c r="N574" s="681"/>
    </row>
    <row r="575" spans="1:14" s="3" customFormat="1" ht="23.25" customHeight="1" x14ac:dyDescent="0.25">
      <c r="A575" s="927"/>
      <c r="B575" s="928"/>
      <c r="C575" s="946"/>
      <c r="D575" s="927"/>
      <c r="E575" s="927"/>
      <c r="F575" s="10" t="s">
        <v>6879</v>
      </c>
      <c r="G575" s="243">
        <v>4</v>
      </c>
      <c r="H575" s="927"/>
      <c r="I575" s="10" t="s">
        <v>59</v>
      </c>
      <c r="J575" s="55" t="s">
        <v>7346</v>
      </c>
      <c r="K575" s="945"/>
      <c r="L575" s="943"/>
      <c r="M575" s="942"/>
      <c r="N575" s="681"/>
    </row>
    <row r="576" spans="1:14" s="3" customFormat="1" ht="11.25" x14ac:dyDescent="0.25">
      <c r="A576" s="949" t="s">
        <v>7226</v>
      </c>
      <c r="B576" s="970" t="s">
        <v>6690</v>
      </c>
      <c r="C576" s="953" t="s">
        <v>4214</v>
      </c>
      <c r="D576" s="949" t="s">
        <v>6691</v>
      </c>
      <c r="E576" s="949" t="s">
        <v>6888</v>
      </c>
      <c r="F576" s="12" t="s">
        <v>6889</v>
      </c>
      <c r="G576" s="250">
        <v>1</v>
      </c>
      <c r="H576" s="968" t="s">
        <v>6682</v>
      </c>
      <c r="I576" s="12" t="s">
        <v>8</v>
      </c>
      <c r="J576" s="56"/>
      <c r="K576" s="970">
        <v>2</v>
      </c>
      <c r="L576" s="941"/>
      <c r="M576" s="941"/>
      <c r="N576" s="681"/>
    </row>
    <row r="577" spans="1:14" s="3" customFormat="1" ht="11.25" x14ac:dyDescent="0.25">
      <c r="A577" s="960"/>
      <c r="B577" s="972"/>
      <c r="C577" s="993"/>
      <c r="D577" s="960"/>
      <c r="E577" s="960"/>
      <c r="F577" s="10" t="s">
        <v>6882</v>
      </c>
      <c r="G577" s="243">
        <v>1</v>
      </c>
      <c r="H577" s="969"/>
      <c r="I577" s="12" t="s">
        <v>8</v>
      </c>
      <c r="J577" s="55"/>
      <c r="K577" s="972"/>
      <c r="L577" s="944"/>
      <c r="M577" s="944"/>
      <c r="N577" s="681"/>
    </row>
    <row r="578" spans="1:14" s="3" customFormat="1" ht="11.25" x14ac:dyDescent="0.25">
      <c r="A578" s="960"/>
      <c r="B578" s="972"/>
      <c r="C578" s="993"/>
      <c r="D578" s="960"/>
      <c r="E578" s="960"/>
      <c r="F578" s="10" t="s">
        <v>6883</v>
      </c>
      <c r="G578" s="243">
        <v>1</v>
      </c>
      <c r="H578" s="969"/>
      <c r="I578" s="12" t="s">
        <v>8</v>
      </c>
      <c r="J578" s="55"/>
      <c r="K578" s="972"/>
      <c r="L578" s="944"/>
      <c r="M578" s="944"/>
      <c r="N578" s="681"/>
    </row>
    <row r="579" spans="1:14" s="3" customFormat="1" ht="11.25" x14ac:dyDescent="0.25">
      <c r="A579" s="960"/>
      <c r="B579" s="972"/>
      <c r="C579" s="993"/>
      <c r="D579" s="960"/>
      <c r="E579" s="960"/>
      <c r="F579" s="10" t="s">
        <v>6884</v>
      </c>
      <c r="G579" s="243">
        <v>1</v>
      </c>
      <c r="H579" s="969"/>
      <c r="I579" s="12" t="s">
        <v>8</v>
      </c>
      <c r="J579" s="55"/>
      <c r="K579" s="972"/>
      <c r="L579" s="944"/>
      <c r="M579" s="944"/>
      <c r="N579" s="681"/>
    </row>
    <row r="580" spans="1:14" s="3" customFormat="1" ht="11.25" x14ac:dyDescent="0.25">
      <c r="A580" s="960"/>
      <c r="B580" s="972"/>
      <c r="C580" s="993"/>
      <c r="D580" s="960"/>
      <c r="E580" s="960"/>
      <c r="F580" s="10" t="s">
        <v>6885</v>
      </c>
      <c r="G580" s="243">
        <v>1</v>
      </c>
      <c r="H580" s="969"/>
      <c r="I580" s="12" t="s">
        <v>8</v>
      </c>
      <c r="J580" s="55"/>
      <c r="K580" s="972"/>
      <c r="L580" s="944"/>
      <c r="M580" s="944"/>
      <c r="N580" s="681"/>
    </row>
    <row r="581" spans="1:14" s="3" customFormat="1" ht="11.25" x14ac:dyDescent="0.25">
      <c r="A581" s="960"/>
      <c r="B581" s="972"/>
      <c r="C581" s="993"/>
      <c r="D581" s="960"/>
      <c r="E581" s="960"/>
      <c r="F581" s="10" t="s">
        <v>6886</v>
      </c>
      <c r="G581" s="243">
        <v>1</v>
      </c>
      <c r="H581" s="969"/>
      <c r="I581" s="12" t="s">
        <v>8</v>
      </c>
      <c r="J581" s="55"/>
      <c r="K581" s="972"/>
      <c r="L581" s="944"/>
      <c r="M581" s="944"/>
      <c r="N581" s="681"/>
    </row>
    <row r="582" spans="1:14" s="3" customFormat="1" ht="11.25" x14ac:dyDescent="0.25">
      <c r="A582" s="960"/>
      <c r="B582" s="972"/>
      <c r="C582" s="993"/>
      <c r="D582" s="960"/>
      <c r="E582" s="960"/>
      <c r="F582" s="10" t="s">
        <v>6887</v>
      </c>
      <c r="G582" s="243">
        <v>2</v>
      </c>
      <c r="H582" s="969"/>
      <c r="I582" s="12" t="s">
        <v>8</v>
      </c>
      <c r="J582" s="55"/>
      <c r="K582" s="971"/>
      <c r="L582" s="942"/>
      <c r="M582" s="942"/>
      <c r="N582" s="681"/>
    </row>
    <row r="583" spans="1:14" s="3" customFormat="1" ht="11.25" x14ac:dyDescent="0.25">
      <c r="A583" s="927" t="s">
        <v>7227</v>
      </c>
      <c r="B583" s="928" t="s">
        <v>6690</v>
      </c>
      <c r="C583" s="965" t="s">
        <v>4214</v>
      </c>
      <c r="D583" s="927" t="s">
        <v>6692</v>
      </c>
      <c r="E583" s="927" t="s">
        <v>6817</v>
      </c>
      <c r="F583" s="12" t="s">
        <v>6898</v>
      </c>
      <c r="G583" s="289">
        <v>2</v>
      </c>
      <c r="H583" s="948" t="s">
        <v>6682</v>
      </c>
      <c r="I583" s="12" t="s">
        <v>10</v>
      </c>
      <c r="J583" s="56" t="s">
        <v>948</v>
      </c>
      <c r="K583" s="928">
        <v>2</v>
      </c>
      <c r="L583" s="943"/>
      <c r="M583" s="941"/>
      <c r="N583" s="681"/>
    </row>
    <row r="584" spans="1:14" s="3" customFormat="1" ht="11.25" x14ac:dyDescent="0.25">
      <c r="A584" s="927"/>
      <c r="B584" s="928"/>
      <c r="C584" s="965"/>
      <c r="D584" s="927"/>
      <c r="E584" s="927"/>
      <c r="F584" s="12" t="s">
        <v>6899</v>
      </c>
      <c r="G584" s="289">
        <v>4</v>
      </c>
      <c r="H584" s="948"/>
      <c r="I584" s="12" t="s">
        <v>10</v>
      </c>
      <c r="J584" s="56" t="s">
        <v>1026</v>
      </c>
      <c r="K584" s="928"/>
      <c r="L584" s="943"/>
      <c r="M584" s="944"/>
      <c r="N584" s="681"/>
    </row>
    <row r="585" spans="1:14" s="3" customFormat="1" ht="11.25" x14ac:dyDescent="0.25">
      <c r="A585" s="927"/>
      <c r="B585" s="928"/>
      <c r="C585" s="965"/>
      <c r="D585" s="927"/>
      <c r="E585" s="927"/>
      <c r="F585" s="12" t="s">
        <v>6900</v>
      </c>
      <c r="G585" s="289">
        <v>1</v>
      </c>
      <c r="H585" s="948"/>
      <c r="I585" s="12" t="s">
        <v>10</v>
      </c>
      <c r="J585" s="56" t="s">
        <v>1026</v>
      </c>
      <c r="K585" s="928"/>
      <c r="L585" s="943"/>
      <c r="M585" s="944"/>
      <c r="N585" s="681"/>
    </row>
    <row r="586" spans="1:14" s="3" customFormat="1" ht="11.25" x14ac:dyDescent="0.25">
      <c r="A586" s="927"/>
      <c r="B586" s="928"/>
      <c r="C586" s="965"/>
      <c r="D586" s="927"/>
      <c r="E586" s="927"/>
      <c r="F586" s="12" t="s">
        <v>6901</v>
      </c>
      <c r="G586" s="289">
        <v>1</v>
      </c>
      <c r="H586" s="948"/>
      <c r="I586" s="12" t="s">
        <v>10</v>
      </c>
      <c r="J586" s="56" t="s">
        <v>1027</v>
      </c>
      <c r="K586" s="928"/>
      <c r="L586" s="943"/>
      <c r="M586" s="944"/>
      <c r="N586" s="681"/>
    </row>
    <row r="587" spans="1:14" s="3" customFormat="1" ht="11.25" x14ac:dyDescent="0.25">
      <c r="A587" s="927"/>
      <c r="B587" s="928"/>
      <c r="C587" s="965"/>
      <c r="D587" s="927"/>
      <c r="E587" s="927"/>
      <c r="F587" s="12" t="s">
        <v>6902</v>
      </c>
      <c r="G587" s="289">
        <v>1</v>
      </c>
      <c r="H587" s="948"/>
      <c r="I587" s="12" t="s">
        <v>10</v>
      </c>
      <c r="J587" s="56" t="s">
        <v>1028</v>
      </c>
      <c r="K587" s="928"/>
      <c r="L587" s="943"/>
      <c r="M587" s="944"/>
      <c r="N587" s="681"/>
    </row>
    <row r="588" spans="1:14" s="3" customFormat="1" ht="11.25" x14ac:dyDescent="0.25">
      <c r="A588" s="927"/>
      <c r="B588" s="928"/>
      <c r="C588" s="965"/>
      <c r="D588" s="927"/>
      <c r="E588" s="927"/>
      <c r="F588" s="12" t="s">
        <v>6902</v>
      </c>
      <c r="G588" s="289">
        <v>1</v>
      </c>
      <c r="H588" s="948"/>
      <c r="I588" s="12" t="s">
        <v>10</v>
      </c>
      <c r="J588" s="56" t="s">
        <v>1000</v>
      </c>
      <c r="K588" s="928"/>
      <c r="L588" s="943"/>
      <c r="M588" s="944"/>
      <c r="N588" s="681"/>
    </row>
    <row r="589" spans="1:14" s="3" customFormat="1" ht="11.25" x14ac:dyDescent="0.25">
      <c r="A589" s="927"/>
      <c r="B589" s="928"/>
      <c r="C589" s="965"/>
      <c r="D589" s="927"/>
      <c r="E589" s="927"/>
      <c r="F589" s="12" t="s">
        <v>6903</v>
      </c>
      <c r="G589" s="289">
        <v>1</v>
      </c>
      <c r="H589" s="948"/>
      <c r="I589" s="12" t="s">
        <v>10</v>
      </c>
      <c r="J589" s="56" t="s">
        <v>962</v>
      </c>
      <c r="K589" s="928"/>
      <c r="L589" s="943"/>
      <c r="M589" s="944"/>
      <c r="N589" s="681"/>
    </row>
    <row r="590" spans="1:14" s="3" customFormat="1" ht="11.25" x14ac:dyDescent="0.25">
      <c r="A590" s="927"/>
      <c r="B590" s="928"/>
      <c r="C590" s="965"/>
      <c r="D590" s="927"/>
      <c r="E590" s="927"/>
      <c r="F590" s="12" t="s">
        <v>6904</v>
      </c>
      <c r="G590" s="289">
        <v>4</v>
      </c>
      <c r="H590" s="948"/>
      <c r="I590" s="12" t="s">
        <v>10</v>
      </c>
      <c r="J590" s="56" t="s">
        <v>12</v>
      </c>
      <c r="K590" s="928"/>
      <c r="L590" s="943"/>
      <c r="M590" s="944"/>
      <c r="N590" s="681"/>
    </row>
    <row r="591" spans="1:14" s="3" customFormat="1" ht="11.25" x14ac:dyDescent="0.25">
      <c r="A591" s="927"/>
      <c r="B591" s="928"/>
      <c r="C591" s="965"/>
      <c r="D591" s="927"/>
      <c r="E591" s="927"/>
      <c r="F591" s="12" t="s">
        <v>6905</v>
      </c>
      <c r="G591" s="289">
        <v>2</v>
      </c>
      <c r="H591" s="948"/>
      <c r="I591" s="12" t="s">
        <v>10</v>
      </c>
      <c r="J591" s="56" t="s">
        <v>12</v>
      </c>
      <c r="K591" s="928"/>
      <c r="L591" s="943"/>
      <c r="M591" s="942"/>
      <c r="N591" s="681"/>
    </row>
    <row r="592" spans="1:14" s="3" customFormat="1" ht="11.25" x14ac:dyDescent="0.25">
      <c r="A592" s="927" t="s">
        <v>7228</v>
      </c>
      <c r="B592" s="928" t="s">
        <v>6690</v>
      </c>
      <c r="C592" s="965" t="s">
        <v>4214</v>
      </c>
      <c r="D592" s="927" t="s">
        <v>6808</v>
      </c>
      <c r="E592" s="927" t="s">
        <v>6817</v>
      </c>
      <c r="F592" s="12" t="s">
        <v>6908</v>
      </c>
      <c r="G592" s="289">
        <v>1</v>
      </c>
      <c r="H592" s="948" t="s">
        <v>6684</v>
      </c>
      <c r="I592" s="12" t="s">
        <v>13</v>
      </c>
      <c r="J592" s="56" t="s">
        <v>1029</v>
      </c>
      <c r="K592" s="928">
        <v>1</v>
      </c>
      <c r="L592" s="943"/>
      <c r="M592" s="941"/>
      <c r="N592" s="681"/>
    </row>
    <row r="593" spans="1:14" s="3" customFormat="1" ht="11.25" x14ac:dyDescent="0.25">
      <c r="A593" s="927"/>
      <c r="B593" s="928"/>
      <c r="C593" s="965"/>
      <c r="D593" s="927"/>
      <c r="E593" s="927"/>
      <c r="F593" s="12" t="s">
        <v>6909</v>
      </c>
      <c r="G593" s="289">
        <v>1</v>
      </c>
      <c r="H593" s="948"/>
      <c r="I593" s="12" t="s">
        <v>13</v>
      </c>
      <c r="J593" s="56" t="s">
        <v>14</v>
      </c>
      <c r="K593" s="928"/>
      <c r="L593" s="943"/>
      <c r="M593" s="944"/>
      <c r="N593" s="681"/>
    </row>
    <row r="594" spans="1:14" s="3" customFormat="1" ht="11.25" x14ac:dyDescent="0.25">
      <c r="A594" s="927"/>
      <c r="B594" s="928"/>
      <c r="C594" s="965"/>
      <c r="D594" s="927"/>
      <c r="E594" s="927"/>
      <c r="F594" s="12" t="s">
        <v>28</v>
      </c>
      <c r="G594" s="289">
        <v>6</v>
      </c>
      <c r="H594" s="948"/>
      <c r="I594" s="12" t="s">
        <v>13</v>
      </c>
      <c r="J594" s="56" t="s">
        <v>29</v>
      </c>
      <c r="K594" s="928"/>
      <c r="L594" s="943"/>
      <c r="M594" s="942"/>
      <c r="N594" s="681"/>
    </row>
    <row r="595" spans="1:14" s="3" customFormat="1" ht="11.25" x14ac:dyDescent="0.25">
      <c r="A595" s="927" t="s">
        <v>7229</v>
      </c>
      <c r="B595" s="928" t="s">
        <v>6690</v>
      </c>
      <c r="C595" s="965" t="s">
        <v>4214</v>
      </c>
      <c r="D595" s="927" t="s">
        <v>6809</v>
      </c>
      <c r="E595" s="927" t="s">
        <v>4214</v>
      </c>
      <c r="F595" s="12" t="s">
        <v>6918</v>
      </c>
      <c r="G595" s="278">
        <v>1</v>
      </c>
      <c r="H595" s="948" t="s">
        <v>6682</v>
      </c>
      <c r="I595" s="12"/>
      <c r="J595" s="56"/>
      <c r="K595" s="928">
        <v>2</v>
      </c>
      <c r="L595" s="943"/>
      <c r="M595" s="941"/>
      <c r="N595" s="681"/>
    </row>
    <row r="596" spans="1:14" s="3" customFormat="1" ht="11.25" x14ac:dyDescent="0.25">
      <c r="A596" s="927"/>
      <c r="B596" s="928"/>
      <c r="C596" s="965"/>
      <c r="D596" s="927"/>
      <c r="E596" s="927"/>
      <c r="F596" s="12" t="s">
        <v>6919</v>
      </c>
      <c r="G596" s="278">
        <v>108</v>
      </c>
      <c r="H596" s="948"/>
      <c r="I596" s="12" t="s">
        <v>15</v>
      </c>
      <c r="J596" s="56" t="s">
        <v>16</v>
      </c>
      <c r="K596" s="928"/>
      <c r="L596" s="943"/>
      <c r="M596" s="944"/>
      <c r="N596" s="681"/>
    </row>
    <row r="597" spans="1:14" s="3" customFormat="1" ht="11.25" x14ac:dyDescent="0.25">
      <c r="A597" s="927"/>
      <c r="B597" s="928"/>
      <c r="C597" s="965"/>
      <c r="D597" s="927"/>
      <c r="E597" s="927"/>
      <c r="F597" s="12" t="s">
        <v>6920</v>
      </c>
      <c r="G597" s="278">
        <v>14</v>
      </c>
      <c r="H597" s="948"/>
      <c r="I597" s="12" t="s">
        <v>17</v>
      </c>
      <c r="J597" s="56" t="s">
        <v>18</v>
      </c>
      <c r="K597" s="928"/>
      <c r="L597" s="943"/>
      <c r="M597" s="944"/>
      <c r="N597" s="681"/>
    </row>
    <row r="598" spans="1:14" s="3" customFormat="1" ht="11.25" x14ac:dyDescent="0.25">
      <c r="A598" s="927"/>
      <c r="B598" s="928"/>
      <c r="C598" s="965"/>
      <c r="D598" s="927"/>
      <c r="E598" s="927"/>
      <c r="F598" s="12" t="s">
        <v>6921</v>
      </c>
      <c r="G598" s="278">
        <v>2</v>
      </c>
      <c r="H598" s="948"/>
      <c r="I598" s="12" t="s">
        <v>17</v>
      </c>
      <c r="J598" s="56" t="s">
        <v>18</v>
      </c>
      <c r="K598" s="928"/>
      <c r="L598" s="943"/>
      <c r="M598" s="944"/>
      <c r="N598" s="681"/>
    </row>
    <row r="599" spans="1:14" s="3" customFormat="1" ht="11.25" x14ac:dyDescent="0.25">
      <c r="A599" s="927"/>
      <c r="B599" s="928"/>
      <c r="C599" s="965"/>
      <c r="D599" s="927"/>
      <c r="E599" s="927"/>
      <c r="F599" s="12" t="s">
        <v>6922</v>
      </c>
      <c r="G599" s="278">
        <v>34</v>
      </c>
      <c r="H599" s="948"/>
      <c r="I599" s="12" t="s">
        <v>19</v>
      </c>
      <c r="J599" s="56" t="s">
        <v>20</v>
      </c>
      <c r="K599" s="928"/>
      <c r="L599" s="943"/>
      <c r="M599" s="944"/>
      <c r="N599" s="681"/>
    </row>
    <row r="600" spans="1:14" s="3" customFormat="1" ht="11.25" x14ac:dyDescent="0.25">
      <c r="A600" s="927"/>
      <c r="B600" s="928"/>
      <c r="C600" s="965"/>
      <c r="D600" s="927"/>
      <c r="E600" s="927"/>
      <c r="F600" s="12" t="s">
        <v>6923</v>
      </c>
      <c r="G600" s="278">
        <v>94</v>
      </c>
      <c r="H600" s="948"/>
      <c r="I600" s="12" t="s">
        <v>22</v>
      </c>
      <c r="J600" s="56" t="s">
        <v>23</v>
      </c>
      <c r="K600" s="928"/>
      <c r="L600" s="943"/>
      <c r="M600" s="944"/>
      <c r="N600" s="681"/>
    </row>
    <row r="601" spans="1:14" s="3" customFormat="1" ht="11.25" x14ac:dyDescent="0.25">
      <c r="A601" s="927"/>
      <c r="B601" s="928"/>
      <c r="C601" s="965"/>
      <c r="D601" s="927"/>
      <c r="E601" s="927"/>
      <c r="F601" s="12" t="s">
        <v>6924</v>
      </c>
      <c r="G601" s="278">
        <v>118</v>
      </c>
      <c r="H601" s="948"/>
      <c r="I601" s="12" t="s">
        <v>22</v>
      </c>
      <c r="J601" s="56" t="s">
        <v>24</v>
      </c>
      <c r="K601" s="928"/>
      <c r="L601" s="943"/>
      <c r="M601" s="944"/>
      <c r="N601" s="681"/>
    </row>
    <row r="602" spans="1:14" s="3" customFormat="1" ht="11.25" x14ac:dyDescent="0.25">
      <c r="A602" s="927"/>
      <c r="B602" s="928"/>
      <c r="C602" s="965"/>
      <c r="D602" s="927"/>
      <c r="E602" s="927"/>
      <c r="F602" s="12" t="s">
        <v>6925</v>
      </c>
      <c r="G602" s="278">
        <v>8</v>
      </c>
      <c r="H602" s="948"/>
      <c r="I602" s="12" t="s">
        <v>22</v>
      </c>
      <c r="J602" s="56" t="s">
        <v>976</v>
      </c>
      <c r="K602" s="928"/>
      <c r="L602" s="943"/>
      <c r="M602" s="944"/>
      <c r="N602" s="681"/>
    </row>
    <row r="603" spans="1:14" s="3" customFormat="1" ht="11.25" x14ac:dyDescent="0.25">
      <c r="A603" s="927"/>
      <c r="B603" s="928"/>
      <c r="C603" s="965"/>
      <c r="D603" s="927"/>
      <c r="E603" s="927"/>
      <c r="F603" s="12" t="s">
        <v>6926</v>
      </c>
      <c r="G603" s="278">
        <v>6</v>
      </c>
      <c r="H603" s="948"/>
      <c r="I603" s="12" t="s">
        <v>15</v>
      </c>
      <c r="J603" s="56" t="s">
        <v>25</v>
      </c>
      <c r="K603" s="928"/>
      <c r="L603" s="943"/>
      <c r="M603" s="944"/>
      <c r="N603" s="681"/>
    </row>
    <row r="604" spans="1:14" s="3" customFormat="1" ht="11.25" x14ac:dyDescent="0.25">
      <c r="A604" s="927"/>
      <c r="B604" s="928"/>
      <c r="C604" s="965"/>
      <c r="D604" s="927"/>
      <c r="E604" s="927"/>
      <c r="F604" s="12" t="s">
        <v>6927</v>
      </c>
      <c r="G604" s="278">
        <v>2</v>
      </c>
      <c r="H604" s="948"/>
      <c r="I604" s="12" t="s">
        <v>15</v>
      </c>
      <c r="J604" s="56" t="s">
        <v>511</v>
      </c>
      <c r="K604" s="928"/>
      <c r="L604" s="943"/>
      <c r="M604" s="944"/>
      <c r="N604" s="681"/>
    </row>
    <row r="605" spans="1:14" s="3" customFormat="1" ht="11.25" x14ac:dyDescent="0.25">
      <c r="A605" s="927"/>
      <c r="B605" s="928"/>
      <c r="C605" s="965"/>
      <c r="D605" s="927"/>
      <c r="E605" s="927"/>
      <c r="F605" s="12" t="s">
        <v>6928</v>
      </c>
      <c r="G605" s="278">
        <v>9</v>
      </c>
      <c r="H605" s="948"/>
      <c r="I605" s="12" t="s">
        <v>15</v>
      </c>
      <c r="J605" s="56">
        <v>895</v>
      </c>
      <c r="K605" s="928"/>
      <c r="L605" s="943"/>
      <c r="M605" s="944"/>
      <c r="N605" s="681"/>
    </row>
    <row r="606" spans="1:14" s="3" customFormat="1" ht="11.25" x14ac:dyDescent="0.25">
      <c r="A606" s="927"/>
      <c r="B606" s="928"/>
      <c r="C606" s="965"/>
      <c r="D606" s="927"/>
      <c r="E606" s="927"/>
      <c r="F606" s="12" t="s">
        <v>6929</v>
      </c>
      <c r="G606" s="278">
        <v>6</v>
      </c>
      <c r="H606" s="948"/>
      <c r="I606" s="12" t="s">
        <v>15</v>
      </c>
      <c r="J606" s="56">
        <v>601</v>
      </c>
      <c r="K606" s="928"/>
      <c r="L606" s="943"/>
      <c r="M606" s="944"/>
      <c r="N606" s="681"/>
    </row>
    <row r="607" spans="1:14" s="3" customFormat="1" ht="11.25" x14ac:dyDescent="0.25">
      <c r="A607" s="927"/>
      <c r="B607" s="928"/>
      <c r="C607" s="965"/>
      <c r="D607" s="927"/>
      <c r="E607" s="927"/>
      <c r="F607" s="12" t="s">
        <v>6930</v>
      </c>
      <c r="G607" s="278">
        <v>40</v>
      </c>
      <c r="H607" s="948"/>
      <c r="I607" s="12"/>
      <c r="J607" s="56"/>
      <c r="K607" s="928"/>
      <c r="L607" s="943"/>
      <c r="M607" s="944"/>
      <c r="N607" s="681"/>
    </row>
    <row r="608" spans="1:14" s="3" customFormat="1" ht="11.25" x14ac:dyDescent="0.25">
      <c r="A608" s="927"/>
      <c r="B608" s="928"/>
      <c r="C608" s="965"/>
      <c r="D608" s="927"/>
      <c r="E608" s="927"/>
      <c r="F608" s="12" t="s">
        <v>30</v>
      </c>
      <c r="G608" s="278">
        <v>28</v>
      </c>
      <c r="H608" s="948"/>
      <c r="I608" s="12" t="s">
        <v>978</v>
      </c>
      <c r="J608" s="56" t="s">
        <v>31</v>
      </c>
      <c r="K608" s="928"/>
      <c r="L608" s="943"/>
      <c r="M608" s="944"/>
      <c r="N608" s="681"/>
    </row>
    <row r="609" spans="1:14" s="3" customFormat="1" ht="11.25" x14ac:dyDescent="0.25">
      <c r="A609" s="927"/>
      <c r="B609" s="928"/>
      <c r="C609" s="965"/>
      <c r="D609" s="927"/>
      <c r="E609" s="927"/>
      <c r="F609" s="12" t="s">
        <v>32</v>
      </c>
      <c r="G609" s="278">
        <v>36</v>
      </c>
      <c r="H609" s="948"/>
      <c r="I609" s="12" t="s">
        <v>33</v>
      </c>
      <c r="J609" s="56"/>
      <c r="K609" s="928"/>
      <c r="L609" s="943"/>
      <c r="M609" s="944"/>
      <c r="N609" s="681"/>
    </row>
    <row r="610" spans="1:14" s="3" customFormat="1" ht="11.25" x14ac:dyDescent="0.25">
      <c r="A610" s="927"/>
      <c r="B610" s="928"/>
      <c r="C610" s="965"/>
      <c r="D610" s="927"/>
      <c r="E610" s="927"/>
      <c r="F610" s="12" t="s">
        <v>34</v>
      </c>
      <c r="G610" s="278">
        <v>4</v>
      </c>
      <c r="H610" s="948"/>
      <c r="I610" s="12" t="s">
        <v>35</v>
      </c>
      <c r="J610" s="56"/>
      <c r="K610" s="928"/>
      <c r="L610" s="943"/>
      <c r="M610" s="944"/>
      <c r="N610" s="681"/>
    </row>
    <row r="611" spans="1:14" s="3" customFormat="1" ht="11.25" x14ac:dyDescent="0.25">
      <c r="A611" s="927"/>
      <c r="B611" s="928"/>
      <c r="C611" s="965"/>
      <c r="D611" s="927"/>
      <c r="E611" s="927"/>
      <c r="F611" s="12" t="s">
        <v>36</v>
      </c>
      <c r="G611" s="278">
        <v>26</v>
      </c>
      <c r="H611" s="948"/>
      <c r="I611" s="12" t="s">
        <v>35</v>
      </c>
      <c r="J611" s="56"/>
      <c r="K611" s="928"/>
      <c r="L611" s="943"/>
      <c r="M611" s="944"/>
      <c r="N611" s="681"/>
    </row>
    <row r="612" spans="1:14" s="3" customFormat="1" ht="11.25" x14ac:dyDescent="0.25">
      <c r="A612" s="927"/>
      <c r="B612" s="928"/>
      <c r="C612" s="965"/>
      <c r="D612" s="927"/>
      <c r="E612" s="927"/>
      <c r="F612" s="12" t="s">
        <v>37</v>
      </c>
      <c r="G612" s="278">
        <v>26</v>
      </c>
      <c r="H612" s="948"/>
      <c r="I612" s="12" t="s">
        <v>35</v>
      </c>
      <c r="J612" s="56"/>
      <c r="K612" s="928"/>
      <c r="L612" s="943"/>
      <c r="M612" s="944"/>
      <c r="N612" s="681"/>
    </row>
    <row r="613" spans="1:14" s="3" customFormat="1" ht="11.25" x14ac:dyDescent="0.25">
      <c r="A613" s="927"/>
      <c r="B613" s="928"/>
      <c r="C613" s="965"/>
      <c r="D613" s="927"/>
      <c r="E613" s="927"/>
      <c r="F613" s="12" t="s">
        <v>38</v>
      </c>
      <c r="G613" s="278">
        <v>34</v>
      </c>
      <c r="H613" s="948"/>
      <c r="I613" s="12" t="s">
        <v>35</v>
      </c>
      <c r="J613" s="56"/>
      <c r="K613" s="928"/>
      <c r="L613" s="943"/>
      <c r="M613" s="944"/>
      <c r="N613" s="681"/>
    </row>
    <row r="614" spans="1:14" s="3" customFormat="1" ht="11.25" x14ac:dyDescent="0.25">
      <c r="A614" s="927"/>
      <c r="B614" s="928"/>
      <c r="C614" s="965"/>
      <c r="D614" s="927"/>
      <c r="E614" s="927"/>
      <c r="F614" s="12" t="s">
        <v>41</v>
      </c>
      <c r="G614" s="278">
        <v>1</v>
      </c>
      <c r="H614" s="948"/>
      <c r="I614" s="12"/>
      <c r="J614" s="56"/>
      <c r="K614" s="928"/>
      <c r="L614" s="943"/>
      <c r="M614" s="944"/>
      <c r="N614" s="681"/>
    </row>
    <row r="615" spans="1:14" s="3" customFormat="1" ht="11.25" x14ac:dyDescent="0.25">
      <c r="A615" s="927"/>
      <c r="B615" s="928"/>
      <c r="C615" s="965"/>
      <c r="D615" s="927"/>
      <c r="E615" s="927"/>
      <c r="F615" s="12" t="s">
        <v>787</v>
      </c>
      <c r="G615" s="278">
        <v>1</v>
      </c>
      <c r="H615" s="948"/>
      <c r="I615" s="12"/>
      <c r="J615" s="56"/>
      <c r="K615" s="928"/>
      <c r="L615" s="943"/>
      <c r="M615" s="944"/>
      <c r="N615" s="681"/>
    </row>
    <row r="616" spans="1:14" s="3" customFormat="1" ht="11.25" x14ac:dyDescent="0.25">
      <c r="A616" s="927"/>
      <c r="B616" s="928"/>
      <c r="C616" s="965"/>
      <c r="D616" s="927"/>
      <c r="E616" s="927"/>
      <c r="F616" s="12" t="s">
        <v>1031</v>
      </c>
      <c r="G616" s="278">
        <v>10</v>
      </c>
      <c r="H616" s="948"/>
      <c r="I616" s="12"/>
      <c r="J616" s="56"/>
      <c r="K616" s="928"/>
      <c r="L616" s="943"/>
      <c r="M616" s="944"/>
      <c r="N616" s="681"/>
    </row>
    <row r="617" spans="1:14" s="3" customFormat="1" ht="11.25" x14ac:dyDescent="0.25">
      <c r="A617" s="927"/>
      <c r="B617" s="928"/>
      <c r="C617" s="965"/>
      <c r="D617" s="927"/>
      <c r="E617" s="927"/>
      <c r="F617" s="12" t="s">
        <v>6932</v>
      </c>
      <c r="G617" s="278">
        <v>1</v>
      </c>
      <c r="H617" s="948"/>
      <c r="I617" s="12"/>
      <c r="J617" s="56"/>
      <c r="K617" s="928"/>
      <c r="L617" s="943"/>
      <c r="M617" s="942"/>
      <c r="N617" s="681"/>
    </row>
    <row r="618" spans="1:14" s="3" customFormat="1" ht="11.25" x14ac:dyDescent="0.25">
      <c r="A618" s="949" t="s">
        <v>7230</v>
      </c>
      <c r="B618" s="970" t="s">
        <v>6690</v>
      </c>
      <c r="C618" s="953" t="s">
        <v>4214</v>
      </c>
      <c r="D618" s="949" t="s">
        <v>6693</v>
      </c>
      <c r="E618" s="949" t="s">
        <v>6817</v>
      </c>
      <c r="F618" s="12" t="s">
        <v>6917</v>
      </c>
      <c r="G618" s="250">
        <v>1</v>
      </c>
      <c r="H618" s="968" t="s">
        <v>6682</v>
      </c>
      <c r="I618" s="12" t="s">
        <v>8</v>
      </c>
      <c r="J618" s="56"/>
      <c r="K618" s="970">
        <v>2</v>
      </c>
      <c r="L618" s="941"/>
      <c r="M618" s="941"/>
      <c r="N618" s="681"/>
    </row>
    <row r="619" spans="1:14" s="3" customFormat="1" ht="11.25" x14ac:dyDescent="0.25">
      <c r="A619" s="960"/>
      <c r="B619" s="972"/>
      <c r="C619" s="993"/>
      <c r="D619" s="960"/>
      <c r="E619" s="960"/>
      <c r="F619" s="10" t="s">
        <v>6911</v>
      </c>
      <c r="G619" s="243">
        <v>1</v>
      </c>
      <c r="H619" s="969"/>
      <c r="I619" s="12" t="s">
        <v>8</v>
      </c>
      <c r="J619" s="55"/>
      <c r="K619" s="972"/>
      <c r="L619" s="944"/>
      <c r="M619" s="944"/>
      <c r="N619" s="681"/>
    </row>
    <row r="620" spans="1:14" s="3" customFormat="1" ht="11.25" x14ac:dyDescent="0.25">
      <c r="A620" s="960"/>
      <c r="B620" s="972"/>
      <c r="C620" s="993"/>
      <c r="D620" s="960"/>
      <c r="E620" s="960"/>
      <c r="F620" s="10" t="s">
        <v>6912</v>
      </c>
      <c r="G620" s="243">
        <v>1</v>
      </c>
      <c r="H620" s="969"/>
      <c r="I620" s="12" t="s">
        <v>8</v>
      </c>
      <c r="J620" s="55"/>
      <c r="K620" s="972"/>
      <c r="L620" s="944"/>
      <c r="M620" s="944"/>
      <c r="N620" s="681"/>
    </row>
    <row r="621" spans="1:14" s="3" customFormat="1" ht="11.25" x14ac:dyDescent="0.25">
      <c r="A621" s="960"/>
      <c r="B621" s="972"/>
      <c r="C621" s="993"/>
      <c r="D621" s="960"/>
      <c r="E621" s="960"/>
      <c r="F621" s="10" t="s">
        <v>6913</v>
      </c>
      <c r="G621" s="243">
        <v>1</v>
      </c>
      <c r="H621" s="969"/>
      <c r="I621" s="12" t="s">
        <v>8</v>
      </c>
      <c r="J621" s="55"/>
      <c r="K621" s="972"/>
      <c r="L621" s="944"/>
      <c r="M621" s="944"/>
      <c r="N621" s="681"/>
    </row>
    <row r="622" spans="1:14" s="3" customFormat="1" ht="11.25" x14ac:dyDescent="0.25">
      <c r="A622" s="960"/>
      <c r="B622" s="972"/>
      <c r="C622" s="993"/>
      <c r="D622" s="960"/>
      <c r="E622" s="960"/>
      <c r="F622" s="10" t="s">
        <v>6914</v>
      </c>
      <c r="G622" s="243">
        <v>1</v>
      </c>
      <c r="H622" s="969"/>
      <c r="I622" s="12" t="s">
        <v>8</v>
      </c>
      <c r="J622" s="55"/>
      <c r="K622" s="972"/>
      <c r="L622" s="944"/>
      <c r="M622" s="944"/>
      <c r="N622" s="681"/>
    </row>
    <row r="623" spans="1:14" s="3" customFormat="1" ht="11.25" x14ac:dyDescent="0.25">
      <c r="A623" s="960"/>
      <c r="B623" s="972"/>
      <c r="C623" s="993"/>
      <c r="D623" s="960"/>
      <c r="E623" s="960"/>
      <c r="F623" s="10" t="s">
        <v>6915</v>
      </c>
      <c r="G623" s="243">
        <v>1</v>
      </c>
      <c r="H623" s="969"/>
      <c r="I623" s="12" t="s">
        <v>8</v>
      </c>
      <c r="J623" s="55"/>
      <c r="K623" s="972"/>
      <c r="L623" s="944"/>
      <c r="M623" s="944"/>
      <c r="N623" s="681"/>
    </row>
    <row r="624" spans="1:14" s="3" customFormat="1" ht="11.25" x14ac:dyDescent="0.25">
      <c r="A624" s="960"/>
      <c r="B624" s="972"/>
      <c r="C624" s="993"/>
      <c r="D624" s="960"/>
      <c r="E624" s="960"/>
      <c r="F624" s="10" t="s">
        <v>6916</v>
      </c>
      <c r="G624" s="243">
        <v>2</v>
      </c>
      <c r="H624" s="969"/>
      <c r="I624" s="12" t="s">
        <v>8</v>
      </c>
      <c r="J624" s="55"/>
      <c r="K624" s="971"/>
      <c r="L624" s="942"/>
      <c r="M624" s="942"/>
      <c r="N624" s="681"/>
    </row>
    <row r="625" spans="1:14" s="3" customFormat="1" ht="11.25" x14ac:dyDescent="0.25">
      <c r="A625" s="927" t="s">
        <v>7231</v>
      </c>
      <c r="B625" s="928" t="s">
        <v>6690</v>
      </c>
      <c r="C625" s="965" t="s">
        <v>4214</v>
      </c>
      <c r="D625" s="927" t="s">
        <v>6694</v>
      </c>
      <c r="E625" s="949" t="s">
        <v>6817</v>
      </c>
      <c r="F625" s="12" t="s">
        <v>6938</v>
      </c>
      <c r="G625" s="289">
        <v>1</v>
      </c>
      <c r="H625" s="948" t="s">
        <v>6682</v>
      </c>
      <c r="I625" s="12" t="s">
        <v>10</v>
      </c>
      <c r="J625" s="56" t="s">
        <v>493</v>
      </c>
      <c r="K625" s="928">
        <v>2</v>
      </c>
      <c r="L625" s="943"/>
      <c r="M625" s="941"/>
      <c r="N625" s="681"/>
    </row>
    <row r="626" spans="1:14" s="3" customFormat="1" ht="11.25" x14ac:dyDescent="0.25">
      <c r="A626" s="927"/>
      <c r="B626" s="928"/>
      <c r="C626" s="965"/>
      <c r="D626" s="927"/>
      <c r="E626" s="960"/>
      <c r="F626" s="12" t="s">
        <v>6939</v>
      </c>
      <c r="G626" s="289">
        <v>1</v>
      </c>
      <c r="H626" s="948"/>
      <c r="I626" s="12" t="s">
        <v>10</v>
      </c>
      <c r="J626" s="56" t="s">
        <v>513</v>
      </c>
      <c r="K626" s="928"/>
      <c r="L626" s="943"/>
      <c r="M626" s="944"/>
      <c r="N626" s="681"/>
    </row>
    <row r="627" spans="1:14" s="3" customFormat="1" ht="11.25" x14ac:dyDescent="0.25">
      <c r="A627" s="927"/>
      <c r="B627" s="928"/>
      <c r="C627" s="965"/>
      <c r="D627" s="927"/>
      <c r="E627" s="960"/>
      <c r="F627" s="12" t="s">
        <v>6940</v>
      </c>
      <c r="G627" s="289">
        <v>4</v>
      </c>
      <c r="H627" s="948"/>
      <c r="I627" s="12" t="s">
        <v>10</v>
      </c>
      <c r="J627" s="56" t="s">
        <v>1032</v>
      </c>
      <c r="K627" s="928"/>
      <c r="L627" s="943"/>
      <c r="M627" s="944"/>
      <c r="N627" s="681"/>
    </row>
    <row r="628" spans="1:14" s="3" customFormat="1" ht="11.25" x14ac:dyDescent="0.25">
      <c r="A628" s="927"/>
      <c r="B628" s="928"/>
      <c r="C628" s="965"/>
      <c r="D628" s="927"/>
      <c r="E628" s="960"/>
      <c r="F628" s="12" t="s">
        <v>6941</v>
      </c>
      <c r="G628" s="289">
        <v>1</v>
      </c>
      <c r="H628" s="948"/>
      <c r="I628" s="12" t="s">
        <v>10</v>
      </c>
      <c r="J628" s="56" t="s">
        <v>1032</v>
      </c>
      <c r="K628" s="928"/>
      <c r="L628" s="943"/>
      <c r="M628" s="944"/>
      <c r="N628" s="681"/>
    </row>
    <row r="629" spans="1:14" s="3" customFormat="1" ht="11.25" x14ac:dyDescent="0.25">
      <c r="A629" s="927"/>
      <c r="B629" s="928"/>
      <c r="C629" s="965"/>
      <c r="D629" s="927"/>
      <c r="E629" s="950"/>
      <c r="F629" s="12" t="s">
        <v>6942</v>
      </c>
      <c r="G629" s="289">
        <v>1</v>
      </c>
      <c r="H629" s="948"/>
      <c r="I629" s="12" t="s">
        <v>10</v>
      </c>
      <c r="J629" s="56" t="s">
        <v>1032</v>
      </c>
      <c r="K629" s="928"/>
      <c r="L629" s="943"/>
      <c r="M629" s="942"/>
      <c r="N629" s="681"/>
    </row>
    <row r="630" spans="1:14" s="3" customFormat="1" ht="11.25" x14ac:dyDescent="0.25">
      <c r="A630" s="927" t="s">
        <v>7232</v>
      </c>
      <c r="B630" s="928" t="s">
        <v>6690</v>
      </c>
      <c r="C630" s="965" t="s">
        <v>4214</v>
      </c>
      <c r="D630" s="927" t="s">
        <v>6810</v>
      </c>
      <c r="E630" s="927" t="s">
        <v>6817</v>
      </c>
      <c r="F630" s="12" t="s">
        <v>1033</v>
      </c>
      <c r="G630" s="289">
        <v>1</v>
      </c>
      <c r="H630" s="948" t="s">
        <v>6684</v>
      </c>
      <c r="I630" s="56" t="s">
        <v>13</v>
      </c>
      <c r="J630" s="56"/>
      <c r="K630" s="928">
        <v>1</v>
      </c>
      <c r="L630" s="943"/>
      <c r="M630" s="941"/>
      <c r="N630" s="681"/>
    </row>
    <row r="631" spans="1:14" s="3" customFormat="1" ht="11.25" x14ac:dyDescent="0.25">
      <c r="A631" s="927"/>
      <c r="B631" s="928"/>
      <c r="C631" s="965"/>
      <c r="D631" s="927"/>
      <c r="E631" s="927"/>
      <c r="F631" s="12" t="s">
        <v>6944</v>
      </c>
      <c r="G631" s="289">
        <v>5</v>
      </c>
      <c r="H631" s="948"/>
      <c r="I631" s="56" t="s">
        <v>13</v>
      </c>
      <c r="J631" s="56"/>
      <c r="K631" s="928"/>
      <c r="L631" s="943"/>
      <c r="M631" s="944"/>
      <c r="N631" s="681"/>
    </row>
    <row r="632" spans="1:14" s="3" customFormat="1" ht="11.25" x14ac:dyDescent="0.25">
      <c r="A632" s="927"/>
      <c r="B632" s="928"/>
      <c r="C632" s="965"/>
      <c r="D632" s="927"/>
      <c r="E632" s="927"/>
      <c r="F632" s="12" t="s">
        <v>1034</v>
      </c>
      <c r="G632" s="289">
        <v>1</v>
      </c>
      <c r="H632" s="948"/>
      <c r="I632" s="56" t="s">
        <v>13</v>
      </c>
      <c r="J632" s="56"/>
      <c r="K632" s="928"/>
      <c r="L632" s="943"/>
      <c r="M632" s="942"/>
      <c r="N632" s="681"/>
    </row>
    <row r="633" spans="1:14" s="3" customFormat="1" ht="11.25" x14ac:dyDescent="0.25">
      <c r="A633" s="927" t="s">
        <v>7233</v>
      </c>
      <c r="B633" s="928" t="s">
        <v>6690</v>
      </c>
      <c r="C633" s="946" t="s">
        <v>4214</v>
      </c>
      <c r="D633" s="927" t="s">
        <v>6812</v>
      </c>
      <c r="E633" s="927" t="s">
        <v>4214</v>
      </c>
      <c r="F633" s="12" t="s">
        <v>6918</v>
      </c>
      <c r="G633" s="250">
        <v>1</v>
      </c>
      <c r="H633" s="927" t="s">
        <v>6682</v>
      </c>
      <c r="I633" s="12"/>
      <c r="J633" s="13"/>
      <c r="K633" s="928">
        <v>2</v>
      </c>
      <c r="L633" s="943"/>
      <c r="M633" s="941"/>
      <c r="N633" s="681"/>
    </row>
    <row r="634" spans="1:14" s="3" customFormat="1" ht="11.25" x14ac:dyDescent="0.25">
      <c r="A634" s="927"/>
      <c r="B634" s="928"/>
      <c r="C634" s="946"/>
      <c r="D634" s="927"/>
      <c r="E634" s="927"/>
      <c r="F634" s="12" t="s">
        <v>6945</v>
      </c>
      <c r="G634" s="250">
        <v>25</v>
      </c>
      <c r="H634" s="927"/>
      <c r="I634" s="12" t="s">
        <v>15</v>
      </c>
      <c r="J634" s="56" t="s">
        <v>16</v>
      </c>
      <c r="K634" s="928"/>
      <c r="L634" s="943"/>
      <c r="M634" s="944"/>
      <c r="N634" s="681"/>
    </row>
    <row r="635" spans="1:14" s="3" customFormat="1" ht="11.25" x14ac:dyDescent="0.25">
      <c r="A635" s="927"/>
      <c r="B635" s="928"/>
      <c r="C635" s="946"/>
      <c r="D635" s="927"/>
      <c r="E635" s="927"/>
      <c r="F635" s="12" t="s">
        <v>6946</v>
      </c>
      <c r="G635" s="250">
        <v>1</v>
      </c>
      <c r="H635" s="927"/>
      <c r="I635" s="12" t="s">
        <v>17</v>
      </c>
      <c r="J635" s="56" t="s">
        <v>18</v>
      </c>
      <c r="K635" s="928"/>
      <c r="L635" s="943"/>
      <c r="M635" s="944"/>
      <c r="N635" s="681"/>
    </row>
    <row r="636" spans="1:14" s="3" customFormat="1" ht="11.25" x14ac:dyDescent="0.25">
      <c r="A636" s="927"/>
      <c r="B636" s="928"/>
      <c r="C636" s="946"/>
      <c r="D636" s="927"/>
      <c r="E636" s="927"/>
      <c r="F636" s="12" t="s">
        <v>6920</v>
      </c>
      <c r="G636" s="250">
        <v>16</v>
      </c>
      <c r="H636" s="927"/>
      <c r="I636" s="12" t="s">
        <v>17</v>
      </c>
      <c r="J636" s="56" t="s">
        <v>18</v>
      </c>
      <c r="K636" s="928"/>
      <c r="L636" s="943"/>
      <c r="M636" s="944"/>
      <c r="N636" s="681"/>
    </row>
    <row r="637" spans="1:14" s="5" customFormat="1" ht="11.25" x14ac:dyDescent="0.25">
      <c r="A637" s="927"/>
      <c r="B637" s="928"/>
      <c r="C637" s="946"/>
      <c r="D637" s="927"/>
      <c r="E637" s="927"/>
      <c r="F637" s="12" t="s">
        <v>6921</v>
      </c>
      <c r="G637" s="250">
        <v>7</v>
      </c>
      <c r="H637" s="927"/>
      <c r="I637" s="12" t="s">
        <v>17</v>
      </c>
      <c r="J637" s="56" t="s">
        <v>18</v>
      </c>
      <c r="K637" s="928"/>
      <c r="L637" s="943"/>
      <c r="M637" s="944"/>
      <c r="N637" s="622"/>
    </row>
    <row r="638" spans="1:14" s="5" customFormat="1" ht="11.25" x14ac:dyDescent="0.25">
      <c r="A638" s="927"/>
      <c r="B638" s="928"/>
      <c r="C638" s="946"/>
      <c r="D638" s="927"/>
      <c r="E638" s="927"/>
      <c r="F638" s="12" t="s">
        <v>6947</v>
      </c>
      <c r="G638" s="250">
        <v>84</v>
      </c>
      <c r="H638" s="927"/>
      <c r="I638" s="12" t="s">
        <v>19</v>
      </c>
      <c r="J638" s="56" t="s">
        <v>20</v>
      </c>
      <c r="K638" s="928"/>
      <c r="L638" s="943"/>
      <c r="M638" s="944"/>
      <c r="N638" s="622"/>
    </row>
    <row r="639" spans="1:14" s="5" customFormat="1" ht="11.25" x14ac:dyDescent="0.25">
      <c r="A639" s="927"/>
      <c r="B639" s="928"/>
      <c r="C639" s="946"/>
      <c r="D639" s="927"/>
      <c r="E639" s="927"/>
      <c r="F639" s="12" t="s">
        <v>6948</v>
      </c>
      <c r="G639" s="250">
        <v>6</v>
      </c>
      <c r="H639" s="927"/>
      <c r="I639" s="12" t="s">
        <v>22</v>
      </c>
      <c r="J639" s="56" t="s">
        <v>23</v>
      </c>
      <c r="K639" s="928"/>
      <c r="L639" s="943"/>
      <c r="M639" s="944"/>
      <c r="N639" s="622"/>
    </row>
    <row r="640" spans="1:14" s="5" customFormat="1" ht="11.25" x14ac:dyDescent="0.25">
      <c r="A640" s="927"/>
      <c r="B640" s="928"/>
      <c r="C640" s="946"/>
      <c r="D640" s="927"/>
      <c r="E640" s="927"/>
      <c r="F640" s="12" t="s">
        <v>6949</v>
      </c>
      <c r="G640" s="250">
        <v>132</v>
      </c>
      <c r="H640" s="927"/>
      <c r="I640" s="12" t="s">
        <v>22</v>
      </c>
      <c r="J640" s="56" t="s">
        <v>24</v>
      </c>
      <c r="K640" s="928"/>
      <c r="L640" s="943"/>
      <c r="M640" s="944"/>
      <c r="N640" s="622"/>
    </row>
    <row r="641" spans="1:14" s="5" customFormat="1" ht="11.25" x14ac:dyDescent="0.25">
      <c r="A641" s="927"/>
      <c r="B641" s="928"/>
      <c r="C641" s="946"/>
      <c r="D641" s="927"/>
      <c r="E641" s="927"/>
      <c r="F641" s="12" t="s">
        <v>519</v>
      </c>
      <c r="G641" s="250">
        <v>1660</v>
      </c>
      <c r="H641" s="927"/>
      <c r="I641" s="12" t="s">
        <v>44</v>
      </c>
      <c r="J641" s="56" t="s">
        <v>1035</v>
      </c>
      <c r="K641" s="928"/>
      <c r="L641" s="943"/>
      <c r="M641" s="944"/>
      <c r="N641" s="622"/>
    </row>
    <row r="642" spans="1:14" s="5" customFormat="1" ht="11.25" x14ac:dyDescent="0.25">
      <c r="A642" s="927"/>
      <c r="B642" s="928"/>
      <c r="C642" s="946"/>
      <c r="D642" s="927"/>
      <c r="E642" s="927"/>
      <c r="F642" s="12" t="s">
        <v>4921</v>
      </c>
      <c r="G642" s="250">
        <v>28</v>
      </c>
      <c r="H642" s="927"/>
      <c r="I642" s="12" t="s">
        <v>44</v>
      </c>
      <c r="J642" s="56" t="s">
        <v>1036</v>
      </c>
      <c r="K642" s="928"/>
      <c r="L642" s="943"/>
      <c r="M642" s="944"/>
      <c r="N642" s="622"/>
    </row>
    <row r="643" spans="1:14" s="5" customFormat="1" ht="11.25" x14ac:dyDescent="0.25">
      <c r="A643" s="927"/>
      <c r="B643" s="928"/>
      <c r="C643" s="946"/>
      <c r="D643" s="927"/>
      <c r="E643" s="927"/>
      <c r="F643" s="12" t="s">
        <v>45</v>
      </c>
      <c r="G643" s="250">
        <v>28</v>
      </c>
      <c r="H643" s="927"/>
      <c r="I643" s="12" t="s">
        <v>46</v>
      </c>
      <c r="J643" s="56" t="s">
        <v>1037</v>
      </c>
      <c r="K643" s="928"/>
      <c r="L643" s="943"/>
      <c r="M643" s="944"/>
      <c r="N643" s="622"/>
    </row>
    <row r="644" spans="1:14" s="5" customFormat="1" ht="11.25" x14ac:dyDescent="0.25">
      <c r="A644" s="927"/>
      <c r="B644" s="928"/>
      <c r="C644" s="946"/>
      <c r="D644" s="927"/>
      <c r="E644" s="927"/>
      <c r="F644" s="12" t="s">
        <v>6950</v>
      </c>
      <c r="G644" s="250">
        <v>6</v>
      </c>
      <c r="H644" s="927"/>
      <c r="I644" s="12" t="s">
        <v>15</v>
      </c>
      <c r="J644" s="56" t="s">
        <v>25</v>
      </c>
      <c r="K644" s="928"/>
      <c r="L644" s="943"/>
      <c r="M644" s="944"/>
      <c r="N644" s="622"/>
    </row>
    <row r="645" spans="1:14" s="5" customFormat="1" ht="11.25" x14ac:dyDescent="0.25">
      <c r="A645" s="927"/>
      <c r="B645" s="928"/>
      <c r="C645" s="946"/>
      <c r="D645" s="927"/>
      <c r="E645" s="927"/>
      <c r="F645" s="12" t="s">
        <v>6951</v>
      </c>
      <c r="G645" s="250">
        <v>1</v>
      </c>
      <c r="H645" s="927"/>
      <c r="I645" s="12" t="s">
        <v>15</v>
      </c>
      <c r="J645" s="56" t="s">
        <v>1039</v>
      </c>
      <c r="K645" s="928"/>
      <c r="L645" s="943"/>
      <c r="M645" s="944"/>
      <c r="N645" s="622"/>
    </row>
    <row r="646" spans="1:14" s="5" customFormat="1" ht="11.25" x14ac:dyDescent="0.25">
      <c r="A646" s="927"/>
      <c r="B646" s="928"/>
      <c r="C646" s="946"/>
      <c r="D646" s="927"/>
      <c r="E646" s="927"/>
      <c r="F646" s="12" t="s">
        <v>6952</v>
      </c>
      <c r="G646" s="250">
        <v>6</v>
      </c>
      <c r="H646" s="927"/>
      <c r="I646" s="12" t="s">
        <v>15</v>
      </c>
      <c r="J646" s="56">
        <v>895</v>
      </c>
      <c r="K646" s="928"/>
      <c r="L646" s="943"/>
      <c r="M646" s="944"/>
      <c r="N646" s="622"/>
    </row>
    <row r="647" spans="1:14" s="5" customFormat="1" ht="11.25" x14ac:dyDescent="0.25">
      <c r="A647" s="927"/>
      <c r="B647" s="928"/>
      <c r="C647" s="946"/>
      <c r="D647" s="927"/>
      <c r="E647" s="927"/>
      <c r="F647" s="12" t="s">
        <v>6953</v>
      </c>
      <c r="G647" s="250">
        <v>2</v>
      </c>
      <c r="H647" s="927"/>
      <c r="I647" s="12" t="s">
        <v>15</v>
      </c>
      <c r="J647" s="56">
        <v>601</v>
      </c>
      <c r="K647" s="928"/>
      <c r="L647" s="943"/>
      <c r="M647" s="944"/>
      <c r="N647" s="622"/>
    </row>
    <row r="648" spans="1:14" s="5" customFormat="1" ht="11.25" x14ac:dyDescent="0.25">
      <c r="A648" s="927"/>
      <c r="B648" s="928"/>
      <c r="C648" s="946"/>
      <c r="D648" s="927"/>
      <c r="E648" s="927"/>
      <c r="F648" s="12" t="s">
        <v>6954</v>
      </c>
      <c r="G648" s="250">
        <v>76</v>
      </c>
      <c r="H648" s="927"/>
      <c r="I648" s="12"/>
      <c r="J648" s="56"/>
      <c r="K648" s="928"/>
      <c r="L648" s="943"/>
      <c r="M648" s="944"/>
      <c r="N648" s="622"/>
    </row>
    <row r="649" spans="1:14" s="5" customFormat="1" ht="11.25" x14ac:dyDescent="0.25">
      <c r="A649" s="927"/>
      <c r="B649" s="928"/>
      <c r="C649" s="946"/>
      <c r="D649" s="927"/>
      <c r="E649" s="927"/>
      <c r="F649" s="12" t="s">
        <v>1040</v>
      </c>
      <c r="G649" s="250">
        <v>50</v>
      </c>
      <c r="H649" s="927"/>
      <c r="I649" s="12"/>
      <c r="J649" s="56"/>
      <c r="K649" s="928"/>
      <c r="L649" s="943"/>
      <c r="M649" s="944"/>
      <c r="N649" s="622"/>
    </row>
    <row r="650" spans="1:14" s="5" customFormat="1" ht="11.25" x14ac:dyDescent="0.25">
      <c r="A650" s="927"/>
      <c r="B650" s="928"/>
      <c r="C650" s="946"/>
      <c r="D650" s="927"/>
      <c r="E650" s="927"/>
      <c r="F650" s="12" t="s">
        <v>6955</v>
      </c>
      <c r="G650" s="250">
        <v>7</v>
      </c>
      <c r="H650" s="927"/>
      <c r="I650" s="12" t="s">
        <v>978</v>
      </c>
      <c r="J650" s="56" t="s">
        <v>1041</v>
      </c>
      <c r="K650" s="928"/>
      <c r="L650" s="943"/>
      <c r="M650" s="944"/>
      <c r="N650" s="622"/>
    </row>
    <row r="651" spans="1:14" s="5" customFormat="1" ht="11.25" x14ac:dyDescent="0.25">
      <c r="A651" s="927"/>
      <c r="B651" s="928"/>
      <c r="C651" s="946"/>
      <c r="D651" s="927"/>
      <c r="E651" s="927"/>
      <c r="F651" s="12" t="s">
        <v>30</v>
      </c>
      <c r="G651" s="250">
        <v>14</v>
      </c>
      <c r="H651" s="927"/>
      <c r="I651" s="12" t="s">
        <v>47</v>
      </c>
      <c r="J651" s="56" t="s">
        <v>31</v>
      </c>
      <c r="K651" s="928"/>
      <c r="L651" s="943"/>
      <c r="M651" s="944"/>
      <c r="N651" s="622"/>
    </row>
    <row r="652" spans="1:14" s="5" customFormat="1" ht="11.25" x14ac:dyDescent="0.25">
      <c r="A652" s="927"/>
      <c r="B652" s="928"/>
      <c r="C652" s="946"/>
      <c r="D652" s="927"/>
      <c r="E652" s="927"/>
      <c r="F652" s="12" t="s">
        <v>32</v>
      </c>
      <c r="G652" s="250">
        <v>32</v>
      </c>
      <c r="H652" s="927"/>
      <c r="I652" s="12" t="s">
        <v>33</v>
      </c>
      <c r="J652" s="56"/>
      <c r="K652" s="928"/>
      <c r="L652" s="943"/>
      <c r="M652" s="944"/>
      <c r="N652" s="622"/>
    </row>
    <row r="653" spans="1:14" s="5" customFormat="1" ht="11.25" x14ac:dyDescent="0.25">
      <c r="A653" s="927"/>
      <c r="B653" s="928"/>
      <c r="C653" s="946"/>
      <c r="D653" s="927"/>
      <c r="E653" s="927"/>
      <c r="F653" s="12" t="s">
        <v>34</v>
      </c>
      <c r="G653" s="250">
        <v>4</v>
      </c>
      <c r="H653" s="927"/>
      <c r="I653" s="12" t="s">
        <v>35</v>
      </c>
      <c r="J653" s="56"/>
      <c r="K653" s="928"/>
      <c r="L653" s="943"/>
      <c r="M653" s="944"/>
      <c r="N653" s="622"/>
    </row>
    <row r="654" spans="1:14" s="5" customFormat="1" ht="11.25" x14ac:dyDescent="0.25">
      <c r="A654" s="927"/>
      <c r="B654" s="928"/>
      <c r="C654" s="946"/>
      <c r="D654" s="927"/>
      <c r="E654" s="927"/>
      <c r="F654" s="12" t="s">
        <v>36</v>
      </c>
      <c r="G654" s="250">
        <v>30</v>
      </c>
      <c r="H654" s="927"/>
      <c r="I654" s="12" t="s">
        <v>35</v>
      </c>
      <c r="J654" s="56"/>
      <c r="K654" s="928"/>
      <c r="L654" s="943"/>
      <c r="M654" s="944"/>
      <c r="N654" s="622"/>
    </row>
    <row r="655" spans="1:14" s="5" customFormat="1" ht="11.25" x14ac:dyDescent="0.25">
      <c r="A655" s="927"/>
      <c r="B655" s="928"/>
      <c r="C655" s="946"/>
      <c r="D655" s="927"/>
      <c r="E655" s="927"/>
      <c r="F655" s="12" t="s">
        <v>37</v>
      </c>
      <c r="G655" s="250">
        <v>30</v>
      </c>
      <c r="H655" s="927"/>
      <c r="I655" s="12" t="s">
        <v>35</v>
      </c>
      <c r="J655" s="56"/>
      <c r="K655" s="928"/>
      <c r="L655" s="943"/>
      <c r="M655" s="944"/>
      <c r="N655" s="622"/>
    </row>
    <row r="656" spans="1:14" s="5" customFormat="1" ht="11.25" x14ac:dyDescent="0.25">
      <c r="A656" s="927"/>
      <c r="B656" s="928"/>
      <c r="C656" s="946"/>
      <c r="D656" s="927"/>
      <c r="E656" s="927"/>
      <c r="F656" s="12" t="s">
        <v>38</v>
      </c>
      <c r="G656" s="250">
        <v>7</v>
      </c>
      <c r="H656" s="927"/>
      <c r="I656" s="12" t="s">
        <v>35</v>
      </c>
      <c r="J656" s="56"/>
      <c r="K656" s="928"/>
      <c r="L656" s="943"/>
      <c r="M656" s="944"/>
      <c r="N656" s="622"/>
    </row>
    <row r="657" spans="1:14" s="5" customFormat="1" ht="11.25" x14ac:dyDescent="0.25">
      <c r="A657" s="927"/>
      <c r="B657" s="928"/>
      <c r="C657" s="946"/>
      <c r="D657" s="927"/>
      <c r="E657" s="927"/>
      <c r="F657" s="12" t="s">
        <v>41</v>
      </c>
      <c r="G657" s="250">
        <v>7</v>
      </c>
      <c r="H657" s="927"/>
      <c r="I657" s="12"/>
      <c r="J657" s="56"/>
      <c r="K657" s="928"/>
      <c r="L657" s="943"/>
      <c r="M657" s="942"/>
      <c r="N657" s="622"/>
    </row>
    <row r="658" spans="1:14" s="5" customFormat="1" ht="22.5" customHeight="1" x14ac:dyDescent="0.25">
      <c r="A658" s="239" t="s">
        <v>7234</v>
      </c>
      <c r="B658" s="434" t="s">
        <v>532</v>
      </c>
      <c r="C658" s="431" t="s">
        <v>4214</v>
      </c>
      <c r="D658" s="239" t="s">
        <v>5038</v>
      </c>
      <c r="E658" s="239" t="s">
        <v>4214</v>
      </c>
      <c r="F658" s="12" t="s">
        <v>6956</v>
      </c>
      <c r="G658" s="250">
        <v>995</v>
      </c>
      <c r="H658" s="361" t="s">
        <v>6684</v>
      </c>
      <c r="I658" s="12" t="s">
        <v>42</v>
      </c>
      <c r="J658" s="56" t="s">
        <v>43</v>
      </c>
      <c r="K658" s="241">
        <v>2</v>
      </c>
      <c r="L658" s="833"/>
      <c r="M658" s="833"/>
      <c r="N658" s="622"/>
    </row>
    <row r="659" spans="1:14" s="5" customFormat="1" ht="15" customHeight="1" x14ac:dyDescent="0.25">
      <c r="A659" s="949" t="s">
        <v>7235</v>
      </c>
      <c r="B659" s="970" t="s">
        <v>532</v>
      </c>
      <c r="C659" s="953" t="s">
        <v>4214</v>
      </c>
      <c r="D659" s="949" t="s">
        <v>6813</v>
      </c>
      <c r="E659" s="949" t="s">
        <v>4214</v>
      </c>
      <c r="F659" s="10" t="s">
        <v>6957</v>
      </c>
      <c r="G659" s="250">
        <v>1781</v>
      </c>
      <c r="H659" s="968" t="s">
        <v>6684</v>
      </c>
      <c r="I659" s="10" t="s">
        <v>6958</v>
      </c>
      <c r="J659" s="56"/>
      <c r="K659" s="970">
        <v>2</v>
      </c>
      <c r="L659" s="941"/>
      <c r="M659" s="941"/>
      <c r="N659" s="622"/>
    </row>
    <row r="660" spans="1:14" s="5" customFormat="1" ht="15" customHeight="1" x14ac:dyDescent="0.25">
      <c r="A660" s="950"/>
      <c r="B660" s="971"/>
      <c r="C660" s="954"/>
      <c r="D660" s="950"/>
      <c r="E660" s="950"/>
      <c r="F660" s="12" t="s">
        <v>519</v>
      </c>
      <c r="G660" s="250">
        <v>1781</v>
      </c>
      <c r="H660" s="978"/>
      <c r="I660" s="12" t="s">
        <v>44</v>
      </c>
      <c r="J660" s="56" t="s">
        <v>1035</v>
      </c>
      <c r="K660" s="971"/>
      <c r="L660" s="942"/>
      <c r="M660" s="942"/>
      <c r="N660" s="622"/>
    </row>
    <row r="661" spans="1:14" s="5" customFormat="1" ht="11.25" x14ac:dyDescent="0.25">
      <c r="A661" s="949" t="s">
        <v>7236</v>
      </c>
      <c r="B661" s="928" t="s">
        <v>532</v>
      </c>
      <c r="C661" s="965" t="s">
        <v>4214</v>
      </c>
      <c r="D661" s="927" t="s">
        <v>6715</v>
      </c>
      <c r="E661" s="949" t="s">
        <v>4214</v>
      </c>
      <c r="F661" s="10" t="s">
        <v>6961</v>
      </c>
      <c r="G661" s="243">
        <v>9</v>
      </c>
      <c r="H661" s="948" t="s">
        <v>6684</v>
      </c>
      <c r="I661" s="10" t="s">
        <v>59</v>
      </c>
      <c r="J661" s="55" t="s">
        <v>6962</v>
      </c>
      <c r="K661" s="928">
        <v>2</v>
      </c>
      <c r="L661" s="943"/>
      <c r="M661" s="941"/>
      <c r="N661" s="622"/>
    </row>
    <row r="662" spans="1:14" s="5" customFormat="1" ht="11.25" x14ac:dyDescent="0.25">
      <c r="A662" s="950"/>
      <c r="B662" s="928"/>
      <c r="C662" s="965"/>
      <c r="D662" s="927"/>
      <c r="E662" s="960"/>
      <c r="F662" s="10" t="s">
        <v>6963</v>
      </c>
      <c r="G662" s="243">
        <v>2</v>
      </c>
      <c r="H662" s="948"/>
      <c r="I662" s="10" t="s">
        <v>59</v>
      </c>
      <c r="J662" s="56"/>
      <c r="K662" s="928"/>
      <c r="L662" s="943"/>
      <c r="M662" s="942"/>
      <c r="N662" s="622"/>
    </row>
    <row r="663" spans="1:14" s="5" customFormat="1" ht="11.25" x14ac:dyDescent="0.25">
      <c r="A663" s="927" t="s">
        <v>7237</v>
      </c>
      <c r="B663" s="928" t="s">
        <v>443</v>
      </c>
      <c r="C663" s="965" t="s">
        <v>4214</v>
      </c>
      <c r="D663" s="948" t="s">
        <v>4923</v>
      </c>
      <c r="E663" s="948" t="s">
        <v>4214</v>
      </c>
      <c r="F663" s="12" t="s">
        <v>1042</v>
      </c>
      <c r="G663" s="250">
        <v>2</v>
      </c>
      <c r="H663" s="948" t="s">
        <v>6682</v>
      </c>
      <c r="I663" s="12" t="s">
        <v>49</v>
      </c>
      <c r="J663" s="56" t="s">
        <v>50</v>
      </c>
      <c r="K663" s="928">
        <v>1</v>
      </c>
      <c r="L663" s="943"/>
      <c r="M663" s="941"/>
      <c r="N663" s="622"/>
    </row>
    <row r="664" spans="1:14" s="5" customFormat="1" ht="11.25" x14ac:dyDescent="0.25">
      <c r="A664" s="927"/>
      <c r="B664" s="928"/>
      <c r="C664" s="965"/>
      <c r="D664" s="948"/>
      <c r="E664" s="948"/>
      <c r="F664" s="12" t="s">
        <v>1043</v>
      </c>
      <c r="G664" s="250">
        <v>5</v>
      </c>
      <c r="H664" s="948"/>
      <c r="I664" s="12" t="s">
        <v>49</v>
      </c>
      <c r="J664" s="56"/>
      <c r="K664" s="928"/>
      <c r="L664" s="943"/>
      <c r="M664" s="944"/>
      <c r="N664" s="622"/>
    </row>
    <row r="665" spans="1:14" s="5" customFormat="1" ht="11.25" x14ac:dyDescent="0.25">
      <c r="A665" s="927"/>
      <c r="B665" s="928"/>
      <c r="C665" s="965"/>
      <c r="D665" s="948"/>
      <c r="E665" s="948"/>
      <c r="F665" s="12" t="s">
        <v>51</v>
      </c>
      <c r="G665" s="250">
        <v>1</v>
      </c>
      <c r="H665" s="948"/>
      <c r="I665" s="12"/>
      <c r="J665" s="56"/>
      <c r="K665" s="928"/>
      <c r="L665" s="943"/>
      <c r="M665" s="944"/>
      <c r="N665" s="622"/>
    </row>
    <row r="666" spans="1:14" s="5" customFormat="1" ht="11.25" x14ac:dyDescent="0.25">
      <c r="A666" s="927"/>
      <c r="B666" s="928"/>
      <c r="C666" s="965"/>
      <c r="D666" s="948"/>
      <c r="E666" s="948"/>
      <c r="F666" s="12" t="s">
        <v>52</v>
      </c>
      <c r="G666" s="250">
        <v>2</v>
      </c>
      <c r="H666" s="948"/>
      <c r="I666" s="12" t="s">
        <v>49</v>
      </c>
      <c r="J666" s="56" t="s">
        <v>53</v>
      </c>
      <c r="K666" s="928"/>
      <c r="L666" s="943"/>
      <c r="M666" s="944"/>
      <c r="N666" s="622"/>
    </row>
    <row r="667" spans="1:14" s="5" customFormat="1" ht="11.25" x14ac:dyDescent="0.25">
      <c r="A667" s="927"/>
      <c r="B667" s="928"/>
      <c r="C667" s="965"/>
      <c r="D667" s="948"/>
      <c r="E667" s="948"/>
      <c r="F667" s="12" t="s">
        <v>54</v>
      </c>
      <c r="G667" s="250">
        <v>1</v>
      </c>
      <c r="H667" s="948"/>
      <c r="I667" s="12" t="s">
        <v>49</v>
      </c>
      <c r="J667" s="56" t="s">
        <v>55</v>
      </c>
      <c r="K667" s="928"/>
      <c r="L667" s="943"/>
      <c r="M667" s="944"/>
      <c r="N667" s="622"/>
    </row>
    <row r="668" spans="1:14" s="5" customFormat="1" ht="11.25" x14ac:dyDescent="0.25">
      <c r="A668" s="927"/>
      <c r="B668" s="928"/>
      <c r="C668" s="965"/>
      <c r="D668" s="948"/>
      <c r="E668" s="948"/>
      <c r="F668" s="12" t="s">
        <v>1044</v>
      </c>
      <c r="G668" s="250">
        <v>1</v>
      </c>
      <c r="H668" s="948"/>
      <c r="I668" s="12"/>
      <c r="J668" s="56"/>
      <c r="K668" s="928"/>
      <c r="L668" s="943"/>
      <c r="M668" s="942"/>
      <c r="N668" s="622"/>
    </row>
    <row r="669" spans="1:14" s="5" customFormat="1" ht="22.5" customHeight="1" x14ac:dyDescent="0.25">
      <c r="A669" s="269" t="s">
        <v>7238</v>
      </c>
      <c r="B669" s="434" t="s">
        <v>163</v>
      </c>
      <c r="C669" s="302" t="s">
        <v>4214</v>
      </c>
      <c r="D669" s="269" t="s">
        <v>6864</v>
      </c>
      <c r="E669" s="269" t="s">
        <v>6865</v>
      </c>
      <c r="F669" s="19" t="s">
        <v>5900</v>
      </c>
      <c r="G669" s="95">
        <v>2</v>
      </c>
      <c r="H669" s="95" t="s">
        <v>6684</v>
      </c>
      <c r="I669" s="20"/>
      <c r="J669" s="63"/>
      <c r="K669" s="279">
        <v>1</v>
      </c>
      <c r="L669" s="852"/>
      <c r="M669" s="835"/>
      <c r="N669" s="622"/>
    </row>
    <row r="670" spans="1:14" s="5" customFormat="1" ht="11.25" x14ac:dyDescent="0.25">
      <c r="A670" s="269" t="s">
        <v>4975</v>
      </c>
      <c r="B670" s="430" t="s">
        <v>0</v>
      </c>
      <c r="C670" s="437" t="s">
        <v>5821</v>
      </c>
      <c r="D670" s="243" t="s">
        <v>6681</v>
      </c>
      <c r="E670" s="243" t="s">
        <v>5821</v>
      </c>
      <c r="F670" s="10" t="s">
        <v>4547</v>
      </c>
      <c r="G670" s="243">
        <v>1</v>
      </c>
      <c r="H670" s="365" t="s">
        <v>6682</v>
      </c>
      <c r="I670" s="10"/>
      <c r="J670" s="10"/>
      <c r="K670" s="244">
        <v>1</v>
      </c>
      <c r="L670" s="833"/>
      <c r="M670" s="833"/>
      <c r="N670" s="622"/>
    </row>
    <row r="671" spans="1:14" s="5" customFormat="1" ht="11.25" x14ac:dyDescent="0.25">
      <c r="A671" s="949" t="s">
        <v>4976</v>
      </c>
      <c r="B671" s="928" t="s">
        <v>0</v>
      </c>
      <c r="C671" s="929" t="s">
        <v>5821</v>
      </c>
      <c r="D671" s="936" t="s">
        <v>67</v>
      </c>
      <c r="E671" s="936" t="s">
        <v>1045</v>
      </c>
      <c r="F671" s="10" t="s">
        <v>1046</v>
      </c>
      <c r="G671" s="243">
        <v>1</v>
      </c>
      <c r="H671" s="936" t="s">
        <v>6682</v>
      </c>
      <c r="I671" s="10" t="s">
        <v>1047</v>
      </c>
      <c r="J671" s="55" t="s">
        <v>1048</v>
      </c>
      <c r="K671" s="945">
        <v>4</v>
      </c>
      <c r="L671" s="943"/>
      <c r="M671" s="941"/>
      <c r="N671" s="622"/>
    </row>
    <row r="672" spans="1:14" s="5" customFormat="1" ht="11.25" x14ac:dyDescent="0.25">
      <c r="A672" s="950"/>
      <c r="B672" s="928"/>
      <c r="C672" s="929"/>
      <c r="D672" s="936"/>
      <c r="E672" s="936"/>
      <c r="F672" s="10" t="s">
        <v>1049</v>
      </c>
      <c r="G672" s="243">
        <v>1</v>
      </c>
      <c r="H672" s="936"/>
      <c r="I672" s="10" t="s">
        <v>1050</v>
      </c>
      <c r="J672" s="55"/>
      <c r="K672" s="945"/>
      <c r="L672" s="943"/>
      <c r="M672" s="942"/>
      <c r="N672" s="622"/>
    </row>
    <row r="673" spans="1:14" s="5" customFormat="1" ht="11.25" x14ac:dyDescent="0.25">
      <c r="A673" s="949" t="s">
        <v>4977</v>
      </c>
      <c r="B673" s="928" t="s">
        <v>0</v>
      </c>
      <c r="C673" s="929" t="s">
        <v>5821</v>
      </c>
      <c r="D673" s="936" t="s">
        <v>67</v>
      </c>
      <c r="E673" s="936" t="s">
        <v>1045</v>
      </c>
      <c r="F673" s="10" t="s">
        <v>1051</v>
      </c>
      <c r="G673" s="243">
        <v>1</v>
      </c>
      <c r="H673" s="936" t="s">
        <v>6682</v>
      </c>
      <c r="I673" s="10" t="s">
        <v>1047</v>
      </c>
      <c r="J673" s="55" t="s">
        <v>1048</v>
      </c>
      <c r="K673" s="945">
        <v>4</v>
      </c>
      <c r="L673" s="943"/>
      <c r="M673" s="941"/>
      <c r="N673" s="622"/>
    </row>
    <row r="674" spans="1:14" s="5" customFormat="1" ht="11.25" x14ac:dyDescent="0.25">
      <c r="A674" s="950"/>
      <c r="B674" s="928"/>
      <c r="C674" s="929"/>
      <c r="D674" s="936"/>
      <c r="E674" s="936"/>
      <c r="F674" s="10" t="s">
        <v>1052</v>
      </c>
      <c r="G674" s="243">
        <v>1</v>
      </c>
      <c r="H674" s="936"/>
      <c r="I674" s="10" t="s">
        <v>1050</v>
      </c>
      <c r="J674" s="55"/>
      <c r="K674" s="945"/>
      <c r="L674" s="943"/>
      <c r="M674" s="942"/>
      <c r="N674" s="622"/>
    </row>
    <row r="675" spans="1:14" s="5" customFormat="1" ht="22.5" x14ac:dyDescent="0.25">
      <c r="A675" s="927" t="s">
        <v>4978</v>
      </c>
      <c r="B675" s="928" t="s">
        <v>0</v>
      </c>
      <c r="C675" s="929" t="s">
        <v>5821</v>
      </c>
      <c r="D675" s="936" t="s">
        <v>64</v>
      </c>
      <c r="E675" s="936" t="s">
        <v>1045</v>
      </c>
      <c r="F675" s="10" t="s">
        <v>1053</v>
      </c>
      <c r="G675" s="243">
        <v>1</v>
      </c>
      <c r="H675" s="936" t="s">
        <v>6682</v>
      </c>
      <c r="I675" s="10" t="s">
        <v>1054</v>
      </c>
      <c r="J675" s="55" t="s">
        <v>1055</v>
      </c>
      <c r="K675" s="945">
        <v>4</v>
      </c>
      <c r="L675" s="943"/>
      <c r="M675" s="941"/>
      <c r="N675" s="622"/>
    </row>
    <row r="676" spans="1:14" s="5" customFormat="1" ht="11.25" x14ac:dyDescent="0.25">
      <c r="A676" s="927"/>
      <c r="B676" s="928"/>
      <c r="C676" s="929"/>
      <c r="D676" s="936"/>
      <c r="E676" s="936"/>
      <c r="F676" s="10" t="s">
        <v>1056</v>
      </c>
      <c r="G676" s="243">
        <v>1</v>
      </c>
      <c r="H676" s="936"/>
      <c r="I676" s="10" t="s">
        <v>1057</v>
      </c>
      <c r="J676" s="55" t="s">
        <v>1058</v>
      </c>
      <c r="K676" s="945"/>
      <c r="L676" s="943"/>
      <c r="M676" s="944"/>
      <c r="N676" s="622"/>
    </row>
    <row r="677" spans="1:14" s="5" customFormat="1" ht="11.25" x14ac:dyDescent="0.25">
      <c r="A677" s="927"/>
      <c r="B677" s="928"/>
      <c r="C677" s="929"/>
      <c r="D677" s="936"/>
      <c r="E677" s="936"/>
      <c r="F677" s="10" t="s">
        <v>1059</v>
      </c>
      <c r="G677" s="243">
        <v>1</v>
      </c>
      <c r="H677" s="936"/>
      <c r="I677" s="10" t="s">
        <v>1050</v>
      </c>
      <c r="J677" s="55" t="s">
        <v>1060</v>
      </c>
      <c r="K677" s="945"/>
      <c r="L677" s="943"/>
      <c r="M677" s="944"/>
      <c r="N677" s="622"/>
    </row>
    <row r="678" spans="1:14" s="5" customFormat="1" ht="11.25" x14ac:dyDescent="0.25">
      <c r="A678" s="927"/>
      <c r="B678" s="928"/>
      <c r="C678" s="929"/>
      <c r="D678" s="936"/>
      <c r="E678" s="936"/>
      <c r="F678" s="10" t="s">
        <v>1061</v>
      </c>
      <c r="G678" s="243">
        <v>1</v>
      </c>
      <c r="H678" s="936"/>
      <c r="I678" s="10" t="s">
        <v>1050</v>
      </c>
      <c r="J678" s="55" t="s">
        <v>1062</v>
      </c>
      <c r="K678" s="945"/>
      <c r="L678" s="943"/>
      <c r="M678" s="944"/>
      <c r="N678" s="622"/>
    </row>
    <row r="679" spans="1:14" s="5" customFormat="1" ht="11.25" x14ac:dyDescent="0.25">
      <c r="A679" s="927"/>
      <c r="B679" s="928"/>
      <c r="C679" s="929"/>
      <c r="D679" s="936"/>
      <c r="E679" s="936"/>
      <c r="F679" s="10" t="s">
        <v>1063</v>
      </c>
      <c r="G679" s="243">
        <v>3</v>
      </c>
      <c r="H679" s="936"/>
      <c r="I679" s="10" t="s">
        <v>1064</v>
      </c>
      <c r="J679" s="55"/>
      <c r="K679" s="945"/>
      <c r="L679" s="943"/>
      <c r="M679" s="944"/>
      <c r="N679" s="622"/>
    </row>
    <row r="680" spans="1:14" s="5" customFormat="1" ht="11.25" x14ac:dyDescent="0.25">
      <c r="A680" s="927"/>
      <c r="B680" s="928"/>
      <c r="C680" s="929"/>
      <c r="D680" s="936"/>
      <c r="E680" s="936"/>
      <c r="F680" s="10" t="s">
        <v>1065</v>
      </c>
      <c r="G680" s="243">
        <v>3</v>
      </c>
      <c r="H680" s="936"/>
      <c r="I680" s="10" t="s">
        <v>1064</v>
      </c>
      <c r="J680" s="55" t="s">
        <v>1066</v>
      </c>
      <c r="K680" s="945"/>
      <c r="L680" s="943"/>
      <c r="M680" s="944"/>
      <c r="N680" s="622"/>
    </row>
    <row r="681" spans="1:14" s="5" customFormat="1" ht="11.25" x14ac:dyDescent="0.25">
      <c r="A681" s="927"/>
      <c r="B681" s="928"/>
      <c r="C681" s="929"/>
      <c r="D681" s="936"/>
      <c r="E681" s="936"/>
      <c r="F681" s="10" t="s">
        <v>1067</v>
      </c>
      <c r="G681" s="243">
        <v>1</v>
      </c>
      <c r="H681" s="936"/>
      <c r="I681" s="10" t="s">
        <v>1050</v>
      </c>
      <c r="J681" s="55"/>
      <c r="K681" s="945"/>
      <c r="L681" s="943"/>
      <c r="M681" s="944"/>
      <c r="N681" s="622"/>
    </row>
    <row r="682" spans="1:14" s="5" customFormat="1" ht="11.25" x14ac:dyDescent="0.25">
      <c r="A682" s="927"/>
      <c r="B682" s="928"/>
      <c r="C682" s="929"/>
      <c r="D682" s="936"/>
      <c r="E682" s="936"/>
      <c r="F682" s="10" t="s">
        <v>1068</v>
      </c>
      <c r="G682" s="243">
        <v>1</v>
      </c>
      <c r="H682" s="936"/>
      <c r="I682" s="10" t="s">
        <v>1069</v>
      </c>
      <c r="J682" s="55" t="s">
        <v>1070</v>
      </c>
      <c r="K682" s="945"/>
      <c r="L682" s="943"/>
      <c r="M682" s="944"/>
      <c r="N682" s="622"/>
    </row>
    <row r="683" spans="1:14" s="5" customFormat="1" ht="11.25" x14ac:dyDescent="0.25">
      <c r="A683" s="927"/>
      <c r="B683" s="928"/>
      <c r="C683" s="929"/>
      <c r="D683" s="936"/>
      <c r="E683" s="936"/>
      <c r="F683" s="10" t="s">
        <v>1071</v>
      </c>
      <c r="G683" s="243">
        <v>1</v>
      </c>
      <c r="H683" s="936"/>
      <c r="I683" s="10" t="s">
        <v>1069</v>
      </c>
      <c r="J683" s="55" t="s">
        <v>1072</v>
      </c>
      <c r="K683" s="945"/>
      <c r="L683" s="943"/>
      <c r="M683" s="944"/>
      <c r="N683" s="622"/>
    </row>
    <row r="684" spans="1:14" s="5" customFormat="1" ht="11.25" x14ac:dyDescent="0.25">
      <c r="A684" s="927"/>
      <c r="B684" s="928"/>
      <c r="C684" s="929"/>
      <c r="D684" s="936"/>
      <c r="E684" s="936"/>
      <c r="F684" s="10" t="s">
        <v>1073</v>
      </c>
      <c r="G684" s="243">
        <v>1</v>
      </c>
      <c r="H684" s="936"/>
      <c r="I684" s="10" t="s">
        <v>1074</v>
      </c>
      <c r="J684" s="55" t="s">
        <v>1075</v>
      </c>
      <c r="K684" s="945"/>
      <c r="L684" s="943"/>
      <c r="M684" s="944"/>
      <c r="N684" s="622"/>
    </row>
    <row r="685" spans="1:14" s="5" customFormat="1" ht="11.25" x14ac:dyDescent="0.25">
      <c r="A685" s="927"/>
      <c r="B685" s="928"/>
      <c r="C685" s="929"/>
      <c r="D685" s="936"/>
      <c r="E685" s="936"/>
      <c r="F685" s="10" t="s">
        <v>1067</v>
      </c>
      <c r="G685" s="243">
        <v>1</v>
      </c>
      <c r="H685" s="936"/>
      <c r="I685" s="10" t="s">
        <v>1050</v>
      </c>
      <c r="J685" s="55"/>
      <c r="K685" s="945"/>
      <c r="L685" s="943"/>
      <c r="M685" s="944"/>
      <c r="N685" s="622"/>
    </row>
    <row r="686" spans="1:14" s="5" customFormat="1" ht="11.25" x14ac:dyDescent="0.25">
      <c r="A686" s="927"/>
      <c r="B686" s="928"/>
      <c r="C686" s="929"/>
      <c r="D686" s="936"/>
      <c r="E686" s="936"/>
      <c r="F686" s="10" t="s">
        <v>1076</v>
      </c>
      <c r="G686" s="243">
        <v>1</v>
      </c>
      <c r="H686" s="936"/>
      <c r="I686" s="10" t="s">
        <v>1050</v>
      </c>
      <c r="J686" s="55"/>
      <c r="K686" s="945"/>
      <c r="L686" s="943"/>
      <c r="M686" s="944"/>
      <c r="N686" s="622"/>
    </row>
    <row r="687" spans="1:14" s="5" customFormat="1" ht="11.25" x14ac:dyDescent="0.25">
      <c r="A687" s="927"/>
      <c r="B687" s="928"/>
      <c r="C687" s="929"/>
      <c r="D687" s="936"/>
      <c r="E687" s="936"/>
      <c r="F687" s="10" t="s">
        <v>1077</v>
      </c>
      <c r="G687" s="243">
        <v>13</v>
      </c>
      <c r="H687" s="936"/>
      <c r="I687" s="10" t="s">
        <v>1057</v>
      </c>
      <c r="J687" s="55" t="s">
        <v>1078</v>
      </c>
      <c r="K687" s="945"/>
      <c r="L687" s="943"/>
      <c r="M687" s="944"/>
      <c r="N687" s="622"/>
    </row>
    <row r="688" spans="1:14" s="5" customFormat="1" ht="11.25" x14ac:dyDescent="0.25">
      <c r="A688" s="927"/>
      <c r="B688" s="928"/>
      <c r="C688" s="929"/>
      <c r="D688" s="936"/>
      <c r="E688" s="936"/>
      <c r="F688" s="10" t="s">
        <v>1079</v>
      </c>
      <c r="G688" s="243">
        <v>1</v>
      </c>
      <c r="H688" s="936"/>
      <c r="I688" s="10" t="s">
        <v>1050</v>
      </c>
      <c r="J688" s="55"/>
      <c r="K688" s="945"/>
      <c r="L688" s="943"/>
      <c r="M688" s="944"/>
      <c r="N688" s="622"/>
    </row>
    <row r="689" spans="1:14" s="5" customFormat="1" ht="11.25" x14ac:dyDescent="0.25">
      <c r="A689" s="927"/>
      <c r="B689" s="928"/>
      <c r="C689" s="929"/>
      <c r="D689" s="936"/>
      <c r="E689" s="936"/>
      <c r="F689" s="10" t="s">
        <v>1080</v>
      </c>
      <c r="G689" s="243">
        <v>5</v>
      </c>
      <c r="H689" s="936"/>
      <c r="I689" s="10" t="s">
        <v>22</v>
      </c>
      <c r="J689" s="55"/>
      <c r="K689" s="945"/>
      <c r="L689" s="943"/>
      <c r="M689" s="944"/>
      <c r="N689" s="622"/>
    </row>
    <row r="690" spans="1:14" s="5" customFormat="1" ht="11.25" x14ac:dyDescent="0.25">
      <c r="A690" s="927"/>
      <c r="B690" s="928"/>
      <c r="C690" s="929"/>
      <c r="D690" s="936"/>
      <c r="E690" s="936"/>
      <c r="F690" s="10" t="s">
        <v>1081</v>
      </c>
      <c r="G690" s="243">
        <v>1</v>
      </c>
      <c r="H690" s="936"/>
      <c r="I690" s="10" t="s">
        <v>1082</v>
      </c>
      <c r="J690" s="55"/>
      <c r="K690" s="945"/>
      <c r="L690" s="943"/>
      <c r="M690" s="942"/>
      <c r="N690" s="622"/>
    </row>
    <row r="691" spans="1:14" s="5" customFormat="1" ht="11.25" x14ac:dyDescent="0.25">
      <c r="A691" s="949" t="s">
        <v>4979</v>
      </c>
      <c r="B691" s="928" t="s">
        <v>0</v>
      </c>
      <c r="C691" s="929" t="s">
        <v>5821</v>
      </c>
      <c r="D691" s="936" t="s">
        <v>67</v>
      </c>
      <c r="E691" s="936" t="s">
        <v>1045</v>
      </c>
      <c r="F691" s="10" t="s">
        <v>7916</v>
      </c>
      <c r="G691" s="243">
        <v>1</v>
      </c>
      <c r="H691" s="936" t="s">
        <v>6682</v>
      </c>
      <c r="I691" s="10" t="s">
        <v>1047</v>
      </c>
      <c r="J691" s="55" t="s">
        <v>1083</v>
      </c>
      <c r="K691" s="945">
        <v>4</v>
      </c>
      <c r="L691" s="943"/>
      <c r="M691" s="941"/>
      <c r="N691" s="622"/>
    </row>
    <row r="692" spans="1:14" s="5" customFormat="1" ht="11.25" x14ac:dyDescent="0.25">
      <c r="A692" s="950"/>
      <c r="B692" s="928"/>
      <c r="C692" s="929"/>
      <c r="D692" s="936"/>
      <c r="E692" s="936"/>
      <c r="F692" s="10" t="s">
        <v>1049</v>
      </c>
      <c r="G692" s="243">
        <v>1</v>
      </c>
      <c r="H692" s="936"/>
      <c r="I692" s="10" t="s">
        <v>1050</v>
      </c>
      <c r="J692" s="55"/>
      <c r="K692" s="945"/>
      <c r="L692" s="943"/>
      <c r="M692" s="942"/>
      <c r="N692" s="622"/>
    </row>
    <row r="693" spans="1:14" s="5" customFormat="1" ht="11.25" x14ac:dyDescent="0.25">
      <c r="A693" s="927" t="s">
        <v>4980</v>
      </c>
      <c r="B693" s="957" t="s">
        <v>0</v>
      </c>
      <c r="C693" s="929" t="s">
        <v>5821</v>
      </c>
      <c r="D693" s="936" t="s">
        <v>67</v>
      </c>
      <c r="E693" s="936" t="s">
        <v>1045</v>
      </c>
      <c r="F693" s="10" t="s">
        <v>7917</v>
      </c>
      <c r="G693" s="243">
        <v>1</v>
      </c>
      <c r="H693" s="936" t="s">
        <v>6682</v>
      </c>
      <c r="I693" s="10" t="s">
        <v>1047</v>
      </c>
      <c r="J693" s="55" t="s">
        <v>1084</v>
      </c>
      <c r="K693" s="945">
        <v>4</v>
      </c>
      <c r="L693" s="943"/>
      <c r="M693" s="941"/>
      <c r="N693" s="622"/>
    </row>
    <row r="694" spans="1:14" s="5" customFormat="1" ht="11.25" x14ac:dyDescent="0.25">
      <c r="A694" s="927"/>
      <c r="B694" s="957"/>
      <c r="C694" s="929"/>
      <c r="D694" s="936"/>
      <c r="E694" s="936"/>
      <c r="F694" s="10" t="s">
        <v>1052</v>
      </c>
      <c r="G694" s="243">
        <v>1</v>
      </c>
      <c r="H694" s="936"/>
      <c r="I694" s="10" t="s">
        <v>1050</v>
      </c>
      <c r="J694" s="55"/>
      <c r="K694" s="945"/>
      <c r="L694" s="943"/>
      <c r="M694" s="944"/>
      <c r="N694" s="622"/>
    </row>
    <row r="695" spans="1:14" s="5" customFormat="1" ht="11.25" x14ac:dyDescent="0.25">
      <c r="A695" s="927"/>
      <c r="B695" s="957"/>
      <c r="C695" s="929"/>
      <c r="D695" s="936"/>
      <c r="E695" s="936"/>
      <c r="F695" s="10" t="s">
        <v>1056</v>
      </c>
      <c r="G695" s="243">
        <v>66</v>
      </c>
      <c r="H695" s="936"/>
      <c r="I695" s="10" t="s">
        <v>1057</v>
      </c>
      <c r="J695" s="55" t="s">
        <v>1058</v>
      </c>
      <c r="K695" s="945"/>
      <c r="L695" s="943"/>
      <c r="M695" s="942"/>
      <c r="N695" s="622"/>
    </row>
    <row r="696" spans="1:14" s="5" customFormat="1" ht="22.5" x14ac:dyDescent="0.25">
      <c r="A696" s="927" t="s">
        <v>4981</v>
      </c>
      <c r="B696" s="928" t="s">
        <v>0</v>
      </c>
      <c r="C696" s="929" t="s">
        <v>5821</v>
      </c>
      <c r="D696" s="936" t="s">
        <v>64</v>
      </c>
      <c r="E696" s="936" t="s">
        <v>1045</v>
      </c>
      <c r="F696" s="10" t="s">
        <v>1086</v>
      </c>
      <c r="G696" s="243">
        <v>1</v>
      </c>
      <c r="H696" s="936" t="s">
        <v>6682</v>
      </c>
      <c r="I696" s="10" t="s">
        <v>1054</v>
      </c>
      <c r="J696" s="55" t="s">
        <v>1087</v>
      </c>
      <c r="K696" s="945">
        <v>4</v>
      </c>
      <c r="L696" s="943"/>
      <c r="M696" s="941"/>
      <c r="N696" s="622"/>
    </row>
    <row r="697" spans="1:14" s="5" customFormat="1" ht="11.25" x14ac:dyDescent="0.25">
      <c r="A697" s="927"/>
      <c r="B697" s="928"/>
      <c r="C697" s="929"/>
      <c r="D697" s="936"/>
      <c r="E697" s="936"/>
      <c r="F697" s="10" t="s">
        <v>1088</v>
      </c>
      <c r="G697" s="243">
        <v>1</v>
      </c>
      <c r="H697" s="936"/>
      <c r="I697" s="10" t="s">
        <v>1050</v>
      </c>
      <c r="J697" s="55"/>
      <c r="K697" s="945"/>
      <c r="L697" s="943"/>
      <c r="M697" s="944"/>
      <c r="N697" s="622"/>
    </row>
    <row r="698" spans="1:14" s="5" customFormat="1" ht="11.25" x14ac:dyDescent="0.25">
      <c r="A698" s="927"/>
      <c r="B698" s="928"/>
      <c r="C698" s="929"/>
      <c r="D698" s="936"/>
      <c r="E698" s="936"/>
      <c r="F698" s="10" t="s">
        <v>1056</v>
      </c>
      <c r="G698" s="243">
        <v>1</v>
      </c>
      <c r="H698" s="936"/>
      <c r="I698" s="10" t="s">
        <v>1057</v>
      </c>
      <c r="J698" s="55" t="s">
        <v>1058</v>
      </c>
      <c r="K698" s="945"/>
      <c r="L698" s="943"/>
      <c r="M698" s="944"/>
      <c r="N698" s="622"/>
    </row>
    <row r="699" spans="1:14" s="5" customFormat="1" ht="11.25" x14ac:dyDescent="0.25">
      <c r="A699" s="927"/>
      <c r="B699" s="928"/>
      <c r="C699" s="929"/>
      <c r="D699" s="936"/>
      <c r="E699" s="936"/>
      <c r="F699" s="10" t="s">
        <v>1059</v>
      </c>
      <c r="G699" s="243">
        <v>1</v>
      </c>
      <c r="H699" s="936"/>
      <c r="I699" s="10" t="s">
        <v>1050</v>
      </c>
      <c r="J699" s="55" t="s">
        <v>1060</v>
      </c>
      <c r="K699" s="945"/>
      <c r="L699" s="943"/>
      <c r="M699" s="944"/>
      <c r="N699" s="622"/>
    </row>
    <row r="700" spans="1:14" s="5" customFormat="1" ht="11.25" x14ac:dyDescent="0.25">
      <c r="A700" s="927"/>
      <c r="B700" s="928"/>
      <c r="C700" s="929"/>
      <c r="D700" s="936"/>
      <c r="E700" s="936"/>
      <c r="F700" s="10" t="s">
        <v>1061</v>
      </c>
      <c r="G700" s="243">
        <v>1</v>
      </c>
      <c r="H700" s="936"/>
      <c r="I700" s="10" t="s">
        <v>1050</v>
      </c>
      <c r="J700" s="55" t="s">
        <v>1062</v>
      </c>
      <c r="K700" s="945"/>
      <c r="L700" s="943"/>
      <c r="M700" s="944"/>
      <c r="N700" s="622"/>
    </row>
    <row r="701" spans="1:14" s="5" customFormat="1" ht="11.25" x14ac:dyDescent="0.25">
      <c r="A701" s="927"/>
      <c r="B701" s="928"/>
      <c r="C701" s="929"/>
      <c r="D701" s="936"/>
      <c r="E701" s="936"/>
      <c r="F701" s="10" t="s">
        <v>1089</v>
      </c>
      <c r="G701" s="243">
        <v>1</v>
      </c>
      <c r="H701" s="936"/>
      <c r="I701" s="10" t="s">
        <v>1050</v>
      </c>
      <c r="J701" s="55"/>
      <c r="K701" s="945"/>
      <c r="L701" s="943"/>
      <c r="M701" s="944"/>
      <c r="N701" s="622"/>
    </row>
    <row r="702" spans="1:14" s="5" customFormat="1" ht="11.25" x14ac:dyDescent="0.25">
      <c r="A702" s="927"/>
      <c r="B702" s="928"/>
      <c r="C702" s="929"/>
      <c r="D702" s="936"/>
      <c r="E702" s="936"/>
      <c r="F702" s="10" t="s">
        <v>1063</v>
      </c>
      <c r="G702" s="243">
        <v>1</v>
      </c>
      <c r="H702" s="936"/>
      <c r="I702" s="10" t="s">
        <v>1090</v>
      </c>
      <c r="J702" s="55"/>
      <c r="K702" s="945"/>
      <c r="L702" s="943"/>
      <c r="M702" s="944"/>
      <c r="N702" s="622"/>
    </row>
    <row r="703" spans="1:14" s="5" customFormat="1" ht="11.25" x14ac:dyDescent="0.25">
      <c r="A703" s="927"/>
      <c r="B703" s="928"/>
      <c r="C703" s="929"/>
      <c r="D703" s="936"/>
      <c r="E703" s="936"/>
      <c r="F703" s="10" t="s">
        <v>1065</v>
      </c>
      <c r="G703" s="243">
        <v>1</v>
      </c>
      <c r="H703" s="936"/>
      <c r="I703" s="10" t="s">
        <v>1090</v>
      </c>
      <c r="J703" s="55" t="s">
        <v>1066</v>
      </c>
      <c r="K703" s="945"/>
      <c r="L703" s="943"/>
      <c r="M703" s="944"/>
      <c r="N703" s="622"/>
    </row>
    <row r="704" spans="1:14" s="5" customFormat="1" ht="11.25" x14ac:dyDescent="0.25">
      <c r="A704" s="927"/>
      <c r="B704" s="928"/>
      <c r="C704" s="929"/>
      <c r="D704" s="936"/>
      <c r="E704" s="936"/>
      <c r="F704" s="10" t="s">
        <v>1067</v>
      </c>
      <c r="G704" s="243">
        <v>1</v>
      </c>
      <c r="H704" s="936"/>
      <c r="I704" s="10" t="s">
        <v>1050</v>
      </c>
      <c r="J704" s="55"/>
      <c r="K704" s="945"/>
      <c r="L704" s="943"/>
      <c r="M704" s="944"/>
      <c r="N704" s="622"/>
    </row>
    <row r="705" spans="1:14" s="5" customFormat="1" ht="11.25" x14ac:dyDescent="0.25">
      <c r="A705" s="927"/>
      <c r="B705" s="928"/>
      <c r="C705" s="929"/>
      <c r="D705" s="936"/>
      <c r="E705" s="936"/>
      <c r="F705" s="10" t="s">
        <v>1068</v>
      </c>
      <c r="G705" s="243">
        <v>1</v>
      </c>
      <c r="H705" s="936"/>
      <c r="I705" s="10" t="s">
        <v>1069</v>
      </c>
      <c r="J705" s="55" t="s">
        <v>1091</v>
      </c>
      <c r="K705" s="945"/>
      <c r="L705" s="943"/>
      <c r="M705" s="944"/>
      <c r="N705" s="622"/>
    </row>
    <row r="706" spans="1:14" s="5" customFormat="1" ht="11.25" x14ac:dyDescent="0.25">
      <c r="A706" s="927"/>
      <c r="B706" s="928"/>
      <c r="C706" s="929"/>
      <c r="D706" s="936"/>
      <c r="E706" s="936"/>
      <c r="F706" s="10" t="s">
        <v>1067</v>
      </c>
      <c r="G706" s="243">
        <v>1</v>
      </c>
      <c r="H706" s="936"/>
      <c r="I706" s="10" t="s">
        <v>1050</v>
      </c>
      <c r="J706" s="55"/>
      <c r="K706" s="945"/>
      <c r="L706" s="943"/>
      <c r="M706" s="944"/>
      <c r="N706" s="622"/>
    </row>
    <row r="707" spans="1:14" s="5" customFormat="1" ht="11.25" x14ac:dyDescent="0.25">
      <c r="A707" s="927"/>
      <c r="B707" s="928"/>
      <c r="C707" s="929"/>
      <c r="D707" s="936"/>
      <c r="E707" s="936"/>
      <c r="F707" s="10" t="s">
        <v>1076</v>
      </c>
      <c r="G707" s="243">
        <v>1</v>
      </c>
      <c r="H707" s="936"/>
      <c r="I707" s="10" t="s">
        <v>1050</v>
      </c>
      <c r="J707" s="55"/>
      <c r="K707" s="945"/>
      <c r="L707" s="943"/>
      <c r="M707" s="944"/>
      <c r="N707" s="622"/>
    </row>
    <row r="708" spans="1:14" s="5" customFormat="1" ht="11.25" x14ac:dyDescent="0.25">
      <c r="A708" s="927"/>
      <c r="B708" s="928"/>
      <c r="C708" s="929"/>
      <c r="D708" s="936"/>
      <c r="E708" s="936"/>
      <c r="F708" s="10" t="s">
        <v>1077</v>
      </c>
      <c r="G708" s="243">
        <v>2</v>
      </c>
      <c r="H708" s="936"/>
      <c r="I708" s="10" t="s">
        <v>1057</v>
      </c>
      <c r="J708" s="55" t="s">
        <v>1078</v>
      </c>
      <c r="K708" s="945"/>
      <c r="L708" s="943"/>
      <c r="M708" s="944"/>
      <c r="N708" s="622"/>
    </row>
    <row r="709" spans="1:14" s="5" customFormat="1" ht="11.25" x14ac:dyDescent="0.25">
      <c r="A709" s="927"/>
      <c r="B709" s="928"/>
      <c r="C709" s="929"/>
      <c r="D709" s="936"/>
      <c r="E709" s="936"/>
      <c r="F709" s="10" t="s">
        <v>1080</v>
      </c>
      <c r="G709" s="243">
        <v>2</v>
      </c>
      <c r="H709" s="936"/>
      <c r="I709" s="10" t="s">
        <v>22</v>
      </c>
      <c r="J709" s="55"/>
      <c r="K709" s="945"/>
      <c r="L709" s="943"/>
      <c r="M709" s="944"/>
      <c r="N709" s="622"/>
    </row>
    <row r="710" spans="1:14" s="5" customFormat="1" ht="11.25" x14ac:dyDescent="0.25">
      <c r="A710" s="927"/>
      <c r="B710" s="928"/>
      <c r="C710" s="929"/>
      <c r="D710" s="936"/>
      <c r="E710" s="936"/>
      <c r="F710" s="10" t="s">
        <v>1092</v>
      </c>
      <c r="G710" s="243">
        <v>1</v>
      </c>
      <c r="H710" s="936"/>
      <c r="I710" s="10" t="s">
        <v>1050</v>
      </c>
      <c r="J710" s="55"/>
      <c r="K710" s="945"/>
      <c r="L710" s="943"/>
      <c r="M710" s="944"/>
      <c r="N710" s="622"/>
    </row>
    <row r="711" spans="1:14" s="5" customFormat="1" ht="11.25" x14ac:dyDescent="0.25">
      <c r="A711" s="927"/>
      <c r="B711" s="928"/>
      <c r="C711" s="929"/>
      <c r="D711" s="936"/>
      <c r="E711" s="936"/>
      <c r="F711" s="10" t="s">
        <v>1081</v>
      </c>
      <c r="G711" s="243">
        <v>1</v>
      </c>
      <c r="H711" s="936"/>
      <c r="I711" s="10" t="s">
        <v>1082</v>
      </c>
      <c r="J711" s="55"/>
      <c r="K711" s="945"/>
      <c r="L711" s="943"/>
      <c r="M711" s="942"/>
      <c r="N711" s="622"/>
    </row>
    <row r="712" spans="1:14" s="5" customFormat="1" ht="11.25" x14ac:dyDescent="0.25">
      <c r="A712" s="927" t="s">
        <v>4982</v>
      </c>
      <c r="B712" s="928" t="s">
        <v>0</v>
      </c>
      <c r="C712" s="929" t="s">
        <v>5821</v>
      </c>
      <c r="D712" s="936" t="s">
        <v>64</v>
      </c>
      <c r="E712" s="936" t="s">
        <v>1045</v>
      </c>
      <c r="F712" s="10" t="s">
        <v>1093</v>
      </c>
      <c r="G712" s="243">
        <v>1</v>
      </c>
      <c r="H712" s="936" t="s">
        <v>6682</v>
      </c>
      <c r="I712" s="10" t="s">
        <v>1094</v>
      </c>
      <c r="J712" s="55"/>
      <c r="K712" s="945">
        <v>4</v>
      </c>
      <c r="L712" s="943"/>
      <c r="M712" s="941"/>
      <c r="N712" s="622"/>
    </row>
    <row r="713" spans="1:14" s="5" customFormat="1" ht="11.25" x14ac:dyDescent="0.25">
      <c r="A713" s="927"/>
      <c r="B713" s="928"/>
      <c r="C713" s="929"/>
      <c r="D713" s="936"/>
      <c r="E713" s="936"/>
      <c r="F713" s="10" t="s">
        <v>1052</v>
      </c>
      <c r="G713" s="243">
        <v>1</v>
      </c>
      <c r="H713" s="936"/>
      <c r="I713" s="10" t="s">
        <v>1050</v>
      </c>
      <c r="J713" s="55"/>
      <c r="K713" s="945"/>
      <c r="L713" s="943"/>
      <c r="M713" s="944"/>
      <c r="N713" s="622"/>
    </row>
    <row r="714" spans="1:14" s="5" customFormat="1" ht="11.25" x14ac:dyDescent="0.25">
      <c r="A714" s="927"/>
      <c r="B714" s="928"/>
      <c r="C714" s="929"/>
      <c r="D714" s="936"/>
      <c r="E714" s="936"/>
      <c r="F714" s="10" t="s">
        <v>1095</v>
      </c>
      <c r="G714" s="243">
        <v>1</v>
      </c>
      <c r="H714" s="936"/>
      <c r="I714" s="10" t="s">
        <v>1050</v>
      </c>
      <c r="J714" s="55"/>
      <c r="K714" s="945"/>
      <c r="L714" s="943"/>
      <c r="M714" s="942"/>
      <c r="N714" s="622"/>
    </row>
    <row r="715" spans="1:14" s="5" customFormat="1" ht="22.5" x14ac:dyDescent="0.25">
      <c r="A715" s="927" t="s">
        <v>4983</v>
      </c>
      <c r="B715" s="928" t="s">
        <v>0</v>
      </c>
      <c r="C715" s="929" t="s">
        <v>5821</v>
      </c>
      <c r="D715" s="936" t="s">
        <v>64</v>
      </c>
      <c r="E715" s="936" t="s">
        <v>1045</v>
      </c>
      <c r="F715" s="10" t="s">
        <v>1096</v>
      </c>
      <c r="G715" s="243">
        <v>1</v>
      </c>
      <c r="H715" s="936" t="s">
        <v>6682</v>
      </c>
      <c r="I715" s="10" t="s">
        <v>1054</v>
      </c>
      <c r="J715" s="55" t="s">
        <v>1097</v>
      </c>
      <c r="K715" s="945">
        <v>4</v>
      </c>
      <c r="L715" s="943"/>
      <c r="M715" s="941"/>
      <c r="N715" s="622"/>
    </row>
    <row r="716" spans="1:14" s="5" customFormat="1" ht="11.25" x14ac:dyDescent="0.25">
      <c r="A716" s="927"/>
      <c r="B716" s="928"/>
      <c r="C716" s="929"/>
      <c r="D716" s="936"/>
      <c r="E716" s="936"/>
      <c r="F716" s="10" t="s">
        <v>1088</v>
      </c>
      <c r="G716" s="243">
        <v>3</v>
      </c>
      <c r="H716" s="936"/>
      <c r="I716" s="10" t="s">
        <v>1050</v>
      </c>
      <c r="J716" s="55"/>
      <c r="K716" s="945"/>
      <c r="L716" s="943"/>
      <c r="M716" s="944"/>
      <c r="N716" s="622"/>
    </row>
    <row r="717" spans="1:14" s="5" customFormat="1" ht="11.25" x14ac:dyDescent="0.25">
      <c r="A717" s="927"/>
      <c r="B717" s="928"/>
      <c r="C717" s="929"/>
      <c r="D717" s="936"/>
      <c r="E717" s="936"/>
      <c r="F717" s="10" t="s">
        <v>1056</v>
      </c>
      <c r="G717" s="243">
        <v>2</v>
      </c>
      <c r="H717" s="936"/>
      <c r="I717" s="10" t="s">
        <v>1057</v>
      </c>
      <c r="J717" s="55" t="s">
        <v>1058</v>
      </c>
      <c r="K717" s="945"/>
      <c r="L717" s="943"/>
      <c r="M717" s="944"/>
      <c r="N717" s="622"/>
    </row>
    <row r="718" spans="1:14" s="5" customFormat="1" ht="11.25" x14ac:dyDescent="0.25">
      <c r="A718" s="927"/>
      <c r="B718" s="928"/>
      <c r="C718" s="929"/>
      <c r="D718" s="936"/>
      <c r="E718" s="936"/>
      <c r="F718" s="10" t="s">
        <v>1059</v>
      </c>
      <c r="G718" s="243">
        <v>1</v>
      </c>
      <c r="H718" s="936"/>
      <c r="I718" s="10" t="s">
        <v>1050</v>
      </c>
      <c r="J718" s="55" t="s">
        <v>1060</v>
      </c>
      <c r="K718" s="945"/>
      <c r="L718" s="943"/>
      <c r="M718" s="944"/>
      <c r="N718" s="622"/>
    </row>
    <row r="719" spans="1:14" s="5" customFormat="1" ht="11.25" x14ac:dyDescent="0.25">
      <c r="A719" s="927"/>
      <c r="B719" s="928"/>
      <c r="C719" s="929"/>
      <c r="D719" s="936"/>
      <c r="E719" s="936"/>
      <c r="F719" s="10" t="s">
        <v>1061</v>
      </c>
      <c r="G719" s="243">
        <v>1</v>
      </c>
      <c r="H719" s="936"/>
      <c r="I719" s="10" t="s">
        <v>1050</v>
      </c>
      <c r="J719" s="55" t="s">
        <v>1062</v>
      </c>
      <c r="K719" s="945"/>
      <c r="L719" s="943"/>
      <c r="M719" s="944"/>
      <c r="N719" s="622"/>
    </row>
    <row r="720" spans="1:14" s="5" customFormat="1" ht="11.25" x14ac:dyDescent="0.25">
      <c r="A720" s="927"/>
      <c r="B720" s="928"/>
      <c r="C720" s="929"/>
      <c r="D720" s="936"/>
      <c r="E720" s="936"/>
      <c r="F720" s="10" t="s">
        <v>1098</v>
      </c>
      <c r="G720" s="243">
        <v>2</v>
      </c>
      <c r="H720" s="936"/>
      <c r="I720" s="10" t="s">
        <v>1050</v>
      </c>
      <c r="J720" s="55"/>
      <c r="K720" s="945"/>
      <c r="L720" s="943"/>
      <c r="M720" s="944"/>
      <c r="N720" s="622"/>
    </row>
    <row r="721" spans="1:14" s="5" customFormat="1" ht="11.25" x14ac:dyDescent="0.25">
      <c r="A721" s="927"/>
      <c r="B721" s="928"/>
      <c r="C721" s="929"/>
      <c r="D721" s="936"/>
      <c r="E721" s="936"/>
      <c r="F721" s="10" t="s">
        <v>1099</v>
      </c>
      <c r="G721" s="243">
        <v>1</v>
      </c>
      <c r="H721" s="936"/>
      <c r="I721" s="10" t="s">
        <v>1050</v>
      </c>
      <c r="J721" s="55"/>
      <c r="K721" s="945"/>
      <c r="L721" s="943"/>
      <c r="M721" s="944"/>
      <c r="N721" s="622"/>
    </row>
    <row r="722" spans="1:14" s="5" customFormat="1" ht="11.25" x14ac:dyDescent="0.25">
      <c r="A722" s="927"/>
      <c r="B722" s="928"/>
      <c r="C722" s="929"/>
      <c r="D722" s="936"/>
      <c r="E722" s="936"/>
      <c r="F722" s="10" t="s">
        <v>1100</v>
      </c>
      <c r="G722" s="243">
        <v>1</v>
      </c>
      <c r="H722" s="936"/>
      <c r="I722" s="10" t="s">
        <v>1050</v>
      </c>
      <c r="J722" s="55"/>
      <c r="K722" s="945"/>
      <c r="L722" s="943"/>
      <c r="M722" s="944"/>
      <c r="N722" s="622"/>
    </row>
    <row r="723" spans="1:14" s="5" customFormat="1" ht="11.25" x14ac:dyDescent="0.25">
      <c r="A723" s="927"/>
      <c r="B723" s="928"/>
      <c r="C723" s="929"/>
      <c r="D723" s="936"/>
      <c r="E723" s="936"/>
      <c r="F723" s="10" t="s">
        <v>1063</v>
      </c>
      <c r="G723" s="243">
        <v>4</v>
      </c>
      <c r="H723" s="936"/>
      <c r="I723" s="10" t="s">
        <v>1064</v>
      </c>
      <c r="J723" s="55"/>
      <c r="K723" s="945"/>
      <c r="L723" s="943"/>
      <c r="M723" s="944"/>
      <c r="N723" s="622"/>
    </row>
    <row r="724" spans="1:14" s="5" customFormat="1" ht="11.25" x14ac:dyDescent="0.25">
      <c r="A724" s="927"/>
      <c r="B724" s="928"/>
      <c r="C724" s="929"/>
      <c r="D724" s="936"/>
      <c r="E724" s="936"/>
      <c r="F724" s="10" t="s">
        <v>1065</v>
      </c>
      <c r="G724" s="243">
        <v>4</v>
      </c>
      <c r="H724" s="936"/>
      <c r="I724" s="10" t="s">
        <v>1064</v>
      </c>
      <c r="J724" s="55" t="s">
        <v>1066</v>
      </c>
      <c r="K724" s="945"/>
      <c r="L724" s="943"/>
      <c r="M724" s="944"/>
      <c r="N724" s="622"/>
    </row>
    <row r="725" spans="1:14" s="5" customFormat="1" ht="11.25" x14ac:dyDescent="0.25">
      <c r="A725" s="927"/>
      <c r="B725" s="928"/>
      <c r="C725" s="929"/>
      <c r="D725" s="936"/>
      <c r="E725" s="936"/>
      <c r="F725" s="10" t="s">
        <v>1068</v>
      </c>
      <c r="G725" s="243">
        <v>1</v>
      </c>
      <c r="H725" s="936"/>
      <c r="I725" s="10" t="s">
        <v>1069</v>
      </c>
      <c r="J725" s="55" t="s">
        <v>1101</v>
      </c>
      <c r="K725" s="945"/>
      <c r="L725" s="943"/>
      <c r="M725" s="944"/>
      <c r="N725" s="622"/>
    </row>
    <row r="726" spans="1:14" s="5" customFormat="1" ht="11.25" x14ac:dyDescent="0.25">
      <c r="A726" s="927"/>
      <c r="B726" s="928"/>
      <c r="C726" s="929"/>
      <c r="D726" s="936"/>
      <c r="E726" s="936"/>
      <c r="F726" s="10" t="s">
        <v>1102</v>
      </c>
      <c r="G726" s="243">
        <v>1</v>
      </c>
      <c r="H726" s="936"/>
      <c r="I726" s="10" t="s">
        <v>1069</v>
      </c>
      <c r="J726" s="55" t="s">
        <v>1103</v>
      </c>
      <c r="K726" s="945"/>
      <c r="L726" s="943"/>
      <c r="M726" s="944"/>
      <c r="N726" s="622"/>
    </row>
    <row r="727" spans="1:14" s="5" customFormat="1" ht="11.25" x14ac:dyDescent="0.25">
      <c r="A727" s="927"/>
      <c r="B727" s="928"/>
      <c r="C727" s="929"/>
      <c r="D727" s="936"/>
      <c r="E727" s="936"/>
      <c r="F727" s="10" t="s">
        <v>1104</v>
      </c>
      <c r="G727" s="243">
        <v>1</v>
      </c>
      <c r="H727" s="936"/>
      <c r="I727" s="10" t="s">
        <v>1069</v>
      </c>
      <c r="J727" s="55" t="s">
        <v>1105</v>
      </c>
      <c r="K727" s="945"/>
      <c r="L727" s="943"/>
      <c r="M727" s="944"/>
      <c r="N727" s="622"/>
    </row>
    <row r="728" spans="1:14" s="5" customFormat="1" ht="11.25" x14ac:dyDescent="0.25">
      <c r="A728" s="927"/>
      <c r="B728" s="928"/>
      <c r="C728" s="929"/>
      <c r="D728" s="936"/>
      <c r="E728" s="936"/>
      <c r="F728" s="10" t="s">
        <v>1073</v>
      </c>
      <c r="G728" s="243">
        <v>1</v>
      </c>
      <c r="H728" s="936"/>
      <c r="I728" s="10" t="s">
        <v>1069</v>
      </c>
      <c r="J728" s="55"/>
      <c r="K728" s="945"/>
      <c r="L728" s="943"/>
      <c r="M728" s="944"/>
      <c r="N728" s="622"/>
    </row>
    <row r="729" spans="1:14" s="5" customFormat="1" ht="11.25" x14ac:dyDescent="0.25">
      <c r="A729" s="927"/>
      <c r="B729" s="928"/>
      <c r="C729" s="929"/>
      <c r="D729" s="936"/>
      <c r="E729" s="936"/>
      <c r="F729" s="10" t="s">
        <v>1106</v>
      </c>
      <c r="G729" s="243">
        <v>1</v>
      </c>
      <c r="H729" s="936"/>
      <c r="I729" s="10" t="s">
        <v>1050</v>
      </c>
      <c r="J729" s="55"/>
      <c r="K729" s="945"/>
      <c r="L729" s="943"/>
      <c r="M729" s="944"/>
      <c r="N729" s="622"/>
    </row>
    <row r="730" spans="1:14" s="5" customFormat="1" ht="11.25" x14ac:dyDescent="0.25">
      <c r="A730" s="927"/>
      <c r="B730" s="928"/>
      <c r="C730" s="929"/>
      <c r="D730" s="936"/>
      <c r="E730" s="936"/>
      <c r="F730" s="10" t="s">
        <v>1067</v>
      </c>
      <c r="G730" s="243">
        <v>1</v>
      </c>
      <c r="H730" s="936"/>
      <c r="I730" s="10" t="s">
        <v>1050</v>
      </c>
      <c r="J730" s="55"/>
      <c r="K730" s="945"/>
      <c r="L730" s="943"/>
      <c r="M730" s="944"/>
      <c r="N730" s="622"/>
    </row>
    <row r="731" spans="1:14" s="5" customFormat="1" ht="11.25" x14ac:dyDescent="0.25">
      <c r="A731" s="927"/>
      <c r="B731" s="928"/>
      <c r="C731" s="929"/>
      <c r="D731" s="936"/>
      <c r="E731" s="936"/>
      <c r="F731" s="10" t="s">
        <v>1076</v>
      </c>
      <c r="G731" s="243">
        <v>1</v>
      </c>
      <c r="H731" s="936"/>
      <c r="I731" s="10" t="s">
        <v>1050</v>
      </c>
      <c r="J731" s="55"/>
      <c r="K731" s="945"/>
      <c r="L731" s="943"/>
      <c r="M731" s="944"/>
      <c r="N731" s="622"/>
    </row>
    <row r="732" spans="1:14" s="5" customFormat="1" ht="11.25" x14ac:dyDescent="0.25">
      <c r="A732" s="927"/>
      <c r="B732" s="928"/>
      <c r="C732" s="929"/>
      <c r="D732" s="936"/>
      <c r="E732" s="936"/>
      <c r="F732" s="10" t="s">
        <v>1080</v>
      </c>
      <c r="G732" s="243">
        <v>2</v>
      </c>
      <c r="H732" s="936"/>
      <c r="I732" s="10" t="s">
        <v>22</v>
      </c>
      <c r="J732" s="55"/>
      <c r="K732" s="945"/>
      <c r="L732" s="943"/>
      <c r="M732" s="944"/>
      <c r="N732" s="622"/>
    </row>
    <row r="733" spans="1:14" s="5" customFormat="1" ht="11.25" x14ac:dyDescent="0.25">
      <c r="A733" s="927"/>
      <c r="B733" s="928"/>
      <c r="C733" s="929"/>
      <c r="D733" s="936"/>
      <c r="E733" s="936"/>
      <c r="F733" s="10" t="s">
        <v>1092</v>
      </c>
      <c r="G733" s="243">
        <v>5</v>
      </c>
      <c r="H733" s="936"/>
      <c r="I733" s="10" t="s">
        <v>1050</v>
      </c>
      <c r="J733" s="55"/>
      <c r="K733" s="945"/>
      <c r="L733" s="943"/>
      <c r="M733" s="944"/>
      <c r="N733" s="622"/>
    </row>
    <row r="734" spans="1:14" s="5" customFormat="1" ht="11.25" x14ac:dyDescent="0.25">
      <c r="A734" s="927"/>
      <c r="B734" s="928"/>
      <c r="C734" s="929"/>
      <c r="D734" s="936"/>
      <c r="E734" s="936"/>
      <c r="F734" s="10" t="s">
        <v>1077</v>
      </c>
      <c r="G734" s="243">
        <v>7</v>
      </c>
      <c r="H734" s="936"/>
      <c r="I734" s="10" t="s">
        <v>1057</v>
      </c>
      <c r="J734" s="55" t="s">
        <v>1078</v>
      </c>
      <c r="K734" s="945"/>
      <c r="L734" s="943"/>
      <c r="M734" s="944"/>
      <c r="N734" s="622"/>
    </row>
    <row r="735" spans="1:14" s="5" customFormat="1" ht="11.25" x14ac:dyDescent="0.25">
      <c r="A735" s="927"/>
      <c r="B735" s="928"/>
      <c r="C735" s="929"/>
      <c r="D735" s="936"/>
      <c r="E735" s="936"/>
      <c r="F735" s="10" t="s">
        <v>1079</v>
      </c>
      <c r="G735" s="243">
        <v>1</v>
      </c>
      <c r="H735" s="936"/>
      <c r="I735" s="10" t="s">
        <v>1050</v>
      </c>
      <c r="J735" s="55"/>
      <c r="K735" s="945"/>
      <c r="L735" s="943"/>
      <c r="M735" s="944"/>
      <c r="N735" s="622"/>
    </row>
    <row r="736" spans="1:14" s="5" customFormat="1" ht="11.25" x14ac:dyDescent="0.25">
      <c r="A736" s="927"/>
      <c r="B736" s="928"/>
      <c r="C736" s="929"/>
      <c r="D736" s="936"/>
      <c r="E736" s="936"/>
      <c r="F736" s="10" t="s">
        <v>1107</v>
      </c>
      <c r="G736" s="243">
        <v>1</v>
      </c>
      <c r="H736" s="936"/>
      <c r="I736" s="10" t="s">
        <v>1108</v>
      </c>
      <c r="J736" s="55" t="s">
        <v>1109</v>
      </c>
      <c r="K736" s="945"/>
      <c r="L736" s="943"/>
      <c r="M736" s="944"/>
      <c r="N736" s="622"/>
    </row>
    <row r="737" spans="1:14" s="5" customFormat="1" ht="11.25" x14ac:dyDescent="0.25">
      <c r="A737" s="927"/>
      <c r="B737" s="928"/>
      <c r="C737" s="929"/>
      <c r="D737" s="936"/>
      <c r="E737" s="936"/>
      <c r="F737" s="10" t="s">
        <v>1081</v>
      </c>
      <c r="G737" s="243">
        <v>1</v>
      </c>
      <c r="H737" s="936"/>
      <c r="I737" s="10" t="s">
        <v>1082</v>
      </c>
      <c r="J737" s="55"/>
      <c r="K737" s="945"/>
      <c r="L737" s="943"/>
      <c r="M737" s="942"/>
      <c r="N737" s="622"/>
    </row>
    <row r="738" spans="1:14" s="5" customFormat="1" ht="22.5" x14ac:dyDescent="0.25">
      <c r="A738" s="927" t="s">
        <v>4984</v>
      </c>
      <c r="B738" s="928" t="s">
        <v>0</v>
      </c>
      <c r="C738" s="929" t="s">
        <v>5821</v>
      </c>
      <c r="D738" s="936" t="s">
        <v>64</v>
      </c>
      <c r="E738" s="936" t="s">
        <v>1045</v>
      </c>
      <c r="F738" s="10" t="s">
        <v>1110</v>
      </c>
      <c r="G738" s="243">
        <v>1</v>
      </c>
      <c r="H738" s="936" t="s">
        <v>6682</v>
      </c>
      <c r="I738" s="10" t="s">
        <v>1054</v>
      </c>
      <c r="J738" s="55" t="s">
        <v>1055</v>
      </c>
      <c r="K738" s="945">
        <v>4</v>
      </c>
      <c r="L738" s="943"/>
      <c r="M738" s="941"/>
      <c r="N738" s="622"/>
    </row>
    <row r="739" spans="1:14" s="5" customFormat="1" ht="11.25" x14ac:dyDescent="0.25">
      <c r="A739" s="927"/>
      <c r="B739" s="928"/>
      <c r="C739" s="929"/>
      <c r="D739" s="936"/>
      <c r="E739" s="936"/>
      <c r="F739" s="10" t="s">
        <v>1088</v>
      </c>
      <c r="G739" s="243">
        <v>3</v>
      </c>
      <c r="H739" s="936"/>
      <c r="I739" s="10" t="s">
        <v>1050</v>
      </c>
      <c r="J739" s="55"/>
      <c r="K739" s="945"/>
      <c r="L739" s="943"/>
      <c r="M739" s="944"/>
      <c r="N739" s="622"/>
    </row>
    <row r="740" spans="1:14" s="5" customFormat="1" ht="11.25" x14ac:dyDescent="0.25">
      <c r="A740" s="927"/>
      <c r="B740" s="928"/>
      <c r="C740" s="929"/>
      <c r="D740" s="936"/>
      <c r="E740" s="936"/>
      <c r="F740" s="10" t="s">
        <v>1056</v>
      </c>
      <c r="G740" s="243">
        <v>3</v>
      </c>
      <c r="H740" s="936"/>
      <c r="I740" s="10" t="s">
        <v>1057</v>
      </c>
      <c r="J740" s="55" t="s">
        <v>1111</v>
      </c>
      <c r="K740" s="945"/>
      <c r="L740" s="943"/>
      <c r="M740" s="944"/>
      <c r="N740" s="622"/>
    </row>
    <row r="741" spans="1:14" s="5" customFormat="1" ht="11.25" x14ac:dyDescent="0.25">
      <c r="A741" s="927"/>
      <c r="B741" s="928"/>
      <c r="C741" s="929"/>
      <c r="D741" s="936"/>
      <c r="E741" s="936"/>
      <c r="F741" s="10" t="s">
        <v>1059</v>
      </c>
      <c r="G741" s="243">
        <v>1</v>
      </c>
      <c r="H741" s="936"/>
      <c r="I741" s="10" t="s">
        <v>1050</v>
      </c>
      <c r="J741" s="55" t="s">
        <v>1062</v>
      </c>
      <c r="K741" s="945"/>
      <c r="L741" s="943"/>
      <c r="M741" s="944"/>
      <c r="N741" s="622"/>
    </row>
    <row r="742" spans="1:14" s="5" customFormat="1" ht="11.25" x14ac:dyDescent="0.25">
      <c r="A742" s="927"/>
      <c r="B742" s="928"/>
      <c r="C742" s="929"/>
      <c r="D742" s="936"/>
      <c r="E742" s="936"/>
      <c r="F742" s="10" t="s">
        <v>1061</v>
      </c>
      <c r="G742" s="243">
        <v>1</v>
      </c>
      <c r="H742" s="936"/>
      <c r="I742" s="10" t="s">
        <v>1050</v>
      </c>
      <c r="J742" s="55"/>
      <c r="K742" s="945"/>
      <c r="L742" s="943"/>
      <c r="M742" s="944"/>
      <c r="N742" s="622"/>
    </row>
    <row r="743" spans="1:14" s="5" customFormat="1" ht="11.25" x14ac:dyDescent="0.25">
      <c r="A743" s="927"/>
      <c r="B743" s="928"/>
      <c r="C743" s="929"/>
      <c r="D743" s="936"/>
      <c r="E743" s="936"/>
      <c r="F743" s="10" t="s">
        <v>1098</v>
      </c>
      <c r="G743" s="243">
        <v>2</v>
      </c>
      <c r="H743" s="936"/>
      <c r="I743" s="10" t="s">
        <v>1050</v>
      </c>
      <c r="J743" s="55"/>
      <c r="K743" s="945"/>
      <c r="L743" s="943"/>
      <c r="M743" s="944"/>
      <c r="N743" s="622"/>
    </row>
    <row r="744" spans="1:14" s="5" customFormat="1" ht="11.25" x14ac:dyDescent="0.25">
      <c r="A744" s="927"/>
      <c r="B744" s="928"/>
      <c r="C744" s="929"/>
      <c r="D744" s="936"/>
      <c r="E744" s="936"/>
      <c r="F744" s="10" t="s">
        <v>1089</v>
      </c>
      <c r="G744" s="243">
        <v>1</v>
      </c>
      <c r="H744" s="936"/>
      <c r="I744" s="10" t="s">
        <v>1050</v>
      </c>
      <c r="J744" s="55"/>
      <c r="K744" s="945"/>
      <c r="L744" s="943"/>
      <c r="M744" s="944"/>
      <c r="N744" s="622"/>
    </row>
    <row r="745" spans="1:14" s="5" customFormat="1" ht="11.25" x14ac:dyDescent="0.25">
      <c r="A745" s="927"/>
      <c r="B745" s="928"/>
      <c r="C745" s="929"/>
      <c r="D745" s="936"/>
      <c r="E745" s="936"/>
      <c r="F745" s="10" t="s">
        <v>1063</v>
      </c>
      <c r="G745" s="243">
        <v>3</v>
      </c>
      <c r="H745" s="936"/>
      <c r="I745" s="10" t="s">
        <v>1064</v>
      </c>
      <c r="J745" s="55"/>
      <c r="K745" s="945"/>
      <c r="L745" s="943"/>
      <c r="M745" s="944"/>
      <c r="N745" s="622"/>
    </row>
    <row r="746" spans="1:14" s="5" customFormat="1" ht="11.25" x14ac:dyDescent="0.25">
      <c r="A746" s="927"/>
      <c r="B746" s="928"/>
      <c r="C746" s="929"/>
      <c r="D746" s="936"/>
      <c r="E746" s="936"/>
      <c r="F746" s="10" t="s">
        <v>1065</v>
      </c>
      <c r="G746" s="243">
        <v>3</v>
      </c>
      <c r="H746" s="936"/>
      <c r="I746" s="10" t="s">
        <v>1064</v>
      </c>
      <c r="J746" s="55" t="s">
        <v>1066</v>
      </c>
      <c r="K746" s="945"/>
      <c r="L746" s="943"/>
      <c r="M746" s="944"/>
      <c r="N746" s="622"/>
    </row>
    <row r="747" spans="1:14" s="5" customFormat="1" ht="11.25" x14ac:dyDescent="0.25">
      <c r="A747" s="927"/>
      <c r="B747" s="928"/>
      <c r="C747" s="929"/>
      <c r="D747" s="936"/>
      <c r="E747" s="936"/>
      <c r="F747" s="10" t="s">
        <v>1067</v>
      </c>
      <c r="G747" s="243">
        <v>1</v>
      </c>
      <c r="H747" s="936"/>
      <c r="I747" s="10" t="s">
        <v>1050</v>
      </c>
      <c r="J747" s="55"/>
      <c r="K747" s="945"/>
      <c r="L747" s="943"/>
      <c r="M747" s="944"/>
      <c r="N747" s="622"/>
    </row>
    <row r="748" spans="1:14" s="5" customFormat="1" ht="11.25" x14ac:dyDescent="0.25">
      <c r="A748" s="927"/>
      <c r="B748" s="928"/>
      <c r="C748" s="929"/>
      <c r="D748" s="936"/>
      <c r="E748" s="936"/>
      <c r="F748" s="10" t="s">
        <v>1068</v>
      </c>
      <c r="G748" s="243">
        <v>1</v>
      </c>
      <c r="H748" s="936"/>
      <c r="I748" s="10" t="s">
        <v>1069</v>
      </c>
      <c r="J748" s="55"/>
      <c r="K748" s="945"/>
      <c r="L748" s="943"/>
      <c r="M748" s="944"/>
      <c r="N748" s="622"/>
    </row>
    <row r="749" spans="1:14" s="5" customFormat="1" ht="11.25" x14ac:dyDescent="0.25">
      <c r="A749" s="927"/>
      <c r="B749" s="928"/>
      <c r="C749" s="929"/>
      <c r="D749" s="936"/>
      <c r="E749" s="936"/>
      <c r="F749" s="10" t="s">
        <v>1071</v>
      </c>
      <c r="G749" s="243">
        <v>1</v>
      </c>
      <c r="H749" s="936"/>
      <c r="I749" s="10" t="s">
        <v>1069</v>
      </c>
      <c r="J749" s="55"/>
      <c r="K749" s="945"/>
      <c r="L749" s="943"/>
      <c r="M749" s="944"/>
      <c r="N749" s="622"/>
    </row>
    <row r="750" spans="1:14" s="5" customFormat="1" ht="11.25" x14ac:dyDescent="0.25">
      <c r="A750" s="927"/>
      <c r="B750" s="928"/>
      <c r="C750" s="929"/>
      <c r="D750" s="936"/>
      <c r="E750" s="936"/>
      <c r="F750" s="10" t="s">
        <v>1073</v>
      </c>
      <c r="G750" s="243">
        <v>1</v>
      </c>
      <c r="H750" s="936"/>
      <c r="I750" s="10" t="s">
        <v>1069</v>
      </c>
      <c r="J750" s="55"/>
      <c r="K750" s="945"/>
      <c r="L750" s="943"/>
      <c r="M750" s="944"/>
      <c r="N750" s="622"/>
    </row>
    <row r="751" spans="1:14" s="5" customFormat="1" ht="11.25" x14ac:dyDescent="0.25">
      <c r="A751" s="927"/>
      <c r="B751" s="928"/>
      <c r="C751" s="929"/>
      <c r="D751" s="936"/>
      <c r="E751" s="936"/>
      <c r="F751" s="10" t="s">
        <v>1106</v>
      </c>
      <c r="G751" s="243">
        <v>1</v>
      </c>
      <c r="H751" s="936"/>
      <c r="I751" s="10" t="s">
        <v>1050</v>
      </c>
      <c r="J751" s="55"/>
      <c r="K751" s="945"/>
      <c r="L751" s="943"/>
      <c r="M751" s="944"/>
      <c r="N751" s="622"/>
    </row>
    <row r="752" spans="1:14" s="5" customFormat="1" ht="11.25" x14ac:dyDescent="0.25">
      <c r="A752" s="927"/>
      <c r="B752" s="928"/>
      <c r="C752" s="929"/>
      <c r="D752" s="936"/>
      <c r="E752" s="936"/>
      <c r="F752" s="10" t="s">
        <v>1067</v>
      </c>
      <c r="G752" s="243">
        <v>1</v>
      </c>
      <c r="H752" s="936"/>
      <c r="I752" s="10" t="s">
        <v>1050</v>
      </c>
      <c r="J752" s="55"/>
      <c r="K752" s="945"/>
      <c r="L752" s="943"/>
      <c r="M752" s="944"/>
      <c r="N752" s="622"/>
    </row>
    <row r="753" spans="1:14" s="5" customFormat="1" ht="11.25" x14ac:dyDescent="0.25">
      <c r="A753" s="927"/>
      <c r="B753" s="928"/>
      <c r="C753" s="929"/>
      <c r="D753" s="936"/>
      <c r="E753" s="936"/>
      <c r="F753" s="10" t="s">
        <v>1076</v>
      </c>
      <c r="G753" s="243">
        <v>1</v>
      </c>
      <c r="H753" s="936"/>
      <c r="I753" s="10" t="s">
        <v>1050</v>
      </c>
      <c r="J753" s="55"/>
      <c r="K753" s="945"/>
      <c r="L753" s="943"/>
      <c r="M753" s="944"/>
      <c r="N753" s="622"/>
    </row>
    <row r="754" spans="1:14" s="5" customFormat="1" ht="11.25" x14ac:dyDescent="0.25">
      <c r="A754" s="927"/>
      <c r="B754" s="928"/>
      <c r="C754" s="929"/>
      <c r="D754" s="936"/>
      <c r="E754" s="936"/>
      <c r="F754" s="10" t="s">
        <v>1077</v>
      </c>
      <c r="G754" s="243">
        <v>11</v>
      </c>
      <c r="H754" s="936"/>
      <c r="I754" s="10" t="s">
        <v>1057</v>
      </c>
      <c r="J754" s="55" t="s">
        <v>1078</v>
      </c>
      <c r="K754" s="945"/>
      <c r="L754" s="943"/>
      <c r="M754" s="944"/>
      <c r="N754" s="622"/>
    </row>
    <row r="755" spans="1:14" s="5" customFormat="1" ht="11.25" x14ac:dyDescent="0.25">
      <c r="A755" s="927"/>
      <c r="B755" s="928"/>
      <c r="C755" s="929"/>
      <c r="D755" s="936"/>
      <c r="E755" s="936"/>
      <c r="F755" s="10" t="s">
        <v>1079</v>
      </c>
      <c r="G755" s="243">
        <v>1</v>
      </c>
      <c r="H755" s="936"/>
      <c r="I755" s="10" t="s">
        <v>1050</v>
      </c>
      <c r="J755" s="55"/>
      <c r="K755" s="945"/>
      <c r="L755" s="943"/>
      <c r="M755" s="944"/>
      <c r="N755" s="622"/>
    </row>
    <row r="756" spans="1:14" s="5" customFormat="1" ht="11.25" x14ac:dyDescent="0.25">
      <c r="A756" s="927"/>
      <c r="B756" s="928"/>
      <c r="C756" s="929"/>
      <c r="D756" s="936"/>
      <c r="E756" s="936"/>
      <c r="F756" s="10" t="s">
        <v>1107</v>
      </c>
      <c r="G756" s="243">
        <v>1</v>
      </c>
      <c r="H756" s="936"/>
      <c r="I756" s="10" t="s">
        <v>1108</v>
      </c>
      <c r="J756" s="55" t="s">
        <v>1112</v>
      </c>
      <c r="K756" s="945"/>
      <c r="L756" s="943"/>
      <c r="M756" s="944"/>
      <c r="N756" s="622"/>
    </row>
    <row r="757" spans="1:14" s="5" customFormat="1" ht="11.25" x14ac:dyDescent="0.25">
      <c r="A757" s="927"/>
      <c r="B757" s="928"/>
      <c r="C757" s="929"/>
      <c r="D757" s="936"/>
      <c r="E757" s="936"/>
      <c r="F757" s="10" t="s">
        <v>1080</v>
      </c>
      <c r="G757" s="243">
        <v>5</v>
      </c>
      <c r="H757" s="936"/>
      <c r="I757" s="10" t="s">
        <v>22</v>
      </c>
      <c r="J757" s="55"/>
      <c r="K757" s="945"/>
      <c r="L757" s="943"/>
      <c r="M757" s="944"/>
      <c r="N757" s="622"/>
    </row>
    <row r="758" spans="1:14" s="5" customFormat="1" ht="11.25" x14ac:dyDescent="0.25">
      <c r="A758" s="927"/>
      <c r="B758" s="928"/>
      <c r="C758" s="929"/>
      <c r="D758" s="936"/>
      <c r="E758" s="936"/>
      <c r="F758" s="10" t="s">
        <v>1092</v>
      </c>
      <c r="G758" s="243">
        <v>2</v>
      </c>
      <c r="H758" s="936"/>
      <c r="I758" s="10" t="s">
        <v>1050</v>
      </c>
      <c r="J758" s="55"/>
      <c r="K758" s="945"/>
      <c r="L758" s="943"/>
      <c r="M758" s="944"/>
      <c r="N758" s="622"/>
    </row>
    <row r="759" spans="1:14" s="5" customFormat="1" ht="11.25" x14ac:dyDescent="0.25">
      <c r="A759" s="927"/>
      <c r="B759" s="928"/>
      <c r="C759" s="929"/>
      <c r="D759" s="936"/>
      <c r="E759" s="936"/>
      <c r="F759" s="10" t="s">
        <v>1081</v>
      </c>
      <c r="G759" s="243">
        <v>1</v>
      </c>
      <c r="H759" s="936"/>
      <c r="I759" s="10" t="s">
        <v>1082</v>
      </c>
      <c r="J759" s="55"/>
      <c r="K759" s="945"/>
      <c r="L759" s="943"/>
      <c r="M759" s="944"/>
      <c r="N759" s="622"/>
    </row>
    <row r="760" spans="1:14" s="5" customFormat="1" ht="11.25" x14ac:dyDescent="0.25">
      <c r="A760" s="927"/>
      <c r="B760" s="928"/>
      <c r="C760" s="929"/>
      <c r="D760" s="936"/>
      <c r="E760" s="936"/>
      <c r="F760" s="10" t="s">
        <v>1113</v>
      </c>
      <c r="G760" s="243">
        <v>1</v>
      </c>
      <c r="H760" s="936"/>
      <c r="I760" s="10" t="s">
        <v>1054</v>
      </c>
      <c r="J760" s="55" t="s">
        <v>1114</v>
      </c>
      <c r="K760" s="945"/>
      <c r="L760" s="943"/>
      <c r="M760" s="944"/>
      <c r="N760" s="622"/>
    </row>
    <row r="761" spans="1:14" s="5" customFormat="1" ht="11.25" x14ac:dyDescent="0.25">
      <c r="A761" s="927"/>
      <c r="B761" s="928"/>
      <c r="C761" s="929"/>
      <c r="D761" s="936"/>
      <c r="E761" s="936"/>
      <c r="F761" s="10" t="s">
        <v>1059</v>
      </c>
      <c r="G761" s="243">
        <v>1</v>
      </c>
      <c r="H761" s="936"/>
      <c r="I761" s="10" t="s">
        <v>1050</v>
      </c>
      <c r="J761" s="55" t="s">
        <v>1115</v>
      </c>
      <c r="K761" s="945"/>
      <c r="L761" s="943"/>
      <c r="M761" s="944"/>
      <c r="N761" s="622"/>
    </row>
    <row r="762" spans="1:14" s="5" customFormat="1" ht="11.25" x14ac:dyDescent="0.25">
      <c r="A762" s="927"/>
      <c r="B762" s="928"/>
      <c r="C762" s="929"/>
      <c r="D762" s="936"/>
      <c r="E762" s="936"/>
      <c r="F762" s="10" t="s">
        <v>1088</v>
      </c>
      <c r="G762" s="243">
        <v>1</v>
      </c>
      <c r="H762" s="936"/>
      <c r="I762" s="10" t="s">
        <v>1050</v>
      </c>
      <c r="J762" s="55"/>
      <c r="K762" s="945"/>
      <c r="L762" s="943"/>
      <c r="M762" s="944"/>
      <c r="N762" s="622"/>
    </row>
    <row r="763" spans="1:14" s="5" customFormat="1" ht="11.25" x14ac:dyDescent="0.25">
      <c r="A763" s="927"/>
      <c r="B763" s="928"/>
      <c r="C763" s="929"/>
      <c r="D763" s="936"/>
      <c r="E763" s="936"/>
      <c r="F763" s="10" t="s">
        <v>1056</v>
      </c>
      <c r="G763" s="243">
        <v>1</v>
      </c>
      <c r="H763" s="936"/>
      <c r="I763" s="10" t="s">
        <v>1057</v>
      </c>
      <c r="J763" s="55" t="s">
        <v>1058</v>
      </c>
      <c r="K763" s="945"/>
      <c r="L763" s="943"/>
      <c r="M763" s="944"/>
      <c r="N763" s="622"/>
    </row>
    <row r="764" spans="1:14" s="5" customFormat="1" ht="11.25" x14ac:dyDescent="0.25">
      <c r="A764" s="927"/>
      <c r="B764" s="928"/>
      <c r="C764" s="929"/>
      <c r="D764" s="936"/>
      <c r="E764" s="936"/>
      <c r="F764" s="10" t="s">
        <v>1076</v>
      </c>
      <c r="G764" s="243">
        <v>1</v>
      </c>
      <c r="H764" s="936"/>
      <c r="I764" s="10" t="s">
        <v>1050</v>
      </c>
      <c r="J764" s="55"/>
      <c r="K764" s="945"/>
      <c r="L764" s="943"/>
      <c r="M764" s="944"/>
      <c r="N764" s="622"/>
    </row>
    <row r="765" spans="1:14" s="5" customFormat="1" ht="11.25" x14ac:dyDescent="0.25">
      <c r="A765" s="927"/>
      <c r="B765" s="928"/>
      <c r="C765" s="929"/>
      <c r="D765" s="936"/>
      <c r="E765" s="936"/>
      <c r="F765" s="10" t="s">
        <v>1116</v>
      </c>
      <c r="G765" s="243">
        <v>1</v>
      </c>
      <c r="H765" s="936"/>
      <c r="I765" s="10" t="s">
        <v>1054</v>
      </c>
      <c r="J765" s="55" t="s">
        <v>1114</v>
      </c>
      <c r="K765" s="945"/>
      <c r="L765" s="943"/>
      <c r="M765" s="944"/>
      <c r="N765" s="622"/>
    </row>
    <row r="766" spans="1:14" s="5" customFormat="1" ht="11.25" x14ac:dyDescent="0.25">
      <c r="A766" s="927"/>
      <c r="B766" s="928"/>
      <c r="C766" s="929"/>
      <c r="D766" s="936"/>
      <c r="E766" s="936"/>
      <c r="F766" s="10" t="s">
        <v>1059</v>
      </c>
      <c r="G766" s="243">
        <v>1</v>
      </c>
      <c r="H766" s="936"/>
      <c r="I766" s="10" t="s">
        <v>1050</v>
      </c>
      <c r="J766" s="55" t="s">
        <v>1115</v>
      </c>
      <c r="K766" s="945"/>
      <c r="L766" s="943"/>
      <c r="M766" s="944"/>
      <c r="N766" s="622"/>
    </row>
    <row r="767" spans="1:14" s="5" customFormat="1" ht="11.25" x14ac:dyDescent="0.25">
      <c r="A767" s="927"/>
      <c r="B767" s="928"/>
      <c r="C767" s="929"/>
      <c r="D767" s="936"/>
      <c r="E767" s="936"/>
      <c r="F767" s="10" t="s">
        <v>1088</v>
      </c>
      <c r="G767" s="243">
        <v>1</v>
      </c>
      <c r="H767" s="936"/>
      <c r="I767" s="10" t="s">
        <v>1050</v>
      </c>
      <c r="J767" s="55"/>
      <c r="K767" s="945"/>
      <c r="L767" s="943"/>
      <c r="M767" s="944"/>
      <c r="N767" s="622"/>
    </row>
    <row r="768" spans="1:14" s="5" customFormat="1" ht="11.25" x14ac:dyDescent="0.25">
      <c r="A768" s="927"/>
      <c r="B768" s="928"/>
      <c r="C768" s="929"/>
      <c r="D768" s="936"/>
      <c r="E768" s="936"/>
      <c r="F768" s="10" t="s">
        <v>1056</v>
      </c>
      <c r="G768" s="243">
        <v>1</v>
      </c>
      <c r="H768" s="936"/>
      <c r="I768" s="10" t="s">
        <v>1057</v>
      </c>
      <c r="J768" s="55" t="s">
        <v>1058</v>
      </c>
      <c r="K768" s="945"/>
      <c r="L768" s="943"/>
      <c r="M768" s="944"/>
      <c r="N768" s="622"/>
    </row>
    <row r="769" spans="1:14" s="5" customFormat="1" ht="11.25" x14ac:dyDescent="0.25">
      <c r="A769" s="927"/>
      <c r="B769" s="928"/>
      <c r="C769" s="929"/>
      <c r="D769" s="936"/>
      <c r="E769" s="936"/>
      <c r="F769" s="10" t="s">
        <v>1076</v>
      </c>
      <c r="G769" s="243">
        <v>1</v>
      </c>
      <c r="H769" s="936"/>
      <c r="I769" s="10" t="s">
        <v>1050</v>
      </c>
      <c r="J769" s="55"/>
      <c r="K769" s="945"/>
      <c r="L769" s="943"/>
      <c r="M769" s="944"/>
      <c r="N769" s="622"/>
    </row>
    <row r="770" spans="1:14" s="5" customFormat="1" ht="11.25" x14ac:dyDescent="0.25">
      <c r="A770" s="927"/>
      <c r="B770" s="928"/>
      <c r="C770" s="929"/>
      <c r="D770" s="936"/>
      <c r="E770" s="936"/>
      <c r="F770" s="10" t="s">
        <v>1098</v>
      </c>
      <c r="G770" s="243">
        <v>1</v>
      </c>
      <c r="H770" s="936"/>
      <c r="I770" s="10" t="s">
        <v>1117</v>
      </c>
      <c r="J770" s="55"/>
      <c r="K770" s="945"/>
      <c r="L770" s="943"/>
      <c r="M770" s="944"/>
      <c r="N770" s="622"/>
    </row>
    <row r="771" spans="1:14" s="5" customFormat="1" ht="11.25" x14ac:dyDescent="0.25">
      <c r="A771" s="927"/>
      <c r="B771" s="928"/>
      <c r="C771" s="929"/>
      <c r="D771" s="936"/>
      <c r="E771" s="936"/>
      <c r="F771" s="10" t="s">
        <v>1063</v>
      </c>
      <c r="G771" s="243">
        <v>1</v>
      </c>
      <c r="H771" s="936"/>
      <c r="I771" s="10" t="s">
        <v>1118</v>
      </c>
      <c r="J771" s="55"/>
      <c r="K771" s="945"/>
      <c r="L771" s="943"/>
      <c r="M771" s="944"/>
      <c r="N771" s="622"/>
    </row>
    <row r="772" spans="1:14" s="5" customFormat="1" ht="11.25" x14ac:dyDescent="0.25">
      <c r="A772" s="927"/>
      <c r="B772" s="928"/>
      <c r="C772" s="929"/>
      <c r="D772" s="936"/>
      <c r="E772" s="936"/>
      <c r="F772" s="10" t="s">
        <v>1065</v>
      </c>
      <c r="G772" s="243">
        <v>1</v>
      </c>
      <c r="H772" s="936"/>
      <c r="I772" s="10" t="s">
        <v>1118</v>
      </c>
      <c r="J772" s="55" t="s">
        <v>1119</v>
      </c>
      <c r="K772" s="945"/>
      <c r="L772" s="943"/>
      <c r="M772" s="942"/>
      <c r="N772" s="622"/>
    </row>
    <row r="773" spans="1:14" s="5" customFormat="1" ht="22.5" x14ac:dyDescent="0.25">
      <c r="A773" s="927" t="s">
        <v>4985</v>
      </c>
      <c r="B773" s="928" t="s">
        <v>0</v>
      </c>
      <c r="C773" s="929" t="s">
        <v>5821</v>
      </c>
      <c r="D773" s="936" t="s">
        <v>64</v>
      </c>
      <c r="E773" s="936" t="s">
        <v>1120</v>
      </c>
      <c r="F773" s="10" t="s">
        <v>1121</v>
      </c>
      <c r="G773" s="243">
        <v>1</v>
      </c>
      <c r="H773" s="936" t="s">
        <v>6682</v>
      </c>
      <c r="I773" s="10" t="s">
        <v>1050</v>
      </c>
      <c r="J773" s="55"/>
      <c r="K773" s="945">
        <v>4</v>
      </c>
      <c r="L773" s="943"/>
      <c r="M773" s="941"/>
      <c r="N773" s="622"/>
    </row>
    <row r="774" spans="1:14" s="5" customFormat="1" ht="11.25" x14ac:dyDescent="0.25">
      <c r="A774" s="927"/>
      <c r="B774" s="928"/>
      <c r="C774" s="929"/>
      <c r="D774" s="936"/>
      <c r="E774" s="936"/>
      <c r="F774" s="10" t="s">
        <v>1088</v>
      </c>
      <c r="G774" s="243">
        <v>3</v>
      </c>
      <c r="H774" s="936"/>
      <c r="I774" s="10" t="s">
        <v>1050</v>
      </c>
      <c r="J774" s="55"/>
      <c r="K774" s="945"/>
      <c r="L774" s="943"/>
      <c r="M774" s="944"/>
      <c r="N774" s="622"/>
    </row>
    <row r="775" spans="1:14" s="5" customFormat="1" ht="11.25" x14ac:dyDescent="0.25">
      <c r="A775" s="927"/>
      <c r="B775" s="928"/>
      <c r="C775" s="929"/>
      <c r="D775" s="936"/>
      <c r="E775" s="936"/>
      <c r="F775" s="10" t="s">
        <v>1056</v>
      </c>
      <c r="G775" s="243">
        <v>2</v>
      </c>
      <c r="H775" s="936"/>
      <c r="I775" s="10" t="s">
        <v>1050</v>
      </c>
      <c r="J775" s="55"/>
      <c r="K775" s="945"/>
      <c r="L775" s="943"/>
      <c r="M775" s="944"/>
      <c r="N775" s="622"/>
    </row>
    <row r="776" spans="1:14" s="5" customFormat="1" ht="11.25" x14ac:dyDescent="0.25">
      <c r="A776" s="927"/>
      <c r="B776" s="928"/>
      <c r="C776" s="929"/>
      <c r="D776" s="936"/>
      <c r="E776" s="936"/>
      <c r="F776" s="10" t="s">
        <v>1059</v>
      </c>
      <c r="G776" s="243">
        <v>1</v>
      </c>
      <c r="H776" s="936"/>
      <c r="I776" s="10" t="s">
        <v>1050</v>
      </c>
      <c r="J776" s="55"/>
      <c r="K776" s="945"/>
      <c r="L776" s="943"/>
      <c r="M776" s="944"/>
      <c r="N776" s="622"/>
    </row>
    <row r="777" spans="1:14" s="5" customFormat="1" ht="11.25" x14ac:dyDescent="0.25">
      <c r="A777" s="927"/>
      <c r="B777" s="928"/>
      <c r="C777" s="929"/>
      <c r="D777" s="936"/>
      <c r="E777" s="936"/>
      <c r="F777" s="10" t="s">
        <v>1061</v>
      </c>
      <c r="G777" s="243">
        <v>1</v>
      </c>
      <c r="H777" s="936"/>
      <c r="I777" s="10" t="s">
        <v>1050</v>
      </c>
      <c r="J777" s="55"/>
      <c r="K777" s="945"/>
      <c r="L777" s="943"/>
      <c r="M777" s="944"/>
      <c r="N777" s="622"/>
    </row>
    <row r="778" spans="1:14" s="5" customFormat="1" ht="11.25" x14ac:dyDescent="0.25">
      <c r="A778" s="927"/>
      <c r="B778" s="928"/>
      <c r="C778" s="929"/>
      <c r="D778" s="936"/>
      <c r="E778" s="936"/>
      <c r="F778" s="10" t="s">
        <v>1098</v>
      </c>
      <c r="G778" s="243">
        <v>2</v>
      </c>
      <c r="H778" s="936"/>
      <c r="I778" s="10" t="s">
        <v>1050</v>
      </c>
      <c r="J778" s="55"/>
      <c r="K778" s="945"/>
      <c r="L778" s="943"/>
      <c r="M778" s="944"/>
      <c r="N778" s="622"/>
    </row>
    <row r="779" spans="1:14" s="5" customFormat="1" ht="11.25" x14ac:dyDescent="0.25">
      <c r="A779" s="927"/>
      <c r="B779" s="928"/>
      <c r="C779" s="929"/>
      <c r="D779" s="936"/>
      <c r="E779" s="936"/>
      <c r="F779" s="10" t="s">
        <v>1099</v>
      </c>
      <c r="G779" s="243">
        <v>1</v>
      </c>
      <c r="H779" s="936"/>
      <c r="I779" s="10" t="s">
        <v>1050</v>
      </c>
      <c r="J779" s="55"/>
      <c r="K779" s="945"/>
      <c r="L779" s="943"/>
      <c r="M779" s="944"/>
      <c r="N779" s="622"/>
    </row>
    <row r="780" spans="1:14" s="5" customFormat="1" ht="11.25" x14ac:dyDescent="0.25">
      <c r="A780" s="927"/>
      <c r="B780" s="928"/>
      <c r="C780" s="929"/>
      <c r="D780" s="936"/>
      <c r="E780" s="936"/>
      <c r="F780" s="10" t="s">
        <v>1106</v>
      </c>
      <c r="G780" s="243">
        <v>1</v>
      </c>
      <c r="H780" s="936"/>
      <c r="I780" s="10" t="s">
        <v>1050</v>
      </c>
      <c r="J780" s="55"/>
      <c r="K780" s="945"/>
      <c r="L780" s="943"/>
      <c r="M780" s="944"/>
      <c r="N780" s="622"/>
    </row>
    <row r="781" spans="1:14" s="5" customFormat="1" ht="11.25" x14ac:dyDescent="0.25">
      <c r="A781" s="927"/>
      <c r="B781" s="928"/>
      <c r="C781" s="929"/>
      <c r="D781" s="936"/>
      <c r="E781" s="936"/>
      <c r="F781" s="10" t="s">
        <v>1063</v>
      </c>
      <c r="G781" s="243">
        <v>4</v>
      </c>
      <c r="H781" s="936"/>
      <c r="I781" s="10" t="s">
        <v>1050</v>
      </c>
      <c r="J781" s="55"/>
      <c r="K781" s="945"/>
      <c r="L781" s="943"/>
      <c r="M781" s="944"/>
      <c r="N781" s="622"/>
    </row>
    <row r="782" spans="1:14" s="5" customFormat="1" ht="11.25" x14ac:dyDescent="0.25">
      <c r="A782" s="927"/>
      <c r="B782" s="928"/>
      <c r="C782" s="929"/>
      <c r="D782" s="936"/>
      <c r="E782" s="936"/>
      <c r="F782" s="10" t="s">
        <v>1065</v>
      </c>
      <c r="G782" s="243">
        <v>4</v>
      </c>
      <c r="H782" s="936"/>
      <c r="I782" s="10" t="s">
        <v>1050</v>
      </c>
      <c r="J782" s="55"/>
      <c r="K782" s="945"/>
      <c r="L782" s="943"/>
      <c r="M782" s="944"/>
      <c r="N782" s="622"/>
    </row>
    <row r="783" spans="1:14" s="5" customFormat="1" ht="11.25" x14ac:dyDescent="0.25">
      <c r="A783" s="927"/>
      <c r="B783" s="928"/>
      <c r="C783" s="929"/>
      <c r="D783" s="936"/>
      <c r="E783" s="936"/>
      <c r="F783" s="10" t="s">
        <v>1068</v>
      </c>
      <c r="G783" s="243">
        <v>1</v>
      </c>
      <c r="H783" s="936"/>
      <c r="I783" s="10" t="s">
        <v>1050</v>
      </c>
      <c r="J783" s="55"/>
      <c r="K783" s="945"/>
      <c r="L783" s="943"/>
      <c r="M783" s="944"/>
      <c r="N783" s="622"/>
    </row>
    <row r="784" spans="1:14" s="5" customFormat="1" ht="11.25" x14ac:dyDescent="0.25">
      <c r="A784" s="927"/>
      <c r="B784" s="928"/>
      <c r="C784" s="929"/>
      <c r="D784" s="936"/>
      <c r="E784" s="936"/>
      <c r="F784" s="10" t="s">
        <v>1102</v>
      </c>
      <c r="G784" s="243">
        <v>1</v>
      </c>
      <c r="H784" s="936"/>
      <c r="I784" s="10" t="s">
        <v>1050</v>
      </c>
      <c r="J784" s="55"/>
      <c r="K784" s="945"/>
      <c r="L784" s="943"/>
      <c r="M784" s="944"/>
      <c r="N784" s="622"/>
    </row>
    <row r="785" spans="1:14" s="5" customFormat="1" ht="11.25" x14ac:dyDescent="0.25">
      <c r="A785" s="927"/>
      <c r="B785" s="928"/>
      <c r="C785" s="929"/>
      <c r="D785" s="936"/>
      <c r="E785" s="936"/>
      <c r="F785" s="10" t="s">
        <v>1104</v>
      </c>
      <c r="G785" s="243">
        <v>1</v>
      </c>
      <c r="H785" s="936"/>
      <c r="I785" s="10" t="s">
        <v>1050</v>
      </c>
      <c r="J785" s="55"/>
      <c r="K785" s="945"/>
      <c r="L785" s="943"/>
      <c r="M785" s="944"/>
      <c r="N785" s="622"/>
    </row>
    <row r="786" spans="1:14" s="5" customFormat="1" ht="11.25" x14ac:dyDescent="0.25">
      <c r="A786" s="927"/>
      <c r="B786" s="928"/>
      <c r="C786" s="929"/>
      <c r="D786" s="936"/>
      <c r="E786" s="936"/>
      <c r="F786" s="10" t="s">
        <v>1073</v>
      </c>
      <c r="G786" s="243">
        <v>1</v>
      </c>
      <c r="H786" s="936"/>
      <c r="I786" s="10" t="s">
        <v>1050</v>
      </c>
      <c r="J786" s="55"/>
      <c r="K786" s="945"/>
      <c r="L786" s="943"/>
      <c r="M786" s="944"/>
      <c r="N786" s="622"/>
    </row>
    <row r="787" spans="1:14" s="5" customFormat="1" ht="11.25" x14ac:dyDescent="0.25">
      <c r="A787" s="927"/>
      <c r="B787" s="928"/>
      <c r="C787" s="929"/>
      <c r="D787" s="936"/>
      <c r="E787" s="936"/>
      <c r="F787" s="10" t="s">
        <v>1067</v>
      </c>
      <c r="G787" s="243">
        <v>1</v>
      </c>
      <c r="H787" s="936"/>
      <c r="I787" s="10" t="s">
        <v>1050</v>
      </c>
      <c r="J787" s="55"/>
      <c r="K787" s="945"/>
      <c r="L787" s="943"/>
      <c r="M787" s="944"/>
      <c r="N787" s="622"/>
    </row>
    <row r="788" spans="1:14" s="5" customFormat="1" ht="11.25" x14ac:dyDescent="0.25">
      <c r="A788" s="927"/>
      <c r="B788" s="928"/>
      <c r="C788" s="929"/>
      <c r="D788" s="936"/>
      <c r="E788" s="936"/>
      <c r="F788" s="10" t="s">
        <v>1076</v>
      </c>
      <c r="G788" s="243">
        <v>1</v>
      </c>
      <c r="H788" s="936"/>
      <c r="I788" s="10" t="s">
        <v>1050</v>
      </c>
      <c r="J788" s="55"/>
      <c r="K788" s="945"/>
      <c r="L788" s="943"/>
      <c r="M788" s="944"/>
      <c r="N788" s="622"/>
    </row>
    <row r="789" spans="1:14" s="5" customFormat="1" ht="11.25" x14ac:dyDescent="0.25">
      <c r="A789" s="927"/>
      <c r="B789" s="928"/>
      <c r="C789" s="929"/>
      <c r="D789" s="936"/>
      <c r="E789" s="936"/>
      <c r="F789" s="10" t="s">
        <v>1077</v>
      </c>
      <c r="G789" s="243">
        <v>7</v>
      </c>
      <c r="H789" s="936"/>
      <c r="I789" s="10" t="s">
        <v>1050</v>
      </c>
      <c r="J789" s="55"/>
      <c r="K789" s="945"/>
      <c r="L789" s="943"/>
      <c r="M789" s="944"/>
      <c r="N789" s="622"/>
    </row>
    <row r="790" spans="1:14" s="5" customFormat="1" ht="11.25" x14ac:dyDescent="0.25">
      <c r="A790" s="927"/>
      <c r="B790" s="928"/>
      <c r="C790" s="929"/>
      <c r="D790" s="936"/>
      <c r="E790" s="936"/>
      <c r="F790" s="10" t="s">
        <v>1079</v>
      </c>
      <c r="G790" s="243">
        <v>1</v>
      </c>
      <c r="H790" s="936"/>
      <c r="I790" s="10" t="s">
        <v>1050</v>
      </c>
      <c r="J790" s="55"/>
      <c r="K790" s="945"/>
      <c r="L790" s="943"/>
      <c r="M790" s="944"/>
      <c r="N790" s="622"/>
    </row>
    <row r="791" spans="1:14" s="5" customFormat="1" ht="11.25" x14ac:dyDescent="0.25">
      <c r="A791" s="927"/>
      <c r="B791" s="928"/>
      <c r="C791" s="929"/>
      <c r="D791" s="936"/>
      <c r="E791" s="936"/>
      <c r="F791" s="10" t="s">
        <v>1107</v>
      </c>
      <c r="G791" s="243">
        <v>1</v>
      </c>
      <c r="H791" s="936"/>
      <c r="I791" s="10" t="s">
        <v>1050</v>
      </c>
      <c r="J791" s="55"/>
      <c r="K791" s="945"/>
      <c r="L791" s="943"/>
      <c r="M791" s="944"/>
      <c r="N791" s="622"/>
    </row>
    <row r="792" spans="1:14" s="5" customFormat="1" ht="11.25" x14ac:dyDescent="0.25">
      <c r="A792" s="927"/>
      <c r="B792" s="928"/>
      <c r="C792" s="929"/>
      <c r="D792" s="936"/>
      <c r="E792" s="936"/>
      <c r="F792" s="10" t="s">
        <v>1080</v>
      </c>
      <c r="G792" s="243">
        <v>5</v>
      </c>
      <c r="H792" s="936"/>
      <c r="I792" s="10" t="s">
        <v>1050</v>
      </c>
      <c r="J792" s="55"/>
      <c r="K792" s="945"/>
      <c r="L792" s="943"/>
      <c r="M792" s="944"/>
      <c r="N792" s="622"/>
    </row>
    <row r="793" spans="1:14" s="5" customFormat="1" ht="11.25" x14ac:dyDescent="0.25">
      <c r="A793" s="927"/>
      <c r="B793" s="928"/>
      <c r="C793" s="929"/>
      <c r="D793" s="936"/>
      <c r="E793" s="936"/>
      <c r="F793" s="10" t="s">
        <v>1092</v>
      </c>
      <c r="G793" s="243">
        <v>5</v>
      </c>
      <c r="H793" s="936"/>
      <c r="I793" s="10" t="s">
        <v>1050</v>
      </c>
      <c r="J793" s="55"/>
      <c r="K793" s="945"/>
      <c r="L793" s="943"/>
      <c r="M793" s="944"/>
      <c r="N793" s="622"/>
    </row>
    <row r="794" spans="1:14" s="5" customFormat="1" ht="11.25" x14ac:dyDescent="0.25">
      <c r="A794" s="927"/>
      <c r="B794" s="928"/>
      <c r="C794" s="929"/>
      <c r="D794" s="936"/>
      <c r="E794" s="936"/>
      <c r="F794" s="10" t="s">
        <v>1122</v>
      </c>
      <c r="G794" s="243">
        <v>1</v>
      </c>
      <c r="H794" s="936"/>
      <c r="I794" s="10" t="s">
        <v>1050</v>
      </c>
      <c r="J794" s="55"/>
      <c r="K794" s="945"/>
      <c r="L794" s="943"/>
      <c r="M794" s="944"/>
      <c r="N794" s="622"/>
    </row>
    <row r="795" spans="1:14" s="5" customFormat="1" ht="11.25" x14ac:dyDescent="0.25">
      <c r="A795" s="927"/>
      <c r="B795" s="928"/>
      <c r="C795" s="929"/>
      <c r="D795" s="936"/>
      <c r="E795" s="936"/>
      <c r="F795" s="10" t="s">
        <v>1123</v>
      </c>
      <c r="G795" s="243">
        <v>1</v>
      </c>
      <c r="H795" s="936"/>
      <c r="I795" s="10" t="s">
        <v>1050</v>
      </c>
      <c r="J795" s="55"/>
      <c r="K795" s="945"/>
      <c r="L795" s="943"/>
      <c r="M795" s="944"/>
      <c r="N795" s="622"/>
    </row>
    <row r="796" spans="1:14" s="5" customFormat="1" ht="11.25" x14ac:dyDescent="0.25">
      <c r="A796" s="927"/>
      <c r="B796" s="928"/>
      <c r="C796" s="929"/>
      <c r="D796" s="936"/>
      <c r="E796" s="936"/>
      <c r="F796" s="10" t="s">
        <v>1124</v>
      </c>
      <c r="G796" s="243">
        <v>1</v>
      </c>
      <c r="H796" s="936"/>
      <c r="I796" s="10" t="s">
        <v>1050</v>
      </c>
      <c r="J796" s="55"/>
      <c r="K796" s="945"/>
      <c r="L796" s="943"/>
      <c r="M796" s="944"/>
      <c r="N796" s="622"/>
    </row>
    <row r="797" spans="1:14" s="5" customFormat="1" ht="11.25" x14ac:dyDescent="0.25">
      <c r="A797" s="927"/>
      <c r="B797" s="928"/>
      <c r="C797" s="929"/>
      <c r="D797" s="936"/>
      <c r="E797" s="936"/>
      <c r="F797" s="10" t="s">
        <v>1125</v>
      </c>
      <c r="G797" s="243">
        <v>1</v>
      </c>
      <c r="H797" s="936"/>
      <c r="I797" s="10" t="s">
        <v>1050</v>
      </c>
      <c r="J797" s="55"/>
      <c r="K797" s="945"/>
      <c r="L797" s="943"/>
      <c r="M797" s="944"/>
      <c r="N797" s="622"/>
    </row>
    <row r="798" spans="1:14" s="5" customFormat="1" ht="11.25" x14ac:dyDescent="0.25">
      <c r="A798" s="927"/>
      <c r="B798" s="928"/>
      <c r="C798" s="929"/>
      <c r="D798" s="936"/>
      <c r="E798" s="936"/>
      <c r="F798" s="10" t="s">
        <v>1126</v>
      </c>
      <c r="G798" s="243">
        <v>1</v>
      </c>
      <c r="H798" s="936"/>
      <c r="I798" s="10" t="s">
        <v>1050</v>
      </c>
      <c r="J798" s="55"/>
      <c r="K798" s="945"/>
      <c r="L798" s="943"/>
      <c r="M798" s="944"/>
      <c r="N798" s="622"/>
    </row>
    <row r="799" spans="1:14" s="5" customFormat="1" ht="11.25" x14ac:dyDescent="0.25">
      <c r="A799" s="927"/>
      <c r="B799" s="928"/>
      <c r="C799" s="929"/>
      <c r="D799" s="936"/>
      <c r="E799" s="936"/>
      <c r="F799" s="10" t="s">
        <v>1065</v>
      </c>
      <c r="G799" s="243">
        <v>1</v>
      </c>
      <c r="H799" s="936"/>
      <c r="I799" s="10" t="s">
        <v>1050</v>
      </c>
      <c r="J799" s="55"/>
      <c r="K799" s="945"/>
      <c r="L799" s="943"/>
      <c r="M799" s="944"/>
      <c r="N799" s="622"/>
    </row>
    <row r="800" spans="1:14" s="5" customFormat="1" ht="11.25" x14ac:dyDescent="0.25">
      <c r="A800" s="927"/>
      <c r="B800" s="928"/>
      <c r="C800" s="929"/>
      <c r="D800" s="936"/>
      <c r="E800" s="936"/>
      <c r="F800" s="10" t="s">
        <v>1127</v>
      </c>
      <c r="G800" s="243">
        <v>8</v>
      </c>
      <c r="H800" s="936"/>
      <c r="I800" s="10" t="s">
        <v>1050</v>
      </c>
      <c r="J800" s="55"/>
      <c r="K800" s="945"/>
      <c r="L800" s="943"/>
      <c r="M800" s="944"/>
      <c r="N800" s="622"/>
    </row>
    <row r="801" spans="1:14" s="5" customFormat="1" ht="11.25" x14ac:dyDescent="0.25">
      <c r="A801" s="927"/>
      <c r="B801" s="928"/>
      <c r="C801" s="929"/>
      <c r="D801" s="936"/>
      <c r="E801" s="936"/>
      <c r="F801" s="10" t="s">
        <v>1092</v>
      </c>
      <c r="G801" s="243">
        <v>4</v>
      </c>
      <c r="H801" s="936"/>
      <c r="I801" s="10" t="s">
        <v>1050</v>
      </c>
      <c r="J801" s="55"/>
      <c r="K801" s="945"/>
      <c r="L801" s="943"/>
      <c r="M801" s="944"/>
      <c r="N801" s="622"/>
    </row>
    <row r="802" spans="1:14" s="5" customFormat="1" ht="11.25" x14ac:dyDescent="0.25">
      <c r="A802" s="927"/>
      <c r="B802" s="928"/>
      <c r="C802" s="929"/>
      <c r="D802" s="936"/>
      <c r="E802" s="936"/>
      <c r="F802" s="10" t="s">
        <v>1128</v>
      </c>
      <c r="G802" s="243">
        <v>2</v>
      </c>
      <c r="H802" s="936"/>
      <c r="I802" s="10" t="s">
        <v>1050</v>
      </c>
      <c r="J802" s="55"/>
      <c r="K802" s="945"/>
      <c r="L802" s="943"/>
      <c r="M802" s="944"/>
      <c r="N802" s="622"/>
    </row>
    <row r="803" spans="1:14" s="5" customFormat="1" ht="11.25" x14ac:dyDescent="0.25">
      <c r="A803" s="927"/>
      <c r="B803" s="928"/>
      <c r="C803" s="929"/>
      <c r="D803" s="936"/>
      <c r="E803" s="936"/>
      <c r="F803" s="10" t="s">
        <v>1129</v>
      </c>
      <c r="G803" s="243">
        <v>1</v>
      </c>
      <c r="H803" s="936"/>
      <c r="I803" s="10" t="s">
        <v>1050</v>
      </c>
      <c r="J803" s="55"/>
      <c r="K803" s="945"/>
      <c r="L803" s="943"/>
      <c r="M803" s="944"/>
      <c r="N803" s="622"/>
    </row>
    <row r="804" spans="1:14" s="5" customFormat="1" ht="11.25" x14ac:dyDescent="0.25">
      <c r="A804" s="927"/>
      <c r="B804" s="928"/>
      <c r="C804" s="929"/>
      <c r="D804" s="936"/>
      <c r="E804" s="936"/>
      <c r="F804" s="10" t="s">
        <v>1130</v>
      </c>
      <c r="G804" s="243">
        <v>1</v>
      </c>
      <c r="H804" s="936"/>
      <c r="I804" s="10" t="s">
        <v>1050</v>
      </c>
      <c r="J804" s="55"/>
      <c r="K804" s="945"/>
      <c r="L804" s="943"/>
      <c r="M804" s="944"/>
      <c r="N804" s="622"/>
    </row>
    <row r="805" spans="1:14" s="5" customFormat="1" ht="11.25" x14ac:dyDescent="0.25">
      <c r="A805" s="927"/>
      <c r="B805" s="928"/>
      <c r="C805" s="929"/>
      <c r="D805" s="936"/>
      <c r="E805" s="936"/>
      <c r="F805" s="10" t="s">
        <v>1081</v>
      </c>
      <c r="G805" s="243">
        <v>1</v>
      </c>
      <c r="H805" s="936"/>
      <c r="I805" s="10" t="s">
        <v>1050</v>
      </c>
      <c r="J805" s="55"/>
      <c r="K805" s="945"/>
      <c r="L805" s="943"/>
      <c r="M805" s="942"/>
      <c r="N805" s="622"/>
    </row>
    <row r="806" spans="1:14" s="5" customFormat="1" ht="11.25" x14ac:dyDescent="0.25">
      <c r="A806" s="927" t="s">
        <v>4986</v>
      </c>
      <c r="B806" s="928" t="s">
        <v>0</v>
      </c>
      <c r="C806" s="929" t="s">
        <v>5821</v>
      </c>
      <c r="D806" s="936" t="s">
        <v>64</v>
      </c>
      <c r="E806" s="936" t="s">
        <v>1120</v>
      </c>
      <c r="F806" s="10" t="s">
        <v>1131</v>
      </c>
      <c r="G806" s="243">
        <v>1</v>
      </c>
      <c r="H806" s="936" t="s">
        <v>6682</v>
      </c>
      <c r="I806" s="10" t="s">
        <v>1094</v>
      </c>
      <c r="J806" s="55"/>
      <c r="K806" s="945">
        <v>4</v>
      </c>
      <c r="L806" s="943"/>
      <c r="M806" s="941"/>
      <c r="N806" s="622"/>
    </row>
    <row r="807" spans="1:14" s="5" customFormat="1" ht="11.25" x14ac:dyDescent="0.25">
      <c r="A807" s="927"/>
      <c r="B807" s="928"/>
      <c r="C807" s="929"/>
      <c r="D807" s="936"/>
      <c r="E807" s="936"/>
      <c r="F807" s="10" t="s">
        <v>1052</v>
      </c>
      <c r="G807" s="243">
        <v>1</v>
      </c>
      <c r="H807" s="936"/>
      <c r="I807" s="10" t="s">
        <v>1050</v>
      </c>
      <c r="J807" s="55"/>
      <c r="K807" s="945"/>
      <c r="L807" s="943"/>
      <c r="M807" s="944"/>
      <c r="N807" s="622"/>
    </row>
    <row r="808" spans="1:14" s="5" customFormat="1" ht="11.25" x14ac:dyDescent="0.25">
      <c r="A808" s="927"/>
      <c r="B808" s="928"/>
      <c r="C808" s="929"/>
      <c r="D808" s="936"/>
      <c r="E808" s="936"/>
      <c r="F808" s="10" t="s">
        <v>1095</v>
      </c>
      <c r="G808" s="243">
        <v>1</v>
      </c>
      <c r="H808" s="936"/>
      <c r="I808" s="10" t="s">
        <v>1050</v>
      </c>
      <c r="J808" s="55"/>
      <c r="K808" s="945"/>
      <c r="L808" s="943"/>
      <c r="M808" s="942"/>
      <c r="N808" s="622"/>
    </row>
    <row r="809" spans="1:14" s="5" customFormat="1" ht="22.5" x14ac:dyDescent="0.25">
      <c r="A809" s="927" t="s">
        <v>4987</v>
      </c>
      <c r="B809" s="928" t="s">
        <v>0</v>
      </c>
      <c r="C809" s="929" t="s">
        <v>5821</v>
      </c>
      <c r="D809" s="936" t="s">
        <v>64</v>
      </c>
      <c r="E809" s="936" t="s">
        <v>1120</v>
      </c>
      <c r="F809" s="10" t="s">
        <v>1132</v>
      </c>
      <c r="G809" s="243">
        <v>1</v>
      </c>
      <c r="H809" s="936" t="s">
        <v>6682</v>
      </c>
      <c r="I809" s="10" t="s">
        <v>1054</v>
      </c>
      <c r="J809" s="55" t="s">
        <v>1133</v>
      </c>
      <c r="K809" s="945">
        <v>4</v>
      </c>
      <c r="L809" s="943"/>
      <c r="M809" s="941"/>
      <c r="N809" s="622"/>
    </row>
    <row r="810" spans="1:14" s="5" customFormat="1" ht="11.25" x14ac:dyDescent="0.25">
      <c r="A810" s="927"/>
      <c r="B810" s="928"/>
      <c r="C810" s="929"/>
      <c r="D810" s="936"/>
      <c r="E810" s="936"/>
      <c r="F810" s="10" t="s">
        <v>1088</v>
      </c>
      <c r="G810" s="243">
        <v>3</v>
      </c>
      <c r="H810" s="936"/>
      <c r="I810" s="10" t="s">
        <v>1050</v>
      </c>
      <c r="J810" s="55"/>
      <c r="K810" s="945"/>
      <c r="L810" s="943"/>
      <c r="M810" s="944"/>
      <c r="N810" s="622"/>
    </row>
    <row r="811" spans="1:14" s="5" customFormat="1" ht="11.25" x14ac:dyDescent="0.25">
      <c r="A811" s="927"/>
      <c r="B811" s="928"/>
      <c r="C811" s="929"/>
      <c r="D811" s="936"/>
      <c r="E811" s="936"/>
      <c r="F811" s="10" t="s">
        <v>1056</v>
      </c>
      <c r="G811" s="243">
        <v>3</v>
      </c>
      <c r="H811" s="936"/>
      <c r="I811" s="10" t="s">
        <v>1057</v>
      </c>
      <c r="J811" s="55" t="s">
        <v>1111</v>
      </c>
      <c r="K811" s="945"/>
      <c r="L811" s="943"/>
      <c r="M811" s="944"/>
      <c r="N811" s="622"/>
    </row>
    <row r="812" spans="1:14" s="5" customFormat="1" ht="11.25" x14ac:dyDescent="0.25">
      <c r="A812" s="927"/>
      <c r="B812" s="928"/>
      <c r="C812" s="929"/>
      <c r="D812" s="936"/>
      <c r="E812" s="936"/>
      <c r="F812" s="10" t="s">
        <v>1059</v>
      </c>
      <c r="G812" s="243">
        <v>1</v>
      </c>
      <c r="H812" s="936"/>
      <c r="I812" s="10" t="s">
        <v>1050</v>
      </c>
      <c r="J812" s="55"/>
      <c r="K812" s="945"/>
      <c r="L812" s="943"/>
      <c r="M812" s="944"/>
      <c r="N812" s="622"/>
    </row>
    <row r="813" spans="1:14" s="5" customFormat="1" ht="11.25" x14ac:dyDescent="0.25">
      <c r="A813" s="927"/>
      <c r="B813" s="928"/>
      <c r="C813" s="929"/>
      <c r="D813" s="936"/>
      <c r="E813" s="936"/>
      <c r="F813" s="10" t="s">
        <v>1061</v>
      </c>
      <c r="G813" s="243">
        <v>1</v>
      </c>
      <c r="H813" s="936"/>
      <c r="I813" s="10" t="s">
        <v>1050</v>
      </c>
      <c r="J813" s="55"/>
      <c r="K813" s="945"/>
      <c r="L813" s="943"/>
      <c r="M813" s="944"/>
      <c r="N813" s="622"/>
    </row>
    <row r="814" spans="1:14" s="5" customFormat="1" ht="11.25" x14ac:dyDescent="0.25">
      <c r="A814" s="927"/>
      <c r="B814" s="928"/>
      <c r="C814" s="929"/>
      <c r="D814" s="936"/>
      <c r="E814" s="936"/>
      <c r="F814" s="10" t="s">
        <v>1089</v>
      </c>
      <c r="G814" s="243">
        <v>1</v>
      </c>
      <c r="H814" s="936"/>
      <c r="I814" s="10" t="s">
        <v>1050</v>
      </c>
      <c r="J814" s="55"/>
      <c r="K814" s="945"/>
      <c r="L814" s="943"/>
      <c r="M814" s="944"/>
      <c r="N814" s="622"/>
    </row>
    <row r="815" spans="1:14" s="5" customFormat="1" ht="11.25" x14ac:dyDescent="0.25">
      <c r="A815" s="927"/>
      <c r="B815" s="928"/>
      <c r="C815" s="929"/>
      <c r="D815" s="936"/>
      <c r="E815" s="936"/>
      <c r="F815" s="10" t="s">
        <v>1063</v>
      </c>
      <c r="G815" s="243">
        <v>1</v>
      </c>
      <c r="H815" s="936"/>
      <c r="I815" s="10" t="s">
        <v>1064</v>
      </c>
      <c r="J815" s="55"/>
      <c r="K815" s="945"/>
      <c r="L815" s="943"/>
      <c r="M815" s="944"/>
      <c r="N815" s="622"/>
    </row>
    <row r="816" spans="1:14" s="5" customFormat="1" ht="11.25" x14ac:dyDescent="0.25">
      <c r="A816" s="927"/>
      <c r="B816" s="928"/>
      <c r="C816" s="929"/>
      <c r="D816" s="936"/>
      <c r="E816" s="936"/>
      <c r="F816" s="10" t="s">
        <v>1065</v>
      </c>
      <c r="G816" s="243">
        <v>1</v>
      </c>
      <c r="H816" s="936"/>
      <c r="I816" s="10" t="s">
        <v>1064</v>
      </c>
      <c r="J816" s="55" t="s">
        <v>1066</v>
      </c>
      <c r="K816" s="945"/>
      <c r="L816" s="943"/>
      <c r="M816" s="944"/>
      <c r="N816" s="622"/>
    </row>
    <row r="817" spans="1:14" s="5" customFormat="1" ht="11.25" x14ac:dyDescent="0.25">
      <c r="A817" s="927"/>
      <c r="B817" s="928"/>
      <c r="C817" s="929"/>
      <c r="D817" s="936"/>
      <c r="E817" s="936"/>
      <c r="F817" s="10" t="s">
        <v>1071</v>
      </c>
      <c r="G817" s="243">
        <v>1</v>
      </c>
      <c r="H817" s="936"/>
      <c r="I817" s="10" t="s">
        <v>1069</v>
      </c>
      <c r="J817" s="55" t="s">
        <v>1134</v>
      </c>
      <c r="K817" s="945"/>
      <c r="L817" s="943"/>
      <c r="M817" s="944"/>
      <c r="N817" s="622"/>
    </row>
    <row r="818" spans="1:14" s="5" customFormat="1" ht="11.25" x14ac:dyDescent="0.25">
      <c r="A818" s="927"/>
      <c r="B818" s="928"/>
      <c r="C818" s="929"/>
      <c r="D818" s="936"/>
      <c r="E818" s="936"/>
      <c r="F818" s="10" t="s">
        <v>1067</v>
      </c>
      <c r="G818" s="243">
        <v>1</v>
      </c>
      <c r="H818" s="936"/>
      <c r="I818" s="10" t="s">
        <v>1050</v>
      </c>
      <c r="J818" s="55"/>
      <c r="K818" s="945"/>
      <c r="L818" s="943"/>
      <c r="M818" s="944"/>
      <c r="N818" s="622"/>
    </row>
    <row r="819" spans="1:14" s="5" customFormat="1" ht="11.25" x14ac:dyDescent="0.25">
      <c r="A819" s="927"/>
      <c r="B819" s="928"/>
      <c r="C819" s="929"/>
      <c r="D819" s="936"/>
      <c r="E819" s="936"/>
      <c r="F819" s="10" t="s">
        <v>1076</v>
      </c>
      <c r="G819" s="243">
        <v>1</v>
      </c>
      <c r="H819" s="936"/>
      <c r="I819" s="10" t="s">
        <v>1050</v>
      </c>
      <c r="J819" s="55"/>
      <c r="K819" s="945"/>
      <c r="L819" s="943"/>
      <c r="M819" s="944"/>
      <c r="N819" s="622"/>
    </row>
    <row r="820" spans="1:14" s="5" customFormat="1" ht="11.25" x14ac:dyDescent="0.25">
      <c r="A820" s="927"/>
      <c r="B820" s="928"/>
      <c r="C820" s="929"/>
      <c r="D820" s="936"/>
      <c r="E820" s="936"/>
      <c r="F820" s="10" t="s">
        <v>1092</v>
      </c>
      <c r="G820" s="243">
        <v>1</v>
      </c>
      <c r="H820" s="936"/>
      <c r="I820" s="10" t="s">
        <v>1050</v>
      </c>
      <c r="J820" s="55"/>
      <c r="K820" s="945"/>
      <c r="L820" s="943"/>
      <c r="M820" s="944"/>
      <c r="N820" s="622"/>
    </row>
    <row r="821" spans="1:14" s="5" customFormat="1" ht="11.25" x14ac:dyDescent="0.25">
      <c r="A821" s="927"/>
      <c r="B821" s="928"/>
      <c r="C821" s="929"/>
      <c r="D821" s="936"/>
      <c r="E821" s="936"/>
      <c r="F821" s="10" t="s">
        <v>1077</v>
      </c>
      <c r="G821" s="243">
        <v>6</v>
      </c>
      <c r="H821" s="936"/>
      <c r="I821" s="10" t="s">
        <v>1057</v>
      </c>
      <c r="J821" s="55" t="s">
        <v>1078</v>
      </c>
      <c r="K821" s="945"/>
      <c r="L821" s="943"/>
      <c r="M821" s="944"/>
      <c r="N821" s="622"/>
    </row>
    <row r="822" spans="1:14" s="5" customFormat="1" ht="11.25" x14ac:dyDescent="0.25">
      <c r="A822" s="927"/>
      <c r="B822" s="928"/>
      <c r="C822" s="929"/>
      <c r="D822" s="936"/>
      <c r="E822" s="936"/>
      <c r="F822" s="10" t="s">
        <v>1080</v>
      </c>
      <c r="G822" s="243">
        <v>2</v>
      </c>
      <c r="H822" s="936"/>
      <c r="I822" s="10" t="s">
        <v>1135</v>
      </c>
      <c r="J822" s="55"/>
      <c r="K822" s="945"/>
      <c r="L822" s="943"/>
      <c r="M822" s="944"/>
      <c r="N822" s="622"/>
    </row>
    <row r="823" spans="1:14" s="5" customFormat="1" ht="11.25" x14ac:dyDescent="0.25">
      <c r="A823" s="927"/>
      <c r="B823" s="928"/>
      <c r="C823" s="929"/>
      <c r="D823" s="936"/>
      <c r="E823" s="936"/>
      <c r="F823" s="10" t="s">
        <v>1081</v>
      </c>
      <c r="G823" s="243">
        <v>1</v>
      </c>
      <c r="H823" s="936"/>
      <c r="I823" s="10" t="s">
        <v>1082</v>
      </c>
      <c r="J823" s="55"/>
      <c r="K823" s="945"/>
      <c r="L823" s="943"/>
      <c r="M823" s="942"/>
      <c r="N823" s="622"/>
    </row>
    <row r="824" spans="1:14" s="5" customFormat="1" ht="22.5" x14ac:dyDescent="0.25">
      <c r="A824" s="927" t="s">
        <v>4988</v>
      </c>
      <c r="B824" s="928" t="s">
        <v>0</v>
      </c>
      <c r="C824" s="929" t="s">
        <v>5821</v>
      </c>
      <c r="D824" s="936" t="s">
        <v>64</v>
      </c>
      <c r="E824" s="936" t="s">
        <v>1120</v>
      </c>
      <c r="F824" s="10" t="s">
        <v>1136</v>
      </c>
      <c r="G824" s="243">
        <v>1</v>
      </c>
      <c r="H824" s="936" t="s">
        <v>6682</v>
      </c>
      <c r="I824" s="10" t="s">
        <v>1054</v>
      </c>
      <c r="J824" s="55" t="s">
        <v>1114</v>
      </c>
      <c r="K824" s="945">
        <v>4</v>
      </c>
      <c r="L824" s="943"/>
      <c r="M824" s="941"/>
      <c r="N824" s="622"/>
    </row>
    <row r="825" spans="1:14" s="5" customFormat="1" ht="11.25" x14ac:dyDescent="0.25">
      <c r="A825" s="927"/>
      <c r="B825" s="928"/>
      <c r="C825" s="929"/>
      <c r="D825" s="936"/>
      <c r="E825" s="936"/>
      <c r="F825" s="10" t="s">
        <v>1088</v>
      </c>
      <c r="G825" s="243">
        <v>3</v>
      </c>
      <c r="H825" s="936"/>
      <c r="I825" s="10" t="s">
        <v>1050</v>
      </c>
      <c r="J825" s="55"/>
      <c r="K825" s="945"/>
      <c r="L825" s="943"/>
      <c r="M825" s="944"/>
      <c r="N825" s="622"/>
    </row>
    <row r="826" spans="1:14" s="5" customFormat="1" ht="11.25" x14ac:dyDescent="0.25">
      <c r="A826" s="927"/>
      <c r="B826" s="928"/>
      <c r="C826" s="929"/>
      <c r="D826" s="936"/>
      <c r="E826" s="936"/>
      <c r="F826" s="10" t="s">
        <v>1056</v>
      </c>
      <c r="G826" s="243">
        <v>2</v>
      </c>
      <c r="H826" s="936"/>
      <c r="I826" s="10" t="s">
        <v>1057</v>
      </c>
      <c r="J826" s="55" t="s">
        <v>1111</v>
      </c>
      <c r="K826" s="945"/>
      <c r="L826" s="943"/>
      <c r="M826" s="944"/>
      <c r="N826" s="622"/>
    </row>
    <row r="827" spans="1:14" s="5" customFormat="1" ht="11.25" x14ac:dyDescent="0.25">
      <c r="A827" s="927"/>
      <c r="B827" s="928"/>
      <c r="C827" s="929"/>
      <c r="D827" s="936"/>
      <c r="E827" s="936"/>
      <c r="F827" s="10" t="s">
        <v>1059</v>
      </c>
      <c r="G827" s="243">
        <v>1</v>
      </c>
      <c r="H827" s="936"/>
      <c r="I827" s="10" t="s">
        <v>1050</v>
      </c>
      <c r="J827" s="55" t="s">
        <v>1060</v>
      </c>
      <c r="K827" s="945"/>
      <c r="L827" s="943"/>
      <c r="M827" s="944"/>
      <c r="N827" s="622"/>
    </row>
    <row r="828" spans="1:14" s="5" customFormat="1" ht="11.25" x14ac:dyDescent="0.25">
      <c r="A828" s="927"/>
      <c r="B828" s="928"/>
      <c r="C828" s="929"/>
      <c r="D828" s="936"/>
      <c r="E828" s="936"/>
      <c r="F828" s="10" t="s">
        <v>1061</v>
      </c>
      <c r="G828" s="243">
        <v>1</v>
      </c>
      <c r="H828" s="936"/>
      <c r="I828" s="10" t="s">
        <v>1050</v>
      </c>
      <c r="J828" s="55" t="s">
        <v>1062</v>
      </c>
      <c r="K828" s="945"/>
      <c r="L828" s="943"/>
      <c r="M828" s="944"/>
      <c r="N828" s="622"/>
    </row>
    <row r="829" spans="1:14" s="5" customFormat="1" ht="11.25" x14ac:dyDescent="0.25">
      <c r="A829" s="927"/>
      <c r="B829" s="928"/>
      <c r="C829" s="929"/>
      <c r="D829" s="936"/>
      <c r="E829" s="936"/>
      <c r="F829" s="10" t="s">
        <v>1100</v>
      </c>
      <c r="G829" s="243">
        <v>1</v>
      </c>
      <c r="H829" s="936"/>
      <c r="I829" s="10" t="s">
        <v>1050</v>
      </c>
      <c r="J829" s="55"/>
      <c r="K829" s="945"/>
      <c r="L829" s="943"/>
      <c r="M829" s="944"/>
      <c r="N829" s="622"/>
    </row>
    <row r="830" spans="1:14" s="5" customFormat="1" ht="11.25" x14ac:dyDescent="0.25">
      <c r="A830" s="927"/>
      <c r="B830" s="928"/>
      <c r="C830" s="929"/>
      <c r="D830" s="936"/>
      <c r="E830" s="936"/>
      <c r="F830" s="10" t="s">
        <v>1099</v>
      </c>
      <c r="G830" s="243">
        <v>1</v>
      </c>
      <c r="H830" s="936"/>
      <c r="I830" s="10" t="s">
        <v>1050</v>
      </c>
      <c r="J830" s="55"/>
      <c r="K830" s="945"/>
      <c r="L830" s="943"/>
      <c r="M830" s="944"/>
      <c r="N830" s="622"/>
    </row>
    <row r="831" spans="1:14" s="5" customFormat="1" ht="11.25" x14ac:dyDescent="0.25">
      <c r="A831" s="927"/>
      <c r="B831" s="928"/>
      <c r="C831" s="929"/>
      <c r="D831" s="936"/>
      <c r="E831" s="936"/>
      <c r="F831" s="10" t="s">
        <v>1063</v>
      </c>
      <c r="G831" s="243">
        <v>3</v>
      </c>
      <c r="H831" s="936"/>
      <c r="I831" s="10" t="s">
        <v>1064</v>
      </c>
      <c r="J831" s="55"/>
      <c r="K831" s="945"/>
      <c r="L831" s="943"/>
      <c r="M831" s="944"/>
      <c r="N831" s="622"/>
    </row>
    <row r="832" spans="1:14" s="5" customFormat="1" ht="11.25" x14ac:dyDescent="0.25">
      <c r="A832" s="927"/>
      <c r="B832" s="928"/>
      <c r="C832" s="929"/>
      <c r="D832" s="936"/>
      <c r="E832" s="936"/>
      <c r="F832" s="10" t="s">
        <v>1065</v>
      </c>
      <c r="G832" s="243">
        <v>3</v>
      </c>
      <c r="H832" s="936"/>
      <c r="I832" s="10" t="s">
        <v>1064</v>
      </c>
      <c r="J832" s="55" t="s">
        <v>1066</v>
      </c>
      <c r="K832" s="945"/>
      <c r="L832" s="943"/>
      <c r="M832" s="944"/>
      <c r="N832" s="622"/>
    </row>
    <row r="833" spans="1:14" s="5" customFormat="1" ht="11.25" x14ac:dyDescent="0.25">
      <c r="A833" s="927"/>
      <c r="B833" s="928"/>
      <c r="C833" s="929"/>
      <c r="D833" s="936"/>
      <c r="E833" s="936"/>
      <c r="F833" s="10" t="s">
        <v>1106</v>
      </c>
      <c r="G833" s="243">
        <v>1</v>
      </c>
      <c r="H833" s="936"/>
      <c r="I833" s="10" t="s">
        <v>1050</v>
      </c>
      <c r="J833" s="55"/>
      <c r="K833" s="945"/>
      <c r="L833" s="943"/>
      <c r="M833" s="944"/>
      <c r="N833" s="622"/>
    </row>
    <row r="834" spans="1:14" s="5" customFormat="1" ht="11.25" x14ac:dyDescent="0.25">
      <c r="A834" s="927"/>
      <c r="B834" s="928"/>
      <c r="C834" s="929"/>
      <c r="D834" s="936"/>
      <c r="E834" s="936"/>
      <c r="F834" s="10" t="s">
        <v>1068</v>
      </c>
      <c r="G834" s="243">
        <v>1</v>
      </c>
      <c r="H834" s="936"/>
      <c r="I834" s="10" t="s">
        <v>1069</v>
      </c>
      <c r="J834" s="55" t="s">
        <v>1137</v>
      </c>
      <c r="K834" s="945"/>
      <c r="L834" s="943"/>
      <c r="M834" s="944"/>
      <c r="N834" s="622"/>
    </row>
    <row r="835" spans="1:14" s="5" customFormat="1" ht="11.25" x14ac:dyDescent="0.25">
      <c r="A835" s="927"/>
      <c r="B835" s="928"/>
      <c r="C835" s="929"/>
      <c r="D835" s="936"/>
      <c r="E835" s="936"/>
      <c r="F835" s="10" t="s">
        <v>1102</v>
      </c>
      <c r="G835" s="243">
        <v>1</v>
      </c>
      <c r="H835" s="936"/>
      <c r="I835" s="10" t="s">
        <v>1069</v>
      </c>
      <c r="J835" s="55" t="s">
        <v>1138</v>
      </c>
      <c r="K835" s="945"/>
      <c r="L835" s="943"/>
      <c r="M835" s="944"/>
      <c r="N835" s="622"/>
    </row>
    <row r="836" spans="1:14" s="5" customFormat="1" ht="11.25" x14ac:dyDescent="0.25">
      <c r="A836" s="927"/>
      <c r="B836" s="928"/>
      <c r="C836" s="929"/>
      <c r="D836" s="936"/>
      <c r="E836" s="936"/>
      <c r="F836" s="10" t="s">
        <v>1104</v>
      </c>
      <c r="G836" s="243">
        <v>1</v>
      </c>
      <c r="H836" s="936"/>
      <c r="I836" s="10" t="s">
        <v>1069</v>
      </c>
      <c r="J836" s="55" t="s">
        <v>1138</v>
      </c>
      <c r="K836" s="945"/>
      <c r="L836" s="943"/>
      <c r="M836" s="944"/>
      <c r="N836" s="622"/>
    </row>
    <row r="837" spans="1:14" s="5" customFormat="1" ht="11.25" x14ac:dyDescent="0.25">
      <c r="A837" s="927"/>
      <c r="B837" s="928"/>
      <c r="C837" s="929"/>
      <c r="D837" s="936"/>
      <c r="E837" s="936"/>
      <c r="F837" s="10" t="s">
        <v>1067</v>
      </c>
      <c r="G837" s="243">
        <v>1</v>
      </c>
      <c r="H837" s="936"/>
      <c r="I837" s="10" t="s">
        <v>1050</v>
      </c>
      <c r="J837" s="55"/>
      <c r="K837" s="945"/>
      <c r="L837" s="943"/>
      <c r="M837" s="944"/>
      <c r="N837" s="622"/>
    </row>
    <row r="838" spans="1:14" s="5" customFormat="1" ht="11.25" x14ac:dyDescent="0.25">
      <c r="A838" s="927"/>
      <c r="B838" s="928"/>
      <c r="C838" s="929"/>
      <c r="D838" s="936"/>
      <c r="E838" s="936"/>
      <c r="F838" s="10" t="s">
        <v>1076</v>
      </c>
      <c r="G838" s="243">
        <v>1</v>
      </c>
      <c r="H838" s="936"/>
      <c r="I838" s="10" t="s">
        <v>1050</v>
      </c>
      <c r="J838" s="55"/>
      <c r="K838" s="945"/>
      <c r="L838" s="943"/>
      <c r="M838" s="944"/>
      <c r="N838" s="622"/>
    </row>
    <row r="839" spans="1:14" s="5" customFormat="1" ht="11.25" x14ac:dyDescent="0.25">
      <c r="A839" s="927"/>
      <c r="B839" s="928"/>
      <c r="C839" s="929"/>
      <c r="D839" s="936"/>
      <c r="E839" s="936"/>
      <c r="F839" s="10" t="s">
        <v>1092</v>
      </c>
      <c r="G839" s="243">
        <v>1</v>
      </c>
      <c r="H839" s="936"/>
      <c r="I839" s="10" t="s">
        <v>1050</v>
      </c>
      <c r="J839" s="55"/>
      <c r="K839" s="945"/>
      <c r="L839" s="943"/>
      <c r="M839" s="944"/>
      <c r="N839" s="622"/>
    </row>
    <row r="840" spans="1:14" s="5" customFormat="1" ht="11.25" x14ac:dyDescent="0.25">
      <c r="A840" s="927"/>
      <c r="B840" s="928"/>
      <c r="C840" s="929"/>
      <c r="D840" s="936"/>
      <c r="E840" s="936"/>
      <c r="F840" s="10" t="s">
        <v>1077</v>
      </c>
      <c r="G840" s="243">
        <v>6</v>
      </c>
      <c r="H840" s="936"/>
      <c r="I840" s="10" t="s">
        <v>1057</v>
      </c>
      <c r="J840" s="55" t="s">
        <v>1078</v>
      </c>
      <c r="K840" s="945"/>
      <c r="L840" s="943"/>
      <c r="M840" s="944"/>
      <c r="N840" s="622"/>
    </row>
    <row r="841" spans="1:14" s="5" customFormat="1" ht="11.25" x14ac:dyDescent="0.25">
      <c r="A841" s="927"/>
      <c r="B841" s="928"/>
      <c r="C841" s="929"/>
      <c r="D841" s="936"/>
      <c r="E841" s="936"/>
      <c r="F841" s="10" t="s">
        <v>1079</v>
      </c>
      <c r="G841" s="243">
        <v>1</v>
      </c>
      <c r="H841" s="936"/>
      <c r="I841" s="10" t="s">
        <v>1050</v>
      </c>
      <c r="J841" s="55"/>
      <c r="K841" s="945"/>
      <c r="L841" s="943"/>
      <c r="M841" s="944"/>
      <c r="N841" s="622"/>
    </row>
    <row r="842" spans="1:14" s="5" customFormat="1" ht="11.25" x14ac:dyDescent="0.25">
      <c r="A842" s="927"/>
      <c r="B842" s="928"/>
      <c r="C842" s="929"/>
      <c r="D842" s="936"/>
      <c r="E842" s="936"/>
      <c r="F842" s="10" t="s">
        <v>1107</v>
      </c>
      <c r="G842" s="243">
        <v>1</v>
      </c>
      <c r="H842" s="936"/>
      <c r="I842" s="10" t="s">
        <v>1108</v>
      </c>
      <c r="J842" s="55" t="s">
        <v>1112</v>
      </c>
      <c r="K842" s="945"/>
      <c r="L842" s="943"/>
      <c r="M842" s="944"/>
      <c r="N842" s="622"/>
    </row>
    <row r="843" spans="1:14" s="5" customFormat="1" ht="11.25" x14ac:dyDescent="0.25">
      <c r="A843" s="927"/>
      <c r="B843" s="928"/>
      <c r="C843" s="929"/>
      <c r="D843" s="936"/>
      <c r="E843" s="936"/>
      <c r="F843" s="10" t="s">
        <v>1080</v>
      </c>
      <c r="G843" s="243">
        <v>5</v>
      </c>
      <c r="H843" s="936"/>
      <c r="I843" s="10" t="s">
        <v>1135</v>
      </c>
      <c r="J843" s="55"/>
      <c r="K843" s="945"/>
      <c r="L843" s="943"/>
      <c r="M843" s="944"/>
      <c r="N843" s="622"/>
    </row>
    <row r="844" spans="1:14" s="5" customFormat="1" ht="11.25" x14ac:dyDescent="0.25">
      <c r="A844" s="927"/>
      <c r="B844" s="928"/>
      <c r="C844" s="929"/>
      <c r="D844" s="936"/>
      <c r="E844" s="936"/>
      <c r="F844" s="10" t="s">
        <v>1092</v>
      </c>
      <c r="G844" s="243">
        <v>2</v>
      </c>
      <c r="H844" s="936"/>
      <c r="I844" s="10" t="s">
        <v>1050</v>
      </c>
      <c r="J844" s="55"/>
      <c r="K844" s="945"/>
      <c r="L844" s="943"/>
      <c r="M844" s="944"/>
      <c r="N844" s="622"/>
    </row>
    <row r="845" spans="1:14" s="5" customFormat="1" ht="11.25" x14ac:dyDescent="0.25">
      <c r="A845" s="927"/>
      <c r="B845" s="928"/>
      <c r="C845" s="929"/>
      <c r="D845" s="936"/>
      <c r="E845" s="936"/>
      <c r="F845" s="10" t="s">
        <v>1122</v>
      </c>
      <c r="G845" s="243">
        <v>1</v>
      </c>
      <c r="H845" s="936"/>
      <c r="I845" s="10" t="s">
        <v>1050</v>
      </c>
      <c r="J845" s="55"/>
      <c r="K845" s="945"/>
      <c r="L845" s="943"/>
      <c r="M845" s="944"/>
      <c r="N845" s="622"/>
    </row>
    <row r="846" spans="1:14" s="5" customFormat="1" ht="11.25" x14ac:dyDescent="0.25">
      <c r="A846" s="927"/>
      <c r="B846" s="928"/>
      <c r="C846" s="929"/>
      <c r="D846" s="936"/>
      <c r="E846" s="936"/>
      <c r="F846" s="10" t="s">
        <v>1139</v>
      </c>
      <c r="G846" s="243">
        <v>1</v>
      </c>
      <c r="H846" s="936"/>
      <c r="I846" s="10" t="s">
        <v>1050</v>
      </c>
      <c r="J846" s="55"/>
      <c r="K846" s="945"/>
      <c r="L846" s="943"/>
      <c r="M846" s="944"/>
      <c r="N846" s="622"/>
    </row>
    <row r="847" spans="1:14" s="5" customFormat="1" ht="11.25" x14ac:dyDescent="0.25">
      <c r="A847" s="927"/>
      <c r="B847" s="928"/>
      <c r="C847" s="929"/>
      <c r="D847" s="936"/>
      <c r="E847" s="936"/>
      <c r="F847" s="10" t="s">
        <v>1140</v>
      </c>
      <c r="G847" s="243">
        <v>1</v>
      </c>
      <c r="H847" s="936"/>
      <c r="I847" s="10" t="s">
        <v>1050</v>
      </c>
      <c r="J847" s="55"/>
      <c r="K847" s="945"/>
      <c r="L847" s="943"/>
      <c r="M847" s="944"/>
      <c r="N847" s="622"/>
    </row>
    <row r="848" spans="1:14" s="5" customFormat="1" ht="11.25" x14ac:dyDescent="0.25">
      <c r="A848" s="927"/>
      <c r="B848" s="928"/>
      <c r="C848" s="929"/>
      <c r="D848" s="936"/>
      <c r="E848" s="936"/>
      <c r="F848" s="10" t="s">
        <v>1076</v>
      </c>
      <c r="G848" s="243">
        <v>1</v>
      </c>
      <c r="H848" s="936"/>
      <c r="I848" s="10" t="s">
        <v>1050</v>
      </c>
      <c r="J848" s="55"/>
      <c r="K848" s="945"/>
      <c r="L848" s="943"/>
      <c r="M848" s="944"/>
      <c r="N848" s="622"/>
    </row>
    <row r="849" spans="1:14" s="5" customFormat="1" ht="11.25" x14ac:dyDescent="0.25">
      <c r="A849" s="927"/>
      <c r="B849" s="928"/>
      <c r="C849" s="929"/>
      <c r="D849" s="936"/>
      <c r="E849" s="936"/>
      <c r="F849" s="10" t="s">
        <v>1056</v>
      </c>
      <c r="G849" s="243">
        <v>1</v>
      </c>
      <c r="H849" s="936"/>
      <c r="I849" s="10" t="s">
        <v>1057</v>
      </c>
      <c r="J849" s="55" t="s">
        <v>1058</v>
      </c>
      <c r="K849" s="945"/>
      <c r="L849" s="943"/>
      <c r="M849" s="944"/>
      <c r="N849" s="622"/>
    </row>
    <row r="850" spans="1:14" s="5" customFormat="1" ht="11.25" x14ac:dyDescent="0.25">
      <c r="A850" s="927"/>
      <c r="B850" s="928"/>
      <c r="C850" s="929"/>
      <c r="D850" s="936"/>
      <c r="E850" s="936"/>
      <c r="F850" s="10" t="s">
        <v>1077</v>
      </c>
      <c r="G850" s="243">
        <v>1</v>
      </c>
      <c r="H850" s="936"/>
      <c r="I850" s="10" t="s">
        <v>1057</v>
      </c>
      <c r="J850" s="55" t="s">
        <v>1078</v>
      </c>
      <c r="K850" s="945"/>
      <c r="L850" s="943"/>
      <c r="M850" s="944"/>
      <c r="N850" s="622"/>
    </row>
    <row r="851" spans="1:14" s="5" customFormat="1" ht="11.25" x14ac:dyDescent="0.25">
      <c r="A851" s="927"/>
      <c r="B851" s="928"/>
      <c r="C851" s="929"/>
      <c r="D851" s="936"/>
      <c r="E851" s="936"/>
      <c r="F851" s="10" t="s">
        <v>1092</v>
      </c>
      <c r="G851" s="243">
        <v>1</v>
      </c>
      <c r="H851" s="936"/>
      <c r="I851" s="10" t="s">
        <v>1050</v>
      </c>
      <c r="J851" s="55"/>
      <c r="K851" s="945"/>
      <c r="L851" s="943"/>
      <c r="M851" s="944"/>
      <c r="N851" s="622"/>
    </row>
    <row r="852" spans="1:14" s="5" customFormat="1" ht="11.25" x14ac:dyDescent="0.25">
      <c r="A852" s="927"/>
      <c r="B852" s="928"/>
      <c r="C852" s="929"/>
      <c r="D852" s="936"/>
      <c r="E852" s="936"/>
      <c r="F852" s="10" t="s">
        <v>1081</v>
      </c>
      <c r="G852" s="243">
        <v>1</v>
      </c>
      <c r="H852" s="936"/>
      <c r="I852" s="10" t="s">
        <v>1082</v>
      </c>
      <c r="J852" s="55"/>
      <c r="K852" s="945"/>
      <c r="L852" s="943"/>
      <c r="M852" s="942"/>
      <c r="N852" s="622"/>
    </row>
    <row r="853" spans="1:14" s="5" customFormat="1" ht="11.25" x14ac:dyDescent="0.25">
      <c r="A853" s="927" t="s">
        <v>4989</v>
      </c>
      <c r="B853" s="928" t="s">
        <v>0</v>
      </c>
      <c r="C853" s="929" t="s">
        <v>5821</v>
      </c>
      <c r="D853" s="936" t="s">
        <v>64</v>
      </c>
      <c r="E853" s="936" t="s">
        <v>1155</v>
      </c>
      <c r="F853" s="10" t="s">
        <v>1156</v>
      </c>
      <c r="G853" s="243">
        <v>1</v>
      </c>
      <c r="H853" s="936" t="s">
        <v>6682</v>
      </c>
      <c r="I853" s="10" t="s">
        <v>1094</v>
      </c>
      <c r="J853" s="55"/>
      <c r="K853" s="945">
        <v>4</v>
      </c>
      <c r="L853" s="943"/>
      <c r="M853" s="941"/>
      <c r="N853" s="622"/>
    </row>
    <row r="854" spans="1:14" s="5" customFormat="1" ht="11.25" x14ac:dyDescent="0.25">
      <c r="A854" s="927"/>
      <c r="B854" s="928"/>
      <c r="C854" s="929"/>
      <c r="D854" s="936"/>
      <c r="E854" s="936"/>
      <c r="F854" s="10" t="s">
        <v>1052</v>
      </c>
      <c r="G854" s="243">
        <v>1</v>
      </c>
      <c r="H854" s="936"/>
      <c r="I854" s="10" t="s">
        <v>1050</v>
      </c>
      <c r="J854" s="55"/>
      <c r="K854" s="945"/>
      <c r="L854" s="943"/>
      <c r="M854" s="944"/>
      <c r="N854" s="622"/>
    </row>
    <row r="855" spans="1:14" s="5" customFormat="1" ht="11.25" x14ac:dyDescent="0.25">
      <c r="A855" s="927"/>
      <c r="B855" s="928"/>
      <c r="C855" s="929"/>
      <c r="D855" s="936"/>
      <c r="E855" s="936"/>
      <c r="F855" s="10" t="s">
        <v>1095</v>
      </c>
      <c r="G855" s="243">
        <v>1</v>
      </c>
      <c r="H855" s="936"/>
      <c r="I855" s="10" t="s">
        <v>1050</v>
      </c>
      <c r="J855" s="55"/>
      <c r="K855" s="945"/>
      <c r="L855" s="943"/>
      <c r="M855" s="942"/>
      <c r="N855" s="622"/>
    </row>
    <row r="856" spans="1:14" s="5" customFormat="1" ht="11.25" x14ac:dyDescent="0.25">
      <c r="A856" s="927" t="s">
        <v>4990</v>
      </c>
      <c r="B856" s="928" t="s">
        <v>0</v>
      </c>
      <c r="C856" s="929" t="s">
        <v>5821</v>
      </c>
      <c r="D856" s="936" t="s">
        <v>64</v>
      </c>
      <c r="E856" s="936" t="s">
        <v>1157</v>
      </c>
      <c r="F856" s="10" t="s">
        <v>1158</v>
      </c>
      <c r="G856" s="243">
        <v>1</v>
      </c>
      <c r="H856" s="936" t="s">
        <v>6682</v>
      </c>
      <c r="I856" s="10" t="s">
        <v>1094</v>
      </c>
      <c r="J856" s="55"/>
      <c r="K856" s="945">
        <v>4</v>
      </c>
      <c r="L856" s="943"/>
      <c r="M856" s="941"/>
      <c r="N856" s="622"/>
    </row>
    <row r="857" spans="1:14" s="5" customFormat="1" ht="11.25" x14ac:dyDescent="0.25">
      <c r="A857" s="927"/>
      <c r="B857" s="928"/>
      <c r="C857" s="929"/>
      <c r="D857" s="936"/>
      <c r="E857" s="936"/>
      <c r="F857" s="10" t="s">
        <v>1052</v>
      </c>
      <c r="G857" s="243">
        <v>1</v>
      </c>
      <c r="H857" s="936"/>
      <c r="I857" s="10" t="s">
        <v>1050</v>
      </c>
      <c r="J857" s="55"/>
      <c r="K857" s="945"/>
      <c r="L857" s="943"/>
      <c r="M857" s="944"/>
      <c r="N857" s="622"/>
    </row>
    <row r="858" spans="1:14" s="5" customFormat="1" ht="11.25" x14ac:dyDescent="0.25">
      <c r="A858" s="927"/>
      <c r="B858" s="928"/>
      <c r="C858" s="929"/>
      <c r="D858" s="936"/>
      <c r="E858" s="936"/>
      <c r="F858" s="10" t="s">
        <v>1095</v>
      </c>
      <c r="G858" s="243">
        <v>1</v>
      </c>
      <c r="H858" s="936"/>
      <c r="I858" s="10" t="s">
        <v>1050</v>
      </c>
      <c r="J858" s="55"/>
      <c r="K858" s="945"/>
      <c r="L858" s="943"/>
      <c r="M858" s="942"/>
      <c r="N858" s="622"/>
    </row>
    <row r="859" spans="1:14" s="5" customFormat="1" ht="11.25" x14ac:dyDescent="0.25">
      <c r="A859" s="927" t="s">
        <v>4991</v>
      </c>
      <c r="B859" s="928" t="s">
        <v>0</v>
      </c>
      <c r="C859" s="929" t="s">
        <v>5821</v>
      </c>
      <c r="D859" s="936" t="s">
        <v>64</v>
      </c>
      <c r="E859" s="936" t="s">
        <v>1159</v>
      </c>
      <c r="F859" s="10" t="s">
        <v>1160</v>
      </c>
      <c r="G859" s="243">
        <v>1</v>
      </c>
      <c r="H859" s="936" t="s">
        <v>6682</v>
      </c>
      <c r="I859" s="10" t="s">
        <v>1094</v>
      </c>
      <c r="J859" s="55"/>
      <c r="K859" s="945">
        <v>4</v>
      </c>
      <c r="L859" s="943"/>
      <c r="M859" s="941"/>
      <c r="N859" s="622"/>
    </row>
    <row r="860" spans="1:14" s="5" customFormat="1" ht="11.25" x14ac:dyDescent="0.25">
      <c r="A860" s="927"/>
      <c r="B860" s="928"/>
      <c r="C860" s="929"/>
      <c r="D860" s="936"/>
      <c r="E860" s="936"/>
      <c r="F860" s="10" t="s">
        <v>1052</v>
      </c>
      <c r="G860" s="243">
        <v>1</v>
      </c>
      <c r="H860" s="936"/>
      <c r="I860" s="10" t="s">
        <v>1050</v>
      </c>
      <c r="J860" s="55"/>
      <c r="K860" s="945"/>
      <c r="L860" s="943"/>
      <c r="M860" s="944"/>
      <c r="N860" s="622"/>
    </row>
    <row r="861" spans="1:14" s="5" customFormat="1" ht="11.25" x14ac:dyDescent="0.25">
      <c r="A861" s="927"/>
      <c r="B861" s="928"/>
      <c r="C861" s="929"/>
      <c r="D861" s="936"/>
      <c r="E861" s="936"/>
      <c r="F861" s="10" t="s">
        <v>1095</v>
      </c>
      <c r="G861" s="243">
        <v>1</v>
      </c>
      <c r="H861" s="936"/>
      <c r="I861" s="10" t="s">
        <v>1050</v>
      </c>
      <c r="J861" s="55"/>
      <c r="K861" s="945"/>
      <c r="L861" s="943"/>
      <c r="M861" s="942"/>
      <c r="N861" s="622"/>
    </row>
    <row r="862" spans="1:14" s="5" customFormat="1" ht="11.25" x14ac:dyDescent="0.25">
      <c r="A862" s="927" t="s">
        <v>4992</v>
      </c>
      <c r="B862" s="928" t="s">
        <v>0</v>
      </c>
      <c r="C862" s="929" t="s">
        <v>5821</v>
      </c>
      <c r="D862" s="936" t="s">
        <v>64</v>
      </c>
      <c r="E862" s="936" t="s">
        <v>1161</v>
      </c>
      <c r="F862" s="10" t="s">
        <v>1162</v>
      </c>
      <c r="G862" s="243">
        <v>1</v>
      </c>
      <c r="H862" s="936" t="s">
        <v>6682</v>
      </c>
      <c r="I862" s="10" t="s">
        <v>1094</v>
      </c>
      <c r="J862" s="55"/>
      <c r="K862" s="945">
        <v>4</v>
      </c>
      <c r="L862" s="943"/>
      <c r="M862" s="941"/>
      <c r="N862" s="622"/>
    </row>
    <row r="863" spans="1:14" s="5" customFormat="1" ht="11.25" x14ac:dyDescent="0.25">
      <c r="A863" s="927"/>
      <c r="B863" s="928"/>
      <c r="C863" s="929"/>
      <c r="D863" s="936"/>
      <c r="E863" s="936"/>
      <c r="F863" s="10" t="s">
        <v>1052</v>
      </c>
      <c r="G863" s="243">
        <v>1</v>
      </c>
      <c r="H863" s="936"/>
      <c r="I863" s="10" t="s">
        <v>1050</v>
      </c>
      <c r="J863" s="55"/>
      <c r="K863" s="945"/>
      <c r="L863" s="943"/>
      <c r="M863" s="944"/>
      <c r="N863" s="622"/>
    </row>
    <row r="864" spans="1:14" s="5" customFormat="1" ht="11.25" x14ac:dyDescent="0.25">
      <c r="A864" s="927"/>
      <c r="B864" s="928"/>
      <c r="C864" s="929"/>
      <c r="D864" s="936"/>
      <c r="E864" s="936"/>
      <c r="F864" s="10" t="s">
        <v>1095</v>
      </c>
      <c r="G864" s="243">
        <v>1</v>
      </c>
      <c r="H864" s="936"/>
      <c r="I864" s="10" t="s">
        <v>1050</v>
      </c>
      <c r="J864" s="55"/>
      <c r="K864" s="945"/>
      <c r="L864" s="943"/>
      <c r="M864" s="942"/>
      <c r="N864" s="622"/>
    </row>
    <row r="865" spans="1:14" s="5" customFormat="1" ht="11.25" x14ac:dyDescent="0.25">
      <c r="A865" s="927" t="s">
        <v>4993</v>
      </c>
      <c r="B865" s="928" t="s">
        <v>0</v>
      </c>
      <c r="C865" s="929" t="s">
        <v>5821</v>
      </c>
      <c r="D865" s="936" t="s">
        <v>64</v>
      </c>
      <c r="E865" s="936" t="s">
        <v>1163</v>
      </c>
      <c r="F865" s="10" t="s">
        <v>1164</v>
      </c>
      <c r="G865" s="243">
        <v>1</v>
      </c>
      <c r="H865" s="936" t="s">
        <v>6682</v>
      </c>
      <c r="I865" s="10" t="s">
        <v>1094</v>
      </c>
      <c r="J865" s="55"/>
      <c r="K865" s="945">
        <v>4</v>
      </c>
      <c r="L865" s="943"/>
      <c r="M865" s="941"/>
      <c r="N865" s="622"/>
    </row>
    <row r="866" spans="1:14" s="5" customFormat="1" ht="11.25" x14ac:dyDescent="0.25">
      <c r="A866" s="927"/>
      <c r="B866" s="928"/>
      <c r="C866" s="929"/>
      <c r="D866" s="936"/>
      <c r="E866" s="936"/>
      <c r="F866" s="10" t="s">
        <v>1052</v>
      </c>
      <c r="G866" s="243">
        <v>1</v>
      </c>
      <c r="H866" s="936"/>
      <c r="I866" s="10" t="s">
        <v>1050</v>
      </c>
      <c r="J866" s="55"/>
      <c r="K866" s="945"/>
      <c r="L866" s="943"/>
      <c r="M866" s="944"/>
      <c r="N866" s="622"/>
    </row>
    <row r="867" spans="1:14" s="5" customFormat="1" ht="11.25" x14ac:dyDescent="0.25">
      <c r="A867" s="927"/>
      <c r="B867" s="928"/>
      <c r="C867" s="929"/>
      <c r="D867" s="936"/>
      <c r="E867" s="936"/>
      <c r="F867" s="10" t="s">
        <v>1095</v>
      </c>
      <c r="G867" s="243">
        <v>1</v>
      </c>
      <c r="H867" s="936"/>
      <c r="I867" s="10" t="s">
        <v>1050</v>
      </c>
      <c r="J867" s="55"/>
      <c r="K867" s="945"/>
      <c r="L867" s="943"/>
      <c r="M867" s="942"/>
      <c r="N867" s="622"/>
    </row>
    <row r="868" spans="1:14" s="5" customFormat="1" ht="11.25" x14ac:dyDescent="0.25">
      <c r="A868" s="927" t="s">
        <v>4994</v>
      </c>
      <c r="B868" s="928" t="s">
        <v>0</v>
      </c>
      <c r="C868" s="929" t="s">
        <v>5821</v>
      </c>
      <c r="D868" s="936" t="s">
        <v>64</v>
      </c>
      <c r="E868" s="936" t="s">
        <v>1165</v>
      </c>
      <c r="F868" s="10" t="s">
        <v>1166</v>
      </c>
      <c r="G868" s="243">
        <v>1</v>
      </c>
      <c r="H868" s="936" t="s">
        <v>6682</v>
      </c>
      <c r="I868" s="10" t="s">
        <v>1094</v>
      </c>
      <c r="J868" s="55"/>
      <c r="K868" s="945">
        <v>4</v>
      </c>
      <c r="L868" s="943"/>
      <c r="M868" s="941"/>
      <c r="N868" s="622"/>
    </row>
    <row r="869" spans="1:14" s="5" customFormat="1" ht="11.25" x14ac:dyDescent="0.25">
      <c r="A869" s="927"/>
      <c r="B869" s="928"/>
      <c r="C869" s="929"/>
      <c r="D869" s="936"/>
      <c r="E869" s="936"/>
      <c r="F869" s="10" t="s">
        <v>1052</v>
      </c>
      <c r="G869" s="243">
        <v>1</v>
      </c>
      <c r="H869" s="936"/>
      <c r="I869" s="10" t="s">
        <v>1050</v>
      </c>
      <c r="J869" s="55"/>
      <c r="K869" s="945"/>
      <c r="L869" s="943"/>
      <c r="M869" s="944"/>
      <c r="N869" s="622"/>
    </row>
    <row r="870" spans="1:14" s="5" customFormat="1" ht="11.25" x14ac:dyDescent="0.25">
      <c r="A870" s="927"/>
      <c r="B870" s="928"/>
      <c r="C870" s="929"/>
      <c r="D870" s="936"/>
      <c r="E870" s="936"/>
      <c r="F870" s="10" t="s">
        <v>1095</v>
      </c>
      <c r="G870" s="243">
        <v>1</v>
      </c>
      <c r="H870" s="936"/>
      <c r="I870" s="10" t="s">
        <v>1050</v>
      </c>
      <c r="J870" s="55"/>
      <c r="K870" s="945"/>
      <c r="L870" s="943"/>
      <c r="M870" s="942"/>
      <c r="N870" s="622"/>
    </row>
    <row r="871" spans="1:14" s="5" customFormat="1" ht="11.25" x14ac:dyDescent="0.25">
      <c r="A871" s="927" t="s">
        <v>4995</v>
      </c>
      <c r="B871" s="928" t="s">
        <v>0</v>
      </c>
      <c r="C871" s="929" t="s">
        <v>5821</v>
      </c>
      <c r="D871" s="936" t="s">
        <v>64</v>
      </c>
      <c r="E871" s="936" t="s">
        <v>1167</v>
      </c>
      <c r="F871" s="10" t="s">
        <v>1168</v>
      </c>
      <c r="G871" s="243">
        <v>1</v>
      </c>
      <c r="H871" s="936" t="s">
        <v>6682</v>
      </c>
      <c r="I871" s="10" t="s">
        <v>1094</v>
      </c>
      <c r="J871" s="55"/>
      <c r="K871" s="945">
        <v>4</v>
      </c>
      <c r="L871" s="943"/>
      <c r="M871" s="941"/>
      <c r="N871" s="622"/>
    </row>
    <row r="872" spans="1:14" s="5" customFormat="1" ht="11.25" x14ac:dyDescent="0.25">
      <c r="A872" s="927"/>
      <c r="B872" s="928"/>
      <c r="C872" s="929"/>
      <c r="D872" s="936"/>
      <c r="E872" s="936"/>
      <c r="F872" s="10" t="s">
        <v>1052</v>
      </c>
      <c r="G872" s="243">
        <v>1</v>
      </c>
      <c r="H872" s="936"/>
      <c r="I872" s="10" t="s">
        <v>1050</v>
      </c>
      <c r="J872" s="55"/>
      <c r="K872" s="945"/>
      <c r="L872" s="943"/>
      <c r="M872" s="944"/>
      <c r="N872" s="622"/>
    </row>
    <row r="873" spans="1:14" s="5" customFormat="1" ht="11.25" x14ac:dyDescent="0.25">
      <c r="A873" s="927"/>
      <c r="B873" s="928"/>
      <c r="C873" s="929"/>
      <c r="D873" s="936"/>
      <c r="E873" s="936"/>
      <c r="F873" s="10" t="s">
        <v>1095</v>
      </c>
      <c r="G873" s="243">
        <v>1</v>
      </c>
      <c r="H873" s="936"/>
      <c r="I873" s="10" t="s">
        <v>1050</v>
      </c>
      <c r="J873" s="55"/>
      <c r="K873" s="945"/>
      <c r="L873" s="943"/>
      <c r="M873" s="942"/>
      <c r="N873" s="622"/>
    </row>
    <row r="874" spans="1:14" s="5" customFormat="1" ht="11.25" x14ac:dyDescent="0.25">
      <c r="A874" s="927" t="s">
        <v>4996</v>
      </c>
      <c r="B874" s="928" t="s">
        <v>0</v>
      </c>
      <c r="C874" s="929" t="s">
        <v>5821</v>
      </c>
      <c r="D874" s="936" t="s">
        <v>64</v>
      </c>
      <c r="E874" s="936" t="s">
        <v>1169</v>
      </c>
      <c r="F874" s="10" t="s">
        <v>1170</v>
      </c>
      <c r="G874" s="243">
        <v>1</v>
      </c>
      <c r="H874" s="936" t="s">
        <v>6682</v>
      </c>
      <c r="I874" s="10" t="s">
        <v>1094</v>
      </c>
      <c r="J874" s="55"/>
      <c r="K874" s="945">
        <v>4</v>
      </c>
      <c r="L874" s="941"/>
      <c r="M874" s="941"/>
      <c r="N874" s="622"/>
    </row>
    <row r="875" spans="1:14" s="5" customFormat="1" ht="11.25" x14ac:dyDescent="0.25">
      <c r="A875" s="927"/>
      <c r="B875" s="928"/>
      <c r="C875" s="929"/>
      <c r="D875" s="936"/>
      <c r="E875" s="936"/>
      <c r="F875" s="10" t="s">
        <v>1052</v>
      </c>
      <c r="G875" s="243">
        <v>1</v>
      </c>
      <c r="H875" s="936"/>
      <c r="I875" s="10" t="s">
        <v>1050</v>
      </c>
      <c r="J875" s="55"/>
      <c r="K875" s="945"/>
      <c r="L875" s="944"/>
      <c r="M875" s="944"/>
      <c r="N875" s="622"/>
    </row>
    <row r="876" spans="1:14" s="5" customFormat="1" ht="11.25" x14ac:dyDescent="0.25">
      <c r="A876" s="927"/>
      <c r="B876" s="928"/>
      <c r="C876" s="929"/>
      <c r="D876" s="936"/>
      <c r="E876" s="936"/>
      <c r="F876" s="10" t="s">
        <v>1095</v>
      </c>
      <c r="G876" s="243">
        <v>1</v>
      </c>
      <c r="H876" s="936"/>
      <c r="I876" s="10" t="s">
        <v>1050</v>
      </c>
      <c r="J876" s="55"/>
      <c r="K876" s="945"/>
      <c r="L876" s="944"/>
      <c r="M876" s="944"/>
      <c r="N876" s="622"/>
    </row>
    <row r="877" spans="1:14" s="5" customFormat="1" ht="11.25" x14ac:dyDescent="0.25">
      <c r="A877" s="927"/>
      <c r="B877" s="928"/>
      <c r="C877" s="929"/>
      <c r="D877" s="936"/>
      <c r="E877" s="936"/>
      <c r="F877" s="10" t="s">
        <v>1171</v>
      </c>
      <c r="G877" s="243">
        <v>1</v>
      </c>
      <c r="H877" s="936"/>
      <c r="I877" s="10" t="s">
        <v>1050</v>
      </c>
      <c r="J877" s="55"/>
      <c r="K877" s="945"/>
      <c r="L877" s="944"/>
      <c r="M877" s="944"/>
      <c r="N877" s="622"/>
    </row>
    <row r="878" spans="1:14" s="5" customFormat="1" ht="11.25" x14ac:dyDescent="0.25">
      <c r="A878" s="927"/>
      <c r="B878" s="928"/>
      <c r="C878" s="929"/>
      <c r="D878" s="936"/>
      <c r="E878" s="936"/>
      <c r="F878" s="10" t="s">
        <v>1172</v>
      </c>
      <c r="G878" s="243">
        <v>1</v>
      </c>
      <c r="H878" s="936"/>
      <c r="I878" s="10" t="s">
        <v>1173</v>
      </c>
      <c r="J878" s="55" t="s">
        <v>1174</v>
      </c>
      <c r="K878" s="945"/>
      <c r="L878" s="944"/>
      <c r="M878" s="944"/>
      <c r="N878" s="622"/>
    </row>
    <row r="879" spans="1:14" s="5" customFormat="1" ht="11.25" x14ac:dyDescent="0.25">
      <c r="A879" s="927"/>
      <c r="B879" s="928"/>
      <c r="C879" s="929"/>
      <c r="D879" s="936"/>
      <c r="E879" s="936"/>
      <c r="F879" s="10" t="s">
        <v>1175</v>
      </c>
      <c r="G879" s="243">
        <v>1</v>
      </c>
      <c r="H879" s="936"/>
      <c r="I879" s="10" t="s">
        <v>1173</v>
      </c>
      <c r="J879" s="55" t="s">
        <v>1176</v>
      </c>
      <c r="K879" s="945"/>
      <c r="L879" s="944"/>
      <c r="M879" s="944"/>
      <c r="N879" s="622"/>
    </row>
    <row r="880" spans="1:14" s="5" customFormat="1" ht="11.25" x14ac:dyDescent="0.25">
      <c r="A880" s="927"/>
      <c r="B880" s="928"/>
      <c r="C880" s="929"/>
      <c r="D880" s="936"/>
      <c r="E880" s="936"/>
      <c r="F880" s="10" t="s">
        <v>1177</v>
      </c>
      <c r="G880" s="243">
        <v>1</v>
      </c>
      <c r="H880" s="936"/>
      <c r="I880" s="10" t="s">
        <v>1050</v>
      </c>
      <c r="J880" s="55"/>
      <c r="K880" s="945"/>
      <c r="L880" s="944"/>
      <c r="M880" s="944"/>
      <c r="N880" s="622"/>
    </row>
    <row r="881" spans="1:14" s="5" customFormat="1" ht="11.25" x14ac:dyDescent="0.25">
      <c r="A881" s="927"/>
      <c r="B881" s="928"/>
      <c r="C881" s="929"/>
      <c r="D881" s="936"/>
      <c r="E881" s="936"/>
      <c r="F881" s="10" t="s">
        <v>1178</v>
      </c>
      <c r="G881" s="243">
        <v>1</v>
      </c>
      <c r="H881" s="936"/>
      <c r="I881" s="10" t="s">
        <v>1054</v>
      </c>
      <c r="J881" s="55" t="s">
        <v>1179</v>
      </c>
      <c r="K881" s="945"/>
      <c r="L881" s="944"/>
      <c r="M881" s="944"/>
      <c r="N881" s="622"/>
    </row>
    <row r="882" spans="1:14" s="5" customFormat="1" ht="11.25" x14ac:dyDescent="0.25">
      <c r="A882" s="927"/>
      <c r="B882" s="928"/>
      <c r="C882" s="929"/>
      <c r="D882" s="936"/>
      <c r="E882" s="936"/>
      <c r="F882" s="10" t="s">
        <v>1076</v>
      </c>
      <c r="G882" s="243">
        <v>1</v>
      </c>
      <c r="H882" s="936"/>
      <c r="I882" s="10" t="s">
        <v>1050</v>
      </c>
      <c r="J882" s="55"/>
      <c r="K882" s="945"/>
      <c r="L882" s="944"/>
      <c r="M882" s="944"/>
      <c r="N882" s="622"/>
    </row>
    <row r="883" spans="1:14" s="5" customFormat="1" ht="11.25" x14ac:dyDescent="0.25">
      <c r="A883" s="927"/>
      <c r="B883" s="928"/>
      <c r="C883" s="929"/>
      <c r="D883" s="936"/>
      <c r="E883" s="936"/>
      <c r="F883" s="10" t="s">
        <v>1088</v>
      </c>
      <c r="G883" s="243">
        <v>1</v>
      </c>
      <c r="H883" s="936"/>
      <c r="I883" s="10" t="s">
        <v>1050</v>
      </c>
      <c r="J883" s="55"/>
      <c r="K883" s="945"/>
      <c r="L883" s="944"/>
      <c r="M883" s="944"/>
      <c r="N883" s="622"/>
    </row>
    <row r="884" spans="1:14" s="5" customFormat="1" ht="11.25" x14ac:dyDescent="0.25">
      <c r="A884" s="927"/>
      <c r="B884" s="928"/>
      <c r="C884" s="929"/>
      <c r="D884" s="936"/>
      <c r="E884" s="936"/>
      <c r="F884" s="10" t="s">
        <v>1065</v>
      </c>
      <c r="G884" s="243">
        <v>1</v>
      </c>
      <c r="H884" s="936"/>
      <c r="I884" s="10" t="s">
        <v>1057</v>
      </c>
      <c r="J884" s="55" t="s">
        <v>1180</v>
      </c>
      <c r="K884" s="945"/>
      <c r="L884" s="944"/>
      <c r="M884" s="944"/>
      <c r="N884" s="622"/>
    </row>
    <row r="885" spans="1:14" s="5" customFormat="1" ht="22.5" x14ac:dyDescent="0.25">
      <c r="A885" s="927"/>
      <c r="B885" s="928"/>
      <c r="C885" s="929"/>
      <c r="D885" s="936"/>
      <c r="E885" s="936"/>
      <c r="F885" s="10" t="s">
        <v>1181</v>
      </c>
      <c r="G885" s="243">
        <v>1</v>
      </c>
      <c r="H885" s="936"/>
      <c r="I885" s="10" t="s">
        <v>1050</v>
      </c>
      <c r="J885" s="55"/>
      <c r="K885" s="945"/>
      <c r="L885" s="944"/>
      <c r="M885" s="944"/>
      <c r="N885" s="622"/>
    </row>
    <row r="886" spans="1:14" s="5" customFormat="1" ht="11.25" x14ac:dyDescent="0.25">
      <c r="A886" s="927"/>
      <c r="B886" s="928"/>
      <c r="C886" s="929"/>
      <c r="D886" s="936"/>
      <c r="E886" s="936"/>
      <c r="F886" s="10" t="s">
        <v>1182</v>
      </c>
      <c r="G886" s="243">
        <v>1</v>
      </c>
      <c r="H886" s="936"/>
      <c r="I886" s="10" t="s">
        <v>1054</v>
      </c>
      <c r="J886" s="55" t="s">
        <v>1183</v>
      </c>
      <c r="K886" s="945"/>
      <c r="L886" s="944"/>
      <c r="M886" s="944"/>
      <c r="N886" s="622"/>
    </row>
    <row r="887" spans="1:14" s="5" customFormat="1" ht="11.25" x14ac:dyDescent="0.25">
      <c r="A887" s="927"/>
      <c r="B887" s="928"/>
      <c r="C887" s="929"/>
      <c r="D887" s="936"/>
      <c r="E887" s="936"/>
      <c r="F887" s="10" t="s">
        <v>1076</v>
      </c>
      <c r="G887" s="243">
        <v>1</v>
      </c>
      <c r="H887" s="936"/>
      <c r="I887" s="10" t="s">
        <v>1050</v>
      </c>
      <c r="J887" s="55"/>
      <c r="K887" s="945"/>
      <c r="L887" s="944"/>
      <c r="M887" s="944"/>
      <c r="N887" s="622"/>
    </row>
    <row r="888" spans="1:14" s="5" customFormat="1" ht="11.25" x14ac:dyDescent="0.25">
      <c r="A888" s="927"/>
      <c r="B888" s="928"/>
      <c r="C888" s="929"/>
      <c r="D888" s="936"/>
      <c r="E888" s="936"/>
      <c r="F888" s="10" t="s">
        <v>1088</v>
      </c>
      <c r="G888" s="243">
        <v>1</v>
      </c>
      <c r="H888" s="936"/>
      <c r="I888" s="10" t="s">
        <v>1050</v>
      </c>
      <c r="J888" s="55"/>
      <c r="K888" s="945"/>
      <c r="L888" s="944"/>
      <c r="M888" s="944"/>
      <c r="N888" s="622"/>
    </row>
    <row r="889" spans="1:14" s="5" customFormat="1" ht="11.25" x14ac:dyDescent="0.25">
      <c r="A889" s="927"/>
      <c r="B889" s="928"/>
      <c r="C889" s="929"/>
      <c r="D889" s="936"/>
      <c r="E889" s="936"/>
      <c r="F889" s="10" t="s">
        <v>1065</v>
      </c>
      <c r="G889" s="243">
        <v>1</v>
      </c>
      <c r="H889" s="936"/>
      <c r="I889" s="10" t="s">
        <v>1057</v>
      </c>
      <c r="J889" s="55" t="s">
        <v>1180</v>
      </c>
      <c r="K889" s="945"/>
      <c r="L889" s="944"/>
      <c r="M889" s="944"/>
      <c r="N889" s="622"/>
    </row>
    <row r="890" spans="1:14" s="5" customFormat="1" ht="11.25" x14ac:dyDescent="0.25">
      <c r="A890" s="927"/>
      <c r="B890" s="928"/>
      <c r="C890" s="929"/>
      <c r="D890" s="936"/>
      <c r="E890" s="936"/>
      <c r="F890" s="10" t="s">
        <v>1184</v>
      </c>
      <c r="G890" s="243">
        <v>1</v>
      </c>
      <c r="H890" s="936"/>
      <c r="I890" s="10" t="s">
        <v>1050</v>
      </c>
      <c r="J890" s="55"/>
      <c r="K890" s="945"/>
      <c r="L890" s="944"/>
      <c r="M890" s="944"/>
      <c r="N890" s="622"/>
    </row>
    <row r="891" spans="1:14" s="5" customFormat="1" ht="11.25" x14ac:dyDescent="0.25">
      <c r="A891" s="927"/>
      <c r="B891" s="928"/>
      <c r="C891" s="929"/>
      <c r="D891" s="936"/>
      <c r="E891" s="936"/>
      <c r="F891" s="10" t="s">
        <v>1182</v>
      </c>
      <c r="G891" s="243">
        <v>1</v>
      </c>
      <c r="H891" s="936"/>
      <c r="I891" s="10" t="s">
        <v>1054</v>
      </c>
      <c r="J891" s="55" t="s">
        <v>1179</v>
      </c>
      <c r="K891" s="945"/>
      <c r="L891" s="944"/>
      <c r="M891" s="944"/>
      <c r="N891" s="622"/>
    </row>
    <row r="892" spans="1:14" s="5" customFormat="1" ht="11.25" x14ac:dyDescent="0.25">
      <c r="A892" s="927"/>
      <c r="B892" s="928"/>
      <c r="C892" s="929"/>
      <c r="D892" s="936"/>
      <c r="E892" s="936"/>
      <c r="F892" s="10" t="s">
        <v>1076</v>
      </c>
      <c r="G892" s="243">
        <v>1</v>
      </c>
      <c r="H892" s="936"/>
      <c r="I892" s="10" t="s">
        <v>1050</v>
      </c>
      <c r="J892" s="55"/>
      <c r="K892" s="945"/>
      <c r="L892" s="944"/>
      <c r="M892" s="944"/>
      <c r="N892" s="622"/>
    </row>
    <row r="893" spans="1:14" s="5" customFormat="1" ht="11.25" x14ac:dyDescent="0.25">
      <c r="A893" s="927"/>
      <c r="B893" s="928"/>
      <c r="C893" s="929"/>
      <c r="D893" s="936"/>
      <c r="E893" s="936"/>
      <c r="F893" s="10" t="s">
        <v>1088</v>
      </c>
      <c r="G893" s="243">
        <v>1</v>
      </c>
      <c r="H893" s="936"/>
      <c r="I893" s="10" t="s">
        <v>1050</v>
      </c>
      <c r="J893" s="55"/>
      <c r="K893" s="945"/>
      <c r="L893" s="944"/>
      <c r="M893" s="944"/>
      <c r="N893" s="622"/>
    </row>
    <row r="894" spans="1:14" s="5" customFormat="1" ht="11.25" x14ac:dyDescent="0.25">
      <c r="A894" s="927"/>
      <c r="B894" s="928"/>
      <c r="C894" s="929"/>
      <c r="D894" s="936"/>
      <c r="E894" s="936"/>
      <c r="F894" s="10" t="s">
        <v>1065</v>
      </c>
      <c r="G894" s="243">
        <v>1</v>
      </c>
      <c r="H894" s="936"/>
      <c r="I894" s="10" t="s">
        <v>1057</v>
      </c>
      <c r="J894" s="55" t="s">
        <v>1180</v>
      </c>
      <c r="K894" s="945"/>
      <c r="L894" s="944"/>
      <c r="M894" s="944"/>
      <c r="N894" s="622"/>
    </row>
    <row r="895" spans="1:14" s="5" customFormat="1" ht="22.5" x14ac:dyDescent="0.25">
      <c r="A895" s="927"/>
      <c r="B895" s="928"/>
      <c r="C895" s="929"/>
      <c r="D895" s="936"/>
      <c r="E895" s="936"/>
      <c r="F895" s="10" t="s">
        <v>1185</v>
      </c>
      <c r="G895" s="243">
        <v>1</v>
      </c>
      <c r="H895" s="936"/>
      <c r="I895" s="10" t="s">
        <v>1050</v>
      </c>
      <c r="J895" s="55"/>
      <c r="K895" s="945"/>
      <c r="L895" s="944"/>
      <c r="M895" s="944"/>
      <c r="N895" s="622"/>
    </row>
    <row r="896" spans="1:14" s="5" customFormat="1" ht="11.25" x14ac:dyDescent="0.25">
      <c r="A896" s="927"/>
      <c r="B896" s="928"/>
      <c r="C896" s="929"/>
      <c r="D896" s="936"/>
      <c r="E896" s="936"/>
      <c r="F896" s="10" t="s">
        <v>1182</v>
      </c>
      <c r="G896" s="243">
        <v>1</v>
      </c>
      <c r="H896" s="936"/>
      <c r="I896" s="10" t="s">
        <v>1054</v>
      </c>
      <c r="J896" s="55" t="s">
        <v>1183</v>
      </c>
      <c r="K896" s="945"/>
      <c r="L896" s="944"/>
      <c r="M896" s="944"/>
      <c r="N896" s="622"/>
    </row>
    <row r="897" spans="1:14" s="5" customFormat="1" ht="11.25" x14ac:dyDescent="0.25">
      <c r="A897" s="927"/>
      <c r="B897" s="928"/>
      <c r="C897" s="929"/>
      <c r="D897" s="936"/>
      <c r="E897" s="936"/>
      <c r="F897" s="10" t="s">
        <v>1076</v>
      </c>
      <c r="G897" s="243">
        <v>1</v>
      </c>
      <c r="H897" s="936"/>
      <c r="I897" s="10" t="s">
        <v>1050</v>
      </c>
      <c r="J897" s="55"/>
      <c r="K897" s="945"/>
      <c r="L897" s="944"/>
      <c r="M897" s="944"/>
      <c r="N897" s="622"/>
    </row>
    <row r="898" spans="1:14" s="5" customFormat="1" ht="11.25" x14ac:dyDescent="0.25">
      <c r="A898" s="927"/>
      <c r="B898" s="928"/>
      <c r="C898" s="929"/>
      <c r="D898" s="936"/>
      <c r="E898" s="936"/>
      <c r="F898" s="10" t="s">
        <v>1088</v>
      </c>
      <c r="G898" s="243">
        <v>1</v>
      </c>
      <c r="H898" s="936"/>
      <c r="I898" s="10" t="s">
        <v>1050</v>
      </c>
      <c r="J898" s="55"/>
      <c r="K898" s="945"/>
      <c r="L898" s="944"/>
      <c r="M898" s="944"/>
      <c r="N898" s="622"/>
    </row>
    <row r="899" spans="1:14" s="5" customFormat="1" ht="11.25" x14ac:dyDescent="0.25">
      <c r="A899" s="927"/>
      <c r="B899" s="928"/>
      <c r="C899" s="929"/>
      <c r="D899" s="936"/>
      <c r="E899" s="936"/>
      <c r="F899" s="10" t="s">
        <v>1065</v>
      </c>
      <c r="G899" s="243">
        <v>1</v>
      </c>
      <c r="H899" s="936"/>
      <c r="I899" s="10" t="s">
        <v>1057</v>
      </c>
      <c r="J899" s="55" t="s">
        <v>1180</v>
      </c>
      <c r="K899" s="945"/>
      <c r="L899" s="944"/>
      <c r="M899" s="944"/>
      <c r="N899" s="622"/>
    </row>
    <row r="900" spans="1:14" s="5" customFormat="1" ht="11.25" x14ac:dyDescent="0.25">
      <c r="A900" s="927"/>
      <c r="B900" s="928"/>
      <c r="C900" s="929"/>
      <c r="D900" s="936"/>
      <c r="E900" s="936"/>
      <c r="F900" s="10" t="s">
        <v>1172</v>
      </c>
      <c r="G900" s="243">
        <v>1</v>
      </c>
      <c r="H900" s="936"/>
      <c r="I900" s="10" t="s">
        <v>1173</v>
      </c>
      <c r="J900" s="55" t="s">
        <v>1186</v>
      </c>
      <c r="K900" s="945"/>
      <c r="L900" s="942"/>
      <c r="M900" s="942"/>
      <c r="N900" s="622"/>
    </row>
    <row r="901" spans="1:14" s="5" customFormat="1" ht="11.25" x14ac:dyDescent="0.25">
      <c r="A901" s="927" t="s">
        <v>4997</v>
      </c>
      <c r="B901" s="928" t="s">
        <v>0</v>
      </c>
      <c r="C901" s="929" t="s">
        <v>5821</v>
      </c>
      <c r="D901" s="936" t="s">
        <v>67</v>
      </c>
      <c r="E901" s="936" t="s">
        <v>1187</v>
      </c>
      <c r="F901" s="10" t="s">
        <v>1188</v>
      </c>
      <c r="G901" s="243">
        <v>1</v>
      </c>
      <c r="H901" s="936" t="s">
        <v>6682</v>
      </c>
      <c r="I901" s="10" t="s">
        <v>1050</v>
      </c>
      <c r="J901" s="55"/>
      <c r="K901" s="945">
        <v>4</v>
      </c>
      <c r="L901" s="943"/>
      <c r="M901" s="941"/>
      <c r="N901" s="622"/>
    </row>
    <row r="902" spans="1:14" s="5" customFormat="1" ht="11.25" x14ac:dyDescent="0.25">
      <c r="A902" s="927"/>
      <c r="B902" s="928"/>
      <c r="C902" s="929"/>
      <c r="D902" s="936"/>
      <c r="E902" s="936"/>
      <c r="F902" s="10" t="s">
        <v>1189</v>
      </c>
      <c r="G902" s="243">
        <v>1</v>
      </c>
      <c r="H902" s="936"/>
      <c r="I902" s="10" t="s">
        <v>1190</v>
      </c>
      <c r="J902" s="55" t="s">
        <v>1191</v>
      </c>
      <c r="K902" s="945"/>
      <c r="L902" s="943"/>
      <c r="M902" s="944"/>
      <c r="N902" s="622"/>
    </row>
    <row r="903" spans="1:14" s="5" customFormat="1" ht="11.25" x14ac:dyDescent="0.25">
      <c r="A903" s="927"/>
      <c r="B903" s="928"/>
      <c r="C903" s="929"/>
      <c r="D903" s="936"/>
      <c r="E903" s="936"/>
      <c r="F903" s="10" t="s">
        <v>1192</v>
      </c>
      <c r="G903" s="243">
        <v>256</v>
      </c>
      <c r="H903" s="936"/>
      <c r="I903" s="10" t="s">
        <v>1050</v>
      </c>
      <c r="J903" s="55" t="s">
        <v>1193</v>
      </c>
      <c r="K903" s="945"/>
      <c r="L903" s="943"/>
      <c r="M903" s="942"/>
      <c r="N903" s="622"/>
    </row>
    <row r="904" spans="1:14" s="5" customFormat="1" ht="11.25" x14ac:dyDescent="0.25">
      <c r="A904" s="927" t="s">
        <v>4998</v>
      </c>
      <c r="B904" s="928" t="s">
        <v>0</v>
      </c>
      <c r="C904" s="929" t="s">
        <v>5821</v>
      </c>
      <c r="D904" s="936" t="s">
        <v>67</v>
      </c>
      <c r="E904" s="936" t="s">
        <v>1194</v>
      </c>
      <c r="F904" s="10" t="s">
        <v>1195</v>
      </c>
      <c r="G904" s="243">
        <v>1</v>
      </c>
      <c r="H904" s="936" t="s">
        <v>6682</v>
      </c>
      <c r="I904" s="10" t="s">
        <v>1173</v>
      </c>
      <c r="J904" s="55" t="s">
        <v>1196</v>
      </c>
      <c r="K904" s="945">
        <v>4</v>
      </c>
      <c r="L904" s="943"/>
      <c r="M904" s="941"/>
      <c r="N904" s="622"/>
    </row>
    <row r="905" spans="1:14" s="5" customFormat="1" ht="22.5" x14ac:dyDescent="0.25">
      <c r="A905" s="927"/>
      <c r="B905" s="928"/>
      <c r="C905" s="929"/>
      <c r="D905" s="936"/>
      <c r="E905" s="936"/>
      <c r="F905" s="10" t="s">
        <v>1197</v>
      </c>
      <c r="G905" s="243">
        <v>1</v>
      </c>
      <c r="H905" s="936"/>
      <c r="I905" s="10" t="s">
        <v>1050</v>
      </c>
      <c r="J905" s="55"/>
      <c r="K905" s="945"/>
      <c r="L905" s="943"/>
      <c r="M905" s="944"/>
      <c r="N905" s="622"/>
    </row>
    <row r="906" spans="1:14" s="5" customFormat="1" ht="11.25" x14ac:dyDescent="0.25">
      <c r="A906" s="927"/>
      <c r="B906" s="928"/>
      <c r="C906" s="929"/>
      <c r="D906" s="936"/>
      <c r="E906" s="936"/>
      <c r="F906" s="10" t="s">
        <v>1198</v>
      </c>
      <c r="G906" s="243">
        <v>1</v>
      </c>
      <c r="H906" s="936"/>
      <c r="I906" s="10" t="s">
        <v>1054</v>
      </c>
      <c r="J906" s="55" t="s">
        <v>1199</v>
      </c>
      <c r="K906" s="945"/>
      <c r="L906" s="943"/>
      <c r="M906" s="942"/>
      <c r="N906" s="622"/>
    </row>
    <row r="907" spans="1:14" s="5" customFormat="1" ht="11.25" x14ac:dyDescent="0.25">
      <c r="A907" s="927" t="s">
        <v>4999</v>
      </c>
      <c r="B907" s="928" t="s">
        <v>0</v>
      </c>
      <c r="C907" s="929" t="s">
        <v>5821</v>
      </c>
      <c r="D907" s="936" t="s">
        <v>67</v>
      </c>
      <c r="E907" s="936" t="s">
        <v>1200</v>
      </c>
      <c r="F907" s="10" t="s">
        <v>6699</v>
      </c>
      <c r="G907" s="243">
        <v>1</v>
      </c>
      <c r="H907" s="936" t="s">
        <v>6682</v>
      </c>
      <c r="I907" s="10" t="s">
        <v>1050</v>
      </c>
      <c r="J907" s="55"/>
      <c r="K907" s="945">
        <v>4</v>
      </c>
      <c r="L907" s="943"/>
      <c r="M907" s="941"/>
      <c r="N907" s="622"/>
    </row>
    <row r="908" spans="1:14" s="5" customFormat="1" ht="11.25" x14ac:dyDescent="0.25">
      <c r="A908" s="927"/>
      <c r="B908" s="928"/>
      <c r="C908" s="929"/>
      <c r="D908" s="936"/>
      <c r="E908" s="936"/>
      <c r="F908" s="10" t="s">
        <v>6700</v>
      </c>
      <c r="G908" s="243">
        <v>1</v>
      </c>
      <c r="H908" s="936"/>
      <c r="I908" s="10" t="s">
        <v>1050</v>
      </c>
      <c r="J908" s="55"/>
      <c r="K908" s="945"/>
      <c r="L908" s="943"/>
      <c r="M908" s="944"/>
      <c r="N908" s="622"/>
    </row>
    <row r="909" spans="1:14" s="5" customFormat="1" ht="11.25" x14ac:dyDescent="0.25">
      <c r="A909" s="927"/>
      <c r="B909" s="928"/>
      <c r="C909" s="929"/>
      <c r="D909" s="936"/>
      <c r="E909" s="936"/>
      <c r="F909" s="10" t="s">
        <v>6701</v>
      </c>
      <c r="G909" s="243">
        <v>1</v>
      </c>
      <c r="H909" s="936"/>
      <c r="I909" s="10" t="s">
        <v>1050</v>
      </c>
      <c r="J909" s="55"/>
      <c r="K909" s="945"/>
      <c r="L909" s="943"/>
      <c r="M909" s="944"/>
      <c r="N909" s="622"/>
    </row>
    <row r="910" spans="1:14" s="5" customFormat="1" ht="11.25" x14ac:dyDescent="0.25">
      <c r="A910" s="927"/>
      <c r="B910" s="928"/>
      <c r="C910" s="929"/>
      <c r="D910" s="936"/>
      <c r="E910" s="936"/>
      <c r="F910" s="10" t="s">
        <v>6702</v>
      </c>
      <c r="G910" s="243">
        <v>1</v>
      </c>
      <c r="H910" s="936"/>
      <c r="I910" s="10" t="s">
        <v>1050</v>
      </c>
      <c r="J910" s="55"/>
      <c r="K910" s="945"/>
      <c r="L910" s="943"/>
      <c r="M910" s="944"/>
      <c r="N910" s="622"/>
    </row>
    <row r="911" spans="1:14" s="5" customFormat="1" ht="11.25" x14ac:dyDescent="0.25">
      <c r="A911" s="927"/>
      <c r="B911" s="928"/>
      <c r="C911" s="929"/>
      <c r="D911" s="936"/>
      <c r="E911" s="936"/>
      <c r="F911" s="10" t="s">
        <v>6703</v>
      </c>
      <c r="G911" s="243">
        <v>2</v>
      </c>
      <c r="H911" s="936"/>
      <c r="I911" s="10" t="s">
        <v>1050</v>
      </c>
      <c r="J911" s="55"/>
      <c r="K911" s="945"/>
      <c r="L911" s="943"/>
      <c r="M911" s="944"/>
      <c r="N911" s="622"/>
    </row>
    <row r="912" spans="1:14" s="5" customFormat="1" ht="11.25" x14ac:dyDescent="0.25">
      <c r="A912" s="927"/>
      <c r="B912" s="928"/>
      <c r="C912" s="929"/>
      <c r="D912" s="936"/>
      <c r="E912" s="936"/>
      <c r="F912" s="10" t="s">
        <v>1205</v>
      </c>
      <c r="G912" s="243">
        <v>1</v>
      </c>
      <c r="H912" s="936"/>
      <c r="I912" s="10" t="s">
        <v>1050</v>
      </c>
      <c r="J912" s="55"/>
      <c r="K912" s="945"/>
      <c r="L912" s="943"/>
      <c r="M912" s="944"/>
      <c r="N912" s="622"/>
    </row>
    <row r="913" spans="1:14" s="3" customFormat="1" ht="11.25" x14ac:dyDescent="0.25">
      <c r="A913" s="927"/>
      <c r="B913" s="928"/>
      <c r="C913" s="929"/>
      <c r="D913" s="936"/>
      <c r="E913" s="936"/>
      <c r="F913" s="10" t="s">
        <v>6704</v>
      </c>
      <c r="G913" s="243">
        <v>1</v>
      </c>
      <c r="H913" s="936"/>
      <c r="I913" s="10" t="s">
        <v>1050</v>
      </c>
      <c r="J913" s="55"/>
      <c r="K913" s="945"/>
      <c r="L913" s="943"/>
      <c r="M913" s="944"/>
      <c r="N913" s="681"/>
    </row>
    <row r="914" spans="1:14" s="3" customFormat="1" ht="11.25" x14ac:dyDescent="0.25">
      <c r="A914" s="927"/>
      <c r="B914" s="928"/>
      <c r="C914" s="929"/>
      <c r="D914" s="936"/>
      <c r="E914" s="936"/>
      <c r="F914" s="10" t="s">
        <v>6705</v>
      </c>
      <c r="G914" s="243">
        <v>2</v>
      </c>
      <c r="H914" s="936"/>
      <c r="I914" s="10" t="s">
        <v>1050</v>
      </c>
      <c r="J914" s="55"/>
      <c r="K914" s="945"/>
      <c r="L914" s="943"/>
      <c r="M914" s="944"/>
      <c r="N914" s="681"/>
    </row>
    <row r="915" spans="1:14" s="3" customFormat="1" ht="11.25" x14ac:dyDescent="0.25">
      <c r="A915" s="927"/>
      <c r="B915" s="928"/>
      <c r="C915" s="929"/>
      <c r="D915" s="936"/>
      <c r="E915" s="936"/>
      <c r="F915" s="10" t="s">
        <v>6706</v>
      </c>
      <c r="G915" s="243">
        <v>1</v>
      </c>
      <c r="H915" s="936"/>
      <c r="I915" s="10" t="s">
        <v>1050</v>
      </c>
      <c r="J915" s="55"/>
      <c r="K915" s="945"/>
      <c r="L915" s="943"/>
      <c r="M915" s="944"/>
      <c r="N915" s="681"/>
    </row>
    <row r="916" spans="1:14" s="3" customFormat="1" ht="11.25" x14ac:dyDescent="0.25">
      <c r="A916" s="927"/>
      <c r="B916" s="928"/>
      <c r="C916" s="929"/>
      <c r="D916" s="936"/>
      <c r="E916" s="936"/>
      <c r="F916" s="10" t="s">
        <v>6707</v>
      </c>
      <c r="G916" s="243">
        <v>1</v>
      </c>
      <c r="H916" s="936"/>
      <c r="I916" s="10" t="s">
        <v>1050</v>
      </c>
      <c r="J916" s="55"/>
      <c r="K916" s="945"/>
      <c r="L916" s="943"/>
      <c r="M916" s="944"/>
      <c r="N916" s="681"/>
    </row>
    <row r="917" spans="1:14" s="3" customFormat="1" ht="11.25" x14ac:dyDescent="0.25">
      <c r="A917" s="927"/>
      <c r="B917" s="928"/>
      <c r="C917" s="929"/>
      <c r="D917" s="936"/>
      <c r="E917" s="936"/>
      <c r="F917" s="10" t="s">
        <v>6708</v>
      </c>
      <c r="G917" s="243">
        <v>1</v>
      </c>
      <c r="H917" s="936"/>
      <c r="I917" s="10" t="s">
        <v>1050</v>
      </c>
      <c r="J917" s="55"/>
      <c r="K917" s="945"/>
      <c r="L917" s="943"/>
      <c r="M917" s="944"/>
      <c r="N917" s="681"/>
    </row>
    <row r="918" spans="1:14" s="3" customFormat="1" ht="11.25" x14ac:dyDescent="0.25">
      <c r="A918" s="927"/>
      <c r="B918" s="928"/>
      <c r="C918" s="929"/>
      <c r="D918" s="936"/>
      <c r="E918" s="936"/>
      <c r="F918" s="10" t="s">
        <v>6709</v>
      </c>
      <c r="G918" s="243">
        <v>3</v>
      </c>
      <c r="H918" s="936"/>
      <c r="I918" s="10" t="s">
        <v>1050</v>
      </c>
      <c r="J918" s="55"/>
      <c r="K918" s="945"/>
      <c r="L918" s="943"/>
      <c r="M918" s="944"/>
      <c r="N918" s="681"/>
    </row>
    <row r="919" spans="1:14" s="3" customFormat="1" ht="11.25" x14ac:dyDescent="0.25">
      <c r="A919" s="927"/>
      <c r="B919" s="928"/>
      <c r="C919" s="929"/>
      <c r="D919" s="936"/>
      <c r="E919" s="936"/>
      <c r="F919" s="10" t="s">
        <v>6710</v>
      </c>
      <c r="G919" s="243">
        <v>4</v>
      </c>
      <c r="H919" s="936"/>
      <c r="I919" s="10" t="s">
        <v>1050</v>
      </c>
      <c r="J919" s="55"/>
      <c r="K919" s="945"/>
      <c r="L919" s="943"/>
      <c r="M919" s="944"/>
      <c r="N919" s="681"/>
    </row>
    <row r="920" spans="1:14" s="3" customFormat="1" ht="11.25" x14ac:dyDescent="0.25">
      <c r="A920" s="927"/>
      <c r="B920" s="928"/>
      <c r="C920" s="929"/>
      <c r="D920" s="936"/>
      <c r="E920" s="936"/>
      <c r="F920" s="10" t="s">
        <v>6711</v>
      </c>
      <c r="G920" s="243">
        <v>1</v>
      </c>
      <c r="H920" s="936"/>
      <c r="I920" s="10" t="s">
        <v>1050</v>
      </c>
      <c r="J920" s="55"/>
      <c r="K920" s="945"/>
      <c r="L920" s="943"/>
      <c r="M920" s="944"/>
      <c r="N920" s="681"/>
    </row>
    <row r="921" spans="1:14" s="3" customFormat="1" ht="11.25" x14ac:dyDescent="0.25">
      <c r="A921" s="927"/>
      <c r="B921" s="928"/>
      <c r="C921" s="929"/>
      <c r="D921" s="936"/>
      <c r="E921" s="936"/>
      <c r="F921" s="10" t="s">
        <v>6712</v>
      </c>
      <c r="G921" s="243">
        <v>1</v>
      </c>
      <c r="H921" s="936"/>
      <c r="I921" s="10" t="s">
        <v>1050</v>
      </c>
      <c r="J921" s="55"/>
      <c r="K921" s="945"/>
      <c r="L921" s="943"/>
      <c r="M921" s="942"/>
      <c r="N921" s="681"/>
    </row>
    <row r="922" spans="1:14" s="3" customFormat="1" ht="11.25" x14ac:dyDescent="0.25">
      <c r="A922" s="927" t="s">
        <v>5000</v>
      </c>
      <c r="B922" s="928" t="s">
        <v>0</v>
      </c>
      <c r="C922" s="929" t="s">
        <v>5821</v>
      </c>
      <c r="D922" s="936" t="s">
        <v>67</v>
      </c>
      <c r="E922" s="936" t="s">
        <v>1213</v>
      </c>
      <c r="F922" s="10" t="s">
        <v>6713</v>
      </c>
      <c r="G922" s="243">
        <v>1</v>
      </c>
      <c r="H922" s="936" t="s">
        <v>6682</v>
      </c>
      <c r="I922" s="10" t="s">
        <v>1050</v>
      </c>
      <c r="J922" s="55"/>
      <c r="K922" s="945">
        <v>4</v>
      </c>
      <c r="L922" s="943"/>
      <c r="M922" s="941"/>
      <c r="N922" s="681"/>
    </row>
    <row r="923" spans="1:14" s="3" customFormat="1" ht="11.25" x14ac:dyDescent="0.25">
      <c r="A923" s="927"/>
      <c r="B923" s="928"/>
      <c r="C923" s="929"/>
      <c r="D923" s="936"/>
      <c r="E923" s="936"/>
      <c r="F923" s="10" t="s">
        <v>6700</v>
      </c>
      <c r="G923" s="243">
        <v>1</v>
      </c>
      <c r="H923" s="936"/>
      <c r="I923" s="10" t="s">
        <v>1050</v>
      </c>
      <c r="J923" s="55"/>
      <c r="K923" s="945"/>
      <c r="L923" s="943"/>
      <c r="M923" s="944"/>
      <c r="N923" s="681"/>
    </row>
    <row r="924" spans="1:14" s="3" customFormat="1" ht="11.25" x14ac:dyDescent="0.25">
      <c r="A924" s="927"/>
      <c r="B924" s="928"/>
      <c r="C924" s="929"/>
      <c r="D924" s="936"/>
      <c r="E924" s="936"/>
      <c r="F924" s="10" t="s">
        <v>6701</v>
      </c>
      <c r="G924" s="243">
        <v>1</v>
      </c>
      <c r="H924" s="936"/>
      <c r="I924" s="10" t="s">
        <v>1050</v>
      </c>
      <c r="J924" s="55"/>
      <c r="K924" s="945"/>
      <c r="L924" s="943"/>
      <c r="M924" s="944"/>
      <c r="N924" s="681"/>
    </row>
    <row r="925" spans="1:14" s="3" customFormat="1" ht="11.25" x14ac:dyDescent="0.25">
      <c r="A925" s="927"/>
      <c r="B925" s="928"/>
      <c r="C925" s="929"/>
      <c r="D925" s="936"/>
      <c r="E925" s="936"/>
      <c r="F925" s="10" t="s">
        <v>6714</v>
      </c>
      <c r="G925" s="243">
        <v>2</v>
      </c>
      <c r="H925" s="936"/>
      <c r="I925" s="10" t="s">
        <v>1050</v>
      </c>
      <c r="J925" s="55"/>
      <c r="K925" s="945"/>
      <c r="L925" s="943"/>
      <c r="M925" s="944"/>
      <c r="N925" s="681"/>
    </row>
    <row r="926" spans="1:14" s="3" customFormat="1" ht="11.25" x14ac:dyDescent="0.25">
      <c r="A926" s="927"/>
      <c r="B926" s="928"/>
      <c r="C926" s="929"/>
      <c r="D926" s="936"/>
      <c r="E926" s="936"/>
      <c r="F926" s="10" t="s">
        <v>6709</v>
      </c>
      <c r="G926" s="243">
        <v>2</v>
      </c>
      <c r="H926" s="936"/>
      <c r="I926" s="10" t="s">
        <v>1050</v>
      </c>
      <c r="J926" s="55"/>
      <c r="K926" s="945"/>
      <c r="L926" s="943"/>
      <c r="M926" s="944"/>
      <c r="N926" s="681"/>
    </row>
    <row r="927" spans="1:14" s="3" customFormat="1" ht="11.25" x14ac:dyDescent="0.25">
      <c r="A927" s="927"/>
      <c r="B927" s="928"/>
      <c r="C927" s="929"/>
      <c r="D927" s="936"/>
      <c r="E927" s="936"/>
      <c r="F927" s="10" t="s">
        <v>6712</v>
      </c>
      <c r="G927" s="243">
        <v>1</v>
      </c>
      <c r="H927" s="936"/>
      <c r="I927" s="10" t="s">
        <v>1050</v>
      </c>
      <c r="J927" s="55"/>
      <c r="K927" s="945"/>
      <c r="L927" s="943"/>
      <c r="M927" s="944"/>
      <c r="N927" s="681"/>
    </row>
    <row r="928" spans="1:14" s="3" customFormat="1" ht="22.5" x14ac:dyDescent="0.25">
      <c r="A928" s="927"/>
      <c r="B928" s="928"/>
      <c r="C928" s="929"/>
      <c r="D928" s="936"/>
      <c r="E928" s="936"/>
      <c r="F928" s="10" t="s">
        <v>1214</v>
      </c>
      <c r="G928" s="243">
        <v>8</v>
      </c>
      <c r="H928" s="936"/>
      <c r="I928" s="10" t="s">
        <v>1050</v>
      </c>
      <c r="J928" s="55"/>
      <c r="K928" s="945"/>
      <c r="L928" s="943"/>
      <c r="M928" s="942"/>
      <c r="N928" s="681"/>
    </row>
    <row r="929" spans="1:14" s="3" customFormat="1" ht="29.25" customHeight="1" x14ac:dyDescent="0.25">
      <c r="A929" s="949" t="s">
        <v>5001</v>
      </c>
      <c r="B929" s="951" t="s">
        <v>0</v>
      </c>
      <c r="C929" s="966" t="s">
        <v>5821</v>
      </c>
      <c r="D929" s="246" t="s">
        <v>67</v>
      </c>
      <c r="E929" s="246" t="s">
        <v>1215</v>
      </c>
      <c r="F929" s="10" t="s">
        <v>1216</v>
      </c>
      <c r="G929" s="243">
        <v>12</v>
      </c>
      <c r="H929" s="362" t="s">
        <v>6684</v>
      </c>
      <c r="I929" s="10" t="s">
        <v>1217</v>
      </c>
      <c r="J929" s="55" t="s">
        <v>1218</v>
      </c>
      <c r="K929" s="244">
        <v>4</v>
      </c>
      <c r="L929" s="941"/>
      <c r="M929" s="941"/>
      <c r="N929" s="681"/>
    </row>
    <row r="930" spans="1:14" s="3" customFormat="1" ht="15" customHeight="1" x14ac:dyDescent="0.25">
      <c r="A930" s="960"/>
      <c r="B930" s="961"/>
      <c r="C930" s="967"/>
      <c r="D930" s="246" t="s">
        <v>67</v>
      </c>
      <c r="E930" s="246" t="s">
        <v>1219</v>
      </c>
      <c r="F930" s="10" t="s">
        <v>1220</v>
      </c>
      <c r="G930" s="243">
        <v>1</v>
      </c>
      <c r="H930" s="362" t="s">
        <v>6684</v>
      </c>
      <c r="I930" s="10" t="s">
        <v>1221</v>
      </c>
      <c r="J930" s="55" t="s">
        <v>1222</v>
      </c>
      <c r="K930" s="244">
        <v>4</v>
      </c>
      <c r="L930" s="944"/>
      <c r="M930" s="944"/>
      <c r="N930" s="681"/>
    </row>
    <row r="931" spans="1:14" s="3" customFormat="1" ht="15" customHeight="1" x14ac:dyDescent="0.25">
      <c r="A931" s="960"/>
      <c r="B931" s="961"/>
      <c r="C931" s="967"/>
      <c r="D931" s="246" t="s">
        <v>67</v>
      </c>
      <c r="E931" s="246" t="s">
        <v>1223</v>
      </c>
      <c r="F931" s="10" t="s">
        <v>1224</v>
      </c>
      <c r="G931" s="243">
        <v>2</v>
      </c>
      <c r="H931" s="362" t="s">
        <v>6684</v>
      </c>
      <c r="I931" s="10" t="s">
        <v>1173</v>
      </c>
      <c r="J931" s="55" t="s">
        <v>1225</v>
      </c>
      <c r="K931" s="244">
        <v>4</v>
      </c>
      <c r="L931" s="944"/>
      <c r="M931" s="944"/>
      <c r="N931" s="681"/>
    </row>
    <row r="932" spans="1:14" s="3" customFormat="1" ht="15" customHeight="1" x14ac:dyDescent="0.25">
      <c r="A932" s="960"/>
      <c r="B932" s="961"/>
      <c r="C932" s="967"/>
      <c r="D932" s="246" t="s">
        <v>67</v>
      </c>
      <c r="E932" s="246" t="s">
        <v>1226</v>
      </c>
      <c r="F932" s="10" t="s">
        <v>1224</v>
      </c>
      <c r="G932" s="243">
        <v>2</v>
      </c>
      <c r="H932" s="362" t="s">
        <v>6684</v>
      </c>
      <c r="I932" s="10" t="s">
        <v>1173</v>
      </c>
      <c r="J932" s="55" t="s">
        <v>1225</v>
      </c>
      <c r="K932" s="244">
        <v>4</v>
      </c>
      <c r="L932" s="944"/>
      <c r="M932" s="944"/>
      <c r="N932" s="681"/>
    </row>
    <row r="933" spans="1:14" s="3" customFormat="1" ht="15" customHeight="1" x14ac:dyDescent="0.25">
      <c r="A933" s="960"/>
      <c r="B933" s="961"/>
      <c r="C933" s="967"/>
      <c r="D933" s="246" t="s">
        <v>67</v>
      </c>
      <c r="E933" s="246" t="s">
        <v>1227</v>
      </c>
      <c r="F933" s="10" t="s">
        <v>1224</v>
      </c>
      <c r="G933" s="243">
        <v>2</v>
      </c>
      <c r="H933" s="362" t="s">
        <v>6684</v>
      </c>
      <c r="I933" s="10" t="s">
        <v>1173</v>
      </c>
      <c r="J933" s="55" t="s">
        <v>1228</v>
      </c>
      <c r="K933" s="244">
        <v>4</v>
      </c>
      <c r="L933" s="944"/>
      <c r="M933" s="944"/>
      <c r="N933" s="681"/>
    </row>
    <row r="934" spans="1:14" s="3" customFormat="1" ht="15" customHeight="1" x14ac:dyDescent="0.25">
      <c r="A934" s="960"/>
      <c r="B934" s="961"/>
      <c r="C934" s="967"/>
      <c r="D934" s="246" t="s">
        <v>67</v>
      </c>
      <c r="E934" s="246" t="s">
        <v>1229</v>
      </c>
      <c r="F934" s="10" t="s">
        <v>1067</v>
      </c>
      <c r="G934" s="243">
        <v>1</v>
      </c>
      <c r="H934" s="362" t="s">
        <v>6684</v>
      </c>
      <c r="I934" s="10" t="s">
        <v>1173</v>
      </c>
      <c r="J934" s="55" t="s">
        <v>1230</v>
      </c>
      <c r="K934" s="244">
        <v>4</v>
      </c>
      <c r="L934" s="944"/>
      <c r="M934" s="944"/>
      <c r="N934" s="681"/>
    </row>
    <row r="935" spans="1:14" s="3" customFormat="1" ht="15" customHeight="1" x14ac:dyDescent="0.25">
      <c r="A935" s="950"/>
      <c r="B935" s="952"/>
      <c r="C935" s="992"/>
      <c r="D935" s="246" t="s">
        <v>67</v>
      </c>
      <c r="E935" s="246" t="s">
        <v>1229</v>
      </c>
      <c r="F935" s="10" t="s">
        <v>1231</v>
      </c>
      <c r="G935" s="243">
        <v>1</v>
      </c>
      <c r="H935" s="362" t="s">
        <v>6684</v>
      </c>
      <c r="I935" s="10" t="s">
        <v>1173</v>
      </c>
      <c r="J935" s="55" t="s">
        <v>1232</v>
      </c>
      <c r="K935" s="244">
        <v>4</v>
      </c>
      <c r="L935" s="942"/>
      <c r="M935" s="942"/>
      <c r="N935" s="681"/>
    </row>
    <row r="936" spans="1:14" s="5" customFormat="1" ht="22.5" x14ac:dyDescent="0.25">
      <c r="A936" s="269" t="s">
        <v>5002</v>
      </c>
      <c r="B936" s="430" t="s">
        <v>6683</v>
      </c>
      <c r="C936" s="437" t="s">
        <v>5821</v>
      </c>
      <c r="D936" s="275" t="s">
        <v>6716</v>
      </c>
      <c r="E936" s="275" t="s">
        <v>5821</v>
      </c>
      <c r="F936" s="10" t="s">
        <v>6689</v>
      </c>
      <c r="G936" s="271">
        <v>206</v>
      </c>
      <c r="H936" s="362" t="s">
        <v>6684</v>
      </c>
      <c r="I936" s="10" t="s">
        <v>1057</v>
      </c>
      <c r="J936" s="55" t="s">
        <v>1058</v>
      </c>
      <c r="K936" s="273">
        <v>1</v>
      </c>
      <c r="L936" s="833"/>
      <c r="M936" s="833"/>
      <c r="N936" s="622"/>
    </row>
    <row r="937" spans="1:14" s="3" customFormat="1" ht="11.25" x14ac:dyDescent="0.25">
      <c r="A937" s="927" t="s">
        <v>5003</v>
      </c>
      <c r="B937" s="928" t="s">
        <v>6697</v>
      </c>
      <c r="C937" s="929" t="s">
        <v>5821</v>
      </c>
      <c r="D937" s="927" t="s">
        <v>6964</v>
      </c>
      <c r="E937" s="927" t="s">
        <v>5821</v>
      </c>
      <c r="F937" s="10" t="s">
        <v>1233</v>
      </c>
      <c r="G937" s="243">
        <v>8</v>
      </c>
      <c r="H937" s="927" t="s">
        <v>6684</v>
      </c>
      <c r="I937" s="10" t="s">
        <v>1234</v>
      </c>
      <c r="J937" s="55" t="s">
        <v>1235</v>
      </c>
      <c r="K937" s="945">
        <v>2</v>
      </c>
      <c r="L937" s="943"/>
      <c r="M937" s="941"/>
      <c r="N937" s="681"/>
    </row>
    <row r="938" spans="1:14" s="3" customFormat="1" ht="11.25" x14ac:dyDescent="0.25">
      <c r="A938" s="927"/>
      <c r="B938" s="928"/>
      <c r="C938" s="929"/>
      <c r="D938" s="927"/>
      <c r="E938" s="927"/>
      <c r="F938" s="10" t="s">
        <v>1236</v>
      </c>
      <c r="G938" s="243">
        <v>1</v>
      </c>
      <c r="H938" s="927"/>
      <c r="I938" s="10" t="s">
        <v>1234</v>
      </c>
      <c r="J938" s="55" t="s">
        <v>1235</v>
      </c>
      <c r="K938" s="945"/>
      <c r="L938" s="943"/>
      <c r="M938" s="942"/>
      <c r="N938" s="681"/>
    </row>
    <row r="939" spans="1:14" s="3" customFormat="1" ht="11.25" x14ac:dyDescent="0.25">
      <c r="A939" s="927" t="s">
        <v>5004</v>
      </c>
      <c r="B939" s="957" t="s">
        <v>6697</v>
      </c>
      <c r="C939" s="929" t="s">
        <v>5821</v>
      </c>
      <c r="D939" s="936" t="s">
        <v>743</v>
      </c>
      <c r="E939" s="991" t="s">
        <v>1142</v>
      </c>
      <c r="F939" s="10" t="s">
        <v>1143</v>
      </c>
      <c r="G939" s="243">
        <v>1</v>
      </c>
      <c r="H939" s="927" t="s">
        <v>6682</v>
      </c>
      <c r="I939" s="10" t="s">
        <v>1144</v>
      </c>
      <c r="J939" s="55" t="s">
        <v>1145</v>
      </c>
      <c r="K939" s="945">
        <v>2</v>
      </c>
      <c r="L939" s="943"/>
      <c r="M939" s="941"/>
      <c r="N939" s="681"/>
    </row>
    <row r="940" spans="1:14" s="3" customFormat="1" ht="11.25" x14ac:dyDescent="0.25">
      <c r="A940" s="927"/>
      <c r="B940" s="957"/>
      <c r="C940" s="929"/>
      <c r="D940" s="936"/>
      <c r="E940" s="991"/>
      <c r="F940" s="10" t="s">
        <v>1130</v>
      </c>
      <c r="G940" s="243">
        <v>1</v>
      </c>
      <c r="H940" s="927"/>
      <c r="I940" s="10" t="s">
        <v>59</v>
      </c>
      <c r="J940" s="55" t="s">
        <v>1146</v>
      </c>
      <c r="K940" s="945"/>
      <c r="L940" s="943"/>
      <c r="M940" s="944"/>
      <c r="N940" s="681"/>
    </row>
    <row r="941" spans="1:14" s="3" customFormat="1" ht="11.25" x14ac:dyDescent="0.25">
      <c r="A941" s="927"/>
      <c r="B941" s="957"/>
      <c r="C941" s="929"/>
      <c r="D941" s="936"/>
      <c r="E941" s="991"/>
      <c r="F941" s="10" t="s">
        <v>1147</v>
      </c>
      <c r="G941" s="243">
        <v>1</v>
      </c>
      <c r="H941" s="927"/>
      <c r="I941" s="10" t="s">
        <v>1050</v>
      </c>
      <c r="J941" s="55" t="s">
        <v>1148</v>
      </c>
      <c r="K941" s="945"/>
      <c r="L941" s="943"/>
      <c r="M941" s="944"/>
      <c r="N941" s="681"/>
    </row>
    <row r="942" spans="1:14" s="3" customFormat="1" ht="11.25" x14ac:dyDescent="0.25">
      <c r="A942" s="927"/>
      <c r="B942" s="957"/>
      <c r="C942" s="929"/>
      <c r="D942" s="936"/>
      <c r="E942" s="991"/>
      <c r="F942" s="10" t="s">
        <v>1063</v>
      </c>
      <c r="G942" s="243">
        <v>1</v>
      </c>
      <c r="H942" s="927"/>
      <c r="I942" s="10" t="s">
        <v>1050</v>
      </c>
      <c r="J942" s="55"/>
      <c r="K942" s="945"/>
      <c r="L942" s="943"/>
      <c r="M942" s="944"/>
      <c r="N942" s="681"/>
    </row>
    <row r="943" spans="1:14" s="3" customFormat="1" ht="11.25" x14ac:dyDescent="0.25">
      <c r="A943" s="927"/>
      <c r="B943" s="957"/>
      <c r="C943" s="929"/>
      <c r="D943" s="936"/>
      <c r="E943" s="991"/>
      <c r="F943" s="10" t="s">
        <v>1065</v>
      </c>
      <c r="G943" s="243">
        <v>1</v>
      </c>
      <c r="H943" s="927"/>
      <c r="I943" s="10" t="s">
        <v>1050</v>
      </c>
      <c r="J943" s="55"/>
      <c r="K943" s="945"/>
      <c r="L943" s="943"/>
      <c r="M943" s="944"/>
      <c r="N943" s="681"/>
    </row>
    <row r="944" spans="1:14" s="3" customFormat="1" ht="11.25" x14ac:dyDescent="0.25">
      <c r="A944" s="927"/>
      <c r="B944" s="957"/>
      <c r="C944" s="929"/>
      <c r="D944" s="936"/>
      <c r="E944" s="991"/>
      <c r="F944" s="10" t="s">
        <v>1149</v>
      </c>
      <c r="G944" s="243">
        <v>1</v>
      </c>
      <c r="H944" s="927"/>
      <c r="I944" s="10" t="s">
        <v>1050</v>
      </c>
      <c r="J944" s="55"/>
      <c r="K944" s="945"/>
      <c r="L944" s="943"/>
      <c r="M944" s="944"/>
      <c r="N944" s="681"/>
    </row>
    <row r="945" spans="1:14" s="3" customFormat="1" ht="11.25" x14ac:dyDescent="0.25">
      <c r="A945" s="927"/>
      <c r="B945" s="957"/>
      <c r="C945" s="929"/>
      <c r="D945" s="936"/>
      <c r="E945" s="991"/>
      <c r="F945" s="10" t="s">
        <v>1150</v>
      </c>
      <c r="G945" s="243">
        <v>1</v>
      </c>
      <c r="H945" s="927"/>
      <c r="I945" s="10" t="s">
        <v>59</v>
      </c>
      <c r="J945" s="55"/>
      <c r="K945" s="945"/>
      <c r="L945" s="943"/>
      <c r="M945" s="944"/>
      <c r="N945" s="681"/>
    </row>
    <row r="946" spans="1:14" s="3" customFormat="1" ht="11.25" x14ac:dyDescent="0.25">
      <c r="A946" s="927"/>
      <c r="B946" s="957"/>
      <c r="C946" s="929"/>
      <c r="D946" s="936"/>
      <c r="E946" s="991"/>
      <c r="F946" s="10" t="s">
        <v>1151</v>
      </c>
      <c r="G946" s="243">
        <v>1</v>
      </c>
      <c r="H946" s="927"/>
      <c r="I946" s="10" t="s">
        <v>1050</v>
      </c>
      <c r="J946" s="55"/>
      <c r="K946" s="945"/>
      <c r="L946" s="943"/>
      <c r="M946" s="944"/>
      <c r="N946" s="681"/>
    </row>
    <row r="947" spans="1:14" s="3" customFormat="1" ht="11.25" x14ac:dyDescent="0.25">
      <c r="A947" s="927"/>
      <c r="B947" s="957"/>
      <c r="C947" s="929"/>
      <c r="D947" s="936"/>
      <c r="E947" s="991"/>
      <c r="F947" s="10" t="s">
        <v>1152</v>
      </c>
      <c r="G947" s="243">
        <v>4</v>
      </c>
      <c r="H947" s="927"/>
      <c r="I947" s="10" t="s">
        <v>1153</v>
      </c>
      <c r="J947" s="55"/>
      <c r="K947" s="945"/>
      <c r="L947" s="943"/>
      <c r="M947" s="944"/>
      <c r="N947" s="681"/>
    </row>
    <row r="948" spans="1:14" s="3" customFormat="1" ht="11.25" x14ac:dyDescent="0.25">
      <c r="A948" s="927"/>
      <c r="B948" s="957"/>
      <c r="C948" s="929"/>
      <c r="D948" s="936"/>
      <c r="E948" s="991"/>
      <c r="F948" s="10" t="s">
        <v>1065</v>
      </c>
      <c r="G948" s="243">
        <v>4</v>
      </c>
      <c r="H948" s="927"/>
      <c r="I948" s="10" t="s">
        <v>1057</v>
      </c>
      <c r="J948" s="55" t="s">
        <v>1154</v>
      </c>
      <c r="K948" s="945"/>
      <c r="L948" s="943"/>
      <c r="M948" s="942"/>
      <c r="N948" s="681"/>
    </row>
    <row r="949" spans="1:14" s="3" customFormat="1" ht="33.75" x14ac:dyDescent="0.25">
      <c r="A949" s="239" t="s">
        <v>5005</v>
      </c>
      <c r="B949" s="430" t="s">
        <v>6690</v>
      </c>
      <c r="C949" s="437" t="s">
        <v>5821</v>
      </c>
      <c r="D949" s="243" t="s">
        <v>6811</v>
      </c>
      <c r="E949" s="239" t="s">
        <v>5821</v>
      </c>
      <c r="F949" s="12" t="s">
        <v>4918</v>
      </c>
      <c r="G949" s="243">
        <v>1</v>
      </c>
      <c r="H949" s="359" t="s">
        <v>6682</v>
      </c>
      <c r="I949" s="10"/>
      <c r="J949" s="55"/>
      <c r="K949" s="244">
        <v>2</v>
      </c>
      <c r="L949" s="833"/>
      <c r="M949" s="833"/>
      <c r="N949" s="681"/>
    </row>
    <row r="950" spans="1:14" s="3" customFormat="1" ht="11.25" x14ac:dyDescent="0.25">
      <c r="A950" s="927" t="s">
        <v>5006</v>
      </c>
      <c r="B950" s="928" t="s">
        <v>6690</v>
      </c>
      <c r="C950" s="958" t="s">
        <v>5821</v>
      </c>
      <c r="D950" s="927" t="s">
        <v>6812</v>
      </c>
      <c r="E950" s="927" t="s">
        <v>1045</v>
      </c>
      <c r="F950" s="12" t="s">
        <v>1237</v>
      </c>
      <c r="G950" s="250">
        <v>1</v>
      </c>
      <c r="H950" s="948" t="s">
        <v>6682</v>
      </c>
      <c r="I950" s="12" t="s">
        <v>1050</v>
      </c>
      <c r="J950" s="56"/>
      <c r="K950" s="928">
        <v>2</v>
      </c>
      <c r="L950" s="943"/>
      <c r="M950" s="941"/>
      <c r="N950" s="681"/>
    </row>
    <row r="951" spans="1:14" s="3" customFormat="1" ht="22.5" x14ac:dyDescent="0.25">
      <c r="A951" s="927"/>
      <c r="B951" s="928"/>
      <c r="C951" s="958"/>
      <c r="D951" s="927"/>
      <c r="E951" s="927"/>
      <c r="F951" s="12" t="s">
        <v>1126</v>
      </c>
      <c r="G951" s="250">
        <v>3</v>
      </c>
      <c r="H951" s="948"/>
      <c r="I951" s="12" t="s">
        <v>1074</v>
      </c>
      <c r="J951" s="56" t="s">
        <v>1238</v>
      </c>
      <c r="K951" s="928"/>
      <c r="L951" s="943"/>
      <c r="M951" s="944"/>
      <c r="N951" s="681"/>
    </row>
    <row r="952" spans="1:14" s="3" customFormat="1" ht="11.25" x14ac:dyDescent="0.25">
      <c r="A952" s="927"/>
      <c r="B952" s="928"/>
      <c r="C952" s="958"/>
      <c r="D952" s="927"/>
      <c r="E952" s="927"/>
      <c r="F952" s="12" t="s">
        <v>1239</v>
      </c>
      <c r="G952" s="250">
        <v>3</v>
      </c>
      <c r="H952" s="948"/>
      <c r="I952" s="12" t="s">
        <v>1118</v>
      </c>
      <c r="J952" s="56"/>
      <c r="K952" s="928"/>
      <c r="L952" s="943"/>
      <c r="M952" s="944"/>
      <c r="N952" s="681"/>
    </row>
    <row r="953" spans="1:14" s="3" customFormat="1" ht="11.25" x14ac:dyDescent="0.25">
      <c r="A953" s="927"/>
      <c r="B953" s="928"/>
      <c r="C953" s="958"/>
      <c r="D953" s="927"/>
      <c r="E953" s="927"/>
      <c r="F953" s="12" t="s">
        <v>1092</v>
      </c>
      <c r="G953" s="250">
        <v>2</v>
      </c>
      <c r="H953" s="948"/>
      <c r="I953" s="12" t="s">
        <v>1240</v>
      </c>
      <c r="J953" s="56"/>
      <c r="K953" s="928"/>
      <c r="L953" s="943"/>
      <c r="M953" s="944"/>
      <c r="N953" s="681"/>
    </row>
    <row r="954" spans="1:14" s="3" customFormat="1" ht="11.25" x14ac:dyDescent="0.25">
      <c r="A954" s="927"/>
      <c r="B954" s="928"/>
      <c r="C954" s="958"/>
      <c r="D954" s="927"/>
      <c r="E954" s="927"/>
      <c r="F954" s="12" t="s">
        <v>1092</v>
      </c>
      <c r="G954" s="250">
        <v>6</v>
      </c>
      <c r="H954" s="948"/>
      <c r="I954" s="12" t="s">
        <v>1240</v>
      </c>
      <c r="J954" s="56"/>
      <c r="K954" s="928"/>
      <c r="L954" s="943"/>
      <c r="M954" s="944"/>
      <c r="N954" s="681"/>
    </row>
    <row r="955" spans="1:14" s="3" customFormat="1" ht="11.25" x14ac:dyDescent="0.25">
      <c r="A955" s="927"/>
      <c r="B955" s="928"/>
      <c r="C955" s="958"/>
      <c r="D955" s="927"/>
      <c r="E955" s="927"/>
      <c r="F955" s="12" t="s">
        <v>1092</v>
      </c>
      <c r="G955" s="250">
        <v>7</v>
      </c>
      <c r="H955" s="948"/>
      <c r="I955" s="12" t="s">
        <v>1240</v>
      </c>
      <c r="J955" s="56"/>
      <c r="K955" s="928"/>
      <c r="L955" s="943"/>
      <c r="M955" s="944"/>
      <c r="N955" s="681"/>
    </row>
    <row r="956" spans="1:14" s="3" customFormat="1" ht="11.25" x14ac:dyDescent="0.25">
      <c r="A956" s="927"/>
      <c r="B956" s="928"/>
      <c r="C956" s="958"/>
      <c r="D956" s="927"/>
      <c r="E956" s="927"/>
      <c r="F956" s="12" t="s">
        <v>1241</v>
      </c>
      <c r="G956" s="250">
        <v>1</v>
      </c>
      <c r="H956" s="948"/>
      <c r="I956" s="12" t="s">
        <v>1050</v>
      </c>
      <c r="J956" s="56"/>
      <c r="K956" s="928"/>
      <c r="L956" s="943"/>
      <c r="M956" s="944"/>
      <c r="N956" s="681"/>
    </row>
    <row r="957" spans="1:14" s="3" customFormat="1" ht="11.25" x14ac:dyDescent="0.25">
      <c r="A957" s="927"/>
      <c r="B957" s="928"/>
      <c r="C957" s="958"/>
      <c r="D957" s="927"/>
      <c r="E957" s="927"/>
      <c r="F957" s="12" t="s">
        <v>1242</v>
      </c>
      <c r="G957" s="250">
        <v>1</v>
      </c>
      <c r="H957" s="948"/>
      <c r="I957" s="12" t="s">
        <v>1050</v>
      </c>
      <c r="J957" s="56"/>
      <c r="K957" s="928"/>
      <c r="L957" s="943"/>
      <c r="M957" s="944"/>
      <c r="N957" s="681"/>
    </row>
    <row r="958" spans="1:14" s="3" customFormat="1" ht="11.25" x14ac:dyDescent="0.25">
      <c r="A958" s="927"/>
      <c r="B958" s="928"/>
      <c r="C958" s="958"/>
      <c r="D958" s="927"/>
      <c r="E958" s="927"/>
      <c r="F958" s="12" t="s">
        <v>1080</v>
      </c>
      <c r="G958" s="250">
        <v>1</v>
      </c>
      <c r="H958" s="948"/>
      <c r="I958" s="12" t="s">
        <v>22</v>
      </c>
      <c r="J958" s="56" t="s">
        <v>1243</v>
      </c>
      <c r="K958" s="928"/>
      <c r="L958" s="943"/>
      <c r="M958" s="944"/>
      <c r="N958" s="681"/>
    </row>
    <row r="959" spans="1:14" s="3" customFormat="1" ht="11.25" x14ac:dyDescent="0.25">
      <c r="A959" s="927"/>
      <c r="B959" s="928"/>
      <c r="C959" s="958"/>
      <c r="D959" s="927"/>
      <c r="E959" s="927"/>
      <c r="F959" s="12" t="s">
        <v>1244</v>
      </c>
      <c r="G959" s="250">
        <v>1</v>
      </c>
      <c r="H959" s="948"/>
      <c r="I959" s="12" t="s">
        <v>17</v>
      </c>
      <c r="J959" s="56"/>
      <c r="K959" s="928"/>
      <c r="L959" s="943"/>
      <c r="M959" s="944"/>
      <c r="N959" s="681"/>
    </row>
    <row r="960" spans="1:14" s="3" customFormat="1" ht="11.25" x14ac:dyDescent="0.25">
      <c r="A960" s="927"/>
      <c r="B960" s="928"/>
      <c r="C960" s="958"/>
      <c r="D960" s="927"/>
      <c r="E960" s="927"/>
      <c r="F960" s="12" t="s">
        <v>1245</v>
      </c>
      <c r="G960" s="250">
        <v>1</v>
      </c>
      <c r="H960" s="948"/>
      <c r="I960" s="12" t="s">
        <v>1108</v>
      </c>
      <c r="J960" s="56" t="s">
        <v>1246</v>
      </c>
      <c r="K960" s="928"/>
      <c r="L960" s="943"/>
      <c r="M960" s="944"/>
      <c r="N960" s="681"/>
    </row>
    <row r="961" spans="1:14" s="3" customFormat="1" ht="11.25" x14ac:dyDescent="0.25">
      <c r="A961" s="927"/>
      <c r="B961" s="928"/>
      <c r="C961" s="958"/>
      <c r="D961" s="927"/>
      <c r="E961" s="927"/>
      <c r="F961" s="12" t="s">
        <v>1247</v>
      </c>
      <c r="G961" s="250">
        <v>1</v>
      </c>
      <c r="H961" s="948"/>
      <c r="I961" s="12" t="s">
        <v>1248</v>
      </c>
      <c r="J961" s="56" t="s">
        <v>1249</v>
      </c>
      <c r="K961" s="928"/>
      <c r="L961" s="943"/>
      <c r="M961" s="942"/>
      <c r="N961" s="681"/>
    </row>
    <row r="962" spans="1:14" s="3" customFormat="1" ht="11.25" x14ac:dyDescent="0.25">
      <c r="A962" s="927" t="s">
        <v>7239</v>
      </c>
      <c r="B962" s="928" t="s">
        <v>6690</v>
      </c>
      <c r="C962" s="929" t="s">
        <v>5821</v>
      </c>
      <c r="D962" s="927" t="s">
        <v>6811</v>
      </c>
      <c r="E962" s="927" t="s">
        <v>1045</v>
      </c>
      <c r="F962" s="12" t="s">
        <v>1250</v>
      </c>
      <c r="G962" s="250">
        <v>1</v>
      </c>
      <c r="H962" s="927" t="s">
        <v>6682</v>
      </c>
      <c r="I962" s="12" t="s">
        <v>1050</v>
      </c>
      <c r="J962" s="56"/>
      <c r="K962" s="928">
        <v>2</v>
      </c>
      <c r="L962" s="943"/>
      <c r="M962" s="941"/>
      <c r="N962" s="681"/>
    </row>
    <row r="963" spans="1:14" s="3" customFormat="1" ht="11.25" x14ac:dyDescent="0.25">
      <c r="A963" s="927"/>
      <c r="B963" s="928"/>
      <c r="C963" s="929"/>
      <c r="D963" s="927"/>
      <c r="E963" s="927"/>
      <c r="F963" s="12" t="s">
        <v>1245</v>
      </c>
      <c r="G963" s="250">
        <v>1</v>
      </c>
      <c r="H963" s="927"/>
      <c r="I963" s="12" t="s">
        <v>1108</v>
      </c>
      <c r="J963" s="56" t="s">
        <v>1246</v>
      </c>
      <c r="K963" s="928"/>
      <c r="L963" s="943"/>
      <c r="M963" s="944"/>
      <c r="N963" s="681"/>
    </row>
    <row r="964" spans="1:14" s="3" customFormat="1" ht="22.5" x14ac:dyDescent="0.25">
      <c r="A964" s="927"/>
      <c r="B964" s="928"/>
      <c r="C964" s="929"/>
      <c r="D964" s="927"/>
      <c r="E964" s="927"/>
      <c r="F964" s="12" t="s">
        <v>1242</v>
      </c>
      <c r="G964" s="250">
        <v>1</v>
      </c>
      <c r="H964" s="927"/>
      <c r="I964" s="12" t="s">
        <v>1251</v>
      </c>
      <c r="J964" s="56" t="s">
        <v>1252</v>
      </c>
      <c r="K964" s="928"/>
      <c r="L964" s="943"/>
      <c r="M964" s="944"/>
      <c r="N964" s="681"/>
    </row>
    <row r="965" spans="1:14" s="3" customFormat="1" ht="11.25" x14ac:dyDescent="0.25">
      <c r="A965" s="927"/>
      <c r="B965" s="928"/>
      <c r="C965" s="929"/>
      <c r="D965" s="927"/>
      <c r="E965" s="927"/>
      <c r="F965" s="12" t="s">
        <v>1126</v>
      </c>
      <c r="G965" s="250">
        <v>1</v>
      </c>
      <c r="H965" s="927"/>
      <c r="I965" s="12" t="s">
        <v>1074</v>
      </c>
      <c r="J965" s="56" t="s">
        <v>1253</v>
      </c>
      <c r="K965" s="928"/>
      <c r="L965" s="943"/>
      <c r="M965" s="944"/>
      <c r="N965" s="681"/>
    </row>
    <row r="966" spans="1:14" s="3" customFormat="1" ht="11.25" x14ac:dyDescent="0.25">
      <c r="A966" s="927"/>
      <c r="B966" s="928"/>
      <c r="C966" s="929"/>
      <c r="D966" s="927"/>
      <c r="E966" s="927"/>
      <c r="F966" s="12" t="s">
        <v>1244</v>
      </c>
      <c r="G966" s="250">
        <v>1</v>
      </c>
      <c r="H966" s="927"/>
      <c r="I966" s="12" t="s">
        <v>17</v>
      </c>
      <c r="J966" s="56" t="s">
        <v>1254</v>
      </c>
      <c r="K966" s="928"/>
      <c r="L966" s="943"/>
      <c r="M966" s="944"/>
      <c r="N966" s="681"/>
    </row>
    <row r="967" spans="1:14" s="3" customFormat="1" ht="11.25" x14ac:dyDescent="0.25">
      <c r="A967" s="927"/>
      <c r="B967" s="928"/>
      <c r="C967" s="929"/>
      <c r="D967" s="927"/>
      <c r="E967" s="927"/>
      <c r="F967" s="12" t="s">
        <v>1255</v>
      </c>
      <c r="G967" s="250">
        <v>1</v>
      </c>
      <c r="H967" s="927"/>
      <c r="I967" s="12" t="s">
        <v>1118</v>
      </c>
      <c r="J967" s="56"/>
      <c r="K967" s="928"/>
      <c r="L967" s="943"/>
      <c r="M967" s="944"/>
      <c r="N967" s="681"/>
    </row>
    <row r="968" spans="1:14" s="3" customFormat="1" ht="11.25" x14ac:dyDescent="0.25">
      <c r="A968" s="927"/>
      <c r="B968" s="928"/>
      <c r="C968" s="929"/>
      <c r="D968" s="927"/>
      <c r="E968" s="927"/>
      <c r="F968" s="12" t="s">
        <v>1247</v>
      </c>
      <c r="G968" s="250">
        <v>1</v>
      </c>
      <c r="H968" s="927"/>
      <c r="I968" s="12" t="s">
        <v>1248</v>
      </c>
      <c r="J968" s="56" t="s">
        <v>1249</v>
      </c>
      <c r="K968" s="928"/>
      <c r="L968" s="943"/>
      <c r="M968" s="944"/>
      <c r="N968" s="681"/>
    </row>
    <row r="969" spans="1:14" s="3" customFormat="1" ht="11.25" x14ac:dyDescent="0.25">
      <c r="A969" s="927"/>
      <c r="B969" s="928"/>
      <c r="C969" s="929"/>
      <c r="D969" s="927"/>
      <c r="E969" s="927"/>
      <c r="F969" s="12" t="s">
        <v>1065</v>
      </c>
      <c r="G969" s="250">
        <v>1</v>
      </c>
      <c r="H969" s="927"/>
      <c r="I969" s="12" t="s">
        <v>1118</v>
      </c>
      <c r="J969" s="56" t="s">
        <v>1256</v>
      </c>
      <c r="K969" s="928"/>
      <c r="L969" s="943"/>
      <c r="M969" s="944"/>
      <c r="N969" s="681"/>
    </row>
    <row r="970" spans="1:14" s="3" customFormat="1" ht="11.25" x14ac:dyDescent="0.25">
      <c r="A970" s="927"/>
      <c r="B970" s="928"/>
      <c r="C970" s="929"/>
      <c r="D970" s="927"/>
      <c r="E970" s="927"/>
      <c r="F970" s="12" t="s">
        <v>1257</v>
      </c>
      <c r="G970" s="250">
        <v>1</v>
      </c>
      <c r="H970" s="927"/>
      <c r="I970" s="12" t="s">
        <v>1258</v>
      </c>
      <c r="J970" s="56" t="s">
        <v>1259</v>
      </c>
      <c r="K970" s="928"/>
      <c r="L970" s="943"/>
      <c r="M970" s="944"/>
      <c r="N970" s="681"/>
    </row>
    <row r="971" spans="1:14" s="3" customFormat="1" ht="11.25" x14ac:dyDescent="0.25">
      <c r="A971" s="927"/>
      <c r="B971" s="928"/>
      <c r="C971" s="929"/>
      <c r="D971" s="927"/>
      <c r="E971" s="927"/>
      <c r="F971" s="12" t="s">
        <v>1260</v>
      </c>
      <c r="G971" s="250">
        <v>1</v>
      </c>
      <c r="H971" s="927"/>
      <c r="I971" s="12" t="s">
        <v>1050</v>
      </c>
      <c r="J971" s="56"/>
      <c r="K971" s="928"/>
      <c r="L971" s="943"/>
      <c r="M971" s="944"/>
      <c r="N971" s="681"/>
    </row>
    <row r="972" spans="1:14" s="3" customFormat="1" ht="11.25" x14ac:dyDescent="0.25">
      <c r="A972" s="927"/>
      <c r="B972" s="928"/>
      <c r="C972" s="929"/>
      <c r="D972" s="927"/>
      <c r="E972" s="927"/>
      <c r="F972" s="12" t="s">
        <v>1261</v>
      </c>
      <c r="G972" s="250">
        <v>4</v>
      </c>
      <c r="H972" s="927"/>
      <c r="I972" s="12" t="s">
        <v>1262</v>
      </c>
      <c r="J972" s="56" t="s">
        <v>1263</v>
      </c>
      <c r="K972" s="928"/>
      <c r="L972" s="943"/>
      <c r="M972" s="944"/>
      <c r="N972" s="681"/>
    </row>
    <row r="973" spans="1:14" s="3" customFormat="1" ht="11.25" x14ac:dyDescent="0.25">
      <c r="A973" s="927"/>
      <c r="B973" s="928"/>
      <c r="C973" s="929"/>
      <c r="D973" s="927"/>
      <c r="E973" s="927"/>
      <c r="F973" s="12" t="s">
        <v>1264</v>
      </c>
      <c r="G973" s="250">
        <v>1</v>
      </c>
      <c r="H973" s="927"/>
      <c r="I973" s="12" t="s">
        <v>1265</v>
      </c>
      <c r="J973" s="56" t="s">
        <v>1266</v>
      </c>
      <c r="K973" s="928"/>
      <c r="L973" s="943"/>
      <c r="M973" s="942"/>
      <c r="N973" s="681"/>
    </row>
    <row r="974" spans="1:14" s="3" customFormat="1" ht="45" x14ac:dyDescent="0.25">
      <c r="A974" s="927" t="s">
        <v>7240</v>
      </c>
      <c r="B974" s="928" t="s">
        <v>6690</v>
      </c>
      <c r="C974" s="929" t="s">
        <v>5821</v>
      </c>
      <c r="D974" s="927" t="s">
        <v>6812</v>
      </c>
      <c r="E974" s="927" t="s">
        <v>1267</v>
      </c>
      <c r="F974" s="12" t="s">
        <v>1268</v>
      </c>
      <c r="G974" s="250">
        <v>8</v>
      </c>
      <c r="H974" s="927" t="s">
        <v>6682</v>
      </c>
      <c r="I974" s="12" t="s">
        <v>1050</v>
      </c>
      <c r="J974" s="56"/>
      <c r="K974" s="928">
        <v>2</v>
      </c>
      <c r="L974" s="943"/>
      <c r="M974" s="941"/>
      <c r="N974" s="681"/>
    </row>
    <row r="975" spans="1:14" s="3" customFormat="1" ht="33.75" x14ac:dyDescent="0.25">
      <c r="A975" s="927"/>
      <c r="B975" s="928"/>
      <c r="C975" s="929"/>
      <c r="D975" s="927"/>
      <c r="E975" s="927"/>
      <c r="F975" s="12" t="s">
        <v>1269</v>
      </c>
      <c r="G975" s="250">
        <v>15</v>
      </c>
      <c r="H975" s="927"/>
      <c r="I975" s="12" t="s">
        <v>1050</v>
      </c>
      <c r="J975" s="56"/>
      <c r="K975" s="928"/>
      <c r="L975" s="943"/>
      <c r="M975" s="944"/>
      <c r="N975" s="681"/>
    </row>
    <row r="976" spans="1:14" s="3" customFormat="1" ht="33.75" x14ac:dyDescent="0.25">
      <c r="A976" s="927"/>
      <c r="B976" s="928"/>
      <c r="C976" s="929"/>
      <c r="D976" s="927"/>
      <c r="E976" s="927"/>
      <c r="F976" s="12" t="s">
        <v>1270</v>
      </c>
      <c r="G976" s="250">
        <v>3</v>
      </c>
      <c r="H976" s="927"/>
      <c r="I976" s="12" t="s">
        <v>1050</v>
      </c>
      <c r="J976" s="56"/>
      <c r="K976" s="928"/>
      <c r="L976" s="943"/>
      <c r="M976" s="944"/>
      <c r="N976" s="681"/>
    </row>
    <row r="977" spans="1:14" s="3" customFormat="1" ht="33.75" x14ac:dyDescent="0.25">
      <c r="A977" s="927"/>
      <c r="B977" s="928"/>
      <c r="C977" s="929"/>
      <c r="D977" s="927"/>
      <c r="E977" s="927"/>
      <c r="F977" s="12" t="s">
        <v>1271</v>
      </c>
      <c r="G977" s="250">
        <v>6</v>
      </c>
      <c r="H977" s="927"/>
      <c r="I977" s="12" t="s">
        <v>1050</v>
      </c>
      <c r="J977" s="56"/>
      <c r="K977" s="928"/>
      <c r="L977" s="943"/>
      <c r="M977" s="944"/>
      <c r="N977" s="681"/>
    </row>
    <row r="978" spans="1:14" s="3" customFormat="1" ht="22.5" x14ac:dyDescent="0.25">
      <c r="A978" s="927"/>
      <c r="B978" s="928"/>
      <c r="C978" s="929"/>
      <c r="D978" s="927"/>
      <c r="E978" s="927"/>
      <c r="F978" s="12" t="s">
        <v>1272</v>
      </c>
      <c r="G978" s="250">
        <v>9</v>
      </c>
      <c r="H978" s="927"/>
      <c r="I978" s="12" t="s">
        <v>1050</v>
      </c>
      <c r="J978" s="56"/>
      <c r="K978" s="928"/>
      <c r="L978" s="943"/>
      <c r="M978" s="944"/>
      <c r="N978" s="681"/>
    </row>
    <row r="979" spans="1:14" s="3" customFormat="1" ht="45" x14ac:dyDescent="0.25">
      <c r="A979" s="927"/>
      <c r="B979" s="928"/>
      <c r="C979" s="929"/>
      <c r="D979" s="927"/>
      <c r="E979" s="927"/>
      <c r="F979" s="12" t="s">
        <v>1273</v>
      </c>
      <c r="G979" s="250">
        <v>11</v>
      </c>
      <c r="H979" s="927"/>
      <c r="I979" s="12" t="s">
        <v>1050</v>
      </c>
      <c r="J979" s="56"/>
      <c r="K979" s="928"/>
      <c r="L979" s="943"/>
      <c r="M979" s="944"/>
      <c r="N979" s="681"/>
    </row>
    <row r="980" spans="1:14" s="3" customFormat="1" ht="11.25" x14ac:dyDescent="0.25">
      <c r="A980" s="927"/>
      <c r="B980" s="928"/>
      <c r="C980" s="929"/>
      <c r="D980" s="927"/>
      <c r="E980" s="927"/>
      <c r="F980" s="12" t="s">
        <v>1274</v>
      </c>
      <c r="G980" s="250">
        <v>1</v>
      </c>
      <c r="H980" s="927"/>
      <c r="I980" s="12" t="s">
        <v>1050</v>
      </c>
      <c r="J980" s="56"/>
      <c r="K980" s="928"/>
      <c r="L980" s="943"/>
      <c r="M980" s="942"/>
      <c r="N980" s="681"/>
    </row>
    <row r="981" spans="1:14" s="3" customFormat="1" ht="11.25" x14ac:dyDescent="0.25">
      <c r="A981" s="927" t="s">
        <v>7241</v>
      </c>
      <c r="B981" s="928" t="s">
        <v>6690</v>
      </c>
      <c r="C981" s="929" t="s">
        <v>5821</v>
      </c>
      <c r="D981" s="927" t="s">
        <v>6809</v>
      </c>
      <c r="E981" s="927" t="s">
        <v>1275</v>
      </c>
      <c r="F981" s="12" t="s">
        <v>1276</v>
      </c>
      <c r="G981" s="250">
        <v>1</v>
      </c>
      <c r="H981" s="927" t="s">
        <v>6682</v>
      </c>
      <c r="I981" s="12" t="s">
        <v>1050</v>
      </c>
      <c r="J981" s="56"/>
      <c r="K981" s="928">
        <v>2</v>
      </c>
      <c r="L981" s="943"/>
      <c r="M981" s="941"/>
      <c r="N981" s="681"/>
    </row>
    <row r="982" spans="1:14" s="3" customFormat="1" ht="11.25" x14ac:dyDescent="0.25">
      <c r="A982" s="927"/>
      <c r="B982" s="928"/>
      <c r="C982" s="929"/>
      <c r="D982" s="927"/>
      <c r="E982" s="927"/>
      <c r="F982" s="12" t="s">
        <v>1260</v>
      </c>
      <c r="G982" s="250">
        <v>1</v>
      </c>
      <c r="H982" s="927"/>
      <c r="I982" s="12" t="s">
        <v>59</v>
      </c>
      <c r="J982" s="56" t="s">
        <v>1277</v>
      </c>
      <c r="K982" s="928"/>
      <c r="L982" s="943"/>
      <c r="M982" s="944"/>
      <c r="N982" s="681"/>
    </row>
    <row r="983" spans="1:14" s="3" customFormat="1" ht="22.5" x14ac:dyDescent="0.25">
      <c r="A983" s="927"/>
      <c r="B983" s="928"/>
      <c r="C983" s="929"/>
      <c r="D983" s="927"/>
      <c r="E983" s="927"/>
      <c r="F983" s="12" t="s">
        <v>1278</v>
      </c>
      <c r="G983" s="250">
        <v>1</v>
      </c>
      <c r="H983" s="927"/>
      <c r="I983" s="12" t="s">
        <v>1074</v>
      </c>
      <c r="J983" s="56" t="s">
        <v>1279</v>
      </c>
      <c r="K983" s="928"/>
      <c r="L983" s="943"/>
      <c r="M983" s="944"/>
      <c r="N983" s="681"/>
    </row>
    <row r="984" spans="1:14" s="3" customFormat="1" ht="11.25" x14ac:dyDescent="0.25">
      <c r="A984" s="927"/>
      <c r="B984" s="928"/>
      <c r="C984" s="929"/>
      <c r="D984" s="927"/>
      <c r="E984" s="927"/>
      <c r="F984" s="12" t="s">
        <v>1280</v>
      </c>
      <c r="G984" s="250">
        <v>1</v>
      </c>
      <c r="H984" s="927"/>
      <c r="I984" s="12" t="s">
        <v>1281</v>
      </c>
      <c r="J984" s="56" t="s">
        <v>1282</v>
      </c>
      <c r="K984" s="928"/>
      <c r="L984" s="943"/>
      <c r="M984" s="944"/>
      <c r="N984" s="681"/>
    </row>
    <row r="985" spans="1:14" s="3" customFormat="1" ht="11.25" x14ac:dyDescent="0.25">
      <c r="A985" s="927"/>
      <c r="B985" s="928"/>
      <c r="C985" s="929"/>
      <c r="D985" s="927"/>
      <c r="E985" s="927"/>
      <c r="F985" s="12" t="s">
        <v>1283</v>
      </c>
      <c r="G985" s="250">
        <v>1</v>
      </c>
      <c r="H985" s="927"/>
      <c r="I985" s="12" t="s">
        <v>1050</v>
      </c>
      <c r="J985" s="56" t="s">
        <v>1284</v>
      </c>
      <c r="K985" s="928"/>
      <c r="L985" s="943"/>
      <c r="M985" s="944"/>
      <c r="N985" s="681"/>
    </row>
    <row r="986" spans="1:14" s="3" customFormat="1" ht="11.25" x14ac:dyDescent="0.25">
      <c r="A986" s="927"/>
      <c r="B986" s="928"/>
      <c r="C986" s="929"/>
      <c r="D986" s="927"/>
      <c r="E986" s="927"/>
      <c r="F986" s="12" t="s">
        <v>1285</v>
      </c>
      <c r="G986" s="250">
        <v>1</v>
      </c>
      <c r="H986" s="927"/>
      <c r="I986" s="12" t="s">
        <v>1074</v>
      </c>
      <c r="J986" s="56"/>
      <c r="K986" s="928"/>
      <c r="L986" s="943"/>
      <c r="M986" s="944"/>
      <c r="N986" s="681"/>
    </row>
    <row r="987" spans="1:14" s="3" customFormat="1" ht="11.25" x14ac:dyDescent="0.25">
      <c r="A987" s="927"/>
      <c r="B987" s="928"/>
      <c r="C987" s="929"/>
      <c r="D987" s="927"/>
      <c r="E987" s="927"/>
      <c r="F987" s="12" t="s">
        <v>1286</v>
      </c>
      <c r="G987" s="250">
        <v>1</v>
      </c>
      <c r="H987" s="927"/>
      <c r="I987" s="12" t="s">
        <v>1287</v>
      </c>
      <c r="J987" s="56" t="s">
        <v>1288</v>
      </c>
      <c r="K987" s="928"/>
      <c r="L987" s="943"/>
      <c r="M987" s="942"/>
      <c r="N987" s="681"/>
    </row>
    <row r="988" spans="1:14" s="3" customFormat="1" ht="11.25" x14ac:dyDescent="0.25">
      <c r="A988" s="927" t="s">
        <v>7242</v>
      </c>
      <c r="B988" s="928" t="s">
        <v>6690</v>
      </c>
      <c r="C988" s="929" t="s">
        <v>5821</v>
      </c>
      <c r="D988" s="927" t="s">
        <v>6811</v>
      </c>
      <c r="E988" s="927" t="s">
        <v>1289</v>
      </c>
      <c r="F988" s="12" t="s">
        <v>1290</v>
      </c>
      <c r="G988" s="250">
        <v>1</v>
      </c>
      <c r="H988" s="927" t="s">
        <v>6682</v>
      </c>
      <c r="I988" s="12" t="s">
        <v>1050</v>
      </c>
      <c r="J988" s="56"/>
      <c r="K988" s="928">
        <v>2</v>
      </c>
      <c r="L988" s="943"/>
      <c r="M988" s="941"/>
      <c r="N988" s="681"/>
    </row>
    <row r="989" spans="1:14" s="3" customFormat="1" ht="11.25" x14ac:dyDescent="0.25">
      <c r="A989" s="927"/>
      <c r="B989" s="928"/>
      <c r="C989" s="929"/>
      <c r="D989" s="927"/>
      <c r="E989" s="927"/>
      <c r="F989" s="12" t="s">
        <v>1126</v>
      </c>
      <c r="G989" s="250">
        <v>1</v>
      </c>
      <c r="H989" s="927"/>
      <c r="I989" s="12" t="s">
        <v>1074</v>
      </c>
      <c r="J989" s="56" t="s">
        <v>1291</v>
      </c>
      <c r="K989" s="928"/>
      <c r="L989" s="943"/>
      <c r="M989" s="944"/>
      <c r="N989" s="681"/>
    </row>
    <row r="990" spans="1:14" s="3" customFormat="1" ht="22.5" x14ac:dyDescent="0.25">
      <c r="A990" s="927"/>
      <c r="B990" s="928"/>
      <c r="C990" s="929"/>
      <c r="D990" s="927"/>
      <c r="E990" s="927"/>
      <c r="F990" s="12" t="s">
        <v>1126</v>
      </c>
      <c r="G990" s="250">
        <v>1</v>
      </c>
      <c r="H990" s="927"/>
      <c r="I990" s="12" t="s">
        <v>1074</v>
      </c>
      <c r="J990" s="56" t="s">
        <v>1292</v>
      </c>
      <c r="K990" s="928"/>
      <c r="L990" s="943"/>
      <c r="M990" s="944"/>
      <c r="N990" s="681"/>
    </row>
    <row r="991" spans="1:14" s="3" customFormat="1" ht="11.25" x14ac:dyDescent="0.25">
      <c r="A991" s="927"/>
      <c r="B991" s="928"/>
      <c r="C991" s="929"/>
      <c r="D991" s="927"/>
      <c r="E991" s="927"/>
      <c r="F991" s="12" t="s">
        <v>1293</v>
      </c>
      <c r="G991" s="250">
        <v>1</v>
      </c>
      <c r="H991" s="927"/>
      <c r="I991" s="12" t="s">
        <v>1281</v>
      </c>
      <c r="J991" s="56"/>
      <c r="K991" s="928"/>
      <c r="L991" s="943"/>
      <c r="M991" s="944"/>
      <c r="N991" s="681"/>
    </row>
    <row r="992" spans="1:14" s="3" customFormat="1" ht="11.25" x14ac:dyDescent="0.25">
      <c r="A992" s="927"/>
      <c r="B992" s="928"/>
      <c r="C992" s="929"/>
      <c r="D992" s="927"/>
      <c r="E992" s="927"/>
      <c r="F992" s="12" t="s">
        <v>1092</v>
      </c>
      <c r="G992" s="250">
        <v>5</v>
      </c>
      <c r="H992" s="927"/>
      <c r="I992" s="12" t="s">
        <v>1050</v>
      </c>
      <c r="J992" s="56"/>
      <c r="K992" s="928"/>
      <c r="L992" s="943"/>
      <c r="M992" s="944"/>
      <c r="N992" s="681"/>
    </row>
    <row r="993" spans="1:14" s="3" customFormat="1" ht="11.25" x14ac:dyDescent="0.25">
      <c r="A993" s="927"/>
      <c r="B993" s="928"/>
      <c r="C993" s="929"/>
      <c r="D993" s="927"/>
      <c r="E993" s="927"/>
      <c r="F993" s="12" t="s">
        <v>1080</v>
      </c>
      <c r="G993" s="250">
        <v>4</v>
      </c>
      <c r="H993" s="927"/>
      <c r="I993" s="12" t="s">
        <v>1050</v>
      </c>
      <c r="J993" s="56"/>
      <c r="K993" s="928"/>
      <c r="L993" s="943"/>
      <c r="M993" s="944"/>
      <c r="N993" s="681"/>
    </row>
    <row r="994" spans="1:14" s="3" customFormat="1" ht="11.25" x14ac:dyDescent="0.25">
      <c r="A994" s="927"/>
      <c r="B994" s="928"/>
      <c r="C994" s="929"/>
      <c r="D994" s="927"/>
      <c r="E994" s="927"/>
      <c r="F994" s="12" t="s">
        <v>1065</v>
      </c>
      <c r="G994" s="250">
        <v>1</v>
      </c>
      <c r="H994" s="927"/>
      <c r="I994" s="12" t="s">
        <v>1050</v>
      </c>
      <c r="J994" s="56"/>
      <c r="K994" s="928"/>
      <c r="L994" s="943"/>
      <c r="M994" s="944"/>
      <c r="N994" s="681"/>
    </row>
    <row r="995" spans="1:14" s="3" customFormat="1" ht="11.25" x14ac:dyDescent="0.25">
      <c r="A995" s="927"/>
      <c r="B995" s="928"/>
      <c r="C995" s="929"/>
      <c r="D995" s="927"/>
      <c r="E995" s="927"/>
      <c r="F995" s="12" t="s">
        <v>1283</v>
      </c>
      <c r="G995" s="250">
        <v>1</v>
      </c>
      <c r="H995" s="927"/>
      <c r="I995" s="12" t="s">
        <v>1294</v>
      </c>
      <c r="J995" s="56" t="s">
        <v>1295</v>
      </c>
      <c r="K995" s="928"/>
      <c r="L995" s="943"/>
      <c r="M995" s="942"/>
      <c r="N995" s="681"/>
    </row>
    <row r="996" spans="1:14" s="3" customFormat="1" ht="11.25" x14ac:dyDescent="0.25">
      <c r="A996" s="927" t="s">
        <v>7243</v>
      </c>
      <c r="B996" s="928" t="s">
        <v>6690</v>
      </c>
      <c r="C996" s="929" t="s">
        <v>5821</v>
      </c>
      <c r="D996" s="927" t="s">
        <v>6811</v>
      </c>
      <c r="E996" s="927" t="s">
        <v>1296</v>
      </c>
      <c r="F996" s="12" t="s">
        <v>1297</v>
      </c>
      <c r="G996" s="250">
        <v>1</v>
      </c>
      <c r="H996" s="927" t="s">
        <v>6682</v>
      </c>
      <c r="I996" s="12" t="s">
        <v>1298</v>
      </c>
      <c r="J996" s="56" t="s">
        <v>1299</v>
      </c>
      <c r="K996" s="928">
        <v>12</v>
      </c>
      <c r="L996" s="943"/>
      <c r="M996" s="941"/>
      <c r="N996" s="681"/>
    </row>
    <row r="997" spans="1:14" s="3" customFormat="1" ht="11.25" x14ac:dyDescent="0.25">
      <c r="A997" s="927"/>
      <c r="B997" s="928"/>
      <c r="C997" s="929"/>
      <c r="D997" s="927"/>
      <c r="E997" s="927"/>
      <c r="F997" s="12" t="s">
        <v>1130</v>
      </c>
      <c r="G997" s="250">
        <v>1</v>
      </c>
      <c r="H997" s="927"/>
      <c r="I997" s="12" t="s">
        <v>1298</v>
      </c>
      <c r="J997" s="56" t="s">
        <v>1300</v>
      </c>
      <c r="K997" s="928"/>
      <c r="L997" s="943"/>
      <c r="M997" s="944"/>
      <c r="N997" s="681"/>
    </row>
    <row r="998" spans="1:14" s="3" customFormat="1" ht="11.25" x14ac:dyDescent="0.25">
      <c r="A998" s="927"/>
      <c r="B998" s="928"/>
      <c r="C998" s="929"/>
      <c r="D998" s="927"/>
      <c r="E998" s="927"/>
      <c r="F998" s="12" t="s">
        <v>1301</v>
      </c>
      <c r="G998" s="250">
        <v>1</v>
      </c>
      <c r="H998" s="927"/>
      <c r="I998" s="12" t="s">
        <v>1298</v>
      </c>
      <c r="J998" s="56" t="s">
        <v>1300</v>
      </c>
      <c r="K998" s="928"/>
      <c r="L998" s="943"/>
      <c r="M998" s="942"/>
      <c r="N998" s="681"/>
    </row>
    <row r="999" spans="1:14" s="3" customFormat="1" ht="11.25" x14ac:dyDescent="0.25">
      <c r="A999" s="927" t="s">
        <v>7244</v>
      </c>
      <c r="B999" s="928" t="s">
        <v>6690</v>
      </c>
      <c r="C999" s="929" t="s">
        <v>5821</v>
      </c>
      <c r="D999" s="927" t="s">
        <v>6811</v>
      </c>
      <c r="E999" s="927" t="s">
        <v>1302</v>
      </c>
      <c r="F999" s="12" t="s">
        <v>1303</v>
      </c>
      <c r="G999" s="250">
        <v>1</v>
      </c>
      <c r="H999" s="927" t="s">
        <v>6682</v>
      </c>
      <c r="I999" s="12" t="s">
        <v>1298</v>
      </c>
      <c r="J999" s="56" t="s">
        <v>1299</v>
      </c>
      <c r="K999" s="928">
        <v>12</v>
      </c>
      <c r="L999" s="943"/>
      <c r="M999" s="941"/>
      <c r="N999" s="681"/>
    </row>
    <row r="1000" spans="1:14" s="3" customFormat="1" ht="11.25" x14ac:dyDescent="0.25">
      <c r="A1000" s="927"/>
      <c r="B1000" s="928"/>
      <c r="C1000" s="929"/>
      <c r="D1000" s="927"/>
      <c r="E1000" s="927"/>
      <c r="F1000" s="12" t="s">
        <v>1130</v>
      </c>
      <c r="G1000" s="250">
        <v>1</v>
      </c>
      <c r="H1000" s="927"/>
      <c r="I1000" s="12" t="s">
        <v>1298</v>
      </c>
      <c r="J1000" s="56" t="s">
        <v>1300</v>
      </c>
      <c r="K1000" s="928"/>
      <c r="L1000" s="943"/>
      <c r="M1000" s="944"/>
      <c r="N1000" s="681"/>
    </row>
    <row r="1001" spans="1:14" s="3" customFormat="1" ht="11.25" x14ac:dyDescent="0.25">
      <c r="A1001" s="927"/>
      <c r="B1001" s="928"/>
      <c r="C1001" s="929"/>
      <c r="D1001" s="927"/>
      <c r="E1001" s="927"/>
      <c r="F1001" s="12" t="s">
        <v>1301</v>
      </c>
      <c r="G1001" s="250">
        <v>1</v>
      </c>
      <c r="H1001" s="927"/>
      <c r="I1001" s="12" t="s">
        <v>1298</v>
      </c>
      <c r="J1001" s="56" t="s">
        <v>1300</v>
      </c>
      <c r="K1001" s="928"/>
      <c r="L1001" s="943"/>
      <c r="M1001" s="942"/>
      <c r="N1001" s="681"/>
    </row>
    <row r="1002" spans="1:14" s="3" customFormat="1" ht="33.75" x14ac:dyDescent="0.25">
      <c r="A1002" s="927" t="s">
        <v>7245</v>
      </c>
      <c r="B1002" s="928" t="s">
        <v>6690</v>
      </c>
      <c r="C1002" s="929" t="s">
        <v>5821</v>
      </c>
      <c r="D1002" s="927" t="s">
        <v>6809</v>
      </c>
      <c r="E1002" s="927" t="s">
        <v>1267</v>
      </c>
      <c r="F1002" s="12" t="s">
        <v>1304</v>
      </c>
      <c r="G1002" s="250">
        <v>8</v>
      </c>
      <c r="H1002" s="927" t="s">
        <v>6682</v>
      </c>
      <c r="I1002" s="12" t="s">
        <v>1050</v>
      </c>
      <c r="J1002" s="56"/>
      <c r="K1002" s="928">
        <v>2</v>
      </c>
      <c r="L1002" s="941"/>
      <c r="M1002" s="941"/>
      <c r="N1002" s="681"/>
    </row>
    <row r="1003" spans="1:14" s="3" customFormat="1" ht="45" x14ac:dyDescent="0.25">
      <c r="A1003" s="927"/>
      <c r="B1003" s="928"/>
      <c r="C1003" s="929"/>
      <c r="D1003" s="927"/>
      <c r="E1003" s="927"/>
      <c r="F1003" s="12" t="s">
        <v>1305</v>
      </c>
      <c r="G1003" s="250">
        <v>1</v>
      </c>
      <c r="H1003" s="927"/>
      <c r="I1003" s="12" t="s">
        <v>1050</v>
      </c>
      <c r="J1003" s="56"/>
      <c r="K1003" s="928"/>
      <c r="L1003" s="944"/>
      <c r="M1003" s="944"/>
      <c r="N1003" s="681"/>
    </row>
    <row r="1004" spans="1:14" s="3" customFormat="1" ht="15" customHeight="1" x14ac:dyDescent="0.25">
      <c r="A1004" s="927"/>
      <c r="B1004" s="928"/>
      <c r="C1004" s="929"/>
      <c r="D1004" s="927"/>
      <c r="E1004" s="927"/>
      <c r="F1004" s="12" t="s">
        <v>1306</v>
      </c>
      <c r="G1004" s="250">
        <v>8</v>
      </c>
      <c r="H1004" s="927"/>
      <c r="I1004" s="12" t="s">
        <v>1050</v>
      </c>
      <c r="J1004" s="56"/>
      <c r="K1004" s="928"/>
      <c r="L1004" s="944"/>
      <c r="M1004" s="944"/>
      <c r="N1004" s="681"/>
    </row>
    <row r="1005" spans="1:14" s="3" customFormat="1" ht="22.5" x14ac:dyDescent="0.25">
      <c r="A1005" s="927"/>
      <c r="B1005" s="928"/>
      <c r="C1005" s="929"/>
      <c r="D1005" s="927"/>
      <c r="E1005" s="927"/>
      <c r="F1005" s="12" t="s">
        <v>1307</v>
      </c>
      <c r="G1005" s="250">
        <v>1</v>
      </c>
      <c r="H1005" s="927"/>
      <c r="I1005" s="12" t="s">
        <v>1050</v>
      </c>
      <c r="J1005" s="56"/>
      <c r="K1005" s="928"/>
      <c r="L1005" s="944"/>
      <c r="M1005" s="944"/>
      <c r="N1005" s="681"/>
    </row>
    <row r="1006" spans="1:14" s="3" customFormat="1" ht="33.75" x14ac:dyDescent="0.25">
      <c r="A1006" s="927"/>
      <c r="B1006" s="928"/>
      <c r="C1006" s="929"/>
      <c r="D1006" s="927"/>
      <c r="E1006" s="927"/>
      <c r="F1006" s="12" t="s">
        <v>1308</v>
      </c>
      <c r="G1006" s="250">
        <v>7</v>
      </c>
      <c r="H1006" s="927"/>
      <c r="I1006" s="12" t="s">
        <v>1050</v>
      </c>
      <c r="J1006" s="56"/>
      <c r="K1006" s="928"/>
      <c r="L1006" s="944"/>
      <c r="M1006" s="944"/>
      <c r="N1006" s="681"/>
    </row>
    <row r="1007" spans="1:14" s="3" customFormat="1" ht="15" customHeight="1" x14ac:dyDescent="0.25">
      <c r="A1007" s="927"/>
      <c r="B1007" s="928"/>
      <c r="C1007" s="929"/>
      <c r="D1007" s="927"/>
      <c r="E1007" s="927"/>
      <c r="F1007" s="12" t="s">
        <v>1309</v>
      </c>
      <c r="G1007" s="250">
        <v>2</v>
      </c>
      <c r="H1007" s="927"/>
      <c r="I1007" s="12" t="s">
        <v>1050</v>
      </c>
      <c r="J1007" s="56"/>
      <c r="K1007" s="928"/>
      <c r="L1007" s="944"/>
      <c r="M1007" s="944"/>
      <c r="N1007" s="681"/>
    </row>
    <row r="1008" spans="1:14" s="3" customFormat="1" ht="22.5" x14ac:dyDescent="0.25">
      <c r="A1008" s="927"/>
      <c r="B1008" s="928"/>
      <c r="C1008" s="929"/>
      <c r="D1008" s="927"/>
      <c r="E1008" s="927"/>
      <c r="F1008" s="12" t="s">
        <v>1310</v>
      </c>
      <c r="G1008" s="250">
        <v>2</v>
      </c>
      <c r="H1008" s="927"/>
      <c r="I1008" s="12" t="s">
        <v>1050</v>
      </c>
      <c r="J1008" s="56"/>
      <c r="K1008" s="928"/>
      <c r="L1008" s="944"/>
      <c r="M1008" s="944"/>
      <c r="N1008" s="681"/>
    </row>
    <row r="1009" spans="1:14" s="3" customFormat="1" ht="15" customHeight="1" x14ac:dyDescent="0.25">
      <c r="A1009" s="927"/>
      <c r="B1009" s="928"/>
      <c r="C1009" s="929"/>
      <c r="D1009" s="927"/>
      <c r="E1009" s="927"/>
      <c r="F1009" s="12" t="s">
        <v>1242</v>
      </c>
      <c r="G1009" s="250">
        <v>2</v>
      </c>
      <c r="H1009" s="927"/>
      <c r="I1009" s="12" t="s">
        <v>1050</v>
      </c>
      <c r="J1009" s="56"/>
      <c r="K1009" s="928"/>
      <c r="L1009" s="944"/>
      <c r="M1009" s="944"/>
      <c r="N1009" s="681"/>
    </row>
    <row r="1010" spans="1:14" s="3" customFormat="1" ht="22.5" x14ac:dyDescent="0.25">
      <c r="A1010" s="927"/>
      <c r="B1010" s="928"/>
      <c r="C1010" s="929"/>
      <c r="D1010" s="927"/>
      <c r="E1010" s="927"/>
      <c r="F1010" s="12" t="s">
        <v>1311</v>
      </c>
      <c r="G1010" s="250">
        <v>6</v>
      </c>
      <c r="H1010" s="927"/>
      <c r="I1010" s="12" t="s">
        <v>1050</v>
      </c>
      <c r="J1010" s="56"/>
      <c r="K1010" s="928"/>
      <c r="L1010" s="942"/>
      <c r="M1010" s="942"/>
      <c r="N1010" s="681"/>
    </row>
    <row r="1011" spans="1:14" s="3" customFormat="1" ht="11.25" x14ac:dyDescent="0.25">
      <c r="A1011" s="927" t="s">
        <v>7246</v>
      </c>
      <c r="B1011" s="928" t="s">
        <v>6690</v>
      </c>
      <c r="C1011" s="929" t="s">
        <v>5821</v>
      </c>
      <c r="D1011" s="927" t="s">
        <v>6811</v>
      </c>
      <c r="E1011" s="927" t="s">
        <v>5821</v>
      </c>
      <c r="F1011" s="12" t="s">
        <v>1312</v>
      </c>
      <c r="G1011" s="250">
        <v>80</v>
      </c>
      <c r="H1011" s="927" t="s">
        <v>6682</v>
      </c>
      <c r="I1011" s="12" t="s">
        <v>1050</v>
      </c>
      <c r="J1011" s="56"/>
      <c r="K1011" s="928">
        <v>2</v>
      </c>
      <c r="L1011" s="943"/>
      <c r="M1011" s="941"/>
      <c r="N1011" s="681"/>
    </row>
    <row r="1012" spans="1:14" s="3" customFormat="1" ht="11.25" x14ac:dyDescent="0.25">
      <c r="A1012" s="927"/>
      <c r="B1012" s="928"/>
      <c r="C1012" s="929"/>
      <c r="D1012" s="927"/>
      <c r="E1012" s="927"/>
      <c r="F1012" s="12" t="s">
        <v>1313</v>
      </c>
      <c r="G1012" s="250">
        <v>2</v>
      </c>
      <c r="H1012" s="927"/>
      <c r="I1012" s="12" t="s">
        <v>1050</v>
      </c>
      <c r="J1012" s="56"/>
      <c r="K1012" s="928"/>
      <c r="L1012" s="943"/>
      <c r="M1012" s="944"/>
      <c r="N1012" s="681"/>
    </row>
    <row r="1013" spans="1:14" s="3" customFormat="1" ht="11.25" x14ac:dyDescent="0.25">
      <c r="A1013" s="927"/>
      <c r="B1013" s="928"/>
      <c r="C1013" s="929"/>
      <c r="D1013" s="927"/>
      <c r="E1013" s="927"/>
      <c r="F1013" s="12" t="s">
        <v>1314</v>
      </c>
      <c r="G1013" s="250">
        <v>7</v>
      </c>
      <c r="H1013" s="927"/>
      <c r="I1013" s="12" t="s">
        <v>1050</v>
      </c>
      <c r="J1013" s="56"/>
      <c r="K1013" s="928"/>
      <c r="L1013" s="943"/>
      <c r="M1013" s="944"/>
      <c r="N1013" s="681"/>
    </row>
    <row r="1014" spans="1:14" s="3" customFormat="1" ht="11.25" x14ac:dyDescent="0.25">
      <c r="A1014" s="927"/>
      <c r="B1014" s="928"/>
      <c r="C1014" s="929"/>
      <c r="D1014" s="927"/>
      <c r="E1014" s="927"/>
      <c r="F1014" s="12" t="s">
        <v>1315</v>
      </c>
      <c r="G1014" s="250">
        <v>4</v>
      </c>
      <c r="H1014" s="927"/>
      <c r="I1014" s="12" t="s">
        <v>1050</v>
      </c>
      <c r="J1014" s="56"/>
      <c r="K1014" s="928"/>
      <c r="L1014" s="943"/>
      <c r="M1014" s="944"/>
      <c r="N1014" s="681"/>
    </row>
    <row r="1015" spans="1:14" s="3" customFormat="1" ht="11.25" x14ac:dyDescent="0.25">
      <c r="A1015" s="927"/>
      <c r="B1015" s="928"/>
      <c r="C1015" s="929"/>
      <c r="D1015" s="927"/>
      <c r="E1015" s="927"/>
      <c r="F1015" s="12" t="s">
        <v>1316</v>
      </c>
      <c r="G1015" s="250">
        <v>9</v>
      </c>
      <c r="H1015" s="927"/>
      <c r="I1015" s="12" t="s">
        <v>1050</v>
      </c>
      <c r="J1015" s="56"/>
      <c r="K1015" s="928"/>
      <c r="L1015" s="943"/>
      <c r="M1015" s="944"/>
      <c r="N1015" s="681"/>
    </row>
    <row r="1016" spans="1:14" s="3" customFormat="1" ht="11.25" x14ac:dyDescent="0.25">
      <c r="A1016" s="927"/>
      <c r="B1016" s="928"/>
      <c r="C1016" s="929"/>
      <c r="D1016" s="927"/>
      <c r="E1016" s="927"/>
      <c r="F1016" s="12" t="s">
        <v>1317</v>
      </c>
      <c r="G1016" s="250">
        <v>6</v>
      </c>
      <c r="H1016" s="927"/>
      <c r="I1016" s="12" t="s">
        <v>1050</v>
      </c>
      <c r="J1016" s="56"/>
      <c r="K1016" s="928"/>
      <c r="L1016" s="943"/>
      <c r="M1016" s="944"/>
      <c r="N1016" s="681"/>
    </row>
    <row r="1017" spans="1:14" s="3" customFormat="1" ht="11.25" x14ac:dyDescent="0.25">
      <c r="A1017" s="927"/>
      <c r="B1017" s="928"/>
      <c r="C1017" s="929"/>
      <c r="D1017" s="927"/>
      <c r="E1017" s="927"/>
      <c r="F1017" s="12" t="s">
        <v>1318</v>
      </c>
      <c r="G1017" s="250">
        <v>20</v>
      </c>
      <c r="H1017" s="927"/>
      <c r="I1017" s="12" t="s">
        <v>1050</v>
      </c>
      <c r="J1017" s="56"/>
      <c r="K1017" s="928"/>
      <c r="L1017" s="943"/>
      <c r="M1017" s="944"/>
      <c r="N1017" s="681"/>
    </row>
    <row r="1018" spans="1:14" s="3" customFormat="1" ht="11.25" x14ac:dyDescent="0.25">
      <c r="A1018" s="927"/>
      <c r="B1018" s="928"/>
      <c r="C1018" s="929"/>
      <c r="D1018" s="927"/>
      <c r="E1018" s="927"/>
      <c r="F1018" s="12" t="s">
        <v>1319</v>
      </c>
      <c r="G1018" s="250">
        <v>17</v>
      </c>
      <c r="H1018" s="927"/>
      <c r="I1018" s="12" t="s">
        <v>1050</v>
      </c>
      <c r="J1018" s="56"/>
      <c r="K1018" s="928"/>
      <c r="L1018" s="943"/>
      <c r="M1018" s="944"/>
      <c r="N1018" s="681"/>
    </row>
    <row r="1019" spans="1:14" s="3" customFormat="1" ht="11.25" x14ac:dyDescent="0.25">
      <c r="A1019" s="927"/>
      <c r="B1019" s="928"/>
      <c r="C1019" s="929"/>
      <c r="D1019" s="927"/>
      <c r="E1019" s="927"/>
      <c r="F1019" s="12" t="s">
        <v>1320</v>
      </c>
      <c r="G1019" s="250">
        <v>3</v>
      </c>
      <c r="H1019" s="927"/>
      <c r="I1019" s="12" t="s">
        <v>1050</v>
      </c>
      <c r="J1019" s="56"/>
      <c r="K1019" s="928"/>
      <c r="L1019" s="943"/>
      <c r="M1019" s="944"/>
      <c r="N1019" s="681"/>
    </row>
    <row r="1020" spans="1:14" s="3" customFormat="1" ht="11.25" x14ac:dyDescent="0.25">
      <c r="A1020" s="927"/>
      <c r="B1020" s="928"/>
      <c r="C1020" s="929"/>
      <c r="D1020" s="927"/>
      <c r="E1020" s="927"/>
      <c r="F1020" s="12" t="s">
        <v>1321</v>
      </c>
      <c r="G1020" s="250">
        <v>4</v>
      </c>
      <c r="H1020" s="927"/>
      <c r="I1020" s="12" t="s">
        <v>1050</v>
      </c>
      <c r="J1020" s="56"/>
      <c r="K1020" s="928"/>
      <c r="L1020" s="943"/>
      <c r="M1020" s="944"/>
      <c r="N1020" s="681"/>
    </row>
    <row r="1021" spans="1:14" s="3" customFormat="1" ht="11.25" x14ac:dyDescent="0.25">
      <c r="A1021" s="927"/>
      <c r="B1021" s="928"/>
      <c r="C1021" s="929"/>
      <c r="D1021" s="927"/>
      <c r="E1021" s="927"/>
      <c r="F1021" s="12" t="s">
        <v>1322</v>
      </c>
      <c r="G1021" s="250">
        <v>8</v>
      </c>
      <c r="H1021" s="927"/>
      <c r="I1021" s="12" t="s">
        <v>1050</v>
      </c>
      <c r="J1021" s="56"/>
      <c r="K1021" s="928"/>
      <c r="L1021" s="943"/>
      <c r="M1021" s="944"/>
      <c r="N1021" s="681"/>
    </row>
    <row r="1022" spans="1:14" s="3" customFormat="1" ht="11.25" x14ac:dyDescent="0.25">
      <c r="A1022" s="927"/>
      <c r="B1022" s="928"/>
      <c r="C1022" s="929"/>
      <c r="D1022" s="927"/>
      <c r="E1022" s="927"/>
      <c r="F1022" s="12" t="s">
        <v>1323</v>
      </c>
      <c r="G1022" s="250">
        <v>11</v>
      </c>
      <c r="H1022" s="927"/>
      <c r="I1022" s="12" t="s">
        <v>1050</v>
      </c>
      <c r="J1022" s="56"/>
      <c r="K1022" s="928"/>
      <c r="L1022" s="943"/>
      <c r="M1022" s="944"/>
      <c r="N1022" s="681"/>
    </row>
    <row r="1023" spans="1:14" s="3" customFormat="1" ht="11.25" x14ac:dyDescent="0.25">
      <c r="A1023" s="927"/>
      <c r="B1023" s="928"/>
      <c r="C1023" s="929"/>
      <c r="D1023" s="927"/>
      <c r="E1023" s="927"/>
      <c r="F1023" s="12" t="s">
        <v>1324</v>
      </c>
      <c r="G1023" s="250">
        <v>4</v>
      </c>
      <c r="H1023" s="927"/>
      <c r="I1023" s="12" t="s">
        <v>1050</v>
      </c>
      <c r="J1023" s="56"/>
      <c r="K1023" s="928"/>
      <c r="L1023" s="943"/>
      <c r="M1023" s="944"/>
      <c r="N1023" s="681"/>
    </row>
    <row r="1024" spans="1:14" s="5" customFormat="1" ht="11.25" x14ac:dyDescent="0.25">
      <c r="A1024" s="927"/>
      <c r="B1024" s="928"/>
      <c r="C1024" s="929"/>
      <c r="D1024" s="927"/>
      <c r="E1024" s="927"/>
      <c r="F1024" s="12" t="s">
        <v>1325</v>
      </c>
      <c r="G1024" s="250">
        <v>7</v>
      </c>
      <c r="H1024" s="927"/>
      <c r="I1024" s="12" t="s">
        <v>1050</v>
      </c>
      <c r="J1024" s="56"/>
      <c r="K1024" s="928"/>
      <c r="L1024" s="943"/>
      <c r="M1024" s="944"/>
      <c r="N1024" s="622"/>
    </row>
    <row r="1025" spans="1:14" s="5" customFormat="1" ht="11.25" x14ac:dyDescent="0.25">
      <c r="A1025" s="927"/>
      <c r="B1025" s="928"/>
      <c r="C1025" s="929"/>
      <c r="D1025" s="927"/>
      <c r="E1025" s="927"/>
      <c r="F1025" s="12" t="s">
        <v>1326</v>
      </c>
      <c r="G1025" s="250">
        <v>50</v>
      </c>
      <c r="H1025" s="927"/>
      <c r="I1025" s="12" t="s">
        <v>1050</v>
      </c>
      <c r="J1025" s="56"/>
      <c r="K1025" s="928"/>
      <c r="L1025" s="943"/>
      <c r="M1025" s="944"/>
      <c r="N1025" s="622"/>
    </row>
    <row r="1026" spans="1:14" s="5" customFormat="1" ht="11.25" x14ac:dyDescent="0.25">
      <c r="A1026" s="927"/>
      <c r="B1026" s="928"/>
      <c r="C1026" s="929"/>
      <c r="D1026" s="927"/>
      <c r="E1026" s="927"/>
      <c r="F1026" s="12" t="s">
        <v>1327</v>
      </c>
      <c r="G1026" s="250">
        <v>9</v>
      </c>
      <c r="H1026" s="927"/>
      <c r="I1026" s="12" t="s">
        <v>1050</v>
      </c>
      <c r="J1026" s="56"/>
      <c r="K1026" s="928"/>
      <c r="L1026" s="943"/>
      <c r="M1026" s="944"/>
      <c r="N1026" s="622"/>
    </row>
    <row r="1027" spans="1:14" s="5" customFormat="1" ht="11.25" x14ac:dyDescent="0.25">
      <c r="A1027" s="927"/>
      <c r="B1027" s="928"/>
      <c r="C1027" s="929"/>
      <c r="D1027" s="927"/>
      <c r="E1027" s="927"/>
      <c r="F1027" s="12" t="s">
        <v>1328</v>
      </c>
      <c r="G1027" s="250">
        <v>5</v>
      </c>
      <c r="H1027" s="927"/>
      <c r="I1027" s="12" t="s">
        <v>1050</v>
      </c>
      <c r="J1027" s="56"/>
      <c r="K1027" s="928"/>
      <c r="L1027" s="943"/>
      <c r="M1027" s="944"/>
      <c r="N1027" s="622"/>
    </row>
    <row r="1028" spans="1:14" s="5" customFormat="1" ht="11.25" x14ac:dyDescent="0.25">
      <c r="A1028" s="927"/>
      <c r="B1028" s="928"/>
      <c r="C1028" s="929"/>
      <c r="D1028" s="927"/>
      <c r="E1028" s="927"/>
      <c r="F1028" s="12" t="s">
        <v>1329</v>
      </c>
      <c r="G1028" s="250">
        <v>5</v>
      </c>
      <c r="H1028" s="927"/>
      <c r="I1028" s="12" t="s">
        <v>1050</v>
      </c>
      <c r="J1028" s="56"/>
      <c r="K1028" s="928"/>
      <c r="L1028" s="943"/>
      <c r="M1028" s="944"/>
      <c r="N1028" s="622"/>
    </row>
    <row r="1029" spans="1:14" s="5" customFormat="1" ht="11.25" x14ac:dyDescent="0.25">
      <c r="A1029" s="927"/>
      <c r="B1029" s="928"/>
      <c r="C1029" s="929"/>
      <c r="D1029" s="927"/>
      <c r="E1029" s="927"/>
      <c r="F1029" s="12" t="s">
        <v>1330</v>
      </c>
      <c r="G1029" s="250">
        <v>15</v>
      </c>
      <c r="H1029" s="927"/>
      <c r="I1029" s="12" t="s">
        <v>1050</v>
      </c>
      <c r="J1029" s="56"/>
      <c r="K1029" s="928"/>
      <c r="L1029" s="943"/>
      <c r="M1029" s="944"/>
      <c r="N1029" s="622"/>
    </row>
    <row r="1030" spans="1:14" s="5" customFormat="1" ht="11.25" x14ac:dyDescent="0.25">
      <c r="A1030" s="927"/>
      <c r="B1030" s="928"/>
      <c r="C1030" s="929"/>
      <c r="D1030" s="927"/>
      <c r="E1030" s="927"/>
      <c r="F1030" s="12" t="s">
        <v>1331</v>
      </c>
      <c r="G1030" s="250">
        <v>5</v>
      </c>
      <c r="H1030" s="927"/>
      <c r="I1030" s="12" t="s">
        <v>1050</v>
      </c>
      <c r="J1030" s="56"/>
      <c r="K1030" s="928"/>
      <c r="L1030" s="943"/>
      <c r="M1030" s="944"/>
      <c r="N1030" s="622"/>
    </row>
    <row r="1031" spans="1:14" s="5" customFormat="1" ht="11.25" x14ac:dyDescent="0.25">
      <c r="A1031" s="927"/>
      <c r="B1031" s="928"/>
      <c r="C1031" s="929"/>
      <c r="D1031" s="927"/>
      <c r="E1031" s="927"/>
      <c r="F1031" s="12" t="s">
        <v>1332</v>
      </c>
      <c r="G1031" s="250">
        <v>4</v>
      </c>
      <c r="H1031" s="927"/>
      <c r="I1031" s="12" t="s">
        <v>1050</v>
      </c>
      <c r="J1031" s="56"/>
      <c r="K1031" s="928"/>
      <c r="L1031" s="943"/>
      <c r="M1031" s="944"/>
      <c r="N1031" s="622"/>
    </row>
    <row r="1032" spans="1:14" s="5" customFormat="1" ht="11.25" x14ac:dyDescent="0.25">
      <c r="A1032" s="927"/>
      <c r="B1032" s="928"/>
      <c r="C1032" s="929"/>
      <c r="D1032" s="927"/>
      <c r="E1032" s="927"/>
      <c r="F1032" s="12" t="s">
        <v>1333</v>
      </c>
      <c r="G1032" s="250">
        <v>2</v>
      </c>
      <c r="H1032" s="927"/>
      <c r="I1032" s="12" t="s">
        <v>1050</v>
      </c>
      <c r="J1032" s="56"/>
      <c r="K1032" s="928"/>
      <c r="L1032" s="943"/>
      <c r="M1032" s="944"/>
      <c r="N1032" s="622"/>
    </row>
    <row r="1033" spans="1:14" s="5" customFormat="1" ht="11.25" x14ac:dyDescent="0.25">
      <c r="A1033" s="927"/>
      <c r="B1033" s="928"/>
      <c r="C1033" s="929"/>
      <c r="D1033" s="927"/>
      <c r="E1033" s="927"/>
      <c r="F1033" s="12" t="s">
        <v>1334</v>
      </c>
      <c r="G1033" s="250">
        <v>3</v>
      </c>
      <c r="H1033" s="927"/>
      <c r="I1033" s="12" t="s">
        <v>1050</v>
      </c>
      <c r="J1033" s="56"/>
      <c r="K1033" s="928"/>
      <c r="L1033" s="943"/>
      <c r="M1033" s="944"/>
      <c r="N1033" s="622"/>
    </row>
    <row r="1034" spans="1:14" s="5" customFormat="1" ht="11.25" x14ac:dyDescent="0.25">
      <c r="A1034" s="927"/>
      <c r="B1034" s="928"/>
      <c r="C1034" s="929"/>
      <c r="D1034" s="927"/>
      <c r="E1034" s="927"/>
      <c r="F1034" s="12" t="s">
        <v>1335</v>
      </c>
      <c r="G1034" s="250">
        <v>2</v>
      </c>
      <c r="H1034" s="927"/>
      <c r="I1034" s="12" t="s">
        <v>1050</v>
      </c>
      <c r="J1034" s="56"/>
      <c r="K1034" s="928"/>
      <c r="L1034" s="943"/>
      <c r="M1034" s="944"/>
      <c r="N1034" s="622"/>
    </row>
    <row r="1035" spans="1:14" s="5" customFormat="1" ht="11.25" x14ac:dyDescent="0.25">
      <c r="A1035" s="927"/>
      <c r="B1035" s="928"/>
      <c r="C1035" s="929"/>
      <c r="D1035" s="927"/>
      <c r="E1035" s="927"/>
      <c r="F1035" s="12" t="s">
        <v>1336</v>
      </c>
      <c r="G1035" s="250">
        <v>4</v>
      </c>
      <c r="H1035" s="927"/>
      <c r="I1035" s="12" t="s">
        <v>1050</v>
      </c>
      <c r="J1035" s="56"/>
      <c r="K1035" s="928"/>
      <c r="L1035" s="943"/>
      <c r="M1035" s="944"/>
      <c r="N1035" s="622"/>
    </row>
    <row r="1036" spans="1:14" s="5" customFormat="1" ht="11.25" x14ac:dyDescent="0.25">
      <c r="A1036" s="927"/>
      <c r="B1036" s="928"/>
      <c r="C1036" s="929"/>
      <c r="D1036" s="927"/>
      <c r="E1036" s="927"/>
      <c r="F1036" s="12" t="s">
        <v>1337</v>
      </c>
      <c r="G1036" s="250">
        <v>26</v>
      </c>
      <c r="H1036" s="927"/>
      <c r="I1036" s="12" t="s">
        <v>1050</v>
      </c>
      <c r="J1036" s="56"/>
      <c r="K1036" s="928"/>
      <c r="L1036" s="943"/>
      <c r="M1036" s="944"/>
      <c r="N1036" s="622"/>
    </row>
    <row r="1037" spans="1:14" s="5" customFormat="1" ht="22.5" x14ac:dyDescent="0.25">
      <c r="A1037" s="927"/>
      <c r="B1037" s="928"/>
      <c r="C1037" s="929"/>
      <c r="D1037" s="927"/>
      <c r="E1037" s="927"/>
      <c r="F1037" s="12" t="s">
        <v>1338</v>
      </c>
      <c r="G1037" s="250">
        <v>1000</v>
      </c>
      <c r="H1037" s="927"/>
      <c r="I1037" s="12" t="s">
        <v>1050</v>
      </c>
      <c r="J1037" s="56"/>
      <c r="K1037" s="928"/>
      <c r="L1037" s="943"/>
      <c r="M1037" s="944"/>
      <c r="N1037" s="622"/>
    </row>
    <row r="1038" spans="1:14" s="5" customFormat="1" ht="11.25" x14ac:dyDescent="0.25">
      <c r="A1038" s="927"/>
      <c r="B1038" s="928"/>
      <c r="C1038" s="929"/>
      <c r="D1038" s="927"/>
      <c r="E1038" s="927"/>
      <c r="F1038" s="12" t="s">
        <v>1339</v>
      </c>
      <c r="G1038" s="250">
        <v>1</v>
      </c>
      <c r="H1038" s="927"/>
      <c r="I1038" s="12" t="s">
        <v>1050</v>
      </c>
      <c r="J1038" s="56"/>
      <c r="K1038" s="928"/>
      <c r="L1038" s="943"/>
      <c r="M1038" s="944"/>
      <c r="N1038" s="622"/>
    </row>
    <row r="1039" spans="1:14" s="5" customFormat="1" ht="11.25" x14ac:dyDescent="0.25">
      <c r="A1039" s="927"/>
      <c r="B1039" s="928"/>
      <c r="C1039" s="929"/>
      <c r="D1039" s="927"/>
      <c r="E1039" s="927"/>
      <c r="F1039" s="12" t="s">
        <v>1080</v>
      </c>
      <c r="G1039" s="250">
        <v>4</v>
      </c>
      <c r="H1039" s="927"/>
      <c r="I1039" s="12"/>
      <c r="J1039" s="56"/>
      <c r="K1039" s="928"/>
      <c r="L1039" s="943"/>
      <c r="M1039" s="944"/>
      <c r="N1039" s="622"/>
    </row>
    <row r="1040" spans="1:14" s="5" customFormat="1" ht="11.25" x14ac:dyDescent="0.25">
      <c r="A1040" s="927"/>
      <c r="B1040" s="928"/>
      <c r="C1040" s="929"/>
      <c r="D1040" s="927"/>
      <c r="E1040" s="927"/>
      <c r="F1040" s="12" t="s">
        <v>1126</v>
      </c>
      <c r="G1040" s="250">
        <v>3</v>
      </c>
      <c r="H1040" s="927"/>
      <c r="I1040" s="12"/>
      <c r="J1040" s="56"/>
      <c r="K1040" s="928"/>
      <c r="L1040" s="943"/>
      <c r="M1040" s="944"/>
      <c r="N1040" s="622"/>
    </row>
    <row r="1041" spans="1:14" s="5" customFormat="1" ht="11.25" x14ac:dyDescent="0.25">
      <c r="A1041" s="927"/>
      <c r="B1041" s="928"/>
      <c r="C1041" s="929"/>
      <c r="D1041" s="927"/>
      <c r="E1041" s="927"/>
      <c r="F1041" s="12" t="s">
        <v>1340</v>
      </c>
      <c r="G1041" s="250">
        <v>3</v>
      </c>
      <c r="H1041" s="927"/>
      <c r="I1041" s="12" t="s">
        <v>1050</v>
      </c>
      <c r="J1041" s="56"/>
      <c r="K1041" s="928"/>
      <c r="L1041" s="943"/>
      <c r="M1041" s="944"/>
      <c r="N1041" s="622"/>
    </row>
    <row r="1042" spans="1:14" s="5" customFormat="1" ht="11.25" x14ac:dyDescent="0.25">
      <c r="A1042" s="927"/>
      <c r="B1042" s="928"/>
      <c r="C1042" s="929"/>
      <c r="D1042" s="927"/>
      <c r="E1042" s="927"/>
      <c r="F1042" s="12" t="s">
        <v>1342</v>
      </c>
      <c r="G1042" s="250">
        <v>2</v>
      </c>
      <c r="H1042" s="927"/>
      <c r="I1042" s="12"/>
      <c r="J1042" s="56"/>
      <c r="K1042" s="928"/>
      <c r="L1042" s="943"/>
      <c r="M1042" s="944"/>
      <c r="N1042" s="622"/>
    </row>
    <row r="1043" spans="1:14" s="5" customFormat="1" ht="11.25" x14ac:dyDescent="0.25">
      <c r="A1043" s="927"/>
      <c r="B1043" s="928"/>
      <c r="C1043" s="929"/>
      <c r="D1043" s="927"/>
      <c r="E1043" s="927"/>
      <c r="F1043" s="12" t="s">
        <v>1343</v>
      </c>
      <c r="G1043" s="250">
        <v>1</v>
      </c>
      <c r="H1043" s="927"/>
      <c r="I1043" s="12" t="s">
        <v>1050</v>
      </c>
      <c r="J1043" s="56"/>
      <c r="K1043" s="928"/>
      <c r="L1043" s="943"/>
      <c r="M1043" s="944"/>
      <c r="N1043" s="622"/>
    </row>
    <row r="1044" spans="1:14" s="5" customFormat="1" ht="11.25" x14ac:dyDescent="0.25">
      <c r="A1044" s="927"/>
      <c r="B1044" s="928"/>
      <c r="C1044" s="929"/>
      <c r="D1044" s="927"/>
      <c r="E1044" s="927"/>
      <c r="F1044" s="12" t="s">
        <v>1063</v>
      </c>
      <c r="G1044" s="250">
        <v>1</v>
      </c>
      <c r="H1044" s="927"/>
      <c r="I1044" s="12"/>
      <c r="J1044" s="56"/>
      <c r="K1044" s="928"/>
      <c r="L1044" s="943"/>
      <c r="M1044" s="944"/>
      <c r="N1044" s="622"/>
    </row>
    <row r="1045" spans="1:14" s="5" customFormat="1" ht="11.25" x14ac:dyDescent="0.25">
      <c r="A1045" s="927"/>
      <c r="B1045" s="928"/>
      <c r="C1045" s="929"/>
      <c r="D1045" s="927"/>
      <c r="E1045" s="927"/>
      <c r="F1045" s="12" t="s">
        <v>1342</v>
      </c>
      <c r="G1045" s="250">
        <v>2</v>
      </c>
      <c r="H1045" s="927"/>
      <c r="I1045" s="12"/>
      <c r="J1045" s="56"/>
      <c r="K1045" s="928"/>
      <c r="L1045" s="943"/>
      <c r="M1045" s="944"/>
      <c r="N1045" s="622"/>
    </row>
    <row r="1046" spans="1:14" s="5" customFormat="1" ht="11.25" x14ac:dyDescent="0.25">
      <c r="A1046" s="927"/>
      <c r="B1046" s="928"/>
      <c r="C1046" s="929"/>
      <c r="D1046" s="927"/>
      <c r="E1046" s="927"/>
      <c r="F1046" s="12" t="s">
        <v>1344</v>
      </c>
      <c r="G1046" s="250">
        <v>1</v>
      </c>
      <c r="H1046" s="927"/>
      <c r="I1046" s="12" t="s">
        <v>1050</v>
      </c>
      <c r="J1046" s="56"/>
      <c r="K1046" s="928"/>
      <c r="L1046" s="943"/>
      <c r="M1046" s="944"/>
      <c r="N1046" s="622"/>
    </row>
    <row r="1047" spans="1:14" s="5" customFormat="1" ht="11.25" x14ac:dyDescent="0.25">
      <c r="A1047" s="927"/>
      <c r="B1047" s="928"/>
      <c r="C1047" s="929"/>
      <c r="D1047" s="927"/>
      <c r="E1047" s="927"/>
      <c r="F1047" s="12" t="s">
        <v>1063</v>
      </c>
      <c r="G1047" s="250">
        <v>1</v>
      </c>
      <c r="H1047" s="927"/>
      <c r="I1047" s="12"/>
      <c r="J1047" s="56"/>
      <c r="K1047" s="928"/>
      <c r="L1047" s="943"/>
      <c r="M1047" s="944"/>
      <c r="N1047" s="622"/>
    </row>
    <row r="1048" spans="1:14" s="5" customFormat="1" ht="11.25" x14ac:dyDescent="0.25">
      <c r="A1048" s="927"/>
      <c r="B1048" s="928"/>
      <c r="C1048" s="929"/>
      <c r="D1048" s="927"/>
      <c r="E1048" s="927"/>
      <c r="F1048" s="12" t="s">
        <v>1342</v>
      </c>
      <c r="G1048" s="250">
        <v>4</v>
      </c>
      <c r="H1048" s="927"/>
      <c r="I1048" s="12"/>
      <c r="J1048" s="56"/>
      <c r="K1048" s="928"/>
      <c r="L1048" s="943"/>
      <c r="M1048" s="944"/>
      <c r="N1048" s="622"/>
    </row>
    <row r="1049" spans="1:14" s="5" customFormat="1" ht="11.25" x14ac:dyDescent="0.25">
      <c r="A1049" s="927"/>
      <c r="B1049" s="928"/>
      <c r="C1049" s="929"/>
      <c r="D1049" s="927"/>
      <c r="E1049" s="927"/>
      <c r="F1049" s="12" t="s">
        <v>1345</v>
      </c>
      <c r="G1049" s="250">
        <v>1</v>
      </c>
      <c r="H1049" s="927"/>
      <c r="I1049" s="12"/>
      <c r="J1049" s="56"/>
      <c r="K1049" s="928"/>
      <c r="L1049" s="943"/>
      <c r="M1049" s="944"/>
      <c r="N1049" s="622"/>
    </row>
    <row r="1050" spans="1:14" s="5" customFormat="1" ht="11.25" x14ac:dyDescent="0.25">
      <c r="A1050" s="927"/>
      <c r="B1050" s="928"/>
      <c r="C1050" s="929"/>
      <c r="D1050" s="927"/>
      <c r="E1050" s="927"/>
      <c r="F1050" s="12" t="s">
        <v>1341</v>
      </c>
      <c r="G1050" s="250">
        <v>1309</v>
      </c>
      <c r="H1050" s="927"/>
      <c r="I1050" s="12" t="s">
        <v>1050</v>
      </c>
      <c r="J1050" s="56" t="s">
        <v>1118</v>
      </c>
      <c r="K1050" s="928"/>
      <c r="L1050" s="943"/>
      <c r="M1050" s="944"/>
      <c r="N1050" s="622"/>
    </row>
    <row r="1051" spans="1:14" s="5" customFormat="1" ht="11.25" x14ac:dyDescent="0.25">
      <c r="A1051" s="927"/>
      <c r="B1051" s="928"/>
      <c r="C1051" s="929"/>
      <c r="D1051" s="927"/>
      <c r="E1051" s="927"/>
      <c r="F1051" s="12" t="s">
        <v>1065</v>
      </c>
      <c r="G1051" s="250">
        <v>1308</v>
      </c>
      <c r="H1051" s="927"/>
      <c r="I1051" s="12" t="s">
        <v>1050</v>
      </c>
      <c r="J1051" s="56" t="s">
        <v>1118</v>
      </c>
      <c r="K1051" s="928"/>
      <c r="L1051" s="943"/>
      <c r="M1051" s="944"/>
      <c r="N1051" s="622"/>
    </row>
    <row r="1052" spans="1:14" s="5" customFormat="1" ht="11.25" x14ac:dyDescent="0.25">
      <c r="A1052" s="927"/>
      <c r="B1052" s="928"/>
      <c r="C1052" s="929"/>
      <c r="D1052" s="927"/>
      <c r="E1052" s="927"/>
      <c r="F1052" s="12" t="s">
        <v>1348</v>
      </c>
      <c r="G1052" s="250">
        <v>1308</v>
      </c>
      <c r="H1052" s="927"/>
      <c r="I1052" s="12" t="s">
        <v>1050</v>
      </c>
      <c r="J1052" s="56"/>
      <c r="K1052" s="928"/>
      <c r="L1052" s="943"/>
      <c r="M1052" s="944"/>
      <c r="N1052" s="622"/>
    </row>
    <row r="1053" spans="1:14" s="5" customFormat="1" ht="11.25" x14ac:dyDescent="0.25">
      <c r="A1053" s="927"/>
      <c r="B1053" s="928"/>
      <c r="C1053" s="929"/>
      <c r="D1053" s="927"/>
      <c r="E1053" s="927"/>
      <c r="F1053" s="12" t="s">
        <v>1349</v>
      </c>
      <c r="G1053" s="250">
        <v>309</v>
      </c>
      <c r="H1053" s="927"/>
      <c r="I1053" s="12" t="s">
        <v>1118</v>
      </c>
      <c r="J1053" s="56"/>
      <c r="K1053" s="928"/>
      <c r="L1053" s="943"/>
      <c r="M1053" s="944"/>
      <c r="N1053" s="622"/>
    </row>
    <row r="1054" spans="1:14" s="5" customFormat="1" ht="11.25" x14ac:dyDescent="0.25">
      <c r="A1054" s="927"/>
      <c r="B1054" s="928"/>
      <c r="C1054" s="929"/>
      <c r="D1054" s="927"/>
      <c r="E1054" s="927"/>
      <c r="F1054" s="12" t="s">
        <v>1312</v>
      </c>
      <c r="G1054" s="250">
        <v>226</v>
      </c>
      <c r="H1054" s="927"/>
      <c r="I1054" s="12" t="s">
        <v>1050</v>
      </c>
      <c r="J1054" s="56"/>
      <c r="K1054" s="928"/>
      <c r="L1054" s="943"/>
      <c r="M1054" s="944"/>
      <c r="N1054" s="622"/>
    </row>
    <row r="1055" spans="1:14" s="5" customFormat="1" ht="11.25" x14ac:dyDescent="0.25">
      <c r="A1055" s="927"/>
      <c r="B1055" s="928"/>
      <c r="C1055" s="929"/>
      <c r="D1055" s="927"/>
      <c r="E1055" s="927"/>
      <c r="F1055" s="12" t="s">
        <v>1326</v>
      </c>
      <c r="G1055" s="250">
        <v>130</v>
      </c>
      <c r="H1055" s="927"/>
      <c r="I1055" s="12" t="s">
        <v>1050</v>
      </c>
      <c r="J1055" s="56"/>
      <c r="K1055" s="928"/>
      <c r="L1055" s="943"/>
      <c r="M1055" s="942"/>
      <c r="N1055" s="622"/>
    </row>
    <row r="1056" spans="1:14" s="5" customFormat="1" ht="22.5" x14ac:dyDescent="0.25">
      <c r="A1056" s="927" t="s">
        <v>7247</v>
      </c>
      <c r="B1056" s="928" t="s">
        <v>532</v>
      </c>
      <c r="C1056" s="958" t="s">
        <v>5821</v>
      </c>
      <c r="D1056" s="927" t="s">
        <v>6725</v>
      </c>
      <c r="E1056" s="239" t="s">
        <v>5821</v>
      </c>
      <c r="F1056" s="12" t="s">
        <v>1350</v>
      </c>
      <c r="G1056" s="250">
        <v>4</v>
      </c>
      <c r="H1056" s="927" t="s">
        <v>6682</v>
      </c>
      <c r="I1056" s="12" t="s">
        <v>1050</v>
      </c>
      <c r="J1056" s="56"/>
      <c r="K1056" s="928">
        <v>2</v>
      </c>
      <c r="L1056" s="943"/>
      <c r="M1056" s="941"/>
      <c r="N1056" s="622"/>
    </row>
    <row r="1057" spans="1:14" s="5" customFormat="1" ht="22.5" x14ac:dyDescent="0.25">
      <c r="A1057" s="927"/>
      <c r="B1057" s="928"/>
      <c r="C1057" s="958"/>
      <c r="D1057" s="927"/>
      <c r="E1057" s="239" t="s">
        <v>5821</v>
      </c>
      <c r="F1057" s="12" t="s">
        <v>1351</v>
      </c>
      <c r="G1057" s="250">
        <v>1156</v>
      </c>
      <c r="H1057" s="927"/>
      <c r="I1057" s="12" t="s">
        <v>1352</v>
      </c>
      <c r="J1057" s="56" t="s">
        <v>1353</v>
      </c>
      <c r="K1057" s="928"/>
      <c r="L1057" s="943"/>
      <c r="M1057" s="944"/>
      <c r="N1057" s="622"/>
    </row>
    <row r="1058" spans="1:14" s="5" customFormat="1" ht="11.25" x14ac:dyDescent="0.25">
      <c r="A1058" s="927"/>
      <c r="B1058" s="928" t="s">
        <v>532</v>
      </c>
      <c r="C1058" s="958"/>
      <c r="D1058" s="927"/>
      <c r="E1058" s="239" t="s">
        <v>1354</v>
      </c>
      <c r="F1058" s="12" t="s">
        <v>1355</v>
      </c>
      <c r="G1058" s="250">
        <v>10</v>
      </c>
      <c r="H1058" s="927">
        <v>1</v>
      </c>
      <c r="I1058" s="12"/>
      <c r="J1058" s="56"/>
      <c r="K1058" s="928"/>
      <c r="L1058" s="943"/>
      <c r="M1058" s="942"/>
      <c r="N1058" s="622"/>
    </row>
    <row r="1059" spans="1:14" s="5" customFormat="1" ht="22.5" x14ac:dyDescent="0.25">
      <c r="A1059" s="239" t="s">
        <v>5007</v>
      </c>
      <c r="B1059" s="430" t="s">
        <v>0</v>
      </c>
      <c r="C1059" s="435" t="s">
        <v>5827</v>
      </c>
      <c r="D1059" s="246" t="s">
        <v>4943</v>
      </c>
      <c r="E1059" s="243" t="s">
        <v>5827</v>
      </c>
      <c r="F1059" s="10" t="s">
        <v>4547</v>
      </c>
      <c r="G1059" s="250">
        <v>1</v>
      </c>
      <c r="H1059" s="362" t="s">
        <v>6682</v>
      </c>
      <c r="I1059" s="12"/>
      <c r="J1059" s="56"/>
      <c r="K1059" s="244">
        <v>1</v>
      </c>
      <c r="L1059" s="833"/>
      <c r="M1059" s="833"/>
      <c r="N1059" s="622"/>
    </row>
    <row r="1060" spans="1:14" s="5" customFormat="1" ht="11.25" x14ac:dyDescent="0.25">
      <c r="A1060" s="927" t="s">
        <v>5008</v>
      </c>
      <c r="B1060" s="928" t="s">
        <v>0</v>
      </c>
      <c r="C1060" s="946" t="s">
        <v>5827</v>
      </c>
      <c r="D1060" s="936" t="s">
        <v>64</v>
      </c>
      <c r="E1060" s="936" t="s">
        <v>1378</v>
      </c>
      <c r="F1060" s="10" t="s">
        <v>1358</v>
      </c>
      <c r="G1060" s="243">
        <v>1</v>
      </c>
      <c r="H1060" s="936" t="s">
        <v>6682</v>
      </c>
      <c r="I1060" s="10" t="s">
        <v>1054</v>
      </c>
      <c r="J1060" s="10" t="s">
        <v>1359</v>
      </c>
      <c r="K1060" s="945">
        <v>4</v>
      </c>
      <c r="L1060" s="943"/>
      <c r="M1060" s="941"/>
      <c r="N1060" s="622"/>
    </row>
    <row r="1061" spans="1:14" s="5" customFormat="1" ht="11.25" x14ac:dyDescent="0.25">
      <c r="A1061" s="927"/>
      <c r="B1061" s="928"/>
      <c r="C1061" s="946"/>
      <c r="D1061" s="936"/>
      <c r="E1061" s="936"/>
      <c r="F1061" s="10" t="s">
        <v>1088</v>
      </c>
      <c r="G1061" s="243">
        <v>3</v>
      </c>
      <c r="H1061" s="936"/>
      <c r="I1061" s="10" t="s">
        <v>1054</v>
      </c>
      <c r="J1061" s="10"/>
      <c r="K1061" s="945"/>
      <c r="L1061" s="943"/>
      <c r="M1061" s="944"/>
      <c r="N1061" s="622"/>
    </row>
    <row r="1062" spans="1:14" s="5" customFormat="1" ht="11.25" x14ac:dyDescent="0.25">
      <c r="A1062" s="927"/>
      <c r="B1062" s="928"/>
      <c r="C1062" s="946"/>
      <c r="D1062" s="936"/>
      <c r="E1062" s="936"/>
      <c r="F1062" s="10" t="s">
        <v>1056</v>
      </c>
      <c r="G1062" s="243">
        <v>1</v>
      </c>
      <c r="H1062" s="936"/>
      <c r="I1062" s="10" t="s">
        <v>1057</v>
      </c>
      <c r="J1062" s="10" t="s">
        <v>1111</v>
      </c>
      <c r="K1062" s="945"/>
      <c r="L1062" s="943"/>
      <c r="M1062" s="944"/>
      <c r="N1062" s="622"/>
    </row>
    <row r="1063" spans="1:14" s="5" customFormat="1" ht="11.25" x14ac:dyDescent="0.25">
      <c r="A1063" s="927"/>
      <c r="B1063" s="928"/>
      <c r="C1063" s="946"/>
      <c r="D1063" s="936"/>
      <c r="E1063" s="936"/>
      <c r="F1063" s="10" t="s">
        <v>1059</v>
      </c>
      <c r="G1063" s="243">
        <v>1</v>
      </c>
      <c r="H1063" s="936"/>
      <c r="I1063" s="10" t="s">
        <v>1050</v>
      </c>
      <c r="J1063" s="10" t="s">
        <v>1060</v>
      </c>
      <c r="K1063" s="945"/>
      <c r="L1063" s="943"/>
      <c r="M1063" s="944"/>
      <c r="N1063" s="622"/>
    </row>
    <row r="1064" spans="1:14" s="5" customFormat="1" ht="11.25" x14ac:dyDescent="0.25">
      <c r="A1064" s="927"/>
      <c r="B1064" s="928"/>
      <c r="C1064" s="946"/>
      <c r="D1064" s="936"/>
      <c r="E1064" s="936"/>
      <c r="F1064" s="10" t="s">
        <v>1061</v>
      </c>
      <c r="G1064" s="243">
        <v>1</v>
      </c>
      <c r="H1064" s="936"/>
      <c r="I1064" s="10" t="s">
        <v>1050</v>
      </c>
      <c r="J1064" s="10" t="s">
        <v>1062</v>
      </c>
      <c r="K1064" s="945"/>
      <c r="L1064" s="943"/>
      <c r="M1064" s="944"/>
      <c r="N1064" s="622"/>
    </row>
    <row r="1065" spans="1:14" s="5" customFormat="1" ht="11.25" x14ac:dyDescent="0.25">
      <c r="A1065" s="927"/>
      <c r="B1065" s="928"/>
      <c r="C1065" s="946"/>
      <c r="D1065" s="936"/>
      <c r="E1065" s="936"/>
      <c r="F1065" s="10" t="s">
        <v>1098</v>
      </c>
      <c r="G1065" s="243">
        <v>2</v>
      </c>
      <c r="H1065" s="936"/>
      <c r="I1065" s="10" t="s">
        <v>1054</v>
      </c>
      <c r="J1065" s="10"/>
      <c r="K1065" s="945"/>
      <c r="L1065" s="943"/>
      <c r="M1065" s="944"/>
      <c r="N1065" s="622"/>
    </row>
    <row r="1066" spans="1:14" s="5" customFormat="1" ht="11.25" x14ac:dyDescent="0.25">
      <c r="A1066" s="927"/>
      <c r="B1066" s="928"/>
      <c r="C1066" s="946"/>
      <c r="D1066" s="936"/>
      <c r="E1066" s="936"/>
      <c r="F1066" s="10" t="s">
        <v>1089</v>
      </c>
      <c r="G1066" s="243">
        <v>1</v>
      </c>
      <c r="H1066" s="936"/>
      <c r="I1066" s="10" t="s">
        <v>1054</v>
      </c>
      <c r="J1066" s="10"/>
      <c r="K1066" s="945"/>
      <c r="L1066" s="943"/>
      <c r="M1066" s="944"/>
      <c r="N1066" s="622"/>
    </row>
    <row r="1067" spans="1:14" s="5" customFormat="1" ht="11.25" x14ac:dyDescent="0.25">
      <c r="A1067" s="927"/>
      <c r="B1067" s="928"/>
      <c r="C1067" s="946"/>
      <c r="D1067" s="936"/>
      <c r="E1067" s="936"/>
      <c r="F1067" s="10" t="s">
        <v>1063</v>
      </c>
      <c r="G1067" s="243">
        <v>3</v>
      </c>
      <c r="H1067" s="936"/>
      <c r="I1067" s="10" t="s">
        <v>1118</v>
      </c>
      <c r="J1067" s="10"/>
      <c r="K1067" s="945"/>
      <c r="L1067" s="943"/>
      <c r="M1067" s="944"/>
      <c r="N1067" s="622"/>
    </row>
    <row r="1068" spans="1:14" s="5" customFormat="1" ht="11.25" x14ac:dyDescent="0.25">
      <c r="A1068" s="927"/>
      <c r="B1068" s="928"/>
      <c r="C1068" s="946"/>
      <c r="D1068" s="936"/>
      <c r="E1068" s="936"/>
      <c r="F1068" s="10" t="s">
        <v>1360</v>
      </c>
      <c r="G1068" s="243">
        <v>3</v>
      </c>
      <c r="H1068" s="936"/>
      <c r="I1068" s="10" t="s">
        <v>1118</v>
      </c>
      <c r="J1068" s="10"/>
      <c r="K1068" s="945"/>
      <c r="L1068" s="943"/>
      <c r="M1068" s="944"/>
      <c r="N1068" s="622"/>
    </row>
    <row r="1069" spans="1:14" s="5" customFormat="1" ht="11.25" x14ac:dyDescent="0.25">
      <c r="A1069" s="927"/>
      <c r="B1069" s="928"/>
      <c r="C1069" s="946"/>
      <c r="D1069" s="936"/>
      <c r="E1069" s="936"/>
      <c r="F1069" s="10" t="s">
        <v>1068</v>
      </c>
      <c r="G1069" s="243">
        <v>1</v>
      </c>
      <c r="H1069" s="936"/>
      <c r="I1069" s="10" t="s">
        <v>1069</v>
      </c>
      <c r="J1069" s="10" t="s">
        <v>1361</v>
      </c>
      <c r="K1069" s="945"/>
      <c r="L1069" s="943"/>
      <c r="M1069" s="944"/>
      <c r="N1069" s="622"/>
    </row>
    <row r="1070" spans="1:14" s="5" customFormat="1" ht="11.25" x14ac:dyDescent="0.25">
      <c r="A1070" s="927"/>
      <c r="B1070" s="928"/>
      <c r="C1070" s="946"/>
      <c r="D1070" s="936"/>
      <c r="E1070" s="936"/>
      <c r="F1070" s="10" t="s">
        <v>1071</v>
      </c>
      <c r="G1070" s="243">
        <v>1</v>
      </c>
      <c r="H1070" s="936"/>
      <c r="I1070" s="10" t="s">
        <v>1069</v>
      </c>
      <c r="J1070" s="10" t="s">
        <v>1362</v>
      </c>
      <c r="K1070" s="945"/>
      <c r="L1070" s="943"/>
      <c r="M1070" s="944"/>
      <c r="N1070" s="622"/>
    </row>
    <row r="1071" spans="1:14" s="5" customFormat="1" ht="11.25" x14ac:dyDescent="0.25">
      <c r="A1071" s="927"/>
      <c r="B1071" s="928"/>
      <c r="C1071" s="946"/>
      <c r="D1071" s="936"/>
      <c r="E1071" s="936"/>
      <c r="F1071" s="10" t="s">
        <v>1073</v>
      </c>
      <c r="G1071" s="243">
        <v>1</v>
      </c>
      <c r="H1071" s="936"/>
      <c r="I1071" s="10" t="s">
        <v>1069</v>
      </c>
      <c r="J1071" s="10" t="s">
        <v>1363</v>
      </c>
      <c r="K1071" s="945"/>
      <c r="L1071" s="943"/>
      <c r="M1071" s="944"/>
      <c r="N1071" s="622"/>
    </row>
    <row r="1072" spans="1:14" s="5" customFormat="1" ht="11.25" x14ac:dyDescent="0.25">
      <c r="A1072" s="927"/>
      <c r="B1072" s="928"/>
      <c r="C1072" s="946"/>
      <c r="D1072" s="936"/>
      <c r="E1072" s="936"/>
      <c r="F1072" s="10" t="s">
        <v>1106</v>
      </c>
      <c r="G1072" s="243">
        <v>1</v>
      </c>
      <c r="H1072" s="936"/>
      <c r="I1072" s="10" t="s">
        <v>1054</v>
      </c>
      <c r="J1072" s="10"/>
      <c r="K1072" s="945"/>
      <c r="L1072" s="943"/>
      <c r="M1072" s="944"/>
      <c r="N1072" s="622"/>
    </row>
    <row r="1073" spans="1:14" s="5" customFormat="1" ht="11.25" x14ac:dyDescent="0.25">
      <c r="A1073" s="927"/>
      <c r="B1073" s="928"/>
      <c r="C1073" s="946"/>
      <c r="D1073" s="936"/>
      <c r="E1073" s="936"/>
      <c r="F1073" s="10" t="s">
        <v>1067</v>
      </c>
      <c r="G1073" s="243">
        <v>1</v>
      </c>
      <c r="H1073" s="936"/>
      <c r="I1073" s="10" t="s">
        <v>1054</v>
      </c>
      <c r="J1073" s="10"/>
      <c r="K1073" s="945"/>
      <c r="L1073" s="943"/>
      <c r="M1073" s="944"/>
      <c r="N1073" s="622"/>
    </row>
    <row r="1074" spans="1:14" s="5" customFormat="1" ht="11.25" x14ac:dyDescent="0.25">
      <c r="A1074" s="927"/>
      <c r="B1074" s="928"/>
      <c r="C1074" s="946"/>
      <c r="D1074" s="936"/>
      <c r="E1074" s="936"/>
      <c r="F1074" s="10" t="s">
        <v>1076</v>
      </c>
      <c r="G1074" s="243">
        <v>1</v>
      </c>
      <c r="H1074" s="936"/>
      <c r="I1074" s="10" t="s">
        <v>1054</v>
      </c>
      <c r="J1074" s="10"/>
      <c r="K1074" s="945"/>
      <c r="L1074" s="943"/>
      <c r="M1074" s="944"/>
      <c r="N1074" s="622"/>
    </row>
    <row r="1075" spans="1:14" s="5" customFormat="1" ht="11.25" x14ac:dyDescent="0.25">
      <c r="A1075" s="927"/>
      <c r="B1075" s="928"/>
      <c r="C1075" s="946"/>
      <c r="D1075" s="936"/>
      <c r="E1075" s="936"/>
      <c r="F1075" s="10" t="s">
        <v>1081</v>
      </c>
      <c r="G1075" s="243">
        <v>1</v>
      </c>
      <c r="H1075" s="936"/>
      <c r="I1075" s="10" t="s">
        <v>1082</v>
      </c>
      <c r="J1075" s="10"/>
      <c r="K1075" s="945"/>
      <c r="L1075" s="943"/>
      <c r="M1075" s="944"/>
      <c r="N1075" s="622"/>
    </row>
    <row r="1076" spans="1:14" s="5" customFormat="1" ht="11.25" x14ac:dyDescent="0.25">
      <c r="A1076" s="927"/>
      <c r="B1076" s="928"/>
      <c r="C1076" s="946"/>
      <c r="D1076" s="936"/>
      <c r="E1076" s="936"/>
      <c r="F1076" s="10" t="s">
        <v>1077</v>
      </c>
      <c r="G1076" s="243">
        <v>9</v>
      </c>
      <c r="H1076" s="936"/>
      <c r="I1076" s="10" t="s">
        <v>1057</v>
      </c>
      <c r="J1076" s="10" t="s">
        <v>1078</v>
      </c>
      <c r="K1076" s="945"/>
      <c r="L1076" s="943"/>
      <c r="M1076" s="944"/>
      <c r="N1076" s="622"/>
    </row>
    <row r="1077" spans="1:14" s="5" customFormat="1" ht="11.25" x14ac:dyDescent="0.25">
      <c r="A1077" s="927"/>
      <c r="B1077" s="928"/>
      <c r="C1077" s="946"/>
      <c r="D1077" s="936"/>
      <c r="E1077" s="936"/>
      <c r="F1077" s="10" t="s">
        <v>1079</v>
      </c>
      <c r="G1077" s="243">
        <v>1</v>
      </c>
      <c r="H1077" s="936"/>
      <c r="I1077" s="10" t="s">
        <v>1050</v>
      </c>
      <c r="J1077" s="10"/>
      <c r="K1077" s="945"/>
      <c r="L1077" s="943"/>
      <c r="M1077" s="944"/>
      <c r="N1077" s="622"/>
    </row>
    <row r="1078" spans="1:14" s="5" customFormat="1" ht="11.25" x14ac:dyDescent="0.25">
      <c r="A1078" s="927"/>
      <c r="B1078" s="928"/>
      <c r="C1078" s="946"/>
      <c r="D1078" s="936"/>
      <c r="E1078" s="936"/>
      <c r="F1078" s="10" t="s">
        <v>1107</v>
      </c>
      <c r="G1078" s="243">
        <v>1</v>
      </c>
      <c r="H1078" s="936"/>
      <c r="I1078" s="10" t="s">
        <v>1108</v>
      </c>
      <c r="J1078" s="10" t="s">
        <v>1112</v>
      </c>
      <c r="K1078" s="945"/>
      <c r="L1078" s="943"/>
      <c r="M1078" s="944"/>
      <c r="N1078" s="622"/>
    </row>
    <row r="1079" spans="1:14" s="5" customFormat="1" ht="11.25" x14ac:dyDescent="0.25">
      <c r="A1079" s="927"/>
      <c r="B1079" s="928"/>
      <c r="C1079" s="946"/>
      <c r="D1079" s="936"/>
      <c r="E1079" s="936"/>
      <c r="F1079" s="10" t="s">
        <v>1080</v>
      </c>
      <c r="G1079" s="243">
        <v>5</v>
      </c>
      <c r="H1079" s="936"/>
      <c r="I1079" s="10" t="s">
        <v>1050</v>
      </c>
      <c r="J1079" s="10"/>
      <c r="K1079" s="945"/>
      <c r="L1079" s="943"/>
      <c r="M1079" s="944"/>
      <c r="N1079" s="622"/>
    </row>
    <row r="1080" spans="1:14" s="5" customFormat="1" ht="11.25" x14ac:dyDescent="0.25">
      <c r="A1080" s="927"/>
      <c r="B1080" s="928"/>
      <c r="C1080" s="946"/>
      <c r="D1080" s="936"/>
      <c r="E1080" s="936"/>
      <c r="F1080" s="10" t="s">
        <v>1092</v>
      </c>
      <c r="G1080" s="243">
        <v>2</v>
      </c>
      <c r="H1080" s="936"/>
      <c r="I1080" s="10" t="s">
        <v>1050</v>
      </c>
      <c r="J1080" s="10"/>
      <c r="K1080" s="945"/>
      <c r="L1080" s="943"/>
      <c r="M1080" s="942"/>
      <c r="N1080" s="622"/>
    </row>
    <row r="1081" spans="1:14" s="5" customFormat="1" ht="11.25" x14ac:dyDescent="0.25">
      <c r="A1081" s="927" t="s">
        <v>5009</v>
      </c>
      <c r="B1081" s="928" t="s">
        <v>0</v>
      </c>
      <c r="C1081" s="946" t="s">
        <v>5827</v>
      </c>
      <c r="D1081" s="936" t="s">
        <v>64</v>
      </c>
      <c r="E1081" s="936" t="s">
        <v>1357</v>
      </c>
      <c r="F1081" s="10" t="s">
        <v>1364</v>
      </c>
      <c r="G1081" s="243">
        <v>1</v>
      </c>
      <c r="H1081" s="936" t="s">
        <v>6682</v>
      </c>
      <c r="I1081" s="10" t="s">
        <v>1054</v>
      </c>
      <c r="J1081" s="10" t="s">
        <v>1359</v>
      </c>
      <c r="K1081" s="945">
        <v>4</v>
      </c>
      <c r="L1081" s="943"/>
      <c r="M1081" s="941"/>
      <c r="N1081" s="622"/>
    </row>
    <row r="1082" spans="1:14" s="5" customFormat="1" ht="11.25" x14ac:dyDescent="0.25">
      <c r="A1082" s="927"/>
      <c r="B1082" s="928"/>
      <c r="C1082" s="946"/>
      <c r="D1082" s="936"/>
      <c r="E1082" s="936"/>
      <c r="F1082" s="10" t="s">
        <v>1088</v>
      </c>
      <c r="G1082" s="243">
        <v>3</v>
      </c>
      <c r="H1082" s="936"/>
      <c r="I1082" s="10" t="s">
        <v>1054</v>
      </c>
      <c r="J1082" s="10"/>
      <c r="K1082" s="945"/>
      <c r="L1082" s="943"/>
      <c r="M1082" s="944"/>
      <c r="N1082" s="622"/>
    </row>
    <row r="1083" spans="1:14" s="5" customFormat="1" ht="11.25" x14ac:dyDescent="0.25">
      <c r="A1083" s="927"/>
      <c r="B1083" s="928"/>
      <c r="C1083" s="946"/>
      <c r="D1083" s="936"/>
      <c r="E1083" s="936"/>
      <c r="F1083" s="10" t="s">
        <v>1056</v>
      </c>
      <c r="G1083" s="243">
        <v>1</v>
      </c>
      <c r="H1083" s="936"/>
      <c r="I1083" s="10" t="s">
        <v>1057</v>
      </c>
      <c r="J1083" s="10" t="s">
        <v>1111</v>
      </c>
      <c r="K1083" s="945"/>
      <c r="L1083" s="943"/>
      <c r="M1083" s="944"/>
      <c r="N1083" s="622"/>
    </row>
    <row r="1084" spans="1:14" s="5" customFormat="1" ht="11.25" x14ac:dyDescent="0.25">
      <c r="A1084" s="927"/>
      <c r="B1084" s="928"/>
      <c r="C1084" s="946"/>
      <c r="D1084" s="936"/>
      <c r="E1084" s="936"/>
      <c r="F1084" s="10" t="s">
        <v>1059</v>
      </c>
      <c r="G1084" s="243">
        <v>1</v>
      </c>
      <c r="H1084" s="936"/>
      <c r="I1084" s="10" t="s">
        <v>1050</v>
      </c>
      <c r="J1084" s="10" t="s">
        <v>1060</v>
      </c>
      <c r="K1084" s="945"/>
      <c r="L1084" s="943"/>
      <c r="M1084" s="944"/>
      <c r="N1084" s="622"/>
    </row>
    <row r="1085" spans="1:14" s="5" customFormat="1" ht="11.25" x14ac:dyDescent="0.25">
      <c r="A1085" s="927"/>
      <c r="B1085" s="928"/>
      <c r="C1085" s="946"/>
      <c r="D1085" s="936"/>
      <c r="E1085" s="936"/>
      <c r="F1085" s="10" t="s">
        <v>1061</v>
      </c>
      <c r="G1085" s="243">
        <v>1</v>
      </c>
      <c r="H1085" s="936"/>
      <c r="I1085" s="10" t="s">
        <v>1050</v>
      </c>
      <c r="J1085" s="10" t="s">
        <v>1062</v>
      </c>
      <c r="K1085" s="945"/>
      <c r="L1085" s="943"/>
      <c r="M1085" s="944"/>
      <c r="N1085" s="622"/>
    </row>
    <row r="1086" spans="1:14" s="5" customFormat="1" ht="11.25" x14ac:dyDescent="0.25">
      <c r="A1086" s="927"/>
      <c r="B1086" s="928"/>
      <c r="C1086" s="946"/>
      <c r="D1086" s="936"/>
      <c r="E1086" s="936"/>
      <c r="F1086" s="10" t="s">
        <v>1098</v>
      </c>
      <c r="G1086" s="243">
        <v>2</v>
      </c>
      <c r="H1086" s="936"/>
      <c r="I1086" s="10" t="s">
        <v>1054</v>
      </c>
      <c r="J1086" s="10"/>
      <c r="K1086" s="945"/>
      <c r="L1086" s="943"/>
      <c r="M1086" s="944"/>
      <c r="N1086" s="622"/>
    </row>
    <row r="1087" spans="1:14" s="5" customFormat="1" ht="11.25" x14ac:dyDescent="0.25">
      <c r="A1087" s="927"/>
      <c r="B1087" s="928"/>
      <c r="C1087" s="946"/>
      <c r="D1087" s="936"/>
      <c r="E1087" s="936"/>
      <c r="F1087" s="10" t="s">
        <v>1089</v>
      </c>
      <c r="G1087" s="243">
        <v>1</v>
      </c>
      <c r="H1087" s="936"/>
      <c r="I1087" s="10" t="s">
        <v>1054</v>
      </c>
      <c r="J1087" s="10"/>
      <c r="K1087" s="945"/>
      <c r="L1087" s="943"/>
      <c r="M1087" s="944"/>
      <c r="N1087" s="622"/>
    </row>
    <row r="1088" spans="1:14" s="5" customFormat="1" ht="11.25" x14ac:dyDescent="0.25">
      <c r="A1088" s="927"/>
      <c r="B1088" s="928"/>
      <c r="C1088" s="946"/>
      <c r="D1088" s="936"/>
      <c r="E1088" s="936"/>
      <c r="F1088" s="10" t="s">
        <v>1063</v>
      </c>
      <c r="G1088" s="243">
        <v>3</v>
      </c>
      <c r="H1088" s="936"/>
      <c r="I1088" s="10" t="s">
        <v>1118</v>
      </c>
      <c r="J1088" s="10"/>
      <c r="K1088" s="945"/>
      <c r="L1088" s="943"/>
      <c r="M1088" s="944"/>
      <c r="N1088" s="622"/>
    </row>
    <row r="1089" spans="1:14" s="5" customFormat="1" ht="11.25" x14ac:dyDescent="0.25">
      <c r="A1089" s="927"/>
      <c r="B1089" s="928"/>
      <c r="C1089" s="946"/>
      <c r="D1089" s="936"/>
      <c r="E1089" s="936"/>
      <c r="F1089" s="10" t="s">
        <v>1065</v>
      </c>
      <c r="G1089" s="243">
        <v>3</v>
      </c>
      <c r="H1089" s="936"/>
      <c r="I1089" s="10" t="s">
        <v>1118</v>
      </c>
      <c r="J1089" s="10"/>
      <c r="K1089" s="945"/>
      <c r="L1089" s="943"/>
      <c r="M1089" s="944"/>
      <c r="N1089" s="622"/>
    </row>
    <row r="1090" spans="1:14" s="5" customFormat="1" ht="11.25" x14ac:dyDescent="0.25">
      <c r="A1090" s="927"/>
      <c r="B1090" s="928"/>
      <c r="C1090" s="946"/>
      <c r="D1090" s="936"/>
      <c r="E1090" s="936"/>
      <c r="F1090" s="10" t="s">
        <v>1081</v>
      </c>
      <c r="G1090" s="243">
        <v>1</v>
      </c>
      <c r="H1090" s="936"/>
      <c r="I1090" s="10" t="s">
        <v>1082</v>
      </c>
      <c r="J1090" s="10"/>
      <c r="K1090" s="945"/>
      <c r="L1090" s="943"/>
      <c r="M1090" s="944"/>
      <c r="N1090" s="622"/>
    </row>
    <row r="1091" spans="1:14" s="5" customFormat="1" ht="11.25" x14ac:dyDescent="0.25">
      <c r="A1091" s="927"/>
      <c r="B1091" s="928"/>
      <c r="C1091" s="946"/>
      <c r="D1091" s="936"/>
      <c r="E1091" s="936"/>
      <c r="F1091" s="10" t="s">
        <v>1068</v>
      </c>
      <c r="G1091" s="243">
        <v>1</v>
      </c>
      <c r="H1091" s="936"/>
      <c r="I1091" s="10" t="s">
        <v>1069</v>
      </c>
      <c r="J1091" s="10" t="s">
        <v>1365</v>
      </c>
      <c r="K1091" s="945"/>
      <c r="L1091" s="943"/>
      <c r="M1091" s="944"/>
      <c r="N1091" s="622"/>
    </row>
    <row r="1092" spans="1:14" s="5" customFormat="1" ht="11.25" x14ac:dyDescent="0.25">
      <c r="A1092" s="927"/>
      <c r="B1092" s="928"/>
      <c r="C1092" s="946"/>
      <c r="D1092" s="936"/>
      <c r="E1092" s="936"/>
      <c r="F1092" s="10" t="s">
        <v>1071</v>
      </c>
      <c r="G1092" s="243">
        <v>1</v>
      </c>
      <c r="H1092" s="936"/>
      <c r="I1092" s="10" t="s">
        <v>1069</v>
      </c>
      <c r="J1092" s="10" t="s">
        <v>1366</v>
      </c>
      <c r="K1092" s="945"/>
      <c r="L1092" s="943"/>
      <c r="M1092" s="944"/>
      <c r="N1092" s="622"/>
    </row>
    <row r="1093" spans="1:14" s="5" customFormat="1" ht="11.25" x14ac:dyDescent="0.25">
      <c r="A1093" s="927"/>
      <c r="B1093" s="928"/>
      <c r="C1093" s="946"/>
      <c r="D1093" s="936"/>
      <c r="E1093" s="936"/>
      <c r="F1093" s="10" t="s">
        <v>1073</v>
      </c>
      <c r="G1093" s="243">
        <v>1</v>
      </c>
      <c r="H1093" s="936"/>
      <c r="I1093" s="10" t="s">
        <v>1069</v>
      </c>
      <c r="J1093" s="10" t="s">
        <v>1367</v>
      </c>
      <c r="K1093" s="945"/>
      <c r="L1093" s="943"/>
      <c r="M1093" s="944"/>
      <c r="N1093" s="622"/>
    </row>
    <row r="1094" spans="1:14" s="5" customFormat="1" ht="11.25" x14ac:dyDescent="0.25">
      <c r="A1094" s="927"/>
      <c r="B1094" s="928"/>
      <c r="C1094" s="946"/>
      <c r="D1094" s="936"/>
      <c r="E1094" s="936"/>
      <c r="F1094" s="10" t="s">
        <v>1106</v>
      </c>
      <c r="G1094" s="243">
        <v>1</v>
      </c>
      <c r="H1094" s="936"/>
      <c r="I1094" s="10" t="s">
        <v>1050</v>
      </c>
      <c r="J1094" s="10"/>
      <c r="K1094" s="945"/>
      <c r="L1094" s="943"/>
      <c r="M1094" s="944"/>
      <c r="N1094" s="622"/>
    </row>
    <row r="1095" spans="1:14" s="5" customFormat="1" ht="11.25" x14ac:dyDescent="0.25">
      <c r="A1095" s="927"/>
      <c r="B1095" s="928"/>
      <c r="C1095" s="946"/>
      <c r="D1095" s="936"/>
      <c r="E1095" s="936"/>
      <c r="F1095" s="10" t="s">
        <v>1067</v>
      </c>
      <c r="G1095" s="243">
        <v>1</v>
      </c>
      <c r="H1095" s="936"/>
      <c r="I1095" s="10" t="s">
        <v>1054</v>
      </c>
      <c r="J1095" s="10"/>
      <c r="K1095" s="945"/>
      <c r="L1095" s="943"/>
      <c r="M1095" s="944"/>
      <c r="N1095" s="622"/>
    </row>
    <row r="1096" spans="1:14" s="5" customFormat="1" ht="11.25" x14ac:dyDescent="0.25">
      <c r="A1096" s="927"/>
      <c r="B1096" s="928"/>
      <c r="C1096" s="946"/>
      <c r="D1096" s="936"/>
      <c r="E1096" s="936"/>
      <c r="F1096" s="10" t="s">
        <v>1076</v>
      </c>
      <c r="G1096" s="243">
        <v>1</v>
      </c>
      <c r="H1096" s="936"/>
      <c r="I1096" s="10" t="s">
        <v>1054</v>
      </c>
      <c r="J1096" s="10"/>
      <c r="K1096" s="945"/>
      <c r="L1096" s="943"/>
      <c r="M1096" s="944"/>
      <c r="N1096" s="622"/>
    </row>
    <row r="1097" spans="1:14" s="5" customFormat="1" ht="11.25" x14ac:dyDescent="0.25">
      <c r="A1097" s="927"/>
      <c r="B1097" s="928"/>
      <c r="C1097" s="946"/>
      <c r="D1097" s="936"/>
      <c r="E1097" s="936"/>
      <c r="F1097" s="10" t="s">
        <v>1077</v>
      </c>
      <c r="G1097" s="243">
        <v>8</v>
      </c>
      <c r="H1097" s="936"/>
      <c r="I1097" s="10" t="s">
        <v>1057</v>
      </c>
      <c r="J1097" s="10" t="s">
        <v>1078</v>
      </c>
      <c r="K1097" s="945"/>
      <c r="L1097" s="943"/>
      <c r="M1097" s="944"/>
      <c r="N1097" s="622"/>
    </row>
    <row r="1098" spans="1:14" s="5" customFormat="1" ht="11.25" x14ac:dyDescent="0.25">
      <c r="A1098" s="927"/>
      <c r="B1098" s="928"/>
      <c r="C1098" s="946"/>
      <c r="D1098" s="936"/>
      <c r="E1098" s="936"/>
      <c r="F1098" s="10" t="s">
        <v>1079</v>
      </c>
      <c r="G1098" s="243">
        <v>1</v>
      </c>
      <c r="H1098" s="936"/>
      <c r="I1098" s="10" t="s">
        <v>1050</v>
      </c>
      <c r="J1098" s="10"/>
      <c r="K1098" s="945"/>
      <c r="L1098" s="943"/>
      <c r="M1098" s="944"/>
      <c r="N1098" s="622"/>
    </row>
    <row r="1099" spans="1:14" s="5" customFormat="1" ht="11.25" x14ac:dyDescent="0.25">
      <c r="A1099" s="927"/>
      <c r="B1099" s="928"/>
      <c r="C1099" s="946"/>
      <c r="D1099" s="936"/>
      <c r="E1099" s="936"/>
      <c r="F1099" s="10" t="s">
        <v>1107</v>
      </c>
      <c r="G1099" s="243">
        <v>1</v>
      </c>
      <c r="H1099" s="936"/>
      <c r="I1099" s="10" t="s">
        <v>1108</v>
      </c>
      <c r="J1099" s="10" t="s">
        <v>1112</v>
      </c>
      <c r="K1099" s="945"/>
      <c r="L1099" s="943"/>
      <c r="M1099" s="944"/>
      <c r="N1099" s="622"/>
    </row>
    <row r="1100" spans="1:14" s="5" customFormat="1" ht="11.25" x14ac:dyDescent="0.25">
      <c r="A1100" s="927"/>
      <c r="B1100" s="928"/>
      <c r="C1100" s="946"/>
      <c r="D1100" s="936"/>
      <c r="E1100" s="936"/>
      <c r="F1100" s="10" t="s">
        <v>1080</v>
      </c>
      <c r="G1100" s="243">
        <v>5</v>
      </c>
      <c r="H1100" s="936"/>
      <c r="I1100" s="10" t="s">
        <v>1050</v>
      </c>
      <c r="J1100" s="10"/>
      <c r="K1100" s="945"/>
      <c r="L1100" s="943"/>
      <c r="M1100" s="944"/>
      <c r="N1100" s="622"/>
    </row>
    <row r="1101" spans="1:14" s="5" customFormat="1" ht="11.25" x14ac:dyDescent="0.25">
      <c r="A1101" s="927"/>
      <c r="B1101" s="928"/>
      <c r="C1101" s="946"/>
      <c r="D1101" s="936"/>
      <c r="E1101" s="936"/>
      <c r="F1101" s="10" t="s">
        <v>1092</v>
      </c>
      <c r="G1101" s="243">
        <v>2</v>
      </c>
      <c r="H1101" s="936"/>
      <c r="I1101" s="10" t="s">
        <v>1050</v>
      </c>
      <c r="J1101" s="10"/>
      <c r="K1101" s="945"/>
      <c r="L1101" s="943"/>
      <c r="M1101" s="942"/>
      <c r="N1101" s="622"/>
    </row>
    <row r="1102" spans="1:14" s="5" customFormat="1" ht="11.25" x14ac:dyDescent="0.25">
      <c r="A1102" s="927" t="s">
        <v>5010</v>
      </c>
      <c r="B1102" s="928" t="s">
        <v>0</v>
      </c>
      <c r="C1102" s="946" t="s">
        <v>5827</v>
      </c>
      <c r="D1102" s="936" t="s">
        <v>67</v>
      </c>
      <c r="E1102" s="936" t="s">
        <v>1357</v>
      </c>
      <c r="F1102" s="10" t="s">
        <v>1368</v>
      </c>
      <c r="G1102" s="243">
        <v>1</v>
      </c>
      <c r="H1102" s="936" t="s">
        <v>6682</v>
      </c>
      <c r="I1102" s="10" t="s">
        <v>1050</v>
      </c>
      <c r="J1102" s="10"/>
      <c r="K1102" s="945">
        <v>4</v>
      </c>
      <c r="L1102" s="943"/>
      <c r="M1102" s="943"/>
      <c r="N1102" s="622"/>
    </row>
    <row r="1103" spans="1:14" s="5" customFormat="1" ht="33.75" x14ac:dyDescent="0.25">
      <c r="A1103" s="927"/>
      <c r="B1103" s="928"/>
      <c r="C1103" s="946"/>
      <c r="D1103" s="936"/>
      <c r="E1103" s="936"/>
      <c r="F1103" s="10" t="s">
        <v>1369</v>
      </c>
      <c r="G1103" s="243">
        <v>2</v>
      </c>
      <c r="H1103" s="936"/>
      <c r="I1103" s="10" t="s">
        <v>1370</v>
      </c>
      <c r="J1103" s="10" t="s">
        <v>1371</v>
      </c>
      <c r="K1103" s="945"/>
      <c r="L1103" s="943"/>
      <c r="M1103" s="943"/>
      <c r="N1103" s="622"/>
    </row>
    <row r="1104" spans="1:14" s="5" customFormat="1" ht="11.25" x14ac:dyDescent="0.25">
      <c r="A1104" s="927"/>
      <c r="B1104" s="928"/>
      <c r="C1104" s="946"/>
      <c r="D1104" s="936"/>
      <c r="E1104" s="936"/>
      <c r="F1104" s="10" t="s">
        <v>1088</v>
      </c>
      <c r="G1104" s="243">
        <v>2</v>
      </c>
      <c r="H1104" s="936"/>
      <c r="I1104" s="10" t="s">
        <v>1050</v>
      </c>
      <c r="J1104" s="10"/>
      <c r="K1104" s="945"/>
      <c r="L1104" s="943"/>
      <c r="M1104" s="943"/>
      <c r="N1104" s="622"/>
    </row>
    <row r="1105" spans="1:14" s="5" customFormat="1" ht="11.25" x14ac:dyDescent="0.25">
      <c r="A1105" s="927"/>
      <c r="B1105" s="928"/>
      <c r="C1105" s="946"/>
      <c r="D1105" s="936"/>
      <c r="E1105" s="936"/>
      <c r="F1105" s="10" t="s">
        <v>1056</v>
      </c>
      <c r="G1105" s="243">
        <v>2</v>
      </c>
      <c r="H1105" s="936"/>
      <c r="I1105" s="10" t="s">
        <v>1057</v>
      </c>
      <c r="J1105" s="10" t="s">
        <v>1111</v>
      </c>
      <c r="K1105" s="945"/>
      <c r="L1105" s="943"/>
      <c r="M1105" s="943"/>
      <c r="N1105" s="622"/>
    </row>
    <row r="1106" spans="1:14" s="5" customFormat="1" ht="11.25" x14ac:dyDescent="0.25">
      <c r="A1106" s="927"/>
      <c r="B1106" s="928"/>
      <c r="C1106" s="946"/>
      <c r="D1106" s="936"/>
      <c r="E1106" s="936"/>
      <c r="F1106" s="10" t="s">
        <v>1372</v>
      </c>
      <c r="G1106" s="243">
        <v>1</v>
      </c>
      <c r="H1106" s="936"/>
      <c r="I1106" s="10" t="s">
        <v>1050</v>
      </c>
      <c r="J1106" s="10"/>
      <c r="K1106" s="945"/>
      <c r="L1106" s="943"/>
      <c r="M1106" s="943"/>
      <c r="N1106" s="622"/>
    </row>
    <row r="1107" spans="1:14" s="5" customFormat="1" ht="33.75" x14ac:dyDescent="0.25">
      <c r="A1107" s="927"/>
      <c r="B1107" s="928"/>
      <c r="C1107" s="946"/>
      <c r="D1107" s="936"/>
      <c r="E1107" s="936"/>
      <c r="F1107" s="10" t="s">
        <v>1369</v>
      </c>
      <c r="G1107" s="243">
        <v>2</v>
      </c>
      <c r="H1107" s="936"/>
      <c r="I1107" s="10" t="s">
        <v>1370</v>
      </c>
      <c r="J1107" s="10" t="s">
        <v>1371</v>
      </c>
      <c r="K1107" s="945"/>
      <c r="L1107" s="943"/>
      <c r="M1107" s="943"/>
      <c r="N1107" s="622"/>
    </row>
    <row r="1108" spans="1:14" s="5" customFormat="1" ht="11.25" x14ac:dyDescent="0.25">
      <c r="A1108" s="927"/>
      <c r="B1108" s="928"/>
      <c r="C1108" s="946"/>
      <c r="D1108" s="936"/>
      <c r="E1108" s="936"/>
      <c r="F1108" s="10" t="s">
        <v>1088</v>
      </c>
      <c r="G1108" s="243">
        <v>2</v>
      </c>
      <c r="H1108" s="936"/>
      <c r="I1108" s="10" t="s">
        <v>1050</v>
      </c>
      <c r="J1108" s="10"/>
      <c r="K1108" s="945"/>
      <c r="L1108" s="943"/>
      <c r="M1108" s="943"/>
      <c r="N1108" s="622"/>
    </row>
    <row r="1109" spans="1:14" s="5" customFormat="1" ht="11.25" x14ac:dyDescent="0.25">
      <c r="A1109" s="927"/>
      <c r="B1109" s="928"/>
      <c r="C1109" s="946"/>
      <c r="D1109" s="936"/>
      <c r="E1109" s="936"/>
      <c r="F1109" s="10" t="s">
        <v>1056</v>
      </c>
      <c r="G1109" s="243">
        <v>2</v>
      </c>
      <c r="H1109" s="936"/>
      <c r="I1109" s="10" t="s">
        <v>1057</v>
      </c>
      <c r="J1109" s="10" t="s">
        <v>1111</v>
      </c>
      <c r="K1109" s="945"/>
      <c r="L1109" s="943"/>
      <c r="M1109" s="943"/>
      <c r="N1109" s="622"/>
    </row>
    <row r="1110" spans="1:14" s="5" customFormat="1" ht="11.25" x14ac:dyDescent="0.25">
      <c r="A1110" s="927" t="s">
        <v>5011</v>
      </c>
      <c r="B1110" s="928" t="s">
        <v>0</v>
      </c>
      <c r="C1110" s="946" t="s">
        <v>5827</v>
      </c>
      <c r="D1110" s="936" t="s">
        <v>64</v>
      </c>
      <c r="E1110" s="936" t="s">
        <v>1357</v>
      </c>
      <c r="F1110" s="10" t="s">
        <v>1373</v>
      </c>
      <c r="G1110" s="243">
        <v>1</v>
      </c>
      <c r="H1110" s="936" t="s">
        <v>6682</v>
      </c>
      <c r="I1110" s="10" t="s">
        <v>1054</v>
      </c>
      <c r="J1110" s="10" t="s">
        <v>1374</v>
      </c>
      <c r="K1110" s="945">
        <v>4</v>
      </c>
      <c r="L1110" s="943"/>
      <c r="M1110" s="943"/>
      <c r="N1110" s="622"/>
    </row>
    <row r="1111" spans="1:14" s="5" customFormat="1" ht="11.25" x14ac:dyDescent="0.25">
      <c r="A1111" s="927"/>
      <c r="B1111" s="928"/>
      <c r="C1111" s="946"/>
      <c r="D1111" s="936"/>
      <c r="E1111" s="936"/>
      <c r="F1111" s="10" t="s">
        <v>1088</v>
      </c>
      <c r="G1111" s="243">
        <v>1</v>
      </c>
      <c r="H1111" s="936"/>
      <c r="I1111" s="10" t="s">
        <v>1054</v>
      </c>
      <c r="J1111" s="10"/>
      <c r="K1111" s="945"/>
      <c r="L1111" s="943"/>
      <c r="M1111" s="943"/>
      <c r="N1111" s="622"/>
    </row>
    <row r="1112" spans="1:14" s="5" customFormat="1" ht="11.25" x14ac:dyDescent="0.25">
      <c r="A1112" s="927"/>
      <c r="B1112" s="928"/>
      <c r="C1112" s="946"/>
      <c r="D1112" s="936"/>
      <c r="E1112" s="936"/>
      <c r="F1112" s="10" t="s">
        <v>1056</v>
      </c>
      <c r="G1112" s="243">
        <v>1</v>
      </c>
      <c r="H1112" s="936"/>
      <c r="I1112" s="10" t="s">
        <v>1057</v>
      </c>
      <c r="J1112" s="10" t="s">
        <v>1111</v>
      </c>
      <c r="K1112" s="945"/>
      <c r="L1112" s="943"/>
      <c r="M1112" s="943"/>
      <c r="N1112" s="622"/>
    </row>
    <row r="1113" spans="1:14" s="5" customFormat="1" ht="11.25" x14ac:dyDescent="0.25">
      <c r="A1113" s="927"/>
      <c r="B1113" s="928"/>
      <c r="C1113" s="946"/>
      <c r="D1113" s="936"/>
      <c r="E1113" s="936"/>
      <c r="F1113" s="10" t="s">
        <v>1059</v>
      </c>
      <c r="G1113" s="243">
        <v>1</v>
      </c>
      <c r="H1113" s="936"/>
      <c r="I1113" s="10" t="s">
        <v>1050</v>
      </c>
      <c r="J1113" s="10" t="s">
        <v>1060</v>
      </c>
      <c r="K1113" s="945"/>
      <c r="L1113" s="943"/>
      <c r="M1113" s="943"/>
      <c r="N1113" s="622"/>
    </row>
    <row r="1114" spans="1:14" s="5" customFormat="1" ht="11.25" x14ac:dyDescent="0.25">
      <c r="A1114" s="927"/>
      <c r="B1114" s="928"/>
      <c r="C1114" s="946"/>
      <c r="D1114" s="936"/>
      <c r="E1114" s="936"/>
      <c r="F1114" s="10" t="s">
        <v>1061</v>
      </c>
      <c r="G1114" s="243">
        <v>1</v>
      </c>
      <c r="H1114" s="936"/>
      <c r="I1114" s="10" t="s">
        <v>1050</v>
      </c>
      <c r="J1114" s="10" t="s">
        <v>1062</v>
      </c>
      <c r="K1114" s="945"/>
      <c r="L1114" s="943"/>
      <c r="M1114" s="943"/>
      <c r="N1114" s="622"/>
    </row>
    <row r="1115" spans="1:14" s="5" customFormat="1" ht="11.25" x14ac:dyDescent="0.25">
      <c r="A1115" s="927"/>
      <c r="B1115" s="928"/>
      <c r="C1115" s="946"/>
      <c r="D1115" s="936"/>
      <c r="E1115" s="936"/>
      <c r="F1115" s="10" t="s">
        <v>1098</v>
      </c>
      <c r="G1115" s="243">
        <v>2</v>
      </c>
      <c r="H1115" s="936"/>
      <c r="I1115" s="10" t="s">
        <v>1054</v>
      </c>
      <c r="J1115" s="10"/>
      <c r="K1115" s="945"/>
      <c r="L1115" s="943"/>
      <c r="M1115" s="943"/>
      <c r="N1115" s="622"/>
    </row>
    <row r="1116" spans="1:14" s="5" customFormat="1" ht="11.25" x14ac:dyDescent="0.25">
      <c r="A1116" s="927"/>
      <c r="B1116" s="928"/>
      <c r="C1116" s="946"/>
      <c r="D1116" s="936"/>
      <c r="E1116" s="936"/>
      <c r="F1116" s="10" t="s">
        <v>1089</v>
      </c>
      <c r="G1116" s="243">
        <v>1</v>
      </c>
      <c r="H1116" s="936"/>
      <c r="I1116" s="10" t="s">
        <v>1054</v>
      </c>
      <c r="J1116" s="10"/>
      <c r="K1116" s="945"/>
      <c r="L1116" s="943"/>
      <c r="M1116" s="943"/>
      <c r="N1116" s="622"/>
    </row>
    <row r="1117" spans="1:14" s="5" customFormat="1" ht="11.25" x14ac:dyDescent="0.25">
      <c r="A1117" s="927"/>
      <c r="B1117" s="928"/>
      <c r="C1117" s="946"/>
      <c r="D1117" s="936"/>
      <c r="E1117" s="936"/>
      <c r="F1117" s="10" t="s">
        <v>1063</v>
      </c>
      <c r="G1117" s="243">
        <v>2</v>
      </c>
      <c r="H1117" s="936"/>
      <c r="I1117" s="10" t="s">
        <v>1375</v>
      </c>
      <c r="J1117" s="10"/>
      <c r="K1117" s="945"/>
      <c r="L1117" s="943"/>
      <c r="M1117" s="943"/>
      <c r="N1117" s="622"/>
    </row>
    <row r="1118" spans="1:14" s="5" customFormat="1" ht="11.25" x14ac:dyDescent="0.25">
      <c r="A1118" s="927"/>
      <c r="B1118" s="928"/>
      <c r="C1118" s="946"/>
      <c r="D1118" s="936"/>
      <c r="E1118" s="936"/>
      <c r="F1118" s="10" t="s">
        <v>1065</v>
      </c>
      <c r="G1118" s="243">
        <v>2</v>
      </c>
      <c r="H1118" s="936"/>
      <c r="I1118" s="10" t="s">
        <v>1375</v>
      </c>
      <c r="J1118" s="10" t="s">
        <v>1376</v>
      </c>
      <c r="K1118" s="945"/>
      <c r="L1118" s="943"/>
      <c r="M1118" s="943"/>
      <c r="N1118" s="622"/>
    </row>
    <row r="1119" spans="1:14" s="5" customFormat="1" ht="11.25" x14ac:dyDescent="0.25">
      <c r="A1119" s="927"/>
      <c r="B1119" s="928"/>
      <c r="C1119" s="946"/>
      <c r="D1119" s="936"/>
      <c r="E1119" s="936"/>
      <c r="F1119" s="10" t="s">
        <v>1071</v>
      </c>
      <c r="G1119" s="243">
        <v>1</v>
      </c>
      <c r="H1119" s="936"/>
      <c r="I1119" s="10" t="s">
        <v>1069</v>
      </c>
      <c r="J1119" s="10" t="s">
        <v>1366</v>
      </c>
      <c r="K1119" s="945"/>
      <c r="L1119" s="943"/>
      <c r="M1119" s="943"/>
      <c r="N1119" s="622"/>
    </row>
    <row r="1120" spans="1:14" s="5" customFormat="1" ht="11.25" x14ac:dyDescent="0.25">
      <c r="A1120" s="927"/>
      <c r="B1120" s="928"/>
      <c r="C1120" s="946"/>
      <c r="D1120" s="936"/>
      <c r="E1120" s="936"/>
      <c r="F1120" s="10" t="s">
        <v>1073</v>
      </c>
      <c r="G1120" s="243">
        <v>1</v>
      </c>
      <c r="H1120" s="936"/>
      <c r="I1120" s="10" t="s">
        <v>1069</v>
      </c>
      <c r="J1120" s="10" t="s">
        <v>1377</v>
      </c>
      <c r="K1120" s="945"/>
      <c r="L1120" s="943"/>
      <c r="M1120" s="943"/>
      <c r="N1120" s="622"/>
    </row>
    <row r="1121" spans="1:14" s="5" customFormat="1" ht="11.25" x14ac:dyDescent="0.25">
      <c r="A1121" s="927"/>
      <c r="B1121" s="928"/>
      <c r="C1121" s="946"/>
      <c r="D1121" s="936"/>
      <c r="E1121" s="936"/>
      <c r="F1121" s="10" t="s">
        <v>1067</v>
      </c>
      <c r="G1121" s="243">
        <v>1</v>
      </c>
      <c r="H1121" s="936"/>
      <c r="I1121" s="10" t="s">
        <v>1054</v>
      </c>
      <c r="J1121" s="10"/>
      <c r="K1121" s="945"/>
      <c r="L1121" s="943"/>
      <c r="M1121" s="943"/>
      <c r="N1121" s="622"/>
    </row>
    <row r="1122" spans="1:14" s="5" customFormat="1" ht="11.25" x14ac:dyDescent="0.25">
      <c r="A1122" s="927"/>
      <c r="B1122" s="928"/>
      <c r="C1122" s="946"/>
      <c r="D1122" s="936"/>
      <c r="E1122" s="936"/>
      <c r="F1122" s="10" t="s">
        <v>1076</v>
      </c>
      <c r="G1122" s="243">
        <v>1</v>
      </c>
      <c r="H1122" s="936"/>
      <c r="I1122" s="10" t="s">
        <v>1054</v>
      </c>
      <c r="J1122" s="10"/>
      <c r="K1122" s="945"/>
      <c r="L1122" s="943"/>
      <c r="M1122" s="943"/>
      <c r="N1122" s="622"/>
    </row>
    <row r="1123" spans="1:14" s="5" customFormat="1" ht="11.25" x14ac:dyDescent="0.25">
      <c r="A1123" s="927"/>
      <c r="B1123" s="928"/>
      <c r="C1123" s="946"/>
      <c r="D1123" s="936"/>
      <c r="E1123" s="936"/>
      <c r="F1123" s="10" t="s">
        <v>1092</v>
      </c>
      <c r="G1123" s="243">
        <v>1</v>
      </c>
      <c r="H1123" s="936"/>
      <c r="I1123" s="10" t="s">
        <v>1050</v>
      </c>
      <c r="J1123" s="10"/>
      <c r="K1123" s="945"/>
      <c r="L1123" s="943"/>
      <c r="M1123" s="943"/>
      <c r="N1123" s="622"/>
    </row>
    <row r="1124" spans="1:14" s="5" customFormat="1" ht="11.25" x14ac:dyDescent="0.25">
      <c r="A1124" s="927"/>
      <c r="B1124" s="928"/>
      <c r="C1124" s="946"/>
      <c r="D1124" s="936"/>
      <c r="E1124" s="936"/>
      <c r="F1124" s="10" t="s">
        <v>1081</v>
      </c>
      <c r="G1124" s="243">
        <v>1</v>
      </c>
      <c r="H1124" s="936"/>
      <c r="I1124" s="10" t="s">
        <v>1082</v>
      </c>
      <c r="J1124" s="10"/>
      <c r="K1124" s="945"/>
      <c r="L1124" s="943"/>
      <c r="M1124" s="943"/>
      <c r="N1124" s="622"/>
    </row>
    <row r="1125" spans="1:14" s="5" customFormat="1" ht="11.25" x14ac:dyDescent="0.25">
      <c r="A1125" s="927"/>
      <c r="B1125" s="928"/>
      <c r="C1125" s="946"/>
      <c r="D1125" s="936"/>
      <c r="E1125" s="936"/>
      <c r="F1125" s="10" t="s">
        <v>1077</v>
      </c>
      <c r="G1125" s="243">
        <v>9</v>
      </c>
      <c r="H1125" s="936"/>
      <c r="I1125" s="10" t="s">
        <v>1057</v>
      </c>
      <c r="J1125" s="10" t="s">
        <v>1078</v>
      </c>
      <c r="K1125" s="945"/>
      <c r="L1125" s="943"/>
      <c r="M1125" s="943"/>
      <c r="N1125" s="622"/>
    </row>
    <row r="1126" spans="1:14" s="5" customFormat="1" ht="11.25" x14ac:dyDescent="0.25">
      <c r="A1126" s="927"/>
      <c r="B1126" s="928"/>
      <c r="C1126" s="946"/>
      <c r="D1126" s="936"/>
      <c r="E1126" s="936"/>
      <c r="F1126" s="10" t="s">
        <v>1079</v>
      </c>
      <c r="G1126" s="243">
        <v>1</v>
      </c>
      <c r="H1126" s="936"/>
      <c r="I1126" s="10" t="s">
        <v>1050</v>
      </c>
      <c r="J1126" s="10"/>
      <c r="K1126" s="945"/>
      <c r="L1126" s="943"/>
      <c r="M1126" s="943"/>
      <c r="N1126" s="622"/>
    </row>
    <row r="1127" spans="1:14" s="5" customFormat="1" ht="11.25" x14ac:dyDescent="0.25">
      <c r="A1127" s="927"/>
      <c r="B1127" s="928"/>
      <c r="C1127" s="946"/>
      <c r="D1127" s="936"/>
      <c r="E1127" s="936"/>
      <c r="F1127" s="10" t="s">
        <v>1107</v>
      </c>
      <c r="G1127" s="243">
        <v>1</v>
      </c>
      <c r="H1127" s="936"/>
      <c r="I1127" s="10" t="s">
        <v>1108</v>
      </c>
      <c r="J1127" s="10" t="s">
        <v>1112</v>
      </c>
      <c r="K1127" s="945"/>
      <c r="L1127" s="943"/>
      <c r="M1127" s="943"/>
      <c r="N1127" s="622"/>
    </row>
    <row r="1128" spans="1:14" s="5" customFormat="1" ht="11.25" x14ac:dyDescent="0.25">
      <c r="A1128" s="927"/>
      <c r="B1128" s="928"/>
      <c r="C1128" s="946"/>
      <c r="D1128" s="936"/>
      <c r="E1128" s="936"/>
      <c r="F1128" s="10" t="s">
        <v>1080</v>
      </c>
      <c r="G1128" s="243">
        <v>3</v>
      </c>
      <c r="H1128" s="936"/>
      <c r="I1128" s="10" t="s">
        <v>1050</v>
      </c>
      <c r="J1128" s="10"/>
      <c r="K1128" s="945"/>
      <c r="L1128" s="943"/>
      <c r="M1128" s="943"/>
      <c r="N1128" s="622"/>
    </row>
    <row r="1129" spans="1:14" s="5" customFormat="1" ht="11.25" x14ac:dyDescent="0.25">
      <c r="A1129" s="927"/>
      <c r="B1129" s="928"/>
      <c r="C1129" s="946"/>
      <c r="D1129" s="936"/>
      <c r="E1129" s="936"/>
      <c r="F1129" s="10" t="s">
        <v>1092</v>
      </c>
      <c r="G1129" s="243">
        <v>1</v>
      </c>
      <c r="H1129" s="936"/>
      <c r="I1129" s="10" t="s">
        <v>1050</v>
      </c>
      <c r="J1129" s="10"/>
      <c r="K1129" s="945"/>
      <c r="L1129" s="943"/>
      <c r="M1129" s="943"/>
      <c r="N1129" s="622"/>
    </row>
    <row r="1130" spans="1:14" s="5" customFormat="1" ht="11.25" x14ac:dyDescent="0.25">
      <c r="A1130" s="927" t="s">
        <v>5012</v>
      </c>
      <c r="B1130" s="928" t="s">
        <v>0</v>
      </c>
      <c r="C1130" s="946" t="s">
        <v>5827</v>
      </c>
      <c r="D1130" s="936" t="s">
        <v>64</v>
      </c>
      <c r="E1130" s="936" t="s">
        <v>1378</v>
      </c>
      <c r="F1130" s="10" t="s">
        <v>1379</v>
      </c>
      <c r="G1130" s="243">
        <v>1</v>
      </c>
      <c r="H1130" s="936" t="s">
        <v>6682</v>
      </c>
      <c r="I1130" s="10" t="s">
        <v>1054</v>
      </c>
      <c r="J1130" s="10" t="s">
        <v>1380</v>
      </c>
      <c r="K1130" s="945">
        <v>4</v>
      </c>
      <c r="L1130" s="943"/>
      <c r="M1130" s="943"/>
      <c r="N1130" s="622"/>
    </row>
    <row r="1131" spans="1:14" s="5" customFormat="1" ht="11.25" x14ac:dyDescent="0.25">
      <c r="A1131" s="927"/>
      <c r="B1131" s="928"/>
      <c r="C1131" s="946"/>
      <c r="D1131" s="936"/>
      <c r="E1131" s="936"/>
      <c r="F1131" s="10" t="s">
        <v>1088</v>
      </c>
      <c r="G1131" s="243">
        <v>3</v>
      </c>
      <c r="H1131" s="936"/>
      <c r="I1131" s="10" t="s">
        <v>1054</v>
      </c>
      <c r="J1131" s="10"/>
      <c r="K1131" s="945"/>
      <c r="L1131" s="943"/>
      <c r="M1131" s="943"/>
      <c r="N1131" s="622"/>
    </row>
    <row r="1132" spans="1:14" s="5" customFormat="1" ht="11.25" x14ac:dyDescent="0.25">
      <c r="A1132" s="927"/>
      <c r="B1132" s="928"/>
      <c r="C1132" s="946"/>
      <c r="D1132" s="936"/>
      <c r="E1132" s="936"/>
      <c r="F1132" s="10" t="s">
        <v>1056</v>
      </c>
      <c r="G1132" s="243">
        <v>3</v>
      </c>
      <c r="H1132" s="936"/>
      <c r="I1132" s="10" t="s">
        <v>1057</v>
      </c>
      <c r="J1132" s="10" t="s">
        <v>1058</v>
      </c>
      <c r="K1132" s="945"/>
      <c r="L1132" s="943"/>
      <c r="M1132" s="943"/>
      <c r="N1132" s="622"/>
    </row>
    <row r="1133" spans="1:14" s="5" customFormat="1" ht="11.25" x14ac:dyDescent="0.25">
      <c r="A1133" s="927"/>
      <c r="B1133" s="928"/>
      <c r="C1133" s="946"/>
      <c r="D1133" s="936"/>
      <c r="E1133" s="936"/>
      <c r="F1133" s="10" t="s">
        <v>1059</v>
      </c>
      <c r="G1133" s="243">
        <v>1</v>
      </c>
      <c r="H1133" s="936"/>
      <c r="I1133" s="10" t="s">
        <v>1050</v>
      </c>
      <c r="J1133" s="10" t="s">
        <v>1060</v>
      </c>
      <c r="K1133" s="945"/>
      <c r="L1133" s="943"/>
      <c r="M1133" s="943"/>
      <c r="N1133" s="622"/>
    </row>
    <row r="1134" spans="1:14" s="5" customFormat="1" ht="11.25" x14ac:dyDescent="0.25">
      <c r="A1134" s="927"/>
      <c r="B1134" s="928"/>
      <c r="C1134" s="946"/>
      <c r="D1134" s="936"/>
      <c r="E1134" s="936"/>
      <c r="F1134" s="10" t="s">
        <v>1061</v>
      </c>
      <c r="G1134" s="243">
        <v>1</v>
      </c>
      <c r="H1134" s="936"/>
      <c r="I1134" s="10" t="s">
        <v>1050</v>
      </c>
      <c r="J1134" s="10" t="s">
        <v>1062</v>
      </c>
      <c r="K1134" s="945"/>
      <c r="L1134" s="943"/>
      <c r="M1134" s="943"/>
      <c r="N1134" s="622"/>
    </row>
    <row r="1135" spans="1:14" s="5" customFormat="1" ht="11.25" x14ac:dyDescent="0.25">
      <c r="A1135" s="927"/>
      <c r="B1135" s="928"/>
      <c r="C1135" s="946"/>
      <c r="D1135" s="936"/>
      <c r="E1135" s="936"/>
      <c r="F1135" s="10" t="s">
        <v>1098</v>
      </c>
      <c r="G1135" s="243">
        <v>2</v>
      </c>
      <c r="H1135" s="936"/>
      <c r="I1135" s="10" t="s">
        <v>1054</v>
      </c>
      <c r="J1135" s="10"/>
      <c r="K1135" s="945"/>
      <c r="L1135" s="943"/>
      <c r="M1135" s="943"/>
      <c r="N1135" s="622"/>
    </row>
    <row r="1136" spans="1:14" s="5" customFormat="1" ht="11.25" x14ac:dyDescent="0.25">
      <c r="A1136" s="927"/>
      <c r="B1136" s="928"/>
      <c r="C1136" s="946"/>
      <c r="D1136" s="936"/>
      <c r="E1136" s="936"/>
      <c r="F1136" s="10" t="s">
        <v>1089</v>
      </c>
      <c r="G1136" s="243">
        <v>1</v>
      </c>
      <c r="H1136" s="936"/>
      <c r="I1136" s="10" t="s">
        <v>1054</v>
      </c>
      <c r="J1136" s="10"/>
      <c r="K1136" s="945"/>
      <c r="L1136" s="943"/>
      <c r="M1136" s="943"/>
      <c r="N1136" s="622"/>
    </row>
    <row r="1137" spans="1:14" s="5" customFormat="1" ht="11.25" x14ac:dyDescent="0.25">
      <c r="A1137" s="927"/>
      <c r="B1137" s="928"/>
      <c r="C1137" s="946"/>
      <c r="D1137" s="936"/>
      <c r="E1137" s="936"/>
      <c r="F1137" s="10" t="s">
        <v>1063</v>
      </c>
      <c r="G1137" s="243">
        <v>3</v>
      </c>
      <c r="H1137" s="936"/>
      <c r="I1137" s="10" t="s">
        <v>1118</v>
      </c>
      <c r="J1137" s="10"/>
      <c r="K1137" s="945"/>
      <c r="L1137" s="943"/>
      <c r="M1137" s="943"/>
      <c r="N1137" s="622"/>
    </row>
    <row r="1138" spans="1:14" s="5" customFormat="1" ht="11.25" x14ac:dyDescent="0.25">
      <c r="A1138" s="927"/>
      <c r="B1138" s="928"/>
      <c r="C1138" s="946"/>
      <c r="D1138" s="936"/>
      <c r="E1138" s="936"/>
      <c r="F1138" s="10" t="s">
        <v>1065</v>
      </c>
      <c r="G1138" s="243">
        <v>3</v>
      </c>
      <c r="H1138" s="936"/>
      <c r="I1138" s="10" t="s">
        <v>1118</v>
      </c>
      <c r="J1138" s="10"/>
      <c r="K1138" s="945"/>
      <c r="L1138" s="943"/>
      <c r="M1138" s="943"/>
      <c r="N1138" s="622"/>
    </row>
    <row r="1139" spans="1:14" s="5" customFormat="1" ht="11.25" x14ac:dyDescent="0.25">
      <c r="A1139" s="927"/>
      <c r="B1139" s="928"/>
      <c r="C1139" s="946"/>
      <c r="D1139" s="936"/>
      <c r="E1139" s="936"/>
      <c r="F1139" s="10" t="s">
        <v>1106</v>
      </c>
      <c r="G1139" s="243">
        <v>1</v>
      </c>
      <c r="H1139" s="936"/>
      <c r="I1139" s="10" t="s">
        <v>1054</v>
      </c>
      <c r="J1139" s="10"/>
      <c r="K1139" s="945"/>
      <c r="L1139" s="943"/>
      <c r="M1139" s="943"/>
      <c r="N1139" s="622"/>
    </row>
    <row r="1140" spans="1:14" s="5" customFormat="1" ht="11.25" x14ac:dyDescent="0.25">
      <c r="A1140" s="927"/>
      <c r="B1140" s="928"/>
      <c r="C1140" s="946"/>
      <c r="D1140" s="936"/>
      <c r="E1140" s="936"/>
      <c r="F1140" s="10" t="s">
        <v>1067</v>
      </c>
      <c r="G1140" s="243">
        <v>1</v>
      </c>
      <c r="H1140" s="936"/>
      <c r="I1140" s="10" t="s">
        <v>1054</v>
      </c>
      <c r="J1140" s="10"/>
      <c r="K1140" s="945"/>
      <c r="L1140" s="943"/>
      <c r="M1140" s="943"/>
      <c r="N1140" s="622"/>
    </row>
    <row r="1141" spans="1:14" s="5" customFormat="1" ht="11.25" x14ac:dyDescent="0.25">
      <c r="A1141" s="927"/>
      <c r="B1141" s="928"/>
      <c r="C1141" s="946"/>
      <c r="D1141" s="936"/>
      <c r="E1141" s="936"/>
      <c r="F1141" s="10" t="s">
        <v>1068</v>
      </c>
      <c r="G1141" s="243">
        <v>1</v>
      </c>
      <c r="H1141" s="936"/>
      <c r="I1141" s="10" t="s">
        <v>1069</v>
      </c>
      <c r="J1141" s="10" t="s">
        <v>1377</v>
      </c>
      <c r="K1141" s="945"/>
      <c r="L1141" s="943"/>
      <c r="M1141" s="943"/>
      <c r="N1141" s="622"/>
    </row>
    <row r="1142" spans="1:14" s="5" customFormat="1" ht="11.25" x14ac:dyDescent="0.25">
      <c r="A1142" s="927"/>
      <c r="B1142" s="928"/>
      <c r="C1142" s="946"/>
      <c r="D1142" s="936"/>
      <c r="E1142" s="936"/>
      <c r="F1142" s="10" t="s">
        <v>1071</v>
      </c>
      <c r="G1142" s="243">
        <v>1</v>
      </c>
      <c r="H1142" s="936"/>
      <c r="I1142" s="10" t="s">
        <v>1069</v>
      </c>
      <c r="J1142" s="10" t="s">
        <v>1381</v>
      </c>
      <c r="K1142" s="945"/>
      <c r="L1142" s="943"/>
      <c r="M1142" s="943"/>
      <c r="N1142" s="622"/>
    </row>
    <row r="1143" spans="1:14" s="5" customFormat="1" ht="11.25" x14ac:dyDescent="0.25">
      <c r="A1143" s="927"/>
      <c r="B1143" s="928"/>
      <c r="C1143" s="946"/>
      <c r="D1143" s="936"/>
      <c r="E1143" s="936"/>
      <c r="F1143" s="10" t="s">
        <v>1073</v>
      </c>
      <c r="G1143" s="243">
        <v>1</v>
      </c>
      <c r="H1143" s="936"/>
      <c r="I1143" s="10" t="s">
        <v>1069</v>
      </c>
      <c r="J1143" s="10" t="s">
        <v>1377</v>
      </c>
      <c r="K1143" s="945"/>
      <c r="L1143" s="943"/>
      <c r="M1143" s="943"/>
      <c r="N1143" s="622"/>
    </row>
    <row r="1144" spans="1:14" s="5" customFormat="1" ht="11.25" x14ac:dyDescent="0.25">
      <c r="A1144" s="927"/>
      <c r="B1144" s="928"/>
      <c r="C1144" s="946"/>
      <c r="D1144" s="936"/>
      <c r="E1144" s="936"/>
      <c r="F1144" s="10" t="s">
        <v>1106</v>
      </c>
      <c r="G1144" s="243">
        <v>1</v>
      </c>
      <c r="H1144" s="936"/>
      <c r="I1144" s="10" t="s">
        <v>1054</v>
      </c>
      <c r="J1144" s="10"/>
      <c r="K1144" s="945"/>
      <c r="L1144" s="943"/>
      <c r="M1144" s="943"/>
      <c r="N1144" s="622"/>
    </row>
    <row r="1145" spans="1:14" s="5" customFormat="1" ht="11.25" x14ac:dyDescent="0.25">
      <c r="A1145" s="927"/>
      <c r="B1145" s="928"/>
      <c r="C1145" s="946"/>
      <c r="D1145" s="936"/>
      <c r="E1145" s="936"/>
      <c r="F1145" s="10" t="s">
        <v>1067</v>
      </c>
      <c r="G1145" s="243">
        <v>1</v>
      </c>
      <c r="H1145" s="936"/>
      <c r="I1145" s="10" t="s">
        <v>1054</v>
      </c>
      <c r="J1145" s="10"/>
      <c r="K1145" s="945"/>
      <c r="L1145" s="943"/>
      <c r="M1145" s="943"/>
      <c r="N1145" s="622"/>
    </row>
    <row r="1146" spans="1:14" s="5" customFormat="1" ht="11.25" x14ac:dyDescent="0.25">
      <c r="A1146" s="927"/>
      <c r="B1146" s="928"/>
      <c r="C1146" s="946"/>
      <c r="D1146" s="936"/>
      <c r="E1146" s="936"/>
      <c r="F1146" s="10" t="s">
        <v>1076</v>
      </c>
      <c r="G1146" s="243">
        <v>1</v>
      </c>
      <c r="H1146" s="936"/>
      <c r="I1146" s="10" t="s">
        <v>1054</v>
      </c>
      <c r="J1146" s="10"/>
      <c r="K1146" s="945"/>
      <c r="L1146" s="943"/>
      <c r="M1146" s="943"/>
      <c r="N1146" s="622"/>
    </row>
    <row r="1147" spans="1:14" s="5" customFormat="1" ht="11.25" x14ac:dyDescent="0.25">
      <c r="A1147" s="927"/>
      <c r="B1147" s="928"/>
      <c r="C1147" s="946"/>
      <c r="D1147" s="936"/>
      <c r="E1147" s="936"/>
      <c r="F1147" s="10" t="s">
        <v>1081</v>
      </c>
      <c r="G1147" s="243">
        <v>1</v>
      </c>
      <c r="H1147" s="936"/>
      <c r="I1147" s="10" t="s">
        <v>1082</v>
      </c>
      <c r="J1147" s="10"/>
      <c r="K1147" s="945"/>
      <c r="L1147" s="943"/>
      <c r="M1147" s="943"/>
      <c r="N1147" s="622"/>
    </row>
    <row r="1148" spans="1:14" s="5" customFormat="1" ht="11.25" x14ac:dyDescent="0.25">
      <c r="A1148" s="927"/>
      <c r="B1148" s="928"/>
      <c r="C1148" s="946"/>
      <c r="D1148" s="936"/>
      <c r="E1148" s="936"/>
      <c r="F1148" s="10" t="s">
        <v>1077</v>
      </c>
      <c r="G1148" s="243">
        <v>12</v>
      </c>
      <c r="H1148" s="936"/>
      <c r="I1148" s="10" t="s">
        <v>1057</v>
      </c>
      <c r="J1148" s="10" t="s">
        <v>1078</v>
      </c>
      <c r="K1148" s="945"/>
      <c r="L1148" s="943"/>
      <c r="M1148" s="943"/>
      <c r="N1148" s="622"/>
    </row>
    <row r="1149" spans="1:14" s="5" customFormat="1" ht="11.25" x14ac:dyDescent="0.25">
      <c r="A1149" s="927"/>
      <c r="B1149" s="928"/>
      <c r="C1149" s="946"/>
      <c r="D1149" s="936"/>
      <c r="E1149" s="936"/>
      <c r="F1149" s="10" t="s">
        <v>1079</v>
      </c>
      <c r="G1149" s="243">
        <v>1</v>
      </c>
      <c r="H1149" s="936"/>
      <c r="I1149" s="10" t="s">
        <v>1050</v>
      </c>
      <c r="J1149" s="10"/>
      <c r="K1149" s="945"/>
      <c r="L1149" s="943"/>
      <c r="M1149" s="943"/>
      <c r="N1149" s="622"/>
    </row>
    <row r="1150" spans="1:14" s="5" customFormat="1" ht="11.25" x14ac:dyDescent="0.25">
      <c r="A1150" s="927"/>
      <c r="B1150" s="928"/>
      <c r="C1150" s="946"/>
      <c r="D1150" s="936"/>
      <c r="E1150" s="936"/>
      <c r="F1150" s="10" t="s">
        <v>1107</v>
      </c>
      <c r="G1150" s="243">
        <v>1</v>
      </c>
      <c r="H1150" s="936"/>
      <c r="I1150" s="10" t="s">
        <v>1108</v>
      </c>
      <c r="J1150" s="10" t="s">
        <v>1112</v>
      </c>
      <c r="K1150" s="945"/>
      <c r="L1150" s="943"/>
      <c r="M1150" s="943"/>
      <c r="N1150" s="622"/>
    </row>
    <row r="1151" spans="1:14" s="5" customFormat="1" ht="11.25" x14ac:dyDescent="0.25">
      <c r="A1151" s="927"/>
      <c r="B1151" s="928"/>
      <c r="C1151" s="946"/>
      <c r="D1151" s="936"/>
      <c r="E1151" s="936"/>
      <c r="F1151" s="10" t="s">
        <v>1080</v>
      </c>
      <c r="G1151" s="243">
        <v>5</v>
      </c>
      <c r="H1151" s="936"/>
      <c r="I1151" s="10" t="s">
        <v>1050</v>
      </c>
      <c r="J1151" s="10"/>
      <c r="K1151" s="945"/>
      <c r="L1151" s="943"/>
      <c r="M1151" s="943"/>
      <c r="N1151" s="622"/>
    </row>
    <row r="1152" spans="1:14" s="5" customFormat="1" ht="11.25" x14ac:dyDescent="0.25">
      <c r="A1152" s="927"/>
      <c r="B1152" s="928"/>
      <c r="C1152" s="946"/>
      <c r="D1152" s="936"/>
      <c r="E1152" s="936"/>
      <c r="F1152" s="10" t="s">
        <v>1092</v>
      </c>
      <c r="G1152" s="243">
        <v>2</v>
      </c>
      <c r="H1152" s="936"/>
      <c r="I1152" s="10" t="s">
        <v>1050</v>
      </c>
      <c r="J1152" s="10"/>
      <c r="K1152" s="945"/>
      <c r="L1152" s="943"/>
      <c r="M1152" s="943"/>
      <c r="N1152" s="622"/>
    </row>
    <row r="1153" spans="1:14" s="5" customFormat="1" ht="11.25" x14ac:dyDescent="0.25">
      <c r="A1153" s="927" t="s">
        <v>5013</v>
      </c>
      <c r="B1153" s="928" t="s">
        <v>0</v>
      </c>
      <c r="C1153" s="946" t="s">
        <v>5827</v>
      </c>
      <c r="D1153" s="936" t="s">
        <v>64</v>
      </c>
      <c r="E1153" s="936" t="s">
        <v>1378</v>
      </c>
      <c r="F1153" s="10" t="s">
        <v>1382</v>
      </c>
      <c r="G1153" s="243">
        <v>1</v>
      </c>
      <c r="H1153" s="936" t="s">
        <v>6682</v>
      </c>
      <c r="I1153" s="10" t="s">
        <v>1054</v>
      </c>
      <c r="J1153" s="10" t="s">
        <v>1383</v>
      </c>
      <c r="K1153" s="945">
        <v>4</v>
      </c>
      <c r="L1153" s="943"/>
      <c r="M1153" s="943"/>
      <c r="N1153" s="622"/>
    </row>
    <row r="1154" spans="1:14" s="5" customFormat="1" ht="11.25" x14ac:dyDescent="0.25">
      <c r="A1154" s="927"/>
      <c r="B1154" s="928"/>
      <c r="C1154" s="946"/>
      <c r="D1154" s="936"/>
      <c r="E1154" s="936"/>
      <c r="F1154" s="10" t="s">
        <v>1088</v>
      </c>
      <c r="G1154" s="243">
        <v>3</v>
      </c>
      <c r="H1154" s="936"/>
      <c r="I1154" s="10" t="s">
        <v>1054</v>
      </c>
      <c r="J1154" s="10"/>
      <c r="K1154" s="945"/>
      <c r="L1154" s="943"/>
      <c r="M1154" s="943"/>
      <c r="N1154" s="622"/>
    </row>
    <row r="1155" spans="1:14" s="5" customFormat="1" ht="11.25" x14ac:dyDescent="0.25">
      <c r="A1155" s="927"/>
      <c r="B1155" s="928"/>
      <c r="C1155" s="946"/>
      <c r="D1155" s="936"/>
      <c r="E1155" s="936"/>
      <c r="F1155" s="10" t="s">
        <v>1056</v>
      </c>
      <c r="G1155" s="243">
        <v>2</v>
      </c>
      <c r="H1155" s="936"/>
      <c r="I1155" s="10" t="s">
        <v>1057</v>
      </c>
      <c r="J1155" s="10" t="s">
        <v>1058</v>
      </c>
      <c r="K1155" s="945"/>
      <c r="L1155" s="943"/>
      <c r="M1155" s="943"/>
      <c r="N1155" s="622"/>
    </row>
    <row r="1156" spans="1:14" s="5" customFormat="1" ht="11.25" x14ac:dyDescent="0.25">
      <c r="A1156" s="927"/>
      <c r="B1156" s="928"/>
      <c r="C1156" s="946"/>
      <c r="D1156" s="936"/>
      <c r="E1156" s="936"/>
      <c r="F1156" s="10" t="s">
        <v>1059</v>
      </c>
      <c r="G1156" s="243">
        <v>1</v>
      </c>
      <c r="H1156" s="936"/>
      <c r="I1156" s="10" t="s">
        <v>1050</v>
      </c>
      <c r="J1156" s="10" t="s">
        <v>1060</v>
      </c>
      <c r="K1156" s="945"/>
      <c r="L1156" s="943"/>
      <c r="M1156" s="943"/>
      <c r="N1156" s="622"/>
    </row>
    <row r="1157" spans="1:14" s="5" customFormat="1" ht="11.25" x14ac:dyDescent="0.25">
      <c r="A1157" s="927"/>
      <c r="B1157" s="928"/>
      <c r="C1157" s="946"/>
      <c r="D1157" s="936"/>
      <c r="E1157" s="936"/>
      <c r="F1157" s="10" t="s">
        <v>1061</v>
      </c>
      <c r="G1157" s="243">
        <v>1</v>
      </c>
      <c r="H1157" s="936"/>
      <c r="I1157" s="10" t="s">
        <v>1050</v>
      </c>
      <c r="J1157" s="10" t="s">
        <v>1062</v>
      </c>
      <c r="K1157" s="945"/>
      <c r="L1157" s="943"/>
      <c r="M1157" s="943"/>
      <c r="N1157" s="622"/>
    </row>
    <row r="1158" spans="1:14" s="5" customFormat="1" ht="11.25" x14ac:dyDescent="0.25">
      <c r="A1158" s="927"/>
      <c r="B1158" s="928"/>
      <c r="C1158" s="946"/>
      <c r="D1158" s="936"/>
      <c r="E1158" s="936"/>
      <c r="F1158" s="10" t="s">
        <v>1098</v>
      </c>
      <c r="G1158" s="243">
        <v>2</v>
      </c>
      <c r="H1158" s="936"/>
      <c r="I1158" s="10" t="s">
        <v>1054</v>
      </c>
      <c r="J1158" s="10"/>
      <c r="K1158" s="945"/>
      <c r="L1158" s="943"/>
      <c r="M1158" s="943"/>
      <c r="N1158" s="622"/>
    </row>
    <row r="1159" spans="1:14" s="5" customFormat="1" ht="11.25" x14ac:dyDescent="0.25">
      <c r="A1159" s="927"/>
      <c r="B1159" s="928"/>
      <c r="C1159" s="946"/>
      <c r="D1159" s="936"/>
      <c r="E1159" s="936"/>
      <c r="F1159" s="10" t="s">
        <v>1089</v>
      </c>
      <c r="G1159" s="243">
        <v>1</v>
      </c>
      <c r="H1159" s="936"/>
      <c r="I1159" s="10" t="s">
        <v>1054</v>
      </c>
      <c r="J1159" s="10"/>
      <c r="K1159" s="945"/>
      <c r="L1159" s="943"/>
      <c r="M1159" s="943"/>
      <c r="N1159" s="622"/>
    </row>
    <row r="1160" spans="1:14" s="5" customFormat="1" ht="11.25" x14ac:dyDescent="0.25">
      <c r="A1160" s="927"/>
      <c r="B1160" s="928"/>
      <c r="C1160" s="946"/>
      <c r="D1160" s="936"/>
      <c r="E1160" s="936"/>
      <c r="F1160" s="10" t="s">
        <v>1063</v>
      </c>
      <c r="G1160" s="243">
        <v>3</v>
      </c>
      <c r="H1160" s="936"/>
      <c r="I1160" s="10" t="s">
        <v>1118</v>
      </c>
      <c r="J1160" s="10"/>
      <c r="K1160" s="945"/>
      <c r="L1160" s="943"/>
      <c r="M1160" s="943"/>
      <c r="N1160" s="622"/>
    </row>
    <row r="1161" spans="1:14" s="5" customFormat="1" ht="11.25" x14ac:dyDescent="0.25">
      <c r="A1161" s="927"/>
      <c r="B1161" s="928"/>
      <c r="C1161" s="946"/>
      <c r="D1161" s="936"/>
      <c r="E1161" s="936"/>
      <c r="F1161" s="10" t="s">
        <v>1065</v>
      </c>
      <c r="G1161" s="243">
        <v>3</v>
      </c>
      <c r="H1161" s="936"/>
      <c r="I1161" s="10" t="s">
        <v>1118</v>
      </c>
      <c r="J1161" s="10" t="s">
        <v>1384</v>
      </c>
      <c r="K1161" s="945"/>
      <c r="L1161" s="943"/>
      <c r="M1161" s="943"/>
      <c r="N1161" s="622"/>
    </row>
    <row r="1162" spans="1:14" s="5" customFormat="1" ht="11.25" x14ac:dyDescent="0.25">
      <c r="A1162" s="927"/>
      <c r="B1162" s="928"/>
      <c r="C1162" s="946"/>
      <c r="D1162" s="936"/>
      <c r="E1162" s="936"/>
      <c r="F1162" s="10" t="s">
        <v>1106</v>
      </c>
      <c r="G1162" s="243">
        <v>1</v>
      </c>
      <c r="H1162" s="936"/>
      <c r="I1162" s="10" t="s">
        <v>1054</v>
      </c>
      <c r="J1162" s="10"/>
      <c r="K1162" s="945"/>
      <c r="L1162" s="943"/>
      <c r="M1162" s="943"/>
      <c r="N1162" s="622"/>
    </row>
    <row r="1163" spans="1:14" s="5" customFormat="1" ht="11.25" x14ac:dyDescent="0.25">
      <c r="A1163" s="927"/>
      <c r="B1163" s="928"/>
      <c r="C1163" s="946"/>
      <c r="D1163" s="936"/>
      <c r="E1163" s="936"/>
      <c r="F1163" s="10" t="s">
        <v>1068</v>
      </c>
      <c r="G1163" s="243">
        <v>1</v>
      </c>
      <c r="H1163" s="936"/>
      <c r="I1163" s="10" t="s">
        <v>1069</v>
      </c>
      <c r="J1163" s="10" t="s">
        <v>1385</v>
      </c>
      <c r="K1163" s="945"/>
      <c r="L1163" s="943"/>
      <c r="M1163" s="943"/>
      <c r="N1163" s="622"/>
    </row>
    <row r="1164" spans="1:14" s="5" customFormat="1" ht="11.25" x14ac:dyDescent="0.25">
      <c r="A1164" s="927"/>
      <c r="B1164" s="928"/>
      <c r="C1164" s="946"/>
      <c r="D1164" s="936"/>
      <c r="E1164" s="936"/>
      <c r="F1164" s="10" t="s">
        <v>1071</v>
      </c>
      <c r="G1164" s="243">
        <v>1</v>
      </c>
      <c r="H1164" s="936"/>
      <c r="I1164" s="10" t="s">
        <v>1069</v>
      </c>
      <c r="J1164" s="10" t="s">
        <v>1381</v>
      </c>
      <c r="K1164" s="945"/>
      <c r="L1164" s="943"/>
      <c r="M1164" s="943"/>
      <c r="N1164" s="622"/>
    </row>
    <row r="1165" spans="1:14" s="5" customFormat="1" ht="11.25" x14ac:dyDescent="0.25">
      <c r="A1165" s="927"/>
      <c r="B1165" s="928"/>
      <c r="C1165" s="946"/>
      <c r="D1165" s="936"/>
      <c r="E1165" s="936"/>
      <c r="F1165" s="10" t="s">
        <v>1073</v>
      </c>
      <c r="G1165" s="243">
        <v>1</v>
      </c>
      <c r="H1165" s="936"/>
      <c r="I1165" s="10" t="s">
        <v>1069</v>
      </c>
      <c r="J1165" s="10" t="s">
        <v>1377</v>
      </c>
      <c r="K1165" s="945"/>
      <c r="L1165" s="943"/>
      <c r="M1165" s="943"/>
      <c r="N1165" s="622"/>
    </row>
    <row r="1166" spans="1:14" s="5" customFormat="1" ht="11.25" x14ac:dyDescent="0.25">
      <c r="A1166" s="927"/>
      <c r="B1166" s="928"/>
      <c r="C1166" s="946"/>
      <c r="D1166" s="936"/>
      <c r="E1166" s="936"/>
      <c r="F1166" s="10" t="s">
        <v>1106</v>
      </c>
      <c r="G1166" s="243">
        <v>1</v>
      </c>
      <c r="H1166" s="936"/>
      <c r="I1166" s="10" t="s">
        <v>1054</v>
      </c>
      <c r="J1166" s="10"/>
      <c r="K1166" s="945"/>
      <c r="L1166" s="943"/>
      <c r="M1166" s="943"/>
      <c r="N1166" s="622"/>
    </row>
    <row r="1167" spans="1:14" s="5" customFormat="1" ht="11.25" x14ac:dyDescent="0.25">
      <c r="A1167" s="927"/>
      <c r="B1167" s="928"/>
      <c r="C1167" s="946"/>
      <c r="D1167" s="936"/>
      <c r="E1167" s="936"/>
      <c r="F1167" s="10" t="s">
        <v>1067</v>
      </c>
      <c r="G1167" s="243">
        <v>1</v>
      </c>
      <c r="H1167" s="936"/>
      <c r="I1167" s="10" t="s">
        <v>1054</v>
      </c>
      <c r="J1167" s="10"/>
      <c r="K1167" s="945"/>
      <c r="L1167" s="943"/>
      <c r="M1167" s="943"/>
      <c r="N1167" s="622"/>
    </row>
    <row r="1168" spans="1:14" s="5" customFormat="1" ht="11.25" x14ac:dyDescent="0.25">
      <c r="A1168" s="927"/>
      <c r="B1168" s="928"/>
      <c r="C1168" s="946"/>
      <c r="D1168" s="936"/>
      <c r="E1168" s="936"/>
      <c r="F1168" s="10" t="s">
        <v>1076</v>
      </c>
      <c r="G1168" s="243">
        <v>1</v>
      </c>
      <c r="H1168" s="936"/>
      <c r="I1168" s="10" t="s">
        <v>1054</v>
      </c>
      <c r="J1168" s="10"/>
      <c r="K1168" s="945"/>
      <c r="L1168" s="943"/>
      <c r="M1168" s="943"/>
      <c r="N1168" s="622"/>
    </row>
    <row r="1169" spans="1:14" s="5" customFormat="1" ht="11.25" x14ac:dyDescent="0.25">
      <c r="A1169" s="927"/>
      <c r="B1169" s="928"/>
      <c r="C1169" s="946"/>
      <c r="D1169" s="936"/>
      <c r="E1169" s="936"/>
      <c r="F1169" s="10" t="s">
        <v>1081</v>
      </c>
      <c r="G1169" s="243">
        <v>1</v>
      </c>
      <c r="H1169" s="936"/>
      <c r="I1169" s="10" t="s">
        <v>1082</v>
      </c>
      <c r="J1169" s="10"/>
      <c r="K1169" s="945"/>
      <c r="L1169" s="943"/>
      <c r="M1169" s="943"/>
      <c r="N1169" s="622"/>
    </row>
    <row r="1170" spans="1:14" s="5" customFormat="1" ht="11.25" x14ac:dyDescent="0.25">
      <c r="A1170" s="927"/>
      <c r="B1170" s="928"/>
      <c r="C1170" s="946"/>
      <c r="D1170" s="936"/>
      <c r="E1170" s="936"/>
      <c r="F1170" s="10" t="s">
        <v>1077</v>
      </c>
      <c r="G1170" s="243">
        <v>2</v>
      </c>
      <c r="H1170" s="936"/>
      <c r="I1170" s="10" t="s">
        <v>1057</v>
      </c>
      <c r="J1170" s="10" t="s">
        <v>1078</v>
      </c>
      <c r="K1170" s="945"/>
      <c r="L1170" s="943"/>
      <c r="M1170" s="943"/>
      <c r="N1170" s="622"/>
    </row>
    <row r="1171" spans="1:14" s="5" customFormat="1" ht="11.25" x14ac:dyDescent="0.25">
      <c r="A1171" s="927"/>
      <c r="B1171" s="928"/>
      <c r="C1171" s="946"/>
      <c r="D1171" s="936"/>
      <c r="E1171" s="936"/>
      <c r="F1171" s="10" t="s">
        <v>1079</v>
      </c>
      <c r="G1171" s="243">
        <v>1</v>
      </c>
      <c r="H1171" s="936"/>
      <c r="I1171" s="10" t="s">
        <v>1050</v>
      </c>
      <c r="J1171" s="10"/>
      <c r="K1171" s="945"/>
      <c r="L1171" s="943"/>
      <c r="M1171" s="943"/>
      <c r="N1171" s="622"/>
    </row>
    <row r="1172" spans="1:14" s="5" customFormat="1" ht="11.25" x14ac:dyDescent="0.25">
      <c r="A1172" s="927"/>
      <c r="B1172" s="928"/>
      <c r="C1172" s="946"/>
      <c r="D1172" s="936"/>
      <c r="E1172" s="936"/>
      <c r="F1172" s="10" t="s">
        <v>1107</v>
      </c>
      <c r="G1172" s="243">
        <v>1</v>
      </c>
      <c r="H1172" s="936"/>
      <c r="I1172" s="10" t="s">
        <v>1108</v>
      </c>
      <c r="J1172" s="10" t="s">
        <v>1112</v>
      </c>
      <c r="K1172" s="945"/>
      <c r="L1172" s="943"/>
      <c r="M1172" s="943"/>
      <c r="N1172" s="622"/>
    </row>
    <row r="1173" spans="1:14" s="5" customFormat="1" ht="11.25" x14ac:dyDescent="0.25">
      <c r="A1173" s="927"/>
      <c r="B1173" s="928"/>
      <c r="C1173" s="946"/>
      <c r="D1173" s="936"/>
      <c r="E1173" s="936"/>
      <c r="F1173" s="10" t="s">
        <v>1080</v>
      </c>
      <c r="G1173" s="243">
        <v>5</v>
      </c>
      <c r="H1173" s="936"/>
      <c r="I1173" s="10" t="s">
        <v>1050</v>
      </c>
      <c r="J1173" s="10"/>
      <c r="K1173" s="945"/>
      <c r="L1173" s="943"/>
      <c r="M1173" s="943"/>
      <c r="N1173" s="622"/>
    </row>
    <row r="1174" spans="1:14" s="5" customFormat="1" ht="11.25" x14ac:dyDescent="0.25">
      <c r="A1174" s="927"/>
      <c r="B1174" s="928"/>
      <c r="C1174" s="946"/>
      <c r="D1174" s="936"/>
      <c r="E1174" s="936"/>
      <c r="F1174" s="10" t="s">
        <v>1092</v>
      </c>
      <c r="G1174" s="243">
        <v>2</v>
      </c>
      <c r="H1174" s="936"/>
      <c r="I1174" s="10" t="s">
        <v>1050</v>
      </c>
      <c r="J1174" s="10"/>
      <c r="K1174" s="945"/>
      <c r="L1174" s="943"/>
      <c r="M1174" s="943"/>
      <c r="N1174" s="622"/>
    </row>
    <row r="1175" spans="1:14" s="5" customFormat="1" ht="11.25" x14ac:dyDescent="0.25">
      <c r="A1175" s="927"/>
      <c r="B1175" s="928"/>
      <c r="C1175" s="946"/>
      <c r="D1175" s="936"/>
      <c r="E1175" s="936"/>
      <c r="F1175" s="10" t="s">
        <v>1386</v>
      </c>
      <c r="G1175" s="243">
        <v>1</v>
      </c>
      <c r="H1175" s="936"/>
      <c r="I1175" s="10" t="s">
        <v>1050</v>
      </c>
      <c r="J1175" s="10"/>
      <c r="K1175" s="945"/>
      <c r="L1175" s="943"/>
      <c r="M1175" s="943"/>
      <c r="N1175" s="622"/>
    </row>
    <row r="1176" spans="1:14" s="5" customFormat="1" ht="11.25" x14ac:dyDescent="0.25">
      <c r="A1176" s="927" t="s">
        <v>5014</v>
      </c>
      <c r="B1176" s="928" t="s">
        <v>0</v>
      </c>
      <c r="C1176" s="946" t="s">
        <v>5827</v>
      </c>
      <c r="D1176" s="936" t="s">
        <v>64</v>
      </c>
      <c r="E1176" s="936" t="s">
        <v>1378</v>
      </c>
      <c r="F1176" s="10" t="s">
        <v>1387</v>
      </c>
      <c r="G1176" s="243">
        <v>1</v>
      </c>
      <c r="H1176" s="936" t="s">
        <v>6682</v>
      </c>
      <c r="I1176" s="10" t="s">
        <v>1054</v>
      </c>
      <c r="J1176" s="10" t="s">
        <v>1383</v>
      </c>
      <c r="K1176" s="945">
        <v>4</v>
      </c>
      <c r="L1176" s="943"/>
      <c r="M1176" s="943"/>
      <c r="N1176" s="622"/>
    </row>
    <row r="1177" spans="1:14" s="5" customFormat="1" ht="11.25" x14ac:dyDescent="0.25">
      <c r="A1177" s="927"/>
      <c r="B1177" s="928"/>
      <c r="C1177" s="946"/>
      <c r="D1177" s="936"/>
      <c r="E1177" s="936"/>
      <c r="F1177" s="10" t="s">
        <v>1088</v>
      </c>
      <c r="G1177" s="243">
        <v>3</v>
      </c>
      <c r="H1177" s="936"/>
      <c r="I1177" s="10" t="s">
        <v>1050</v>
      </c>
      <c r="J1177" s="10"/>
      <c r="K1177" s="945"/>
      <c r="L1177" s="943"/>
      <c r="M1177" s="943"/>
      <c r="N1177" s="622"/>
    </row>
    <row r="1178" spans="1:14" s="5" customFormat="1" ht="11.25" x14ac:dyDescent="0.25">
      <c r="A1178" s="927"/>
      <c r="B1178" s="928"/>
      <c r="C1178" s="946"/>
      <c r="D1178" s="936"/>
      <c r="E1178" s="936"/>
      <c r="F1178" s="10" t="s">
        <v>1056</v>
      </c>
      <c r="G1178" s="243">
        <v>2</v>
      </c>
      <c r="H1178" s="936"/>
      <c r="I1178" s="10" t="s">
        <v>1057</v>
      </c>
      <c r="J1178" s="10" t="s">
        <v>1058</v>
      </c>
      <c r="K1178" s="945"/>
      <c r="L1178" s="943"/>
      <c r="M1178" s="943"/>
      <c r="N1178" s="622"/>
    </row>
    <row r="1179" spans="1:14" s="5" customFormat="1" ht="11.25" x14ac:dyDescent="0.25">
      <c r="A1179" s="927"/>
      <c r="B1179" s="928"/>
      <c r="C1179" s="946"/>
      <c r="D1179" s="936"/>
      <c r="E1179" s="936"/>
      <c r="F1179" s="10" t="s">
        <v>1059</v>
      </c>
      <c r="G1179" s="243">
        <v>1</v>
      </c>
      <c r="H1179" s="936"/>
      <c r="I1179" s="10" t="s">
        <v>1050</v>
      </c>
      <c r="J1179" s="10" t="s">
        <v>1060</v>
      </c>
      <c r="K1179" s="945"/>
      <c r="L1179" s="943"/>
      <c r="M1179" s="943"/>
      <c r="N1179" s="622"/>
    </row>
    <row r="1180" spans="1:14" s="5" customFormat="1" ht="11.25" x14ac:dyDescent="0.25">
      <c r="A1180" s="927"/>
      <c r="B1180" s="928"/>
      <c r="C1180" s="946"/>
      <c r="D1180" s="936"/>
      <c r="E1180" s="936"/>
      <c r="F1180" s="10" t="s">
        <v>1061</v>
      </c>
      <c r="G1180" s="243">
        <v>1</v>
      </c>
      <c r="H1180" s="936"/>
      <c r="I1180" s="10" t="s">
        <v>1050</v>
      </c>
      <c r="J1180" s="10" t="s">
        <v>1062</v>
      </c>
      <c r="K1180" s="945"/>
      <c r="L1180" s="943"/>
      <c r="M1180" s="943"/>
      <c r="N1180" s="622"/>
    </row>
    <row r="1181" spans="1:14" s="5" customFormat="1" ht="11.25" x14ac:dyDescent="0.25">
      <c r="A1181" s="927"/>
      <c r="B1181" s="928"/>
      <c r="C1181" s="946"/>
      <c r="D1181" s="936"/>
      <c r="E1181" s="936"/>
      <c r="F1181" s="10" t="s">
        <v>1098</v>
      </c>
      <c r="G1181" s="243">
        <v>2</v>
      </c>
      <c r="H1181" s="936"/>
      <c r="I1181" s="10" t="s">
        <v>1054</v>
      </c>
      <c r="J1181" s="10"/>
      <c r="K1181" s="945"/>
      <c r="L1181" s="943"/>
      <c r="M1181" s="943"/>
      <c r="N1181" s="622"/>
    </row>
    <row r="1182" spans="1:14" s="5" customFormat="1" ht="11.25" x14ac:dyDescent="0.25">
      <c r="A1182" s="927"/>
      <c r="B1182" s="928"/>
      <c r="C1182" s="946"/>
      <c r="D1182" s="936"/>
      <c r="E1182" s="936"/>
      <c r="F1182" s="10" t="s">
        <v>1089</v>
      </c>
      <c r="G1182" s="243">
        <v>1</v>
      </c>
      <c r="H1182" s="936"/>
      <c r="I1182" s="10" t="s">
        <v>1054</v>
      </c>
      <c r="J1182" s="10"/>
      <c r="K1182" s="945"/>
      <c r="L1182" s="943"/>
      <c r="M1182" s="943"/>
      <c r="N1182" s="622"/>
    </row>
    <row r="1183" spans="1:14" s="5" customFormat="1" ht="11.25" x14ac:dyDescent="0.25">
      <c r="A1183" s="927"/>
      <c r="B1183" s="928"/>
      <c r="C1183" s="946"/>
      <c r="D1183" s="936"/>
      <c r="E1183" s="936"/>
      <c r="F1183" s="10" t="s">
        <v>1063</v>
      </c>
      <c r="G1183" s="243">
        <v>3</v>
      </c>
      <c r="H1183" s="936"/>
      <c r="I1183" s="10" t="s">
        <v>1118</v>
      </c>
      <c r="J1183" s="10"/>
      <c r="K1183" s="945"/>
      <c r="L1183" s="943"/>
      <c r="M1183" s="943"/>
      <c r="N1183" s="622"/>
    </row>
    <row r="1184" spans="1:14" s="5" customFormat="1" ht="11.25" x14ac:dyDescent="0.25">
      <c r="A1184" s="927"/>
      <c r="B1184" s="928"/>
      <c r="C1184" s="946"/>
      <c r="D1184" s="936"/>
      <c r="E1184" s="936"/>
      <c r="F1184" s="10" t="s">
        <v>1065</v>
      </c>
      <c r="G1184" s="243">
        <v>3</v>
      </c>
      <c r="H1184" s="936"/>
      <c r="I1184" s="10" t="s">
        <v>1118</v>
      </c>
      <c r="J1184" s="10" t="s">
        <v>1376</v>
      </c>
      <c r="K1184" s="945"/>
      <c r="L1184" s="943"/>
      <c r="M1184" s="943"/>
      <c r="N1184" s="622"/>
    </row>
    <row r="1185" spans="1:14" s="5" customFormat="1" ht="11.25" x14ac:dyDescent="0.25">
      <c r="A1185" s="927"/>
      <c r="B1185" s="928"/>
      <c r="C1185" s="946"/>
      <c r="D1185" s="936"/>
      <c r="E1185" s="936"/>
      <c r="F1185" s="10" t="s">
        <v>1106</v>
      </c>
      <c r="G1185" s="243">
        <v>1</v>
      </c>
      <c r="H1185" s="936"/>
      <c r="I1185" s="10" t="s">
        <v>1054</v>
      </c>
      <c r="J1185" s="10"/>
      <c r="K1185" s="945"/>
      <c r="L1185" s="943"/>
      <c r="M1185" s="943"/>
      <c r="N1185" s="622"/>
    </row>
    <row r="1186" spans="1:14" s="5" customFormat="1" ht="11.25" x14ac:dyDescent="0.25">
      <c r="A1186" s="927"/>
      <c r="B1186" s="928"/>
      <c r="C1186" s="946"/>
      <c r="D1186" s="936"/>
      <c r="E1186" s="936"/>
      <c r="F1186" s="10" t="s">
        <v>1068</v>
      </c>
      <c r="G1186" s="243">
        <v>1</v>
      </c>
      <c r="H1186" s="936"/>
      <c r="I1186" s="10" t="s">
        <v>1069</v>
      </c>
      <c r="J1186" s="10" t="s">
        <v>1385</v>
      </c>
      <c r="K1186" s="945"/>
      <c r="L1186" s="943"/>
      <c r="M1186" s="943"/>
      <c r="N1186" s="622"/>
    </row>
    <row r="1187" spans="1:14" s="5" customFormat="1" ht="11.25" x14ac:dyDescent="0.25">
      <c r="A1187" s="927"/>
      <c r="B1187" s="928"/>
      <c r="C1187" s="946"/>
      <c r="D1187" s="936"/>
      <c r="E1187" s="936"/>
      <c r="F1187" s="10" t="s">
        <v>1071</v>
      </c>
      <c r="G1187" s="243">
        <v>1</v>
      </c>
      <c r="H1187" s="936"/>
      <c r="I1187" s="10" t="s">
        <v>1069</v>
      </c>
      <c r="J1187" s="10" t="s">
        <v>1381</v>
      </c>
      <c r="K1187" s="945"/>
      <c r="L1187" s="943"/>
      <c r="M1187" s="943"/>
      <c r="N1187" s="622"/>
    </row>
    <row r="1188" spans="1:14" s="5" customFormat="1" ht="11.25" x14ac:dyDescent="0.25">
      <c r="A1188" s="927"/>
      <c r="B1188" s="928"/>
      <c r="C1188" s="946"/>
      <c r="D1188" s="936"/>
      <c r="E1188" s="936"/>
      <c r="F1188" s="10" t="s">
        <v>1073</v>
      </c>
      <c r="G1188" s="243">
        <v>1</v>
      </c>
      <c r="H1188" s="936"/>
      <c r="I1188" s="10" t="s">
        <v>1069</v>
      </c>
      <c r="J1188" s="10" t="s">
        <v>1377</v>
      </c>
      <c r="K1188" s="945"/>
      <c r="L1188" s="943"/>
      <c r="M1188" s="943"/>
      <c r="N1188" s="622"/>
    </row>
    <row r="1189" spans="1:14" s="5" customFormat="1" ht="11.25" x14ac:dyDescent="0.25">
      <c r="A1189" s="927"/>
      <c r="B1189" s="928"/>
      <c r="C1189" s="946"/>
      <c r="D1189" s="936"/>
      <c r="E1189" s="936"/>
      <c r="F1189" s="10" t="s">
        <v>1106</v>
      </c>
      <c r="G1189" s="243">
        <v>1</v>
      </c>
      <c r="H1189" s="936"/>
      <c r="I1189" s="10" t="s">
        <v>1054</v>
      </c>
      <c r="J1189" s="10"/>
      <c r="K1189" s="945"/>
      <c r="L1189" s="943"/>
      <c r="M1189" s="943"/>
      <c r="N1189" s="622"/>
    </row>
    <row r="1190" spans="1:14" s="5" customFormat="1" ht="11.25" x14ac:dyDescent="0.25">
      <c r="A1190" s="927"/>
      <c r="B1190" s="928"/>
      <c r="C1190" s="946"/>
      <c r="D1190" s="936"/>
      <c r="E1190" s="936"/>
      <c r="F1190" s="10" t="s">
        <v>1067</v>
      </c>
      <c r="G1190" s="243">
        <v>1</v>
      </c>
      <c r="H1190" s="936"/>
      <c r="I1190" s="10" t="s">
        <v>1054</v>
      </c>
      <c r="J1190" s="10"/>
      <c r="K1190" s="945"/>
      <c r="L1190" s="943"/>
      <c r="M1190" s="943"/>
      <c r="N1190" s="622"/>
    </row>
    <row r="1191" spans="1:14" s="5" customFormat="1" ht="11.25" x14ac:dyDescent="0.25">
      <c r="A1191" s="927"/>
      <c r="B1191" s="928"/>
      <c r="C1191" s="946"/>
      <c r="D1191" s="936"/>
      <c r="E1191" s="936"/>
      <c r="F1191" s="10" t="s">
        <v>1076</v>
      </c>
      <c r="G1191" s="243">
        <v>1</v>
      </c>
      <c r="H1191" s="936"/>
      <c r="I1191" s="10" t="s">
        <v>1054</v>
      </c>
      <c r="J1191" s="10"/>
      <c r="K1191" s="945"/>
      <c r="L1191" s="943"/>
      <c r="M1191" s="943"/>
      <c r="N1191" s="622"/>
    </row>
    <row r="1192" spans="1:14" s="5" customFormat="1" ht="11.25" x14ac:dyDescent="0.25">
      <c r="A1192" s="927"/>
      <c r="B1192" s="928"/>
      <c r="C1192" s="946"/>
      <c r="D1192" s="936"/>
      <c r="E1192" s="936"/>
      <c r="F1192" s="10" t="s">
        <v>1081</v>
      </c>
      <c r="G1192" s="243">
        <v>1</v>
      </c>
      <c r="H1192" s="936"/>
      <c r="I1192" s="10" t="s">
        <v>1082</v>
      </c>
      <c r="J1192" s="10"/>
      <c r="K1192" s="945"/>
      <c r="L1192" s="943"/>
      <c r="M1192" s="943"/>
      <c r="N1192" s="622"/>
    </row>
    <row r="1193" spans="1:14" s="5" customFormat="1" ht="11.25" x14ac:dyDescent="0.25">
      <c r="A1193" s="927"/>
      <c r="B1193" s="928"/>
      <c r="C1193" s="946"/>
      <c r="D1193" s="936"/>
      <c r="E1193" s="936"/>
      <c r="F1193" s="10" t="s">
        <v>1077</v>
      </c>
      <c r="G1193" s="243">
        <v>2</v>
      </c>
      <c r="H1193" s="936"/>
      <c r="I1193" s="10" t="s">
        <v>1057</v>
      </c>
      <c r="J1193" s="10" t="s">
        <v>1078</v>
      </c>
      <c r="K1193" s="945"/>
      <c r="L1193" s="943"/>
      <c r="M1193" s="943"/>
      <c r="N1193" s="622"/>
    </row>
    <row r="1194" spans="1:14" s="5" customFormat="1" ht="11.25" x14ac:dyDescent="0.25">
      <c r="A1194" s="927"/>
      <c r="B1194" s="928"/>
      <c r="C1194" s="946"/>
      <c r="D1194" s="936"/>
      <c r="E1194" s="936"/>
      <c r="F1194" s="10" t="s">
        <v>1079</v>
      </c>
      <c r="G1194" s="243">
        <v>1</v>
      </c>
      <c r="H1194" s="936"/>
      <c r="I1194" s="10" t="s">
        <v>1050</v>
      </c>
      <c r="J1194" s="10"/>
      <c r="K1194" s="945"/>
      <c r="L1194" s="943"/>
      <c r="M1194" s="943"/>
      <c r="N1194" s="622"/>
    </row>
    <row r="1195" spans="1:14" s="5" customFormat="1" ht="11.25" x14ac:dyDescent="0.25">
      <c r="A1195" s="927"/>
      <c r="B1195" s="928"/>
      <c r="C1195" s="946"/>
      <c r="D1195" s="936"/>
      <c r="E1195" s="936"/>
      <c r="F1195" s="10" t="s">
        <v>1107</v>
      </c>
      <c r="G1195" s="243">
        <v>1</v>
      </c>
      <c r="H1195" s="936"/>
      <c r="I1195" s="10" t="s">
        <v>1108</v>
      </c>
      <c r="J1195" s="10" t="s">
        <v>1112</v>
      </c>
      <c r="K1195" s="945"/>
      <c r="L1195" s="943"/>
      <c r="M1195" s="943"/>
      <c r="N1195" s="622"/>
    </row>
    <row r="1196" spans="1:14" s="5" customFormat="1" ht="11.25" x14ac:dyDescent="0.25">
      <c r="A1196" s="927"/>
      <c r="B1196" s="928"/>
      <c r="C1196" s="946"/>
      <c r="D1196" s="936"/>
      <c r="E1196" s="936"/>
      <c r="F1196" s="10" t="s">
        <v>1080</v>
      </c>
      <c r="G1196" s="243">
        <v>5</v>
      </c>
      <c r="H1196" s="936"/>
      <c r="I1196" s="10" t="s">
        <v>1050</v>
      </c>
      <c r="J1196" s="10"/>
      <c r="K1196" s="945"/>
      <c r="L1196" s="943"/>
      <c r="M1196" s="943"/>
      <c r="N1196" s="622"/>
    </row>
    <row r="1197" spans="1:14" s="5" customFormat="1" ht="11.25" x14ac:dyDescent="0.25">
      <c r="A1197" s="927"/>
      <c r="B1197" s="928"/>
      <c r="C1197" s="946"/>
      <c r="D1197" s="936"/>
      <c r="E1197" s="936"/>
      <c r="F1197" s="10" t="s">
        <v>1092</v>
      </c>
      <c r="G1197" s="243">
        <v>2</v>
      </c>
      <c r="H1197" s="936"/>
      <c r="I1197" s="10" t="s">
        <v>1050</v>
      </c>
      <c r="J1197" s="10"/>
      <c r="K1197" s="945"/>
      <c r="L1197" s="943"/>
      <c r="M1197" s="943"/>
      <c r="N1197" s="622"/>
    </row>
    <row r="1198" spans="1:14" s="5" customFormat="1" ht="11.25" x14ac:dyDescent="0.25">
      <c r="A1198" s="927"/>
      <c r="B1198" s="928"/>
      <c r="C1198" s="946"/>
      <c r="D1198" s="936"/>
      <c r="E1198" s="936"/>
      <c r="F1198" s="10" t="s">
        <v>1089</v>
      </c>
      <c r="G1198" s="243">
        <v>12</v>
      </c>
      <c r="H1198" s="936"/>
      <c r="I1198" s="10" t="s">
        <v>1050</v>
      </c>
      <c r="J1198" s="10"/>
      <c r="K1198" s="945"/>
      <c r="L1198" s="943"/>
      <c r="M1198" s="943"/>
      <c r="N1198" s="622"/>
    </row>
    <row r="1199" spans="1:14" s="5" customFormat="1" ht="11.25" x14ac:dyDescent="0.25">
      <c r="A1199" s="927"/>
      <c r="B1199" s="928"/>
      <c r="C1199" s="946"/>
      <c r="D1199" s="936"/>
      <c r="E1199" s="936"/>
      <c r="F1199" s="10" t="s">
        <v>1106</v>
      </c>
      <c r="G1199" s="243">
        <v>12</v>
      </c>
      <c r="H1199" s="936"/>
      <c r="I1199" s="10" t="s">
        <v>1050</v>
      </c>
      <c r="J1199" s="10"/>
      <c r="K1199" s="945"/>
      <c r="L1199" s="943"/>
      <c r="M1199" s="943"/>
      <c r="N1199" s="622"/>
    </row>
    <row r="1200" spans="1:14" s="5" customFormat="1" ht="11.25" x14ac:dyDescent="0.25">
      <c r="A1200" s="927"/>
      <c r="B1200" s="928"/>
      <c r="C1200" s="946"/>
      <c r="D1200" s="936"/>
      <c r="E1200" s="936"/>
      <c r="F1200" s="10" t="s">
        <v>1065</v>
      </c>
      <c r="G1200" s="243">
        <v>24</v>
      </c>
      <c r="H1200" s="936"/>
      <c r="I1200" s="10" t="s">
        <v>1118</v>
      </c>
      <c r="J1200" s="10" t="s">
        <v>1384</v>
      </c>
      <c r="K1200" s="945"/>
      <c r="L1200" s="943"/>
      <c r="M1200" s="943"/>
      <c r="N1200" s="622"/>
    </row>
    <row r="1201" spans="1:14" s="5" customFormat="1" ht="11.25" x14ac:dyDescent="0.25">
      <c r="A1201" s="927"/>
      <c r="B1201" s="928"/>
      <c r="C1201" s="946"/>
      <c r="D1201" s="936"/>
      <c r="E1201" s="936"/>
      <c r="F1201" s="10" t="s">
        <v>1063</v>
      </c>
      <c r="G1201" s="243">
        <v>24</v>
      </c>
      <c r="H1201" s="936"/>
      <c r="I1201" s="10" t="s">
        <v>1118</v>
      </c>
      <c r="J1201" s="10"/>
      <c r="K1201" s="945"/>
      <c r="L1201" s="943"/>
      <c r="M1201" s="943"/>
      <c r="N1201" s="622"/>
    </row>
    <row r="1202" spans="1:14" s="5" customFormat="1" ht="11.25" x14ac:dyDescent="0.25">
      <c r="A1202" s="927"/>
      <c r="B1202" s="928"/>
      <c r="C1202" s="946"/>
      <c r="D1202" s="936"/>
      <c r="E1202" s="936"/>
      <c r="F1202" s="10" t="s">
        <v>1092</v>
      </c>
      <c r="G1202" s="243">
        <v>2</v>
      </c>
      <c r="H1202" s="936"/>
      <c r="I1202" s="10" t="s">
        <v>1050</v>
      </c>
      <c r="J1202" s="10"/>
      <c r="K1202" s="945"/>
      <c r="L1202" s="943"/>
      <c r="M1202" s="943"/>
      <c r="N1202" s="622"/>
    </row>
    <row r="1203" spans="1:14" s="5" customFormat="1" ht="11.25" x14ac:dyDescent="0.25">
      <c r="A1203" s="927"/>
      <c r="B1203" s="928"/>
      <c r="C1203" s="946"/>
      <c r="D1203" s="936"/>
      <c r="E1203" s="936"/>
      <c r="F1203" s="10" t="s">
        <v>1080</v>
      </c>
      <c r="G1203" s="243">
        <v>2</v>
      </c>
      <c r="H1203" s="936"/>
      <c r="I1203" s="10" t="s">
        <v>1050</v>
      </c>
      <c r="J1203" s="10"/>
      <c r="K1203" s="945"/>
      <c r="L1203" s="943"/>
      <c r="M1203" s="943"/>
      <c r="N1203" s="622"/>
    </row>
    <row r="1204" spans="1:14" s="5" customFormat="1" ht="11.25" x14ac:dyDescent="0.25">
      <c r="A1204" s="927"/>
      <c r="B1204" s="928"/>
      <c r="C1204" s="946"/>
      <c r="D1204" s="936"/>
      <c r="E1204" s="936"/>
      <c r="F1204" s="10" t="s">
        <v>1388</v>
      </c>
      <c r="G1204" s="243">
        <v>12</v>
      </c>
      <c r="H1204" s="936"/>
      <c r="I1204" s="10" t="s">
        <v>1153</v>
      </c>
      <c r="J1204" s="10"/>
      <c r="K1204" s="945"/>
      <c r="L1204" s="943"/>
      <c r="M1204" s="943"/>
      <c r="N1204" s="622"/>
    </row>
    <row r="1205" spans="1:14" s="5" customFormat="1" ht="11.25" x14ac:dyDescent="0.25">
      <c r="A1205" s="927"/>
      <c r="B1205" s="928"/>
      <c r="C1205" s="946"/>
      <c r="D1205" s="936"/>
      <c r="E1205" s="936"/>
      <c r="F1205" s="10" t="s">
        <v>1389</v>
      </c>
      <c r="G1205" s="243">
        <v>2</v>
      </c>
      <c r="H1205" s="936"/>
      <c r="I1205" s="10" t="s">
        <v>1050</v>
      </c>
      <c r="J1205" s="10"/>
      <c r="K1205" s="945"/>
      <c r="L1205" s="943"/>
      <c r="M1205" s="943"/>
      <c r="N1205" s="622"/>
    </row>
    <row r="1206" spans="1:14" s="5" customFormat="1" ht="11.25" x14ac:dyDescent="0.25">
      <c r="A1206" s="927" t="s">
        <v>5015</v>
      </c>
      <c r="B1206" s="928" t="s">
        <v>0</v>
      </c>
      <c r="C1206" s="946" t="s">
        <v>5827</v>
      </c>
      <c r="D1206" s="936" t="s">
        <v>64</v>
      </c>
      <c r="E1206" s="936" t="s">
        <v>1390</v>
      </c>
      <c r="F1206" s="10" t="s">
        <v>1391</v>
      </c>
      <c r="G1206" s="243">
        <v>1</v>
      </c>
      <c r="H1206" s="936" t="s">
        <v>6682</v>
      </c>
      <c r="I1206" s="10" t="s">
        <v>1054</v>
      </c>
      <c r="J1206" s="10" t="s">
        <v>1392</v>
      </c>
      <c r="K1206" s="945">
        <v>4</v>
      </c>
      <c r="L1206" s="943"/>
      <c r="M1206" s="943"/>
      <c r="N1206" s="622"/>
    </row>
    <row r="1207" spans="1:14" s="5" customFormat="1" ht="11.25" x14ac:dyDescent="0.25">
      <c r="A1207" s="927"/>
      <c r="B1207" s="928"/>
      <c r="C1207" s="946"/>
      <c r="D1207" s="936"/>
      <c r="E1207" s="936"/>
      <c r="F1207" s="10" t="s">
        <v>1088</v>
      </c>
      <c r="G1207" s="243">
        <v>3</v>
      </c>
      <c r="H1207" s="936"/>
      <c r="I1207" s="10" t="s">
        <v>1054</v>
      </c>
      <c r="J1207" s="10"/>
      <c r="K1207" s="945"/>
      <c r="L1207" s="943"/>
      <c r="M1207" s="943"/>
      <c r="N1207" s="622"/>
    </row>
    <row r="1208" spans="1:14" s="5" customFormat="1" ht="11.25" x14ac:dyDescent="0.25">
      <c r="A1208" s="927"/>
      <c r="B1208" s="928"/>
      <c r="C1208" s="946"/>
      <c r="D1208" s="936"/>
      <c r="E1208" s="936"/>
      <c r="F1208" s="10" t="s">
        <v>1056</v>
      </c>
      <c r="G1208" s="243">
        <v>3</v>
      </c>
      <c r="H1208" s="936"/>
      <c r="I1208" s="10" t="s">
        <v>1057</v>
      </c>
      <c r="J1208" s="10" t="s">
        <v>1058</v>
      </c>
      <c r="K1208" s="945"/>
      <c r="L1208" s="943"/>
      <c r="M1208" s="943"/>
      <c r="N1208" s="622"/>
    </row>
    <row r="1209" spans="1:14" s="5" customFormat="1" ht="11.25" x14ac:dyDescent="0.25">
      <c r="A1209" s="927"/>
      <c r="B1209" s="928"/>
      <c r="C1209" s="946"/>
      <c r="D1209" s="936"/>
      <c r="E1209" s="936"/>
      <c r="F1209" s="10" t="s">
        <v>1059</v>
      </c>
      <c r="G1209" s="243">
        <v>1</v>
      </c>
      <c r="H1209" s="936"/>
      <c r="I1209" s="10" t="s">
        <v>1050</v>
      </c>
      <c r="J1209" s="10" t="s">
        <v>1062</v>
      </c>
      <c r="K1209" s="945"/>
      <c r="L1209" s="943"/>
      <c r="M1209" s="943"/>
      <c r="N1209" s="622"/>
    </row>
    <row r="1210" spans="1:14" s="5" customFormat="1" ht="11.25" x14ac:dyDescent="0.25">
      <c r="A1210" s="927"/>
      <c r="B1210" s="928"/>
      <c r="C1210" s="946"/>
      <c r="D1210" s="936"/>
      <c r="E1210" s="936"/>
      <c r="F1210" s="10" t="s">
        <v>1061</v>
      </c>
      <c r="G1210" s="243">
        <v>1</v>
      </c>
      <c r="H1210" s="936"/>
      <c r="I1210" s="10" t="s">
        <v>1050</v>
      </c>
      <c r="J1210" s="10"/>
      <c r="K1210" s="945"/>
      <c r="L1210" s="943"/>
      <c r="M1210" s="943"/>
      <c r="N1210" s="622"/>
    </row>
    <row r="1211" spans="1:14" s="5" customFormat="1" ht="11.25" x14ac:dyDescent="0.25">
      <c r="A1211" s="927"/>
      <c r="B1211" s="928"/>
      <c r="C1211" s="946"/>
      <c r="D1211" s="936"/>
      <c r="E1211" s="936"/>
      <c r="F1211" s="10" t="s">
        <v>1098</v>
      </c>
      <c r="G1211" s="243">
        <v>2</v>
      </c>
      <c r="H1211" s="936"/>
      <c r="I1211" s="10" t="s">
        <v>1054</v>
      </c>
      <c r="J1211" s="10"/>
      <c r="K1211" s="945"/>
      <c r="L1211" s="943"/>
      <c r="M1211" s="943"/>
      <c r="N1211" s="622"/>
    </row>
    <row r="1212" spans="1:14" s="5" customFormat="1" ht="11.25" x14ac:dyDescent="0.25">
      <c r="A1212" s="927"/>
      <c r="B1212" s="928"/>
      <c r="C1212" s="946"/>
      <c r="D1212" s="936"/>
      <c r="E1212" s="936"/>
      <c r="F1212" s="10" t="s">
        <v>1089</v>
      </c>
      <c r="G1212" s="243">
        <v>1</v>
      </c>
      <c r="H1212" s="936"/>
      <c r="I1212" s="10" t="s">
        <v>1054</v>
      </c>
      <c r="J1212" s="10"/>
      <c r="K1212" s="945"/>
      <c r="L1212" s="943"/>
      <c r="M1212" s="943"/>
      <c r="N1212" s="622"/>
    </row>
    <row r="1213" spans="1:14" s="5" customFormat="1" ht="11.25" x14ac:dyDescent="0.25">
      <c r="A1213" s="927"/>
      <c r="B1213" s="928"/>
      <c r="C1213" s="946"/>
      <c r="D1213" s="936"/>
      <c r="E1213" s="936"/>
      <c r="F1213" s="10" t="s">
        <v>1063</v>
      </c>
      <c r="G1213" s="243">
        <v>2</v>
      </c>
      <c r="H1213" s="936"/>
      <c r="I1213" s="10" t="s">
        <v>1118</v>
      </c>
      <c r="J1213" s="10"/>
      <c r="K1213" s="945"/>
      <c r="L1213" s="943"/>
      <c r="M1213" s="943"/>
      <c r="N1213" s="622"/>
    </row>
    <row r="1214" spans="1:14" s="5" customFormat="1" ht="11.25" x14ac:dyDescent="0.25">
      <c r="A1214" s="927"/>
      <c r="B1214" s="928"/>
      <c r="C1214" s="946"/>
      <c r="D1214" s="936"/>
      <c r="E1214" s="936"/>
      <c r="F1214" s="10" t="s">
        <v>1065</v>
      </c>
      <c r="G1214" s="243">
        <v>2</v>
      </c>
      <c r="H1214" s="936"/>
      <c r="I1214" s="10" t="s">
        <v>1118</v>
      </c>
      <c r="J1214" s="10" t="s">
        <v>1384</v>
      </c>
      <c r="K1214" s="945"/>
      <c r="L1214" s="943"/>
      <c r="M1214" s="943"/>
      <c r="N1214" s="622"/>
    </row>
    <row r="1215" spans="1:14" s="5" customFormat="1" ht="11.25" x14ac:dyDescent="0.25">
      <c r="A1215" s="927"/>
      <c r="B1215" s="928"/>
      <c r="C1215" s="946"/>
      <c r="D1215" s="936"/>
      <c r="E1215" s="936"/>
      <c r="F1215" s="10" t="s">
        <v>1071</v>
      </c>
      <c r="G1215" s="243">
        <v>1</v>
      </c>
      <c r="H1215" s="936"/>
      <c r="I1215" s="10" t="s">
        <v>1069</v>
      </c>
      <c r="J1215" s="10" t="s">
        <v>1393</v>
      </c>
      <c r="K1215" s="945"/>
      <c r="L1215" s="943"/>
      <c r="M1215" s="943"/>
      <c r="N1215" s="622"/>
    </row>
    <row r="1216" spans="1:14" s="5" customFormat="1" ht="11.25" x14ac:dyDescent="0.25">
      <c r="A1216" s="927"/>
      <c r="B1216" s="928"/>
      <c r="C1216" s="946"/>
      <c r="D1216" s="936"/>
      <c r="E1216" s="936"/>
      <c r="F1216" s="10" t="s">
        <v>1073</v>
      </c>
      <c r="G1216" s="243">
        <v>1</v>
      </c>
      <c r="H1216" s="936"/>
      <c r="I1216" s="10" t="s">
        <v>1069</v>
      </c>
      <c r="J1216" s="10" t="s">
        <v>1394</v>
      </c>
      <c r="K1216" s="945"/>
      <c r="L1216" s="943"/>
      <c r="M1216" s="943"/>
      <c r="N1216" s="622"/>
    </row>
    <row r="1217" spans="1:14" s="5" customFormat="1" ht="11.25" x14ac:dyDescent="0.25">
      <c r="A1217" s="927"/>
      <c r="B1217" s="928"/>
      <c r="C1217" s="946"/>
      <c r="D1217" s="936"/>
      <c r="E1217" s="936"/>
      <c r="F1217" s="10" t="s">
        <v>1067</v>
      </c>
      <c r="G1217" s="243">
        <v>1</v>
      </c>
      <c r="H1217" s="936"/>
      <c r="I1217" s="10" t="s">
        <v>1054</v>
      </c>
      <c r="J1217" s="10"/>
      <c r="K1217" s="945"/>
      <c r="L1217" s="943"/>
      <c r="M1217" s="943"/>
      <c r="N1217" s="622"/>
    </row>
    <row r="1218" spans="1:14" s="5" customFormat="1" ht="11.25" x14ac:dyDescent="0.25">
      <c r="A1218" s="927"/>
      <c r="B1218" s="928"/>
      <c r="C1218" s="946"/>
      <c r="D1218" s="936"/>
      <c r="E1218" s="936"/>
      <c r="F1218" s="10" t="s">
        <v>1076</v>
      </c>
      <c r="G1218" s="243">
        <v>1</v>
      </c>
      <c r="H1218" s="936"/>
      <c r="I1218" s="10" t="s">
        <v>1054</v>
      </c>
      <c r="J1218" s="10"/>
      <c r="K1218" s="945"/>
      <c r="L1218" s="943"/>
      <c r="M1218" s="943"/>
      <c r="N1218" s="622"/>
    </row>
    <row r="1219" spans="1:14" s="5" customFormat="1" ht="11.25" x14ac:dyDescent="0.25">
      <c r="A1219" s="927"/>
      <c r="B1219" s="928"/>
      <c r="C1219" s="946"/>
      <c r="D1219" s="936"/>
      <c r="E1219" s="936"/>
      <c r="F1219" s="10" t="s">
        <v>1081</v>
      </c>
      <c r="G1219" s="243">
        <v>1</v>
      </c>
      <c r="H1219" s="936"/>
      <c r="I1219" s="10" t="s">
        <v>1082</v>
      </c>
      <c r="J1219" s="10"/>
      <c r="K1219" s="945"/>
      <c r="L1219" s="943"/>
      <c r="M1219" s="943"/>
      <c r="N1219" s="622"/>
    </row>
    <row r="1220" spans="1:14" s="5" customFormat="1" ht="11.25" x14ac:dyDescent="0.25">
      <c r="A1220" s="927"/>
      <c r="B1220" s="928"/>
      <c r="C1220" s="946"/>
      <c r="D1220" s="936"/>
      <c r="E1220" s="936"/>
      <c r="F1220" s="10" t="s">
        <v>1077</v>
      </c>
      <c r="G1220" s="243">
        <v>2</v>
      </c>
      <c r="H1220" s="936"/>
      <c r="I1220" s="10" t="s">
        <v>1057</v>
      </c>
      <c r="J1220" s="10" t="s">
        <v>1078</v>
      </c>
      <c r="K1220" s="945"/>
      <c r="L1220" s="943"/>
      <c r="M1220" s="943"/>
      <c r="N1220" s="622"/>
    </row>
    <row r="1221" spans="1:14" s="5" customFormat="1" ht="11.25" x14ac:dyDescent="0.25">
      <c r="A1221" s="927"/>
      <c r="B1221" s="928"/>
      <c r="C1221" s="946"/>
      <c r="D1221" s="936"/>
      <c r="E1221" s="936"/>
      <c r="F1221" s="10" t="s">
        <v>1079</v>
      </c>
      <c r="G1221" s="243">
        <v>1</v>
      </c>
      <c r="H1221" s="936"/>
      <c r="I1221" s="10" t="s">
        <v>1050</v>
      </c>
      <c r="J1221" s="10"/>
      <c r="K1221" s="945"/>
      <c r="L1221" s="943"/>
      <c r="M1221" s="943"/>
      <c r="N1221" s="622"/>
    </row>
    <row r="1222" spans="1:14" s="5" customFormat="1" ht="11.25" x14ac:dyDescent="0.25">
      <c r="A1222" s="927"/>
      <c r="B1222" s="928"/>
      <c r="C1222" s="946"/>
      <c r="D1222" s="936"/>
      <c r="E1222" s="936"/>
      <c r="F1222" s="10" t="s">
        <v>1107</v>
      </c>
      <c r="G1222" s="243">
        <v>1</v>
      </c>
      <c r="H1222" s="936"/>
      <c r="I1222" s="10" t="s">
        <v>1108</v>
      </c>
      <c r="J1222" s="10" t="s">
        <v>1112</v>
      </c>
      <c r="K1222" s="945"/>
      <c r="L1222" s="943"/>
      <c r="M1222" s="943"/>
      <c r="N1222" s="622"/>
    </row>
    <row r="1223" spans="1:14" s="5" customFormat="1" ht="11.25" x14ac:dyDescent="0.25">
      <c r="A1223" s="927"/>
      <c r="B1223" s="928"/>
      <c r="C1223" s="946"/>
      <c r="D1223" s="936"/>
      <c r="E1223" s="936"/>
      <c r="F1223" s="10" t="s">
        <v>1080</v>
      </c>
      <c r="G1223" s="243">
        <v>3</v>
      </c>
      <c r="H1223" s="936"/>
      <c r="I1223" s="10" t="s">
        <v>1050</v>
      </c>
      <c r="J1223" s="10"/>
      <c r="K1223" s="945"/>
      <c r="L1223" s="943"/>
      <c r="M1223" s="943"/>
      <c r="N1223" s="622"/>
    </row>
    <row r="1224" spans="1:14" s="5" customFormat="1" ht="11.25" x14ac:dyDescent="0.25">
      <c r="A1224" s="927"/>
      <c r="B1224" s="928"/>
      <c r="C1224" s="946"/>
      <c r="D1224" s="936"/>
      <c r="E1224" s="936"/>
      <c r="F1224" s="10" t="s">
        <v>1092</v>
      </c>
      <c r="G1224" s="243">
        <v>2</v>
      </c>
      <c r="H1224" s="936"/>
      <c r="I1224" s="10" t="s">
        <v>1050</v>
      </c>
      <c r="J1224" s="10"/>
      <c r="K1224" s="945"/>
      <c r="L1224" s="943"/>
      <c r="M1224" s="943"/>
      <c r="N1224" s="622"/>
    </row>
    <row r="1225" spans="1:14" s="5" customFormat="1" ht="11.25" x14ac:dyDescent="0.25">
      <c r="A1225" s="927" t="s">
        <v>5016</v>
      </c>
      <c r="B1225" s="928" t="s">
        <v>0</v>
      </c>
      <c r="C1225" s="946" t="s">
        <v>5827</v>
      </c>
      <c r="D1225" s="936" t="s">
        <v>64</v>
      </c>
      <c r="E1225" s="936" t="s">
        <v>1390</v>
      </c>
      <c r="F1225" s="10" t="s">
        <v>1395</v>
      </c>
      <c r="G1225" s="243">
        <v>1</v>
      </c>
      <c r="H1225" s="936" t="s">
        <v>6682</v>
      </c>
      <c r="I1225" s="10" t="s">
        <v>1054</v>
      </c>
      <c r="J1225" s="10" t="s">
        <v>1396</v>
      </c>
      <c r="K1225" s="945">
        <v>4</v>
      </c>
      <c r="L1225" s="943"/>
      <c r="M1225" s="943"/>
      <c r="N1225" s="622"/>
    </row>
    <row r="1226" spans="1:14" s="5" customFormat="1" ht="11.25" x14ac:dyDescent="0.25">
      <c r="A1226" s="927"/>
      <c r="B1226" s="928"/>
      <c r="C1226" s="946"/>
      <c r="D1226" s="936"/>
      <c r="E1226" s="936"/>
      <c r="F1226" s="10" t="s">
        <v>1088</v>
      </c>
      <c r="G1226" s="243">
        <v>3</v>
      </c>
      <c r="H1226" s="936"/>
      <c r="I1226" s="10" t="s">
        <v>1054</v>
      </c>
      <c r="J1226" s="10"/>
      <c r="K1226" s="945"/>
      <c r="L1226" s="943"/>
      <c r="M1226" s="943"/>
      <c r="N1226" s="622"/>
    </row>
    <row r="1227" spans="1:14" s="5" customFormat="1" ht="11.25" x14ac:dyDescent="0.25">
      <c r="A1227" s="927"/>
      <c r="B1227" s="928"/>
      <c r="C1227" s="946"/>
      <c r="D1227" s="936"/>
      <c r="E1227" s="936"/>
      <c r="F1227" s="10" t="s">
        <v>1056</v>
      </c>
      <c r="G1227" s="243">
        <v>3</v>
      </c>
      <c r="H1227" s="936"/>
      <c r="I1227" s="10" t="s">
        <v>1057</v>
      </c>
      <c r="J1227" s="10" t="s">
        <v>1058</v>
      </c>
      <c r="K1227" s="945"/>
      <c r="L1227" s="943"/>
      <c r="M1227" s="943"/>
      <c r="N1227" s="622"/>
    </row>
    <row r="1228" spans="1:14" s="5" customFormat="1" ht="11.25" x14ac:dyDescent="0.25">
      <c r="A1228" s="927"/>
      <c r="B1228" s="928"/>
      <c r="C1228" s="946"/>
      <c r="D1228" s="936"/>
      <c r="E1228" s="936"/>
      <c r="F1228" s="10" t="s">
        <v>1059</v>
      </c>
      <c r="G1228" s="243">
        <v>1</v>
      </c>
      <c r="H1228" s="936"/>
      <c r="I1228" s="10" t="s">
        <v>1050</v>
      </c>
      <c r="J1228" s="10" t="s">
        <v>1060</v>
      </c>
      <c r="K1228" s="945"/>
      <c r="L1228" s="943"/>
      <c r="M1228" s="943"/>
      <c r="N1228" s="622"/>
    </row>
    <row r="1229" spans="1:14" s="5" customFormat="1" ht="11.25" x14ac:dyDescent="0.25">
      <c r="A1229" s="927"/>
      <c r="B1229" s="928"/>
      <c r="C1229" s="946"/>
      <c r="D1229" s="936"/>
      <c r="E1229" s="936"/>
      <c r="F1229" s="10" t="s">
        <v>1061</v>
      </c>
      <c r="G1229" s="243">
        <v>1</v>
      </c>
      <c r="H1229" s="936"/>
      <c r="I1229" s="10" t="s">
        <v>1050</v>
      </c>
      <c r="J1229" s="10" t="s">
        <v>1062</v>
      </c>
      <c r="K1229" s="945"/>
      <c r="L1229" s="943"/>
      <c r="M1229" s="943"/>
      <c r="N1229" s="622"/>
    </row>
    <row r="1230" spans="1:14" s="5" customFormat="1" ht="11.25" x14ac:dyDescent="0.25">
      <c r="A1230" s="927"/>
      <c r="B1230" s="928"/>
      <c r="C1230" s="946"/>
      <c r="D1230" s="936"/>
      <c r="E1230" s="936"/>
      <c r="F1230" s="10" t="s">
        <v>1098</v>
      </c>
      <c r="G1230" s="243">
        <v>2</v>
      </c>
      <c r="H1230" s="936"/>
      <c r="I1230" s="10" t="s">
        <v>1054</v>
      </c>
      <c r="J1230" s="10"/>
      <c r="K1230" s="945"/>
      <c r="L1230" s="943"/>
      <c r="M1230" s="943"/>
      <c r="N1230" s="622"/>
    </row>
    <row r="1231" spans="1:14" s="5" customFormat="1" ht="11.25" x14ac:dyDescent="0.25">
      <c r="A1231" s="927"/>
      <c r="B1231" s="928"/>
      <c r="C1231" s="946"/>
      <c r="D1231" s="936"/>
      <c r="E1231" s="936"/>
      <c r="F1231" s="10" t="s">
        <v>1089</v>
      </c>
      <c r="G1231" s="243">
        <v>1</v>
      </c>
      <c r="H1231" s="936"/>
      <c r="I1231" s="10" t="s">
        <v>1054</v>
      </c>
      <c r="J1231" s="10"/>
      <c r="K1231" s="945"/>
      <c r="L1231" s="943"/>
      <c r="M1231" s="943"/>
      <c r="N1231" s="622"/>
    </row>
    <row r="1232" spans="1:14" s="5" customFormat="1" ht="11.25" x14ac:dyDescent="0.25">
      <c r="A1232" s="927"/>
      <c r="B1232" s="928"/>
      <c r="C1232" s="946"/>
      <c r="D1232" s="936"/>
      <c r="E1232" s="936"/>
      <c r="F1232" s="10" t="s">
        <v>1063</v>
      </c>
      <c r="G1232" s="243">
        <v>3</v>
      </c>
      <c r="H1232" s="936"/>
      <c r="I1232" s="10" t="s">
        <v>1118</v>
      </c>
      <c r="J1232" s="10"/>
      <c r="K1232" s="945"/>
      <c r="L1232" s="943"/>
      <c r="M1232" s="943"/>
      <c r="N1232" s="622"/>
    </row>
    <row r="1233" spans="1:14" s="5" customFormat="1" ht="11.25" x14ac:dyDescent="0.25">
      <c r="A1233" s="927"/>
      <c r="B1233" s="928"/>
      <c r="C1233" s="946"/>
      <c r="D1233" s="936"/>
      <c r="E1233" s="936"/>
      <c r="F1233" s="10" t="s">
        <v>1065</v>
      </c>
      <c r="G1233" s="243">
        <v>3</v>
      </c>
      <c r="H1233" s="936"/>
      <c r="I1233" s="10" t="s">
        <v>1118</v>
      </c>
      <c r="J1233" s="10" t="s">
        <v>1376</v>
      </c>
      <c r="K1233" s="945"/>
      <c r="L1233" s="943"/>
      <c r="M1233" s="943"/>
      <c r="N1233" s="622"/>
    </row>
    <row r="1234" spans="1:14" s="5" customFormat="1" ht="11.25" x14ac:dyDescent="0.25">
      <c r="A1234" s="927"/>
      <c r="B1234" s="928"/>
      <c r="C1234" s="946"/>
      <c r="D1234" s="936"/>
      <c r="E1234" s="936"/>
      <c r="F1234" s="10" t="s">
        <v>1068</v>
      </c>
      <c r="G1234" s="243">
        <v>1</v>
      </c>
      <c r="H1234" s="936"/>
      <c r="I1234" s="10" t="s">
        <v>1069</v>
      </c>
      <c r="J1234" s="10" t="s">
        <v>1397</v>
      </c>
      <c r="K1234" s="945"/>
      <c r="L1234" s="943"/>
      <c r="M1234" s="943"/>
      <c r="N1234" s="622"/>
    </row>
    <row r="1235" spans="1:14" s="5" customFormat="1" ht="11.25" x14ac:dyDescent="0.25">
      <c r="A1235" s="927"/>
      <c r="B1235" s="928"/>
      <c r="C1235" s="946"/>
      <c r="D1235" s="936"/>
      <c r="E1235" s="936"/>
      <c r="F1235" s="10" t="s">
        <v>1071</v>
      </c>
      <c r="G1235" s="243">
        <v>1</v>
      </c>
      <c r="H1235" s="936"/>
      <c r="I1235" s="10" t="s">
        <v>1069</v>
      </c>
      <c r="J1235" s="10" t="s">
        <v>1398</v>
      </c>
      <c r="K1235" s="945"/>
      <c r="L1235" s="943"/>
      <c r="M1235" s="943"/>
      <c r="N1235" s="622"/>
    </row>
    <row r="1236" spans="1:14" s="5" customFormat="1" ht="11.25" x14ac:dyDescent="0.25">
      <c r="A1236" s="927"/>
      <c r="B1236" s="928"/>
      <c r="C1236" s="946"/>
      <c r="D1236" s="936"/>
      <c r="E1236" s="936"/>
      <c r="F1236" s="10" t="s">
        <v>1073</v>
      </c>
      <c r="G1236" s="243">
        <v>1</v>
      </c>
      <c r="H1236" s="936"/>
      <c r="I1236" s="10" t="s">
        <v>1069</v>
      </c>
      <c r="J1236" s="10" t="s">
        <v>1399</v>
      </c>
      <c r="K1236" s="945"/>
      <c r="L1236" s="943"/>
      <c r="M1236" s="943"/>
      <c r="N1236" s="622"/>
    </row>
    <row r="1237" spans="1:14" s="5" customFormat="1" ht="11.25" x14ac:dyDescent="0.25">
      <c r="A1237" s="927"/>
      <c r="B1237" s="928"/>
      <c r="C1237" s="946"/>
      <c r="D1237" s="936"/>
      <c r="E1237" s="936"/>
      <c r="F1237" s="10" t="s">
        <v>1106</v>
      </c>
      <c r="G1237" s="243">
        <v>1</v>
      </c>
      <c r="H1237" s="936"/>
      <c r="I1237" s="10" t="s">
        <v>1054</v>
      </c>
      <c r="J1237" s="10"/>
      <c r="K1237" s="945"/>
      <c r="L1237" s="943"/>
      <c r="M1237" s="943"/>
      <c r="N1237" s="622"/>
    </row>
    <row r="1238" spans="1:14" s="5" customFormat="1" ht="11.25" x14ac:dyDescent="0.25">
      <c r="A1238" s="927"/>
      <c r="B1238" s="928"/>
      <c r="C1238" s="946"/>
      <c r="D1238" s="936"/>
      <c r="E1238" s="936"/>
      <c r="F1238" s="10" t="s">
        <v>1067</v>
      </c>
      <c r="G1238" s="243">
        <v>1</v>
      </c>
      <c r="H1238" s="936"/>
      <c r="I1238" s="10" t="s">
        <v>1054</v>
      </c>
      <c r="J1238" s="10"/>
      <c r="K1238" s="945"/>
      <c r="L1238" s="943"/>
      <c r="M1238" s="943"/>
      <c r="N1238" s="622"/>
    </row>
    <row r="1239" spans="1:14" s="5" customFormat="1" ht="11.25" x14ac:dyDescent="0.25">
      <c r="A1239" s="927"/>
      <c r="B1239" s="928"/>
      <c r="C1239" s="946"/>
      <c r="D1239" s="936"/>
      <c r="E1239" s="936"/>
      <c r="F1239" s="10" t="s">
        <v>1076</v>
      </c>
      <c r="G1239" s="243">
        <v>1</v>
      </c>
      <c r="H1239" s="936"/>
      <c r="I1239" s="10" t="s">
        <v>1054</v>
      </c>
      <c r="J1239" s="10"/>
      <c r="K1239" s="945"/>
      <c r="L1239" s="943"/>
      <c r="M1239" s="943"/>
      <c r="N1239" s="622"/>
    </row>
    <row r="1240" spans="1:14" s="5" customFormat="1" ht="11.25" x14ac:dyDescent="0.25">
      <c r="A1240" s="927"/>
      <c r="B1240" s="928"/>
      <c r="C1240" s="946"/>
      <c r="D1240" s="936"/>
      <c r="E1240" s="936"/>
      <c r="F1240" s="10" t="s">
        <v>1081</v>
      </c>
      <c r="G1240" s="243">
        <v>1</v>
      </c>
      <c r="H1240" s="936"/>
      <c r="I1240" s="10" t="s">
        <v>1082</v>
      </c>
      <c r="J1240" s="10"/>
      <c r="K1240" s="945"/>
      <c r="L1240" s="943"/>
      <c r="M1240" s="943"/>
      <c r="N1240" s="622"/>
    </row>
    <row r="1241" spans="1:14" s="5" customFormat="1" ht="11.25" x14ac:dyDescent="0.25">
      <c r="A1241" s="927"/>
      <c r="B1241" s="928"/>
      <c r="C1241" s="946"/>
      <c r="D1241" s="936"/>
      <c r="E1241" s="936"/>
      <c r="F1241" s="10" t="s">
        <v>1077</v>
      </c>
      <c r="G1241" s="243">
        <v>12</v>
      </c>
      <c r="H1241" s="936"/>
      <c r="I1241" s="10" t="s">
        <v>1057</v>
      </c>
      <c r="J1241" s="10" t="s">
        <v>1078</v>
      </c>
      <c r="K1241" s="945"/>
      <c r="L1241" s="943"/>
      <c r="M1241" s="943"/>
      <c r="N1241" s="622"/>
    </row>
    <row r="1242" spans="1:14" s="5" customFormat="1" ht="11.25" x14ac:dyDescent="0.25">
      <c r="A1242" s="927"/>
      <c r="B1242" s="928"/>
      <c r="C1242" s="946"/>
      <c r="D1242" s="936"/>
      <c r="E1242" s="936"/>
      <c r="F1242" s="10" t="s">
        <v>1079</v>
      </c>
      <c r="G1242" s="243">
        <v>1</v>
      </c>
      <c r="H1242" s="936"/>
      <c r="I1242" s="10" t="s">
        <v>1050</v>
      </c>
      <c r="J1242" s="10"/>
      <c r="K1242" s="945"/>
      <c r="L1242" s="943"/>
      <c r="M1242" s="943"/>
      <c r="N1242" s="622"/>
    </row>
    <row r="1243" spans="1:14" s="5" customFormat="1" ht="11.25" x14ac:dyDescent="0.25">
      <c r="A1243" s="927"/>
      <c r="B1243" s="928"/>
      <c r="C1243" s="946"/>
      <c r="D1243" s="936"/>
      <c r="E1243" s="936"/>
      <c r="F1243" s="10" t="s">
        <v>1107</v>
      </c>
      <c r="G1243" s="243">
        <v>1</v>
      </c>
      <c r="H1243" s="936"/>
      <c r="I1243" s="10" t="s">
        <v>1108</v>
      </c>
      <c r="J1243" s="10" t="s">
        <v>1112</v>
      </c>
      <c r="K1243" s="945"/>
      <c r="L1243" s="943"/>
      <c r="M1243" s="943"/>
      <c r="N1243" s="622"/>
    </row>
    <row r="1244" spans="1:14" s="5" customFormat="1" ht="11.25" x14ac:dyDescent="0.25">
      <c r="A1244" s="927"/>
      <c r="B1244" s="928"/>
      <c r="C1244" s="946"/>
      <c r="D1244" s="936"/>
      <c r="E1244" s="936"/>
      <c r="F1244" s="10" t="s">
        <v>1080</v>
      </c>
      <c r="G1244" s="243">
        <v>5</v>
      </c>
      <c r="H1244" s="936"/>
      <c r="I1244" s="10" t="s">
        <v>1050</v>
      </c>
      <c r="J1244" s="10"/>
      <c r="K1244" s="945"/>
      <c r="L1244" s="943"/>
      <c r="M1244" s="943"/>
      <c r="N1244" s="622"/>
    </row>
    <row r="1245" spans="1:14" s="5" customFormat="1" ht="11.25" x14ac:dyDescent="0.25">
      <c r="A1245" s="927"/>
      <c r="B1245" s="928"/>
      <c r="C1245" s="946"/>
      <c r="D1245" s="936"/>
      <c r="E1245" s="936"/>
      <c r="F1245" s="10" t="s">
        <v>1092</v>
      </c>
      <c r="G1245" s="243">
        <v>2</v>
      </c>
      <c r="H1245" s="936"/>
      <c r="I1245" s="10" t="s">
        <v>1050</v>
      </c>
      <c r="J1245" s="10"/>
      <c r="K1245" s="945"/>
      <c r="L1245" s="943"/>
      <c r="M1245" s="943"/>
      <c r="N1245" s="622"/>
    </row>
    <row r="1246" spans="1:14" s="5" customFormat="1" ht="11.25" x14ac:dyDescent="0.25">
      <c r="A1246" s="927" t="s">
        <v>5017</v>
      </c>
      <c r="B1246" s="928" t="s">
        <v>0</v>
      </c>
      <c r="C1246" s="946" t="s">
        <v>5827</v>
      </c>
      <c r="D1246" s="936" t="s">
        <v>64</v>
      </c>
      <c r="E1246" s="936" t="s">
        <v>1390</v>
      </c>
      <c r="F1246" s="10" t="s">
        <v>1400</v>
      </c>
      <c r="G1246" s="243">
        <v>1</v>
      </c>
      <c r="H1246" s="936" t="s">
        <v>6682</v>
      </c>
      <c r="I1246" s="10" t="s">
        <v>1054</v>
      </c>
      <c r="J1246" s="10" t="s">
        <v>1383</v>
      </c>
      <c r="K1246" s="945">
        <v>4</v>
      </c>
      <c r="L1246" s="943"/>
      <c r="M1246" s="943"/>
      <c r="N1246" s="622"/>
    </row>
    <row r="1247" spans="1:14" s="5" customFormat="1" ht="11.25" x14ac:dyDescent="0.25">
      <c r="A1247" s="927"/>
      <c r="B1247" s="928"/>
      <c r="C1247" s="946"/>
      <c r="D1247" s="936"/>
      <c r="E1247" s="936"/>
      <c r="F1247" s="10" t="s">
        <v>1088</v>
      </c>
      <c r="G1247" s="243">
        <v>3</v>
      </c>
      <c r="H1247" s="936"/>
      <c r="I1247" s="10" t="s">
        <v>1054</v>
      </c>
      <c r="J1247" s="10"/>
      <c r="K1247" s="945"/>
      <c r="L1247" s="943"/>
      <c r="M1247" s="943"/>
      <c r="N1247" s="622"/>
    </row>
    <row r="1248" spans="1:14" s="5" customFormat="1" ht="11.25" x14ac:dyDescent="0.25">
      <c r="A1248" s="927"/>
      <c r="B1248" s="928"/>
      <c r="C1248" s="946"/>
      <c r="D1248" s="936"/>
      <c r="E1248" s="936"/>
      <c r="F1248" s="10" t="s">
        <v>1056</v>
      </c>
      <c r="G1248" s="243">
        <v>2</v>
      </c>
      <c r="H1248" s="936"/>
      <c r="I1248" s="10" t="s">
        <v>1057</v>
      </c>
      <c r="J1248" s="10" t="s">
        <v>1058</v>
      </c>
      <c r="K1248" s="945"/>
      <c r="L1248" s="943"/>
      <c r="M1248" s="943"/>
      <c r="N1248" s="622"/>
    </row>
    <row r="1249" spans="1:14" s="5" customFormat="1" ht="11.25" x14ac:dyDescent="0.25">
      <c r="A1249" s="927"/>
      <c r="B1249" s="928"/>
      <c r="C1249" s="946"/>
      <c r="D1249" s="936"/>
      <c r="E1249" s="936"/>
      <c r="F1249" s="10" t="s">
        <v>1059</v>
      </c>
      <c r="G1249" s="243">
        <v>1</v>
      </c>
      <c r="H1249" s="936"/>
      <c r="I1249" s="10" t="s">
        <v>1050</v>
      </c>
      <c r="J1249" s="10" t="s">
        <v>1060</v>
      </c>
      <c r="K1249" s="945"/>
      <c r="L1249" s="943"/>
      <c r="M1249" s="943"/>
      <c r="N1249" s="622"/>
    </row>
    <row r="1250" spans="1:14" s="5" customFormat="1" ht="11.25" x14ac:dyDescent="0.25">
      <c r="A1250" s="927"/>
      <c r="B1250" s="928"/>
      <c r="C1250" s="946"/>
      <c r="D1250" s="936"/>
      <c r="E1250" s="936"/>
      <c r="F1250" s="10" t="s">
        <v>1061</v>
      </c>
      <c r="G1250" s="243">
        <v>1</v>
      </c>
      <c r="H1250" s="936"/>
      <c r="I1250" s="10" t="s">
        <v>1050</v>
      </c>
      <c r="J1250" s="10" t="s">
        <v>1062</v>
      </c>
      <c r="K1250" s="945"/>
      <c r="L1250" s="943"/>
      <c r="M1250" s="943"/>
      <c r="N1250" s="622"/>
    </row>
    <row r="1251" spans="1:14" s="5" customFormat="1" ht="11.25" x14ac:dyDescent="0.25">
      <c r="A1251" s="927"/>
      <c r="B1251" s="928"/>
      <c r="C1251" s="946"/>
      <c r="D1251" s="936"/>
      <c r="E1251" s="936"/>
      <c r="F1251" s="10" t="s">
        <v>1098</v>
      </c>
      <c r="G1251" s="243">
        <v>2</v>
      </c>
      <c r="H1251" s="936"/>
      <c r="I1251" s="10" t="s">
        <v>1054</v>
      </c>
      <c r="J1251" s="10"/>
      <c r="K1251" s="945"/>
      <c r="L1251" s="943"/>
      <c r="M1251" s="943"/>
      <c r="N1251" s="622"/>
    </row>
    <row r="1252" spans="1:14" s="5" customFormat="1" ht="11.25" x14ac:dyDescent="0.25">
      <c r="A1252" s="927"/>
      <c r="B1252" s="928"/>
      <c r="C1252" s="946"/>
      <c r="D1252" s="936"/>
      <c r="E1252" s="936"/>
      <c r="F1252" s="10" t="s">
        <v>1089</v>
      </c>
      <c r="G1252" s="243">
        <v>1</v>
      </c>
      <c r="H1252" s="936"/>
      <c r="I1252" s="10" t="s">
        <v>1054</v>
      </c>
      <c r="J1252" s="10"/>
      <c r="K1252" s="945"/>
      <c r="L1252" s="943"/>
      <c r="M1252" s="943"/>
      <c r="N1252" s="622"/>
    </row>
    <row r="1253" spans="1:14" s="5" customFormat="1" ht="11.25" x14ac:dyDescent="0.25">
      <c r="A1253" s="927"/>
      <c r="B1253" s="928"/>
      <c r="C1253" s="946"/>
      <c r="D1253" s="936"/>
      <c r="E1253" s="936"/>
      <c r="F1253" s="10" t="s">
        <v>1063</v>
      </c>
      <c r="G1253" s="243">
        <v>3</v>
      </c>
      <c r="H1253" s="936"/>
      <c r="I1253" s="10" t="s">
        <v>1118</v>
      </c>
      <c r="J1253" s="10"/>
      <c r="K1253" s="945"/>
      <c r="L1253" s="943"/>
      <c r="M1253" s="943"/>
      <c r="N1253" s="622"/>
    </row>
    <row r="1254" spans="1:14" s="5" customFormat="1" ht="11.25" x14ac:dyDescent="0.25">
      <c r="A1254" s="927"/>
      <c r="B1254" s="928"/>
      <c r="C1254" s="946"/>
      <c r="D1254" s="936"/>
      <c r="E1254" s="936"/>
      <c r="F1254" s="10" t="s">
        <v>1065</v>
      </c>
      <c r="G1254" s="243">
        <v>3</v>
      </c>
      <c r="H1254" s="936"/>
      <c r="I1254" s="10" t="s">
        <v>1118</v>
      </c>
      <c r="J1254" s="10"/>
      <c r="K1254" s="945"/>
      <c r="L1254" s="943"/>
      <c r="M1254" s="943"/>
      <c r="N1254" s="622"/>
    </row>
    <row r="1255" spans="1:14" s="5" customFormat="1" ht="11.25" x14ac:dyDescent="0.25">
      <c r="A1255" s="927"/>
      <c r="B1255" s="928"/>
      <c r="C1255" s="946"/>
      <c r="D1255" s="936"/>
      <c r="E1255" s="936"/>
      <c r="F1255" s="10" t="s">
        <v>1068</v>
      </c>
      <c r="G1255" s="243">
        <v>1</v>
      </c>
      <c r="H1255" s="936"/>
      <c r="I1255" s="10" t="s">
        <v>1069</v>
      </c>
      <c r="J1255" s="10" t="s">
        <v>1398</v>
      </c>
      <c r="K1255" s="945"/>
      <c r="L1255" s="943"/>
      <c r="M1255" s="943"/>
      <c r="N1255" s="622"/>
    </row>
    <row r="1256" spans="1:14" s="5" customFormat="1" ht="11.25" x14ac:dyDescent="0.25">
      <c r="A1256" s="927"/>
      <c r="B1256" s="928"/>
      <c r="C1256" s="946"/>
      <c r="D1256" s="936"/>
      <c r="E1256" s="936"/>
      <c r="F1256" s="10" t="s">
        <v>1071</v>
      </c>
      <c r="G1256" s="243">
        <v>1</v>
      </c>
      <c r="H1256" s="936"/>
      <c r="I1256" s="10" t="s">
        <v>1069</v>
      </c>
      <c r="J1256" s="10" t="s">
        <v>1401</v>
      </c>
      <c r="K1256" s="945"/>
      <c r="L1256" s="943"/>
      <c r="M1256" s="943"/>
      <c r="N1256" s="622"/>
    </row>
    <row r="1257" spans="1:14" s="5" customFormat="1" ht="11.25" x14ac:dyDescent="0.25">
      <c r="A1257" s="927"/>
      <c r="B1257" s="928"/>
      <c r="C1257" s="946"/>
      <c r="D1257" s="936"/>
      <c r="E1257" s="936"/>
      <c r="F1257" s="10" t="s">
        <v>1073</v>
      </c>
      <c r="G1257" s="243">
        <v>1</v>
      </c>
      <c r="H1257" s="936"/>
      <c r="I1257" s="10" t="s">
        <v>1069</v>
      </c>
      <c r="J1257" s="10" t="s">
        <v>1393</v>
      </c>
      <c r="K1257" s="945"/>
      <c r="L1257" s="943"/>
      <c r="M1257" s="943"/>
      <c r="N1257" s="622"/>
    </row>
    <row r="1258" spans="1:14" s="5" customFormat="1" ht="11.25" x14ac:dyDescent="0.25">
      <c r="A1258" s="927"/>
      <c r="B1258" s="928"/>
      <c r="C1258" s="946"/>
      <c r="D1258" s="936"/>
      <c r="E1258" s="936"/>
      <c r="F1258" s="10" t="s">
        <v>1106</v>
      </c>
      <c r="G1258" s="243">
        <v>1</v>
      </c>
      <c r="H1258" s="936"/>
      <c r="I1258" s="10" t="s">
        <v>1054</v>
      </c>
      <c r="J1258" s="10"/>
      <c r="K1258" s="945"/>
      <c r="L1258" s="943"/>
      <c r="M1258" s="943"/>
      <c r="N1258" s="622"/>
    </row>
    <row r="1259" spans="1:14" s="5" customFormat="1" ht="11.25" x14ac:dyDescent="0.25">
      <c r="A1259" s="927"/>
      <c r="B1259" s="928"/>
      <c r="C1259" s="946"/>
      <c r="D1259" s="936"/>
      <c r="E1259" s="936"/>
      <c r="F1259" s="10" t="s">
        <v>1067</v>
      </c>
      <c r="G1259" s="243">
        <v>1</v>
      </c>
      <c r="H1259" s="936"/>
      <c r="I1259" s="10" t="s">
        <v>1054</v>
      </c>
      <c r="J1259" s="10"/>
      <c r="K1259" s="945"/>
      <c r="L1259" s="943"/>
      <c r="M1259" s="943"/>
      <c r="N1259" s="622"/>
    </row>
    <row r="1260" spans="1:14" s="5" customFormat="1" ht="11.25" x14ac:dyDescent="0.25">
      <c r="A1260" s="927"/>
      <c r="B1260" s="928"/>
      <c r="C1260" s="946"/>
      <c r="D1260" s="936"/>
      <c r="E1260" s="936"/>
      <c r="F1260" s="10" t="s">
        <v>1076</v>
      </c>
      <c r="G1260" s="243">
        <v>1</v>
      </c>
      <c r="H1260" s="936"/>
      <c r="I1260" s="10" t="s">
        <v>1054</v>
      </c>
      <c r="J1260" s="10"/>
      <c r="K1260" s="945"/>
      <c r="L1260" s="943"/>
      <c r="M1260" s="943"/>
      <c r="N1260" s="622"/>
    </row>
    <row r="1261" spans="1:14" s="5" customFormat="1" ht="11.25" x14ac:dyDescent="0.25">
      <c r="A1261" s="927"/>
      <c r="B1261" s="928"/>
      <c r="C1261" s="946"/>
      <c r="D1261" s="936"/>
      <c r="E1261" s="936"/>
      <c r="F1261" s="10" t="s">
        <v>1081</v>
      </c>
      <c r="G1261" s="243">
        <v>1</v>
      </c>
      <c r="H1261" s="936"/>
      <c r="I1261" s="10" t="s">
        <v>1082</v>
      </c>
      <c r="J1261" s="10"/>
      <c r="K1261" s="945"/>
      <c r="L1261" s="943"/>
      <c r="M1261" s="943"/>
      <c r="N1261" s="622"/>
    </row>
    <row r="1262" spans="1:14" s="5" customFormat="1" ht="11.25" x14ac:dyDescent="0.25">
      <c r="A1262" s="927"/>
      <c r="B1262" s="928"/>
      <c r="C1262" s="946"/>
      <c r="D1262" s="936"/>
      <c r="E1262" s="936"/>
      <c r="F1262" s="10" t="s">
        <v>1077</v>
      </c>
      <c r="G1262" s="243">
        <v>2</v>
      </c>
      <c r="H1262" s="936"/>
      <c r="I1262" s="10" t="s">
        <v>1057</v>
      </c>
      <c r="J1262" s="10" t="s">
        <v>1078</v>
      </c>
      <c r="K1262" s="945"/>
      <c r="L1262" s="943"/>
      <c r="M1262" s="943"/>
      <c r="N1262" s="622"/>
    </row>
    <row r="1263" spans="1:14" s="5" customFormat="1" ht="11.25" x14ac:dyDescent="0.25">
      <c r="A1263" s="927"/>
      <c r="B1263" s="928"/>
      <c r="C1263" s="946"/>
      <c r="D1263" s="936"/>
      <c r="E1263" s="936"/>
      <c r="F1263" s="10" t="s">
        <v>1079</v>
      </c>
      <c r="G1263" s="243">
        <v>1</v>
      </c>
      <c r="H1263" s="936"/>
      <c r="I1263" s="10" t="s">
        <v>1050</v>
      </c>
      <c r="J1263" s="10"/>
      <c r="K1263" s="945"/>
      <c r="L1263" s="943"/>
      <c r="M1263" s="943"/>
      <c r="N1263" s="622"/>
    </row>
    <row r="1264" spans="1:14" s="5" customFormat="1" ht="11.25" x14ac:dyDescent="0.25">
      <c r="A1264" s="927"/>
      <c r="B1264" s="928"/>
      <c r="C1264" s="946"/>
      <c r="D1264" s="936"/>
      <c r="E1264" s="936"/>
      <c r="F1264" s="10" t="s">
        <v>1107</v>
      </c>
      <c r="G1264" s="243">
        <v>1</v>
      </c>
      <c r="H1264" s="936"/>
      <c r="I1264" s="10" t="s">
        <v>1108</v>
      </c>
      <c r="J1264" s="10" t="s">
        <v>1112</v>
      </c>
      <c r="K1264" s="945"/>
      <c r="L1264" s="943"/>
      <c r="M1264" s="943"/>
      <c r="N1264" s="622"/>
    </row>
    <row r="1265" spans="1:14" s="5" customFormat="1" ht="11.25" x14ac:dyDescent="0.25">
      <c r="A1265" s="927"/>
      <c r="B1265" s="928"/>
      <c r="C1265" s="946"/>
      <c r="D1265" s="936"/>
      <c r="E1265" s="936"/>
      <c r="F1265" s="10" t="s">
        <v>1080</v>
      </c>
      <c r="G1265" s="243">
        <v>5</v>
      </c>
      <c r="H1265" s="936"/>
      <c r="I1265" s="10" t="s">
        <v>1050</v>
      </c>
      <c r="J1265" s="10"/>
      <c r="K1265" s="945"/>
      <c r="L1265" s="943"/>
      <c r="M1265" s="943"/>
      <c r="N1265" s="622"/>
    </row>
    <row r="1266" spans="1:14" s="5" customFormat="1" ht="11.25" x14ac:dyDescent="0.25">
      <c r="A1266" s="927"/>
      <c r="B1266" s="928"/>
      <c r="C1266" s="946"/>
      <c r="D1266" s="936"/>
      <c r="E1266" s="936"/>
      <c r="F1266" s="10" t="s">
        <v>1092</v>
      </c>
      <c r="G1266" s="243">
        <v>2</v>
      </c>
      <c r="H1266" s="936"/>
      <c r="I1266" s="10" t="s">
        <v>1050</v>
      </c>
      <c r="J1266" s="10"/>
      <c r="K1266" s="945"/>
      <c r="L1266" s="943"/>
      <c r="M1266" s="943"/>
      <c r="N1266" s="622"/>
    </row>
    <row r="1267" spans="1:14" s="5" customFormat="1" ht="11.25" x14ac:dyDescent="0.25">
      <c r="A1267" s="927"/>
      <c r="B1267" s="928"/>
      <c r="C1267" s="946"/>
      <c r="D1267" s="936"/>
      <c r="E1267" s="936"/>
      <c r="F1267" s="10" t="s">
        <v>1386</v>
      </c>
      <c r="G1267" s="243">
        <v>1</v>
      </c>
      <c r="H1267" s="936"/>
      <c r="I1267" s="10" t="s">
        <v>1050</v>
      </c>
      <c r="J1267" s="10"/>
      <c r="K1267" s="945"/>
      <c r="L1267" s="943"/>
      <c r="M1267" s="943"/>
      <c r="N1267" s="622"/>
    </row>
    <row r="1268" spans="1:14" s="5" customFormat="1" ht="11.25" x14ac:dyDescent="0.25">
      <c r="A1268" s="927"/>
      <c r="B1268" s="928"/>
      <c r="C1268" s="946"/>
      <c r="D1268" s="936"/>
      <c r="E1268" s="936"/>
      <c r="F1268" s="10" t="s">
        <v>1089</v>
      </c>
      <c r="G1268" s="243">
        <v>12</v>
      </c>
      <c r="H1268" s="936"/>
      <c r="I1268" s="10" t="s">
        <v>1050</v>
      </c>
      <c r="J1268" s="10"/>
      <c r="K1268" s="945"/>
      <c r="L1268" s="943"/>
      <c r="M1268" s="943"/>
      <c r="N1268" s="622"/>
    </row>
    <row r="1269" spans="1:14" s="5" customFormat="1" ht="11.25" x14ac:dyDescent="0.25">
      <c r="A1269" s="927"/>
      <c r="B1269" s="928"/>
      <c r="C1269" s="946"/>
      <c r="D1269" s="936"/>
      <c r="E1269" s="936"/>
      <c r="F1269" s="10" t="s">
        <v>1106</v>
      </c>
      <c r="G1269" s="243">
        <v>12</v>
      </c>
      <c r="H1269" s="936"/>
      <c r="I1269" s="10" t="s">
        <v>1050</v>
      </c>
      <c r="J1269" s="10"/>
      <c r="K1269" s="945"/>
      <c r="L1269" s="943"/>
      <c r="M1269" s="943"/>
      <c r="N1269" s="622"/>
    </row>
    <row r="1270" spans="1:14" s="5" customFormat="1" ht="11.25" x14ac:dyDescent="0.25">
      <c r="A1270" s="927"/>
      <c r="B1270" s="928"/>
      <c r="C1270" s="946"/>
      <c r="D1270" s="936"/>
      <c r="E1270" s="936"/>
      <c r="F1270" s="10" t="s">
        <v>1065</v>
      </c>
      <c r="G1270" s="243">
        <v>24</v>
      </c>
      <c r="H1270" s="936"/>
      <c r="I1270" s="10" t="s">
        <v>1118</v>
      </c>
      <c r="J1270" s="10" t="s">
        <v>1384</v>
      </c>
      <c r="K1270" s="945"/>
      <c r="L1270" s="943"/>
      <c r="M1270" s="943"/>
      <c r="N1270" s="622"/>
    </row>
    <row r="1271" spans="1:14" s="5" customFormat="1" ht="11.25" x14ac:dyDescent="0.25">
      <c r="A1271" s="927"/>
      <c r="B1271" s="928"/>
      <c r="C1271" s="946"/>
      <c r="D1271" s="936"/>
      <c r="E1271" s="936"/>
      <c r="F1271" s="10" t="s">
        <v>1063</v>
      </c>
      <c r="G1271" s="243">
        <v>24</v>
      </c>
      <c r="H1271" s="936"/>
      <c r="I1271" s="10" t="s">
        <v>1118</v>
      </c>
      <c r="J1271" s="10"/>
      <c r="K1271" s="945"/>
      <c r="L1271" s="943"/>
      <c r="M1271" s="943"/>
      <c r="N1271" s="622"/>
    </row>
    <row r="1272" spans="1:14" s="5" customFormat="1" ht="11.25" x14ac:dyDescent="0.25">
      <c r="A1272" s="927"/>
      <c r="B1272" s="928"/>
      <c r="C1272" s="946"/>
      <c r="D1272" s="936"/>
      <c r="E1272" s="936"/>
      <c r="F1272" s="10" t="s">
        <v>1092</v>
      </c>
      <c r="G1272" s="243">
        <v>2</v>
      </c>
      <c r="H1272" s="936"/>
      <c r="I1272" s="10" t="s">
        <v>1050</v>
      </c>
      <c r="J1272" s="10"/>
      <c r="K1272" s="945"/>
      <c r="L1272" s="943"/>
      <c r="M1272" s="943"/>
      <c r="N1272" s="622"/>
    </row>
    <row r="1273" spans="1:14" s="5" customFormat="1" ht="11.25" x14ac:dyDescent="0.25">
      <c r="A1273" s="927"/>
      <c r="B1273" s="928"/>
      <c r="C1273" s="946"/>
      <c r="D1273" s="936"/>
      <c r="E1273" s="936"/>
      <c r="F1273" s="10" t="s">
        <v>1080</v>
      </c>
      <c r="G1273" s="243">
        <v>2</v>
      </c>
      <c r="H1273" s="936"/>
      <c r="I1273" s="10" t="s">
        <v>1050</v>
      </c>
      <c r="J1273" s="10"/>
      <c r="K1273" s="945"/>
      <c r="L1273" s="943"/>
      <c r="M1273" s="943"/>
      <c r="N1273" s="622"/>
    </row>
    <row r="1274" spans="1:14" s="5" customFormat="1" ht="11.25" x14ac:dyDescent="0.25">
      <c r="A1274" s="927"/>
      <c r="B1274" s="928"/>
      <c r="C1274" s="946"/>
      <c r="D1274" s="936"/>
      <c r="E1274" s="936"/>
      <c r="F1274" s="10" t="s">
        <v>1388</v>
      </c>
      <c r="G1274" s="243">
        <v>12</v>
      </c>
      <c r="H1274" s="936"/>
      <c r="I1274" s="10" t="s">
        <v>1153</v>
      </c>
      <c r="J1274" s="10"/>
      <c r="K1274" s="945"/>
      <c r="L1274" s="943"/>
      <c r="M1274" s="943"/>
      <c r="N1274" s="622"/>
    </row>
    <row r="1275" spans="1:14" s="5" customFormat="1" ht="11.25" x14ac:dyDescent="0.25">
      <c r="A1275" s="927"/>
      <c r="B1275" s="928"/>
      <c r="C1275" s="946"/>
      <c r="D1275" s="936"/>
      <c r="E1275" s="936"/>
      <c r="F1275" s="10" t="s">
        <v>1389</v>
      </c>
      <c r="G1275" s="243">
        <v>2</v>
      </c>
      <c r="H1275" s="936"/>
      <c r="I1275" s="10" t="s">
        <v>1050</v>
      </c>
      <c r="J1275" s="10"/>
      <c r="K1275" s="945"/>
      <c r="L1275" s="943"/>
      <c r="M1275" s="943"/>
      <c r="N1275" s="622"/>
    </row>
    <row r="1276" spans="1:14" s="5" customFormat="1" ht="11.25" x14ac:dyDescent="0.25">
      <c r="A1276" s="927" t="s">
        <v>5018</v>
      </c>
      <c r="B1276" s="928" t="s">
        <v>0</v>
      </c>
      <c r="C1276" s="946" t="s">
        <v>5827</v>
      </c>
      <c r="D1276" s="936" t="s">
        <v>64</v>
      </c>
      <c r="E1276" s="936" t="s">
        <v>1390</v>
      </c>
      <c r="F1276" s="10" t="s">
        <v>1402</v>
      </c>
      <c r="G1276" s="243">
        <v>1</v>
      </c>
      <c r="H1276" s="936" t="s">
        <v>6682</v>
      </c>
      <c r="I1276" s="10" t="s">
        <v>1054</v>
      </c>
      <c r="J1276" s="10" t="s">
        <v>1403</v>
      </c>
      <c r="K1276" s="945">
        <v>4</v>
      </c>
      <c r="L1276" s="943"/>
      <c r="M1276" s="943"/>
      <c r="N1276" s="622"/>
    </row>
    <row r="1277" spans="1:14" s="5" customFormat="1" ht="11.25" x14ac:dyDescent="0.25">
      <c r="A1277" s="927"/>
      <c r="B1277" s="928"/>
      <c r="C1277" s="946"/>
      <c r="D1277" s="936"/>
      <c r="E1277" s="936"/>
      <c r="F1277" s="10" t="s">
        <v>1088</v>
      </c>
      <c r="G1277" s="243">
        <v>3</v>
      </c>
      <c r="H1277" s="936"/>
      <c r="I1277" s="10" t="s">
        <v>1054</v>
      </c>
      <c r="J1277" s="10"/>
      <c r="K1277" s="945"/>
      <c r="L1277" s="943"/>
      <c r="M1277" s="943"/>
      <c r="N1277" s="622"/>
    </row>
    <row r="1278" spans="1:14" s="5" customFormat="1" ht="11.25" x14ac:dyDescent="0.25">
      <c r="A1278" s="927"/>
      <c r="B1278" s="928"/>
      <c r="C1278" s="946"/>
      <c r="D1278" s="936"/>
      <c r="E1278" s="936"/>
      <c r="F1278" s="10" t="s">
        <v>1056</v>
      </c>
      <c r="G1278" s="243">
        <v>3</v>
      </c>
      <c r="H1278" s="936"/>
      <c r="I1278" s="10" t="s">
        <v>1057</v>
      </c>
      <c r="J1278" s="10" t="s">
        <v>1058</v>
      </c>
      <c r="K1278" s="945"/>
      <c r="L1278" s="943"/>
      <c r="M1278" s="943"/>
      <c r="N1278" s="622"/>
    </row>
    <row r="1279" spans="1:14" s="5" customFormat="1" ht="11.25" x14ac:dyDescent="0.25">
      <c r="A1279" s="927"/>
      <c r="B1279" s="928"/>
      <c r="C1279" s="946"/>
      <c r="D1279" s="936"/>
      <c r="E1279" s="936"/>
      <c r="F1279" s="10" t="s">
        <v>1059</v>
      </c>
      <c r="G1279" s="243">
        <v>1</v>
      </c>
      <c r="H1279" s="936"/>
      <c r="I1279" s="10" t="s">
        <v>1050</v>
      </c>
      <c r="J1279" s="10" t="s">
        <v>1060</v>
      </c>
      <c r="K1279" s="945"/>
      <c r="L1279" s="943"/>
      <c r="M1279" s="943"/>
      <c r="N1279" s="622"/>
    </row>
    <row r="1280" spans="1:14" s="5" customFormat="1" ht="11.25" x14ac:dyDescent="0.25">
      <c r="A1280" s="927"/>
      <c r="B1280" s="928"/>
      <c r="C1280" s="946"/>
      <c r="D1280" s="936"/>
      <c r="E1280" s="936"/>
      <c r="F1280" s="10" t="s">
        <v>1061</v>
      </c>
      <c r="G1280" s="243">
        <v>1</v>
      </c>
      <c r="H1280" s="936"/>
      <c r="I1280" s="10" t="s">
        <v>1050</v>
      </c>
      <c r="J1280" s="10" t="s">
        <v>1062</v>
      </c>
      <c r="K1280" s="945"/>
      <c r="L1280" s="943"/>
      <c r="M1280" s="943"/>
      <c r="N1280" s="622"/>
    </row>
    <row r="1281" spans="1:14" s="5" customFormat="1" ht="11.25" x14ac:dyDescent="0.25">
      <c r="A1281" s="927"/>
      <c r="B1281" s="928"/>
      <c r="C1281" s="946"/>
      <c r="D1281" s="936"/>
      <c r="E1281" s="936"/>
      <c r="F1281" s="10" t="s">
        <v>1098</v>
      </c>
      <c r="G1281" s="243">
        <v>2</v>
      </c>
      <c r="H1281" s="936"/>
      <c r="I1281" s="10" t="s">
        <v>1054</v>
      </c>
      <c r="J1281" s="10"/>
      <c r="K1281" s="945"/>
      <c r="L1281" s="943"/>
      <c r="M1281" s="943"/>
      <c r="N1281" s="622"/>
    </row>
    <row r="1282" spans="1:14" s="5" customFormat="1" ht="11.25" x14ac:dyDescent="0.25">
      <c r="A1282" s="927"/>
      <c r="B1282" s="928"/>
      <c r="C1282" s="946"/>
      <c r="D1282" s="936"/>
      <c r="E1282" s="936"/>
      <c r="F1282" s="10" t="s">
        <v>1089</v>
      </c>
      <c r="G1282" s="243">
        <v>1</v>
      </c>
      <c r="H1282" s="936"/>
      <c r="I1282" s="10" t="s">
        <v>1054</v>
      </c>
      <c r="J1282" s="10"/>
      <c r="K1282" s="945"/>
      <c r="L1282" s="943"/>
      <c r="M1282" s="943"/>
      <c r="N1282" s="622"/>
    </row>
    <row r="1283" spans="1:14" s="5" customFormat="1" ht="11.25" x14ac:dyDescent="0.25">
      <c r="A1283" s="927"/>
      <c r="B1283" s="928"/>
      <c r="C1283" s="946"/>
      <c r="D1283" s="936"/>
      <c r="E1283" s="936"/>
      <c r="F1283" s="10" t="s">
        <v>1063</v>
      </c>
      <c r="G1283" s="243">
        <v>3</v>
      </c>
      <c r="H1283" s="936"/>
      <c r="I1283" s="10" t="s">
        <v>1118</v>
      </c>
      <c r="J1283" s="10"/>
      <c r="K1283" s="945"/>
      <c r="L1283" s="943"/>
      <c r="M1283" s="943"/>
      <c r="N1283" s="622"/>
    </row>
    <row r="1284" spans="1:14" s="5" customFormat="1" ht="11.25" x14ac:dyDescent="0.25">
      <c r="A1284" s="927"/>
      <c r="B1284" s="928"/>
      <c r="C1284" s="946"/>
      <c r="D1284" s="936"/>
      <c r="E1284" s="936"/>
      <c r="F1284" s="10" t="s">
        <v>1065</v>
      </c>
      <c r="G1284" s="243">
        <v>3</v>
      </c>
      <c r="H1284" s="936"/>
      <c r="I1284" s="10" t="s">
        <v>1118</v>
      </c>
      <c r="J1284" s="10"/>
      <c r="K1284" s="945"/>
      <c r="L1284" s="943"/>
      <c r="M1284" s="943"/>
      <c r="N1284" s="622"/>
    </row>
    <row r="1285" spans="1:14" s="5" customFormat="1" ht="11.25" x14ac:dyDescent="0.25">
      <c r="A1285" s="927"/>
      <c r="B1285" s="928"/>
      <c r="C1285" s="946"/>
      <c r="D1285" s="936"/>
      <c r="E1285" s="936"/>
      <c r="F1285" s="10" t="s">
        <v>1068</v>
      </c>
      <c r="G1285" s="243">
        <v>1</v>
      </c>
      <c r="H1285" s="936"/>
      <c r="I1285" s="10" t="s">
        <v>1069</v>
      </c>
      <c r="J1285" s="10" t="s">
        <v>1404</v>
      </c>
      <c r="K1285" s="945"/>
      <c r="L1285" s="943"/>
      <c r="M1285" s="943"/>
      <c r="N1285" s="622"/>
    </row>
    <row r="1286" spans="1:14" s="5" customFormat="1" ht="11.25" x14ac:dyDescent="0.25">
      <c r="A1286" s="927"/>
      <c r="B1286" s="928"/>
      <c r="C1286" s="946"/>
      <c r="D1286" s="936"/>
      <c r="E1286" s="936"/>
      <c r="F1286" s="10" t="s">
        <v>1071</v>
      </c>
      <c r="G1286" s="243">
        <v>1</v>
      </c>
      <c r="H1286" s="936"/>
      <c r="I1286" s="10" t="s">
        <v>1074</v>
      </c>
      <c r="J1286" s="10" t="s">
        <v>1405</v>
      </c>
      <c r="K1286" s="945"/>
      <c r="L1286" s="943"/>
      <c r="M1286" s="943"/>
      <c r="N1286" s="622"/>
    </row>
    <row r="1287" spans="1:14" s="5" customFormat="1" ht="11.25" x14ac:dyDescent="0.25">
      <c r="A1287" s="927"/>
      <c r="B1287" s="928"/>
      <c r="C1287" s="946"/>
      <c r="D1287" s="936"/>
      <c r="E1287" s="936"/>
      <c r="F1287" s="10" t="s">
        <v>1073</v>
      </c>
      <c r="G1287" s="243">
        <v>1</v>
      </c>
      <c r="H1287" s="936"/>
      <c r="I1287" s="10" t="s">
        <v>1069</v>
      </c>
      <c r="J1287" s="10" t="s">
        <v>1406</v>
      </c>
      <c r="K1287" s="945"/>
      <c r="L1287" s="943"/>
      <c r="M1287" s="943"/>
      <c r="N1287" s="622"/>
    </row>
    <row r="1288" spans="1:14" s="5" customFormat="1" ht="11.25" x14ac:dyDescent="0.25">
      <c r="A1288" s="927"/>
      <c r="B1288" s="928"/>
      <c r="C1288" s="946"/>
      <c r="D1288" s="936"/>
      <c r="E1288" s="936"/>
      <c r="F1288" s="10" t="s">
        <v>1106</v>
      </c>
      <c r="G1288" s="243">
        <v>1</v>
      </c>
      <c r="H1288" s="936"/>
      <c r="I1288" s="10" t="s">
        <v>1050</v>
      </c>
      <c r="J1288" s="10"/>
      <c r="K1288" s="945"/>
      <c r="L1288" s="943"/>
      <c r="M1288" s="943"/>
      <c r="N1288" s="622"/>
    </row>
    <row r="1289" spans="1:14" s="5" customFormat="1" ht="11.25" x14ac:dyDescent="0.25">
      <c r="A1289" s="927"/>
      <c r="B1289" s="928"/>
      <c r="C1289" s="946"/>
      <c r="D1289" s="936"/>
      <c r="E1289" s="936"/>
      <c r="F1289" s="10" t="s">
        <v>1067</v>
      </c>
      <c r="G1289" s="243">
        <v>1</v>
      </c>
      <c r="H1289" s="936"/>
      <c r="I1289" s="10" t="s">
        <v>1054</v>
      </c>
      <c r="J1289" s="10"/>
      <c r="K1289" s="945"/>
      <c r="L1289" s="943"/>
      <c r="M1289" s="943"/>
      <c r="N1289" s="622"/>
    </row>
    <row r="1290" spans="1:14" s="5" customFormat="1" ht="11.25" x14ac:dyDescent="0.25">
      <c r="A1290" s="927"/>
      <c r="B1290" s="928"/>
      <c r="C1290" s="946"/>
      <c r="D1290" s="936"/>
      <c r="E1290" s="936"/>
      <c r="F1290" s="10" t="s">
        <v>1076</v>
      </c>
      <c r="G1290" s="243">
        <v>1</v>
      </c>
      <c r="H1290" s="936"/>
      <c r="I1290" s="10" t="s">
        <v>1054</v>
      </c>
      <c r="J1290" s="10"/>
      <c r="K1290" s="945"/>
      <c r="L1290" s="943"/>
      <c r="M1290" s="943"/>
      <c r="N1290" s="622"/>
    </row>
    <row r="1291" spans="1:14" s="5" customFormat="1" ht="11.25" x14ac:dyDescent="0.25">
      <c r="A1291" s="927"/>
      <c r="B1291" s="928"/>
      <c r="C1291" s="946"/>
      <c r="D1291" s="936"/>
      <c r="E1291" s="936"/>
      <c r="F1291" s="10" t="s">
        <v>1081</v>
      </c>
      <c r="G1291" s="243">
        <v>1</v>
      </c>
      <c r="H1291" s="936"/>
      <c r="I1291" s="10" t="s">
        <v>1082</v>
      </c>
      <c r="J1291" s="10"/>
      <c r="K1291" s="945"/>
      <c r="L1291" s="943"/>
      <c r="M1291" s="943"/>
      <c r="N1291" s="622"/>
    </row>
    <row r="1292" spans="1:14" s="5" customFormat="1" ht="11.25" x14ac:dyDescent="0.25">
      <c r="A1292" s="927"/>
      <c r="B1292" s="928"/>
      <c r="C1292" s="946"/>
      <c r="D1292" s="936"/>
      <c r="E1292" s="936"/>
      <c r="F1292" s="10" t="s">
        <v>1077</v>
      </c>
      <c r="G1292" s="243">
        <v>12</v>
      </c>
      <c r="H1292" s="936"/>
      <c r="I1292" s="10" t="s">
        <v>1057</v>
      </c>
      <c r="J1292" s="10" t="s">
        <v>1078</v>
      </c>
      <c r="K1292" s="945"/>
      <c r="L1292" s="943"/>
      <c r="M1292" s="943"/>
      <c r="N1292" s="622"/>
    </row>
    <row r="1293" spans="1:14" s="5" customFormat="1" ht="11.25" x14ac:dyDescent="0.25">
      <c r="A1293" s="927"/>
      <c r="B1293" s="928"/>
      <c r="C1293" s="946"/>
      <c r="D1293" s="936"/>
      <c r="E1293" s="936"/>
      <c r="F1293" s="10" t="s">
        <v>1079</v>
      </c>
      <c r="G1293" s="243">
        <v>1</v>
      </c>
      <c r="H1293" s="936"/>
      <c r="I1293" s="10" t="s">
        <v>1050</v>
      </c>
      <c r="J1293" s="10"/>
      <c r="K1293" s="945"/>
      <c r="L1293" s="943"/>
      <c r="M1293" s="943"/>
      <c r="N1293" s="622"/>
    </row>
    <row r="1294" spans="1:14" s="5" customFormat="1" ht="11.25" x14ac:dyDescent="0.25">
      <c r="A1294" s="927"/>
      <c r="B1294" s="928"/>
      <c r="C1294" s="946"/>
      <c r="D1294" s="936"/>
      <c r="E1294" s="936"/>
      <c r="F1294" s="10" t="s">
        <v>1107</v>
      </c>
      <c r="G1294" s="243">
        <v>1</v>
      </c>
      <c r="H1294" s="936"/>
      <c r="I1294" s="10" t="s">
        <v>1108</v>
      </c>
      <c r="J1294" s="10" t="s">
        <v>1112</v>
      </c>
      <c r="K1294" s="945"/>
      <c r="L1294" s="943"/>
      <c r="M1294" s="943"/>
      <c r="N1294" s="622"/>
    </row>
    <row r="1295" spans="1:14" s="5" customFormat="1" ht="11.25" x14ac:dyDescent="0.25">
      <c r="A1295" s="927"/>
      <c r="B1295" s="928"/>
      <c r="C1295" s="946"/>
      <c r="D1295" s="936"/>
      <c r="E1295" s="936"/>
      <c r="F1295" s="10" t="s">
        <v>1080</v>
      </c>
      <c r="G1295" s="243">
        <v>5</v>
      </c>
      <c r="H1295" s="936"/>
      <c r="I1295" s="10" t="s">
        <v>1050</v>
      </c>
      <c r="J1295" s="10"/>
      <c r="K1295" s="945"/>
      <c r="L1295" s="943"/>
      <c r="M1295" s="943"/>
      <c r="N1295" s="622"/>
    </row>
    <row r="1296" spans="1:14" s="5" customFormat="1" ht="11.25" x14ac:dyDescent="0.25">
      <c r="A1296" s="927"/>
      <c r="B1296" s="928"/>
      <c r="C1296" s="946"/>
      <c r="D1296" s="936"/>
      <c r="E1296" s="936"/>
      <c r="F1296" s="10" t="s">
        <v>1092</v>
      </c>
      <c r="G1296" s="243">
        <v>2</v>
      </c>
      <c r="H1296" s="936"/>
      <c r="I1296" s="10" t="s">
        <v>1050</v>
      </c>
      <c r="J1296" s="10"/>
      <c r="K1296" s="945"/>
      <c r="L1296" s="943"/>
      <c r="M1296" s="943"/>
      <c r="N1296" s="622"/>
    </row>
    <row r="1297" spans="1:14" s="5" customFormat="1" ht="11.25" x14ac:dyDescent="0.25">
      <c r="A1297" s="927" t="s">
        <v>5019</v>
      </c>
      <c r="B1297" s="928" t="s">
        <v>0</v>
      </c>
      <c r="C1297" s="946" t="s">
        <v>5827</v>
      </c>
      <c r="D1297" s="936" t="s">
        <v>67</v>
      </c>
      <c r="E1297" s="936" t="s">
        <v>1407</v>
      </c>
      <c r="F1297" s="10" t="s">
        <v>1195</v>
      </c>
      <c r="G1297" s="243">
        <v>1</v>
      </c>
      <c r="H1297" s="936" t="s">
        <v>6682</v>
      </c>
      <c r="I1297" s="10" t="s">
        <v>1408</v>
      </c>
      <c r="J1297" s="10" t="s">
        <v>1409</v>
      </c>
      <c r="K1297" s="945">
        <v>4</v>
      </c>
      <c r="L1297" s="943"/>
      <c r="M1297" s="943"/>
      <c r="N1297" s="622"/>
    </row>
    <row r="1298" spans="1:14" s="5" customFormat="1" ht="11.25" x14ac:dyDescent="0.25">
      <c r="A1298" s="927"/>
      <c r="B1298" s="928"/>
      <c r="C1298" s="946"/>
      <c r="D1298" s="936"/>
      <c r="E1298" s="936"/>
      <c r="F1298" s="10" t="s">
        <v>1369</v>
      </c>
      <c r="G1298" s="243">
        <v>1</v>
      </c>
      <c r="H1298" s="936"/>
      <c r="I1298" s="10" t="s">
        <v>1050</v>
      </c>
      <c r="J1298" s="10"/>
      <c r="K1298" s="945"/>
      <c r="L1298" s="943"/>
      <c r="M1298" s="943"/>
      <c r="N1298" s="622"/>
    </row>
    <row r="1299" spans="1:14" s="5" customFormat="1" ht="11.25" x14ac:dyDescent="0.25">
      <c r="A1299" s="927" t="s">
        <v>5020</v>
      </c>
      <c r="B1299" s="928" t="s">
        <v>0</v>
      </c>
      <c r="C1299" s="946" t="s">
        <v>5827</v>
      </c>
      <c r="D1299" s="936" t="s">
        <v>64</v>
      </c>
      <c r="E1299" s="936" t="s">
        <v>1410</v>
      </c>
      <c r="F1299" s="10" t="s">
        <v>1411</v>
      </c>
      <c r="G1299" s="243">
        <v>1</v>
      </c>
      <c r="H1299" s="936" t="s">
        <v>6682</v>
      </c>
      <c r="I1299" s="10" t="s">
        <v>1054</v>
      </c>
      <c r="J1299" s="10" t="s">
        <v>1412</v>
      </c>
      <c r="K1299" s="945">
        <v>4</v>
      </c>
      <c r="L1299" s="943"/>
      <c r="M1299" s="943"/>
      <c r="N1299" s="622"/>
    </row>
    <row r="1300" spans="1:14" s="5" customFormat="1" ht="11.25" x14ac:dyDescent="0.25">
      <c r="A1300" s="927"/>
      <c r="B1300" s="928"/>
      <c r="C1300" s="946"/>
      <c r="D1300" s="936"/>
      <c r="E1300" s="936"/>
      <c r="F1300" s="10" t="s">
        <v>1088</v>
      </c>
      <c r="G1300" s="243">
        <v>3</v>
      </c>
      <c r="H1300" s="936"/>
      <c r="I1300" s="10" t="s">
        <v>1054</v>
      </c>
      <c r="J1300" s="10"/>
      <c r="K1300" s="945"/>
      <c r="L1300" s="943"/>
      <c r="M1300" s="943"/>
      <c r="N1300" s="622"/>
    </row>
    <row r="1301" spans="1:14" s="5" customFormat="1" ht="11.25" x14ac:dyDescent="0.25">
      <c r="A1301" s="927"/>
      <c r="B1301" s="928"/>
      <c r="C1301" s="946"/>
      <c r="D1301" s="936"/>
      <c r="E1301" s="936"/>
      <c r="F1301" s="10" t="s">
        <v>1056</v>
      </c>
      <c r="G1301" s="243">
        <v>1</v>
      </c>
      <c r="H1301" s="936"/>
      <c r="I1301" s="10" t="s">
        <v>1057</v>
      </c>
      <c r="J1301" s="10" t="s">
        <v>1058</v>
      </c>
      <c r="K1301" s="945"/>
      <c r="L1301" s="943"/>
      <c r="M1301" s="943"/>
      <c r="N1301" s="622"/>
    </row>
    <row r="1302" spans="1:14" s="5" customFormat="1" ht="11.25" x14ac:dyDescent="0.25">
      <c r="A1302" s="927"/>
      <c r="B1302" s="928"/>
      <c r="C1302" s="946"/>
      <c r="D1302" s="936"/>
      <c r="E1302" s="936"/>
      <c r="F1302" s="10" t="s">
        <v>1059</v>
      </c>
      <c r="G1302" s="243">
        <v>1</v>
      </c>
      <c r="H1302" s="936"/>
      <c r="I1302" s="10" t="s">
        <v>1050</v>
      </c>
      <c r="J1302" s="10" t="s">
        <v>1060</v>
      </c>
      <c r="K1302" s="945"/>
      <c r="L1302" s="943"/>
      <c r="M1302" s="943"/>
      <c r="N1302" s="622"/>
    </row>
    <row r="1303" spans="1:14" s="5" customFormat="1" ht="11.25" x14ac:dyDescent="0.25">
      <c r="A1303" s="927"/>
      <c r="B1303" s="928"/>
      <c r="C1303" s="946"/>
      <c r="D1303" s="936"/>
      <c r="E1303" s="936"/>
      <c r="F1303" s="10" t="s">
        <v>1061</v>
      </c>
      <c r="G1303" s="243">
        <v>1</v>
      </c>
      <c r="H1303" s="936"/>
      <c r="I1303" s="10" t="s">
        <v>1050</v>
      </c>
      <c r="J1303" s="10" t="s">
        <v>1062</v>
      </c>
      <c r="K1303" s="945"/>
      <c r="L1303" s="943"/>
      <c r="M1303" s="943"/>
      <c r="N1303" s="622"/>
    </row>
    <row r="1304" spans="1:14" s="5" customFormat="1" ht="11.25" x14ac:dyDescent="0.25">
      <c r="A1304" s="927"/>
      <c r="B1304" s="928"/>
      <c r="C1304" s="946"/>
      <c r="D1304" s="936"/>
      <c r="E1304" s="936"/>
      <c r="F1304" s="10" t="s">
        <v>1098</v>
      </c>
      <c r="G1304" s="243">
        <v>2</v>
      </c>
      <c r="H1304" s="936"/>
      <c r="I1304" s="10" t="s">
        <v>1054</v>
      </c>
      <c r="J1304" s="10"/>
      <c r="K1304" s="945"/>
      <c r="L1304" s="943"/>
      <c r="M1304" s="943"/>
      <c r="N1304" s="622"/>
    </row>
    <row r="1305" spans="1:14" s="5" customFormat="1" ht="11.25" x14ac:dyDescent="0.25">
      <c r="A1305" s="927"/>
      <c r="B1305" s="928"/>
      <c r="C1305" s="946"/>
      <c r="D1305" s="936"/>
      <c r="E1305" s="936"/>
      <c r="F1305" s="10" t="s">
        <v>1089</v>
      </c>
      <c r="G1305" s="243">
        <v>1</v>
      </c>
      <c r="H1305" s="936"/>
      <c r="I1305" s="10" t="s">
        <v>1054</v>
      </c>
      <c r="J1305" s="10"/>
      <c r="K1305" s="945"/>
      <c r="L1305" s="943"/>
      <c r="M1305" s="943"/>
      <c r="N1305" s="622"/>
    </row>
    <row r="1306" spans="1:14" s="5" customFormat="1" ht="11.25" x14ac:dyDescent="0.25">
      <c r="A1306" s="927"/>
      <c r="B1306" s="928"/>
      <c r="C1306" s="946"/>
      <c r="D1306" s="936"/>
      <c r="E1306" s="936"/>
      <c r="F1306" s="10" t="s">
        <v>1063</v>
      </c>
      <c r="G1306" s="243">
        <v>3</v>
      </c>
      <c r="H1306" s="936"/>
      <c r="I1306" s="10" t="s">
        <v>1118</v>
      </c>
      <c r="J1306" s="10"/>
      <c r="K1306" s="945"/>
      <c r="L1306" s="943"/>
      <c r="M1306" s="943"/>
      <c r="N1306" s="622"/>
    </row>
    <row r="1307" spans="1:14" s="5" customFormat="1" ht="11.25" x14ac:dyDescent="0.25">
      <c r="A1307" s="927"/>
      <c r="B1307" s="928"/>
      <c r="C1307" s="946"/>
      <c r="D1307" s="936"/>
      <c r="E1307" s="936"/>
      <c r="F1307" s="10" t="s">
        <v>1065</v>
      </c>
      <c r="G1307" s="243">
        <v>3</v>
      </c>
      <c r="H1307" s="936"/>
      <c r="I1307" s="10" t="s">
        <v>1118</v>
      </c>
      <c r="J1307" s="10"/>
      <c r="K1307" s="945"/>
      <c r="L1307" s="943"/>
      <c r="M1307" s="943"/>
      <c r="N1307" s="622"/>
    </row>
    <row r="1308" spans="1:14" s="5" customFormat="1" ht="11.25" x14ac:dyDescent="0.25">
      <c r="A1308" s="927"/>
      <c r="B1308" s="928"/>
      <c r="C1308" s="946"/>
      <c r="D1308" s="936"/>
      <c r="E1308" s="936"/>
      <c r="F1308" s="10" t="s">
        <v>1071</v>
      </c>
      <c r="G1308" s="243">
        <v>1</v>
      </c>
      <c r="H1308" s="936"/>
      <c r="I1308" s="10" t="s">
        <v>1069</v>
      </c>
      <c r="J1308" s="10" t="s">
        <v>1398</v>
      </c>
      <c r="K1308" s="945"/>
      <c r="L1308" s="943"/>
      <c r="M1308" s="943"/>
      <c r="N1308" s="622"/>
    </row>
    <row r="1309" spans="1:14" s="5" customFormat="1" ht="11.25" x14ac:dyDescent="0.25">
      <c r="A1309" s="927"/>
      <c r="B1309" s="928"/>
      <c r="C1309" s="946"/>
      <c r="D1309" s="936"/>
      <c r="E1309" s="936"/>
      <c r="F1309" s="10" t="s">
        <v>1073</v>
      </c>
      <c r="G1309" s="243">
        <v>1</v>
      </c>
      <c r="H1309" s="936"/>
      <c r="I1309" s="10" t="s">
        <v>1069</v>
      </c>
      <c r="J1309" s="10" t="s">
        <v>1413</v>
      </c>
      <c r="K1309" s="945"/>
      <c r="L1309" s="943"/>
      <c r="M1309" s="943"/>
      <c r="N1309" s="622"/>
    </row>
    <row r="1310" spans="1:14" s="5" customFormat="1" ht="11.25" x14ac:dyDescent="0.25">
      <c r="A1310" s="927"/>
      <c r="B1310" s="928"/>
      <c r="C1310" s="946"/>
      <c r="D1310" s="936"/>
      <c r="E1310" s="936"/>
      <c r="F1310" s="10" t="s">
        <v>1106</v>
      </c>
      <c r="G1310" s="243">
        <v>1</v>
      </c>
      <c r="H1310" s="936"/>
      <c r="I1310" s="10" t="s">
        <v>1054</v>
      </c>
      <c r="J1310" s="10"/>
      <c r="K1310" s="945"/>
      <c r="L1310" s="943"/>
      <c r="M1310" s="943"/>
      <c r="N1310" s="622"/>
    </row>
    <row r="1311" spans="1:14" s="5" customFormat="1" ht="11.25" x14ac:dyDescent="0.25">
      <c r="A1311" s="927"/>
      <c r="B1311" s="928"/>
      <c r="C1311" s="946"/>
      <c r="D1311" s="936"/>
      <c r="E1311" s="936"/>
      <c r="F1311" s="10" t="s">
        <v>1067</v>
      </c>
      <c r="G1311" s="243">
        <v>1</v>
      </c>
      <c r="H1311" s="936"/>
      <c r="I1311" s="10" t="s">
        <v>1054</v>
      </c>
      <c r="J1311" s="10"/>
      <c r="K1311" s="945"/>
      <c r="L1311" s="943"/>
      <c r="M1311" s="943"/>
      <c r="N1311" s="622"/>
    </row>
    <row r="1312" spans="1:14" s="5" customFormat="1" ht="11.25" x14ac:dyDescent="0.25">
      <c r="A1312" s="927"/>
      <c r="B1312" s="928"/>
      <c r="C1312" s="946"/>
      <c r="D1312" s="936"/>
      <c r="E1312" s="936"/>
      <c r="F1312" s="10" t="s">
        <v>1076</v>
      </c>
      <c r="G1312" s="243">
        <v>1</v>
      </c>
      <c r="H1312" s="936"/>
      <c r="I1312" s="10" t="s">
        <v>1054</v>
      </c>
      <c r="J1312" s="10"/>
      <c r="K1312" s="945"/>
      <c r="L1312" s="943"/>
      <c r="M1312" s="943"/>
      <c r="N1312" s="622"/>
    </row>
    <row r="1313" spans="1:14" s="5" customFormat="1" ht="11.25" x14ac:dyDescent="0.25">
      <c r="A1313" s="927"/>
      <c r="B1313" s="928"/>
      <c r="C1313" s="946"/>
      <c r="D1313" s="936"/>
      <c r="E1313" s="936"/>
      <c r="F1313" s="10" t="s">
        <v>1081</v>
      </c>
      <c r="G1313" s="243">
        <v>1</v>
      </c>
      <c r="H1313" s="936"/>
      <c r="I1313" s="10" t="s">
        <v>1082</v>
      </c>
      <c r="J1313" s="10"/>
      <c r="K1313" s="945"/>
      <c r="L1313" s="943"/>
      <c r="M1313" s="943"/>
      <c r="N1313" s="622"/>
    </row>
    <row r="1314" spans="1:14" s="5" customFormat="1" ht="11.25" x14ac:dyDescent="0.25">
      <c r="A1314" s="927"/>
      <c r="B1314" s="928"/>
      <c r="C1314" s="946"/>
      <c r="D1314" s="936"/>
      <c r="E1314" s="936"/>
      <c r="F1314" s="10" t="s">
        <v>1077</v>
      </c>
      <c r="G1314" s="243">
        <v>1</v>
      </c>
      <c r="H1314" s="936"/>
      <c r="I1314" s="10" t="s">
        <v>1057</v>
      </c>
      <c r="J1314" s="10" t="s">
        <v>1078</v>
      </c>
      <c r="K1314" s="945"/>
      <c r="L1314" s="943"/>
      <c r="M1314" s="943"/>
      <c r="N1314" s="622"/>
    </row>
    <row r="1315" spans="1:14" s="5" customFormat="1" ht="11.25" x14ac:dyDescent="0.25">
      <c r="A1315" s="927"/>
      <c r="B1315" s="928"/>
      <c r="C1315" s="946"/>
      <c r="D1315" s="936"/>
      <c r="E1315" s="936"/>
      <c r="F1315" s="10" t="s">
        <v>1079</v>
      </c>
      <c r="G1315" s="243">
        <v>1</v>
      </c>
      <c r="H1315" s="936"/>
      <c r="I1315" s="10" t="s">
        <v>1050</v>
      </c>
      <c r="J1315" s="10"/>
      <c r="K1315" s="945"/>
      <c r="L1315" s="943"/>
      <c r="M1315" s="943"/>
      <c r="N1315" s="622"/>
    </row>
    <row r="1316" spans="1:14" s="5" customFormat="1" ht="11.25" x14ac:dyDescent="0.25">
      <c r="A1316" s="927"/>
      <c r="B1316" s="928"/>
      <c r="C1316" s="946"/>
      <c r="D1316" s="936"/>
      <c r="E1316" s="936"/>
      <c r="F1316" s="10" t="s">
        <v>1107</v>
      </c>
      <c r="G1316" s="243">
        <v>1</v>
      </c>
      <c r="H1316" s="936"/>
      <c r="I1316" s="10" t="s">
        <v>1108</v>
      </c>
      <c r="J1316" s="10" t="s">
        <v>1112</v>
      </c>
      <c r="K1316" s="945"/>
      <c r="L1316" s="943"/>
      <c r="M1316" s="943"/>
      <c r="N1316" s="622"/>
    </row>
    <row r="1317" spans="1:14" s="5" customFormat="1" ht="11.25" x14ac:dyDescent="0.25">
      <c r="A1317" s="927"/>
      <c r="B1317" s="928"/>
      <c r="C1317" s="946"/>
      <c r="D1317" s="936"/>
      <c r="E1317" s="936"/>
      <c r="F1317" s="10" t="s">
        <v>1080</v>
      </c>
      <c r="G1317" s="243">
        <v>5</v>
      </c>
      <c r="H1317" s="936"/>
      <c r="I1317" s="10" t="s">
        <v>1050</v>
      </c>
      <c r="J1317" s="10"/>
      <c r="K1317" s="945"/>
      <c r="L1317" s="943"/>
      <c r="M1317" s="943"/>
      <c r="N1317" s="622"/>
    </row>
    <row r="1318" spans="1:14" s="5" customFormat="1" ht="11.25" x14ac:dyDescent="0.25">
      <c r="A1318" s="927"/>
      <c r="B1318" s="928"/>
      <c r="C1318" s="946"/>
      <c r="D1318" s="936"/>
      <c r="E1318" s="936"/>
      <c r="F1318" s="10" t="s">
        <v>1092</v>
      </c>
      <c r="G1318" s="243">
        <v>2</v>
      </c>
      <c r="H1318" s="936"/>
      <c r="I1318" s="10" t="s">
        <v>1050</v>
      </c>
      <c r="J1318" s="10"/>
      <c r="K1318" s="945"/>
      <c r="L1318" s="943"/>
      <c r="M1318" s="943"/>
      <c r="N1318" s="622"/>
    </row>
    <row r="1319" spans="1:14" s="5" customFormat="1" ht="11.25" x14ac:dyDescent="0.25">
      <c r="A1319" s="927"/>
      <c r="B1319" s="928"/>
      <c r="C1319" s="946"/>
      <c r="D1319" s="936"/>
      <c r="E1319" s="936"/>
      <c r="F1319" s="10" t="s">
        <v>1386</v>
      </c>
      <c r="G1319" s="243">
        <v>1</v>
      </c>
      <c r="H1319" s="936"/>
      <c r="I1319" s="10" t="s">
        <v>1050</v>
      </c>
      <c r="J1319" s="10"/>
      <c r="K1319" s="945"/>
      <c r="L1319" s="943"/>
      <c r="M1319" s="943"/>
      <c r="N1319" s="622"/>
    </row>
    <row r="1320" spans="1:14" s="5" customFormat="1" ht="11.25" x14ac:dyDescent="0.25">
      <c r="A1320" s="927"/>
      <c r="B1320" s="928"/>
      <c r="C1320" s="946"/>
      <c r="D1320" s="936"/>
      <c r="E1320" s="936"/>
      <c r="F1320" s="10" t="s">
        <v>1414</v>
      </c>
      <c r="G1320" s="243">
        <v>1</v>
      </c>
      <c r="H1320" s="936"/>
      <c r="I1320" s="10" t="s">
        <v>1050</v>
      </c>
      <c r="J1320" s="10"/>
      <c r="K1320" s="945"/>
      <c r="L1320" s="943"/>
      <c r="M1320" s="943"/>
      <c r="N1320" s="622"/>
    </row>
    <row r="1321" spans="1:14" s="5" customFormat="1" ht="11.25" x14ac:dyDescent="0.25">
      <c r="A1321" s="927"/>
      <c r="B1321" s="928"/>
      <c r="C1321" s="946"/>
      <c r="D1321" s="936"/>
      <c r="E1321" s="936"/>
      <c r="F1321" s="10" t="s">
        <v>1077</v>
      </c>
      <c r="G1321" s="243">
        <v>4</v>
      </c>
      <c r="H1321" s="936"/>
      <c r="I1321" s="10" t="s">
        <v>1057</v>
      </c>
      <c r="J1321" s="10" t="s">
        <v>1078</v>
      </c>
      <c r="K1321" s="945"/>
      <c r="L1321" s="943"/>
      <c r="M1321" s="943"/>
      <c r="N1321" s="622"/>
    </row>
    <row r="1322" spans="1:14" s="5" customFormat="1" ht="11.25" x14ac:dyDescent="0.25">
      <c r="A1322" s="927"/>
      <c r="B1322" s="928"/>
      <c r="C1322" s="946"/>
      <c r="D1322" s="936"/>
      <c r="E1322" s="936"/>
      <c r="F1322" s="10" t="s">
        <v>1079</v>
      </c>
      <c r="G1322" s="243">
        <v>1</v>
      </c>
      <c r="H1322" s="936"/>
      <c r="I1322" s="10" t="s">
        <v>1050</v>
      </c>
      <c r="J1322" s="10"/>
      <c r="K1322" s="945"/>
      <c r="L1322" s="943"/>
      <c r="M1322" s="943"/>
      <c r="N1322" s="622"/>
    </row>
    <row r="1323" spans="1:14" s="5" customFormat="1" ht="11.25" x14ac:dyDescent="0.25">
      <c r="A1323" s="927"/>
      <c r="B1323" s="928"/>
      <c r="C1323" s="946"/>
      <c r="D1323" s="936"/>
      <c r="E1323" s="936"/>
      <c r="F1323" s="10" t="s">
        <v>1107</v>
      </c>
      <c r="G1323" s="243">
        <v>1</v>
      </c>
      <c r="H1323" s="936"/>
      <c r="I1323" s="10" t="s">
        <v>1108</v>
      </c>
      <c r="J1323" s="10" t="s">
        <v>1112</v>
      </c>
      <c r="K1323" s="945"/>
      <c r="L1323" s="943"/>
      <c r="M1323" s="943"/>
      <c r="N1323" s="622"/>
    </row>
    <row r="1324" spans="1:14" s="5" customFormat="1" ht="11.25" x14ac:dyDescent="0.25">
      <c r="A1324" s="927"/>
      <c r="B1324" s="928"/>
      <c r="C1324" s="946"/>
      <c r="D1324" s="936"/>
      <c r="E1324" s="936"/>
      <c r="F1324" s="10" t="s">
        <v>1080</v>
      </c>
      <c r="G1324" s="243">
        <v>5</v>
      </c>
      <c r="H1324" s="936"/>
      <c r="I1324" s="10" t="s">
        <v>1050</v>
      </c>
      <c r="J1324" s="10"/>
      <c r="K1324" s="945"/>
      <c r="L1324" s="943"/>
      <c r="M1324" s="943"/>
      <c r="N1324" s="622"/>
    </row>
    <row r="1325" spans="1:14" s="5" customFormat="1" ht="11.25" x14ac:dyDescent="0.25">
      <c r="A1325" s="927"/>
      <c r="B1325" s="928"/>
      <c r="C1325" s="946"/>
      <c r="D1325" s="936"/>
      <c r="E1325" s="936"/>
      <c r="F1325" s="10" t="s">
        <v>1386</v>
      </c>
      <c r="G1325" s="243">
        <v>3</v>
      </c>
      <c r="H1325" s="936"/>
      <c r="I1325" s="10" t="s">
        <v>1415</v>
      </c>
      <c r="J1325" s="10"/>
      <c r="K1325" s="945"/>
      <c r="L1325" s="943"/>
      <c r="M1325" s="943"/>
      <c r="N1325" s="622"/>
    </row>
    <row r="1326" spans="1:14" s="5" customFormat="1" ht="11.25" x14ac:dyDescent="0.25">
      <c r="A1326" s="927" t="s">
        <v>5021</v>
      </c>
      <c r="B1326" s="928" t="s">
        <v>0</v>
      </c>
      <c r="C1326" s="946" t="s">
        <v>5827</v>
      </c>
      <c r="D1326" s="936" t="s">
        <v>64</v>
      </c>
      <c r="E1326" s="936" t="s">
        <v>1416</v>
      </c>
      <c r="F1326" s="10" t="s">
        <v>1417</v>
      </c>
      <c r="G1326" s="243">
        <v>1</v>
      </c>
      <c r="H1326" s="936" t="s">
        <v>6682</v>
      </c>
      <c r="I1326" s="10" t="s">
        <v>1054</v>
      </c>
      <c r="J1326" s="10" t="s">
        <v>1412</v>
      </c>
      <c r="K1326" s="945">
        <v>4</v>
      </c>
      <c r="L1326" s="943"/>
      <c r="M1326" s="943"/>
      <c r="N1326" s="622"/>
    </row>
    <row r="1327" spans="1:14" s="5" customFormat="1" ht="11.25" x14ac:dyDescent="0.25">
      <c r="A1327" s="927"/>
      <c r="B1327" s="928"/>
      <c r="C1327" s="946"/>
      <c r="D1327" s="936"/>
      <c r="E1327" s="936"/>
      <c r="F1327" s="10" t="s">
        <v>1088</v>
      </c>
      <c r="G1327" s="243">
        <v>3</v>
      </c>
      <c r="H1327" s="936"/>
      <c r="I1327" s="10" t="s">
        <v>1054</v>
      </c>
      <c r="J1327" s="10"/>
      <c r="K1327" s="945"/>
      <c r="L1327" s="943"/>
      <c r="M1327" s="943"/>
      <c r="N1327" s="622"/>
    </row>
    <row r="1328" spans="1:14" s="5" customFormat="1" ht="11.25" x14ac:dyDescent="0.25">
      <c r="A1328" s="927"/>
      <c r="B1328" s="928"/>
      <c r="C1328" s="946"/>
      <c r="D1328" s="936"/>
      <c r="E1328" s="936"/>
      <c r="F1328" s="10" t="s">
        <v>1056</v>
      </c>
      <c r="G1328" s="243">
        <v>1</v>
      </c>
      <c r="H1328" s="936"/>
      <c r="I1328" s="10" t="s">
        <v>1057</v>
      </c>
      <c r="J1328" s="10" t="s">
        <v>1058</v>
      </c>
      <c r="K1328" s="945"/>
      <c r="L1328" s="943"/>
      <c r="M1328" s="943"/>
      <c r="N1328" s="622"/>
    </row>
    <row r="1329" spans="1:14" s="5" customFormat="1" ht="11.25" x14ac:dyDescent="0.25">
      <c r="A1329" s="927"/>
      <c r="B1329" s="928"/>
      <c r="C1329" s="946"/>
      <c r="D1329" s="936"/>
      <c r="E1329" s="936"/>
      <c r="F1329" s="10" t="s">
        <v>1059</v>
      </c>
      <c r="G1329" s="243">
        <v>1</v>
      </c>
      <c r="H1329" s="936"/>
      <c r="I1329" s="10" t="s">
        <v>1050</v>
      </c>
      <c r="J1329" s="10" t="s">
        <v>1060</v>
      </c>
      <c r="K1329" s="945"/>
      <c r="L1329" s="943"/>
      <c r="M1329" s="943"/>
      <c r="N1329" s="622"/>
    </row>
    <row r="1330" spans="1:14" s="5" customFormat="1" ht="11.25" x14ac:dyDescent="0.25">
      <c r="A1330" s="927"/>
      <c r="B1330" s="928"/>
      <c r="C1330" s="946"/>
      <c r="D1330" s="936"/>
      <c r="E1330" s="936"/>
      <c r="F1330" s="10" t="s">
        <v>1061</v>
      </c>
      <c r="G1330" s="243">
        <v>1</v>
      </c>
      <c r="H1330" s="936"/>
      <c r="I1330" s="10" t="s">
        <v>1050</v>
      </c>
      <c r="J1330" s="10" t="s">
        <v>1062</v>
      </c>
      <c r="K1330" s="945"/>
      <c r="L1330" s="943"/>
      <c r="M1330" s="943"/>
      <c r="N1330" s="622"/>
    </row>
    <row r="1331" spans="1:14" s="5" customFormat="1" ht="11.25" x14ac:dyDescent="0.25">
      <c r="A1331" s="927"/>
      <c r="B1331" s="928"/>
      <c r="C1331" s="946"/>
      <c r="D1331" s="936"/>
      <c r="E1331" s="936"/>
      <c r="F1331" s="10" t="s">
        <v>1098</v>
      </c>
      <c r="G1331" s="243">
        <v>2</v>
      </c>
      <c r="H1331" s="936"/>
      <c r="I1331" s="10" t="s">
        <v>1054</v>
      </c>
      <c r="J1331" s="10"/>
      <c r="K1331" s="945"/>
      <c r="L1331" s="943"/>
      <c r="M1331" s="943"/>
      <c r="N1331" s="622"/>
    </row>
    <row r="1332" spans="1:14" s="5" customFormat="1" ht="11.25" x14ac:dyDescent="0.25">
      <c r="A1332" s="927"/>
      <c r="B1332" s="928"/>
      <c r="C1332" s="946"/>
      <c r="D1332" s="936"/>
      <c r="E1332" s="936"/>
      <c r="F1332" s="10" t="s">
        <v>1089</v>
      </c>
      <c r="G1332" s="243">
        <v>1</v>
      </c>
      <c r="H1332" s="936"/>
      <c r="I1332" s="10" t="s">
        <v>1054</v>
      </c>
      <c r="J1332" s="10"/>
      <c r="K1332" s="945"/>
      <c r="L1332" s="943"/>
      <c r="M1332" s="943"/>
      <c r="N1332" s="622"/>
    </row>
    <row r="1333" spans="1:14" s="5" customFormat="1" ht="11.25" x14ac:dyDescent="0.25">
      <c r="A1333" s="927"/>
      <c r="B1333" s="928"/>
      <c r="C1333" s="946"/>
      <c r="D1333" s="936"/>
      <c r="E1333" s="936"/>
      <c r="F1333" s="10" t="s">
        <v>1063</v>
      </c>
      <c r="G1333" s="243">
        <v>3</v>
      </c>
      <c r="H1333" s="936"/>
      <c r="I1333" s="10" t="s">
        <v>1118</v>
      </c>
      <c r="J1333" s="10"/>
      <c r="K1333" s="945"/>
      <c r="L1333" s="943"/>
      <c r="M1333" s="943"/>
      <c r="N1333" s="622"/>
    </row>
    <row r="1334" spans="1:14" s="5" customFormat="1" ht="11.25" x14ac:dyDescent="0.25">
      <c r="A1334" s="927"/>
      <c r="B1334" s="928"/>
      <c r="C1334" s="946"/>
      <c r="D1334" s="936"/>
      <c r="E1334" s="936"/>
      <c r="F1334" s="10" t="s">
        <v>1065</v>
      </c>
      <c r="G1334" s="243">
        <v>3</v>
      </c>
      <c r="H1334" s="936"/>
      <c r="I1334" s="10" t="s">
        <v>1118</v>
      </c>
      <c r="J1334" s="10"/>
      <c r="K1334" s="945"/>
      <c r="L1334" s="943"/>
      <c r="M1334" s="943"/>
      <c r="N1334" s="622"/>
    </row>
    <row r="1335" spans="1:14" s="5" customFormat="1" ht="11.25" x14ac:dyDescent="0.25">
      <c r="A1335" s="927"/>
      <c r="B1335" s="928"/>
      <c r="C1335" s="946"/>
      <c r="D1335" s="936"/>
      <c r="E1335" s="936"/>
      <c r="F1335" s="10" t="s">
        <v>1068</v>
      </c>
      <c r="G1335" s="243">
        <v>1</v>
      </c>
      <c r="H1335" s="936"/>
      <c r="I1335" s="10" t="s">
        <v>1069</v>
      </c>
      <c r="J1335" s="10" t="s">
        <v>1418</v>
      </c>
      <c r="K1335" s="945"/>
      <c r="L1335" s="943"/>
      <c r="M1335" s="943"/>
      <c r="N1335" s="622"/>
    </row>
    <row r="1336" spans="1:14" s="5" customFormat="1" ht="11.25" x14ac:dyDescent="0.25">
      <c r="A1336" s="927"/>
      <c r="B1336" s="928"/>
      <c r="C1336" s="946"/>
      <c r="D1336" s="936"/>
      <c r="E1336" s="936"/>
      <c r="F1336" s="10" t="s">
        <v>1071</v>
      </c>
      <c r="G1336" s="243">
        <v>1</v>
      </c>
      <c r="H1336" s="936"/>
      <c r="I1336" s="10" t="s">
        <v>1069</v>
      </c>
      <c r="J1336" s="10" t="s">
        <v>1398</v>
      </c>
      <c r="K1336" s="945"/>
      <c r="L1336" s="943"/>
      <c r="M1336" s="943"/>
      <c r="N1336" s="622"/>
    </row>
    <row r="1337" spans="1:14" s="5" customFormat="1" ht="11.25" x14ac:dyDescent="0.25">
      <c r="A1337" s="927"/>
      <c r="B1337" s="928"/>
      <c r="C1337" s="946"/>
      <c r="D1337" s="936"/>
      <c r="E1337" s="936"/>
      <c r="F1337" s="10" t="s">
        <v>1073</v>
      </c>
      <c r="G1337" s="243">
        <v>1</v>
      </c>
      <c r="H1337" s="936"/>
      <c r="I1337" s="10" t="s">
        <v>1069</v>
      </c>
      <c r="J1337" s="10" t="s">
        <v>1413</v>
      </c>
      <c r="K1337" s="945"/>
      <c r="L1337" s="943"/>
      <c r="M1337" s="943"/>
      <c r="N1337" s="622"/>
    </row>
    <row r="1338" spans="1:14" s="5" customFormat="1" ht="11.25" x14ac:dyDescent="0.25">
      <c r="A1338" s="927"/>
      <c r="B1338" s="928"/>
      <c r="C1338" s="946"/>
      <c r="D1338" s="936"/>
      <c r="E1338" s="936"/>
      <c r="F1338" s="10" t="s">
        <v>1106</v>
      </c>
      <c r="G1338" s="243">
        <v>1</v>
      </c>
      <c r="H1338" s="936"/>
      <c r="I1338" s="10" t="s">
        <v>1054</v>
      </c>
      <c r="J1338" s="10"/>
      <c r="K1338" s="945"/>
      <c r="L1338" s="943"/>
      <c r="M1338" s="943"/>
      <c r="N1338" s="622"/>
    </row>
    <row r="1339" spans="1:14" s="5" customFormat="1" ht="11.25" x14ac:dyDescent="0.25">
      <c r="A1339" s="927"/>
      <c r="B1339" s="928"/>
      <c r="C1339" s="946"/>
      <c r="D1339" s="936"/>
      <c r="E1339" s="936"/>
      <c r="F1339" s="10" t="s">
        <v>1067</v>
      </c>
      <c r="G1339" s="243">
        <v>1</v>
      </c>
      <c r="H1339" s="936"/>
      <c r="I1339" s="10" t="s">
        <v>1054</v>
      </c>
      <c r="J1339" s="10"/>
      <c r="K1339" s="945"/>
      <c r="L1339" s="943"/>
      <c r="M1339" s="943"/>
      <c r="N1339" s="622"/>
    </row>
    <row r="1340" spans="1:14" s="5" customFormat="1" ht="11.25" x14ac:dyDescent="0.25">
      <c r="A1340" s="927"/>
      <c r="B1340" s="928"/>
      <c r="C1340" s="946"/>
      <c r="D1340" s="936"/>
      <c r="E1340" s="936"/>
      <c r="F1340" s="10" t="s">
        <v>1076</v>
      </c>
      <c r="G1340" s="243">
        <v>1</v>
      </c>
      <c r="H1340" s="936"/>
      <c r="I1340" s="10" t="s">
        <v>1054</v>
      </c>
      <c r="J1340" s="10"/>
      <c r="K1340" s="945"/>
      <c r="L1340" s="943"/>
      <c r="M1340" s="943"/>
      <c r="N1340" s="622"/>
    </row>
    <row r="1341" spans="1:14" s="5" customFormat="1" ht="11.25" x14ac:dyDescent="0.25">
      <c r="A1341" s="927"/>
      <c r="B1341" s="928"/>
      <c r="C1341" s="946"/>
      <c r="D1341" s="936"/>
      <c r="E1341" s="936"/>
      <c r="F1341" s="10" t="s">
        <v>1081</v>
      </c>
      <c r="G1341" s="243">
        <v>1</v>
      </c>
      <c r="H1341" s="936"/>
      <c r="I1341" s="10" t="s">
        <v>1082</v>
      </c>
      <c r="J1341" s="10"/>
      <c r="K1341" s="945"/>
      <c r="L1341" s="943"/>
      <c r="M1341" s="943"/>
      <c r="N1341" s="622"/>
    </row>
    <row r="1342" spans="1:14" s="5" customFormat="1" ht="11.25" x14ac:dyDescent="0.25">
      <c r="A1342" s="927"/>
      <c r="B1342" s="928"/>
      <c r="C1342" s="946"/>
      <c r="D1342" s="936"/>
      <c r="E1342" s="936"/>
      <c r="F1342" s="10" t="s">
        <v>1077</v>
      </c>
      <c r="G1342" s="243">
        <v>4</v>
      </c>
      <c r="H1342" s="936"/>
      <c r="I1342" s="10" t="s">
        <v>1057</v>
      </c>
      <c r="J1342" s="10" t="s">
        <v>1078</v>
      </c>
      <c r="K1342" s="945"/>
      <c r="L1342" s="943"/>
      <c r="M1342" s="943"/>
      <c r="N1342" s="622"/>
    </row>
    <row r="1343" spans="1:14" s="5" customFormat="1" ht="11.25" x14ac:dyDescent="0.25">
      <c r="A1343" s="927"/>
      <c r="B1343" s="928"/>
      <c r="C1343" s="946"/>
      <c r="D1343" s="936"/>
      <c r="E1343" s="936"/>
      <c r="F1343" s="10" t="s">
        <v>1079</v>
      </c>
      <c r="G1343" s="243">
        <v>1</v>
      </c>
      <c r="H1343" s="936"/>
      <c r="I1343" s="10" t="s">
        <v>1050</v>
      </c>
      <c r="J1343" s="10"/>
      <c r="K1343" s="945"/>
      <c r="L1343" s="943"/>
      <c r="M1343" s="943"/>
      <c r="N1343" s="622"/>
    </row>
    <row r="1344" spans="1:14" s="5" customFormat="1" ht="11.25" x14ac:dyDescent="0.25">
      <c r="A1344" s="927"/>
      <c r="B1344" s="928"/>
      <c r="C1344" s="946"/>
      <c r="D1344" s="936"/>
      <c r="E1344" s="936"/>
      <c r="F1344" s="10" t="s">
        <v>1107</v>
      </c>
      <c r="G1344" s="243">
        <v>1</v>
      </c>
      <c r="H1344" s="936"/>
      <c r="I1344" s="10" t="s">
        <v>1108</v>
      </c>
      <c r="J1344" s="10" t="s">
        <v>1112</v>
      </c>
      <c r="K1344" s="945"/>
      <c r="L1344" s="943"/>
      <c r="M1344" s="943"/>
      <c r="N1344" s="622"/>
    </row>
    <row r="1345" spans="1:14" s="5" customFormat="1" ht="11.25" x14ac:dyDescent="0.25">
      <c r="A1345" s="927"/>
      <c r="B1345" s="928"/>
      <c r="C1345" s="946"/>
      <c r="D1345" s="936"/>
      <c r="E1345" s="936"/>
      <c r="F1345" s="10" t="s">
        <v>1080</v>
      </c>
      <c r="G1345" s="243">
        <v>5</v>
      </c>
      <c r="H1345" s="936"/>
      <c r="I1345" s="10" t="s">
        <v>1050</v>
      </c>
      <c r="J1345" s="10"/>
      <c r="K1345" s="945"/>
      <c r="L1345" s="943"/>
      <c r="M1345" s="943"/>
      <c r="N1345" s="622"/>
    </row>
    <row r="1346" spans="1:14" s="5" customFormat="1" ht="11.25" x14ac:dyDescent="0.25">
      <c r="A1346" s="927"/>
      <c r="B1346" s="928"/>
      <c r="C1346" s="946"/>
      <c r="D1346" s="936"/>
      <c r="E1346" s="936"/>
      <c r="F1346" s="10" t="s">
        <v>1092</v>
      </c>
      <c r="G1346" s="243">
        <v>2</v>
      </c>
      <c r="H1346" s="936"/>
      <c r="I1346" s="10" t="s">
        <v>1050</v>
      </c>
      <c r="J1346" s="10"/>
      <c r="K1346" s="945"/>
      <c r="L1346" s="943"/>
      <c r="M1346" s="943"/>
      <c r="N1346" s="622"/>
    </row>
    <row r="1347" spans="1:14" s="5" customFormat="1" ht="11.25" x14ac:dyDescent="0.25">
      <c r="A1347" s="927"/>
      <c r="B1347" s="928"/>
      <c r="C1347" s="946"/>
      <c r="D1347" s="936"/>
      <c r="E1347" s="936"/>
      <c r="F1347" s="10" t="s">
        <v>1386</v>
      </c>
      <c r="G1347" s="243">
        <v>1</v>
      </c>
      <c r="H1347" s="936"/>
      <c r="I1347" s="10" t="s">
        <v>1050</v>
      </c>
      <c r="J1347" s="10"/>
      <c r="K1347" s="945"/>
      <c r="L1347" s="943"/>
      <c r="M1347" s="943"/>
      <c r="N1347" s="622"/>
    </row>
    <row r="1348" spans="1:14" s="5" customFormat="1" ht="11.25" x14ac:dyDescent="0.25">
      <c r="A1348" s="927"/>
      <c r="B1348" s="928"/>
      <c r="C1348" s="946"/>
      <c r="D1348" s="936"/>
      <c r="E1348" s="936"/>
      <c r="F1348" s="10" t="s">
        <v>1414</v>
      </c>
      <c r="G1348" s="243">
        <v>1</v>
      </c>
      <c r="H1348" s="936"/>
      <c r="I1348" s="10" t="s">
        <v>1050</v>
      </c>
      <c r="J1348" s="10"/>
      <c r="K1348" s="945"/>
      <c r="L1348" s="943"/>
      <c r="M1348" s="943"/>
      <c r="N1348" s="622"/>
    </row>
    <row r="1349" spans="1:14" s="5" customFormat="1" ht="11.25" x14ac:dyDescent="0.25">
      <c r="A1349" s="927" t="s">
        <v>5022</v>
      </c>
      <c r="B1349" s="928" t="s">
        <v>0</v>
      </c>
      <c r="C1349" s="946" t="s">
        <v>5827</v>
      </c>
      <c r="D1349" s="936" t="s">
        <v>64</v>
      </c>
      <c r="E1349" s="936" t="s">
        <v>1419</v>
      </c>
      <c r="F1349" s="10" t="s">
        <v>1420</v>
      </c>
      <c r="G1349" s="243">
        <v>1</v>
      </c>
      <c r="H1349" s="936" t="s">
        <v>6682</v>
      </c>
      <c r="I1349" s="10" t="s">
        <v>1054</v>
      </c>
      <c r="J1349" s="10" t="s">
        <v>1412</v>
      </c>
      <c r="K1349" s="945">
        <v>4</v>
      </c>
      <c r="L1349" s="943"/>
      <c r="M1349" s="943"/>
      <c r="N1349" s="622"/>
    </row>
    <row r="1350" spans="1:14" s="5" customFormat="1" ht="11.25" x14ac:dyDescent="0.25">
      <c r="A1350" s="927"/>
      <c r="B1350" s="928"/>
      <c r="C1350" s="946"/>
      <c r="D1350" s="936"/>
      <c r="E1350" s="936"/>
      <c r="F1350" s="10" t="s">
        <v>1088</v>
      </c>
      <c r="G1350" s="243">
        <v>3</v>
      </c>
      <c r="H1350" s="936"/>
      <c r="I1350" s="10" t="s">
        <v>1054</v>
      </c>
      <c r="J1350" s="10"/>
      <c r="K1350" s="945"/>
      <c r="L1350" s="943"/>
      <c r="M1350" s="943"/>
      <c r="N1350" s="622"/>
    </row>
    <row r="1351" spans="1:14" s="5" customFormat="1" ht="11.25" x14ac:dyDescent="0.25">
      <c r="A1351" s="927"/>
      <c r="B1351" s="928"/>
      <c r="C1351" s="946"/>
      <c r="D1351" s="936"/>
      <c r="E1351" s="936"/>
      <c r="F1351" s="10" t="s">
        <v>1056</v>
      </c>
      <c r="G1351" s="243">
        <v>1</v>
      </c>
      <c r="H1351" s="936"/>
      <c r="I1351" s="10" t="s">
        <v>1057</v>
      </c>
      <c r="J1351" s="10" t="s">
        <v>1058</v>
      </c>
      <c r="K1351" s="945"/>
      <c r="L1351" s="943"/>
      <c r="M1351" s="943"/>
      <c r="N1351" s="622"/>
    </row>
    <row r="1352" spans="1:14" s="5" customFormat="1" ht="11.25" x14ac:dyDescent="0.25">
      <c r="A1352" s="927"/>
      <c r="B1352" s="928"/>
      <c r="C1352" s="946"/>
      <c r="D1352" s="936"/>
      <c r="E1352" s="936"/>
      <c r="F1352" s="10" t="s">
        <v>1059</v>
      </c>
      <c r="G1352" s="243">
        <v>1</v>
      </c>
      <c r="H1352" s="936"/>
      <c r="I1352" s="10" t="s">
        <v>1050</v>
      </c>
      <c r="J1352" s="10" t="s">
        <v>1062</v>
      </c>
      <c r="K1352" s="945"/>
      <c r="L1352" s="943"/>
      <c r="M1352" s="943"/>
      <c r="N1352" s="622"/>
    </row>
    <row r="1353" spans="1:14" s="5" customFormat="1" ht="11.25" x14ac:dyDescent="0.25">
      <c r="A1353" s="927"/>
      <c r="B1353" s="928"/>
      <c r="C1353" s="946"/>
      <c r="D1353" s="936"/>
      <c r="E1353" s="936"/>
      <c r="F1353" s="10" t="s">
        <v>1061</v>
      </c>
      <c r="G1353" s="243">
        <v>1</v>
      </c>
      <c r="H1353" s="936"/>
      <c r="I1353" s="10" t="s">
        <v>1050</v>
      </c>
      <c r="J1353" s="10"/>
      <c r="K1353" s="945"/>
      <c r="L1353" s="943"/>
      <c r="M1353" s="943"/>
      <c r="N1353" s="622"/>
    </row>
    <row r="1354" spans="1:14" s="5" customFormat="1" ht="11.25" x14ac:dyDescent="0.25">
      <c r="A1354" s="927"/>
      <c r="B1354" s="928"/>
      <c r="C1354" s="946"/>
      <c r="D1354" s="936"/>
      <c r="E1354" s="936"/>
      <c r="F1354" s="10" t="s">
        <v>1098</v>
      </c>
      <c r="G1354" s="243">
        <v>2</v>
      </c>
      <c r="H1354" s="936"/>
      <c r="I1354" s="10" t="s">
        <v>1054</v>
      </c>
      <c r="J1354" s="10"/>
      <c r="K1354" s="945"/>
      <c r="L1354" s="943"/>
      <c r="M1354" s="943"/>
      <c r="N1354" s="622"/>
    </row>
    <row r="1355" spans="1:14" s="5" customFormat="1" ht="11.25" x14ac:dyDescent="0.25">
      <c r="A1355" s="927"/>
      <c r="B1355" s="928"/>
      <c r="C1355" s="946"/>
      <c r="D1355" s="936"/>
      <c r="E1355" s="936"/>
      <c r="F1355" s="10" t="s">
        <v>1089</v>
      </c>
      <c r="G1355" s="243">
        <v>1</v>
      </c>
      <c r="H1355" s="936"/>
      <c r="I1355" s="10" t="s">
        <v>1054</v>
      </c>
      <c r="J1355" s="10"/>
      <c r="K1355" s="945"/>
      <c r="L1355" s="943"/>
      <c r="M1355" s="943"/>
      <c r="N1355" s="622"/>
    </row>
    <row r="1356" spans="1:14" s="5" customFormat="1" ht="11.25" x14ac:dyDescent="0.25">
      <c r="A1356" s="927"/>
      <c r="B1356" s="928"/>
      <c r="C1356" s="946"/>
      <c r="D1356" s="936"/>
      <c r="E1356" s="936"/>
      <c r="F1356" s="10" t="s">
        <v>1063</v>
      </c>
      <c r="G1356" s="243">
        <v>3</v>
      </c>
      <c r="H1356" s="936"/>
      <c r="I1356" s="10" t="s">
        <v>1118</v>
      </c>
      <c r="J1356" s="10"/>
      <c r="K1356" s="945"/>
      <c r="L1356" s="943"/>
      <c r="M1356" s="943"/>
      <c r="N1356" s="622"/>
    </row>
    <row r="1357" spans="1:14" s="5" customFormat="1" ht="11.25" x14ac:dyDescent="0.25">
      <c r="A1357" s="927"/>
      <c r="B1357" s="928"/>
      <c r="C1357" s="946"/>
      <c r="D1357" s="936"/>
      <c r="E1357" s="936"/>
      <c r="F1357" s="10" t="s">
        <v>1065</v>
      </c>
      <c r="G1357" s="243">
        <v>3</v>
      </c>
      <c r="H1357" s="936"/>
      <c r="I1357" s="10" t="s">
        <v>1118</v>
      </c>
      <c r="J1357" s="10"/>
      <c r="K1357" s="945"/>
      <c r="L1357" s="943"/>
      <c r="M1357" s="943"/>
      <c r="N1357" s="622"/>
    </row>
    <row r="1358" spans="1:14" s="5" customFormat="1" ht="11.25" x14ac:dyDescent="0.25">
      <c r="A1358" s="927"/>
      <c r="B1358" s="928"/>
      <c r="C1358" s="946"/>
      <c r="D1358" s="936"/>
      <c r="E1358" s="936"/>
      <c r="F1358" s="10" t="s">
        <v>1068</v>
      </c>
      <c r="G1358" s="243">
        <v>1</v>
      </c>
      <c r="H1358" s="936"/>
      <c r="I1358" s="10" t="s">
        <v>1069</v>
      </c>
      <c r="J1358" s="10" t="s">
        <v>1418</v>
      </c>
      <c r="K1358" s="945"/>
      <c r="L1358" s="943"/>
      <c r="M1358" s="943"/>
      <c r="N1358" s="622"/>
    </row>
    <row r="1359" spans="1:14" s="5" customFormat="1" ht="11.25" x14ac:dyDescent="0.25">
      <c r="A1359" s="927"/>
      <c r="B1359" s="928"/>
      <c r="C1359" s="946"/>
      <c r="D1359" s="936"/>
      <c r="E1359" s="936"/>
      <c r="F1359" s="10" t="s">
        <v>1071</v>
      </c>
      <c r="G1359" s="243">
        <v>1</v>
      </c>
      <c r="H1359" s="936"/>
      <c r="I1359" s="10" t="s">
        <v>1069</v>
      </c>
      <c r="J1359" s="10" t="s">
        <v>1398</v>
      </c>
      <c r="K1359" s="945"/>
      <c r="L1359" s="943"/>
      <c r="M1359" s="943"/>
      <c r="N1359" s="622"/>
    </row>
    <row r="1360" spans="1:14" s="5" customFormat="1" ht="11.25" x14ac:dyDescent="0.25">
      <c r="A1360" s="927"/>
      <c r="B1360" s="928"/>
      <c r="C1360" s="946"/>
      <c r="D1360" s="936"/>
      <c r="E1360" s="936"/>
      <c r="F1360" s="10" t="s">
        <v>1073</v>
      </c>
      <c r="G1360" s="243">
        <v>1</v>
      </c>
      <c r="H1360" s="936"/>
      <c r="I1360" s="10" t="s">
        <v>1069</v>
      </c>
      <c r="J1360" s="10" t="s">
        <v>1413</v>
      </c>
      <c r="K1360" s="945"/>
      <c r="L1360" s="943"/>
      <c r="M1360" s="943"/>
      <c r="N1360" s="622"/>
    </row>
    <row r="1361" spans="1:14" s="5" customFormat="1" ht="11.25" x14ac:dyDescent="0.25">
      <c r="A1361" s="927"/>
      <c r="B1361" s="928"/>
      <c r="C1361" s="946"/>
      <c r="D1361" s="936"/>
      <c r="E1361" s="936"/>
      <c r="F1361" s="10" t="s">
        <v>1106</v>
      </c>
      <c r="G1361" s="243">
        <v>1</v>
      </c>
      <c r="H1361" s="936"/>
      <c r="I1361" s="10" t="s">
        <v>1054</v>
      </c>
      <c r="J1361" s="10"/>
      <c r="K1361" s="945"/>
      <c r="L1361" s="943"/>
      <c r="M1361" s="943"/>
      <c r="N1361" s="622"/>
    </row>
    <row r="1362" spans="1:14" s="5" customFormat="1" ht="11.25" x14ac:dyDescent="0.25">
      <c r="A1362" s="927"/>
      <c r="B1362" s="928"/>
      <c r="C1362" s="946"/>
      <c r="D1362" s="936"/>
      <c r="E1362" s="936"/>
      <c r="F1362" s="10" t="s">
        <v>1067</v>
      </c>
      <c r="G1362" s="243">
        <v>1</v>
      </c>
      <c r="H1362" s="936"/>
      <c r="I1362" s="10" t="s">
        <v>1054</v>
      </c>
      <c r="J1362" s="10"/>
      <c r="K1362" s="945"/>
      <c r="L1362" s="943"/>
      <c r="M1362" s="943"/>
      <c r="N1362" s="622"/>
    </row>
    <row r="1363" spans="1:14" s="5" customFormat="1" ht="11.25" x14ac:dyDescent="0.25">
      <c r="A1363" s="927"/>
      <c r="B1363" s="928"/>
      <c r="C1363" s="946"/>
      <c r="D1363" s="936"/>
      <c r="E1363" s="936"/>
      <c r="F1363" s="10" t="s">
        <v>1076</v>
      </c>
      <c r="G1363" s="243">
        <v>1</v>
      </c>
      <c r="H1363" s="936"/>
      <c r="I1363" s="10" t="s">
        <v>1054</v>
      </c>
      <c r="J1363" s="10"/>
      <c r="K1363" s="945"/>
      <c r="L1363" s="943"/>
      <c r="M1363" s="943"/>
      <c r="N1363" s="622"/>
    </row>
    <row r="1364" spans="1:14" s="5" customFormat="1" ht="11.25" x14ac:dyDescent="0.25">
      <c r="A1364" s="927"/>
      <c r="B1364" s="928"/>
      <c r="C1364" s="946"/>
      <c r="D1364" s="936"/>
      <c r="E1364" s="936"/>
      <c r="F1364" s="10" t="s">
        <v>1081</v>
      </c>
      <c r="G1364" s="243">
        <v>1</v>
      </c>
      <c r="H1364" s="936"/>
      <c r="I1364" s="10" t="s">
        <v>1082</v>
      </c>
      <c r="J1364" s="10"/>
      <c r="K1364" s="945"/>
      <c r="L1364" s="943"/>
      <c r="M1364" s="943"/>
      <c r="N1364" s="622"/>
    </row>
    <row r="1365" spans="1:14" s="5" customFormat="1" ht="11.25" x14ac:dyDescent="0.25">
      <c r="A1365" s="927"/>
      <c r="B1365" s="928"/>
      <c r="C1365" s="946"/>
      <c r="D1365" s="936"/>
      <c r="E1365" s="936"/>
      <c r="F1365" s="10" t="s">
        <v>1077</v>
      </c>
      <c r="G1365" s="243">
        <v>4</v>
      </c>
      <c r="H1365" s="936"/>
      <c r="I1365" s="10" t="s">
        <v>1057</v>
      </c>
      <c r="J1365" s="10" t="s">
        <v>1078</v>
      </c>
      <c r="K1365" s="945"/>
      <c r="L1365" s="943"/>
      <c r="M1365" s="943"/>
      <c r="N1365" s="622"/>
    </row>
    <row r="1366" spans="1:14" s="5" customFormat="1" ht="11.25" x14ac:dyDescent="0.25">
      <c r="A1366" s="927"/>
      <c r="B1366" s="928"/>
      <c r="C1366" s="946"/>
      <c r="D1366" s="936"/>
      <c r="E1366" s="936"/>
      <c r="F1366" s="10" t="s">
        <v>1079</v>
      </c>
      <c r="G1366" s="243">
        <v>1</v>
      </c>
      <c r="H1366" s="936"/>
      <c r="I1366" s="10" t="s">
        <v>1050</v>
      </c>
      <c r="J1366" s="10"/>
      <c r="K1366" s="945"/>
      <c r="L1366" s="943"/>
      <c r="M1366" s="943"/>
      <c r="N1366" s="622"/>
    </row>
    <row r="1367" spans="1:14" s="5" customFormat="1" ht="11.25" x14ac:dyDescent="0.25">
      <c r="A1367" s="927"/>
      <c r="B1367" s="928"/>
      <c r="C1367" s="946"/>
      <c r="D1367" s="936"/>
      <c r="E1367" s="936"/>
      <c r="F1367" s="10" t="s">
        <v>1107</v>
      </c>
      <c r="G1367" s="243">
        <v>1</v>
      </c>
      <c r="H1367" s="936"/>
      <c r="I1367" s="10" t="s">
        <v>1108</v>
      </c>
      <c r="J1367" s="10" t="s">
        <v>1112</v>
      </c>
      <c r="K1367" s="945"/>
      <c r="L1367" s="943"/>
      <c r="M1367" s="943"/>
      <c r="N1367" s="622"/>
    </row>
    <row r="1368" spans="1:14" s="5" customFormat="1" ht="11.25" x14ac:dyDescent="0.25">
      <c r="A1368" s="927"/>
      <c r="B1368" s="928"/>
      <c r="C1368" s="946"/>
      <c r="D1368" s="936"/>
      <c r="E1368" s="936"/>
      <c r="F1368" s="10" t="s">
        <v>1080</v>
      </c>
      <c r="G1368" s="243">
        <v>5</v>
      </c>
      <c r="H1368" s="936"/>
      <c r="I1368" s="10" t="s">
        <v>1050</v>
      </c>
      <c r="J1368" s="10"/>
      <c r="K1368" s="945"/>
      <c r="L1368" s="943"/>
      <c r="M1368" s="943"/>
      <c r="N1368" s="622"/>
    </row>
    <row r="1369" spans="1:14" s="5" customFormat="1" ht="11.25" x14ac:dyDescent="0.25">
      <c r="A1369" s="927"/>
      <c r="B1369" s="928"/>
      <c r="C1369" s="946"/>
      <c r="D1369" s="936"/>
      <c r="E1369" s="936"/>
      <c r="F1369" s="10" t="s">
        <v>1092</v>
      </c>
      <c r="G1369" s="243">
        <v>2</v>
      </c>
      <c r="H1369" s="936"/>
      <c r="I1369" s="10" t="s">
        <v>1050</v>
      </c>
      <c r="J1369" s="10"/>
      <c r="K1369" s="945"/>
      <c r="L1369" s="943"/>
      <c r="M1369" s="943"/>
      <c r="N1369" s="622"/>
    </row>
    <row r="1370" spans="1:14" s="5" customFormat="1" ht="11.25" x14ac:dyDescent="0.25">
      <c r="A1370" s="927"/>
      <c r="B1370" s="928"/>
      <c r="C1370" s="946"/>
      <c r="D1370" s="936"/>
      <c r="E1370" s="936"/>
      <c r="F1370" s="10" t="s">
        <v>1386</v>
      </c>
      <c r="G1370" s="243">
        <v>1</v>
      </c>
      <c r="H1370" s="936"/>
      <c r="I1370" s="10" t="s">
        <v>1050</v>
      </c>
      <c r="J1370" s="10"/>
      <c r="K1370" s="945"/>
      <c r="L1370" s="943"/>
      <c r="M1370" s="943"/>
      <c r="N1370" s="622"/>
    </row>
    <row r="1371" spans="1:14" s="5" customFormat="1" ht="11.25" x14ac:dyDescent="0.25">
      <c r="A1371" s="927"/>
      <c r="B1371" s="928"/>
      <c r="C1371" s="946"/>
      <c r="D1371" s="936"/>
      <c r="E1371" s="936"/>
      <c r="F1371" s="10" t="s">
        <v>1414</v>
      </c>
      <c r="G1371" s="243">
        <v>1</v>
      </c>
      <c r="H1371" s="936"/>
      <c r="I1371" s="10" t="s">
        <v>1050</v>
      </c>
      <c r="J1371" s="10"/>
      <c r="K1371" s="945"/>
      <c r="L1371" s="943"/>
      <c r="M1371" s="943"/>
      <c r="N1371" s="622"/>
    </row>
    <row r="1372" spans="1:14" s="5" customFormat="1" ht="11.25" x14ac:dyDescent="0.25">
      <c r="A1372" s="927" t="s">
        <v>5023</v>
      </c>
      <c r="B1372" s="928" t="s">
        <v>0</v>
      </c>
      <c r="C1372" s="946" t="s">
        <v>5827</v>
      </c>
      <c r="D1372" s="936" t="s">
        <v>64</v>
      </c>
      <c r="E1372" s="936" t="s">
        <v>1421</v>
      </c>
      <c r="F1372" s="10" t="s">
        <v>1422</v>
      </c>
      <c r="G1372" s="243">
        <v>1</v>
      </c>
      <c r="H1372" s="936" t="s">
        <v>6682</v>
      </c>
      <c r="I1372" s="10" t="s">
        <v>1094</v>
      </c>
      <c r="J1372" s="10"/>
      <c r="K1372" s="945">
        <v>4</v>
      </c>
      <c r="L1372" s="943"/>
      <c r="M1372" s="943"/>
      <c r="N1372" s="622"/>
    </row>
    <row r="1373" spans="1:14" s="5" customFormat="1" ht="11.25" x14ac:dyDescent="0.25">
      <c r="A1373" s="927"/>
      <c r="B1373" s="928"/>
      <c r="C1373" s="946"/>
      <c r="D1373" s="936"/>
      <c r="E1373" s="936"/>
      <c r="F1373" s="10" t="s">
        <v>1052</v>
      </c>
      <c r="G1373" s="243">
        <v>1</v>
      </c>
      <c r="H1373" s="936"/>
      <c r="I1373" s="10" t="s">
        <v>1050</v>
      </c>
      <c r="J1373" s="10"/>
      <c r="K1373" s="945"/>
      <c r="L1373" s="943"/>
      <c r="M1373" s="943"/>
      <c r="N1373" s="622"/>
    </row>
    <row r="1374" spans="1:14" s="5" customFormat="1" ht="11.25" x14ac:dyDescent="0.25">
      <c r="A1374" s="927"/>
      <c r="B1374" s="928"/>
      <c r="C1374" s="946"/>
      <c r="D1374" s="936"/>
      <c r="E1374" s="936"/>
      <c r="F1374" s="10" t="s">
        <v>1095</v>
      </c>
      <c r="G1374" s="243">
        <v>1</v>
      </c>
      <c r="H1374" s="936"/>
      <c r="I1374" s="10" t="s">
        <v>1050</v>
      </c>
      <c r="J1374" s="10"/>
      <c r="K1374" s="945"/>
      <c r="L1374" s="943"/>
      <c r="M1374" s="943"/>
      <c r="N1374" s="622"/>
    </row>
    <row r="1375" spans="1:14" s="5" customFormat="1" ht="11.25" x14ac:dyDescent="0.25">
      <c r="A1375" s="927" t="s">
        <v>5024</v>
      </c>
      <c r="B1375" s="928" t="s">
        <v>0</v>
      </c>
      <c r="C1375" s="946" t="s">
        <v>5827</v>
      </c>
      <c r="D1375" s="936" t="s">
        <v>64</v>
      </c>
      <c r="E1375" s="936" t="s">
        <v>1423</v>
      </c>
      <c r="F1375" s="10" t="s">
        <v>1424</v>
      </c>
      <c r="G1375" s="243">
        <v>1</v>
      </c>
      <c r="H1375" s="936" t="s">
        <v>6682</v>
      </c>
      <c r="I1375" s="10" t="s">
        <v>1094</v>
      </c>
      <c r="J1375" s="10"/>
      <c r="K1375" s="945">
        <v>4</v>
      </c>
      <c r="L1375" s="943"/>
      <c r="M1375" s="943"/>
      <c r="N1375" s="622"/>
    </row>
    <row r="1376" spans="1:14" s="5" customFormat="1" ht="11.25" x14ac:dyDescent="0.25">
      <c r="A1376" s="927"/>
      <c r="B1376" s="928"/>
      <c r="C1376" s="946"/>
      <c r="D1376" s="936"/>
      <c r="E1376" s="936"/>
      <c r="F1376" s="10" t="s">
        <v>1052</v>
      </c>
      <c r="G1376" s="243">
        <v>1</v>
      </c>
      <c r="H1376" s="936"/>
      <c r="I1376" s="10" t="s">
        <v>1050</v>
      </c>
      <c r="J1376" s="10"/>
      <c r="K1376" s="945"/>
      <c r="L1376" s="943"/>
      <c r="M1376" s="943"/>
      <c r="N1376" s="622"/>
    </row>
    <row r="1377" spans="1:14" s="5" customFormat="1" ht="11.25" x14ac:dyDescent="0.25">
      <c r="A1377" s="927"/>
      <c r="B1377" s="928"/>
      <c r="C1377" s="946"/>
      <c r="D1377" s="936"/>
      <c r="E1377" s="936"/>
      <c r="F1377" s="10" t="s">
        <v>1095</v>
      </c>
      <c r="G1377" s="243">
        <v>1</v>
      </c>
      <c r="H1377" s="936"/>
      <c r="I1377" s="10" t="s">
        <v>1050</v>
      </c>
      <c r="J1377" s="10"/>
      <c r="K1377" s="945"/>
      <c r="L1377" s="943"/>
      <c r="M1377" s="943"/>
      <c r="N1377" s="622"/>
    </row>
    <row r="1378" spans="1:14" s="5" customFormat="1" ht="11.25" x14ac:dyDescent="0.25">
      <c r="A1378" s="927" t="s">
        <v>5025</v>
      </c>
      <c r="B1378" s="928" t="s">
        <v>0</v>
      </c>
      <c r="C1378" s="946" t="s">
        <v>5827</v>
      </c>
      <c r="D1378" s="936" t="s">
        <v>64</v>
      </c>
      <c r="E1378" s="936" t="s">
        <v>1425</v>
      </c>
      <c r="F1378" s="10" t="s">
        <v>1426</v>
      </c>
      <c r="G1378" s="243">
        <v>1</v>
      </c>
      <c r="H1378" s="936" t="s">
        <v>6682</v>
      </c>
      <c r="I1378" s="10" t="s">
        <v>1094</v>
      </c>
      <c r="J1378" s="10"/>
      <c r="K1378" s="945">
        <v>4</v>
      </c>
      <c r="L1378" s="943"/>
      <c r="M1378" s="943"/>
      <c r="N1378" s="622"/>
    </row>
    <row r="1379" spans="1:14" s="5" customFormat="1" ht="11.25" x14ac:dyDescent="0.25">
      <c r="A1379" s="927"/>
      <c r="B1379" s="928"/>
      <c r="C1379" s="946"/>
      <c r="D1379" s="936"/>
      <c r="E1379" s="936"/>
      <c r="F1379" s="10" t="s">
        <v>1052</v>
      </c>
      <c r="G1379" s="243">
        <v>1</v>
      </c>
      <c r="H1379" s="936"/>
      <c r="I1379" s="10" t="s">
        <v>1050</v>
      </c>
      <c r="J1379" s="10"/>
      <c r="K1379" s="945"/>
      <c r="L1379" s="943"/>
      <c r="M1379" s="943"/>
      <c r="N1379" s="622"/>
    </row>
    <row r="1380" spans="1:14" s="5" customFormat="1" ht="11.25" x14ac:dyDescent="0.25">
      <c r="A1380" s="927"/>
      <c r="B1380" s="928"/>
      <c r="C1380" s="946"/>
      <c r="D1380" s="936"/>
      <c r="E1380" s="936"/>
      <c r="F1380" s="10" t="s">
        <v>1095</v>
      </c>
      <c r="G1380" s="243">
        <v>1</v>
      </c>
      <c r="H1380" s="936"/>
      <c r="I1380" s="10" t="s">
        <v>1050</v>
      </c>
      <c r="J1380" s="10"/>
      <c r="K1380" s="945"/>
      <c r="L1380" s="943"/>
      <c r="M1380" s="943"/>
      <c r="N1380" s="622"/>
    </row>
    <row r="1381" spans="1:14" s="5" customFormat="1" ht="11.25" x14ac:dyDescent="0.25">
      <c r="A1381" s="927" t="s">
        <v>5026</v>
      </c>
      <c r="B1381" s="928" t="s">
        <v>0</v>
      </c>
      <c r="C1381" s="946" t="s">
        <v>5827</v>
      </c>
      <c r="D1381" s="936" t="s">
        <v>64</v>
      </c>
      <c r="E1381" s="936" t="s">
        <v>1427</v>
      </c>
      <c r="F1381" s="10" t="s">
        <v>1428</v>
      </c>
      <c r="G1381" s="243">
        <v>1</v>
      </c>
      <c r="H1381" s="936" t="s">
        <v>6682</v>
      </c>
      <c r="I1381" s="10" t="s">
        <v>1094</v>
      </c>
      <c r="J1381" s="10"/>
      <c r="K1381" s="945">
        <v>4</v>
      </c>
      <c r="L1381" s="943"/>
      <c r="M1381" s="943"/>
      <c r="N1381" s="622"/>
    </row>
    <row r="1382" spans="1:14" s="5" customFormat="1" ht="11.25" x14ac:dyDescent="0.25">
      <c r="A1382" s="927"/>
      <c r="B1382" s="928"/>
      <c r="C1382" s="946"/>
      <c r="D1382" s="936"/>
      <c r="E1382" s="936"/>
      <c r="F1382" s="10" t="s">
        <v>1052</v>
      </c>
      <c r="G1382" s="243">
        <v>1</v>
      </c>
      <c r="H1382" s="936"/>
      <c r="I1382" s="10" t="s">
        <v>1050</v>
      </c>
      <c r="J1382" s="10"/>
      <c r="K1382" s="945"/>
      <c r="L1382" s="943"/>
      <c r="M1382" s="943"/>
      <c r="N1382" s="622"/>
    </row>
    <row r="1383" spans="1:14" s="5" customFormat="1" ht="11.25" x14ac:dyDescent="0.25">
      <c r="A1383" s="927"/>
      <c r="B1383" s="928"/>
      <c r="C1383" s="946"/>
      <c r="D1383" s="936"/>
      <c r="E1383" s="936"/>
      <c r="F1383" s="10" t="s">
        <v>1095</v>
      </c>
      <c r="G1383" s="243">
        <v>1</v>
      </c>
      <c r="H1383" s="936"/>
      <c r="I1383" s="10" t="s">
        <v>1050</v>
      </c>
      <c r="J1383" s="10"/>
      <c r="K1383" s="945"/>
      <c r="L1383" s="943"/>
      <c r="M1383" s="943"/>
      <c r="N1383" s="622"/>
    </row>
    <row r="1384" spans="1:14" s="5" customFormat="1" ht="11.25" x14ac:dyDescent="0.25">
      <c r="A1384" s="927"/>
      <c r="B1384" s="928"/>
      <c r="C1384" s="946"/>
      <c r="D1384" s="936"/>
      <c r="E1384" s="936"/>
      <c r="F1384" s="10" t="s">
        <v>1429</v>
      </c>
      <c r="G1384" s="243">
        <v>1</v>
      </c>
      <c r="H1384" s="936"/>
      <c r="I1384" s="10" t="s">
        <v>1094</v>
      </c>
      <c r="J1384" s="10"/>
      <c r="K1384" s="945"/>
      <c r="L1384" s="943"/>
      <c r="M1384" s="943"/>
      <c r="N1384" s="622"/>
    </row>
    <row r="1385" spans="1:14" s="5" customFormat="1" ht="11.25" x14ac:dyDescent="0.25">
      <c r="A1385" s="927"/>
      <c r="B1385" s="928"/>
      <c r="C1385" s="946"/>
      <c r="D1385" s="936"/>
      <c r="E1385" s="936"/>
      <c r="F1385" s="10" t="s">
        <v>1052</v>
      </c>
      <c r="G1385" s="243">
        <v>1</v>
      </c>
      <c r="H1385" s="936"/>
      <c r="I1385" s="10" t="s">
        <v>1050</v>
      </c>
      <c r="J1385" s="10"/>
      <c r="K1385" s="945"/>
      <c r="L1385" s="943"/>
      <c r="M1385" s="943"/>
      <c r="N1385" s="622"/>
    </row>
    <row r="1386" spans="1:14" s="5" customFormat="1" ht="11.25" x14ac:dyDescent="0.25">
      <c r="A1386" s="927"/>
      <c r="B1386" s="928"/>
      <c r="C1386" s="946"/>
      <c r="D1386" s="936"/>
      <c r="E1386" s="936"/>
      <c r="F1386" s="10" t="s">
        <v>1095</v>
      </c>
      <c r="G1386" s="243">
        <v>1</v>
      </c>
      <c r="H1386" s="936"/>
      <c r="I1386" s="10" t="s">
        <v>1050</v>
      </c>
      <c r="J1386" s="10"/>
      <c r="K1386" s="945"/>
      <c r="L1386" s="943"/>
      <c r="M1386" s="943"/>
      <c r="N1386" s="622"/>
    </row>
    <row r="1387" spans="1:14" s="5" customFormat="1" ht="11.25" x14ac:dyDescent="0.25">
      <c r="A1387" s="927" t="s">
        <v>5027</v>
      </c>
      <c r="B1387" s="928" t="s">
        <v>0</v>
      </c>
      <c r="C1387" s="946" t="s">
        <v>5827</v>
      </c>
      <c r="D1387" s="936" t="s">
        <v>67</v>
      </c>
      <c r="E1387" s="936" t="s">
        <v>1430</v>
      </c>
      <c r="F1387" s="10" t="s">
        <v>1431</v>
      </c>
      <c r="G1387" s="243">
        <v>1</v>
      </c>
      <c r="H1387" s="936" t="s">
        <v>6682</v>
      </c>
      <c r="I1387" s="10" t="s">
        <v>1054</v>
      </c>
      <c r="J1387" s="10" t="s">
        <v>1432</v>
      </c>
      <c r="K1387" s="945">
        <v>4</v>
      </c>
      <c r="L1387" s="943"/>
      <c r="M1387" s="943"/>
      <c r="N1387" s="622"/>
    </row>
    <row r="1388" spans="1:14" s="5" customFormat="1" ht="11.25" x14ac:dyDescent="0.25">
      <c r="A1388" s="927"/>
      <c r="B1388" s="928"/>
      <c r="C1388" s="946"/>
      <c r="D1388" s="936"/>
      <c r="E1388" s="936"/>
      <c r="F1388" s="10" t="s">
        <v>1076</v>
      </c>
      <c r="G1388" s="243">
        <v>1</v>
      </c>
      <c r="H1388" s="936"/>
      <c r="I1388" s="10" t="s">
        <v>1050</v>
      </c>
      <c r="J1388" s="10"/>
      <c r="K1388" s="945"/>
      <c r="L1388" s="943"/>
      <c r="M1388" s="943"/>
      <c r="N1388" s="622"/>
    </row>
    <row r="1389" spans="1:14" s="5" customFormat="1" ht="11.25" x14ac:dyDescent="0.25">
      <c r="A1389" s="927"/>
      <c r="B1389" s="928"/>
      <c r="C1389" s="946"/>
      <c r="D1389" s="936"/>
      <c r="E1389" s="936"/>
      <c r="F1389" s="10" t="s">
        <v>1433</v>
      </c>
      <c r="G1389" s="243">
        <v>1</v>
      </c>
      <c r="H1389" s="936"/>
      <c r="I1389" s="10" t="s">
        <v>1050</v>
      </c>
      <c r="J1389" s="10"/>
      <c r="K1389" s="945"/>
      <c r="L1389" s="943"/>
      <c r="M1389" s="943"/>
      <c r="N1389" s="622"/>
    </row>
    <row r="1390" spans="1:14" s="5" customFormat="1" ht="11.25" x14ac:dyDescent="0.25">
      <c r="A1390" s="927" t="s">
        <v>5028</v>
      </c>
      <c r="B1390" s="928" t="s">
        <v>0</v>
      </c>
      <c r="C1390" s="946" t="s">
        <v>5827</v>
      </c>
      <c r="D1390" s="936" t="s">
        <v>67</v>
      </c>
      <c r="E1390" s="936" t="s">
        <v>1434</v>
      </c>
      <c r="F1390" s="10" t="s">
        <v>1435</v>
      </c>
      <c r="G1390" s="243">
        <v>1</v>
      </c>
      <c r="H1390" s="936" t="s">
        <v>6682</v>
      </c>
      <c r="I1390" s="10" t="s">
        <v>1054</v>
      </c>
      <c r="J1390" s="10" t="s">
        <v>1436</v>
      </c>
      <c r="K1390" s="945">
        <v>4</v>
      </c>
      <c r="L1390" s="943"/>
      <c r="M1390" s="943"/>
      <c r="N1390" s="622"/>
    </row>
    <row r="1391" spans="1:14" s="5" customFormat="1" ht="11.25" x14ac:dyDescent="0.25">
      <c r="A1391" s="927"/>
      <c r="B1391" s="928"/>
      <c r="C1391" s="946"/>
      <c r="D1391" s="936"/>
      <c r="E1391" s="936"/>
      <c r="F1391" s="10" t="s">
        <v>1076</v>
      </c>
      <c r="G1391" s="243">
        <v>1</v>
      </c>
      <c r="H1391" s="936"/>
      <c r="I1391" s="10" t="s">
        <v>1050</v>
      </c>
      <c r="J1391" s="10"/>
      <c r="K1391" s="945"/>
      <c r="L1391" s="943"/>
      <c r="M1391" s="943"/>
      <c r="N1391" s="622"/>
    </row>
    <row r="1392" spans="1:14" s="5" customFormat="1" ht="11.25" x14ac:dyDescent="0.25">
      <c r="A1392" s="927"/>
      <c r="B1392" s="928"/>
      <c r="C1392" s="946"/>
      <c r="D1392" s="936"/>
      <c r="E1392" s="936"/>
      <c r="F1392" s="10" t="s">
        <v>1433</v>
      </c>
      <c r="G1392" s="243">
        <v>1</v>
      </c>
      <c r="H1392" s="936"/>
      <c r="I1392" s="10" t="s">
        <v>1050</v>
      </c>
      <c r="J1392" s="10"/>
      <c r="K1392" s="945"/>
      <c r="L1392" s="943"/>
      <c r="M1392" s="943"/>
      <c r="N1392" s="622"/>
    </row>
    <row r="1393" spans="1:14" s="5" customFormat="1" ht="11.25" x14ac:dyDescent="0.25">
      <c r="A1393" s="927" t="s">
        <v>5029</v>
      </c>
      <c r="B1393" s="928" t="s">
        <v>0</v>
      </c>
      <c r="C1393" s="946" t="s">
        <v>5827</v>
      </c>
      <c r="D1393" s="936" t="s">
        <v>67</v>
      </c>
      <c r="E1393" s="936" t="s">
        <v>1437</v>
      </c>
      <c r="F1393" s="10" t="s">
        <v>1438</v>
      </c>
      <c r="G1393" s="243">
        <v>1</v>
      </c>
      <c r="H1393" s="936" t="s">
        <v>6682</v>
      </c>
      <c r="I1393" s="10" t="s">
        <v>1054</v>
      </c>
      <c r="J1393" s="10" t="s">
        <v>1432</v>
      </c>
      <c r="K1393" s="945">
        <v>4</v>
      </c>
      <c r="L1393" s="943"/>
      <c r="M1393" s="943"/>
      <c r="N1393" s="622"/>
    </row>
    <row r="1394" spans="1:14" s="5" customFormat="1" ht="11.25" x14ac:dyDescent="0.25">
      <c r="A1394" s="927"/>
      <c r="B1394" s="928"/>
      <c r="C1394" s="946"/>
      <c r="D1394" s="936"/>
      <c r="E1394" s="936"/>
      <c r="F1394" s="10" t="s">
        <v>1076</v>
      </c>
      <c r="G1394" s="243">
        <v>1</v>
      </c>
      <c r="H1394" s="936"/>
      <c r="I1394" s="10" t="s">
        <v>1050</v>
      </c>
      <c r="J1394" s="10"/>
      <c r="K1394" s="945"/>
      <c r="L1394" s="943"/>
      <c r="M1394" s="943"/>
      <c r="N1394" s="622"/>
    </row>
    <row r="1395" spans="1:14" s="5" customFormat="1" ht="11.25" x14ac:dyDescent="0.25">
      <c r="A1395" s="927"/>
      <c r="B1395" s="928"/>
      <c r="C1395" s="946"/>
      <c r="D1395" s="936"/>
      <c r="E1395" s="936"/>
      <c r="F1395" s="10" t="s">
        <v>1433</v>
      </c>
      <c r="G1395" s="243">
        <v>1</v>
      </c>
      <c r="H1395" s="936"/>
      <c r="I1395" s="10" t="s">
        <v>1050</v>
      </c>
      <c r="J1395" s="10"/>
      <c r="K1395" s="945"/>
      <c r="L1395" s="943"/>
      <c r="M1395" s="943"/>
      <c r="N1395" s="622"/>
    </row>
    <row r="1396" spans="1:14" s="5" customFormat="1" ht="11.25" x14ac:dyDescent="0.25">
      <c r="A1396" s="927" t="s">
        <v>5030</v>
      </c>
      <c r="B1396" s="928" t="s">
        <v>0</v>
      </c>
      <c r="C1396" s="946" t="s">
        <v>5827</v>
      </c>
      <c r="D1396" s="936" t="s">
        <v>64</v>
      </c>
      <c r="E1396" s="936" t="s">
        <v>1439</v>
      </c>
      <c r="F1396" s="10" t="s">
        <v>1440</v>
      </c>
      <c r="G1396" s="243">
        <v>1</v>
      </c>
      <c r="H1396" s="936" t="s">
        <v>6682</v>
      </c>
      <c r="I1396" s="10" t="s">
        <v>59</v>
      </c>
      <c r="J1396" s="10" t="s">
        <v>1441</v>
      </c>
      <c r="K1396" s="945">
        <v>4</v>
      </c>
      <c r="L1396" s="943"/>
      <c r="M1396" s="943"/>
      <c r="N1396" s="622"/>
    </row>
    <row r="1397" spans="1:14" s="5" customFormat="1" ht="11.25" x14ac:dyDescent="0.25">
      <c r="A1397" s="927"/>
      <c r="B1397" s="928"/>
      <c r="C1397" s="946"/>
      <c r="D1397" s="936"/>
      <c r="E1397" s="936"/>
      <c r="F1397" s="10" t="s">
        <v>1089</v>
      </c>
      <c r="G1397" s="243">
        <v>1</v>
      </c>
      <c r="H1397" s="936"/>
      <c r="I1397" s="10" t="s">
        <v>1050</v>
      </c>
      <c r="J1397" s="10"/>
      <c r="K1397" s="945"/>
      <c r="L1397" s="943"/>
      <c r="M1397" s="943"/>
      <c r="N1397" s="622"/>
    </row>
    <row r="1398" spans="1:14" s="5" customFormat="1" ht="11.25" x14ac:dyDescent="0.25">
      <c r="A1398" s="927"/>
      <c r="B1398" s="928"/>
      <c r="C1398" s="946"/>
      <c r="D1398" s="936"/>
      <c r="E1398" s="936"/>
      <c r="F1398" s="10" t="s">
        <v>1063</v>
      </c>
      <c r="G1398" s="243">
        <v>1</v>
      </c>
      <c r="H1398" s="936"/>
      <c r="I1398" s="10" t="s">
        <v>1118</v>
      </c>
      <c r="J1398" s="10"/>
      <c r="K1398" s="945"/>
      <c r="L1398" s="943"/>
      <c r="M1398" s="943"/>
      <c r="N1398" s="622"/>
    </row>
    <row r="1399" spans="1:14" s="5" customFormat="1" ht="11.25" x14ac:dyDescent="0.25">
      <c r="A1399" s="927"/>
      <c r="B1399" s="928"/>
      <c r="C1399" s="946"/>
      <c r="D1399" s="936"/>
      <c r="E1399" s="936"/>
      <c r="F1399" s="10" t="s">
        <v>1341</v>
      </c>
      <c r="G1399" s="243">
        <v>1</v>
      </c>
      <c r="H1399" s="936"/>
      <c r="I1399" s="10" t="s">
        <v>1118</v>
      </c>
      <c r="J1399" s="10"/>
      <c r="K1399" s="945"/>
      <c r="L1399" s="943"/>
      <c r="M1399" s="943"/>
      <c r="N1399" s="622"/>
    </row>
    <row r="1400" spans="1:14" s="5" customFormat="1" ht="11.25" x14ac:dyDescent="0.25">
      <c r="A1400" s="927"/>
      <c r="B1400" s="928"/>
      <c r="C1400" s="946"/>
      <c r="D1400" s="936"/>
      <c r="E1400" s="936"/>
      <c r="F1400" s="10" t="s">
        <v>1065</v>
      </c>
      <c r="G1400" s="243">
        <v>2</v>
      </c>
      <c r="H1400" s="936"/>
      <c r="I1400" s="10" t="s">
        <v>1118</v>
      </c>
      <c r="J1400" s="10"/>
      <c r="K1400" s="945"/>
      <c r="L1400" s="943"/>
      <c r="M1400" s="943"/>
      <c r="N1400" s="622"/>
    </row>
    <row r="1401" spans="1:14" s="5" customFormat="1" ht="11.25" x14ac:dyDescent="0.25">
      <c r="A1401" s="927"/>
      <c r="B1401" s="928"/>
      <c r="C1401" s="946"/>
      <c r="D1401" s="936"/>
      <c r="E1401" s="936"/>
      <c r="F1401" s="10" t="s">
        <v>1106</v>
      </c>
      <c r="G1401" s="243">
        <v>1</v>
      </c>
      <c r="H1401" s="936"/>
      <c r="I1401" s="10" t="s">
        <v>1050</v>
      </c>
      <c r="J1401" s="10"/>
      <c r="K1401" s="945"/>
      <c r="L1401" s="943"/>
      <c r="M1401" s="943"/>
      <c r="N1401" s="622"/>
    </row>
    <row r="1402" spans="1:14" s="5" customFormat="1" ht="11.25" x14ac:dyDescent="0.25">
      <c r="A1402" s="927"/>
      <c r="B1402" s="928"/>
      <c r="C1402" s="946"/>
      <c r="D1402" s="936"/>
      <c r="E1402" s="936"/>
      <c r="F1402" s="10" t="s">
        <v>1068</v>
      </c>
      <c r="G1402" s="243">
        <v>1</v>
      </c>
      <c r="H1402" s="936"/>
      <c r="I1402" s="10" t="s">
        <v>1050</v>
      </c>
      <c r="J1402" s="10"/>
      <c r="K1402" s="945"/>
      <c r="L1402" s="943"/>
      <c r="M1402" s="943"/>
      <c r="N1402" s="622"/>
    </row>
    <row r="1403" spans="1:14" s="5" customFormat="1" ht="11.25" x14ac:dyDescent="0.25">
      <c r="A1403" s="927"/>
      <c r="B1403" s="928"/>
      <c r="C1403" s="946"/>
      <c r="D1403" s="936"/>
      <c r="E1403" s="936"/>
      <c r="F1403" s="10" t="s">
        <v>1071</v>
      </c>
      <c r="G1403" s="243">
        <v>1</v>
      </c>
      <c r="H1403" s="936"/>
      <c r="I1403" s="10" t="s">
        <v>1050</v>
      </c>
      <c r="J1403" s="10"/>
      <c r="K1403" s="945"/>
      <c r="L1403" s="943"/>
      <c r="M1403" s="943"/>
      <c r="N1403" s="622"/>
    </row>
    <row r="1404" spans="1:14" s="5" customFormat="1" ht="11.25" x14ac:dyDescent="0.25">
      <c r="A1404" s="927"/>
      <c r="B1404" s="928"/>
      <c r="C1404" s="946"/>
      <c r="D1404" s="936"/>
      <c r="E1404" s="936"/>
      <c r="F1404" s="10" t="s">
        <v>1106</v>
      </c>
      <c r="G1404" s="243">
        <v>1</v>
      </c>
      <c r="H1404" s="936"/>
      <c r="I1404" s="10" t="s">
        <v>1050</v>
      </c>
      <c r="J1404" s="10"/>
      <c r="K1404" s="945"/>
      <c r="L1404" s="943"/>
      <c r="M1404" s="943"/>
      <c r="N1404" s="622"/>
    </row>
    <row r="1405" spans="1:14" s="5" customFormat="1" ht="11.25" x14ac:dyDescent="0.25">
      <c r="A1405" s="927"/>
      <c r="B1405" s="928"/>
      <c r="C1405" s="946"/>
      <c r="D1405" s="936"/>
      <c r="E1405" s="936"/>
      <c r="F1405" s="10" t="s">
        <v>1442</v>
      </c>
      <c r="G1405" s="243">
        <v>1</v>
      </c>
      <c r="H1405" s="936"/>
      <c r="I1405" s="10" t="s">
        <v>1050</v>
      </c>
      <c r="J1405" s="10"/>
      <c r="K1405" s="945"/>
      <c r="L1405" s="943"/>
      <c r="M1405" s="943"/>
      <c r="N1405" s="622"/>
    </row>
    <row r="1406" spans="1:14" s="5" customFormat="1" ht="11.25" x14ac:dyDescent="0.25">
      <c r="A1406" s="927"/>
      <c r="B1406" s="928"/>
      <c r="C1406" s="946"/>
      <c r="D1406" s="936"/>
      <c r="E1406" s="936"/>
      <c r="F1406" s="10" t="s">
        <v>1386</v>
      </c>
      <c r="G1406" s="243">
        <v>1</v>
      </c>
      <c r="H1406" s="936"/>
      <c r="I1406" s="10" t="s">
        <v>1415</v>
      </c>
      <c r="J1406" s="10"/>
      <c r="K1406" s="945"/>
      <c r="L1406" s="943"/>
      <c r="M1406" s="943"/>
      <c r="N1406" s="622"/>
    </row>
    <row r="1407" spans="1:14" s="5" customFormat="1" ht="11.25" x14ac:dyDescent="0.25">
      <c r="A1407" s="927"/>
      <c r="B1407" s="928"/>
      <c r="C1407" s="946"/>
      <c r="D1407" s="936"/>
      <c r="E1407" s="936"/>
      <c r="F1407" s="10" t="s">
        <v>1080</v>
      </c>
      <c r="G1407" s="243">
        <v>2</v>
      </c>
      <c r="H1407" s="936"/>
      <c r="I1407" s="10" t="s">
        <v>1050</v>
      </c>
      <c r="J1407" s="10"/>
      <c r="K1407" s="945"/>
      <c r="L1407" s="943"/>
      <c r="M1407" s="943"/>
      <c r="N1407" s="622"/>
    </row>
    <row r="1408" spans="1:14" s="5" customFormat="1" ht="11.25" x14ac:dyDescent="0.25">
      <c r="A1408" s="927"/>
      <c r="B1408" s="928"/>
      <c r="C1408" s="946"/>
      <c r="D1408" s="936"/>
      <c r="E1408" s="936"/>
      <c r="F1408" s="10" t="s">
        <v>1092</v>
      </c>
      <c r="G1408" s="243">
        <v>2</v>
      </c>
      <c r="H1408" s="936"/>
      <c r="I1408" s="10" t="s">
        <v>1050</v>
      </c>
      <c r="J1408" s="10"/>
      <c r="K1408" s="945"/>
      <c r="L1408" s="943"/>
      <c r="M1408" s="943"/>
      <c r="N1408" s="622"/>
    </row>
    <row r="1409" spans="1:14" s="5" customFormat="1" ht="11.25" x14ac:dyDescent="0.25">
      <c r="A1409" s="927" t="s">
        <v>5031</v>
      </c>
      <c r="B1409" s="928" t="s">
        <v>0</v>
      </c>
      <c r="C1409" s="946" t="s">
        <v>5827</v>
      </c>
      <c r="D1409" s="936" t="s">
        <v>67</v>
      </c>
      <c r="E1409" s="936" t="s">
        <v>1357</v>
      </c>
      <c r="F1409" s="10" t="s">
        <v>1461</v>
      </c>
      <c r="G1409" s="243">
        <v>2</v>
      </c>
      <c r="H1409" s="936" t="s">
        <v>6682</v>
      </c>
      <c r="I1409" s="10" t="s">
        <v>1462</v>
      </c>
      <c r="J1409" s="10" t="s">
        <v>1371</v>
      </c>
      <c r="K1409" s="945">
        <v>4</v>
      </c>
      <c r="L1409" s="943"/>
      <c r="M1409" s="943"/>
      <c r="N1409" s="622"/>
    </row>
    <row r="1410" spans="1:14" s="5" customFormat="1" ht="22.5" x14ac:dyDescent="0.25">
      <c r="A1410" s="927"/>
      <c r="B1410" s="928"/>
      <c r="C1410" s="946"/>
      <c r="D1410" s="936"/>
      <c r="E1410" s="936"/>
      <c r="F1410" s="10" t="s">
        <v>1214</v>
      </c>
      <c r="G1410" s="243">
        <v>13</v>
      </c>
      <c r="H1410" s="936"/>
      <c r="I1410" s="10" t="s">
        <v>1050</v>
      </c>
      <c r="J1410" s="10"/>
      <c r="K1410" s="945"/>
      <c r="L1410" s="943"/>
      <c r="M1410" s="943"/>
      <c r="N1410" s="622"/>
    </row>
    <row r="1411" spans="1:14" s="5" customFormat="1" ht="22.5" x14ac:dyDescent="0.25">
      <c r="A1411" s="239" t="s">
        <v>5032</v>
      </c>
      <c r="B1411" s="430" t="s">
        <v>0</v>
      </c>
      <c r="C1411" s="435" t="s">
        <v>5827</v>
      </c>
      <c r="D1411" s="246" t="s">
        <v>67</v>
      </c>
      <c r="E1411" s="243" t="s">
        <v>1463</v>
      </c>
      <c r="F1411" s="10" t="s">
        <v>1216</v>
      </c>
      <c r="G1411" s="243">
        <v>7</v>
      </c>
      <c r="H1411" s="362" t="s">
        <v>6684</v>
      </c>
      <c r="I1411" s="10" t="s">
        <v>1217</v>
      </c>
      <c r="J1411" s="10" t="s">
        <v>1218</v>
      </c>
      <c r="K1411" s="244">
        <v>4</v>
      </c>
      <c r="L1411" s="833"/>
      <c r="M1411" s="833"/>
      <c r="N1411" s="622"/>
    </row>
    <row r="1412" spans="1:14" s="5" customFormat="1" ht="22.5" x14ac:dyDescent="0.25">
      <c r="A1412" s="269" t="s">
        <v>5033</v>
      </c>
      <c r="B1412" s="434" t="s">
        <v>0</v>
      </c>
      <c r="C1412" s="435" t="s">
        <v>5827</v>
      </c>
      <c r="D1412" s="243" t="s">
        <v>205</v>
      </c>
      <c r="E1412" s="243" t="s">
        <v>5827</v>
      </c>
      <c r="F1412" s="19" t="s">
        <v>5900</v>
      </c>
      <c r="G1412" s="95">
        <v>1</v>
      </c>
      <c r="H1412" s="95" t="s">
        <v>6684</v>
      </c>
      <c r="I1412" s="20"/>
      <c r="J1412" s="63"/>
      <c r="K1412" s="258">
        <v>1</v>
      </c>
      <c r="L1412" s="852"/>
      <c r="M1412" s="866"/>
      <c r="N1412" s="622"/>
    </row>
    <row r="1413" spans="1:14" s="5" customFormat="1" ht="22.5" x14ac:dyDescent="0.25">
      <c r="A1413" s="269" t="s">
        <v>5034</v>
      </c>
      <c r="B1413" s="430" t="s">
        <v>6683</v>
      </c>
      <c r="C1413" s="435" t="s">
        <v>5827</v>
      </c>
      <c r="D1413" s="275" t="s">
        <v>6716</v>
      </c>
      <c r="E1413" s="271" t="s">
        <v>5827</v>
      </c>
      <c r="F1413" s="10" t="s">
        <v>6689</v>
      </c>
      <c r="G1413" s="271">
        <v>106</v>
      </c>
      <c r="H1413" s="362" t="s">
        <v>6684</v>
      </c>
      <c r="I1413" s="10" t="s">
        <v>1057</v>
      </c>
      <c r="J1413" s="10" t="s">
        <v>1058</v>
      </c>
      <c r="K1413" s="273">
        <v>1</v>
      </c>
      <c r="L1413" s="833"/>
      <c r="M1413" s="833"/>
      <c r="N1413" s="622"/>
    </row>
    <row r="1414" spans="1:14" s="5" customFormat="1" ht="11.25" x14ac:dyDescent="0.25">
      <c r="A1414" s="927" t="s">
        <v>5035</v>
      </c>
      <c r="B1414" s="928" t="s">
        <v>740</v>
      </c>
      <c r="C1414" s="946" t="s">
        <v>5827</v>
      </c>
      <c r="D1414" s="936" t="s">
        <v>6866</v>
      </c>
      <c r="E1414" s="936" t="s">
        <v>6671</v>
      </c>
      <c r="F1414" s="10" t="s">
        <v>1468</v>
      </c>
      <c r="G1414" s="243">
        <v>1</v>
      </c>
      <c r="H1414" s="936" t="s">
        <v>6682</v>
      </c>
      <c r="I1414" s="10" t="s">
        <v>1469</v>
      </c>
      <c r="J1414" s="55"/>
      <c r="K1414" s="945">
        <v>12</v>
      </c>
      <c r="L1414" s="943"/>
      <c r="M1414" s="943"/>
      <c r="N1414" s="622"/>
    </row>
    <row r="1415" spans="1:14" s="5" customFormat="1" ht="11.25" x14ac:dyDescent="0.25">
      <c r="A1415" s="927"/>
      <c r="B1415" s="928"/>
      <c r="C1415" s="946"/>
      <c r="D1415" s="936"/>
      <c r="E1415" s="936"/>
      <c r="F1415" s="10" t="s">
        <v>1470</v>
      </c>
      <c r="G1415" s="243">
        <v>1</v>
      </c>
      <c r="H1415" s="936"/>
      <c r="I1415" s="10"/>
      <c r="J1415" s="55"/>
      <c r="K1415" s="945"/>
      <c r="L1415" s="943"/>
      <c r="M1415" s="943"/>
      <c r="N1415" s="622"/>
    </row>
    <row r="1416" spans="1:14" s="5" customFormat="1" ht="11.25" x14ac:dyDescent="0.25">
      <c r="A1416" s="927"/>
      <c r="B1416" s="928"/>
      <c r="C1416" s="946"/>
      <c r="D1416" s="936"/>
      <c r="E1416" s="936"/>
      <c r="F1416" s="10" t="s">
        <v>1471</v>
      </c>
      <c r="G1416" s="243">
        <v>1</v>
      </c>
      <c r="H1416" s="936"/>
      <c r="I1416" s="10"/>
      <c r="J1416" s="55"/>
      <c r="K1416" s="945"/>
      <c r="L1416" s="943"/>
      <c r="M1416" s="943"/>
      <c r="N1416" s="622"/>
    </row>
    <row r="1417" spans="1:14" s="5" customFormat="1" ht="11.25" x14ac:dyDescent="0.25">
      <c r="A1417" s="927"/>
      <c r="B1417" s="928"/>
      <c r="C1417" s="946"/>
      <c r="D1417" s="936"/>
      <c r="E1417" s="936"/>
      <c r="F1417" s="10" t="s">
        <v>1472</v>
      </c>
      <c r="G1417" s="243">
        <v>1</v>
      </c>
      <c r="H1417" s="936"/>
      <c r="I1417" s="10"/>
      <c r="J1417" s="55"/>
      <c r="K1417" s="945"/>
      <c r="L1417" s="943"/>
      <c r="M1417" s="943"/>
      <c r="N1417" s="622"/>
    </row>
    <row r="1418" spans="1:14" s="5" customFormat="1" ht="11.25" x14ac:dyDescent="0.25">
      <c r="A1418" s="927"/>
      <c r="B1418" s="928"/>
      <c r="C1418" s="946"/>
      <c r="D1418" s="936"/>
      <c r="E1418" s="936"/>
      <c r="F1418" s="10" t="s">
        <v>1473</v>
      </c>
      <c r="G1418" s="243">
        <v>2</v>
      </c>
      <c r="H1418" s="936"/>
      <c r="I1418" s="10"/>
      <c r="J1418" s="55"/>
      <c r="K1418" s="945"/>
      <c r="L1418" s="943"/>
      <c r="M1418" s="943"/>
      <c r="N1418" s="622"/>
    </row>
    <row r="1419" spans="1:14" s="5" customFormat="1" ht="22.5" x14ac:dyDescent="0.25">
      <c r="A1419" s="927"/>
      <c r="B1419" s="928"/>
      <c r="C1419" s="946"/>
      <c r="D1419" s="936"/>
      <c r="E1419" s="936"/>
      <c r="F1419" s="10" t="s">
        <v>1474</v>
      </c>
      <c r="G1419" s="243">
        <v>2</v>
      </c>
      <c r="H1419" s="936"/>
      <c r="I1419" s="10"/>
      <c r="J1419" s="55"/>
      <c r="K1419" s="945"/>
      <c r="L1419" s="943"/>
      <c r="M1419" s="943"/>
      <c r="N1419" s="622"/>
    </row>
    <row r="1420" spans="1:14" s="5" customFormat="1" ht="22.5" x14ac:dyDescent="0.25">
      <c r="A1420" s="927"/>
      <c r="B1420" s="928"/>
      <c r="C1420" s="946"/>
      <c r="D1420" s="936"/>
      <c r="E1420" s="936"/>
      <c r="F1420" s="10" t="s">
        <v>1475</v>
      </c>
      <c r="G1420" s="243">
        <v>2</v>
      </c>
      <c r="H1420" s="936"/>
      <c r="I1420" s="10"/>
      <c r="J1420" s="55"/>
      <c r="K1420" s="945"/>
      <c r="L1420" s="943"/>
      <c r="M1420" s="943"/>
      <c r="N1420" s="622"/>
    </row>
    <row r="1421" spans="1:14" s="5" customFormat="1" ht="11.25" x14ac:dyDescent="0.25">
      <c r="A1421" s="927"/>
      <c r="B1421" s="928"/>
      <c r="C1421" s="946"/>
      <c r="D1421" s="936"/>
      <c r="E1421" s="936"/>
      <c r="F1421" s="10" t="s">
        <v>1476</v>
      </c>
      <c r="G1421" s="243">
        <v>2</v>
      </c>
      <c r="H1421" s="936"/>
      <c r="I1421" s="10"/>
      <c r="J1421" s="55"/>
      <c r="K1421" s="945"/>
      <c r="L1421" s="943"/>
      <c r="M1421" s="943"/>
      <c r="N1421" s="622"/>
    </row>
    <row r="1422" spans="1:14" s="5" customFormat="1" ht="11.25" x14ac:dyDescent="0.25">
      <c r="A1422" s="927"/>
      <c r="B1422" s="928"/>
      <c r="C1422" s="946"/>
      <c r="D1422" s="936"/>
      <c r="E1422" s="936"/>
      <c r="F1422" s="10" t="s">
        <v>1477</v>
      </c>
      <c r="G1422" s="243">
        <v>2</v>
      </c>
      <c r="H1422" s="936"/>
      <c r="I1422" s="10"/>
      <c r="J1422" s="55"/>
      <c r="K1422" s="945"/>
      <c r="L1422" s="943"/>
      <c r="M1422" s="943"/>
      <c r="N1422" s="622"/>
    </row>
    <row r="1423" spans="1:14" s="5" customFormat="1" ht="11.25" x14ac:dyDescent="0.25">
      <c r="A1423" s="927"/>
      <c r="B1423" s="928"/>
      <c r="C1423" s="946"/>
      <c r="D1423" s="936"/>
      <c r="E1423" s="936"/>
      <c r="F1423" s="10" t="s">
        <v>1478</v>
      </c>
      <c r="G1423" s="243">
        <v>2</v>
      </c>
      <c r="H1423" s="936"/>
      <c r="I1423" s="10"/>
      <c r="J1423" s="55"/>
      <c r="K1423" s="945"/>
      <c r="L1423" s="943"/>
      <c r="M1423" s="943"/>
      <c r="N1423" s="622"/>
    </row>
    <row r="1424" spans="1:14" s="5" customFormat="1" ht="11.25" x14ac:dyDescent="0.25">
      <c r="A1424" s="927"/>
      <c r="B1424" s="928"/>
      <c r="C1424" s="946"/>
      <c r="D1424" s="936"/>
      <c r="E1424" s="936"/>
      <c r="F1424" s="10" t="s">
        <v>1479</v>
      </c>
      <c r="G1424" s="243">
        <v>2</v>
      </c>
      <c r="H1424" s="936"/>
      <c r="I1424" s="10"/>
      <c r="J1424" s="55"/>
      <c r="K1424" s="945"/>
      <c r="L1424" s="943"/>
      <c r="M1424" s="943"/>
      <c r="N1424" s="622"/>
    </row>
    <row r="1425" spans="1:14" s="5" customFormat="1" ht="11.25" x14ac:dyDescent="0.25">
      <c r="A1425" s="927"/>
      <c r="B1425" s="928"/>
      <c r="C1425" s="946"/>
      <c r="D1425" s="936"/>
      <c r="E1425" s="936"/>
      <c r="F1425" s="10" t="s">
        <v>1480</v>
      </c>
      <c r="G1425" s="243">
        <v>6</v>
      </c>
      <c r="H1425" s="936"/>
      <c r="I1425" s="10"/>
      <c r="J1425" s="55"/>
      <c r="K1425" s="945"/>
      <c r="L1425" s="943"/>
      <c r="M1425" s="943"/>
      <c r="N1425" s="622"/>
    </row>
    <row r="1426" spans="1:14" s="5" customFormat="1" ht="11.25" x14ac:dyDescent="0.25">
      <c r="A1426" s="927"/>
      <c r="B1426" s="928"/>
      <c r="C1426" s="946"/>
      <c r="D1426" s="936"/>
      <c r="E1426" s="936"/>
      <c r="F1426" s="10" t="s">
        <v>1481</v>
      </c>
      <c r="G1426" s="243">
        <v>1</v>
      </c>
      <c r="H1426" s="936"/>
      <c r="I1426" s="10"/>
      <c r="J1426" s="55"/>
      <c r="K1426" s="945"/>
      <c r="L1426" s="943"/>
      <c r="M1426" s="943"/>
      <c r="N1426" s="622"/>
    </row>
    <row r="1427" spans="1:14" s="5" customFormat="1" ht="11.25" x14ac:dyDescent="0.25">
      <c r="A1427" s="927"/>
      <c r="B1427" s="928"/>
      <c r="C1427" s="946"/>
      <c r="D1427" s="936"/>
      <c r="E1427" s="936"/>
      <c r="F1427" s="10" t="s">
        <v>1107</v>
      </c>
      <c r="G1427" s="243">
        <v>2</v>
      </c>
      <c r="H1427" s="936"/>
      <c r="I1427" s="10"/>
      <c r="J1427" s="55"/>
      <c r="K1427" s="945"/>
      <c r="L1427" s="943"/>
      <c r="M1427" s="943"/>
      <c r="N1427" s="622"/>
    </row>
    <row r="1428" spans="1:14" s="5" customFormat="1" ht="11.25" x14ac:dyDescent="0.25">
      <c r="A1428" s="927"/>
      <c r="B1428" s="928"/>
      <c r="C1428" s="946"/>
      <c r="D1428" s="936"/>
      <c r="E1428" s="936"/>
      <c r="F1428" s="10" t="s">
        <v>1482</v>
      </c>
      <c r="G1428" s="243">
        <v>2</v>
      </c>
      <c r="H1428" s="936"/>
      <c r="I1428" s="10"/>
      <c r="J1428" s="55"/>
      <c r="K1428" s="945"/>
      <c r="L1428" s="943"/>
      <c r="M1428" s="943"/>
      <c r="N1428" s="622"/>
    </row>
    <row r="1429" spans="1:14" s="5" customFormat="1" ht="11.25" x14ac:dyDescent="0.25">
      <c r="A1429" s="927"/>
      <c r="B1429" s="928"/>
      <c r="C1429" s="946"/>
      <c r="D1429" s="936"/>
      <c r="E1429" s="936"/>
      <c r="F1429" s="10" t="s">
        <v>1483</v>
      </c>
      <c r="G1429" s="243">
        <v>2</v>
      </c>
      <c r="H1429" s="936"/>
      <c r="I1429" s="10"/>
      <c r="J1429" s="55"/>
      <c r="K1429" s="945"/>
      <c r="L1429" s="943"/>
      <c r="M1429" s="943"/>
      <c r="N1429" s="622"/>
    </row>
    <row r="1430" spans="1:14" s="5" customFormat="1" ht="11.25" x14ac:dyDescent="0.25">
      <c r="A1430" s="927"/>
      <c r="B1430" s="928"/>
      <c r="C1430" s="946"/>
      <c r="D1430" s="936"/>
      <c r="E1430" s="936"/>
      <c r="F1430" s="10" t="s">
        <v>1484</v>
      </c>
      <c r="G1430" s="243">
        <v>2</v>
      </c>
      <c r="H1430" s="936"/>
      <c r="I1430" s="10"/>
      <c r="J1430" s="55"/>
      <c r="K1430" s="945"/>
      <c r="L1430" s="943"/>
      <c r="M1430" s="943"/>
      <c r="N1430" s="622"/>
    </row>
    <row r="1431" spans="1:14" s="5" customFormat="1" ht="11.25" x14ac:dyDescent="0.25">
      <c r="A1431" s="927"/>
      <c r="B1431" s="928"/>
      <c r="C1431" s="946"/>
      <c r="D1431" s="936"/>
      <c r="E1431" s="936"/>
      <c r="F1431" s="10" t="s">
        <v>1485</v>
      </c>
      <c r="G1431" s="243">
        <v>1</v>
      </c>
      <c r="H1431" s="936"/>
      <c r="I1431" s="10"/>
      <c r="J1431" s="55"/>
      <c r="K1431" s="945"/>
      <c r="L1431" s="943"/>
      <c r="M1431" s="943"/>
      <c r="N1431" s="622"/>
    </row>
    <row r="1432" spans="1:14" s="5" customFormat="1" ht="11.25" x14ac:dyDescent="0.25">
      <c r="A1432" s="927"/>
      <c r="B1432" s="928"/>
      <c r="C1432" s="946"/>
      <c r="D1432" s="936"/>
      <c r="E1432" s="936"/>
      <c r="F1432" s="10" t="s">
        <v>1486</v>
      </c>
      <c r="G1432" s="243">
        <v>2</v>
      </c>
      <c r="H1432" s="936"/>
      <c r="I1432" s="10"/>
      <c r="J1432" s="55"/>
      <c r="K1432" s="945"/>
      <c r="L1432" s="943"/>
      <c r="M1432" s="943"/>
      <c r="N1432" s="622"/>
    </row>
    <row r="1433" spans="1:14" s="5" customFormat="1" ht="22.5" x14ac:dyDescent="0.25">
      <c r="A1433" s="927"/>
      <c r="B1433" s="928"/>
      <c r="C1433" s="946"/>
      <c r="D1433" s="936"/>
      <c r="E1433" s="936"/>
      <c r="F1433" s="10" t="s">
        <v>1487</v>
      </c>
      <c r="G1433" s="243">
        <v>2</v>
      </c>
      <c r="H1433" s="936"/>
      <c r="I1433" s="10"/>
      <c r="J1433" s="55"/>
      <c r="K1433" s="945"/>
      <c r="L1433" s="943"/>
      <c r="M1433" s="943"/>
      <c r="N1433" s="622"/>
    </row>
    <row r="1434" spans="1:14" s="5" customFormat="1" ht="22.5" x14ac:dyDescent="0.25">
      <c r="A1434" s="927"/>
      <c r="B1434" s="928"/>
      <c r="C1434" s="946"/>
      <c r="D1434" s="936"/>
      <c r="E1434" s="936"/>
      <c r="F1434" s="10" t="s">
        <v>1488</v>
      </c>
      <c r="G1434" s="243">
        <v>2</v>
      </c>
      <c r="H1434" s="936"/>
      <c r="I1434" s="10"/>
      <c r="J1434" s="55"/>
      <c r="K1434" s="945"/>
      <c r="L1434" s="943"/>
      <c r="M1434" s="943"/>
      <c r="N1434" s="622"/>
    </row>
    <row r="1435" spans="1:14" s="5" customFormat="1" ht="11.25" x14ac:dyDescent="0.25">
      <c r="A1435" s="927"/>
      <c r="B1435" s="928"/>
      <c r="C1435" s="946"/>
      <c r="D1435" s="936"/>
      <c r="E1435" s="936"/>
      <c r="F1435" s="10" t="s">
        <v>1489</v>
      </c>
      <c r="G1435" s="243">
        <v>2</v>
      </c>
      <c r="H1435" s="936"/>
      <c r="I1435" s="10"/>
      <c r="J1435" s="55"/>
      <c r="K1435" s="945"/>
      <c r="L1435" s="943"/>
      <c r="M1435" s="943"/>
      <c r="N1435" s="622"/>
    </row>
    <row r="1436" spans="1:14" s="5" customFormat="1" ht="11.25" x14ac:dyDescent="0.25">
      <c r="A1436" s="927"/>
      <c r="B1436" s="928"/>
      <c r="C1436" s="946"/>
      <c r="D1436" s="936"/>
      <c r="E1436" s="936"/>
      <c r="F1436" s="10" t="s">
        <v>1490</v>
      </c>
      <c r="G1436" s="243">
        <v>2</v>
      </c>
      <c r="H1436" s="936"/>
      <c r="I1436" s="10"/>
      <c r="J1436" s="55"/>
      <c r="K1436" s="945"/>
      <c r="L1436" s="943"/>
      <c r="M1436" s="943"/>
      <c r="N1436" s="622"/>
    </row>
    <row r="1437" spans="1:14" s="5" customFormat="1" ht="11.25" x14ac:dyDescent="0.25">
      <c r="A1437" s="927"/>
      <c r="B1437" s="928"/>
      <c r="C1437" s="946"/>
      <c r="D1437" s="936"/>
      <c r="E1437" s="936"/>
      <c r="F1437" s="10" t="s">
        <v>1491</v>
      </c>
      <c r="G1437" s="243">
        <v>6</v>
      </c>
      <c r="H1437" s="936"/>
      <c r="I1437" s="10"/>
      <c r="J1437" s="55"/>
      <c r="K1437" s="945"/>
      <c r="L1437" s="943"/>
      <c r="M1437" s="943"/>
      <c r="N1437" s="622"/>
    </row>
    <row r="1438" spans="1:14" s="5" customFormat="1" ht="11.25" x14ac:dyDescent="0.25">
      <c r="A1438" s="927"/>
      <c r="B1438" s="928"/>
      <c r="C1438" s="946"/>
      <c r="D1438" s="936"/>
      <c r="E1438" s="936"/>
      <c r="F1438" s="10" t="s">
        <v>1492</v>
      </c>
      <c r="G1438" s="243">
        <v>1</v>
      </c>
      <c r="H1438" s="936"/>
      <c r="I1438" s="10"/>
      <c r="J1438" s="55"/>
      <c r="K1438" s="945"/>
      <c r="L1438" s="943"/>
      <c r="M1438" s="943"/>
      <c r="N1438" s="622"/>
    </row>
    <row r="1439" spans="1:14" s="5" customFormat="1" ht="11.25" x14ac:dyDescent="0.25">
      <c r="A1439" s="927"/>
      <c r="B1439" s="928"/>
      <c r="C1439" s="946"/>
      <c r="D1439" s="936"/>
      <c r="E1439" s="936"/>
      <c r="F1439" s="10" t="s">
        <v>1493</v>
      </c>
      <c r="G1439" s="243">
        <v>1</v>
      </c>
      <c r="H1439" s="936"/>
      <c r="I1439" s="10" t="s">
        <v>1494</v>
      </c>
      <c r="J1439" s="55"/>
      <c r="K1439" s="945"/>
      <c r="L1439" s="943"/>
      <c r="M1439" s="943"/>
      <c r="N1439" s="622"/>
    </row>
    <row r="1440" spans="1:14" s="5" customFormat="1" ht="11.25" x14ac:dyDescent="0.25">
      <c r="A1440" s="927"/>
      <c r="B1440" s="928"/>
      <c r="C1440" s="946"/>
      <c r="D1440" s="936"/>
      <c r="E1440" s="936"/>
      <c r="F1440" s="10" t="s">
        <v>1495</v>
      </c>
      <c r="G1440" s="243">
        <v>1</v>
      </c>
      <c r="H1440" s="936"/>
      <c r="I1440" s="10"/>
      <c r="J1440" s="55"/>
      <c r="K1440" s="945"/>
      <c r="L1440" s="943"/>
      <c r="M1440" s="943"/>
      <c r="N1440" s="622"/>
    </row>
    <row r="1441" spans="1:14" s="5" customFormat="1" ht="11.25" x14ac:dyDescent="0.25">
      <c r="A1441" s="927"/>
      <c r="B1441" s="928"/>
      <c r="C1441" s="946"/>
      <c r="D1441" s="936"/>
      <c r="E1441" s="936"/>
      <c r="F1441" s="10" t="s">
        <v>1480</v>
      </c>
      <c r="G1441" s="243">
        <v>2</v>
      </c>
      <c r="H1441" s="936"/>
      <c r="I1441" s="10"/>
      <c r="J1441" s="55"/>
      <c r="K1441" s="945"/>
      <c r="L1441" s="943"/>
      <c r="M1441" s="943"/>
      <c r="N1441" s="622"/>
    </row>
    <row r="1442" spans="1:14" s="5" customFormat="1" ht="11.25" x14ac:dyDescent="0.25">
      <c r="A1442" s="927"/>
      <c r="B1442" s="928"/>
      <c r="C1442" s="946"/>
      <c r="D1442" s="936"/>
      <c r="E1442" s="936"/>
      <c r="F1442" s="10" t="s">
        <v>1496</v>
      </c>
      <c r="G1442" s="243">
        <v>6</v>
      </c>
      <c r="H1442" s="936"/>
      <c r="I1442" s="10"/>
      <c r="J1442" s="55"/>
      <c r="K1442" s="945"/>
      <c r="L1442" s="943"/>
      <c r="M1442" s="943"/>
      <c r="N1442" s="622"/>
    </row>
    <row r="1443" spans="1:14" s="5" customFormat="1" ht="11.25" x14ac:dyDescent="0.25">
      <c r="A1443" s="927"/>
      <c r="B1443" s="928"/>
      <c r="C1443" s="946"/>
      <c r="D1443" s="936"/>
      <c r="E1443" s="936"/>
      <c r="F1443" s="10" t="s">
        <v>1497</v>
      </c>
      <c r="G1443" s="243">
        <v>6</v>
      </c>
      <c r="H1443" s="936"/>
      <c r="I1443" s="10"/>
      <c r="J1443" s="55"/>
      <c r="K1443" s="945"/>
      <c r="L1443" s="943"/>
      <c r="M1443" s="943"/>
      <c r="N1443" s="622"/>
    </row>
    <row r="1444" spans="1:14" s="5" customFormat="1" ht="11.25" x14ac:dyDescent="0.25">
      <c r="A1444" s="927"/>
      <c r="B1444" s="928"/>
      <c r="C1444" s="946"/>
      <c r="D1444" s="936"/>
      <c r="E1444" s="936"/>
      <c r="F1444" s="10" t="s">
        <v>1498</v>
      </c>
      <c r="G1444" s="243">
        <v>12</v>
      </c>
      <c r="H1444" s="936"/>
      <c r="I1444" s="10"/>
      <c r="J1444" s="55"/>
      <c r="K1444" s="945"/>
      <c r="L1444" s="943"/>
      <c r="M1444" s="943"/>
      <c r="N1444" s="622"/>
    </row>
    <row r="1445" spans="1:14" s="5" customFormat="1" ht="11.25" x14ac:dyDescent="0.25">
      <c r="A1445" s="927"/>
      <c r="B1445" s="928"/>
      <c r="C1445" s="946"/>
      <c r="D1445" s="936"/>
      <c r="E1445" s="936"/>
      <c r="F1445" s="10" t="s">
        <v>1264</v>
      </c>
      <c r="G1445" s="243">
        <v>1</v>
      </c>
      <c r="H1445" s="936"/>
      <c r="I1445" s="10" t="s">
        <v>1499</v>
      </c>
      <c r="J1445" s="55"/>
      <c r="K1445" s="945"/>
      <c r="L1445" s="943"/>
      <c r="M1445" s="943"/>
      <c r="N1445" s="622"/>
    </row>
    <row r="1446" spans="1:14" s="5" customFormat="1" ht="11.25" x14ac:dyDescent="0.25">
      <c r="A1446" s="927"/>
      <c r="B1446" s="928"/>
      <c r="C1446" s="946"/>
      <c r="D1446" s="936"/>
      <c r="E1446" s="936"/>
      <c r="F1446" s="10" t="s">
        <v>1500</v>
      </c>
      <c r="G1446" s="243">
        <v>1</v>
      </c>
      <c r="H1446" s="936"/>
      <c r="I1446" s="10"/>
      <c r="J1446" s="55"/>
      <c r="K1446" s="945"/>
      <c r="L1446" s="943"/>
      <c r="M1446" s="943"/>
      <c r="N1446" s="622"/>
    </row>
    <row r="1447" spans="1:14" s="5" customFormat="1" ht="11.25" x14ac:dyDescent="0.25">
      <c r="A1447" s="927"/>
      <c r="B1447" s="928"/>
      <c r="C1447" s="946"/>
      <c r="D1447" s="936"/>
      <c r="E1447" s="936"/>
      <c r="F1447" s="10" t="s">
        <v>1501</v>
      </c>
      <c r="G1447" s="243">
        <v>1</v>
      </c>
      <c r="H1447" s="936"/>
      <c r="I1447" s="10"/>
      <c r="J1447" s="55"/>
      <c r="K1447" s="945"/>
      <c r="L1447" s="943"/>
      <c r="M1447" s="943"/>
      <c r="N1447" s="622"/>
    </row>
    <row r="1448" spans="1:14" s="5" customFormat="1" ht="11.25" x14ac:dyDescent="0.25">
      <c r="A1448" s="927"/>
      <c r="B1448" s="928"/>
      <c r="C1448" s="946"/>
      <c r="D1448" s="936"/>
      <c r="E1448" s="936"/>
      <c r="F1448" s="10" t="s">
        <v>1502</v>
      </c>
      <c r="G1448" s="243">
        <v>1</v>
      </c>
      <c r="H1448" s="936"/>
      <c r="I1448" s="10"/>
      <c r="J1448" s="55"/>
      <c r="K1448" s="945"/>
      <c r="L1448" s="943"/>
      <c r="M1448" s="943"/>
      <c r="N1448" s="622"/>
    </row>
    <row r="1449" spans="1:14" s="5" customFormat="1" ht="11.25" x14ac:dyDescent="0.25">
      <c r="A1449" s="927"/>
      <c r="B1449" s="928"/>
      <c r="C1449" s="946"/>
      <c r="D1449" s="936"/>
      <c r="E1449" s="936"/>
      <c r="F1449" s="10" t="s">
        <v>1503</v>
      </c>
      <c r="G1449" s="243">
        <v>1</v>
      </c>
      <c r="H1449" s="936"/>
      <c r="I1449" s="10"/>
      <c r="J1449" s="55"/>
      <c r="K1449" s="945"/>
      <c r="L1449" s="943"/>
      <c r="M1449" s="943"/>
      <c r="N1449" s="622"/>
    </row>
    <row r="1450" spans="1:14" s="5" customFormat="1" ht="11.25" x14ac:dyDescent="0.25">
      <c r="A1450" s="927"/>
      <c r="B1450" s="928"/>
      <c r="C1450" s="946"/>
      <c r="D1450" s="936"/>
      <c r="E1450" s="936"/>
      <c r="F1450" s="10" t="s">
        <v>1504</v>
      </c>
      <c r="G1450" s="243">
        <v>1</v>
      </c>
      <c r="H1450" s="936"/>
      <c r="I1450" s="10"/>
      <c r="J1450" s="55"/>
      <c r="K1450" s="945"/>
      <c r="L1450" s="943"/>
      <c r="M1450" s="943"/>
      <c r="N1450" s="622"/>
    </row>
    <row r="1451" spans="1:14" s="5" customFormat="1" ht="11.25" x14ac:dyDescent="0.25">
      <c r="A1451" s="927"/>
      <c r="B1451" s="928"/>
      <c r="C1451" s="946"/>
      <c r="D1451" s="936"/>
      <c r="E1451" s="936"/>
      <c r="F1451" s="10" t="s">
        <v>1107</v>
      </c>
      <c r="G1451" s="243">
        <v>1</v>
      </c>
      <c r="H1451" s="936"/>
      <c r="I1451" s="10"/>
      <c r="J1451" s="55"/>
      <c r="K1451" s="945"/>
      <c r="L1451" s="943"/>
      <c r="M1451" s="943"/>
      <c r="N1451" s="622"/>
    </row>
    <row r="1452" spans="1:14" s="5" customFormat="1" ht="11.25" x14ac:dyDescent="0.25">
      <c r="A1452" s="927"/>
      <c r="B1452" s="928"/>
      <c r="C1452" s="946"/>
      <c r="D1452" s="936"/>
      <c r="E1452" s="936"/>
      <c r="F1452" s="10" t="s">
        <v>1483</v>
      </c>
      <c r="G1452" s="243">
        <v>1</v>
      </c>
      <c r="H1452" s="936"/>
      <c r="I1452" s="10"/>
      <c r="J1452" s="55"/>
      <c r="K1452" s="945"/>
      <c r="L1452" s="943"/>
      <c r="M1452" s="943"/>
      <c r="N1452" s="622"/>
    </row>
    <row r="1453" spans="1:14" s="5" customFormat="1" ht="11.25" x14ac:dyDescent="0.25">
      <c r="A1453" s="927"/>
      <c r="B1453" s="928"/>
      <c r="C1453" s="946"/>
      <c r="D1453" s="936"/>
      <c r="E1453" s="936"/>
      <c r="F1453" s="10" t="s">
        <v>1505</v>
      </c>
      <c r="G1453" s="243">
        <v>1</v>
      </c>
      <c r="H1453" s="936"/>
      <c r="I1453" s="10"/>
      <c r="J1453" s="55"/>
      <c r="K1453" s="945"/>
      <c r="L1453" s="943"/>
      <c r="M1453" s="943"/>
      <c r="N1453" s="622"/>
    </row>
    <row r="1454" spans="1:14" s="5" customFormat="1" ht="11.25" x14ac:dyDescent="0.25">
      <c r="A1454" s="927"/>
      <c r="B1454" s="928"/>
      <c r="C1454" s="946"/>
      <c r="D1454" s="936"/>
      <c r="E1454" s="936"/>
      <c r="F1454" s="10" t="s">
        <v>1506</v>
      </c>
      <c r="G1454" s="243">
        <v>1</v>
      </c>
      <c r="H1454" s="936"/>
      <c r="I1454" s="10"/>
      <c r="J1454" s="55"/>
      <c r="K1454" s="945"/>
      <c r="L1454" s="943"/>
      <c r="M1454" s="943"/>
      <c r="N1454" s="622"/>
    </row>
    <row r="1455" spans="1:14" s="5" customFormat="1" ht="11.25" x14ac:dyDescent="0.25">
      <c r="A1455" s="927" t="s">
        <v>5036</v>
      </c>
      <c r="B1455" s="957" t="s">
        <v>6697</v>
      </c>
      <c r="C1455" s="946" t="s">
        <v>5827</v>
      </c>
      <c r="D1455" s="991" t="s">
        <v>6964</v>
      </c>
      <c r="E1455" s="936" t="s">
        <v>1464</v>
      </c>
      <c r="F1455" s="10" t="s">
        <v>1465</v>
      </c>
      <c r="G1455" s="243">
        <v>1</v>
      </c>
      <c r="H1455" s="936" t="s">
        <v>6682</v>
      </c>
      <c r="I1455" s="10" t="s">
        <v>1234</v>
      </c>
      <c r="J1455" s="10" t="s">
        <v>1235</v>
      </c>
      <c r="K1455" s="945">
        <v>2</v>
      </c>
      <c r="L1455" s="943"/>
      <c r="M1455" s="943"/>
      <c r="N1455" s="622"/>
    </row>
    <row r="1456" spans="1:14" s="5" customFormat="1" ht="11.25" x14ac:dyDescent="0.25">
      <c r="A1456" s="927"/>
      <c r="B1456" s="957"/>
      <c r="C1456" s="946"/>
      <c r="D1456" s="991"/>
      <c r="E1456" s="936"/>
      <c r="F1456" s="10" t="s">
        <v>1466</v>
      </c>
      <c r="G1456" s="243">
        <v>1</v>
      </c>
      <c r="H1456" s="936"/>
      <c r="I1456" s="10" t="s">
        <v>1234</v>
      </c>
      <c r="J1456" s="10" t="s">
        <v>1235</v>
      </c>
      <c r="K1456" s="945"/>
      <c r="L1456" s="943"/>
      <c r="M1456" s="943"/>
      <c r="N1456" s="622"/>
    </row>
    <row r="1457" spans="1:14" s="5" customFormat="1" ht="11.25" x14ac:dyDescent="0.25">
      <c r="A1457" s="927"/>
      <c r="B1457" s="957"/>
      <c r="C1457" s="946"/>
      <c r="D1457" s="991"/>
      <c r="E1457" s="936"/>
      <c r="F1457" s="10" t="s">
        <v>1467</v>
      </c>
      <c r="G1457" s="243">
        <v>1</v>
      </c>
      <c r="H1457" s="936"/>
      <c r="I1457" s="10" t="s">
        <v>1234</v>
      </c>
      <c r="J1457" s="10" t="s">
        <v>1235</v>
      </c>
      <c r="K1457" s="945"/>
      <c r="L1457" s="943"/>
      <c r="M1457" s="943"/>
      <c r="N1457" s="622"/>
    </row>
    <row r="1458" spans="1:14" s="5" customFormat="1" ht="22.5" x14ac:dyDescent="0.25">
      <c r="A1458" s="239" t="s">
        <v>5037</v>
      </c>
      <c r="B1458" s="430" t="s">
        <v>6697</v>
      </c>
      <c r="C1458" s="435" t="s">
        <v>5827</v>
      </c>
      <c r="D1458" s="246" t="s">
        <v>743</v>
      </c>
      <c r="E1458" s="243" t="s">
        <v>1443</v>
      </c>
      <c r="F1458" s="10" t="s">
        <v>1444</v>
      </c>
      <c r="G1458" s="243">
        <v>2</v>
      </c>
      <c r="H1458" s="362" t="s">
        <v>6682</v>
      </c>
      <c r="I1458" s="10" t="s">
        <v>59</v>
      </c>
      <c r="J1458" s="10"/>
      <c r="K1458" s="244">
        <v>2</v>
      </c>
      <c r="L1458" s="833"/>
      <c r="M1458" s="833"/>
      <c r="N1458" s="622"/>
    </row>
    <row r="1459" spans="1:14" s="3" customFormat="1" ht="22.5" x14ac:dyDescent="0.25">
      <c r="A1459" s="927" t="s">
        <v>7248</v>
      </c>
      <c r="B1459" s="928" t="s">
        <v>6697</v>
      </c>
      <c r="C1459" s="946" t="s">
        <v>5827</v>
      </c>
      <c r="D1459" s="936" t="s">
        <v>743</v>
      </c>
      <c r="E1459" s="936" t="s">
        <v>1445</v>
      </c>
      <c r="F1459" s="10" t="s">
        <v>1143</v>
      </c>
      <c r="G1459" s="243">
        <v>1</v>
      </c>
      <c r="H1459" s="936" t="s">
        <v>6682</v>
      </c>
      <c r="I1459" s="10" t="s">
        <v>59</v>
      </c>
      <c r="J1459" s="10" t="s">
        <v>1446</v>
      </c>
      <c r="K1459" s="945">
        <v>2</v>
      </c>
      <c r="L1459" s="943"/>
      <c r="M1459" s="943"/>
      <c r="N1459" s="681"/>
    </row>
    <row r="1460" spans="1:14" s="3" customFormat="1" ht="11.25" x14ac:dyDescent="0.25">
      <c r="A1460" s="927"/>
      <c r="B1460" s="928"/>
      <c r="C1460" s="946"/>
      <c r="D1460" s="936"/>
      <c r="E1460" s="936"/>
      <c r="F1460" s="10" t="s">
        <v>1130</v>
      </c>
      <c r="G1460" s="243">
        <v>1</v>
      </c>
      <c r="H1460" s="936"/>
      <c r="I1460" s="10" t="s">
        <v>59</v>
      </c>
      <c r="J1460" s="10" t="s">
        <v>1146</v>
      </c>
      <c r="K1460" s="945"/>
      <c r="L1460" s="943"/>
      <c r="M1460" s="943"/>
      <c r="N1460" s="681"/>
    </row>
    <row r="1461" spans="1:14" s="3" customFormat="1" ht="11.25" x14ac:dyDescent="0.25">
      <c r="A1461" s="927"/>
      <c r="B1461" s="928"/>
      <c r="C1461" s="946"/>
      <c r="D1461" s="936"/>
      <c r="E1461" s="936"/>
      <c r="F1461" s="10" t="s">
        <v>1447</v>
      </c>
      <c r="G1461" s="243">
        <v>2</v>
      </c>
      <c r="H1461" s="936"/>
      <c r="I1461" s="10" t="s">
        <v>1050</v>
      </c>
      <c r="J1461" s="10" t="s">
        <v>1148</v>
      </c>
      <c r="K1461" s="945"/>
      <c r="L1461" s="943"/>
      <c r="M1461" s="943"/>
      <c r="N1461" s="681"/>
    </row>
    <row r="1462" spans="1:14" s="3" customFormat="1" ht="11.25" x14ac:dyDescent="0.25">
      <c r="A1462" s="927"/>
      <c r="B1462" s="928"/>
      <c r="C1462" s="946"/>
      <c r="D1462" s="936"/>
      <c r="E1462" s="936"/>
      <c r="F1462" s="10" t="s">
        <v>1063</v>
      </c>
      <c r="G1462" s="243">
        <v>1</v>
      </c>
      <c r="H1462" s="936"/>
      <c r="I1462" s="10" t="s">
        <v>1050</v>
      </c>
      <c r="J1462" s="10"/>
      <c r="K1462" s="945"/>
      <c r="L1462" s="943"/>
      <c r="M1462" s="943"/>
      <c r="N1462" s="681"/>
    </row>
    <row r="1463" spans="1:14" s="3" customFormat="1" ht="11.25" x14ac:dyDescent="0.25">
      <c r="A1463" s="927"/>
      <c r="B1463" s="928"/>
      <c r="C1463" s="946"/>
      <c r="D1463" s="936"/>
      <c r="E1463" s="936"/>
      <c r="F1463" s="10" t="s">
        <v>1065</v>
      </c>
      <c r="G1463" s="243">
        <v>1</v>
      </c>
      <c r="H1463" s="936"/>
      <c r="I1463" s="10" t="s">
        <v>1064</v>
      </c>
      <c r="J1463" s="10"/>
      <c r="K1463" s="945"/>
      <c r="L1463" s="943"/>
      <c r="M1463" s="943"/>
      <c r="N1463" s="681"/>
    </row>
    <row r="1464" spans="1:14" s="3" customFormat="1" ht="11.25" x14ac:dyDescent="0.25">
      <c r="A1464" s="927"/>
      <c r="B1464" s="928"/>
      <c r="C1464" s="946"/>
      <c r="D1464" s="936"/>
      <c r="E1464" s="936"/>
      <c r="F1464" s="10" t="s">
        <v>1150</v>
      </c>
      <c r="G1464" s="243">
        <v>1</v>
      </c>
      <c r="H1464" s="936"/>
      <c r="I1464" s="10" t="s">
        <v>1050</v>
      </c>
      <c r="J1464" s="10"/>
      <c r="K1464" s="945"/>
      <c r="L1464" s="943"/>
      <c r="M1464" s="943"/>
      <c r="N1464" s="681"/>
    </row>
    <row r="1465" spans="1:14" s="3" customFormat="1" ht="11.25" x14ac:dyDescent="0.25">
      <c r="A1465" s="927"/>
      <c r="B1465" s="928"/>
      <c r="C1465" s="946"/>
      <c r="D1465" s="936"/>
      <c r="E1465" s="936"/>
      <c r="F1465" s="10" t="s">
        <v>1149</v>
      </c>
      <c r="G1465" s="243">
        <v>1</v>
      </c>
      <c r="H1465" s="936"/>
      <c r="I1465" s="10" t="s">
        <v>1050</v>
      </c>
      <c r="J1465" s="10"/>
      <c r="K1465" s="945"/>
      <c r="L1465" s="943"/>
      <c r="M1465" s="943"/>
      <c r="N1465" s="681"/>
    </row>
    <row r="1466" spans="1:14" s="3" customFormat="1" ht="11.25" x14ac:dyDescent="0.25">
      <c r="A1466" s="927"/>
      <c r="B1466" s="928"/>
      <c r="C1466" s="946"/>
      <c r="D1466" s="936"/>
      <c r="E1466" s="936"/>
      <c r="F1466" s="10" t="s">
        <v>1151</v>
      </c>
      <c r="G1466" s="243">
        <v>1</v>
      </c>
      <c r="H1466" s="936"/>
      <c r="I1466" s="10" t="s">
        <v>1050</v>
      </c>
      <c r="J1466" s="10"/>
      <c r="K1466" s="945"/>
      <c r="L1466" s="943"/>
      <c r="M1466" s="943"/>
      <c r="N1466" s="681"/>
    </row>
    <row r="1467" spans="1:14" s="3" customFormat="1" ht="22.5" x14ac:dyDescent="0.25">
      <c r="A1467" s="927" t="s">
        <v>7249</v>
      </c>
      <c r="B1467" s="928" t="s">
        <v>6697</v>
      </c>
      <c r="C1467" s="946" t="s">
        <v>5827</v>
      </c>
      <c r="D1467" s="936" t="s">
        <v>743</v>
      </c>
      <c r="E1467" s="936" t="s">
        <v>1448</v>
      </c>
      <c r="F1467" s="10" t="s">
        <v>1449</v>
      </c>
      <c r="G1467" s="243">
        <v>2</v>
      </c>
      <c r="H1467" s="936" t="s">
        <v>6682</v>
      </c>
      <c r="I1467" s="10" t="s">
        <v>59</v>
      </c>
      <c r="J1467" s="10" t="s">
        <v>1450</v>
      </c>
      <c r="K1467" s="945">
        <v>2</v>
      </c>
      <c r="L1467" s="943"/>
      <c r="M1467" s="943"/>
      <c r="N1467" s="681"/>
    </row>
    <row r="1468" spans="1:14" s="3" customFormat="1" ht="11.25" x14ac:dyDescent="0.25">
      <c r="A1468" s="927"/>
      <c r="B1468" s="928"/>
      <c r="C1468" s="946"/>
      <c r="D1468" s="936"/>
      <c r="E1468" s="936"/>
      <c r="F1468" s="10" t="s">
        <v>1130</v>
      </c>
      <c r="G1468" s="243">
        <v>2</v>
      </c>
      <c r="H1468" s="936"/>
      <c r="I1468" s="10" t="s">
        <v>59</v>
      </c>
      <c r="J1468" s="10" t="s">
        <v>1146</v>
      </c>
      <c r="K1468" s="945"/>
      <c r="L1468" s="943"/>
      <c r="M1468" s="943"/>
      <c r="N1468" s="681"/>
    </row>
    <row r="1469" spans="1:14" s="3" customFormat="1" ht="11.25" x14ac:dyDescent="0.25">
      <c r="A1469" s="927"/>
      <c r="B1469" s="928"/>
      <c r="C1469" s="946"/>
      <c r="D1469" s="936"/>
      <c r="E1469" s="936"/>
      <c r="F1469" s="10" t="s">
        <v>1447</v>
      </c>
      <c r="G1469" s="243">
        <v>4</v>
      </c>
      <c r="H1469" s="936"/>
      <c r="I1469" s="10" t="s">
        <v>1050</v>
      </c>
      <c r="J1469" s="10" t="s">
        <v>1451</v>
      </c>
      <c r="K1469" s="945"/>
      <c r="L1469" s="943"/>
      <c r="M1469" s="943"/>
      <c r="N1469" s="681"/>
    </row>
    <row r="1470" spans="1:14" s="3" customFormat="1" ht="11.25" x14ac:dyDescent="0.25">
      <c r="A1470" s="927"/>
      <c r="B1470" s="928"/>
      <c r="C1470" s="946"/>
      <c r="D1470" s="936"/>
      <c r="E1470" s="936"/>
      <c r="F1470" s="10" t="s">
        <v>1063</v>
      </c>
      <c r="G1470" s="243">
        <v>2</v>
      </c>
      <c r="H1470" s="936"/>
      <c r="I1470" s="10" t="s">
        <v>1050</v>
      </c>
      <c r="J1470" s="10"/>
      <c r="K1470" s="945"/>
      <c r="L1470" s="943"/>
      <c r="M1470" s="943"/>
      <c r="N1470" s="681"/>
    </row>
    <row r="1471" spans="1:14" s="3" customFormat="1" ht="11.25" x14ac:dyDescent="0.25">
      <c r="A1471" s="927"/>
      <c r="B1471" s="928"/>
      <c r="C1471" s="946"/>
      <c r="D1471" s="936"/>
      <c r="E1471" s="936"/>
      <c r="F1471" s="10" t="s">
        <v>1065</v>
      </c>
      <c r="G1471" s="243">
        <v>2</v>
      </c>
      <c r="H1471" s="936"/>
      <c r="I1471" s="10" t="s">
        <v>1064</v>
      </c>
      <c r="J1471" s="10"/>
      <c r="K1471" s="945"/>
      <c r="L1471" s="943"/>
      <c r="M1471" s="943"/>
      <c r="N1471" s="681"/>
    </row>
    <row r="1472" spans="1:14" s="3" customFormat="1" ht="11.25" x14ac:dyDescent="0.25">
      <c r="A1472" s="927"/>
      <c r="B1472" s="928"/>
      <c r="C1472" s="946"/>
      <c r="D1472" s="936"/>
      <c r="E1472" s="936"/>
      <c r="F1472" s="10" t="s">
        <v>1150</v>
      </c>
      <c r="G1472" s="243">
        <v>2</v>
      </c>
      <c r="H1472" s="936"/>
      <c r="I1472" s="10" t="s">
        <v>1050</v>
      </c>
      <c r="J1472" s="10"/>
      <c r="K1472" s="945"/>
      <c r="L1472" s="943"/>
      <c r="M1472" s="943"/>
      <c r="N1472" s="681"/>
    </row>
    <row r="1473" spans="1:14" s="3" customFormat="1" ht="11.25" x14ac:dyDescent="0.25">
      <c r="A1473" s="927"/>
      <c r="B1473" s="928"/>
      <c r="C1473" s="946"/>
      <c r="D1473" s="936"/>
      <c r="E1473" s="936"/>
      <c r="F1473" s="10" t="s">
        <v>1149</v>
      </c>
      <c r="G1473" s="243">
        <v>2</v>
      </c>
      <c r="H1473" s="936"/>
      <c r="I1473" s="10" t="s">
        <v>1050</v>
      </c>
      <c r="J1473" s="10"/>
      <c r="K1473" s="945"/>
      <c r="L1473" s="943"/>
      <c r="M1473" s="943"/>
      <c r="N1473" s="681"/>
    </row>
    <row r="1474" spans="1:14" s="3" customFormat="1" ht="11.25" x14ac:dyDescent="0.25">
      <c r="A1474" s="927"/>
      <c r="B1474" s="928"/>
      <c r="C1474" s="946"/>
      <c r="D1474" s="936"/>
      <c r="E1474" s="936"/>
      <c r="F1474" s="10" t="s">
        <v>1151</v>
      </c>
      <c r="G1474" s="243">
        <v>2</v>
      </c>
      <c r="H1474" s="936"/>
      <c r="I1474" s="10" t="s">
        <v>1050</v>
      </c>
      <c r="J1474" s="10"/>
      <c r="K1474" s="945"/>
      <c r="L1474" s="943"/>
      <c r="M1474" s="943"/>
      <c r="N1474" s="681"/>
    </row>
    <row r="1475" spans="1:14" s="3" customFormat="1" ht="22.5" x14ac:dyDescent="0.25">
      <c r="A1475" s="927" t="s">
        <v>7250</v>
      </c>
      <c r="B1475" s="928" t="s">
        <v>6697</v>
      </c>
      <c r="C1475" s="946" t="s">
        <v>5827</v>
      </c>
      <c r="D1475" s="936" t="s">
        <v>743</v>
      </c>
      <c r="E1475" s="936" t="s">
        <v>1452</v>
      </c>
      <c r="F1475" s="10" t="s">
        <v>1453</v>
      </c>
      <c r="G1475" s="243">
        <v>1</v>
      </c>
      <c r="H1475" s="936" t="s">
        <v>6682</v>
      </c>
      <c r="I1475" s="10" t="s">
        <v>59</v>
      </c>
      <c r="J1475" s="10" t="s">
        <v>1446</v>
      </c>
      <c r="K1475" s="945">
        <v>2</v>
      </c>
      <c r="L1475" s="943"/>
      <c r="M1475" s="943"/>
      <c r="N1475" s="681"/>
    </row>
    <row r="1476" spans="1:14" s="3" customFormat="1" ht="11.25" x14ac:dyDescent="0.25">
      <c r="A1476" s="927"/>
      <c r="B1476" s="928"/>
      <c r="C1476" s="946"/>
      <c r="D1476" s="936"/>
      <c r="E1476" s="936"/>
      <c r="F1476" s="10" t="s">
        <v>1130</v>
      </c>
      <c r="G1476" s="243">
        <v>1</v>
      </c>
      <c r="H1476" s="936"/>
      <c r="I1476" s="10" t="s">
        <v>59</v>
      </c>
      <c r="J1476" s="10" t="s">
        <v>1146</v>
      </c>
      <c r="K1476" s="945"/>
      <c r="L1476" s="943"/>
      <c r="M1476" s="943"/>
      <c r="N1476" s="681"/>
    </row>
    <row r="1477" spans="1:14" s="3" customFormat="1" ht="11.25" x14ac:dyDescent="0.25">
      <c r="A1477" s="927"/>
      <c r="B1477" s="928"/>
      <c r="C1477" s="946"/>
      <c r="D1477" s="936"/>
      <c r="E1477" s="936"/>
      <c r="F1477" s="10" t="s">
        <v>1447</v>
      </c>
      <c r="G1477" s="243">
        <v>2</v>
      </c>
      <c r="H1477" s="936"/>
      <c r="I1477" s="10" t="s">
        <v>1050</v>
      </c>
      <c r="J1477" s="10" t="s">
        <v>1148</v>
      </c>
      <c r="K1477" s="945"/>
      <c r="L1477" s="943"/>
      <c r="M1477" s="943"/>
      <c r="N1477" s="681"/>
    </row>
    <row r="1478" spans="1:14" s="3" customFormat="1" ht="11.25" x14ac:dyDescent="0.25">
      <c r="A1478" s="927"/>
      <c r="B1478" s="928"/>
      <c r="C1478" s="946"/>
      <c r="D1478" s="936"/>
      <c r="E1478" s="936"/>
      <c r="F1478" s="10" t="s">
        <v>1063</v>
      </c>
      <c r="G1478" s="243">
        <v>1</v>
      </c>
      <c r="H1478" s="936"/>
      <c r="I1478" s="10" t="s">
        <v>1050</v>
      </c>
      <c r="J1478" s="10"/>
      <c r="K1478" s="945"/>
      <c r="L1478" s="943"/>
      <c r="M1478" s="943"/>
      <c r="N1478" s="681"/>
    </row>
    <row r="1479" spans="1:14" s="3" customFormat="1" ht="11.25" x14ac:dyDescent="0.25">
      <c r="A1479" s="927"/>
      <c r="B1479" s="928"/>
      <c r="C1479" s="946"/>
      <c r="D1479" s="936"/>
      <c r="E1479" s="936"/>
      <c r="F1479" s="10" t="s">
        <v>1065</v>
      </c>
      <c r="G1479" s="243">
        <v>1</v>
      </c>
      <c r="H1479" s="936"/>
      <c r="I1479" s="10" t="s">
        <v>1064</v>
      </c>
      <c r="J1479" s="10"/>
      <c r="K1479" s="945"/>
      <c r="L1479" s="943"/>
      <c r="M1479" s="943"/>
      <c r="N1479" s="681"/>
    </row>
    <row r="1480" spans="1:14" s="3" customFormat="1" ht="11.25" x14ac:dyDescent="0.25">
      <c r="A1480" s="927"/>
      <c r="B1480" s="928"/>
      <c r="C1480" s="946"/>
      <c r="D1480" s="936"/>
      <c r="E1480" s="936"/>
      <c r="F1480" s="10" t="s">
        <v>1150</v>
      </c>
      <c r="G1480" s="243">
        <v>1</v>
      </c>
      <c r="H1480" s="936"/>
      <c r="I1480" s="10" t="s">
        <v>1050</v>
      </c>
      <c r="J1480" s="10"/>
      <c r="K1480" s="945"/>
      <c r="L1480" s="943"/>
      <c r="M1480" s="943"/>
      <c r="N1480" s="681"/>
    </row>
    <row r="1481" spans="1:14" s="3" customFormat="1" ht="11.25" x14ac:dyDescent="0.25">
      <c r="A1481" s="927"/>
      <c r="B1481" s="928"/>
      <c r="C1481" s="946"/>
      <c r="D1481" s="936"/>
      <c r="E1481" s="936"/>
      <c r="F1481" s="10" t="s">
        <v>1149</v>
      </c>
      <c r="G1481" s="243">
        <v>1</v>
      </c>
      <c r="H1481" s="936"/>
      <c r="I1481" s="10" t="s">
        <v>1050</v>
      </c>
      <c r="J1481" s="10"/>
      <c r="K1481" s="945"/>
      <c r="L1481" s="943"/>
      <c r="M1481" s="943"/>
      <c r="N1481" s="681"/>
    </row>
    <row r="1482" spans="1:14" s="3" customFormat="1" ht="11.25" x14ac:dyDescent="0.25">
      <c r="A1482" s="927"/>
      <c r="B1482" s="928"/>
      <c r="C1482" s="946"/>
      <c r="D1482" s="936"/>
      <c r="E1482" s="936"/>
      <c r="F1482" s="10" t="s">
        <v>1151</v>
      </c>
      <c r="G1482" s="243">
        <v>1</v>
      </c>
      <c r="H1482" s="936"/>
      <c r="I1482" s="10" t="s">
        <v>1050</v>
      </c>
      <c r="J1482" s="10"/>
      <c r="K1482" s="945"/>
      <c r="L1482" s="943"/>
      <c r="M1482" s="943"/>
      <c r="N1482" s="681"/>
    </row>
    <row r="1483" spans="1:14" s="3" customFormat="1" ht="11.25" x14ac:dyDescent="0.25">
      <c r="A1483" s="927" t="s">
        <v>7251</v>
      </c>
      <c r="B1483" s="928" t="s">
        <v>6697</v>
      </c>
      <c r="C1483" s="946" t="s">
        <v>5827</v>
      </c>
      <c r="D1483" s="936" t="s">
        <v>743</v>
      </c>
      <c r="E1483" s="936" t="s">
        <v>1454</v>
      </c>
      <c r="F1483" s="10" t="s">
        <v>1455</v>
      </c>
      <c r="G1483" s="243">
        <v>4</v>
      </c>
      <c r="H1483" s="936" t="s">
        <v>6682</v>
      </c>
      <c r="I1483" s="10" t="s">
        <v>59</v>
      </c>
      <c r="J1483" s="10" t="s">
        <v>1456</v>
      </c>
      <c r="K1483" s="945">
        <v>2</v>
      </c>
      <c r="L1483" s="943"/>
      <c r="M1483" s="943"/>
      <c r="N1483" s="681"/>
    </row>
    <row r="1484" spans="1:14" s="3" customFormat="1" ht="11.25" x14ac:dyDescent="0.25">
      <c r="A1484" s="927"/>
      <c r="B1484" s="928"/>
      <c r="C1484" s="946"/>
      <c r="D1484" s="936"/>
      <c r="E1484" s="936"/>
      <c r="F1484" s="10" t="s">
        <v>1130</v>
      </c>
      <c r="G1484" s="243">
        <v>1</v>
      </c>
      <c r="H1484" s="936"/>
      <c r="I1484" s="10" t="s">
        <v>59</v>
      </c>
      <c r="J1484" s="10" t="s">
        <v>1146</v>
      </c>
      <c r="K1484" s="945"/>
      <c r="L1484" s="943"/>
      <c r="M1484" s="943"/>
      <c r="N1484" s="681"/>
    </row>
    <row r="1485" spans="1:14" s="3" customFormat="1" ht="11.25" x14ac:dyDescent="0.25">
      <c r="A1485" s="927"/>
      <c r="B1485" s="928"/>
      <c r="C1485" s="946"/>
      <c r="D1485" s="936"/>
      <c r="E1485" s="936"/>
      <c r="F1485" s="10" t="s">
        <v>1447</v>
      </c>
      <c r="G1485" s="243">
        <v>4</v>
      </c>
      <c r="H1485" s="936"/>
      <c r="I1485" s="10" t="s">
        <v>1050</v>
      </c>
      <c r="J1485" s="10" t="s">
        <v>1457</v>
      </c>
      <c r="K1485" s="945"/>
      <c r="L1485" s="943"/>
      <c r="M1485" s="943"/>
      <c r="N1485" s="681"/>
    </row>
    <row r="1486" spans="1:14" s="3" customFormat="1" ht="11.25" x14ac:dyDescent="0.25">
      <c r="A1486" s="927"/>
      <c r="B1486" s="928"/>
      <c r="C1486" s="946"/>
      <c r="D1486" s="936"/>
      <c r="E1486" s="936"/>
      <c r="F1486" s="10" t="s">
        <v>1063</v>
      </c>
      <c r="G1486" s="243">
        <v>4</v>
      </c>
      <c r="H1486" s="936"/>
      <c r="I1486" s="10" t="s">
        <v>1050</v>
      </c>
      <c r="J1486" s="10"/>
      <c r="K1486" s="945"/>
      <c r="L1486" s="943"/>
      <c r="M1486" s="943"/>
      <c r="N1486" s="681"/>
    </row>
    <row r="1487" spans="1:14" s="3" customFormat="1" ht="11.25" x14ac:dyDescent="0.25">
      <c r="A1487" s="927"/>
      <c r="B1487" s="928"/>
      <c r="C1487" s="946"/>
      <c r="D1487" s="936"/>
      <c r="E1487" s="936"/>
      <c r="F1487" s="10" t="s">
        <v>1065</v>
      </c>
      <c r="G1487" s="243">
        <v>4</v>
      </c>
      <c r="H1487" s="936"/>
      <c r="I1487" s="10" t="s">
        <v>1050</v>
      </c>
      <c r="J1487" s="10"/>
      <c r="K1487" s="945"/>
      <c r="L1487" s="943"/>
      <c r="M1487" s="943"/>
      <c r="N1487" s="681"/>
    </row>
    <row r="1488" spans="1:14" s="3" customFormat="1" ht="11.25" x14ac:dyDescent="0.25">
      <c r="A1488" s="927"/>
      <c r="B1488" s="928"/>
      <c r="C1488" s="946"/>
      <c r="D1488" s="936"/>
      <c r="E1488" s="936"/>
      <c r="F1488" s="10" t="s">
        <v>1239</v>
      </c>
      <c r="G1488" s="243">
        <v>4</v>
      </c>
      <c r="H1488" s="936"/>
      <c r="I1488" s="10" t="s">
        <v>1050</v>
      </c>
      <c r="J1488" s="10"/>
      <c r="K1488" s="945"/>
      <c r="L1488" s="943"/>
      <c r="M1488" s="943"/>
      <c r="N1488" s="681"/>
    </row>
    <row r="1489" spans="1:14" s="3" customFormat="1" ht="11.25" x14ac:dyDescent="0.25">
      <c r="A1489" s="927"/>
      <c r="B1489" s="928"/>
      <c r="C1489" s="946"/>
      <c r="D1489" s="936"/>
      <c r="E1489" s="936"/>
      <c r="F1489" s="10" t="s">
        <v>1150</v>
      </c>
      <c r="G1489" s="243">
        <v>4</v>
      </c>
      <c r="H1489" s="936"/>
      <c r="I1489" s="10" t="s">
        <v>1050</v>
      </c>
      <c r="J1489" s="10"/>
      <c r="K1489" s="945"/>
      <c r="L1489" s="943"/>
      <c r="M1489" s="943"/>
      <c r="N1489" s="681"/>
    </row>
    <row r="1490" spans="1:14" s="3" customFormat="1" ht="11.25" x14ac:dyDescent="0.25">
      <c r="A1490" s="927"/>
      <c r="B1490" s="928"/>
      <c r="C1490" s="946"/>
      <c r="D1490" s="936"/>
      <c r="E1490" s="936"/>
      <c r="F1490" s="10" t="s">
        <v>1151</v>
      </c>
      <c r="G1490" s="243">
        <v>4</v>
      </c>
      <c r="H1490" s="936"/>
      <c r="I1490" s="10" t="s">
        <v>1050</v>
      </c>
      <c r="J1490" s="10"/>
      <c r="K1490" s="945"/>
      <c r="L1490" s="943"/>
      <c r="M1490" s="943"/>
      <c r="N1490" s="681"/>
    </row>
    <row r="1491" spans="1:14" s="3" customFormat="1" ht="11.25" x14ac:dyDescent="0.25">
      <c r="A1491" s="927"/>
      <c r="B1491" s="928"/>
      <c r="C1491" s="946"/>
      <c r="D1491" s="936"/>
      <c r="E1491" s="936"/>
      <c r="F1491" s="10" t="s">
        <v>1077</v>
      </c>
      <c r="G1491" s="243">
        <v>4</v>
      </c>
      <c r="H1491" s="936"/>
      <c r="I1491" s="10" t="s">
        <v>1057</v>
      </c>
      <c r="J1491" s="10" t="s">
        <v>1078</v>
      </c>
      <c r="K1491" s="945"/>
      <c r="L1491" s="943"/>
      <c r="M1491" s="943"/>
      <c r="N1491" s="681"/>
    </row>
    <row r="1492" spans="1:14" s="3" customFormat="1" ht="11.25" x14ac:dyDescent="0.25">
      <c r="A1492" s="927"/>
      <c r="B1492" s="928"/>
      <c r="C1492" s="946"/>
      <c r="D1492" s="936"/>
      <c r="E1492" s="936"/>
      <c r="F1492" s="10" t="s">
        <v>1458</v>
      </c>
      <c r="G1492" s="243">
        <v>3</v>
      </c>
      <c r="H1492" s="936"/>
      <c r="I1492" s="10" t="s">
        <v>1050</v>
      </c>
      <c r="J1492" s="10"/>
      <c r="K1492" s="945"/>
      <c r="L1492" s="943"/>
      <c r="M1492" s="943"/>
      <c r="N1492" s="681"/>
    </row>
    <row r="1493" spans="1:14" s="3" customFormat="1" ht="11.25" x14ac:dyDescent="0.25">
      <c r="A1493" s="927"/>
      <c r="B1493" s="928"/>
      <c r="C1493" s="946"/>
      <c r="D1493" s="936"/>
      <c r="E1493" s="936"/>
      <c r="F1493" s="10" t="s">
        <v>1459</v>
      </c>
      <c r="G1493" s="243">
        <v>1</v>
      </c>
      <c r="H1493" s="936"/>
      <c r="I1493" s="10" t="s">
        <v>1460</v>
      </c>
      <c r="J1493" s="10"/>
      <c r="K1493" s="945"/>
      <c r="L1493" s="943"/>
      <c r="M1493" s="943"/>
      <c r="N1493" s="681"/>
    </row>
    <row r="1494" spans="1:14" s="3" customFormat="1" ht="33.75" x14ac:dyDescent="0.25">
      <c r="A1494" s="239" t="s">
        <v>5911</v>
      </c>
      <c r="B1494" s="430" t="s">
        <v>6690</v>
      </c>
      <c r="C1494" s="435" t="s">
        <v>5827</v>
      </c>
      <c r="D1494" s="243" t="s">
        <v>6811</v>
      </c>
      <c r="E1494" s="239" t="s">
        <v>5827</v>
      </c>
      <c r="F1494" s="12" t="s">
        <v>4918</v>
      </c>
      <c r="G1494" s="243">
        <v>1</v>
      </c>
      <c r="H1494" s="359" t="s">
        <v>6682</v>
      </c>
      <c r="I1494" s="10"/>
      <c r="J1494" s="55"/>
      <c r="K1494" s="244">
        <v>2</v>
      </c>
      <c r="L1494" s="833"/>
      <c r="M1494" s="833"/>
      <c r="N1494" s="681"/>
    </row>
    <row r="1495" spans="1:14" s="3" customFormat="1" ht="11.25" x14ac:dyDescent="0.25">
      <c r="A1495" s="927" t="s">
        <v>5912</v>
      </c>
      <c r="B1495" s="928" t="s">
        <v>6690</v>
      </c>
      <c r="C1495" s="946" t="s">
        <v>5827</v>
      </c>
      <c r="D1495" s="927" t="s">
        <v>6809</v>
      </c>
      <c r="E1495" s="927" t="s">
        <v>5827</v>
      </c>
      <c r="F1495" s="12" t="s">
        <v>6717</v>
      </c>
      <c r="G1495" s="250">
        <v>1</v>
      </c>
      <c r="H1495" s="927" t="s">
        <v>6682</v>
      </c>
      <c r="I1495" s="12" t="s">
        <v>1050</v>
      </c>
      <c r="J1495" s="56"/>
      <c r="K1495" s="928">
        <v>2</v>
      </c>
      <c r="L1495" s="943"/>
      <c r="M1495" s="943"/>
      <c r="N1495" s="681"/>
    </row>
    <row r="1496" spans="1:14" s="3" customFormat="1" ht="11.25" x14ac:dyDescent="0.25">
      <c r="A1496" s="927"/>
      <c r="B1496" s="928"/>
      <c r="C1496" s="946"/>
      <c r="D1496" s="927"/>
      <c r="E1496" s="927"/>
      <c r="F1496" s="12" t="s">
        <v>6718</v>
      </c>
      <c r="G1496" s="250">
        <v>1</v>
      </c>
      <c r="H1496" s="927"/>
      <c r="I1496" s="12" t="s">
        <v>1050</v>
      </c>
      <c r="J1496" s="56"/>
      <c r="K1496" s="928"/>
      <c r="L1496" s="943"/>
      <c r="M1496" s="943"/>
      <c r="N1496" s="681"/>
    </row>
    <row r="1497" spans="1:14" s="3" customFormat="1" ht="11.25" x14ac:dyDescent="0.25">
      <c r="A1497" s="927"/>
      <c r="B1497" s="928"/>
      <c r="C1497" s="946"/>
      <c r="D1497" s="927"/>
      <c r="E1497" s="927"/>
      <c r="F1497" s="12" t="s">
        <v>1510</v>
      </c>
      <c r="G1497" s="250">
        <v>1</v>
      </c>
      <c r="H1497" s="927"/>
      <c r="I1497" s="12" t="s">
        <v>1050</v>
      </c>
      <c r="J1497" s="56"/>
      <c r="K1497" s="928"/>
      <c r="L1497" s="943"/>
      <c r="M1497" s="943"/>
      <c r="N1497" s="681"/>
    </row>
    <row r="1498" spans="1:14" s="3" customFormat="1" ht="11.25" x14ac:dyDescent="0.25">
      <c r="A1498" s="927"/>
      <c r="B1498" s="928"/>
      <c r="C1498" s="946"/>
      <c r="D1498" s="927"/>
      <c r="E1498" s="927"/>
      <c r="F1498" s="12" t="s">
        <v>1511</v>
      </c>
      <c r="G1498" s="250">
        <v>1</v>
      </c>
      <c r="H1498" s="927"/>
      <c r="I1498" s="12" t="s">
        <v>1050</v>
      </c>
      <c r="J1498" s="56"/>
      <c r="K1498" s="928"/>
      <c r="L1498" s="943"/>
      <c r="M1498" s="943"/>
      <c r="N1498" s="681"/>
    </row>
    <row r="1499" spans="1:14" s="3" customFormat="1" ht="11.25" x14ac:dyDescent="0.25">
      <c r="A1499" s="927" t="s">
        <v>7252</v>
      </c>
      <c r="B1499" s="928" t="s">
        <v>6690</v>
      </c>
      <c r="C1499" s="946" t="s">
        <v>5827</v>
      </c>
      <c r="D1499" s="927" t="s">
        <v>6812</v>
      </c>
      <c r="E1499" s="927" t="s">
        <v>1357</v>
      </c>
      <c r="F1499" s="12" t="s">
        <v>1512</v>
      </c>
      <c r="G1499" s="250">
        <v>1</v>
      </c>
      <c r="H1499" s="927" t="s">
        <v>6682</v>
      </c>
      <c r="I1499" s="12" t="s">
        <v>1050</v>
      </c>
      <c r="J1499" s="56"/>
      <c r="K1499" s="928">
        <v>2</v>
      </c>
      <c r="L1499" s="943"/>
      <c r="M1499" s="943"/>
      <c r="N1499" s="681"/>
    </row>
    <row r="1500" spans="1:14" s="3" customFormat="1" ht="11.25" x14ac:dyDescent="0.25">
      <c r="A1500" s="927"/>
      <c r="B1500" s="928"/>
      <c r="C1500" s="946"/>
      <c r="D1500" s="927"/>
      <c r="E1500" s="927"/>
      <c r="F1500" s="12" t="s">
        <v>1513</v>
      </c>
      <c r="G1500" s="250">
        <v>1</v>
      </c>
      <c r="H1500" s="927"/>
      <c r="I1500" s="12" t="s">
        <v>1069</v>
      </c>
      <c r="J1500" s="56" t="s">
        <v>1394</v>
      </c>
      <c r="K1500" s="928"/>
      <c r="L1500" s="943"/>
      <c r="M1500" s="943"/>
      <c r="N1500" s="681"/>
    </row>
    <row r="1501" spans="1:14" s="3" customFormat="1" ht="11.25" x14ac:dyDescent="0.25">
      <c r="A1501" s="927"/>
      <c r="B1501" s="928"/>
      <c r="C1501" s="946"/>
      <c r="D1501" s="927"/>
      <c r="E1501" s="927"/>
      <c r="F1501" s="12" t="s">
        <v>1244</v>
      </c>
      <c r="G1501" s="250">
        <v>1</v>
      </c>
      <c r="H1501" s="927"/>
      <c r="I1501" s="12" t="s">
        <v>1294</v>
      </c>
      <c r="J1501" s="56"/>
      <c r="K1501" s="928"/>
      <c r="L1501" s="943"/>
      <c r="M1501" s="943"/>
      <c r="N1501" s="681"/>
    </row>
    <row r="1502" spans="1:14" s="3" customFormat="1" ht="11.25" x14ac:dyDescent="0.25">
      <c r="A1502" s="927"/>
      <c r="B1502" s="928"/>
      <c r="C1502" s="946"/>
      <c r="D1502" s="927"/>
      <c r="E1502" s="927"/>
      <c r="F1502" s="12" t="s">
        <v>1514</v>
      </c>
      <c r="G1502" s="250">
        <v>1</v>
      </c>
      <c r="H1502" s="927"/>
      <c r="I1502" s="12" t="s">
        <v>1050</v>
      </c>
      <c r="J1502" s="56"/>
      <c r="K1502" s="928"/>
      <c r="L1502" s="943"/>
      <c r="M1502" s="943"/>
      <c r="N1502" s="681"/>
    </row>
    <row r="1503" spans="1:14" s="3" customFormat="1" ht="11.25" x14ac:dyDescent="0.25">
      <c r="A1503" s="927"/>
      <c r="B1503" s="928"/>
      <c r="C1503" s="946"/>
      <c r="D1503" s="927"/>
      <c r="E1503" s="927"/>
      <c r="F1503" s="12" t="s">
        <v>1063</v>
      </c>
      <c r="G1503" s="250">
        <v>1</v>
      </c>
      <c r="H1503" s="927"/>
      <c r="I1503" s="12" t="s">
        <v>1118</v>
      </c>
      <c r="J1503" s="56"/>
      <c r="K1503" s="928"/>
      <c r="L1503" s="943"/>
      <c r="M1503" s="943"/>
      <c r="N1503" s="681"/>
    </row>
    <row r="1504" spans="1:14" s="3" customFormat="1" ht="11.25" x14ac:dyDescent="0.25">
      <c r="A1504" s="927"/>
      <c r="B1504" s="928"/>
      <c r="C1504" s="946"/>
      <c r="D1504" s="927"/>
      <c r="E1504" s="927"/>
      <c r="F1504" s="12" t="s">
        <v>1065</v>
      </c>
      <c r="G1504" s="250">
        <v>1</v>
      </c>
      <c r="H1504" s="927"/>
      <c r="I1504" s="12" t="s">
        <v>1118</v>
      </c>
      <c r="J1504" s="56"/>
      <c r="K1504" s="928"/>
      <c r="L1504" s="943"/>
      <c r="M1504" s="943"/>
      <c r="N1504" s="681"/>
    </row>
    <row r="1505" spans="1:14" s="3" customFormat="1" ht="11.25" x14ac:dyDescent="0.25">
      <c r="A1505" s="927"/>
      <c r="B1505" s="928"/>
      <c r="C1505" s="946"/>
      <c r="D1505" s="927"/>
      <c r="E1505" s="927"/>
      <c r="F1505" s="12" t="s">
        <v>1515</v>
      </c>
      <c r="G1505" s="250">
        <v>1</v>
      </c>
      <c r="H1505" s="927"/>
      <c r="I1505" s="12" t="s">
        <v>1050</v>
      </c>
      <c r="J1505" s="56"/>
      <c r="K1505" s="928"/>
      <c r="L1505" s="943"/>
      <c r="M1505" s="943"/>
      <c r="N1505" s="681"/>
    </row>
    <row r="1506" spans="1:14" s="3" customFormat="1" ht="11.25" x14ac:dyDescent="0.25">
      <c r="A1506" s="927"/>
      <c r="B1506" s="928"/>
      <c r="C1506" s="946"/>
      <c r="D1506" s="927"/>
      <c r="E1506" s="927"/>
      <c r="F1506" s="12" t="s">
        <v>1092</v>
      </c>
      <c r="G1506" s="250">
        <v>6</v>
      </c>
      <c r="H1506" s="927"/>
      <c r="I1506" s="12" t="s">
        <v>1050</v>
      </c>
      <c r="J1506" s="56"/>
      <c r="K1506" s="928"/>
      <c r="L1506" s="943"/>
      <c r="M1506" s="943"/>
      <c r="N1506" s="681"/>
    </row>
    <row r="1507" spans="1:14" s="3" customFormat="1" ht="11.25" x14ac:dyDescent="0.25">
      <c r="A1507" s="927"/>
      <c r="B1507" s="928"/>
      <c r="C1507" s="946"/>
      <c r="D1507" s="927"/>
      <c r="E1507" s="927"/>
      <c r="F1507" s="12" t="s">
        <v>1107</v>
      </c>
      <c r="G1507" s="250">
        <v>1</v>
      </c>
      <c r="H1507" s="927"/>
      <c r="I1507" s="12" t="s">
        <v>1050</v>
      </c>
      <c r="J1507" s="56" t="s">
        <v>1516</v>
      </c>
      <c r="K1507" s="928"/>
      <c r="L1507" s="943"/>
      <c r="M1507" s="943"/>
      <c r="N1507" s="681"/>
    </row>
    <row r="1508" spans="1:14" s="3" customFormat="1" ht="22.5" x14ac:dyDescent="0.25">
      <c r="A1508" s="927"/>
      <c r="B1508" s="928"/>
      <c r="C1508" s="946"/>
      <c r="D1508" s="927"/>
      <c r="E1508" s="927"/>
      <c r="F1508" s="12" t="s">
        <v>1517</v>
      </c>
      <c r="G1508" s="250">
        <v>36</v>
      </c>
      <c r="H1508" s="927"/>
      <c r="I1508" s="12" t="s">
        <v>1050</v>
      </c>
      <c r="J1508" s="56"/>
      <c r="K1508" s="928"/>
      <c r="L1508" s="943"/>
      <c r="M1508" s="943"/>
      <c r="N1508" s="681"/>
    </row>
    <row r="1509" spans="1:14" s="3" customFormat="1" ht="45" x14ac:dyDescent="0.25">
      <c r="A1509" s="927"/>
      <c r="B1509" s="928"/>
      <c r="C1509" s="946"/>
      <c r="D1509" s="927"/>
      <c r="E1509" s="927"/>
      <c r="F1509" s="12" t="s">
        <v>1268</v>
      </c>
      <c r="G1509" s="250">
        <v>4</v>
      </c>
      <c r="H1509" s="927"/>
      <c r="I1509" s="12" t="s">
        <v>1050</v>
      </c>
      <c r="J1509" s="56"/>
      <c r="K1509" s="928"/>
      <c r="L1509" s="943"/>
      <c r="M1509" s="943"/>
      <c r="N1509" s="681"/>
    </row>
    <row r="1510" spans="1:14" s="3" customFormat="1" ht="33.75" x14ac:dyDescent="0.25">
      <c r="A1510" s="927"/>
      <c r="B1510" s="928"/>
      <c r="C1510" s="946"/>
      <c r="D1510" s="927"/>
      <c r="E1510" s="927"/>
      <c r="F1510" s="12" t="s">
        <v>1269</v>
      </c>
      <c r="G1510" s="250">
        <v>20</v>
      </c>
      <c r="H1510" s="927"/>
      <c r="I1510" s="12" t="s">
        <v>1050</v>
      </c>
      <c r="J1510" s="56"/>
      <c r="K1510" s="928"/>
      <c r="L1510" s="943"/>
      <c r="M1510" s="943"/>
      <c r="N1510" s="681"/>
    </row>
    <row r="1511" spans="1:14" s="3" customFormat="1" ht="33.75" x14ac:dyDescent="0.25">
      <c r="A1511" s="927"/>
      <c r="B1511" s="928"/>
      <c r="C1511" s="946"/>
      <c r="D1511" s="927"/>
      <c r="E1511" s="927"/>
      <c r="F1511" s="12" t="s">
        <v>1271</v>
      </c>
      <c r="G1511" s="250">
        <v>17</v>
      </c>
      <c r="H1511" s="927"/>
      <c r="I1511" s="12" t="s">
        <v>1050</v>
      </c>
      <c r="J1511" s="56"/>
      <c r="K1511" s="928"/>
      <c r="L1511" s="943"/>
      <c r="M1511" s="943"/>
      <c r="N1511" s="681"/>
    </row>
    <row r="1512" spans="1:14" s="3" customFormat="1" ht="22.5" x14ac:dyDescent="0.25">
      <c r="A1512" s="927"/>
      <c r="B1512" s="928"/>
      <c r="C1512" s="946"/>
      <c r="D1512" s="927"/>
      <c r="E1512" s="927"/>
      <c r="F1512" s="12" t="s">
        <v>1272</v>
      </c>
      <c r="G1512" s="250">
        <v>17</v>
      </c>
      <c r="H1512" s="927"/>
      <c r="I1512" s="12" t="s">
        <v>1050</v>
      </c>
      <c r="J1512" s="56"/>
      <c r="K1512" s="928"/>
      <c r="L1512" s="943"/>
      <c r="M1512" s="943"/>
      <c r="N1512" s="681"/>
    </row>
    <row r="1513" spans="1:14" s="3" customFormat="1" ht="45" x14ac:dyDescent="0.25">
      <c r="A1513" s="927"/>
      <c r="B1513" s="928"/>
      <c r="C1513" s="946"/>
      <c r="D1513" s="927"/>
      <c r="E1513" s="927"/>
      <c r="F1513" s="12" t="s">
        <v>1273</v>
      </c>
      <c r="G1513" s="250">
        <v>6</v>
      </c>
      <c r="H1513" s="927"/>
      <c r="I1513" s="12" t="s">
        <v>1050</v>
      </c>
      <c r="J1513" s="56"/>
      <c r="K1513" s="928"/>
      <c r="L1513" s="943"/>
      <c r="M1513" s="943"/>
      <c r="N1513" s="681"/>
    </row>
    <row r="1514" spans="1:14" s="3" customFormat="1" ht="22.5" x14ac:dyDescent="0.25">
      <c r="A1514" s="927"/>
      <c r="B1514" s="928"/>
      <c r="C1514" s="946"/>
      <c r="D1514" s="927"/>
      <c r="E1514" s="927"/>
      <c r="F1514" s="12" t="s">
        <v>1518</v>
      </c>
      <c r="G1514" s="250">
        <v>2</v>
      </c>
      <c r="H1514" s="927"/>
      <c r="I1514" s="12" t="s">
        <v>1050</v>
      </c>
      <c r="J1514" s="56"/>
      <c r="K1514" s="928"/>
      <c r="L1514" s="943"/>
      <c r="M1514" s="943"/>
      <c r="N1514" s="681"/>
    </row>
    <row r="1515" spans="1:14" s="3" customFormat="1" ht="11.25" x14ac:dyDescent="0.25">
      <c r="A1515" s="927"/>
      <c r="B1515" s="928"/>
      <c r="C1515" s="946"/>
      <c r="D1515" s="927"/>
      <c r="E1515" s="927"/>
      <c r="F1515" s="12" t="s">
        <v>1242</v>
      </c>
      <c r="G1515" s="250">
        <v>1</v>
      </c>
      <c r="H1515" s="927"/>
      <c r="I1515" s="12" t="s">
        <v>1050</v>
      </c>
      <c r="J1515" s="56"/>
      <c r="K1515" s="928"/>
      <c r="L1515" s="943"/>
      <c r="M1515" s="943"/>
      <c r="N1515" s="681"/>
    </row>
    <row r="1516" spans="1:14" s="3" customFormat="1" ht="11.25" x14ac:dyDescent="0.25">
      <c r="A1516" s="927" t="s">
        <v>7253</v>
      </c>
      <c r="B1516" s="928" t="s">
        <v>6690</v>
      </c>
      <c r="C1516" s="946" t="s">
        <v>5827</v>
      </c>
      <c r="D1516" s="927" t="s">
        <v>6811</v>
      </c>
      <c r="E1516" s="927" t="s">
        <v>1357</v>
      </c>
      <c r="F1516" s="12" t="s">
        <v>1237</v>
      </c>
      <c r="G1516" s="250">
        <v>1</v>
      </c>
      <c r="H1516" s="927" t="s">
        <v>6682</v>
      </c>
      <c r="I1516" s="12" t="s">
        <v>1050</v>
      </c>
      <c r="J1516" s="56"/>
      <c r="K1516" s="928">
        <v>2</v>
      </c>
      <c r="L1516" s="943"/>
      <c r="M1516" s="943"/>
      <c r="N1516" s="681"/>
    </row>
    <row r="1517" spans="1:14" s="3" customFormat="1" ht="22.5" x14ac:dyDescent="0.25">
      <c r="A1517" s="927"/>
      <c r="B1517" s="928"/>
      <c r="C1517" s="946"/>
      <c r="D1517" s="927"/>
      <c r="E1517" s="927"/>
      <c r="F1517" s="12" t="s">
        <v>1519</v>
      </c>
      <c r="G1517" s="250">
        <v>1</v>
      </c>
      <c r="H1517" s="927"/>
      <c r="I1517" s="12" t="s">
        <v>1520</v>
      </c>
      <c r="J1517" s="56">
        <v>3014</v>
      </c>
      <c r="K1517" s="928"/>
      <c r="L1517" s="943"/>
      <c r="M1517" s="943"/>
      <c r="N1517" s="681"/>
    </row>
    <row r="1518" spans="1:14" s="3" customFormat="1" ht="11.25" x14ac:dyDescent="0.25">
      <c r="A1518" s="927"/>
      <c r="B1518" s="928"/>
      <c r="C1518" s="946"/>
      <c r="D1518" s="927"/>
      <c r="E1518" s="927"/>
      <c r="F1518" s="12" t="s">
        <v>1092</v>
      </c>
      <c r="G1518" s="250">
        <v>3</v>
      </c>
      <c r="H1518" s="927"/>
      <c r="I1518" s="12" t="s">
        <v>1050</v>
      </c>
      <c r="J1518" s="56"/>
      <c r="K1518" s="928"/>
      <c r="L1518" s="943"/>
      <c r="M1518" s="943"/>
      <c r="N1518" s="681"/>
    </row>
    <row r="1519" spans="1:14" s="3" customFormat="1" ht="11.25" x14ac:dyDescent="0.25">
      <c r="A1519" s="927"/>
      <c r="B1519" s="928"/>
      <c r="C1519" s="946"/>
      <c r="D1519" s="927"/>
      <c r="E1519" s="927"/>
      <c r="F1519" s="12" t="s">
        <v>1063</v>
      </c>
      <c r="G1519" s="250">
        <v>1</v>
      </c>
      <c r="H1519" s="927"/>
      <c r="I1519" s="12" t="s">
        <v>1118</v>
      </c>
      <c r="J1519" s="56"/>
      <c r="K1519" s="928"/>
      <c r="L1519" s="943"/>
      <c r="M1519" s="943"/>
      <c r="N1519" s="681"/>
    </row>
    <row r="1520" spans="1:14" s="3" customFormat="1" ht="11.25" x14ac:dyDescent="0.25">
      <c r="A1520" s="927"/>
      <c r="B1520" s="928"/>
      <c r="C1520" s="946"/>
      <c r="D1520" s="927"/>
      <c r="E1520" s="927"/>
      <c r="F1520" s="12" t="s">
        <v>1341</v>
      </c>
      <c r="G1520" s="250">
        <v>1</v>
      </c>
      <c r="H1520" s="927"/>
      <c r="I1520" s="12" t="s">
        <v>1118</v>
      </c>
      <c r="J1520" s="56"/>
      <c r="K1520" s="928"/>
      <c r="L1520" s="943"/>
      <c r="M1520" s="943"/>
      <c r="N1520" s="681"/>
    </row>
    <row r="1521" spans="1:14" s="3" customFormat="1" ht="11.25" x14ac:dyDescent="0.25">
      <c r="A1521" s="927"/>
      <c r="B1521" s="928"/>
      <c r="C1521" s="946"/>
      <c r="D1521" s="927"/>
      <c r="E1521" s="927"/>
      <c r="F1521" s="12" t="s">
        <v>1065</v>
      </c>
      <c r="G1521" s="250">
        <v>1</v>
      </c>
      <c r="H1521" s="927"/>
      <c r="I1521" s="12" t="s">
        <v>1118</v>
      </c>
      <c r="J1521" s="56"/>
      <c r="K1521" s="928"/>
      <c r="L1521" s="943"/>
      <c r="M1521" s="943"/>
      <c r="N1521" s="681"/>
    </row>
    <row r="1522" spans="1:14" s="3" customFormat="1" ht="11.25" x14ac:dyDescent="0.25">
      <c r="A1522" s="927"/>
      <c r="B1522" s="928"/>
      <c r="C1522" s="946"/>
      <c r="D1522" s="927"/>
      <c r="E1522" s="927"/>
      <c r="F1522" s="12" t="s">
        <v>1065</v>
      </c>
      <c r="G1522" s="250">
        <v>1</v>
      </c>
      <c r="H1522" s="927"/>
      <c r="I1522" s="12" t="s">
        <v>1118</v>
      </c>
      <c r="J1522" s="56" t="s">
        <v>1521</v>
      </c>
      <c r="K1522" s="928"/>
      <c r="L1522" s="943"/>
      <c r="M1522" s="943"/>
      <c r="N1522" s="681"/>
    </row>
    <row r="1523" spans="1:14" s="3" customFormat="1" ht="11.25" x14ac:dyDescent="0.25">
      <c r="A1523" s="927"/>
      <c r="B1523" s="928"/>
      <c r="C1523" s="946"/>
      <c r="D1523" s="927"/>
      <c r="E1523" s="927"/>
      <c r="F1523" s="12" t="s">
        <v>1522</v>
      </c>
      <c r="G1523" s="250">
        <v>1</v>
      </c>
      <c r="H1523" s="927"/>
      <c r="I1523" s="12" t="s">
        <v>1050</v>
      </c>
      <c r="J1523" s="56"/>
      <c r="K1523" s="928"/>
      <c r="L1523" s="943"/>
      <c r="M1523" s="943"/>
      <c r="N1523" s="681"/>
    </row>
    <row r="1524" spans="1:14" s="3" customFormat="1" ht="11.25" x14ac:dyDescent="0.25">
      <c r="A1524" s="927"/>
      <c r="B1524" s="928"/>
      <c r="C1524" s="946"/>
      <c r="D1524" s="927"/>
      <c r="E1524" s="927"/>
      <c r="F1524" s="12" t="s">
        <v>1080</v>
      </c>
      <c r="G1524" s="250">
        <v>1</v>
      </c>
      <c r="H1524" s="927"/>
      <c r="I1524" s="12" t="s">
        <v>22</v>
      </c>
      <c r="J1524" s="56"/>
      <c r="K1524" s="928"/>
      <c r="L1524" s="943"/>
      <c r="M1524" s="943"/>
      <c r="N1524" s="681"/>
    </row>
    <row r="1525" spans="1:14" s="3" customFormat="1" ht="11.25" x14ac:dyDescent="0.25">
      <c r="A1525" s="927"/>
      <c r="B1525" s="928"/>
      <c r="C1525" s="946"/>
      <c r="D1525" s="927"/>
      <c r="E1525" s="927"/>
      <c r="F1525" s="12" t="s">
        <v>1092</v>
      </c>
      <c r="G1525" s="250">
        <v>4</v>
      </c>
      <c r="H1525" s="927"/>
      <c r="I1525" s="12" t="s">
        <v>1050</v>
      </c>
      <c r="J1525" s="56"/>
      <c r="K1525" s="928"/>
      <c r="L1525" s="943"/>
      <c r="M1525" s="943"/>
      <c r="N1525" s="681"/>
    </row>
    <row r="1526" spans="1:14" s="3" customFormat="1" ht="11.25" x14ac:dyDescent="0.25">
      <c r="A1526" s="927"/>
      <c r="B1526" s="928"/>
      <c r="C1526" s="946"/>
      <c r="D1526" s="927"/>
      <c r="E1526" s="927"/>
      <c r="F1526" s="12" t="s">
        <v>1523</v>
      </c>
      <c r="G1526" s="250">
        <v>1</v>
      </c>
      <c r="H1526" s="927"/>
      <c r="I1526" s="12" t="s">
        <v>1050</v>
      </c>
      <c r="J1526" s="56"/>
      <c r="K1526" s="928"/>
      <c r="L1526" s="943"/>
      <c r="M1526" s="943"/>
      <c r="N1526" s="681"/>
    </row>
    <row r="1527" spans="1:14" s="3" customFormat="1" ht="11.25" x14ac:dyDescent="0.25">
      <c r="A1527" s="927"/>
      <c r="B1527" s="928"/>
      <c r="C1527" s="946"/>
      <c r="D1527" s="927"/>
      <c r="E1527" s="927"/>
      <c r="F1527" s="12" t="s">
        <v>1241</v>
      </c>
      <c r="G1527" s="250">
        <v>1</v>
      </c>
      <c r="H1527" s="927"/>
      <c r="I1527" s="12" t="s">
        <v>1050</v>
      </c>
      <c r="J1527" s="56"/>
      <c r="K1527" s="928"/>
      <c r="L1527" s="943"/>
      <c r="M1527" s="943"/>
      <c r="N1527" s="681"/>
    </row>
    <row r="1528" spans="1:14" s="3" customFormat="1" ht="22.5" x14ac:dyDescent="0.25">
      <c r="A1528" s="927"/>
      <c r="B1528" s="928"/>
      <c r="C1528" s="946"/>
      <c r="D1528" s="927"/>
      <c r="E1528" s="927"/>
      <c r="F1528" s="12" t="s">
        <v>1524</v>
      </c>
      <c r="G1528" s="250">
        <v>1</v>
      </c>
      <c r="H1528" s="927"/>
      <c r="I1528" s="12" t="s">
        <v>1520</v>
      </c>
      <c r="J1528" s="56">
        <v>2324</v>
      </c>
      <c r="K1528" s="928"/>
      <c r="L1528" s="943"/>
      <c r="M1528" s="943"/>
      <c r="N1528" s="681"/>
    </row>
    <row r="1529" spans="1:14" s="3" customFormat="1" ht="11.25" x14ac:dyDescent="0.25">
      <c r="A1529" s="927"/>
      <c r="B1529" s="928"/>
      <c r="C1529" s="946"/>
      <c r="D1529" s="927"/>
      <c r="E1529" s="927"/>
      <c r="F1529" s="12" t="s">
        <v>1522</v>
      </c>
      <c r="G1529" s="250">
        <v>1</v>
      </c>
      <c r="H1529" s="927"/>
      <c r="I1529" s="12" t="s">
        <v>1050</v>
      </c>
      <c r="J1529" s="56"/>
      <c r="K1529" s="928"/>
      <c r="L1529" s="943"/>
      <c r="M1529" s="943"/>
      <c r="N1529" s="681"/>
    </row>
    <row r="1530" spans="1:14" s="3" customFormat="1" ht="11.25" x14ac:dyDescent="0.25">
      <c r="A1530" s="927"/>
      <c r="B1530" s="928"/>
      <c r="C1530" s="946"/>
      <c r="D1530" s="927"/>
      <c r="E1530" s="927"/>
      <c r="F1530" s="12" t="s">
        <v>1525</v>
      </c>
      <c r="G1530" s="250">
        <v>1</v>
      </c>
      <c r="H1530" s="927"/>
      <c r="I1530" s="12" t="s">
        <v>1069</v>
      </c>
      <c r="J1530" s="56" t="s">
        <v>1526</v>
      </c>
      <c r="K1530" s="928"/>
      <c r="L1530" s="943"/>
      <c r="M1530" s="943"/>
      <c r="N1530" s="681"/>
    </row>
    <row r="1531" spans="1:14" s="3" customFormat="1" ht="11.25" x14ac:dyDescent="0.25">
      <c r="A1531" s="927"/>
      <c r="B1531" s="928"/>
      <c r="C1531" s="946"/>
      <c r="D1531" s="927"/>
      <c r="E1531" s="927"/>
      <c r="F1531" s="12" t="s">
        <v>1527</v>
      </c>
      <c r="G1531" s="250">
        <v>1</v>
      </c>
      <c r="H1531" s="927"/>
      <c r="I1531" s="12" t="s">
        <v>1069</v>
      </c>
      <c r="J1531" s="56" t="s">
        <v>1528</v>
      </c>
      <c r="K1531" s="928"/>
      <c r="L1531" s="943"/>
      <c r="M1531" s="943"/>
      <c r="N1531" s="681"/>
    </row>
    <row r="1532" spans="1:14" s="3" customFormat="1" ht="11.25" x14ac:dyDescent="0.25">
      <c r="A1532" s="927"/>
      <c r="B1532" s="928"/>
      <c r="C1532" s="946"/>
      <c r="D1532" s="927"/>
      <c r="E1532" s="927"/>
      <c r="F1532" s="12" t="s">
        <v>1529</v>
      </c>
      <c r="G1532" s="250">
        <v>1</v>
      </c>
      <c r="H1532" s="927"/>
      <c r="I1532" s="12" t="s">
        <v>1050</v>
      </c>
      <c r="J1532" s="56"/>
      <c r="K1532" s="928"/>
      <c r="L1532" s="943"/>
      <c r="M1532" s="943"/>
      <c r="N1532" s="681"/>
    </row>
    <row r="1533" spans="1:14" s="3" customFormat="1" ht="11.25" x14ac:dyDescent="0.25">
      <c r="A1533" s="927"/>
      <c r="B1533" s="928"/>
      <c r="C1533" s="946"/>
      <c r="D1533" s="927"/>
      <c r="E1533" s="927"/>
      <c r="F1533" s="12" t="s">
        <v>1063</v>
      </c>
      <c r="G1533" s="250">
        <v>1</v>
      </c>
      <c r="H1533" s="927"/>
      <c r="I1533" s="12" t="s">
        <v>1118</v>
      </c>
      <c r="J1533" s="56"/>
      <c r="K1533" s="928"/>
      <c r="L1533" s="943"/>
      <c r="M1533" s="943"/>
      <c r="N1533" s="681"/>
    </row>
    <row r="1534" spans="1:14" s="3" customFormat="1" ht="11.25" x14ac:dyDescent="0.25">
      <c r="A1534" s="927"/>
      <c r="B1534" s="928"/>
      <c r="C1534" s="946"/>
      <c r="D1534" s="927"/>
      <c r="E1534" s="927"/>
      <c r="F1534" s="12" t="s">
        <v>1065</v>
      </c>
      <c r="G1534" s="250">
        <v>1</v>
      </c>
      <c r="H1534" s="927"/>
      <c r="I1534" s="12" t="s">
        <v>1118</v>
      </c>
      <c r="J1534" s="56" t="s">
        <v>1530</v>
      </c>
      <c r="K1534" s="928"/>
      <c r="L1534" s="943"/>
      <c r="M1534" s="943"/>
      <c r="N1534" s="681"/>
    </row>
    <row r="1535" spans="1:14" s="3" customFormat="1" ht="33.75" x14ac:dyDescent="0.25">
      <c r="A1535" s="927"/>
      <c r="B1535" s="928"/>
      <c r="C1535" s="946"/>
      <c r="D1535" s="927"/>
      <c r="E1535" s="927"/>
      <c r="F1535" s="12" t="s">
        <v>1304</v>
      </c>
      <c r="G1535" s="250">
        <v>4</v>
      </c>
      <c r="H1535" s="927"/>
      <c r="I1535" s="12" t="s">
        <v>1050</v>
      </c>
      <c r="J1535" s="56"/>
      <c r="K1535" s="928"/>
      <c r="L1535" s="943"/>
      <c r="M1535" s="943"/>
      <c r="N1535" s="681"/>
    </row>
    <row r="1536" spans="1:14" s="3" customFormat="1" ht="45" x14ac:dyDescent="0.25">
      <c r="A1536" s="927"/>
      <c r="B1536" s="928"/>
      <c r="C1536" s="946"/>
      <c r="D1536" s="927"/>
      <c r="E1536" s="927"/>
      <c r="F1536" s="12" t="s">
        <v>1305</v>
      </c>
      <c r="G1536" s="250">
        <v>1</v>
      </c>
      <c r="H1536" s="927"/>
      <c r="I1536" s="12" t="s">
        <v>1050</v>
      </c>
      <c r="J1536" s="56"/>
      <c r="K1536" s="928"/>
      <c r="L1536" s="943"/>
      <c r="M1536" s="943"/>
      <c r="N1536" s="681"/>
    </row>
    <row r="1537" spans="1:14" s="3" customFormat="1" ht="33.75" x14ac:dyDescent="0.25">
      <c r="A1537" s="927"/>
      <c r="B1537" s="928"/>
      <c r="C1537" s="946"/>
      <c r="D1537" s="927"/>
      <c r="E1537" s="927"/>
      <c r="F1537" s="12" t="s">
        <v>1531</v>
      </c>
      <c r="G1537" s="250">
        <v>1</v>
      </c>
      <c r="H1537" s="927"/>
      <c r="I1537" s="12" t="s">
        <v>1050</v>
      </c>
      <c r="J1537" s="56"/>
      <c r="K1537" s="928"/>
      <c r="L1537" s="943"/>
      <c r="M1537" s="943"/>
      <c r="N1537" s="681"/>
    </row>
    <row r="1538" spans="1:14" s="3" customFormat="1" ht="45" x14ac:dyDescent="0.25">
      <c r="A1538" s="927"/>
      <c r="B1538" s="928"/>
      <c r="C1538" s="946"/>
      <c r="D1538" s="927"/>
      <c r="E1538" s="927"/>
      <c r="F1538" s="12" t="s">
        <v>1532</v>
      </c>
      <c r="G1538" s="250">
        <v>1</v>
      </c>
      <c r="H1538" s="927"/>
      <c r="I1538" s="12" t="s">
        <v>1050</v>
      </c>
      <c r="J1538" s="56"/>
      <c r="K1538" s="928"/>
      <c r="L1538" s="943"/>
      <c r="M1538" s="943"/>
      <c r="N1538" s="681"/>
    </row>
    <row r="1539" spans="1:14" s="3" customFormat="1" ht="11.25" x14ac:dyDescent="0.25">
      <c r="A1539" s="927"/>
      <c r="B1539" s="928"/>
      <c r="C1539" s="946"/>
      <c r="D1539" s="927"/>
      <c r="E1539" s="927"/>
      <c r="F1539" s="12" t="s">
        <v>1533</v>
      </c>
      <c r="G1539" s="250">
        <v>1</v>
      </c>
      <c r="H1539" s="927"/>
      <c r="I1539" s="12" t="s">
        <v>1050</v>
      </c>
      <c r="J1539" s="56"/>
      <c r="K1539" s="928"/>
      <c r="L1539" s="943"/>
      <c r="M1539" s="943"/>
      <c r="N1539" s="681"/>
    </row>
    <row r="1540" spans="1:14" s="3" customFormat="1" ht="22.5" x14ac:dyDescent="0.25">
      <c r="A1540" s="927"/>
      <c r="B1540" s="928"/>
      <c r="C1540" s="946"/>
      <c r="D1540" s="927"/>
      <c r="E1540" s="927"/>
      <c r="F1540" s="12" t="s">
        <v>1534</v>
      </c>
      <c r="G1540" s="250">
        <v>3</v>
      </c>
      <c r="H1540" s="927"/>
      <c r="I1540" s="12" t="s">
        <v>1050</v>
      </c>
      <c r="J1540" s="56"/>
      <c r="K1540" s="928"/>
      <c r="L1540" s="943"/>
      <c r="M1540" s="943"/>
      <c r="N1540" s="681"/>
    </row>
    <row r="1541" spans="1:14" s="3" customFormat="1" ht="11.25" x14ac:dyDescent="0.25">
      <c r="A1541" s="927"/>
      <c r="B1541" s="928"/>
      <c r="C1541" s="946"/>
      <c r="D1541" s="927"/>
      <c r="E1541" s="927"/>
      <c r="F1541" s="12" t="s">
        <v>1306</v>
      </c>
      <c r="G1541" s="250">
        <v>3</v>
      </c>
      <c r="H1541" s="927"/>
      <c r="I1541" s="12" t="s">
        <v>1050</v>
      </c>
      <c r="J1541" s="56"/>
      <c r="K1541" s="928"/>
      <c r="L1541" s="943"/>
      <c r="M1541" s="943"/>
      <c r="N1541" s="681"/>
    </row>
    <row r="1542" spans="1:14" s="3" customFormat="1" ht="22.5" x14ac:dyDescent="0.25">
      <c r="A1542" s="927"/>
      <c r="B1542" s="928"/>
      <c r="C1542" s="946"/>
      <c r="D1542" s="927"/>
      <c r="E1542" s="927"/>
      <c r="F1542" s="12" t="s">
        <v>1307</v>
      </c>
      <c r="G1542" s="250">
        <v>10</v>
      </c>
      <c r="H1542" s="927"/>
      <c r="I1542" s="12" t="s">
        <v>1050</v>
      </c>
      <c r="J1542" s="56"/>
      <c r="K1542" s="928"/>
      <c r="L1542" s="943"/>
      <c r="M1542" s="943"/>
      <c r="N1542" s="681"/>
    </row>
    <row r="1543" spans="1:14" s="3" customFormat="1" ht="33.75" x14ac:dyDescent="0.25">
      <c r="A1543" s="927"/>
      <c r="B1543" s="928"/>
      <c r="C1543" s="946"/>
      <c r="D1543" s="927"/>
      <c r="E1543" s="927"/>
      <c r="F1543" s="12" t="s">
        <v>1308</v>
      </c>
      <c r="G1543" s="250">
        <v>12</v>
      </c>
      <c r="H1543" s="927"/>
      <c r="I1543" s="12" t="s">
        <v>1050</v>
      </c>
      <c r="J1543" s="56"/>
      <c r="K1543" s="928"/>
      <c r="L1543" s="943"/>
      <c r="M1543" s="943"/>
      <c r="N1543" s="681"/>
    </row>
    <row r="1544" spans="1:14" s="3" customFormat="1" ht="22.5" x14ac:dyDescent="0.25">
      <c r="A1544" s="927"/>
      <c r="B1544" s="928"/>
      <c r="C1544" s="946"/>
      <c r="D1544" s="927"/>
      <c r="E1544" s="927"/>
      <c r="F1544" s="12" t="s">
        <v>1535</v>
      </c>
      <c r="G1544" s="250">
        <v>37</v>
      </c>
      <c r="H1544" s="927"/>
      <c r="I1544" s="12" t="s">
        <v>1050</v>
      </c>
      <c r="J1544" s="56"/>
      <c r="K1544" s="928"/>
      <c r="L1544" s="943"/>
      <c r="M1544" s="943"/>
      <c r="N1544" s="681"/>
    </row>
    <row r="1545" spans="1:14" s="3" customFormat="1" ht="11.25" x14ac:dyDescent="0.25">
      <c r="A1545" s="927"/>
      <c r="B1545" s="928"/>
      <c r="C1545" s="946"/>
      <c r="D1545" s="927"/>
      <c r="E1545" s="927"/>
      <c r="F1545" s="12" t="s">
        <v>1536</v>
      </c>
      <c r="G1545" s="250">
        <v>4</v>
      </c>
      <c r="H1545" s="927"/>
      <c r="I1545" s="12" t="s">
        <v>1050</v>
      </c>
      <c r="J1545" s="56"/>
      <c r="K1545" s="928"/>
      <c r="L1545" s="943"/>
      <c r="M1545" s="943"/>
      <c r="N1545" s="681"/>
    </row>
    <row r="1546" spans="1:14" s="3" customFormat="1" ht="11.25" x14ac:dyDescent="0.25">
      <c r="A1546" s="927"/>
      <c r="B1546" s="928"/>
      <c r="C1546" s="946"/>
      <c r="D1546" s="927"/>
      <c r="E1546" s="927"/>
      <c r="F1546" s="12" t="s">
        <v>1537</v>
      </c>
      <c r="G1546" s="250">
        <v>1</v>
      </c>
      <c r="H1546" s="927"/>
      <c r="I1546" s="12" t="s">
        <v>1050</v>
      </c>
      <c r="J1546" s="56"/>
      <c r="K1546" s="928"/>
      <c r="L1546" s="943"/>
      <c r="M1546" s="943"/>
      <c r="N1546" s="681"/>
    </row>
    <row r="1547" spans="1:14" s="3" customFormat="1" ht="22.5" x14ac:dyDescent="0.25">
      <c r="A1547" s="927"/>
      <c r="B1547" s="928"/>
      <c r="C1547" s="946"/>
      <c r="D1547" s="927"/>
      <c r="E1547" s="927"/>
      <c r="F1547" s="12" t="s">
        <v>1310</v>
      </c>
      <c r="G1547" s="250">
        <v>5</v>
      </c>
      <c r="H1547" s="927"/>
      <c r="I1547" s="12" t="s">
        <v>1050</v>
      </c>
      <c r="J1547" s="56"/>
      <c r="K1547" s="928"/>
      <c r="L1547" s="943"/>
      <c r="M1547" s="943"/>
      <c r="N1547" s="681"/>
    </row>
    <row r="1548" spans="1:14" s="3" customFormat="1" ht="11.25" x14ac:dyDescent="0.25">
      <c r="A1548" s="927"/>
      <c r="B1548" s="928"/>
      <c r="C1548" s="946"/>
      <c r="D1548" s="927"/>
      <c r="E1548" s="927"/>
      <c r="F1548" s="12" t="s">
        <v>1242</v>
      </c>
      <c r="G1548" s="250">
        <v>1</v>
      </c>
      <c r="H1548" s="927"/>
      <c r="I1548" s="12" t="s">
        <v>1050</v>
      </c>
      <c r="J1548" s="56"/>
      <c r="K1548" s="928"/>
      <c r="L1548" s="943"/>
      <c r="M1548" s="943"/>
      <c r="N1548" s="681"/>
    </row>
    <row r="1549" spans="1:14" s="3" customFormat="1" ht="22.5" x14ac:dyDescent="0.25">
      <c r="A1549" s="927"/>
      <c r="B1549" s="928"/>
      <c r="C1549" s="946"/>
      <c r="D1549" s="927"/>
      <c r="E1549" s="927"/>
      <c r="F1549" s="12" t="s">
        <v>1311</v>
      </c>
      <c r="G1549" s="250">
        <v>6</v>
      </c>
      <c r="H1549" s="927"/>
      <c r="I1549" s="12" t="s">
        <v>1050</v>
      </c>
      <c r="J1549" s="56"/>
      <c r="K1549" s="928"/>
      <c r="L1549" s="943"/>
      <c r="M1549" s="943"/>
      <c r="N1549" s="681"/>
    </row>
    <row r="1550" spans="1:14" s="3" customFormat="1" ht="11.25" x14ac:dyDescent="0.25">
      <c r="A1550" s="927" t="s">
        <v>7254</v>
      </c>
      <c r="B1550" s="928" t="s">
        <v>6690</v>
      </c>
      <c r="C1550" s="946" t="s">
        <v>5827</v>
      </c>
      <c r="D1550" s="927" t="s">
        <v>6811</v>
      </c>
      <c r="E1550" s="927" t="s">
        <v>5827</v>
      </c>
      <c r="F1550" s="12" t="s">
        <v>1312</v>
      </c>
      <c r="G1550" s="250">
        <v>78</v>
      </c>
      <c r="H1550" s="927" t="s">
        <v>6682</v>
      </c>
      <c r="I1550" s="12" t="s">
        <v>1050</v>
      </c>
      <c r="J1550" s="56"/>
      <c r="K1550" s="928">
        <v>2</v>
      </c>
      <c r="L1550" s="943"/>
      <c r="M1550" s="943"/>
      <c r="N1550" s="681"/>
    </row>
    <row r="1551" spans="1:14" s="3" customFormat="1" ht="11.25" x14ac:dyDescent="0.25">
      <c r="A1551" s="927"/>
      <c r="B1551" s="928"/>
      <c r="C1551" s="946"/>
      <c r="D1551" s="927"/>
      <c r="E1551" s="927"/>
      <c r="F1551" s="12" t="s">
        <v>1314</v>
      </c>
      <c r="G1551" s="250">
        <v>9</v>
      </c>
      <c r="H1551" s="927"/>
      <c r="I1551" s="12" t="s">
        <v>1050</v>
      </c>
      <c r="J1551" s="56"/>
      <c r="K1551" s="928"/>
      <c r="L1551" s="943"/>
      <c r="M1551" s="943"/>
      <c r="N1551" s="681"/>
    </row>
    <row r="1552" spans="1:14" s="3" customFormat="1" ht="11.25" x14ac:dyDescent="0.25">
      <c r="A1552" s="927"/>
      <c r="B1552" s="928"/>
      <c r="C1552" s="946"/>
      <c r="D1552" s="927"/>
      <c r="E1552" s="927"/>
      <c r="F1552" s="12" t="s">
        <v>1315</v>
      </c>
      <c r="G1552" s="250">
        <v>10</v>
      </c>
      <c r="H1552" s="927"/>
      <c r="I1552" s="12" t="s">
        <v>1050</v>
      </c>
      <c r="J1552" s="56"/>
      <c r="K1552" s="928"/>
      <c r="L1552" s="943"/>
      <c r="M1552" s="943"/>
      <c r="N1552" s="681"/>
    </row>
    <row r="1553" spans="1:14" s="3" customFormat="1" ht="11.25" x14ac:dyDescent="0.25">
      <c r="A1553" s="927"/>
      <c r="B1553" s="928"/>
      <c r="C1553" s="946"/>
      <c r="D1553" s="927"/>
      <c r="E1553" s="927"/>
      <c r="F1553" s="12" t="s">
        <v>1316</v>
      </c>
      <c r="G1553" s="250">
        <v>11</v>
      </c>
      <c r="H1553" s="927"/>
      <c r="I1553" s="12" t="s">
        <v>1050</v>
      </c>
      <c r="J1553" s="56"/>
      <c r="K1553" s="928"/>
      <c r="L1553" s="943"/>
      <c r="M1553" s="943"/>
      <c r="N1553" s="681"/>
    </row>
    <row r="1554" spans="1:14" s="3" customFormat="1" ht="11.25" x14ac:dyDescent="0.25">
      <c r="A1554" s="927"/>
      <c r="B1554" s="928"/>
      <c r="C1554" s="946"/>
      <c r="D1554" s="927"/>
      <c r="E1554" s="927"/>
      <c r="F1554" s="12" t="s">
        <v>1317</v>
      </c>
      <c r="G1554" s="250">
        <v>23</v>
      </c>
      <c r="H1554" s="927"/>
      <c r="I1554" s="12" t="s">
        <v>1050</v>
      </c>
      <c r="J1554" s="56"/>
      <c r="K1554" s="928"/>
      <c r="L1554" s="943"/>
      <c r="M1554" s="943"/>
      <c r="N1554" s="681"/>
    </row>
    <row r="1555" spans="1:14" s="3" customFormat="1" ht="11.25" x14ac:dyDescent="0.25">
      <c r="A1555" s="927"/>
      <c r="B1555" s="928"/>
      <c r="C1555" s="946"/>
      <c r="D1555" s="927"/>
      <c r="E1555" s="927"/>
      <c r="F1555" s="12" t="s">
        <v>1318</v>
      </c>
      <c r="G1555" s="250">
        <v>8</v>
      </c>
      <c r="H1555" s="927"/>
      <c r="I1555" s="12" t="s">
        <v>1050</v>
      </c>
      <c r="J1555" s="56"/>
      <c r="K1555" s="928"/>
      <c r="L1555" s="943"/>
      <c r="M1555" s="943"/>
      <c r="N1555" s="681"/>
    </row>
    <row r="1556" spans="1:14" s="3" customFormat="1" ht="11.25" x14ac:dyDescent="0.25">
      <c r="A1556" s="927"/>
      <c r="B1556" s="928"/>
      <c r="C1556" s="946"/>
      <c r="D1556" s="927"/>
      <c r="E1556" s="927"/>
      <c r="F1556" s="12" t="s">
        <v>1319</v>
      </c>
      <c r="G1556" s="250">
        <v>4</v>
      </c>
      <c r="H1556" s="927"/>
      <c r="I1556" s="12" t="s">
        <v>1050</v>
      </c>
      <c r="J1556" s="56"/>
      <c r="K1556" s="928"/>
      <c r="L1556" s="943"/>
      <c r="M1556" s="943"/>
      <c r="N1556" s="681"/>
    </row>
    <row r="1557" spans="1:14" s="3" customFormat="1" ht="11.25" x14ac:dyDescent="0.25">
      <c r="A1557" s="927"/>
      <c r="B1557" s="928"/>
      <c r="C1557" s="946"/>
      <c r="D1557" s="927"/>
      <c r="E1557" s="927"/>
      <c r="F1557" s="12" t="s">
        <v>1320</v>
      </c>
      <c r="G1557" s="250">
        <v>2</v>
      </c>
      <c r="H1557" s="927"/>
      <c r="I1557" s="12" t="s">
        <v>1050</v>
      </c>
      <c r="J1557" s="56"/>
      <c r="K1557" s="928"/>
      <c r="L1557" s="943"/>
      <c r="M1557" s="943"/>
      <c r="N1557" s="681"/>
    </row>
    <row r="1558" spans="1:14" s="3" customFormat="1" ht="11.25" x14ac:dyDescent="0.25">
      <c r="A1558" s="927"/>
      <c r="B1558" s="928"/>
      <c r="C1558" s="946"/>
      <c r="D1558" s="927"/>
      <c r="E1558" s="927"/>
      <c r="F1558" s="12" t="s">
        <v>1321</v>
      </c>
      <c r="G1558" s="250">
        <v>10</v>
      </c>
      <c r="H1558" s="927"/>
      <c r="I1558" s="12" t="s">
        <v>1050</v>
      </c>
      <c r="J1558" s="56"/>
      <c r="K1558" s="928"/>
      <c r="L1558" s="943"/>
      <c r="M1558" s="943"/>
      <c r="N1558" s="681"/>
    </row>
    <row r="1559" spans="1:14" s="3" customFormat="1" ht="11.25" x14ac:dyDescent="0.25">
      <c r="A1559" s="927"/>
      <c r="B1559" s="928"/>
      <c r="C1559" s="946"/>
      <c r="D1559" s="927"/>
      <c r="E1559" s="927"/>
      <c r="F1559" s="12" t="s">
        <v>1322</v>
      </c>
      <c r="G1559" s="250">
        <v>1</v>
      </c>
      <c r="H1559" s="927"/>
      <c r="I1559" s="12" t="s">
        <v>1050</v>
      </c>
      <c r="J1559" s="56"/>
      <c r="K1559" s="928"/>
      <c r="L1559" s="943"/>
      <c r="M1559" s="943"/>
      <c r="N1559" s="681"/>
    </row>
    <row r="1560" spans="1:14" s="3" customFormat="1" ht="11.25" x14ac:dyDescent="0.25">
      <c r="A1560" s="927"/>
      <c r="B1560" s="928"/>
      <c r="C1560" s="946"/>
      <c r="D1560" s="927"/>
      <c r="E1560" s="927"/>
      <c r="F1560" s="12" t="s">
        <v>1323</v>
      </c>
      <c r="G1560" s="250">
        <v>7</v>
      </c>
      <c r="H1560" s="927"/>
      <c r="I1560" s="12" t="s">
        <v>1050</v>
      </c>
      <c r="J1560" s="56"/>
      <c r="K1560" s="928"/>
      <c r="L1560" s="943"/>
      <c r="M1560" s="943"/>
      <c r="N1560" s="681"/>
    </row>
    <row r="1561" spans="1:14" s="3" customFormat="1" ht="11.25" x14ac:dyDescent="0.25">
      <c r="A1561" s="927"/>
      <c r="B1561" s="928"/>
      <c r="C1561" s="946"/>
      <c r="D1561" s="927"/>
      <c r="E1561" s="927"/>
      <c r="F1561" s="12" t="s">
        <v>1324</v>
      </c>
      <c r="G1561" s="250">
        <v>2</v>
      </c>
      <c r="H1561" s="927"/>
      <c r="I1561" s="12" t="s">
        <v>1050</v>
      </c>
      <c r="J1561" s="56"/>
      <c r="K1561" s="928"/>
      <c r="L1561" s="943"/>
      <c r="M1561" s="943"/>
      <c r="N1561" s="681"/>
    </row>
    <row r="1562" spans="1:14" s="3" customFormat="1" ht="11.25" x14ac:dyDescent="0.25">
      <c r="A1562" s="927"/>
      <c r="B1562" s="928"/>
      <c r="C1562" s="946"/>
      <c r="D1562" s="927"/>
      <c r="E1562" s="927"/>
      <c r="F1562" s="12" t="s">
        <v>1325</v>
      </c>
      <c r="G1562" s="250">
        <v>5</v>
      </c>
      <c r="H1562" s="927"/>
      <c r="I1562" s="12" t="s">
        <v>1050</v>
      </c>
      <c r="J1562" s="56"/>
      <c r="K1562" s="928"/>
      <c r="L1562" s="943"/>
      <c r="M1562" s="943"/>
      <c r="N1562" s="681"/>
    </row>
    <row r="1563" spans="1:14" s="3" customFormat="1" ht="11.25" x14ac:dyDescent="0.25">
      <c r="A1563" s="927"/>
      <c r="B1563" s="928"/>
      <c r="C1563" s="946"/>
      <c r="D1563" s="927"/>
      <c r="E1563" s="927"/>
      <c r="F1563" s="12" t="s">
        <v>1326</v>
      </c>
      <c r="G1563" s="250">
        <v>45</v>
      </c>
      <c r="H1563" s="927"/>
      <c r="I1563" s="12" t="s">
        <v>1050</v>
      </c>
      <c r="J1563" s="56"/>
      <c r="K1563" s="928"/>
      <c r="L1563" s="943"/>
      <c r="M1563" s="943"/>
      <c r="N1563" s="681"/>
    </row>
    <row r="1564" spans="1:14" s="3" customFormat="1" ht="11.25" x14ac:dyDescent="0.25">
      <c r="A1564" s="927"/>
      <c r="B1564" s="928"/>
      <c r="C1564" s="946"/>
      <c r="D1564" s="927"/>
      <c r="E1564" s="927"/>
      <c r="F1564" s="12" t="s">
        <v>1327</v>
      </c>
      <c r="G1564" s="250">
        <v>7</v>
      </c>
      <c r="H1564" s="927"/>
      <c r="I1564" s="12" t="s">
        <v>1050</v>
      </c>
      <c r="J1564" s="56"/>
      <c r="K1564" s="928"/>
      <c r="L1564" s="943"/>
      <c r="M1564" s="943"/>
      <c r="N1564" s="681"/>
    </row>
    <row r="1565" spans="1:14" s="3" customFormat="1" ht="11.25" x14ac:dyDescent="0.25">
      <c r="A1565" s="927"/>
      <c r="B1565" s="928"/>
      <c r="C1565" s="946"/>
      <c r="D1565" s="927"/>
      <c r="E1565" s="927"/>
      <c r="F1565" s="12" t="s">
        <v>1328</v>
      </c>
      <c r="G1565" s="250">
        <v>4</v>
      </c>
      <c r="H1565" s="927"/>
      <c r="I1565" s="12" t="s">
        <v>1050</v>
      </c>
      <c r="J1565" s="56"/>
      <c r="K1565" s="928"/>
      <c r="L1565" s="943"/>
      <c r="M1565" s="943"/>
      <c r="N1565" s="681"/>
    </row>
    <row r="1566" spans="1:14" s="3" customFormat="1" ht="11.25" x14ac:dyDescent="0.25">
      <c r="A1566" s="927"/>
      <c r="B1566" s="928"/>
      <c r="C1566" s="946"/>
      <c r="D1566" s="927"/>
      <c r="E1566" s="927"/>
      <c r="F1566" s="12" t="s">
        <v>1329</v>
      </c>
      <c r="G1566" s="250">
        <v>6</v>
      </c>
      <c r="H1566" s="927"/>
      <c r="I1566" s="12" t="s">
        <v>1050</v>
      </c>
      <c r="J1566" s="56"/>
      <c r="K1566" s="928"/>
      <c r="L1566" s="943"/>
      <c r="M1566" s="943"/>
      <c r="N1566" s="681"/>
    </row>
    <row r="1567" spans="1:14" s="3" customFormat="1" ht="11.25" x14ac:dyDescent="0.25">
      <c r="A1567" s="927"/>
      <c r="B1567" s="928"/>
      <c r="C1567" s="946"/>
      <c r="D1567" s="927"/>
      <c r="E1567" s="927"/>
      <c r="F1567" s="12" t="s">
        <v>1330</v>
      </c>
      <c r="G1567" s="250">
        <v>19</v>
      </c>
      <c r="H1567" s="927"/>
      <c r="I1567" s="12" t="s">
        <v>1050</v>
      </c>
      <c r="J1567" s="56"/>
      <c r="K1567" s="928"/>
      <c r="L1567" s="943"/>
      <c r="M1567" s="943"/>
      <c r="N1567" s="681"/>
    </row>
    <row r="1568" spans="1:14" s="3" customFormat="1" ht="11.25" x14ac:dyDescent="0.25">
      <c r="A1568" s="927"/>
      <c r="B1568" s="928"/>
      <c r="C1568" s="946"/>
      <c r="D1568" s="927"/>
      <c r="E1568" s="927"/>
      <c r="F1568" s="12" t="s">
        <v>1331</v>
      </c>
      <c r="G1568" s="250">
        <v>1</v>
      </c>
      <c r="H1568" s="927"/>
      <c r="I1568" s="12" t="s">
        <v>1050</v>
      </c>
      <c r="J1568" s="56"/>
      <c r="K1568" s="928"/>
      <c r="L1568" s="943"/>
      <c r="M1568" s="943"/>
      <c r="N1568" s="681"/>
    </row>
    <row r="1569" spans="1:14" s="3" customFormat="1" ht="11.25" x14ac:dyDescent="0.25">
      <c r="A1569" s="927"/>
      <c r="B1569" s="928"/>
      <c r="C1569" s="946"/>
      <c r="D1569" s="927"/>
      <c r="E1569" s="927"/>
      <c r="F1569" s="12" t="s">
        <v>1332</v>
      </c>
      <c r="G1569" s="250">
        <v>3</v>
      </c>
      <c r="H1569" s="927"/>
      <c r="I1569" s="12" t="s">
        <v>1050</v>
      </c>
      <c r="J1569" s="56"/>
      <c r="K1569" s="928"/>
      <c r="L1569" s="943"/>
      <c r="M1569" s="943"/>
      <c r="N1569" s="681"/>
    </row>
    <row r="1570" spans="1:14" s="3" customFormat="1" ht="11.25" x14ac:dyDescent="0.25">
      <c r="A1570" s="927"/>
      <c r="B1570" s="928"/>
      <c r="C1570" s="946"/>
      <c r="D1570" s="927"/>
      <c r="E1570" s="927"/>
      <c r="F1570" s="12" t="s">
        <v>1333</v>
      </c>
      <c r="G1570" s="250">
        <v>1</v>
      </c>
      <c r="H1570" s="927"/>
      <c r="I1570" s="12" t="s">
        <v>1050</v>
      </c>
      <c r="J1570" s="56"/>
      <c r="K1570" s="928"/>
      <c r="L1570" s="943"/>
      <c r="M1570" s="943"/>
      <c r="N1570" s="681"/>
    </row>
    <row r="1571" spans="1:14" s="3" customFormat="1" ht="11.25" x14ac:dyDescent="0.25">
      <c r="A1571" s="927"/>
      <c r="B1571" s="928"/>
      <c r="C1571" s="946"/>
      <c r="D1571" s="927"/>
      <c r="E1571" s="927"/>
      <c r="F1571" s="12" t="s">
        <v>1334</v>
      </c>
      <c r="G1571" s="250">
        <v>3</v>
      </c>
      <c r="H1571" s="927"/>
      <c r="I1571" s="12" t="s">
        <v>1050</v>
      </c>
      <c r="J1571" s="56"/>
      <c r="K1571" s="928"/>
      <c r="L1571" s="943"/>
      <c r="M1571" s="943"/>
      <c r="N1571" s="681"/>
    </row>
    <row r="1572" spans="1:14" s="3" customFormat="1" ht="11.25" x14ac:dyDescent="0.25">
      <c r="A1572" s="927"/>
      <c r="B1572" s="928"/>
      <c r="C1572" s="946"/>
      <c r="D1572" s="927"/>
      <c r="E1572" s="927"/>
      <c r="F1572" s="12" t="s">
        <v>1335</v>
      </c>
      <c r="G1572" s="250">
        <v>1</v>
      </c>
      <c r="H1572" s="927"/>
      <c r="I1572" s="12" t="s">
        <v>1050</v>
      </c>
      <c r="J1572" s="56"/>
      <c r="K1572" s="928"/>
      <c r="L1572" s="943"/>
      <c r="M1572" s="943"/>
      <c r="N1572" s="681"/>
    </row>
    <row r="1573" spans="1:14" s="3" customFormat="1" ht="11.25" x14ac:dyDescent="0.25">
      <c r="A1573" s="927"/>
      <c r="B1573" s="928"/>
      <c r="C1573" s="946"/>
      <c r="D1573" s="927"/>
      <c r="E1573" s="927"/>
      <c r="F1573" s="12" t="s">
        <v>1336</v>
      </c>
      <c r="G1573" s="250">
        <v>1</v>
      </c>
      <c r="H1573" s="927"/>
      <c r="I1573" s="12" t="s">
        <v>1050</v>
      </c>
      <c r="J1573" s="56"/>
      <c r="K1573" s="928"/>
      <c r="L1573" s="943"/>
      <c r="M1573" s="943"/>
      <c r="N1573" s="681"/>
    </row>
    <row r="1574" spans="1:14" s="3" customFormat="1" ht="11.25" x14ac:dyDescent="0.25">
      <c r="A1574" s="927"/>
      <c r="B1574" s="928"/>
      <c r="C1574" s="946"/>
      <c r="D1574" s="927"/>
      <c r="E1574" s="927"/>
      <c r="F1574" s="12" t="s">
        <v>1538</v>
      </c>
      <c r="G1574" s="250">
        <v>1</v>
      </c>
      <c r="H1574" s="927"/>
      <c r="I1574" s="12" t="s">
        <v>1050</v>
      </c>
      <c r="J1574" s="56"/>
      <c r="K1574" s="928"/>
      <c r="L1574" s="943"/>
      <c r="M1574" s="943"/>
      <c r="N1574" s="681"/>
    </row>
    <row r="1575" spans="1:14" s="3" customFormat="1" ht="11.25" x14ac:dyDescent="0.25">
      <c r="A1575" s="927"/>
      <c r="B1575" s="928"/>
      <c r="C1575" s="946"/>
      <c r="D1575" s="927"/>
      <c r="E1575" s="927"/>
      <c r="F1575" s="12" t="s">
        <v>1337</v>
      </c>
      <c r="G1575" s="250">
        <v>4</v>
      </c>
      <c r="H1575" s="927"/>
      <c r="I1575" s="12" t="s">
        <v>1050</v>
      </c>
      <c r="J1575" s="56"/>
      <c r="K1575" s="928"/>
      <c r="L1575" s="943"/>
      <c r="M1575" s="943"/>
      <c r="N1575" s="681"/>
    </row>
    <row r="1576" spans="1:14" s="5" customFormat="1" ht="22.5" x14ac:dyDescent="0.25">
      <c r="A1576" s="927"/>
      <c r="B1576" s="928"/>
      <c r="C1576" s="946"/>
      <c r="D1576" s="927"/>
      <c r="E1576" s="927"/>
      <c r="F1576" s="12" t="s">
        <v>1338</v>
      </c>
      <c r="G1576" s="250">
        <v>661</v>
      </c>
      <c r="H1576" s="927"/>
      <c r="I1576" s="12" t="s">
        <v>1050</v>
      </c>
      <c r="J1576" s="56"/>
      <c r="K1576" s="928"/>
      <c r="L1576" s="943"/>
      <c r="M1576" s="990"/>
      <c r="N1576" s="612"/>
    </row>
    <row r="1577" spans="1:14" s="5" customFormat="1" ht="11.25" x14ac:dyDescent="0.25">
      <c r="A1577" s="927" t="s">
        <v>7255</v>
      </c>
      <c r="B1577" s="928" t="s">
        <v>6690</v>
      </c>
      <c r="C1577" s="946" t="s">
        <v>5827</v>
      </c>
      <c r="D1577" s="927" t="s">
        <v>6811</v>
      </c>
      <c r="E1577" s="927" t="s">
        <v>1357</v>
      </c>
      <c r="F1577" s="12" t="s">
        <v>1539</v>
      </c>
      <c r="G1577" s="250">
        <v>1</v>
      </c>
      <c r="H1577" s="927" t="s">
        <v>6682</v>
      </c>
      <c r="I1577" s="12" t="s">
        <v>1050</v>
      </c>
      <c r="J1577" s="56"/>
      <c r="K1577" s="928">
        <v>2</v>
      </c>
      <c r="L1577" s="987"/>
      <c r="M1577" s="987"/>
      <c r="N1577" s="612"/>
    </row>
    <row r="1578" spans="1:14" s="5" customFormat="1" ht="11.25" x14ac:dyDescent="0.25">
      <c r="A1578" s="927"/>
      <c r="B1578" s="928"/>
      <c r="C1578" s="946"/>
      <c r="D1578" s="927"/>
      <c r="E1578" s="927"/>
      <c r="F1578" s="12" t="s">
        <v>1540</v>
      </c>
      <c r="G1578" s="250">
        <v>2</v>
      </c>
      <c r="H1578" s="927"/>
      <c r="I1578" s="12" t="s">
        <v>1069</v>
      </c>
      <c r="J1578" s="56" t="s">
        <v>1541</v>
      </c>
      <c r="K1578" s="928"/>
      <c r="L1578" s="988"/>
      <c r="M1578" s="988"/>
      <c r="N1578" s="612"/>
    </row>
    <row r="1579" spans="1:14" s="5" customFormat="1" ht="11.25" x14ac:dyDescent="0.25">
      <c r="A1579" s="927"/>
      <c r="B1579" s="928"/>
      <c r="C1579" s="946"/>
      <c r="D1579" s="927"/>
      <c r="E1579" s="927"/>
      <c r="F1579" s="12" t="s">
        <v>1063</v>
      </c>
      <c r="G1579" s="250">
        <v>2</v>
      </c>
      <c r="H1579" s="927"/>
      <c r="I1579" s="12" t="s">
        <v>1118</v>
      </c>
      <c r="J1579" s="56"/>
      <c r="K1579" s="928"/>
      <c r="L1579" s="988"/>
      <c r="M1579" s="988"/>
      <c r="N1579" s="612"/>
    </row>
    <row r="1580" spans="1:14" s="5" customFormat="1" ht="11.25" x14ac:dyDescent="0.25">
      <c r="A1580" s="927"/>
      <c r="B1580" s="928"/>
      <c r="C1580" s="946"/>
      <c r="D1580" s="927"/>
      <c r="E1580" s="927"/>
      <c r="F1580" s="12" t="s">
        <v>1065</v>
      </c>
      <c r="G1580" s="250">
        <v>2</v>
      </c>
      <c r="H1580" s="927"/>
      <c r="I1580" s="12" t="s">
        <v>1118</v>
      </c>
      <c r="J1580" s="56" t="s">
        <v>1376</v>
      </c>
      <c r="K1580" s="928"/>
      <c r="L1580" s="988"/>
      <c r="M1580" s="988"/>
      <c r="N1580" s="612"/>
    </row>
    <row r="1581" spans="1:14" s="5" customFormat="1" ht="11.25" x14ac:dyDescent="0.25">
      <c r="A1581" s="927"/>
      <c r="B1581" s="928"/>
      <c r="C1581" s="946"/>
      <c r="D1581" s="927"/>
      <c r="E1581" s="927"/>
      <c r="F1581" s="12" t="s">
        <v>1244</v>
      </c>
      <c r="G1581" s="250">
        <v>2</v>
      </c>
      <c r="H1581" s="927"/>
      <c r="I1581" s="12" t="s">
        <v>1050</v>
      </c>
      <c r="J1581" s="56"/>
      <c r="K1581" s="928"/>
      <c r="L1581" s="988"/>
      <c r="M1581" s="988"/>
      <c r="N1581" s="612"/>
    </row>
    <row r="1582" spans="1:14" s="5" customFormat="1" ht="11.25" x14ac:dyDescent="0.25">
      <c r="A1582" s="927"/>
      <c r="B1582" s="928"/>
      <c r="C1582" s="946"/>
      <c r="D1582" s="927"/>
      <c r="E1582" s="927"/>
      <c r="F1582" s="12" t="s">
        <v>1092</v>
      </c>
      <c r="G1582" s="250">
        <v>8</v>
      </c>
      <c r="H1582" s="927"/>
      <c r="I1582" s="12" t="s">
        <v>1050</v>
      </c>
      <c r="J1582" s="56"/>
      <c r="K1582" s="928"/>
      <c r="L1582" s="988"/>
      <c r="M1582" s="988"/>
      <c r="N1582" s="612"/>
    </row>
    <row r="1583" spans="1:14" s="5" customFormat="1" ht="11.25" x14ac:dyDescent="0.25">
      <c r="A1583" s="927"/>
      <c r="B1583" s="928"/>
      <c r="C1583" s="946"/>
      <c r="D1583" s="927"/>
      <c r="E1583" s="927"/>
      <c r="F1583" s="12" t="s">
        <v>1063</v>
      </c>
      <c r="G1583" s="250">
        <v>1</v>
      </c>
      <c r="H1583" s="927"/>
      <c r="I1583" s="12" t="s">
        <v>1118</v>
      </c>
      <c r="J1583" s="56" t="s">
        <v>1542</v>
      </c>
      <c r="K1583" s="928"/>
      <c r="L1583" s="988"/>
      <c r="M1583" s="988"/>
      <c r="N1583" s="612"/>
    </row>
    <row r="1584" spans="1:14" s="5" customFormat="1" ht="11.25" x14ac:dyDescent="0.25">
      <c r="A1584" s="927"/>
      <c r="B1584" s="928"/>
      <c r="C1584" s="946"/>
      <c r="D1584" s="927"/>
      <c r="E1584" s="927"/>
      <c r="F1584" s="12" t="s">
        <v>1065</v>
      </c>
      <c r="G1584" s="250">
        <v>1</v>
      </c>
      <c r="H1584" s="927"/>
      <c r="I1584" s="12" t="s">
        <v>1118</v>
      </c>
      <c r="J1584" s="56" t="s">
        <v>1530</v>
      </c>
      <c r="K1584" s="928"/>
      <c r="L1584" s="988"/>
      <c r="M1584" s="988"/>
      <c r="N1584" s="612"/>
    </row>
    <row r="1585" spans="1:14" s="5" customFormat="1" ht="11.25" x14ac:dyDescent="0.25">
      <c r="A1585" s="927"/>
      <c r="B1585" s="928"/>
      <c r="C1585" s="946"/>
      <c r="D1585" s="927"/>
      <c r="E1585" s="927"/>
      <c r="F1585" s="12" t="s">
        <v>1543</v>
      </c>
      <c r="G1585" s="250">
        <v>1</v>
      </c>
      <c r="H1585" s="927"/>
      <c r="I1585" s="12" t="s">
        <v>1281</v>
      </c>
      <c r="J1585" s="56" t="s">
        <v>1544</v>
      </c>
      <c r="K1585" s="928"/>
      <c r="L1585" s="988"/>
      <c r="M1585" s="988"/>
      <c r="N1585" s="612"/>
    </row>
    <row r="1586" spans="1:14" s="5" customFormat="1" ht="11.25" x14ac:dyDescent="0.25">
      <c r="A1586" s="927"/>
      <c r="B1586" s="928"/>
      <c r="C1586" s="946"/>
      <c r="D1586" s="927"/>
      <c r="E1586" s="927"/>
      <c r="F1586" s="12" t="s">
        <v>1545</v>
      </c>
      <c r="G1586" s="250">
        <v>1</v>
      </c>
      <c r="H1586" s="927"/>
      <c r="I1586" s="12" t="s">
        <v>1050</v>
      </c>
      <c r="J1586" s="56"/>
      <c r="K1586" s="928"/>
      <c r="L1586" s="988"/>
      <c r="M1586" s="988"/>
      <c r="N1586" s="612"/>
    </row>
    <row r="1587" spans="1:14" s="5" customFormat="1" ht="22.5" x14ac:dyDescent="0.25">
      <c r="A1587" s="927"/>
      <c r="B1587" s="928"/>
      <c r="C1587" s="946"/>
      <c r="D1587" s="927"/>
      <c r="E1587" s="927"/>
      <c r="F1587" s="12" t="s">
        <v>1546</v>
      </c>
      <c r="G1587" s="250">
        <v>1</v>
      </c>
      <c r="H1587" s="927"/>
      <c r="I1587" s="12" t="s">
        <v>1547</v>
      </c>
      <c r="J1587" s="56"/>
      <c r="K1587" s="928"/>
      <c r="L1587" s="988"/>
      <c r="M1587" s="988"/>
      <c r="N1587" s="612"/>
    </row>
    <row r="1588" spans="1:14" s="5" customFormat="1" ht="11.25" x14ac:dyDescent="0.25">
      <c r="A1588" s="927"/>
      <c r="B1588" s="928"/>
      <c r="C1588" s="946"/>
      <c r="D1588" s="927"/>
      <c r="E1588" s="927"/>
      <c r="F1588" s="12" t="s">
        <v>1092</v>
      </c>
      <c r="G1588" s="250">
        <v>1</v>
      </c>
      <c r="H1588" s="927"/>
      <c r="I1588" s="12" t="s">
        <v>1050</v>
      </c>
      <c r="J1588" s="56"/>
      <c r="K1588" s="928"/>
      <c r="L1588" s="988"/>
      <c r="M1588" s="988"/>
      <c r="N1588" s="612"/>
    </row>
    <row r="1589" spans="1:14" s="5" customFormat="1" ht="11.25" x14ac:dyDescent="0.25">
      <c r="A1589" s="927"/>
      <c r="B1589" s="928"/>
      <c r="C1589" s="946"/>
      <c r="D1589" s="927"/>
      <c r="E1589" s="927"/>
      <c r="F1589" s="12" t="s">
        <v>1548</v>
      </c>
      <c r="G1589" s="250">
        <v>1</v>
      </c>
      <c r="H1589" s="927"/>
      <c r="I1589" s="12" t="s">
        <v>1069</v>
      </c>
      <c r="J1589" s="56" t="s">
        <v>1549</v>
      </c>
      <c r="K1589" s="928"/>
      <c r="L1589" s="988"/>
      <c r="M1589" s="988"/>
      <c r="N1589" s="612"/>
    </row>
    <row r="1590" spans="1:14" s="5" customFormat="1" ht="22.5" x14ac:dyDescent="0.25">
      <c r="A1590" s="927"/>
      <c r="B1590" s="928"/>
      <c r="C1590" s="946"/>
      <c r="D1590" s="927"/>
      <c r="E1590" s="927"/>
      <c r="F1590" s="12" t="s">
        <v>1550</v>
      </c>
      <c r="G1590" s="250">
        <v>1</v>
      </c>
      <c r="H1590" s="927"/>
      <c r="I1590" s="12" t="s">
        <v>1050</v>
      </c>
      <c r="J1590" s="56"/>
      <c r="K1590" s="928"/>
      <c r="L1590" s="988"/>
      <c r="M1590" s="988"/>
      <c r="N1590" s="612"/>
    </row>
    <row r="1591" spans="1:14" s="5" customFormat="1" ht="11.25" x14ac:dyDescent="0.25">
      <c r="A1591" s="927"/>
      <c r="B1591" s="928"/>
      <c r="C1591" s="946"/>
      <c r="D1591" s="927"/>
      <c r="E1591" s="927"/>
      <c r="F1591" s="12" t="s">
        <v>1063</v>
      </c>
      <c r="G1591" s="250">
        <v>1</v>
      </c>
      <c r="H1591" s="927"/>
      <c r="I1591" s="12" t="s">
        <v>1118</v>
      </c>
      <c r="J1591" s="56" t="s">
        <v>1551</v>
      </c>
      <c r="K1591" s="928"/>
      <c r="L1591" s="988"/>
      <c r="M1591" s="988"/>
      <c r="N1591" s="612"/>
    </row>
    <row r="1592" spans="1:14" s="5" customFormat="1" ht="11.25" x14ac:dyDescent="0.25">
      <c r="A1592" s="927"/>
      <c r="B1592" s="928"/>
      <c r="C1592" s="946"/>
      <c r="D1592" s="927"/>
      <c r="E1592" s="927"/>
      <c r="F1592" s="12" t="s">
        <v>1065</v>
      </c>
      <c r="G1592" s="250">
        <v>1</v>
      </c>
      <c r="H1592" s="927"/>
      <c r="I1592" s="12" t="s">
        <v>1118</v>
      </c>
      <c r="J1592" s="56" t="s">
        <v>1376</v>
      </c>
      <c r="K1592" s="928"/>
      <c r="L1592" s="988"/>
      <c r="M1592" s="988"/>
      <c r="N1592" s="612"/>
    </row>
    <row r="1593" spans="1:14" s="5" customFormat="1" ht="11.25" x14ac:dyDescent="0.25">
      <c r="A1593" s="927"/>
      <c r="B1593" s="928"/>
      <c r="C1593" s="946"/>
      <c r="D1593" s="927"/>
      <c r="E1593" s="927"/>
      <c r="F1593" s="12" t="s">
        <v>1092</v>
      </c>
      <c r="G1593" s="250">
        <v>1</v>
      </c>
      <c r="H1593" s="927"/>
      <c r="I1593" s="12" t="s">
        <v>1050</v>
      </c>
      <c r="J1593" s="56"/>
      <c r="K1593" s="928"/>
      <c r="L1593" s="988"/>
      <c r="M1593" s="988"/>
      <c r="N1593" s="612"/>
    </row>
    <row r="1594" spans="1:14" s="5" customFormat="1" ht="11.25" x14ac:dyDescent="0.25">
      <c r="A1594" s="927"/>
      <c r="B1594" s="928"/>
      <c r="C1594" s="946"/>
      <c r="D1594" s="927"/>
      <c r="E1594" s="927"/>
      <c r="F1594" s="12" t="s">
        <v>1552</v>
      </c>
      <c r="G1594" s="250">
        <v>1</v>
      </c>
      <c r="H1594" s="927"/>
      <c r="I1594" s="12" t="s">
        <v>1050</v>
      </c>
      <c r="J1594" s="56"/>
      <c r="K1594" s="928"/>
      <c r="L1594" s="988"/>
      <c r="M1594" s="988"/>
      <c r="N1594" s="612"/>
    </row>
    <row r="1595" spans="1:14" s="5" customFormat="1" ht="11.25" x14ac:dyDescent="0.25">
      <c r="A1595" s="927"/>
      <c r="B1595" s="928"/>
      <c r="C1595" s="946"/>
      <c r="D1595" s="927"/>
      <c r="E1595" s="927"/>
      <c r="F1595" s="12" t="s">
        <v>1092</v>
      </c>
      <c r="G1595" s="250">
        <v>1</v>
      </c>
      <c r="H1595" s="927"/>
      <c r="I1595" s="12" t="s">
        <v>1050</v>
      </c>
      <c r="J1595" s="56"/>
      <c r="K1595" s="928"/>
      <c r="L1595" s="988"/>
      <c r="M1595" s="988"/>
      <c r="N1595" s="612"/>
    </row>
    <row r="1596" spans="1:14" s="5" customFormat="1" ht="11.25" x14ac:dyDescent="0.25">
      <c r="A1596" s="927"/>
      <c r="B1596" s="928"/>
      <c r="C1596" s="946"/>
      <c r="D1596" s="927"/>
      <c r="E1596" s="927"/>
      <c r="F1596" s="12" t="s">
        <v>1553</v>
      </c>
      <c r="G1596" s="250">
        <v>1</v>
      </c>
      <c r="H1596" s="927"/>
      <c r="I1596" s="12" t="s">
        <v>1281</v>
      </c>
      <c r="J1596" s="56" t="s">
        <v>1554</v>
      </c>
      <c r="K1596" s="928"/>
      <c r="L1596" s="988"/>
      <c r="M1596" s="988"/>
      <c r="N1596" s="612"/>
    </row>
    <row r="1597" spans="1:14" s="5" customFormat="1" ht="22.5" x14ac:dyDescent="0.25">
      <c r="A1597" s="927"/>
      <c r="B1597" s="928"/>
      <c r="C1597" s="946"/>
      <c r="D1597" s="927"/>
      <c r="E1597" s="927"/>
      <c r="F1597" s="12" t="s">
        <v>1546</v>
      </c>
      <c r="G1597" s="250">
        <v>1</v>
      </c>
      <c r="H1597" s="927"/>
      <c r="I1597" s="12" t="s">
        <v>1555</v>
      </c>
      <c r="J1597" s="56"/>
      <c r="K1597" s="928"/>
      <c r="L1597" s="988"/>
      <c r="M1597" s="988"/>
      <c r="N1597" s="612"/>
    </row>
    <row r="1598" spans="1:14" s="5" customFormat="1" ht="11.25" x14ac:dyDescent="0.25">
      <c r="A1598" s="927"/>
      <c r="B1598" s="928"/>
      <c r="C1598" s="946"/>
      <c r="D1598" s="927"/>
      <c r="E1598" s="927"/>
      <c r="F1598" s="12" t="s">
        <v>1092</v>
      </c>
      <c r="G1598" s="250">
        <v>1</v>
      </c>
      <c r="H1598" s="927"/>
      <c r="I1598" s="12" t="s">
        <v>1050</v>
      </c>
      <c r="J1598" s="56"/>
      <c r="K1598" s="928"/>
      <c r="L1598" s="989"/>
      <c r="M1598" s="989"/>
      <c r="N1598" s="612"/>
    </row>
    <row r="1599" spans="1:14" s="5" customFormat="1" ht="22.5" x14ac:dyDescent="0.25">
      <c r="A1599" s="927" t="s">
        <v>7256</v>
      </c>
      <c r="B1599" s="928" t="s">
        <v>6690</v>
      </c>
      <c r="C1599" s="946" t="s">
        <v>5827</v>
      </c>
      <c r="D1599" s="927" t="s">
        <v>6811</v>
      </c>
      <c r="E1599" s="927" t="s">
        <v>1357</v>
      </c>
      <c r="F1599" s="12" t="s">
        <v>1556</v>
      </c>
      <c r="G1599" s="250">
        <v>1</v>
      </c>
      <c r="H1599" s="927" t="s">
        <v>6682</v>
      </c>
      <c r="I1599" s="12" t="s">
        <v>1050</v>
      </c>
      <c r="J1599" s="56"/>
      <c r="K1599" s="928">
        <v>2</v>
      </c>
      <c r="L1599" s="943"/>
      <c r="M1599" s="943"/>
      <c r="N1599" s="622"/>
    </row>
    <row r="1600" spans="1:14" s="5" customFormat="1" ht="22.5" x14ac:dyDescent="0.25">
      <c r="A1600" s="927"/>
      <c r="B1600" s="928"/>
      <c r="C1600" s="946"/>
      <c r="D1600" s="927"/>
      <c r="E1600" s="927"/>
      <c r="F1600" s="12" t="s">
        <v>1557</v>
      </c>
      <c r="G1600" s="250">
        <v>1</v>
      </c>
      <c r="H1600" s="927"/>
      <c r="I1600" s="12" t="s">
        <v>1050</v>
      </c>
      <c r="J1600" s="56"/>
      <c r="K1600" s="928"/>
      <c r="L1600" s="943"/>
      <c r="M1600" s="943"/>
      <c r="N1600" s="622"/>
    </row>
    <row r="1601" spans="1:14" s="5" customFormat="1" ht="11.25" x14ac:dyDescent="0.25">
      <c r="A1601" s="927"/>
      <c r="B1601" s="928"/>
      <c r="C1601" s="946"/>
      <c r="D1601" s="927"/>
      <c r="E1601" s="927"/>
      <c r="F1601" s="12" t="s">
        <v>1063</v>
      </c>
      <c r="G1601" s="250">
        <v>1</v>
      </c>
      <c r="H1601" s="927"/>
      <c r="I1601" s="12" t="s">
        <v>1118</v>
      </c>
      <c r="J1601" s="56" t="s">
        <v>1558</v>
      </c>
      <c r="K1601" s="928"/>
      <c r="L1601" s="943"/>
      <c r="M1601" s="943"/>
      <c r="N1601" s="622"/>
    </row>
    <row r="1602" spans="1:14" s="5" customFormat="1" ht="11.25" x14ac:dyDescent="0.25">
      <c r="A1602" s="927"/>
      <c r="B1602" s="928"/>
      <c r="C1602" s="946"/>
      <c r="D1602" s="927"/>
      <c r="E1602" s="927"/>
      <c r="F1602" s="12" t="s">
        <v>1065</v>
      </c>
      <c r="G1602" s="250">
        <v>1</v>
      </c>
      <c r="H1602" s="927"/>
      <c r="I1602" s="12" t="s">
        <v>1118</v>
      </c>
      <c r="J1602" s="56" t="s">
        <v>1530</v>
      </c>
      <c r="K1602" s="928"/>
      <c r="L1602" s="943"/>
      <c r="M1602" s="943"/>
      <c r="N1602" s="622"/>
    </row>
    <row r="1603" spans="1:14" s="5" customFormat="1" ht="11.25" x14ac:dyDescent="0.25">
      <c r="A1603" s="927"/>
      <c r="B1603" s="928"/>
      <c r="C1603" s="946"/>
      <c r="D1603" s="927"/>
      <c r="E1603" s="927"/>
      <c r="F1603" s="12" t="s">
        <v>1559</v>
      </c>
      <c r="G1603" s="250">
        <v>1</v>
      </c>
      <c r="H1603" s="927"/>
      <c r="I1603" s="12" t="s">
        <v>1069</v>
      </c>
      <c r="J1603" s="56" t="s">
        <v>1560</v>
      </c>
      <c r="K1603" s="928"/>
      <c r="L1603" s="943"/>
      <c r="M1603" s="943"/>
      <c r="N1603" s="622"/>
    </row>
    <row r="1604" spans="1:14" s="5" customFormat="1" ht="11.25" x14ac:dyDescent="0.25">
      <c r="A1604" s="927"/>
      <c r="B1604" s="928"/>
      <c r="C1604" s="946"/>
      <c r="D1604" s="927"/>
      <c r="E1604" s="927"/>
      <c r="F1604" s="12" t="s">
        <v>1092</v>
      </c>
      <c r="G1604" s="250">
        <v>1</v>
      </c>
      <c r="H1604" s="927"/>
      <c r="I1604" s="12" t="s">
        <v>1050</v>
      </c>
      <c r="J1604" s="56"/>
      <c r="K1604" s="928"/>
      <c r="L1604" s="943"/>
      <c r="M1604" s="943"/>
      <c r="N1604" s="622"/>
    </row>
    <row r="1605" spans="1:14" s="5" customFormat="1" ht="11.25" x14ac:dyDescent="0.25">
      <c r="A1605" s="927" t="s">
        <v>7257</v>
      </c>
      <c r="B1605" s="928" t="s">
        <v>6690</v>
      </c>
      <c r="C1605" s="946" t="s">
        <v>5827</v>
      </c>
      <c r="D1605" s="927" t="s">
        <v>6811</v>
      </c>
      <c r="E1605" s="927" t="s">
        <v>1357</v>
      </c>
      <c r="F1605" s="12" t="s">
        <v>1561</v>
      </c>
      <c r="G1605" s="250">
        <v>1</v>
      </c>
      <c r="H1605" s="927" t="s">
        <v>6682</v>
      </c>
      <c r="I1605" s="12" t="s">
        <v>1050</v>
      </c>
      <c r="J1605" s="56"/>
      <c r="K1605" s="928">
        <v>2</v>
      </c>
      <c r="L1605" s="943"/>
      <c r="M1605" s="943"/>
      <c r="N1605" s="622"/>
    </row>
    <row r="1606" spans="1:14" s="5" customFormat="1" ht="11.25" x14ac:dyDescent="0.25">
      <c r="A1606" s="927"/>
      <c r="B1606" s="928"/>
      <c r="C1606" s="946"/>
      <c r="D1606" s="927"/>
      <c r="E1606" s="927"/>
      <c r="F1606" s="12" t="s">
        <v>1126</v>
      </c>
      <c r="G1606" s="250">
        <v>1</v>
      </c>
      <c r="H1606" s="927"/>
      <c r="I1606" s="12" t="s">
        <v>1069</v>
      </c>
      <c r="J1606" s="56" t="s">
        <v>1562</v>
      </c>
      <c r="K1606" s="928"/>
      <c r="L1606" s="943"/>
      <c r="M1606" s="943"/>
      <c r="N1606" s="622"/>
    </row>
    <row r="1607" spans="1:14" s="5" customFormat="1" ht="11.25" x14ac:dyDescent="0.25">
      <c r="A1607" s="927"/>
      <c r="B1607" s="928"/>
      <c r="C1607" s="946"/>
      <c r="D1607" s="927"/>
      <c r="E1607" s="927"/>
      <c r="F1607" s="12" t="s">
        <v>1509</v>
      </c>
      <c r="G1607" s="250">
        <v>1</v>
      </c>
      <c r="H1607" s="927"/>
      <c r="I1607" s="12" t="s">
        <v>1050</v>
      </c>
      <c r="J1607" s="56"/>
      <c r="K1607" s="928"/>
      <c r="L1607" s="943"/>
      <c r="M1607" s="943"/>
      <c r="N1607" s="622"/>
    </row>
    <row r="1608" spans="1:14" s="5" customFormat="1" ht="11.25" x14ac:dyDescent="0.25">
      <c r="A1608" s="927"/>
      <c r="B1608" s="928"/>
      <c r="C1608" s="946"/>
      <c r="D1608" s="927"/>
      <c r="E1608" s="927"/>
      <c r="F1608" s="12" t="s">
        <v>1092</v>
      </c>
      <c r="G1608" s="250">
        <v>2</v>
      </c>
      <c r="H1608" s="927"/>
      <c r="I1608" s="12" t="s">
        <v>1050</v>
      </c>
      <c r="J1608" s="56"/>
      <c r="K1608" s="928"/>
      <c r="L1608" s="943"/>
      <c r="M1608" s="943"/>
      <c r="N1608" s="622"/>
    </row>
    <row r="1609" spans="1:14" s="5" customFormat="1" ht="11.25" x14ac:dyDescent="0.25">
      <c r="A1609" s="927"/>
      <c r="B1609" s="928"/>
      <c r="C1609" s="946"/>
      <c r="D1609" s="927"/>
      <c r="E1609" s="927"/>
      <c r="F1609" s="12" t="s">
        <v>1563</v>
      </c>
      <c r="G1609" s="250">
        <v>1</v>
      </c>
      <c r="H1609" s="927"/>
      <c r="I1609" s="12" t="s">
        <v>1050</v>
      </c>
      <c r="J1609" s="56"/>
      <c r="K1609" s="928"/>
      <c r="L1609" s="943"/>
      <c r="M1609" s="943"/>
      <c r="N1609" s="622"/>
    </row>
    <row r="1610" spans="1:14" s="5" customFormat="1" ht="11.25" x14ac:dyDescent="0.25">
      <c r="A1610" s="927"/>
      <c r="B1610" s="928"/>
      <c r="C1610" s="946"/>
      <c r="D1610" s="927"/>
      <c r="E1610" s="927"/>
      <c r="F1610" s="12" t="s">
        <v>1126</v>
      </c>
      <c r="G1610" s="250">
        <v>1</v>
      </c>
      <c r="H1610" s="927"/>
      <c r="I1610" s="12" t="s">
        <v>1069</v>
      </c>
      <c r="J1610" s="56" t="s">
        <v>1564</v>
      </c>
      <c r="K1610" s="928"/>
      <c r="L1610" s="943"/>
      <c r="M1610" s="943"/>
      <c r="N1610" s="622"/>
    </row>
    <row r="1611" spans="1:14" s="5" customFormat="1" ht="11.25" x14ac:dyDescent="0.25">
      <c r="A1611" s="927"/>
      <c r="B1611" s="928"/>
      <c r="C1611" s="946"/>
      <c r="D1611" s="927"/>
      <c r="E1611" s="927"/>
      <c r="F1611" s="12" t="s">
        <v>1509</v>
      </c>
      <c r="G1611" s="250">
        <v>1</v>
      </c>
      <c r="H1611" s="927"/>
      <c r="I1611" s="12" t="s">
        <v>1050</v>
      </c>
      <c r="J1611" s="56"/>
      <c r="K1611" s="928"/>
      <c r="L1611" s="943"/>
      <c r="M1611" s="943"/>
      <c r="N1611" s="622"/>
    </row>
    <row r="1612" spans="1:14" s="5" customFormat="1" ht="11.25" x14ac:dyDescent="0.25">
      <c r="A1612" s="927"/>
      <c r="B1612" s="928"/>
      <c r="C1612" s="946"/>
      <c r="D1612" s="927"/>
      <c r="E1612" s="927"/>
      <c r="F1612" s="10" t="s">
        <v>1092</v>
      </c>
      <c r="G1612" s="243">
        <v>2</v>
      </c>
      <c r="H1612" s="927"/>
      <c r="I1612" s="10" t="s">
        <v>1050</v>
      </c>
      <c r="J1612" s="55"/>
      <c r="K1612" s="928"/>
      <c r="L1612" s="943"/>
      <c r="M1612" s="943"/>
      <c r="N1612" s="622"/>
    </row>
    <row r="1613" spans="1:14" s="5" customFormat="1" ht="11.25" x14ac:dyDescent="0.25">
      <c r="A1613" s="927"/>
      <c r="B1613" s="928"/>
      <c r="C1613" s="946"/>
      <c r="D1613" s="927"/>
      <c r="E1613" s="927"/>
      <c r="F1613" s="10" t="s">
        <v>1563</v>
      </c>
      <c r="G1613" s="243">
        <v>1</v>
      </c>
      <c r="H1613" s="927"/>
      <c r="I1613" s="10" t="s">
        <v>1050</v>
      </c>
      <c r="J1613" s="55"/>
      <c r="K1613" s="928"/>
      <c r="L1613" s="943"/>
      <c r="M1613" s="943"/>
      <c r="N1613" s="622"/>
    </row>
    <row r="1614" spans="1:14" s="5" customFormat="1" ht="11.25" x14ac:dyDescent="0.25">
      <c r="A1614" s="927"/>
      <c r="B1614" s="928"/>
      <c r="C1614" s="946"/>
      <c r="D1614" s="927"/>
      <c r="E1614" s="927"/>
      <c r="F1614" s="10" t="s">
        <v>1126</v>
      </c>
      <c r="G1614" s="243">
        <v>1</v>
      </c>
      <c r="H1614" s="927"/>
      <c r="I1614" s="10" t="s">
        <v>1069</v>
      </c>
      <c r="J1614" s="55" t="s">
        <v>1565</v>
      </c>
      <c r="K1614" s="928"/>
      <c r="L1614" s="943"/>
      <c r="M1614" s="943"/>
      <c r="N1614" s="622"/>
    </row>
    <row r="1615" spans="1:14" s="5" customFormat="1" ht="11.25" x14ac:dyDescent="0.25">
      <c r="A1615" s="927"/>
      <c r="B1615" s="928"/>
      <c r="C1615" s="946"/>
      <c r="D1615" s="927"/>
      <c r="E1615" s="927"/>
      <c r="F1615" s="10" t="s">
        <v>1509</v>
      </c>
      <c r="G1615" s="243">
        <v>1</v>
      </c>
      <c r="H1615" s="927"/>
      <c r="I1615" s="10" t="s">
        <v>1050</v>
      </c>
      <c r="J1615" s="55"/>
      <c r="K1615" s="928"/>
      <c r="L1615" s="943"/>
      <c r="M1615" s="943"/>
      <c r="N1615" s="622"/>
    </row>
    <row r="1616" spans="1:14" s="5" customFormat="1" ht="11.25" x14ac:dyDescent="0.25">
      <c r="A1616" s="927"/>
      <c r="B1616" s="928"/>
      <c r="C1616" s="946"/>
      <c r="D1616" s="927"/>
      <c r="E1616" s="927"/>
      <c r="F1616" s="10" t="s">
        <v>1092</v>
      </c>
      <c r="G1616" s="243">
        <v>2</v>
      </c>
      <c r="H1616" s="927"/>
      <c r="I1616" s="10" t="s">
        <v>1050</v>
      </c>
      <c r="J1616" s="55"/>
      <c r="K1616" s="928"/>
      <c r="L1616" s="943"/>
      <c r="M1616" s="943"/>
      <c r="N1616" s="622"/>
    </row>
    <row r="1617" spans="1:14" s="5" customFormat="1" ht="11.25" x14ac:dyDescent="0.25">
      <c r="A1617" s="927"/>
      <c r="B1617" s="928"/>
      <c r="C1617" s="946"/>
      <c r="D1617" s="927"/>
      <c r="E1617" s="927"/>
      <c r="F1617" s="10" t="s">
        <v>1566</v>
      </c>
      <c r="G1617" s="243">
        <v>1</v>
      </c>
      <c r="H1617" s="927"/>
      <c r="I1617" s="10" t="s">
        <v>1050</v>
      </c>
      <c r="J1617" s="55"/>
      <c r="K1617" s="928"/>
      <c r="L1617" s="943"/>
      <c r="M1617" s="943"/>
      <c r="N1617" s="622"/>
    </row>
    <row r="1618" spans="1:14" s="5" customFormat="1" ht="11.25" x14ac:dyDescent="0.25">
      <c r="A1618" s="927"/>
      <c r="B1618" s="928"/>
      <c r="C1618" s="946"/>
      <c r="D1618" s="927"/>
      <c r="E1618" s="927"/>
      <c r="F1618" s="10" t="s">
        <v>1126</v>
      </c>
      <c r="G1618" s="243">
        <v>1</v>
      </c>
      <c r="H1618" s="927"/>
      <c r="I1618" s="10" t="s">
        <v>1074</v>
      </c>
      <c r="J1618" s="55" t="s">
        <v>1567</v>
      </c>
      <c r="K1618" s="928"/>
      <c r="L1618" s="943"/>
      <c r="M1618" s="943"/>
      <c r="N1618" s="622"/>
    </row>
    <row r="1619" spans="1:14" s="5" customFormat="1" ht="11.25" x14ac:dyDescent="0.25">
      <c r="A1619" s="927"/>
      <c r="B1619" s="928"/>
      <c r="C1619" s="946"/>
      <c r="D1619" s="927"/>
      <c r="E1619" s="927"/>
      <c r="F1619" s="10" t="s">
        <v>1509</v>
      </c>
      <c r="G1619" s="243">
        <v>1</v>
      </c>
      <c r="H1619" s="927"/>
      <c r="I1619" s="10" t="s">
        <v>1050</v>
      </c>
      <c r="J1619" s="10"/>
      <c r="K1619" s="928"/>
      <c r="L1619" s="943"/>
      <c r="M1619" s="943"/>
      <c r="N1619" s="622"/>
    </row>
    <row r="1620" spans="1:14" s="5" customFormat="1" ht="11.25" x14ac:dyDescent="0.25">
      <c r="A1620" s="927"/>
      <c r="B1620" s="928"/>
      <c r="C1620" s="946"/>
      <c r="D1620" s="927"/>
      <c r="E1620" s="927"/>
      <c r="F1620" s="10" t="s">
        <v>1063</v>
      </c>
      <c r="G1620" s="243">
        <v>1</v>
      </c>
      <c r="H1620" s="927"/>
      <c r="I1620" s="10" t="s">
        <v>1118</v>
      </c>
      <c r="J1620" s="10"/>
      <c r="K1620" s="928"/>
      <c r="L1620" s="943"/>
      <c r="M1620" s="943"/>
      <c r="N1620" s="622"/>
    </row>
    <row r="1621" spans="1:14" s="5" customFormat="1" ht="11.25" x14ac:dyDescent="0.25">
      <c r="A1621" s="927"/>
      <c r="B1621" s="928"/>
      <c r="C1621" s="946"/>
      <c r="D1621" s="927"/>
      <c r="E1621" s="927"/>
      <c r="F1621" s="10" t="s">
        <v>1065</v>
      </c>
      <c r="G1621" s="243">
        <v>1</v>
      </c>
      <c r="H1621" s="927"/>
      <c r="I1621" s="10" t="s">
        <v>1118</v>
      </c>
      <c r="J1621" s="55" t="s">
        <v>1568</v>
      </c>
      <c r="K1621" s="928"/>
      <c r="L1621" s="943"/>
      <c r="M1621" s="943"/>
      <c r="N1621" s="622"/>
    </row>
    <row r="1622" spans="1:14" s="5" customFormat="1" ht="11.25" x14ac:dyDescent="0.25">
      <c r="A1622" s="927"/>
      <c r="B1622" s="928"/>
      <c r="C1622" s="946"/>
      <c r="D1622" s="927"/>
      <c r="E1622" s="927"/>
      <c r="F1622" s="10" t="s">
        <v>1092</v>
      </c>
      <c r="G1622" s="243">
        <v>2</v>
      </c>
      <c r="H1622" s="927"/>
      <c r="I1622" s="10" t="s">
        <v>1050</v>
      </c>
      <c r="J1622" s="55"/>
      <c r="K1622" s="928"/>
      <c r="L1622" s="943"/>
      <c r="M1622" s="943"/>
      <c r="N1622" s="622"/>
    </row>
    <row r="1623" spans="1:14" s="5" customFormat="1" ht="11.25" x14ac:dyDescent="0.25">
      <c r="A1623" s="927"/>
      <c r="B1623" s="928"/>
      <c r="C1623" s="946"/>
      <c r="D1623" s="927"/>
      <c r="E1623" s="927"/>
      <c r="F1623" s="10" t="s">
        <v>1569</v>
      </c>
      <c r="G1623" s="243">
        <v>1</v>
      </c>
      <c r="H1623" s="927"/>
      <c r="I1623" s="10" t="s">
        <v>1570</v>
      </c>
      <c r="J1623" s="55"/>
      <c r="K1623" s="928"/>
      <c r="L1623" s="943"/>
      <c r="M1623" s="943"/>
      <c r="N1623" s="622"/>
    </row>
    <row r="1624" spans="1:14" s="5" customFormat="1" ht="11.25" x14ac:dyDescent="0.25">
      <c r="A1624" s="927" t="s">
        <v>7258</v>
      </c>
      <c r="B1624" s="928" t="s">
        <v>6690</v>
      </c>
      <c r="C1624" s="946" t="s">
        <v>5827</v>
      </c>
      <c r="D1624" s="927" t="s">
        <v>6811</v>
      </c>
      <c r="E1624" s="927" t="s">
        <v>1357</v>
      </c>
      <c r="F1624" s="10" t="s">
        <v>1571</v>
      </c>
      <c r="G1624" s="243">
        <v>1</v>
      </c>
      <c r="H1624" s="927" t="s">
        <v>6682</v>
      </c>
      <c r="I1624" s="10" t="s">
        <v>59</v>
      </c>
      <c r="J1624" s="55" t="s">
        <v>1572</v>
      </c>
      <c r="K1624" s="928">
        <v>2</v>
      </c>
      <c r="L1624" s="943"/>
      <c r="M1624" s="943"/>
      <c r="N1624" s="622"/>
    </row>
    <row r="1625" spans="1:14" s="5" customFormat="1" ht="11.25" x14ac:dyDescent="0.25">
      <c r="A1625" s="927"/>
      <c r="B1625" s="928"/>
      <c r="C1625" s="946"/>
      <c r="D1625" s="927"/>
      <c r="E1625" s="927"/>
      <c r="F1625" s="10" t="s">
        <v>1092</v>
      </c>
      <c r="G1625" s="243">
        <v>2</v>
      </c>
      <c r="H1625" s="927"/>
      <c r="I1625" s="10" t="s">
        <v>1050</v>
      </c>
      <c r="J1625" s="55"/>
      <c r="K1625" s="928"/>
      <c r="L1625" s="943"/>
      <c r="M1625" s="943"/>
      <c r="N1625" s="622"/>
    </row>
    <row r="1626" spans="1:14" s="5" customFormat="1" ht="11.25" x14ac:dyDescent="0.25">
      <c r="A1626" s="927"/>
      <c r="B1626" s="928"/>
      <c r="C1626" s="946"/>
      <c r="D1626" s="927"/>
      <c r="E1626" s="927"/>
      <c r="F1626" s="10" t="s">
        <v>1080</v>
      </c>
      <c r="G1626" s="243">
        <v>2</v>
      </c>
      <c r="H1626" s="927"/>
      <c r="I1626" s="10" t="s">
        <v>1050</v>
      </c>
      <c r="J1626" s="55"/>
      <c r="K1626" s="928"/>
      <c r="L1626" s="943"/>
      <c r="M1626" s="943"/>
      <c r="N1626" s="622"/>
    </row>
    <row r="1627" spans="1:14" s="5" customFormat="1" ht="11.25" x14ac:dyDescent="0.25">
      <c r="A1627" s="927"/>
      <c r="B1627" s="928"/>
      <c r="C1627" s="946"/>
      <c r="D1627" s="927"/>
      <c r="E1627" s="927"/>
      <c r="F1627" s="10" t="s">
        <v>1573</v>
      </c>
      <c r="G1627" s="243">
        <v>4</v>
      </c>
      <c r="H1627" s="927"/>
      <c r="I1627" s="10" t="s">
        <v>1050</v>
      </c>
      <c r="J1627" s="55"/>
      <c r="K1627" s="928"/>
      <c r="L1627" s="943"/>
      <c r="M1627" s="943"/>
      <c r="N1627" s="622"/>
    </row>
    <row r="1628" spans="1:14" s="5" customFormat="1" ht="11.25" x14ac:dyDescent="0.25">
      <c r="A1628" s="927"/>
      <c r="B1628" s="928"/>
      <c r="C1628" s="946"/>
      <c r="D1628" s="927"/>
      <c r="E1628" s="927"/>
      <c r="F1628" s="10" t="s">
        <v>1506</v>
      </c>
      <c r="G1628" s="243">
        <v>6</v>
      </c>
      <c r="H1628" s="927"/>
      <c r="I1628" s="10" t="s">
        <v>1050</v>
      </c>
      <c r="J1628" s="55"/>
      <c r="K1628" s="928"/>
      <c r="L1628" s="943"/>
      <c r="M1628" s="943"/>
      <c r="N1628" s="622"/>
    </row>
    <row r="1629" spans="1:14" s="5" customFormat="1" ht="11.25" x14ac:dyDescent="0.25">
      <c r="A1629" s="927"/>
      <c r="B1629" s="928"/>
      <c r="C1629" s="946"/>
      <c r="D1629" s="927"/>
      <c r="E1629" s="927"/>
      <c r="F1629" s="10" t="s">
        <v>1574</v>
      </c>
      <c r="G1629" s="243">
        <v>5</v>
      </c>
      <c r="H1629" s="927"/>
      <c r="I1629" s="10" t="s">
        <v>1050</v>
      </c>
      <c r="J1629" s="55"/>
      <c r="K1629" s="928"/>
      <c r="L1629" s="943"/>
      <c r="M1629" s="943"/>
      <c r="N1629" s="622"/>
    </row>
    <row r="1630" spans="1:14" s="5" customFormat="1" ht="11.25" x14ac:dyDescent="0.25">
      <c r="A1630" s="927"/>
      <c r="B1630" s="928"/>
      <c r="C1630" s="946"/>
      <c r="D1630" s="927"/>
      <c r="E1630" s="927"/>
      <c r="F1630" s="10" t="s">
        <v>1575</v>
      </c>
      <c r="G1630" s="243">
        <v>1</v>
      </c>
      <c r="H1630" s="927"/>
      <c r="I1630" s="10" t="s">
        <v>1576</v>
      </c>
      <c r="J1630" s="55"/>
      <c r="K1630" s="928"/>
      <c r="L1630" s="943"/>
      <c r="M1630" s="943"/>
      <c r="N1630" s="622"/>
    </row>
    <row r="1631" spans="1:14" s="5" customFormat="1" ht="11.25" x14ac:dyDescent="0.25">
      <c r="A1631" s="927"/>
      <c r="B1631" s="928"/>
      <c r="C1631" s="946"/>
      <c r="D1631" s="927"/>
      <c r="E1631" s="927"/>
      <c r="F1631" s="10" t="s">
        <v>4898</v>
      </c>
      <c r="G1631" s="243">
        <v>3</v>
      </c>
      <c r="H1631" s="927"/>
      <c r="I1631" s="10" t="s">
        <v>1050</v>
      </c>
      <c r="J1631" s="55"/>
      <c r="K1631" s="928"/>
      <c r="L1631" s="943"/>
      <c r="M1631" s="943"/>
      <c r="N1631" s="622"/>
    </row>
    <row r="1632" spans="1:14" s="5" customFormat="1" ht="11.25" x14ac:dyDescent="0.25">
      <c r="A1632" s="927"/>
      <c r="B1632" s="928"/>
      <c r="C1632" s="946"/>
      <c r="D1632" s="927"/>
      <c r="E1632" s="927"/>
      <c r="F1632" s="10" t="s">
        <v>1577</v>
      </c>
      <c r="G1632" s="243">
        <v>1</v>
      </c>
      <c r="H1632" s="927"/>
      <c r="I1632" s="10" t="s">
        <v>1050</v>
      </c>
      <c r="J1632" s="55"/>
      <c r="K1632" s="928"/>
      <c r="L1632" s="943"/>
      <c r="M1632" s="943"/>
      <c r="N1632" s="622"/>
    </row>
    <row r="1633" spans="1:14" s="5" customFormat="1" ht="11.25" x14ac:dyDescent="0.25">
      <c r="A1633" s="927"/>
      <c r="B1633" s="928"/>
      <c r="C1633" s="946"/>
      <c r="D1633" s="927"/>
      <c r="E1633" s="927"/>
      <c r="F1633" s="10" t="s">
        <v>1244</v>
      </c>
      <c r="G1633" s="243">
        <v>1</v>
      </c>
      <c r="H1633" s="927"/>
      <c r="I1633" s="10" t="s">
        <v>1050</v>
      </c>
      <c r="J1633" s="55"/>
      <c r="K1633" s="928"/>
      <c r="L1633" s="943"/>
      <c r="M1633" s="943"/>
      <c r="N1633" s="622"/>
    </row>
    <row r="1634" spans="1:14" s="5" customFormat="1" ht="11.25" x14ac:dyDescent="0.25">
      <c r="A1634" s="927"/>
      <c r="B1634" s="928"/>
      <c r="C1634" s="946"/>
      <c r="D1634" s="927"/>
      <c r="E1634" s="927"/>
      <c r="F1634" s="10" t="s">
        <v>1578</v>
      </c>
      <c r="G1634" s="243">
        <v>1</v>
      </c>
      <c r="H1634" s="927"/>
      <c r="I1634" s="10" t="s">
        <v>1069</v>
      </c>
      <c r="J1634" s="55" t="s">
        <v>1579</v>
      </c>
      <c r="K1634" s="928"/>
      <c r="L1634" s="943"/>
      <c r="M1634" s="943"/>
      <c r="N1634" s="622"/>
    </row>
    <row r="1635" spans="1:14" s="5" customFormat="1" ht="11.25" x14ac:dyDescent="0.25">
      <c r="A1635" s="927"/>
      <c r="B1635" s="928"/>
      <c r="C1635" s="946"/>
      <c r="D1635" s="927"/>
      <c r="E1635" s="927"/>
      <c r="F1635" s="10" t="s">
        <v>1580</v>
      </c>
      <c r="G1635" s="243">
        <v>1</v>
      </c>
      <c r="H1635" s="927"/>
      <c r="I1635" s="10" t="s">
        <v>1069</v>
      </c>
      <c r="J1635" s="55" t="s">
        <v>1581</v>
      </c>
      <c r="K1635" s="928"/>
      <c r="L1635" s="943"/>
      <c r="M1635" s="943"/>
      <c r="N1635" s="622"/>
    </row>
    <row r="1636" spans="1:14" s="5" customFormat="1" ht="11.25" x14ac:dyDescent="0.25">
      <c r="A1636" s="927"/>
      <c r="B1636" s="928"/>
      <c r="C1636" s="946"/>
      <c r="D1636" s="927"/>
      <c r="E1636" s="927"/>
      <c r="F1636" s="10" t="s">
        <v>1063</v>
      </c>
      <c r="G1636" s="243">
        <v>1</v>
      </c>
      <c r="H1636" s="927"/>
      <c r="I1636" s="10" t="s">
        <v>1118</v>
      </c>
      <c r="J1636" s="55"/>
      <c r="K1636" s="928"/>
      <c r="L1636" s="943"/>
      <c r="M1636" s="943"/>
      <c r="N1636" s="622"/>
    </row>
    <row r="1637" spans="1:14" s="5" customFormat="1" ht="11.25" x14ac:dyDescent="0.25">
      <c r="A1637" s="927"/>
      <c r="B1637" s="928"/>
      <c r="C1637" s="946"/>
      <c r="D1637" s="927"/>
      <c r="E1637" s="927"/>
      <c r="F1637" s="10" t="s">
        <v>1107</v>
      </c>
      <c r="G1637" s="243">
        <v>1</v>
      </c>
      <c r="H1637" s="927"/>
      <c r="I1637" s="10" t="s">
        <v>1281</v>
      </c>
      <c r="J1637" s="55" t="s">
        <v>1582</v>
      </c>
      <c r="K1637" s="928"/>
      <c r="L1637" s="943"/>
      <c r="M1637" s="943"/>
      <c r="N1637" s="622"/>
    </row>
    <row r="1638" spans="1:14" s="5" customFormat="1" ht="11.25" x14ac:dyDescent="0.25">
      <c r="A1638" s="927"/>
      <c r="B1638" s="928"/>
      <c r="C1638" s="946"/>
      <c r="D1638" s="927"/>
      <c r="E1638" s="927"/>
      <c r="F1638" s="10" t="s">
        <v>1583</v>
      </c>
      <c r="G1638" s="243">
        <v>1</v>
      </c>
      <c r="H1638" s="927"/>
      <c r="I1638" s="10" t="s">
        <v>1050</v>
      </c>
      <c r="J1638" s="55"/>
      <c r="K1638" s="928"/>
      <c r="L1638" s="943"/>
      <c r="M1638" s="943"/>
      <c r="N1638" s="622"/>
    </row>
    <row r="1639" spans="1:14" s="5" customFormat="1" ht="11.25" x14ac:dyDescent="0.25">
      <c r="A1639" s="927"/>
      <c r="B1639" s="928"/>
      <c r="C1639" s="946"/>
      <c r="D1639" s="927"/>
      <c r="E1639" s="927"/>
      <c r="F1639" s="10" t="s">
        <v>1244</v>
      </c>
      <c r="G1639" s="243">
        <v>1</v>
      </c>
      <c r="H1639" s="927"/>
      <c r="I1639" s="10" t="s">
        <v>1050</v>
      </c>
      <c r="J1639" s="55"/>
      <c r="K1639" s="928"/>
      <c r="L1639" s="943"/>
      <c r="M1639" s="943"/>
      <c r="N1639" s="622"/>
    </row>
    <row r="1640" spans="1:14" s="5" customFormat="1" ht="22.5" x14ac:dyDescent="0.25">
      <c r="A1640" s="927"/>
      <c r="B1640" s="928"/>
      <c r="C1640" s="946"/>
      <c r="D1640" s="927"/>
      <c r="E1640" s="927"/>
      <c r="F1640" s="10" t="s">
        <v>1584</v>
      </c>
      <c r="G1640" s="243">
        <v>2</v>
      </c>
      <c r="H1640" s="927"/>
      <c r="I1640" s="10" t="s">
        <v>1585</v>
      </c>
      <c r="J1640" s="55"/>
      <c r="K1640" s="928"/>
      <c r="L1640" s="943"/>
      <c r="M1640" s="943"/>
      <c r="N1640" s="622"/>
    </row>
    <row r="1641" spans="1:14" s="5" customFormat="1" ht="11.25" x14ac:dyDescent="0.25">
      <c r="A1641" s="927" t="s">
        <v>7259</v>
      </c>
      <c r="B1641" s="928" t="s">
        <v>6690</v>
      </c>
      <c r="C1641" s="946" t="s">
        <v>5827</v>
      </c>
      <c r="D1641" s="927" t="s">
        <v>6811</v>
      </c>
      <c r="E1641" s="927" t="s">
        <v>1357</v>
      </c>
      <c r="F1641" s="10" t="s">
        <v>1586</v>
      </c>
      <c r="G1641" s="243">
        <v>1</v>
      </c>
      <c r="H1641" s="927" t="s">
        <v>6682</v>
      </c>
      <c r="I1641" s="10" t="s">
        <v>1050</v>
      </c>
      <c r="J1641" s="55"/>
      <c r="K1641" s="928">
        <v>2</v>
      </c>
      <c r="L1641" s="943"/>
      <c r="M1641" s="943"/>
      <c r="N1641" s="622"/>
    </row>
    <row r="1642" spans="1:14" s="5" customFormat="1" ht="11.25" x14ac:dyDescent="0.25">
      <c r="A1642" s="927"/>
      <c r="B1642" s="928"/>
      <c r="C1642" s="946"/>
      <c r="D1642" s="927"/>
      <c r="E1642" s="927"/>
      <c r="F1642" s="10" t="s">
        <v>1092</v>
      </c>
      <c r="G1642" s="243">
        <v>1</v>
      </c>
      <c r="H1642" s="927"/>
      <c r="I1642" s="10" t="s">
        <v>1050</v>
      </c>
      <c r="J1642" s="55"/>
      <c r="K1642" s="928"/>
      <c r="L1642" s="943"/>
      <c r="M1642" s="943"/>
      <c r="N1642" s="622"/>
    </row>
    <row r="1643" spans="1:14" s="5" customFormat="1" ht="11.25" x14ac:dyDescent="0.25">
      <c r="A1643" s="927"/>
      <c r="B1643" s="928"/>
      <c r="C1643" s="946"/>
      <c r="D1643" s="927"/>
      <c r="E1643" s="927"/>
      <c r="F1643" s="10" t="s">
        <v>1587</v>
      </c>
      <c r="G1643" s="243">
        <v>1</v>
      </c>
      <c r="H1643" s="927"/>
      <c r="I1643" s="10" t="s">
        <v>1281</v>
      </c>
      <c r="J1643" s="55" t="s">
        <v>1588</v>
      </c>
      <c r="K1643" s="928"/>
      <c r="L1643" s="943"/>
      <c r="M1643" s="943"/>
      <c r="N1643" s="622"/>
    </row>
    <row r="1644" spans="1:14" s="5" customFormat="1" ht="11.25" x14ac:dyDescent="0.25">
      <c r="A1644" s="927"/>
      <c r="B1644" s="928"/>
      <c r="C1644" s="946"/>
      <c r="D1644" s="927"/>
      <c r="E1644" s="927"/>
      <c r="F1644" s="10" t="s">
        <v>1247</v>
      </c>
      <c r="G1644" s="243">
        <v>1</v>
      </c>
      <c r="H1644" s="927"/>
      <c r="I1644" s="10" t="s">
        <v>1050</v>
      </c>
      <c r="J1644" s="55"/>
      <c r="K1644" s="928"/>
      <c r="L1644" s="943"/>
      <c r="M1644" s="943"/>
      <c r="N1644" s="622"/>
    </row>
    <row r="1645" spans="1:14" s="3" customFormat="1" ht="22.5" customHeight="1" x14ac:dyDescent="0.25">
      <c r="A1645" s="379" t="s">
        <v>7830</v>
      </c>
      <c r="B1645" s="434" t="s">
        <v>6690</v>
      </c>
      <c r="C1645" s="435" t="s">
        <v>5827</v>
      </c>
      <c r="D1645" s="379" t="s">
        <v>6691</v>
      </c>
      <c r="E1645" s="379" t="s">
        <v>7829</v>
      </c>
      <c r="F1645" s="12" t="s">
        <v>5447</v>
      </c>
      <c r="G1645" s="379">
        <v>1</v>
      </c>
      <c r="H1645" s="379" t="s">
        <v>6682</v>
      </c>
      <c r="I1645" s="12" t="s">
        <v>5443</v>
      </c>
      <c r="J1645" s="12" t="s">
        <v>5445</v>
      </c>
      <c r="K1645" s="384">
        <v>2</v>
      </c>
      <c r="L1645" s="833"/>
      <c r="M1645" s="833"/>
      <c r="N1645" s="681"/>
    </row>
    <row r="1646" spans="1:14" s="3" customFormat="1" ht="22.5" x14ac:dyDescent="0.25">
      <c r="A1646" s="379" t="s">
        <v>7831</v>
      </c>
      <c r="B1646" s="434" t="s">
        <v>6690</v>
      </c>
      <c r="C1646" s="431" t="s">
        <v>5827</v>
      </c>
      <c r="D1646" s="381" t="s">
        <v>6693</v>
      </c>
      <c r="E1646" s="381" t="s">
        <v>5431</v>
      </c>
      <c r="F1646" s="12" t="s">
        <v>7835</v>
      </c>
      <c r="G1646" s="390">
        <v>1</v>
      </c>
      <c r="H1646" s="389" t="s">
        <v>6682</v>
      </c>
      <c r="I1646" s="12" t="s">
        <v>8</v>
      </c>
      <c r="J1646" s="56"/>
      <c r="K1646" s="383">
        <v>2</v>
      </c>
      <c r="L1646" s="833"/>
      <c r="M1646" s="833"/>
      <c r="N1646" s="681"/>
    </row>
    <row r="1647" spans="1:14" s="5" customFormat="1" ht="22.5" x14ac:dyDescent="0.25">
      <c r="A1647" s="927" t="s">
        <v>7262</v>
      </c>
      <c r="B1647" s="928" t="s">
        <v>1589</v>
      </c>
      <c r="C1647" s="965" t="s">
        <v>5827</v>
      </c>
      <c r="D1647" s="936" t="s">
        <v>6965</v>
      </c>
      <c r="E1647" s="243" t="s">
        <v>5827</v>
      </c>
      <c r="F1647" s="10" t="s">
        <v>1350</v>
      </c>
      <c r="G1647" s="243">
        <v>268</v>
      </c>
      <c r="H1647" s="959" t="s">
        <v>6682</v>
      </c>
      <c r="I1647" s="10" t="s">
        <v>911</v>
      </c>
      <c r="J1647" s="55" t="s">
        <v>1591</v>
      </c>
      <c r="K1647" s="945">
        <v>2</v>
      </c>
      <c r="L1647" s="943"/>
      <c r="M1647" s="943"/>
      <c r="N1647" s="622"/>
    </row>
    <row r="1648" spans="1:14" s="5" customFormat="1" ht="22.5" x14ac:dyDescent="0.25">
      <c r="A1648" s="927"/>
      <c r="B1648" s="928"/>
      <c r="C1648" s="965"/>
      <c r="D1648" s="936"/>
      <c r="E1648" s="243" t="s">
        <v>5827</v>
      </c>
      <c r="F1648" s="10" t="s">
        <v>1351</v>
      </c>
      <c r="G1648" s="243">
        <v>630</v>
      </c>
      <c r="H1648" s="959"/>
      <c r="I1648" s="10" t="s">
        <v>911</v>
      </c>
      <c r="J1648" s="55" t="s">
        <v>1591</v>
      </c>
      <c r="K1648" s="945"/>
      <c r="L1648" s="943"/>
      <c r="M1648" s="943"/>
      <c r="N1648" s="622"/>
    </row>
    <row r="1649" spans="1:14" s="5" customFormat="1" ht="11.25" x14ac:dyDescent="0.25">
      <c r="A1649" s="927"/>
      <c r="B1649" s="928"/>
      <c r="C1649" s="965"/>
      <c r="D1649" s="936"/>
      <c r="E1649" s="243" t="s">
        <v>5827</v>
      </c>
      <c r="F1649" s="10" t="s">
        <v>1592</v>
      </c>
      <c r="G1649" s="243">
        <v>7</v>
      </c>
      <c r="H1649" s="959"/>
      <c r="I1649" s="10" t="s">
        <v>1593</v>
      </c>
      <c r="J1649" s="55"/>
      <c r="K1649" s="945"/>
      <c r="L1649" s="943"/>
      <c r="M1649" s="943"/>
      <c r="N1649" s="622"/>
    </row>
    <row r="1650" spans="1:14" s="5" customFormat="1" ht="11.25" x14ac:dyDescent="0.25">
      <c r="A1650" s="927"/>
      <c r="B1650" s="928"/>
      <c r="C1650" s="965"/>
      <c r="D1650" s="936"/>
      <c r="E1650" s="243" t="s">
        <v>1594</v>
      </c>
      <c r="F1650" s="10" t="s">
        <v>1355</v>
      </c>
      <c r="G1650" s="243">
        <v>6</v>
      </c>
      <c r="H1650" s="959"/>
      <c r="I1650" s="10"/>
      <c r="J1650" s="55"/>
      <c r="K1650" s="945"/>
      <c r="L1650" s="943"/>
      <c r="M1650" s="943"/>
      <c r="N1650" s="622"/>
    </row>
    <row r="1651" spans="1:14" s="5" customFormat="1" ht="11.25" x14ac:dyDescent="0.25">
      <c r="A1651" s="239" t="s">
        <v>7263</v>
      </c>
      <c r="B1651" s="430" t="s">
        <v>0</v>
      </c>
      <c r="C1651" s="437" t="s">
        <v>5831</v>
      </c>
      <c r="D1651" s="246" t="s">
        <v>6681</v>
      </c>
      <c r="E1651" s="246" t="s">
        <v>5831</v>
      </c>
      <c r="F1651" s="10" t="s">
        <v>4547</v>
      </c>
      <c r="G1651" s="243">
        <v>1</v>
      </c>
      <c r="H1651" s="362" t="s">
        <v>6682</v>
      </c>
      <c r="I1651" s="10" t="s">
        <v>1050</v>
      </c>
      <c r="J1651" s="55"/>
      <c r="K1651" s="244">
        <v>1</v>
      </c>
      <c r="L1651" s="833"/>
      <c r="M1651" s="833"/>
      <c r="N1651" s="622"/>
    </row>
    <row r="1652" spans="1:14" s="5" customFormat="1" ht="11.25" x14ac:dyDescent="0.25">
      <c r="A1652" s="927" t="s">
        <v>7264</v>
      </c>
      <c r="B1652" s="928" t="s">
        <v>0</v>
      </c>
      <c r="C1652" s="929" t="s">
        <v>5831</v>
      </c>
      <c r="D1652" s="936" t="s">
        <v>67</v>
      </c>
      <c r="E1652" s="936" t="s">
        <v>4461</v>
      </c>
      <c r="F1652" s="10" t="s">
        <v>1195</v>
      </c>
      <c r="G1652" s="243">
        <v>1</v>
      </c>
      <c r="H1652" s="936" t="s">
        <v>6682</v>
      </c>
      <c r="I1652" s="10"/>
      <c r="J1652" s="55"/>
      <c r="K1652" s="945">
        <v>4</v>
      </c>
      <c r="L1652" s="943"/>
      <c r="M1652" s="943"/>
      <c r="N1652" s="622"/>
    </row>
    <row r="1653" spans="1:14" s="5" customFormat="1" ht="22.5" x14ac:dyDescent="0.25">
      <c r="A1653" s="927"/>
      <c r="B1653" s="928"/>
      <c r="C1653" s="929"/>
      <c r="D1653" s="936"/>
      <c r="E1653" s="936"/>
      <c r="F1653" s="10" t="s">
        <v>1369</v>
      </c>
      <c r="G1653" s="243">
        <v>2</v>
      </c>
      <c r="H1653" s="936"/>
      <c r="I1653" s="10" t="s">
        <v>4462</v>
      </c>
      <c r="J1653" s="55" t="s">
        <v>4463</v>
      </c>
      <c r="K1653" s="945"/>
      <c r="L1653" s="943"/>
      <c r="M1653" s="943"/>
      <c r="N1653" s="622"/>
    </row>
    <row r="1654" spans="1:14" s="5" customFormat="1" ht="11.25" x14ac:dyDescent="0.25">
      <c r="A1654" s="927"/>
      <c r="B1654" s="928"/>
      <c r="C1654" s="929"/>
      <c r="D1654" s="936"/>
      <c r="E1654" s="936"/>
      <c r="F1654" s="10" t="s">
        <v>1130</v>
      </c>
      <c r="G1654" s="243">
        <v>1</v>
      </c>
      <c r="H1654" s="936"/>
      <c r="I1654" s="10" t="s">
        <v>4464</v>
      </c>
      <c r="J1654" s="55" t="s">
        <v>4465</v>
      </c>
      <c r="K1654" s="945"/>
      <c r="L1654" s="943"/>
      <c r="M1654" s="943"/>
      <c r="N1654" s="622"/>
    </row>
    <row r="1655" spans="1:14" s="5" customFormat="1" ht="11.25" x14ac:dyDescent="0.25">
      <c r="A1655" s="927"/>
      <c r="B1655" s="928"/>
      <c r="C1655" s="929"/>
      <c r="D1655" s="936"/>
      <c r="E1655" s="936"/>
      <c r="F1655" s="10" t="s">
        <v>4466</v>
      </c>
      <c r="G1655" s="243">
        <v>2</v>
      </c>
      <c r="H1655" s="936"/>
      <c r="I1655" s="10" t="s">
        <v>1153</v>
      </c>
      <c r="J1655" s="55"/>
      <c r="K1655" s="945"/>
      <c r="L1655" s="943"/>
      <c r="M1655" s="943"/>
      <c r="N1655" s="622"/>
    </row>
    <row r="1656" spans="1:14" s="5" customFormat="1" ht="11.25" x14ac:dyDescent="0.25">
      <c r="A1656" s="927"/>
      <c r="B1656" s="928"/>
      <c r="C1656" s="929"/>
      <c r="D1656" s="936"/>
      <c r="E1656" s="936"/>
      <c r="F1656" s="10" t="s">
        <v>1065</v>
      </c>
      <c r="G1656" s="243">
        <v>2</v>
      </c>
      <c r="H1656" s="936"/>
      <c r="I1656" s="10" t="s">
        <v>1057</v>
      </c>
      <c r="J1656" s="55"/>
      <c r="K1656" s="945"/>
      <c r="L1656" s="943"/>
      <c r="M1656" s="943"/>
      <c r="N1656" s="622"/>
    </row>
    <row r="1657" spans="1:14" s="5" customFormat="1" ht="11.25" x14ac:dyDescent="0.25">
      <c r="A1657" s="927"/>
      <c r="B1657" s="928"/>
      <c r="C1657" s="929"/>
      <c r="D1657" s="936"/>
      <c r="E1657" s="936"/>
      <c r="F1657" s="10" t="s">
        <v>1077</v>
      </c>
      <c r="G1657" s="243">
        <v>2</v>
      </c>
      <c r="H1657" s="936"/>
      <c r="I1657" s="10" t="s">
        <v>1057</v>
      </c>
      <c r="J1657" s="55"/>
      <c r="K1657" s="945"/>
      <c r="L1657" s="943"/>
      <c r="M1657" s="943"/>
      <c r="N1657" s="622"/>
    </row>
    <row r="1658" spans="1:14" s="5" customFormat="1" ht="22.5" x14ac:dyDescent="0.25">
      <c r="A1658" s="927"/>
      <c r="B1658" s="928"/>
      <c r="C1658" s="929"/>
      <c r="D1658" s="936"/>
      <c r="E1658" s="936"/>
      <c r="F1658" s="10" t="s">
        <v>4467</v>
      </c>
      <c r="G1658" s="243">
        <v>2</v>
      </c>
      <c r="H1658" s="936"/>
      <c r="I1658" s="10" t="s">
        <v>4462</v>
      </c>
      <c r="J1658" s="55" t="s">
        <v>4468</v>
      </c>
      <c r="K1658" s="945"/>
      <c r="L1658" s="943"/>
      <c r="M1658" s="943"/>
      <c r="N1658" s="622"/>
    </row>
    <row r="1659" spans="1:14" s="5" customFormat="1" ht="11.25" x14ac:dyDescent="0.25">
      <c r="A1659" s="927"/>
      <c r="B1659" s="928"/>
      <c r="C1659" s="929"/>
      <c r="D1659" s="936"/>
      <c r="E1659" s="936"/>
      <c r="F1659" s="10" t="s">
        <v>1130</v>
      </c>
      <c r="G1659" s="243">
        <v>1</v>
      </c>
      <c r="H1659" s="936"/>
      <c r="I1659" s="10" t="s">
        <v>4464</v>
      </c>
      <c r="J1659" s="55" t="s">
        <v>4465</v>
      </c>
      <c r="K1659" s="945"/>
      <c r="L1659" s="943"/>
      <c r="M1659" s="943"/>
      <c r="N1659" s="622"/>
    </row>
    <row r="1660" spans="1:14" s="5" customFormat="1" ht="11.25" x14ac:dyDescent="0.25">
      <c r="A1660" s="927"/>
      <c r="B1660" s="928"/>
      <c r="C1660" s="929"/>
      <c r="D1660" s="936"/>
      <c r="E1660" s="936"/>
      <c r="F1660" s="10" t="s">
        <v>4466</v>
      </c>
      <c r="G1660" s="243">
        <v>2</v>
      </c>
      <c r="H1660" s="936"/>
      <c r="I1660" s="10" t="s">
        <v>1153</v>
      </c>
      <c r="J1660" s="55"/>
      <c r="K1660" s="945"/>
      <c r="L1660" s="943"/>
      <c r="M1660" s="943"/>
      <c r="N1660" s="622"/>
    </row>
    <row r="1661" spans="1:14" s="5" customFormat="1" ht="11.25" x14ac:dyDescent="0.25">
      <c r="A1661" s="927"/>
      <c r="B1661" s="928"/>
      <c r="C1661" s="929"/>
      <c r="D1661" s="936"/>
      <c r="E1661" s="936"/>
      <c r="F1661" s="10" t="s">
        <v>1065</v>
      </c>
      <c r="G1661" s="243">
        <v>2</v>
      </c>
      <c r="H1661" s="936"/>
      <c r="I1661" s="10" t="s">
        <v>1057</v>
      </c>
      <c r="J1661" s="55"/>
      <c r="K1661" s="945"/>
      <c r="L1661" s="943"/>
      <c r="M1661" s="943"/>
      <c r="N1661" s="622"/>
    </row>
    <row r="1662" spans="1:14" s="5" customFormat="1" ht="11.25" x14ac:dyDescent="0.25">
      <c r="A1662" s="927"/>
      <c r="B1662" s="928"/>
      <c r="C1662" s="929"/>
      <c r="D1662" s="936"/>
      <c r="E1662" s="936"/>
      <c r="F1662" s="10" t="s">
        <v>1077</v>
      </c>
      <c r="G1662" s="243">
        <v>2</v>
      </c>
      <c r="H1662" s="936"/>
      <c r="I1662" s="10" t="s">
        <v>1057</v>
      </c>
      <c r="J1662" s="55"/>
      <c r="K1662" s="945"/>
      <c r="L1662" s="943"/>
      <c r="M1662" s="943"/>
      <c r="N1662" s="622"/>
    </row>
    <row r="1663" spans="1:14" s="5" customFormat="1" ht="11.25" x14ac:dyDescent="0.25">
      <c r="A1663" s="927" t="s">
        <v>7265</v>
      </c>
      <c r="B1663" s="928" t="s">
        <v>0</v>
      </c>
      <c r="C1663" s="929" t="s">
        <v>5831</v>
      </c>
      <c r="D1663" s="936" t="s">
        <v>67</v>
      </c>
      <c r="E1663" s="936" t="s">
        <v>4469</v>
      </c>
      <c r="F1663" s="10" t="s">
        <v>4470</v>
      </c>
      <c r="G1663" s="243">
        <v>1</v>
      </c>
      <c r="H1663" s="936" t="s">
        <v>6682</v>
      </c>
      <c r="I1663" s="10" t="s">
        <v>1050</v>
      </c>
      <c r="J1663" s="55" t="s">
        <v>4471</v>
      </c>
      <c r="K1663" s="945">
        <v>4</v>
      </c>
      <c r="L1663" s="943"/>
      <c r="M1663" s="943"/>
      <c r="N1663" s="622"/>
    </row>
    <row r="1664" spans="1:14" s="5" customFormat="1" ht="11.25" x14ac:dyDescent="0.25">
      <c r="A1664" s="927"/>
      <c r="B1664" s="928"/>
      <c r="C1664" s="929"/>
      <c r="D1664" s="936"/>
      <c r="E1664" s="936"/>
      <c r="F1664" s="10" t="s">
        <v>4472</v>
      </c>
      <c r="G1664" s="243">
        <v>1</v>
      </c>
      <c r="H1664" s="936"/>
      <c r="I1664" s="10" t="s">
        <v>1050</v>
      </c>
      <c r="J1664" s="55"/>
      <c r="K1664" s="945"/>
      <c r="L1664" s="943"/>
      <c r="M1664" s="943"/>
      <c r="N1664" s="622"/>
    </row>
    <row r="1665" spans="1:14" s="5" customFormat="1" ht="11.25" x14ac:dyDescent="0.25">
      <c r="A1665" s="927"/>
      <c r="B1665" s="928"/>
      <c r="C1665" s="929"/>
      <c r="D1665" s="936"/>
      <c r="E1665" s="936"/>
      <c r="F1665" s="10" t="s">
        <v>1077</v>
      </c>
      <c r="G1665" s="243">
        <v>2</v>
      </c>
      <c r="H1665" s="936"/>
      <c r="I1665" s="10" t="s">
        <v>1057</v>
      </c>
      <c r="J1665" s="55"/>
      <c r="K1665" s="945"/>
      <c r="L1665" s="943"/>
      <c r="M1665" s="943"/>
      <c r="N1665" s="622"/>
    </row>
    <row r="1666" spans="1:14" s="5" customFormat="1" ht="11.25" x14ac:dyDescent="0.25">
      <c r="A1666" s="927" t="s">
        <v>7266</v>
      </c>
      <c r="B1666" s="928" t="s">
        <v>0</v>
      </c>
      <c r="C1666" s="929" t="s">
        <v>5831</v>
      </c>
      <c r="D1666" s="936" t="s">
        <v>64</v>
      </c>
      <c r="E1666" s="936" t="s">
        <v>4473</v>
      </c>
      <c r="F1666" s="10" t="s">
        <v>4474</v>
      </c>
      <c r="G1666" s="243">
        <v>1</v>
      </c>
      <c r="H1666" s="936" t="s">
        <v>6682</v>
      </c>
      <c r="I1666" s="10" t="s">
        <v>4475</v>
      </c>
      <c r="J1666" s="55" t="s">
        <v>4476</v>
      </c>
      <c r="K1666" s="945">
        <v>4</v>
      </c>
      <c r="L1666" s="943"/>
      <c r="M1666" s="943"/>
      <c r="N1666" s="622"/>
    </row>
    <row r="1667" spans="1:14" s="5" customFormat="1" ht="11.25" x14ac:dyDescent="0.25">
      <c r="A1667" s="927"/>
      <c r="B1667" s="928"/>
      <c r="C1667" s="929"/>
      <c r="D1667" s="936"/>
      <c r="E1667" s="936"/>
      <c r="F1667" s="10" t="s">
        <v>1088</v>
      </c>
      <c r="G1667" s="243">
        <v>3</v>
      </c>
      <c r="H1667" s="936"/>
      <c r="I1667" s="10" t="s">
        <v>1050</v>
      </c>
      <c r="J1667" s="55"/>
      <c r="K1667" s="945"/>
      <c r="L1667" s="943"/>
      <c r="M1667" s="943"/>
      <c r="N1667" s="622"/>
    </row>
    <row r="1668" spans="1:14" s="5" customFormat="1" ht="11.25" x14ac:dyDescent="0.25">
      <c r="A1668" s="927"/>
      <c r="B1668" s="928"/>
      <c r="C1668" s="929"/>
      <c r="D1668" s="936"/>
      <c r="E1668" s="936"/>
      <c r="F1668" s="10" t="s">
        <v>1056</v>
      </c>
      <c r="G1668" s="243">
        <v>1</v>
      </c>
      <c r="H1668" s="936"/>
      <c r="I1668" s="10" t="s">
        <v>1057</v>
      </c>
      <c r="J1668" s="55" t="s">
        <v>4477</v>
      </c>
      <c r="K1668" s="945"/>
      <c r="L1668" s="943"/>
      <c r="M1668" s="943"/>
      <c r="N1668" s="622"/>
    </row>
    <row r="1669" spans="1:14" s="5" customFormat="1" ht="11.25" x14ac:dyDescent="0.25">
      <c r="A1669" s="927"/>
      <c r="B1669" s="928"/>
      <c r="C1669" s="929"/>
      <c r="D1669" s="936"/>
      <c r="E1669" s="936"/>
      <c r="F1669" s="10" t="s">
        <v>1061</v>
      </c>
      <c r="G1669" s="243">
        <v>1</v>
      </c>
      <c r="H1669" s="936"/>
      <c r="I1669" s="10" t="s">
        <v>1050</v>
      </c>
      <c r="J1669" s="55" t="s">
        <v>1062</v>
      </c>
      <c r="K1669" s="945"/>
      <c r="L1669" s="943"/>
      <c r="M1669" s="943"/>
      <c r="N1669" s="622"/>
    </row>
    <row r="1670" spans="1:14" s="5" customFormat="1" ht="11.25" x14ac:dyDescent="0.25">
      <c r="A1670" s="927"/>
      <c r="B1670" s="928"/>
      <c r="C1670" s="929"/>
      <c r="D1670" s="936"/>
      <c r="E1670" s="936"/>
      <c r="F1670" s="10" t="s">
        <v>1059</v>
      </c>
      <c r="G1670" s="243">
        <v>1</v>
      </c>
      <c r="H1670" s="936"/>
      <c r="I1670" s="10" t="s">
        <v>1050</v>
      </c>
      <c r="J1670" s="55" t="s">
        <v>1060</v>
      </c>
      <c r="K1670" s="945"/>
      <c r="L1670" s="943"/>
      <c r="M1670" s="943"/>
      <c r="N1670" s="622"/>
    </row>
    <row r="1671" spans="1:14" s="5" customFormat="1" ht="11.25" x14ac:dyDescent="0.25">
      <c r="A1671" s="927"/>
      <c r="B1671" s="928"/>
      <c r="C1671" s="929"/>
      <c r="D1671" s="936"/>
      <c r="E1671" s="936"/>
      <c r="F1671" s="10" t="s">
        <v>1089</v>
      </c>
      <c r="G1671" s="243">
        <v>1</v>
      </c>
      <c r="H1671" s="936"/>
      <c r="I1671" s="10" t="s">
        <v>1050</v>
      </c>
      <c r="J1671" s="55"/>
      <c r="K1671" s="945"/>
      <c r="L1671" s="943"/>
      <c r="M1671" s="943"/>
      <c r="N1671" s="622"/>
    </row>
    <row r="1672" spans="1:14" s="5" customFormat="1" ht="11.25" x14ac:dyDescent="0.25">
      <c r="A1672" s="927"/>
      <c r="B1672" s="928"/>
      <c r="C1672" s="929"/>
      <c r="D1672" s="936"/>
      <c r="E1672" s="936"/>
      <c r="F1672" s="10" t="s">
        <v>4478</v>
      </c>
      <c r="G1672" s="243">
        <v>1</v>
      </c>
      <c r="H1672" s="936"/>
      <c r="I1672" s="10" t="s">
        <v>1069</v>
      </c>
      <c r="J1672" s="55" t="s">
        <v>3742</v>
      </c>
      <c r="K1672" s="945"/>
      <c r="L1672" s="943"/>
      <c r="M1672" s="943"/>
      <c r="N1672" s="622"/>
    </row>
    <row r="1673" spans="1:14" s="5" customFormat="1" ht="11.25" x14ac:dyDescent="0.25">
      <c r="A1673" s="927"/>
      <c r="B1673" s="928"/>
      <c r="C1673" s="929"/>
      <c r="D1673" s="936"/>
      <c r="E1673" s="936"/>
      <c r="F1673" s="10" t="s">
        <v>1063</v>
      </c>
      <c r="G1673" s="243">
        <v>1</v>
      </c>
      <c r="H1673" s="936"/>
      <c r="I1673" s="10" t="s">
        <v>1118</v>
      </c>
      <c r="J1673" s="55"/>
      <c r="K1673" s="945"/>
      <c r="L1673" s="943"/>
      <c r="M1673" s="943"/>
      <c r="N1673" s="622"/>
    </row>
    <row r="1674" spans="1:14" s="5" customFormat="1" ht="11.25" x14ac:dyDescent="0.25">
      <c r="A1674" s="927"/>
      <c r="B1674" s="928"/>
      <c r="C1674" s="929"/>
      <c r="D1674" s="936"/>
      <c r="E1674" s="936"/>
      <c r="F1674" s="10" t="s">
        <v>1065</v>
      </c>
      <c r="G1674" s="243">
        <v>1</v>
      </c>
      <c r="H1674" s="936"/>
      <c r="I1674" s="10" t="s">
        <v>1118</v>
      </c>
      <c r="J1674" s="55" t="s">
        <v>1521</v>
      </c>
      <c r="K1674" s="945"/>
      <c r="L1674" s="943"/>
      <c r="M1674" s="943"/>
      <c r="N1674" s="622"/>
    </row>
    <row r="1675" spans="1:14" s="5" customFormat="1" ht="11.25" x14ac:dyDescent="0.25">
      <c r="A1675" s="927"/>
      <c r="B1675" s="928"/>
      <c r="C1675" s="929"/>
      <c r="D1675" s="936"/>
      <c r="E1675" s="936"/>
      <c r="F1675" s="10" t="s">
        <v>1067</v>
      </c>
      <c r="G1675" s="243">
        <v>1</v>
      </c>
      <c r="H1675" s="936"/>
      <c r="I1675" s="10" t="s">
        <v>1050</v>
      </c>
      <c r="J1675" s="55"/>
      <c r="K1675" s="945"/>
      <c r="L1675" s="943"/>
      <c r="M1675" s="943"/>
      <c r="N1675" s="622"/>
    </row>
    <row r="1676" spans="1:14" s="5" customFormat="1" ht="11.25" x14ac:dyDescent="0.25">
      <c r="A1676" s="927"/>
      <c r="B1676" s="928"/>
      <c r="C1676" s="929"/>
      <c r="D1676" s="936"/>
      <c r="E1676" s="936"/>
      <c r="F1676" s="10" t="s">
        <v>1076</v>
      </c>
      <c r="G1676" s="243">
        <v>1</v>
      </c>
      <c r="H1676" s="936"/>
      <c r="I1676" s="10" t="s">
        <v>1050</v>
      </c>
      <c r="J1676" s="55"/>
      <c r="K1676" s="945"/>
      <c r="L1676" s="943"/>
      <c r="M1676" s="943"/>
      <c r="N1676" s="622"/>
    </row>
    <row r="1677" spans="1:14" s="5" customFormat="1" ht="11.25" x14ac:dyDescent="0.25">
      <c r="A1677" s="927"/>
      <c r="B1677" s="928"/>
      <c r="C1677" s="929"/>
      <c r="D1677" s="936"/>
      <c r="E1677" s="936"/>
      <c r="F1677" s="10" t="s">
        <v>1081</v>
      </c>
      <c r="G1677" s="243">
        <v>1</v>
      </c>
      <c r="H1677" s="936"/>
      <c r="I1677" s="10" t="s">
        <v>1082</v>
      </c>
      <c r="J1677" s="55"/>
      <c r="K1677" s="945"/>
      <c r="L1677" s="943"/>
      <c r="M1677" s="943"/>
      <c r="N1677" s="622"/>
    </row>
    <row r="1678" spans="1:14" s="5" customFormat="1" ht="11.25" x14ac:dyDescent="0.25">
      <c r="A1678" s="927"/>
      <c r="B1678" s="928"/>
      <c r="C1678" s="929"/>
      <c r="D1678" s="936"/>
      <c r="E1678" s="936"/>
      <c r="F1678" s="10" t="s">
        <v>1077</v>
      </c>
      <c r="G1678" s="243">
        <v>6</v>
      </c>
      <c r="H1678" s="936"/>
      <c r="I1678" s="10" t="s">
        <v>1057</v>
      </c>
      <c r="J1678" s="55" t="s">
        <v>4479</v>
      </c>
      <c r="K1678" s="945"/>
      <c r="L1678" s="943"/>
      <c r="M1678" s="943"/>
      <c r="N1678" s="622"/>
    </row>
    <row r="1679" spans="1:14" s="5" customFormat="1" ht="11.25" x14ac:dyDescent="0.25">
      <c r="A1679" s="927"/>
      <c r="B1679" s="928"/>
      <c r="C1679" s="929"/>
      <c r="D1679" s="936"/>
      <c r="E1679" s="936"/>
      <c r="F1679" s="10" t="s">
        <v>1080</v>
      </c>
      <c r="G1679" s="243">
        <v>2</v>
      </c>
      <c r="H1679" s="936"/>
      <c r="I1679" s="10" t="s">
        <v>22</v>
      </c>
      <c r="J1679" s="55"/>
      <c r="K1679" s="945"/>
      <c r="L1679" s="943"/>
      <c r="M1679" s="943"/>
      <c r="N1679" s="622"/>
    </row>
    <row r="1680" spans="1:14" s="5" customFormat="1" ht="11.25" x14ac:dyDescent="0.25">
      <c r="A1680" s="927"/>
      <c r="B1680" s="928"/>
      <c r="C1680" s="929"/>
      <c r="D1680" s="936"/>
      <c r="E1680" s="936"/>
      <c r="F1680" s="10" t="s">
        <v>1092</v>
      </c>
      <c r="G1680" s="243">
        <v>2</v>
      </c>
      <c r="H1680" s="936"/>
      <c r="I1680" s="10" t="s">
        <v>1050</v>
      </c>
      <c r="J1680" s="55"/>
      <c r="K1680" s="945"/>
      <c r="L1680" s="943"/>
      <c r="M1680" s="943"/>
      <c r="N1680" s="622"/>
    </row>
    <row r="1681" spans="1:14" s="5" customFormat="1" ht="11.25" x14ac:dyDescent="0.25">
      <c r="A1681" s="927" t="s">
        <v>7267</v>
      </c>
      <c r="B1681" s="928" t="s">
        <v>0</v>
      </c>
      <c r="C1681" s="929" t="s">
        <v>5831</v>
      </c>
      <c r="D1681" s="936" t="s">
        <v>64</v>
      </c>
      <c r="E1681" s="936" t="s">
        <v>4473</v>
      </c>
      <c r="F1681" s="10" t="s">
        <v>4480</v>
      </c>
      <c r="G1681" s="243">
        <v>1</v>
      </c>
      <c r="H1681" s="936" t="s">
        <v>6682</v>
      </c>
      <c r="I1681" s="10" t="s">
        <v>4475</v>
      </c>
      <c r="J1681" s="55" t="s">
        <v>4481</v>
      </c>
      <c r="K1681" s="945">
        <v>4</v>
      </c>
      <c r="L1681" s="943"/>
      <c r="M1681" s="943"/>
      <c r="N1681" s="622"/>
    </row>
    <row r="1682" spans="1:14" s="5" customFormat="1" ht="11.25" x14ac:dyDescent="0.25">
      <c r="A1682" s="927"/>
      <c r="B1682" s="928"/>
      <c r="C1682" s="929"/>
      <c r="D1682" s="936"/>
      <c r="E1682" s="936"/>
      <c r="F1682" s="10" t="s">
        <v>1088</v>
      </c>
      <c r="G1682" s="243">
        <v>3</v>
      </c>
      <c r="H1682" s="936"/>
      <c r="I1682" s="10" t="s">
        <v>1050</v>
      </c>
      <c r="J1682" s="55"/>
      <c r="K1682" s="945"/>
      <c r="L1682" s="943"/>
      <c r="M1682" s="943"/>
      <c r="N1682" s="622"/>
    </row>
    <row r="1683" spans="1:14" s="5" customFormat="1" ht="11.25" x14ac:dyDescent="0.25">
      <c r="A1683" s="927"/>
      <c r="B1683" s="928"/>
      <c r="C1683" s="929"/>
      <c r="D1683" s="936"/>
      <c r="E1683" s="936"/>
      <c r="F1683" s="10" t="s">
        <v>1056</v>
      </c>
      <c r="G1683" s="243">
        <v>1</v>
      </c>
      <c r="H1683" s="936"/>
      <c r="I1683" s="10" t="s">
        <v>1057</v>
      </c>
      <c r="J1683" s="55" t="s">
        <v>4482</v>
      </c>
      <c r="K1683" s="945"/>
      <c r="L1683" s="943"/>
      <c r="M1683" s="943"/>
      <c r="N1683" s="622"/>
    </row>
    <row r="1684" spans="1:14" s="5" customFormat="1" ht="11.25" x14ac:dyDescent="0.25">
      <c r="A1684" s="927"/>
      <c r="B1684" s="928"/>
      <c r="C1684" s="929"/>
      <c r="D1684" s="936"/>
      <c r="E1684" s="936"/>
      <c r="F1684" s="10" t="s">
        <v>1059</v>
      </c>
      <c r="G1684" s="243">
        <v>1</v>
      </c>
      <c r="H1684" s="936"/>
      <c r="I1684" s="10" t="s">
        <v>1050</v>
      </c>
      <c r="J1684" s="55" t="s">
        <v>1060</v>
      </c>
      <c r="K1684" s="945"/>
      <c r="L1684" s="943"/>
      <c r="M1684" s="943"/>
      <c r="N1684" s="622"/>
    </row>
    <row r="1685" spans="1:14" s="5" customFormat="1" ht="11.25" x14ac:dyDescent="0.25">
      <c r="A1685" s="927"/>
      <c r="B1685" s="928"/>
      <c r="C1685" s="929"/>
      <c r="D1685" s="936"/>
      <c r="E1685" s="936"/>
      <c r="F1685" s="10" t="s">
        <v>1061</v>
      </c>
      <c r="G1685" s="243">
        <v>1</v>
      </c>
      <c r="H1685" s="936"/>
      <c r="I1685" s="10" t="s">
        <v>1050</v>
      </c>
      <c r="J1685" s="55" t="s">
        <v>1062</v>
      </c>
      <c r="K1685" s="945"/>
      <c r="L1685" s="943"/>
      <c r="M1685" s="943"/>
      <c r="N1685" s="622"/>
    </row>
    <row r="1686" spans="1:14" s="5" customFormat="1" ht="11.25" x14ac:dyDescent="0.25">
      <c r="A1686" s="927"/>
      <c r="B1686" s="928"/>
      <c r="C1686" s="929"/>
      <c r="D1686" s="936"/>
      <c r="E1686" s="936"/>
      <c r="F1686" s="10" t="s">
        <v>1098</v>
      </c>
      <c r="G1686" s="243">
        <v>2</v>
      </c>
      <c r="H1686" s="936"/>
      <c r="I1686" s="10" t="s">
        <v>1050</v>
      </c>
      <c r="J1686" s="55"/>
      <c r="K1686" s="945"/>
      <c r="L1686" s="943"/>
      <c r="M1686" s="943"/>
      <c r="N1686" s="622"/>
    </row>
    <row r="1687" spans="1:14" s="5" customFormat="1" ht="11.25" x14ac:dyDescent="0.25">
      <c r="A1687" s="927"/>
      <c r="B1687" s="928"/>
      <c r="C1687" s="929"/>
      <c r="D1687" s="936"/>
      <c r="E1687" s="936"/>
      <c r="F1687" s="10" t="s">
        <v>1089</v>
      </c>
      <c r="G1687" s="243">
        <v>1</v>
      </c>
      <c r="H1687" s="936"/>
      <c r="I1687" s="10" t="s">
        <v>1050</v>
      </c>
      <c r="J1687" s="55"/>
      <c r="K1687" s="945"/>
      <c r="L1687" s="943"/>
      <c r="M1687" s="943"/>
      <c r="N1687" s="622"/>
    </row>
    <row r="1688" spans="1:14" s="5" customFormat="1" ht="11.25" x14ac:dyDescent="0.25">
      <c r="A1688" s="927"/>
      <c r="B1688" s="928"/>
      <c r="C1688" s="929"/>
      <c r="D1688" s="936"/>
      <c r="E1688" s="936"/>
      <c r="F1688" s="10" t="s">
        <v>1063</v>
      </c>
      <c r="G1688" s="243">
        <v>1</v>
      </c>
      <c r="H1688" s="936"/>
      <c r="I1688" s="10" t="s">
        <v>1118</v>
      </c>
      <c r="J1688" s="55"/>
      <c r="K1688" s="945"/>
      <c r="L1688" s="943"/>
      <c r="M1688" s="943"/>
      <c r="N1688" s="622"/>
    </row>
    <row r="1689" spans="1:14" s="5" customFormat="1" ht="11.25" x14ac:dyDescent="0.25">
      <c r="A1689" s="927"/>
      <c r="B1689" s="928"/>
      <c r="C1689" s="929"/>
      <c r="D1689" s="936"/>
      <c r="E1689" s="936"/>
      <c r="F1689" s="10" t="s">
        <v>1341</v>
      </c>
      <c r="G1689" s="243">
        <v>1</v>
      </c>
      <c r="H1689" s="936"/>
      <c r="I1689" s="10" t="s">
        <v>1118</v>
      </c>
      <c r="J1689" s="55"/>
      <c r="K1689" s="945"/>
      <c r="L1689" s="943"/>
      <c r="M1689" s="943"/>
      <c r="N1689" s="622"/>
    </row>
    <row r="1690" spans="1:14" s="5" customFormat="1" ht="11.25" x14ac:dyDescent="0.25">
      <c r="A1690" s="927"/>
      <c r="B1690" s="928"/>
      <c r="C1690" s="929"/>
      <c r="D1690" s="936"/>
      <c r="E1690" s="936"/>
      <c r="F1690" s="10" t="s">
        <v>1065</v>
      </c>
      <c r="G1690" s="243">
        <v>2</v>
      </c>
      <c r="H1690" s="936"/>
      <c r="I1690" s="10" t="s">
        <v>1118</v>
      </c>
      <c r="J1690" s="55" t="s">
        <v>1384</v>
      </c>
      <c r="K1690" s="945"/>
      <c r="L1690" s="943"/>
      <c r="M1690" s="943"/>
      <c r="N1690" s="622"/>
    </row>
    <row r="1691" spans="1:14" s="5" customFormat="1" ht="11.25" x14ac:dyDescent="0.25">
      <c r="A1691" s="927"/>
      <c r="B1691" s="928"/>
      <c r="C1691" s="929"/>
      <c r="D1691" s="936"/>
      <c r="E1691" s="936"/>
      <c r="F1691" s="10" t="s">
        <v>1068</v>
      </c>
      <c r="G1691" s="243">
        <v>1</v>
      </c>
      <c r="H1691" s="936"/>
      <c r="I1691" s="10" t="s">
        <v>1069</v>
      </c>
      <c r="J1691" s="55" t="s">
        <v>1381</v>
      </c>
      <c r="K1691" s="945"/>
      <c r="L1691" s="943"/>
      <c r="M1691" s="943"/>
      <c r="N1691" s="622"/>
    </row>
    <row r="1692" spans="1:14" s="5" customFormat="1" ht="11.25" x14ac:dyDescent="0.25">
      <c r="A1692" s="927"/>
      <c r="B1692" s="928"/>
      <c r="C1692" s="929"/>
      <c r="D1692" s="936"/>
      <c r="E1692" s="936"/>
      <c r="F1692" s="10" t="s">
        <v>1073</v>
      </c>
      <c r="G1692" s="243">
        <v>1</v>
      </c>
      <c r="H1692" s="936"/>
      <c r="I1692" s="10" t="s">
        <v>1069</v>
      </c>
      <c r="J1692" s="55" t="s">
        <v>4483</v>
      </c>
      <c r="K1692" s="945"/>
      <c r="L1692" s="943"/>
      <c r="M1692" s="943"/>
      <c r="N1692" s="622"/>
    </row>
    <row r="1693" spans="1:14" s="5" customFormat="1" ht="11.25" x14ac:dyDescent="0.25">
      <c r="A1693" s="927"/>
      <c r="B1693" s="928"/>
      <c r="C1693" s="929"/>
      <c r="D1693" s="936"/>
      <c r="E1693" s="936"/>
      <c r="F1693" s="10" t="s">
        <v>1106</v>
      </c>
      <c r="G1693" s="243">
        <v>1</v>
      </c>
      <c r="H1693" s="936"/>
      <c r="I1693" s="10" t="s">
        <v>1050</v>
      </c>
      <c r="J1693" s="55"/>
      <c r="K1693" s="945"/>
      <c r="L1693" s="943"/>
      <c r="M1693" s="943"/>
      <c r="N1693" s="622"/>
    </row>
    <row r="1694" spans="1:14" s="5" customFormat="1" ht="11.25" x14ac:dyDescent="0.25">
      <c r="A1694" s="927"/>
      <c r="B1694" s="928"/>
      <c r="C1694" s="929"/>
      <c r="D1694" s="936"/>
      <c r="E1694" s="936"/>
      <c r="F1694" s="10" t="s">
        <v>1067</v>
      </c>
      <c r="G1694" s="243">
        <v>1</v>
      </c>
      <c r="H1694" s="936"/>
      <c r="I1694" s="10" t="s">
        <v>1050</v>
      </c>
      <c r="J1694" s="55"/>
      <c r="K1694" s="945"/>
      <c r="L1694" s="943"/>
      <c r="M1694" s="943"/>
      <c r="N1694" s="622"/>
    </row>
    <row r="1695" spans="1:14" s="5" customFormat="1" ht="11.25" x14ac:dyDescent="0.25">
      <c r="A1695" s="927"/>
      <c r="B1695" s="928"/>
      <c r="C1695" s="929"/>
      <c r="D1695" s="936"/>
      <c r="E1695" s="936"/>
      <c r="F1695" s="10" t="s">
        <v>1076</v>
      </c>
      <c r="G1695" s="243">
        <v>1</v>
      </c>
      <c r="H1695" s="936"/>
      <c r="I1695" s="10" t="s">
        <v>1050</v>
      </c>
      <c r="J1695" s="55"/>
      <c r="K1695" s="945"/>
      <c r="L1695" s="943"/>
      <c r="M1695" s="943"/>
      <c r="N1695" s="622"/>
    </row>
    <row r="1696" spans="1:14" s="5" customFormat="1" ht="11.25" x14ac:dyDescent="0.25">
      <c r="A1696" s="927"/>
      <c r="B1696" s="928"/>
      <c r="C1696" s="929"/>
      <c r="D1696" s="936"/>
      <c r="E1696" s="936"/>
      <c r="F1696" s="10" t="s">
        <v>1081</v>
      </c>
      <c r="G1696" s="243">
        <v>1</v>
      </c>
      <c r="H1696" s="936"/>
      <c r="I1696" s="10" t="s">
        <v>1082</v>
      </c>
      <c r="J1696" s="55"/>
      <c r="K1696" s="945"/>
      <c r="L1696" s="943"/>
      <c r="M1696" s="943"/>
      <c r="N1696" s="622"/>
    </row>
    <row r="1697" spans="1:14" s="5" customFormat="1" ht="11.25" x14ac:dyDescent="0.25">
      <c r="A1697" s="927"/>
      <c r="B1697" s="928"/>
      <c r="C1697" s="929"/>
      <c r="D1697" s="936"/>
      <c r="E1697" s="936"/>
      <c r="F1697" s="10" t="s">
        <v>1077</v>
      </c>
      <c r="G1697" s="243">
        <v>20</v>
      </c>
      <c r="H1697" s="936"/>
      <c r="I1697" s="10" t="s">
        <v>1057</v>
      </c>
      <c r="J1697" s="55" t="s">
        <v>4479</v>
      </c>
      <c r="K1697" s="945"/>
      <c r="L1697" s="943"/>
      <c r="M1697" s="943"/>
      <c r="N1697" s="622"/>
    </row>
    <row r="1698" spans="1:14" s="5" customFormat="1" ht="11.25" x14ac:dyDescent="0.25">
      <c r="A1698" s="927"/>
      <c r="B1698" s="928"/>
      <c r="C1698" s="929"/>
      <c r="D1698" s="936"/>
      <c r="E1698" s="936"/>
      <c r="F1698" s="10" t="s">
        <v>1079</v>
      </c>
      <c r="G1698" s="243">
        <v>1</v>
      </c>
      <c r="H1698" s="936"/>
      <c r="I1698" s="10" t="s">
        <v>1050</v>
      </c>
      <c r="J1698" s="55"/>
      <c r="K1698" s="945"/>
      <c r="L1698" s="943"/>
      <c r="M1698" s="943"/>
      <c r="N1698" s="622"/>
    </row>
    <row r="1699" spans="1:14" s="5" customFormat="1" ht="11.25" x14ac:dyDescent="0.25">
      <c r="A1699" s="927"/>
      <c r="B1699" s="928"/>
      <c r="C1699" s="929"/>
      <c r="D1699" s="936"/>
      <c r="E1699" s="936"/>
      <c r="F1699" s="10" t="s">
        <v>1107</v>
      </c>
      <c r="G1699" s="243">
        <v>1</v>
      </c>
      <c r="H1699" s="936"/>
      <c r="I1699" s="10" t="s">
        <v>1108</v>
      </c>
      <c r="J1699" s="55" t="s">
        <v>1112</v>
      </c>
      <c r="K1699" s="945"/>
      <c r="L1699" s="943"/>
      <c r="M1699" s="943"/>
      <c r="N1699" s="622"/>
    </row>
    <row r="1700" spans="1:14" s="5" customFormat="1" ht="11.25" x14ac:dyDescent="0.25">
      <c r="A1700" s="927"/>
      <c r="B1700" s="928"/>
      <c r="C1700" s="929"/>
      <c r="D1700" s="936"/>
      <c r="E1700" s="936"/>
      <c r="F1700" s="10" t="s">
        <v>1080</v>
      </c>
      <c r="G1700" s="243">
        <v>4</v>
      </c>
      <c r="H1700" s="936"/>
      <c r="I1700" s="10" t="s">
        <v>1050</v>
      </c>
      <c r="J1700" s="55"/>
      <c r="K1700" s="945"/>
      <c r="L1700" s="943"/>
      <c r="M1700" s="943"/>
      <c r="N1700" s="622"/>
    </row>
    <row r="1701" spans="1:14" s="5" customFormat="1" ht="11.25" x14ac:dyDescent="0.25">
      <c r="A1701" s="927"/>
      <c r="B1701" s="928"/>
      <c r="C1701" s="929"/>
      <c r="D1701" s="936"/>
      <c r="E1701" s="936"/>
      <c r="F1701" s="10" t="s">
        <v>1092</v>
      </c>
      <c r="G1701" s="243">
        <v>2</v>
      </c>
      <c r="H1701" s="936"/>
      <c r="I1701" s="10" t="s">
        <v>1050</v>
      </c>
      <c r="J1701" s="55"/>
      <c r="K1701" s="945"/>
      <c r="L1701" s="943"/>
      <c r="M1701" s="943"/>
      <c r="N1701" s="622"/>
    </row>
    <row r="1702" spans="1:14" s="5" customFormat="1" ht="11.25" x14ac:dyDescent="0.25">
      <c r="A1702" s="927"/>
      <c r="B1702" s="928"/>
      <c r="C1702" s="929"/>
      <c r="D1702" s="936"/>
      <c r="E1702" s="936"/>
      <c r="F1702" s="10" t="s">
        <v>1386</v>
      </c>
      <c r="G1702" s="243">
        <v>2</v>
      </c>
      <c r="H1702" s="936"/>
      <c r="I1702" s="10" t="s">
        <v>1050</v>
      </c>
      <c r="J1702" s="55"/>
      <c r="K1702" s="945"/>
      <c r="L1702" s="943"/>
      <c r="M1702" s="943"/>
      <c r="N1702" s="622"/>
    </row>
    <row r="1703" spans="1:14" s="5" customFormat="1" ht="11.25" x14ac:dyDescent="0.25">
      <c r="A1703" s="927"/>
      <c r="B1703" s="928"/>
      <c r="C1703" s="929"/>
      <c r="D1703" s="936"/>
      <c r="E1703" s="936"/>
      <c r="F1703" s="10" t="s">
        <v>4484</v>
      </c>
      <c r="G1703" s="243">
        <v>9</v>
      </c>
      <c r="H1703" s="936"/>
      <c r="I1703" s="10" t="s">
        <v>1050</v>
      </c>
      <c r="J1703" s="55"/>
      <c r="K1703" s="945"/>
      <c r="L1703" s="943"/>
      <c r="M1703" s="943"/>
      <c r="N1703" s="622"/>
    </row>
    <row r="1704" spans="1:14" s="5" customFormat="1" ht="11.25" x14ac:dyDescent="0.25">
      <c r="A1704" s="927"/>
      <c r="B1704" s="928"/>
      <c r="C1704" s="929"/>
      <c r="D1704" s="936"/>
      <c r="E1704" s="936"/>
      <c r="F1704" s="10" t="s">
        <v>1089</v>
      </c>
      <c r="G1704" s="243">
        <v>9</v>
      </c>
      <c r="H1704" s="936"/>
      <c r="I1704" s="10" t="s">
        <v>1050</v>
      </c>
      <c r="J1704" s="55"/>
      <c r="K1704" s="945"/>
      <c r="L1704" s="943"/>
      <c r="M1704" s="943"/>
      <c r="N1704" s="622"/>
    </row>
    <row r="1705" spans="1:14" s="5" customFormat="1" ht="11.25" x14ac:dyDescent="0.25">
      <c r="A1705" s="927"/>
      <c r="B1705" s="928"/>
      <c r="C1705" s="929"/>
      <c r="D1705" s="936"/>
      <c r="E1705" s="936"/>
      <c r="F1705" s="10" t="s">
        <v>1106</v>
      </c>
      <c r="G1705" s="243">
        <v>9</v>
      </c>
      <c r="H1705" s="936"/>
      <c r="I1705" s="10" t="s">
        <v>1050</v>
      </c>
      <c r="J1705" s="55"/>
      <c r="K1705" s="945"/>
      <c r="L1705" s="943"/>
      <c r="M1705" s="943"/>
      <c r="N1705" s="622"/>
    </row>
    <row r="1706" spans="1:14" s="5" customFormat="1" ht="11.25" x14ac:dyDescent="0.25">
      <c r="A1706" s="927"/>
      <c r="B1706" s="928"/>
      <c r="C1706" s="929"/>
      <c r="D1706" s="936"/>
      <c r="E1706" s="936"/>
      <c r="F1706" s="10" t="s">
        <v>1065</v>
      </c>
      <c r="G1706" s="243">
        <v>18</v>
      </c>
      <c r="H1706" s="936"/>
      <c r="I1706" s="10" t="s">
        <v>1375</v>
      </c>
      <c r="J1706" s="55" t="s">
        <v>1384</v>
      </c>
      <c r="K1706" s="945"/>
      <c r="L1706" s="943"/>
      <c r="M1706" s="943"/>
      <c r="N1706" s="622"/>
    </row>
    <row r="1707" spans="1:14" s="5" customFormat="1" ht="11.25" x14ac:dyDescent="0.25">
      <c r="A1707" s="927"/>
      <c r="B1707" s="928"/>
      <c r="C1707" s="929"/>
      <c r="D1707" s="936"/>
      <c r="E1707" s="936"/>
      <c r="F1707" s="10" t="s">
        <v>1341</v>
      </c>
      <c r="G1707" s="243">
        <v>18</v>
      </c>
      <c r="H1707" s="936"/>
      <c r="I1707" s="10" t="s">
        <v>1118</v>
      </c>
      <c r="J1707" s="55"/>
      <c r="K1707" s="945"/>
      <c r="L1707" s="943"/>
      <c r="M1707" s="943"/>
      <c r="N1707" s="622"/>
    </row>
    <row r="1708" spans="1:14" s="5" customFormat="1" ht="11.25" x14ac:dyDescent="0.25">
      <c r="A1708" s="927"/>
      <c r="B1708" s="928"/>
      <c r="C1708" s="929"/>
      <c r="D1708" s="936"/>
      <c r="E1708" s="936"/>
      <c r="F1708" s="10" t="s">
        <v>1092</v>
      </c>
      <c r="G1708" s="243">
        <v>18</v>
      </c>
      <c r="H1708" s="936"/>
      <c r="I1708" s="10" t="s">
        <v>1050</v>
      </c>
      <c r="J1708" s="55"/>
      <c r="K1708" s="945"/>
      <c r="L1708" s="943"/>
      <c r="M1708" s="943"/>
      <c r="N1708" s="622"/>
    </row>
    <row r="1709" spans="1:14" s="5" customFormat="1" ht="11.25" x14ac:dyDescent="0.25">
      <c r="A1709" s="927"/>
      <c r="B1709" s="928"/>
      <c r="C1709" s="929"/>
      <c r="D1709" s="936"/>
      <c r="E1709" s="936"/>
      <c r="F1709" s="10" t="s">
        <v>1080</v>
      </c>
      <c r="G1709" s="243">
        <v>18</v>
      </c>
      <c r="H1709" s="936"/>
      <c r="I1709" s="10" t="s">
        <v>1050</v>
      </c>
      <c r="J1709" s="55"/>
      <c r="K1709" s="945"/>
      <c r="L1709" s="943"/>
      <c r="M1709" s="943"/>
      <c r="N1709" s="622"/>
    </row>
    <row r="1710" spans="1:14" s="5" customFormat="1" ht="11.25" x14ac:dyDescent="0.25">
      <c r="A1710" s="927"/>
      <c r="B1710" s="928"/>
      <c r="C1710" s="929"/>
      <c r="D1710" s="936"/>
      <c r="E1710" s="936"/>
      <c r="F1710" s="10" t="s">
        <v>1388</v>
      </c>
      <c r="G1710" s="243">
        <v>9</v>
      </c>
      <c r="H1710" s="936"/>
      <c r="I1710" s="10" t="s">
        <v>1153</v>
      </c>
      <c r="J1710" s="55"/>
      <c r="K1710" s="945"/>
      <c r="L1710" s="943"/>
      <c r="M1710" s="943"/>
      <c r="N1710" s="622"/>
    </row>
    <row r="1711" spans="1:14" s="5" customFormat="1" ht="11.25" x14ac:dyDescent="0.25">
      <c r="A1711" s="927" t="s">
        <v>7268</v>
      </c>
      <c r="B1711" s="928" t="s">
        <v>0</v>
      </c>
      <c r="C1711" s="929" t="s">
        <v>5831</v>
      </c>
      <c r="D1711" s="936" t="s">
        <v>64</v>
      </c>
      <c r="E1711" s="936" t="s">
        <v>4473</v>
      </c>
      <c r="F1711" s="10" t="s">
        <v>4485</v>
      </c>
      <c r="G1711" s="243">
        <v>1</v>
      </c>
      <c r="H1711" s="936" t="s">
        <v>6682</v>
      </c>
      <c r="I1711" s="10" t="s">
        <v>4475</v>
      </c>
      <c r="J1711" s="55" t="s">
        <v>4486</v>
      </c>
      <c r="K1711" s="945">
        <v>4</v>
      </c>
      <c r="L1711" s="943"/>
      <c r="M1711" s="943"/>
      <c r="N1711" s="622"/>
    </row>
    <row r="1712" spans="1:14" s="5" customFormat="1" ht="11.25" x14ac:dyDescent="0.25">
      <c r="A1712" s="927"/>
      <c r="B1712" s="928"/>
      <c r="C1712" s="929"/>
      <c r="D1712" s="936"/>
      <c r="E1712" s="936"/>
      <c r="F1712" s="10" t="s">
        <v>1088</v>
      </c>
      <c r="G1712" s="243">
        <v>3</v>
      </c>
      <c r="H1712" s="936"/>
      <c r="I1712" s="10" t="s">
        <v>1050</v>
      </c>
      <c r="J1712" s="55"/>
      <c r="K1712" s="945"/>
      <c r="L1712" s="943"/>
      <c r="M1712" s="943"/>
      <c r="N1712" s="622"/>
    </row>
    <row r="1713" spans="1:14" s="5" customFormat="1" ht="11.25" x14ac:dyDescent="0.25">
      <c r="A1713" s="927"/>
      <c r="B1713" s="928"/>
      <c r="C1713" s="929"/>
      <c r="D1713" s="936"/>
      <c r="E1713" s="936"/>
      <c r="F1713" s="10" t="s">
        <v>1056</v>
      </c>
      <c r="G1713" s="243">
        <v>1</v>
      </c>
      <c r="H1713" s="936"/>
      <c r="I1713" s="10" t="s">
        <v>1057</v>
      </c>
      <c r="J1713" s="55" t="s">
        <v>4477</v>
      </c>
      <c r="K1713" s="945"/>
      <c r="L1713" s="943"/>
      <c r="M1713" s="943"/>
      <c r="N1713" s="622"/>
    </row>
    <row r="1714" spans="1:14" s="5" customFormat="1" ht="11.25" x14ac:dyDescent="0.25">
      <c r="A1714" s="927"/>
      <c r="B1714" s="928"/>
      <c r="C1714" s="929"/>
      <c r="D1714" s="936"/>
      <c r="E1714" s="936"/>
      <c r="F1714" s="10" t="s">
        <v>1059</v>
      </c>
      <c r="G1714" s="243">
        <v>1</v>
      </c>
      <c r="H1714" s="936"/>
      <c r="I1714" s="10" t="s">
        <v>1050</v>
      </c>
      <c r="J1714" s="55" t="s">
        <v>1060</v>
      </c>
      <c r="K1714" s="945"/>
      <c r="L1714" s="943"/>
      <c r="M1714" s="943"/>
      <c r="N1714" s="622"/>
    </row>
    <row r="1715" spans="1:14" s="5" customFormat="1" ht="11.25" x14ac:dyDescent="0.25">
      <c r="A1715" s="927"/>
      <c r="B1715" s="928"/>
      <c r="C1715" s="929"/>
      <c r="D1715" s="936"/>
      <c r="E1715" s="936"/>
      <c r="F1715" s="10" t="s">
        <v>1061</v>
      </c>
      <c r="G1715" s="243">
        <v>1</v>
      </c>
      <c r="H1715" s="936"/>
      <c r="I1715" s="10" t="s">
        <v>1050</v>
      </c>
      <c r="J1715" s="55" t="s">
        <v>1062</v>
      </c>
      <c r="K1715" s="945"/>
      <c r="L1715" s="943"/>
      <c r="M1715" s="943"/>
      <c r="N1715" s="622"/>
    </row>
    <row r="1716" spans="1:14" s="5" customFormat="1" ht="11.25" x14ac:dyDescent="0.25">
      <c r="A1716" s="927"/>
      <c r="B1716" s="928"/>
      <c r="C1716" s="929"/>
      <c r="D1716" s="936"/>
      <c r="E1716" s="936"/>
      <c r="F1716" s="10" t="s">
        <v>1089</v>
      </c>
      <c r="G1716" s="243">
        <v>1</v>
      </c>
      <c r="H1716" s="936"/>
      <c r="I1716" s="10" t="s">
        <v>1050</v>
      </c>
      <c r="J1716" s="55"/>
      <c r="K1716" s="945"/>
      <c r="L1716" s="943"/>
      <c r="M1716" s="943"/>
      <c r="N1716" s="622"/>
    </row>
    <row r="1717" spans="1:14" s="5" customFormat="1" ht="11.25" x14ac:dyDescent="0.25">
      <c r="A1717" s="927"/>
      <c r="B1717" s="928"/>
      <c r="C1717" s="929"/>
      <c r="D1717" s="936"/>
      <c r="E1717" s="936"/>
      <c r="F1717" s="10" t="s">
        <v>1067</v>
      </c>
      <c r="G1717" s="243">
        <v>1</v>
      </c>
      <c r="H1717" s="936"/>
      <c r="I1717" s="10" t="s">
        <v>1050</v>
      </c>
      <c r="J1717" s="55"/>
      <c r="K1717" s="945"/>
      <c r="L1717" s="943"/>
      <c r="M1717" s="943"/>
      <c r="N1717" s="622"/>
    </row>
    <row r="1718" spans="1:14" s="5" customFormat="1" ht="11.25" x14ac:dyDescent="0.25">
      <c r="A1718" s="927"/>
      <c r="B1718" s="928"/>
      <c r="C1718" s="929"/>
      <c r="D1718" s="936"/>
      <c r="E1718" s="936"/>
      <c r="F1718" s="10" t="s">
        <v>1076</v>
      </c>
      <c r="G1718" s="243">
        <v>1</v>
      </c>
      <c r="H1718" s="936"/>
      <c r="I1718" s="10" t="s">
        <v>1050</v>
      </c>
      <c r="J1718" s="55"/>
      <c r="K1718" s="945"/>
      <c r="L1718" s="943"/>
      <c r="M1718" s="943"/>
      <c r="N1718" s="622"/>
    </row>
    <row r="1719" spans="1:14" s="5" customFormat="1" ht="11.25" x14ac:dyDescent="0.25">
      <c r="A1719" s="927"/>
      <c r="B1719" s="928"/>
      <c r="C1719" s="929"/>
      <c r="D1719" s="936"/>
      <c r="E1719" s="936"/>
      <c r="F1719" s="10" t="s">
        <v>1081</v>
      </c>
      <c r="G1719" s="243">
        <v>1</v>
      </c>
      <c r="H1719" s="936"/>
      <c r="I1719" s="10" t="s">
        <v>1082</v>
      </c>
      <c r="J1719" s="55"/>
      <c r="K1719" s="945"/>
      <c r="L1719" s="943"/>
      <c r="M1719" s="943"/>
      <c r="N1719" s="622"/>
    </row>
    <row r="1720" spans="1:14" s="5" customFormat="1" ht="11.25" x14ac:dyDescent="0.25">
      <c r="A1720" s="927"/>
      <c r="B1720" s="928"/>
      <c r="C1720" s="929"/>
      <c r="D1720" s="936"/>
      <c r="E1720" s="936"/>
      <c r="F1720" s="10" t="s">
        <v>1077</v>
      </c>
      <c r="G1720" s="243">
        <v>2</v>
      </c>
      <c r="H1720" s="936"/>
      <c r="I1720" s="10" t="s">
        <v>1057</v>
      </c>
      <c r="J1720" s="55" t="s">
        <v>4479</v>
      </c>
      <c r="K1720" s="945"/>
      <c r="L1720" s="943"/>
      <c r="M1720" s="943"/>
      <c r="N1720" s="622"/>
    </row>
    <row r="1721" spans="1:14" s="5" customFormat="1" ht="11.25" x14ac:dyDescent="0.25">
      <c r="A1721" s="927" t="s">
        <v>7269</v>
      </c>
      <c r="B1721" s="928" t="s">
        <v>0</v>
      </c>
      <c r="C1721" s="929" t="s">
        <v>5831</v>
      </c>
      <c r="D1721" s="936" t="s">
        <v>64</v>
      </c>
      <c r="E1721" s="936" t="s">
        <v>4473</v>
      </c>
      <c r="F1721" s="10" t="s">
        <v>4487</v>
      </c>
      <c r="G1721" s="243">
        <v>1</v>
      </c>
      <c r="H1721" s="936" t="s">
        <v>6682</v>
      </c>
      <c r="I1721" s="10" t="s">
        <v>4475</v>
      </c>
      <c r="J1721" s="55" t="s">
        <v>4481</v>
      </c>
      <c r="K1721" s="945">
        <v>4</v>
      </c>
      <c r="L1721" s="943"/>
      <c r="M1721" s="943"/>
      <c r="N1721" s="622"/>
    </row>
    <row r="1722" spans="1:14" s="5" customFormat="1" ht="11.25" x14ac:dyDescent="0.25">
      <c r="A1722" s="927"/>
      <c r="B1722" s="928"/>
      <c r="C1722" s="929"/>
      <c r="D1722" s="936"/>
      <c r="E1722" s="936"/>
      <c r="F1722" s="10" t="s">
        <v>1088</v>
      </c>
      <c r="G1722" s="243">
        <v>3</v>
      </c>
      <c r="H1722" s="936"/>
      <c r="I1722" s="10" t="s">
        <v>1050</v>
      </c>
      <c r="J1722" s="55"/>
      <c r="K1722" s="945"/>
      <c r="L1722" s="943"/>
      <c r="M1722" s="943"/>
      <c r="N1722" s="622"/>
    </row>
    <row r="1723" spans="1:14" s="5" customFormat="1" ht="11.25" x14ac:dyDescent="0.25">
      <c r="A1723" s="927"/>
      <c r="B1723" s="928"/>
      <c r="C1723" s="929"/>
      <c r="D1723" s="936"/>
      <c r="E1723" s="936"/>
      <c r="F1723" s="10" t="s">
        <v>1056</v>
      </c>
      <c r="G1723" s="243">
        <v>1</v>
      </c>
      <c r="H1723" s="936"/>
      <c r="I1723" s="10" t="s">
        <v>1057</v>
      </c>
      <c r="J1723" s="55" t="s">
        <v>4477</v>
      </c>
      <c r="K1723" s="945"/>
      <c r="L1723" s="943"/>
      <c r="M1723" s="943"/>
      <c r="N1723" s="622"/>
    </row>
    <row r="1724" spans="1:14" s="5" customFormat="1" ht="11.25" x14ac:dyDescent="0.25">
      <c r="A1724" s="927"/>
      <c r="B1724" s="928"/>
      <c r="C1724" s="929"/>
      <c r="D1724" s="936"/>
      <c r="E1724" s="936"/>
      <c r="F1724" s="10" t="s">
        <v>1059</v>
      </c>
      <c r="G1724" s="243">
        <v>1</v>
      </c>
      <c r="H1724" s="936"/>
      <c r="I1724" s="10" t="s">
        <v>1050</v>
      </c>
      <c r="J1724" s="55" t="s">
        <v>1060</v>
      </c>
      <c r="K1724" s="945"/>
      <c r="L1724" s="943"/>
      <c r="M1724" s="943"/>
      <c r="N1724" s="622"/>
    </row>
    <row r="1725" spans="1:14" s="5" customFormat="1" ht="11.25" x14ac:dyDescent="0.25">
      <c r="A1725" s="927"/>
      <c r="B1725" s="928"/>
      <c r="C1725" s="929"/>
      <c r="D1725" s="936"/>
      <c r="E1725" s="936"/>
      <c r="F1725" s="10" t="s">
        <v>1061</v>
      </c>
      <c r="G1725" s="243">
        <v>1</v>
      </c>
      <c r="H1725" s="936"/>
      <c r="I1725" s="10" t="s">
        <v>1050</v>
      </c>
      <c r="J1725" s="55" t="s">
        <v>1062</v>
      </c>
      <c r="K1725" s="945"/>
      <c r="L1725" s="943"/>
      <c r="M1725" s="943"/>
      <c r="N1725" s="622"/>
    </row>
    <row r="1726" spans="1:14" s="5" customFormat="1" ht="11.25" x14ac:dyDescent="0.25">
      <c r="A1726" s="927"/>
      <c r="B1726" s="928"/>
      <c r="C1726" s="929"/>
      <c r="D1726" s="936"/>
      <c r="E1726" s="936"/>
      <c r="F1726" s="10" t="s">
        <v>1065</v>
      </c>
      <c r="G1726" s="243">
        <v>2</v>
      </c>
      <c r="H1726" s="936"/>
      <c r="I1726" s="10" t="s">
        <v>1375</v>
      </c>
      <c r="J1726" s="55" t="s">
        <v>1384</v>
      </c>
      <c r="K1726" s="945"/>
      <c r="L1726" s="943"/>
      <c r="M1726" s="943"/>
      <c r="N1726" s="622"/>
    </row>
    <row r="1727" spans="1:14" s="5" customFormat="1" ht="11.25" x14ac:dyDescent="0.25">
      <c r="A1727" s="927"/>
      <c r="B1727" s="928"/>
      <c r="C1727" s="929"/>
      <c r="D1727" s="936"/>
      <c r="E1727" s="936"/>
      <c r="F1727" s="10" t="s">
        <v>1068</v>
      </c>
      <c r="G1727" s="243">
        <v>1</v>
      </c>
      <c r="H1727" s="936"/>
      <c r="I1727" s="10" t="s">
        <v>1074</v>
      </c>
      <c r="J1727" s="55" t="s">
        <v>4488</v>
      </c>
      <c r="K1727" s="945"/>
      <c r="L1727" s="943"/>
      <c r="M1727" s="943"/>
      <c r="N1727" s="622"/>
    </row>
    <row r="1728" spans="1:14" s="5" customFormat="1" ht="11.25" x14ac:dyDescent="0.25">
      <c r="A1728" s="927"/>
      <c r="B1728" s="928"/>
      <c r="C1728" s="929"/>
      <c r="D1728" s="936"/>
      <c r="E1728" s="936"/>
      <c r="F1728" s="10" t="s">
        <v>1073</v>
      </c>
      <c r="G1728" s="243">
        <v>1</v>
      </c>
      <c r="H1728" s="936"/>
      <c r="I1728" s="10" t="s">
        <v>1069</v>
      </c>
      <c r="J1728" s="55" t="s">
        <v>4483</v>
      </c>
      <c r="K1728" s="945"/>
      <c r="L1728" s="943"/>
      <c r="M1728" s="943"/>
      <c r="N1728" s="622"/>
    </row>
    <row r="1729" spans="1:14" s="5" customFormat="1" ht="11.25" x14ac:dyDescent="0.25">
      <c r="A1729" s="927"/>
      <c r="B1729" s="928"/>
      <c r="C1729" s="929"/>
      <c r="D1729" s="936"/>
      <c r="E1729" s="936"/>
      <c r="F1729" s="10" t="s">
        <v>1106</v>
      </c>
      <c r="G1729" s="243">
        <v>1</v>
      </c>
      <c r="H1729" s="936"/>
      <c r="I1729" s="10" t="s">
        <v>1050</v>
      </c>
      <c r="J1729" s="55"/>
      <c r="K1729" s="945"/>
      <c r="L1729" s="943"/>
      <c r="M1729" s="943"/>
      <c r="N1729" s="622"/>
    </row>
    <row r="1730" spans="1:14" s="5" customFormat="1" ht="11.25" x14ac:dyDescent="0.25">
      <c r="A1730" s="927"/>
      <c r="B1730" s="928"/>
      <c r="C1730" s="929"/>
      <c r="D1730" s="936"/>
      <c r="E1730" s="936"/>
      <c r="F1730" s="10" t="s">
        <v>1067</v>
      </c>
      <c r="G1730" s="243">
        <v>1</v>
      </c>
      <c r="H1730" s="936"/>
      <c r="I1730" s="10" t="s">
        <v>1050</v>
      </c>
      <c r="J1730" s="55"/>
      <c r="K1730" s="945"/>
      <c r="L1730" s="943"/>
      <c r="M1730" s="943"/>
      <c r="N1730" s="622"/>
    </row>
    <row r="1731" spans="1:14" s="5" customFormat="1" ht="11.25" x14ac:dyDescent="0.25">
      <c r="A1731" s="927"/>
      <c r="B1731" s="928"/>
      <c r="C1731" s="929"/>
      <c r="D1731" s="936"/>
      <c r="E1731" s="936"/>
      <c r="F1731" s="10" t="s">
        <v>1076</v>
      </c>
      <c r="G1731" s="243">
        <v>1</v>
      </c>
      <c r="H1731" s="936"/>
      <c r="I1731" s="10" t="s">
        <v>1050</v>
      </c>
      <c r="J1731" s="55"/>
      <c r="K1731" s="945"/>
      <c r="L1731" s="943"/>
      <c r="M1731" s="943"/>
      <c r="N1731" s="622"/>
    </row>
    <row r="1732" spans="1:14" s="5" customFormat="1" ht="11.25" x14ac:dyDescent="0.25">
      <c r="A1732" s="927"/>
      <c r="B1732" s="928"/>
      <c r="C1732" s="929"/>
      <c r="D1732" s="936"/>
      <c r="E1732" s="936"/>
      <c r="F1732" s="10" t="s">
        <v>1081</v>
      </c>
      <c r="G1732" s="243">
        <v>1</v>
      </c>
      <c r="H1732" s="936"/>
      <c r="I1732" s="10" t="s">
        <v>1082</v>
      </c>
      <c r="J1732" s="55"/>
      <c r="K1732" s="945"/>
      <c r="L1732" s="943"/>
      <c r="M1732" s="943"/>
      <c r="N1732" s="622"/>
    </row>
    <row r="1733" spans="1:14" s="5" customFormat="1" ht="11.25" x14ac:dyDescent="0.25">
      <c r="A1733" s="927"/>
      <c r="B1733" s="928"/>
      <c r="C1733" s="929"/>
      <c r="D1733" s="936"/>
      <c r="E1733" s="936"/>
      <c r="F1733" s="10" t="s">
        <v>1386</v>
      </c>
      <c r="G1733" s="243">
        <v>2</v>
      </c>
      <c r="H1733" s="936"/>
      <c r="I1733" s="10" t="s">
        <v>1050</v>
      </c>
      <c r="J1733" s="55"/>
      <c r="K1733" s="945"/>
      <c r="L1733" s="943"/>
      <c r="M1733" s="943"/>
      <c r="N1733" s="622"/>
    </row>
    <row r="1734" spans="1:14" s="5" customFormat="1" ht="11.25" x14ac:dyDescent="0.25">
      <c r="A1734" s="927"/>
      <c r="B1734" s="928"/>
      <c r="C1734" s="929"/>
      <c r="D1734" s="936"/>
      <c r="E1734" s="936"/>
      <c r="F1734" s="10" t="s">
        <v>4484</v>
      </c>
      <c r="G1734" s="243">
        <v>9</v>
      </c>
      <c r="H1734" s="936"/>
      <c r="I1734" s="10" t="s">
        <v>1050</v>
      </c>
      <c r="J1734" s="55"/>
      <c r="K1734" s="945"/>
      <c r="L1734" s="943"/>
      <c r="M1734" s="943"/>
      <c r="N1734" s="622"/>
    </row>
    <row r="1735" spans="1:14" s="5" customFormat="1" ht="11.25" x14ac:dyDescent="0.25">
      <c r="A1735" s="927"/>
      <c r="B1735" s="928"/>
      <c r="C1735" s="929"/>
      <c r="D1735" s="936"/>
      <c r="E1735" s="936"/>
      <c r="F1735" s="10" t="s">
        <v>1089</v>
      </c>
      <c r="G1735" s="243">
        <v>9</v>
      </c>
      <c r="H1735" s="936"/>
      <c r="I1735" s="10" t="s">
        <v>1050</v>
      </c>
      <c r="J1735" s="55"/>
      <c r="K1735" s="945"/>
      <c r="L1735" s="943"/>
      <c r="M1735" s="943"/>
      <c r="N1735" s="622"/>
    </row>
    <row r="1736" spans="1:14" s="5" customFormat="1" ht="11.25" x14ac:dyDescent="0.25">
      <c r="A1736" s="927"/>
      <c r="B1736" s="928"/>
      <c r="C1736" s="929"/>
      <c r="D1736" s="936"/>
      <c r="E1736" s="936"/>
      <c r="F1736" s="10" t="s">
        <v>1106</v>
      </c>
      <c r="G1736" s="243">
        <v>9</v>
      </c>
      <c r="H1736" s="936"/>
      <c r="I1736" s="10" t="s">
        <v>1050</v>
      </c>
      <c r="J1736" s="55"/>
      <c r="K1736" s="945"/>
      <c r="L1736" s="943"/>
      <c r="M1736" s="943"/>
      <c r="N1736" s="622"/>
    </row>
    <row r="1737" spans="1:14" s="5" customFormat="1" ht="11.25" x14ac:dyDescent="0.25">
      <c r="A1737" s="927"/>
      <c r="B1737" s="928"/>
      <c r="C1737" s="929"/>
      <c r="D1737" s="936"/>
      <c r="E1737" s="936"/>
      <c r="F1737" s="10" t="s">
        <v>1065</v>
      </c>
      <c r="G1737" s="243">
        <v>18</v>
      </c>
      <c r="H1737" s="936"/>
      <c r="I1737" s="10" t="s">
        <v>1118</v>
      </c>
      <c r="J1737" s="55" t="s">
        <v>1384</v>
      </c>
      <c r="K1737" s="945"/>
      <c r="L1737" s="943"/>
      <c r="M1737" s="943"/>
      <c r="N1737" s="622"/>
    </row>
    <row r="1738" spans="1:14" s="5" customFormat="1" ht="11.25" x14ac:dyDescent="0.25">
      <c r="A1738" s="927"/>
      <c r="B1738" s="928"/>
      <c r="C1738" s="929"/>
      <c r="D1738" s="936"/>
      <c r="E1738" s="936"/>
      <c r="F1738" s="10" t="s">
        <v>1341</v>
      </c>
      <c r="G1738" s="243">
        <v>18</v>
      </c>
      <c r="H1738" s="936"/>
      <c r="I1738" s="10" t="s">
        <v>1118</v>
      </c>
      <c r="J1738" s="55"/>
      <c r="K1738" s="945"/>
      <c r="L1738" s="943"/>
      <c r="M1738" s="943"/>
      <c r="N1738" s="622"/>
    </row>
    <row r="1739" spans="1:14" s="5" customFormat="1" ht="11.25" x14ac:dyDescent="0.25">
      <c r="A1739" s="927"/>
      <c r="B1739" s="928"/>
      <c r="C1739" s="929"/>
      <c r="D1739" s="936"/>
      <c r="E1739" s="936"/>
      <c r="F1739" s="10" t="s">
        <v>4489</v>
      </c>
      <c r="G1739" s="243">
        <v>9</v>
      </c>
      <c r="H1739" s="936"/>
      <c r="I1739" s="10" t="s">
        <v>1050</v>
      </c>
      <c r="J1739" s="55"/>
      <c r="K1739" s="945"/>
      <c r="L1739" s="943"/>
      <c r="M1739" s="943"/>
      <c r="N1739" s="622"/>
    </row>
    <row r="1740" spans="1:14" s="5" customFormat="1" ht="11.25" x14ac:dyDescent="0.25">
      <c r="A1740" s="927"/>
      <c r="B1740" s="928"/>
      <c r="C1740" s="929"/>
      <c r="D1740" s="936"/>
      <c r="E1740" s="936"/>
      <c r="F1740" s="10" t="s">
        <v>1089</v>
      </c>
      <c r="G1740" s="243">
        <v>9</v>
      </c>
      <c r="H1740" s="936"/>
      <c r="I1740" s="10" t="s">
        <v>1050</v>
      </c>
      <c r="J1740" s="55"/>
      <c r="K1740" s="945"/>
      <c r="L1740" s="943"/>
      <c r="M1740" s="943"/>
      <c r="N1740" s="622"/>
    </row>
    <row r="1741" spans="1:14" s="5" customFormat="1" ht="11.25" x14ac:dyDescent="0.25">
      <c r="A1741" s="927"/>
      <c r="B1741" s="928"/>
      <c r="C1741" s="929"/>
      <c r="D1741" s="936"/>
      <c r="E1741" s="936"/>
      <c r="F1741" s="10" t="s">
        <v>1106</v>
      </c>
      <c r="G1741" s="243">
        <v>9</v>
      </c>
      <c r="H1741" s="936"/>
      <c r="I1741" s="10" t="s">
        <v>1050</v>
      </c>
      <c r="J1741" s="55"/>
      <c r="K1741" s="945"/>
      <c r="L1741" s="943"/>
      <c r="M1741" s="943"/>
      <c r="N1741" s="622"/>
    </row>
    <row r="1742" spans="1:14" s="5" customFormat="1" ht="11.25" x14ac:dyDescent="0.25">
      <c r="A1742" s="927"/>
      <c r="B1742" s="928"/>
      <c r="C1742" s="929"/>
      <c r="D1742" s="936"/>
      <c r="E1742" s="936"/>
      <c r="F1742" s="10" t="s">
        <v>1065</v>
      </c>
      <c r="G1742" s="243">
        <v>18</v>
      </c>
      <c r="H1742" s="936"/>
      <c r="I1742" s="10" t="s">
        <v>1118</v>
      </c>
      <c r="J1742" s="55" t="s">
        <v>1384</v>
      </c>
      <c r="K1742" s="945"/>
      <c r="L1742" s="943"/>
      <c r="M1742" s="943"/>
      <c r="N1742" s="622"/>
    </row>
    <row r="1743" spans="1:14" s="5" customFormat="1" ht="11.25" x14ac:dyDescent="0.25">
      <c r="A1743" s="927"/>
      <c r="B1743" s="928"/>
      <c r="C1743" s="929"/>
      <c r="D1743" s="936"/>
      <c r="E1743" s="936"/>
      <c r="F1743" s="10" t="s">
        <v>1063</v>
      </c>
      <c r="G1743" s="243">
        <v>18</v>
      </c>
      <c r="H1743" s="936"/>
      <c r="I1743" s="10" t="s">
        <v>1118</v>
      </c>
      <c r="J1743" s="55"/>
      <c r="K1743" s="945"/>
      <c r="L1743" s="943"/>
      <c r="M1743" s="943"/>
      <c r="N1743" s="622"/>
    </row>
    <row r="1744" spans="1:14" s="5" customFormat="1" ht="11.25" x14ac:dyDescent="0.25">
      <c r="A1744" s="927"/>
      <c r="B1744" s="928"/>
      <c r="C1744" s="929"/>
      <c r="D1744" s="936"/>
      <c r="E1744" s="936"/>
      <c r="F1744" s="10" t="s">
        <v>1092</v>
      </c>
      <c r="G1744" s="243">
        <v>18</v>
      </c>
      <c r="H1744" s="936"/>
      <c r="I1744" s="10" t="s">
        <v>1050</v>
      </c>
      <c r="J1744" s="55"/>
      <c r="K1744" s="945"/>
      <c r="L1744" s="943"/>
      <c r="M1744" s="943"/>
      <c r="N1744" s="622"/>
    </row>
    <row r="1745" spans="1:14" s="5" customFormat="1" ht="11.25" x14ac:dyDescent="0.25">
      <c r="A1745" s="927"/>
      <c r="B1745" s="928"/>
      <c r="C1745" s="929"/>
      <c r="D1745" s="936"/>
      <c r="E1745" s="936"/>
      <c r="F1745" s="10" t="s">
        <v>1080</v>
      </c>
      <c r="G1745" s="243">
        <v>18</v>
      </c>
      <c r="H1745" s="936"/>
      <c r="I1745" s="10" t="s">
        <v>1050</v>
      </c>
      <c r="J1745" s="55"/>
      <c r="K1745" s="945"/>
      <c r="L1745" s="943"/>
      <c r="M1745" s="943"/>
      <c r="N1745" s="622"/>
    </row>
    <row r="1746" spans="1:14" s="5" customFormat="1" ht="11.25" x14ac:dyDescent="0.25">
      <c r="A1746" s="927"/>
      <c r="B1746" s="928"/>
      <c r="C1746" s="929"/>
      <c r="D1746" s="936"/>
      <c r="E1746" s="936"/>
      <c r="F1746" s="10" t="s">
        <v>1388</v>
      </c>
      <c r="G1746" s="243">
        <v>9</v>
      </c>
      <c r="H1746" s="936"/>
      <c r="I1746" s="10" t="s">
        <v>1153</v>
      </c>
      <c r="J1746" s="55"/>
      <c r="K1746" s="945"/>
      <c r="L1746" s="943"/>
      <c r="M1746" s="943"/>
      <c r="N1746" s="622"/>
    </row>
    <row r="1747" spans="1:14" s="5" customFormat="1" ht="11.25" x14ac:dyDescent="0.25">
      <c r="A1747" s="927"/>
      <c r="B1747" s="928"/>
      <c r="C1747" s="929"/>
      <c r="D1747" s="936"/>
      <c r="E1747" s="936"/>
      <c r="F1747" s="10" t="s">
        <v>1092</v>
      </c>
      <c r="G1747" s="243">
        <v>1</v>
      </c>
      <c r="H1747" s="936"/>
      <c r="I1747" s="10" t="s">
        <v>17</v>
      </c>
      <c r="J1747" s="55" t="s">
        <v>3745</v>
      </c>
      <c r="K1747" s="945"/>
      <c r="L1747" s="943"/>
      <c r="M1747" s="943"/>
      <c r="N1747" s="622"/>
    </row>
    <row r="1748" spans="1:14" s="5" customFormat="1" ht="11.25" x14ac:dyDescent="0.25">
      <c r="A1748" s="927"/>
      <c r="B1748" s="928"/>
      <c r="C1748" s="929"/>
      <c r="D1748" s="936"/>
      <c r="E1748" s="936"/>
      <c r="F1748" s="10" t="s">
        <v>1080</v>
      </c>
      <c r="G1748" s="243">
        <v>1</v>
      </c>
      <c r="H1748" s="936"/>
      <c r="I1748" s="10" t="s">
        <v>22</v>
      </c>
      <c r="J1748" s="55" t="s">
        <v>4490</v>
      </c>
      <c r="K1748" s="945"/>
      <c r="L1748" s="943"/>
      <c r="M1748" s="943"/>
      <c r="N1748" s="622"/>
    </row>
    <row r="1749" spans="1:14" s="5" customFormat="1" ht="11.25" x14ac:dyDescent="0.25">
      <c r="A1749" s="927" t="s">
        <v>7270</v>
      </c>
      <c r="B1749" s="928" t="s">
        <v>0</v>
      </c>
      <c r="C1749" s="929" t="s">
        <v>5831</v>
      </c>
      <c r="D1749" s="936" t="s">
        <v>64</v>
      </c>
      <c r="E1749" s="936" t="s">
        <v>4473</v>
      </c>
      <c r="F1749" s="10" t="s">
        <v>4491</v>
      </c>
      <c r="G1749" s="243">
        <v>1</v>
      </c>
      <c r="H1749" s="936" t="s">
        <v>6682</v>
      </c>
      <c r="I1749" s="10" t="s">
        <v>4475</v>
      </c>
      <c r="J1749" s="55" t="s">
        <v>4486</v>
      </c>
      <c r="K1749" s="945">
        <v>4</v>
      </c>
      <c r="L1749" s="943"/>
      <c r="M1749" s="943"/>
      <c r="N1749" s="622"/>
    </row>
    <row r="1750" spans="1:14" s="5" customFormat="1" ht="11.25" x14ac:dyDescent="0.25">
      <c r="A1750" s="927"/>
      <c r="B1750" s="928"/>
      <c r="C1750" s="929"/>
      <c r="D1750" s="936"/>
      <c r="E1750" s="936"/>
      <c r="F1750" s="10" t="s">
        <v>1088</v>
      </c>
      <c r="G1750" s="243">
        <v>3</v>
      </c>
      <c r="H1750" s="936"/>
      <c r="I1750" s="10" t="s">
        <v>1050</v>
      </c>
      <c r="J1750" s="55"/>
      <c r="K1750" s="945"/>
      <c r="L1750" s="943"/>
      <c r="M1750" s="943"/>
      <c r="N1750" s="622"/>
    </row>
    <row r="1751" spans="1:14" s="5" customFormat="1" ht="11.25" x14ac:dyDescent="0.25">
      <c r="A1751" s="927"/>
      <c r="B1751" s="928"/>
      <c r="C1751" s="929"/>
      <c r="D1751" s="936"/>
      <c r="E1751" s="936"/>
      <c r="F1751" s="10" t="s">
        <v>1056</v>
      </c>
      <c r="G1751" s="243">
        <v>1</v>
      </c>
      <c r="H1751" s="936"/>
      <c r="I1751" s="10" t="s">
        <v>1057</v>
      </c>
      <c r="J1751" s="55" t="s">
        <v>4492</v>
      </c>
      <c r="K1751" s="945"/>
      <c r="L1751" s="943"/>
      <c r="M1751" s="943"/>
      <c r="N1751" s="622"/>
    </row>
    <row r="1752" spans="1:14" s="5" customFormat="1" ht="11.25" x14ac:dyDescent="0.25">
      <c r="A1752" s="927"/>
      <c r="B1752" s="928"/>
      <c r="C1752" s="929"/>
      <c r="D1752" s="936"/>
      <c r="E1752" s="936"/>
      <c r="F1752" s="10" t="s">
        <v>1059</v>
      </c>
      <c r="G1752" s="243">
        <v>1</v>
      </c>
      <c r="H1752" s="936"/>
      <c r="I1752" s="10" t="s">
        <v>1050</v>
      </c>
      <c r="J1752" s="55" t="s">
        <v>1060</v>
      </c>
      <c r="K1752" s="945"/>
      <c r="L1752" s="943"/>
      <c r="M1752" s="943"/>
      <c r="N1752" s="622"/>
    </row>
    <row r="1753" spans="1:14" s="5" customFormat="1" ht="11.25" x14ac:dyDescent="0.25">
      <c r="A1753" s="927"/>
      <c r="B1753" s="928"/>
      <c r="C1753" s="929"/>
      <c r="D1753" s="936"/>
      <c r="E1753" s="936"/>
      <c r="F1753" s="10" t="s">
        <v>1059</v>
      </c>
      <c r="G1753" s="243">
        <v>1</v>
      </c>
      <c r="H1753" s="936"/>
      <c r="I1753" s="10" t="s">
        <v>1050</v>
      </c>
      <c r="J1753" s="55" t="s">
        <v>1062</v>
      </c>
      <c r="K1753" s="945"/>
      <c r="L1753" s="943"/>
      <c r="M1753" s="943"/>
      <c r="N1753" s="622"/>
    </row>
    <row r="1754" spans="1:14" s="5" customFormat="1" ht="11.25" x14ac:dyDescent="0.25">
      <c r="A1754" s="927"/>
      <c r="B1754" s="928"/>
      <c r="C1754" s="929"/>
      <c r="D1754" s="936"/>
      <c r="E1754" s="936"/>
      <c r="F1754" s="10" t="s">
        <v>1089</v>
      </c>
      <c r="G1754" s="243">
        <v>1</v>
      </c>
      <c r="H1754" s="936"/>
      <c r="I1754" s="10" t="s">
        <v>1050</v>
      </c>
      <c r="J1754" s="55"/>
      <c r="K1754" s="945"/>
      <c r="L1754" s="943"/>
      <c r="M1754" s="943"/>
      <c r="N1754" s="622"/>
    </row>
    <row r="1755" spans="1:14" s="5" customFormat="1" ht="11.25" x14ac:dyDescent="0.25">
      <c r="A1755" s="927"/>
      <c r="B1755" s="928"/>
      <c r="C1755" s="929"/>
      <c r="D1755" s="936"/>
      <c r="E1755" s="936"/>
      <c r="F1755" s="10" t="s">
        <v>1063</v>
      </c>
      <c r="G1755" s="243">
        <v>1</v>
      </c>
      <c r="H1755" s="936"/>
      <c r="I1755" s="10" t="s">
        <v>1118</v>
      </c>
      <c r="J1755" s="55" t="s">
        <v>1521</v>
      </c>
      <c r="K1755" s="945"/>
      <c r="L1755" s="943"/>
      <c r="M1755" s="943"/>
      <c r="N1755" s="622"/>
    </row>
    <row r="1756" spans="1:14" s="5" customFormat="1" ht="11.25" x14ac:dyDescent="0.25">
      <c r="A1756" s="927"/>
      <c r="B1756" s="928"/>
      <c r="C1756" s="929"/>
      <c r="D1756" s="936"/>
      <c r="E1756" s="936"/>
      <c r="F1756" s="10" t="s">
        <v>1065</v>
      </c>
      <c r="G1756" s="243">
        <v>1</v>
      </c>
      <c r="H1756" s="936"/>
      <c r="I1756" s="10" t="s">
        <v>1118</v>
      </c>
      <c r="J1756" s="55"/>
      <c r="K1756" s="945"/>
      <c r="L1756" s="943"/>
      <c r="M1756" s="943"/>
      <c r="N1756" s="622"/>
    </row>
    <row r="1757" spans="1:14" s="5" customFormat="1" ht="11.25" x14ac:dyDescent="0.25">
      <c r="A1757" s="927"/>
      <c r="B1757" s="928"/>
      <c r="C1757" s="929"/>
      <c r="D1757" s="936"/>
      <c r="E1757" s="936"/>
      <c r="F1757" s="10" t="s">
        <v>1068</v>
      </c>
      <c r="G1757" s="243">
        <v>1</v>
      </c>
      <c r="H1757" s="936"/>
      <c r="I1757" s="10" t="s">
        <v>1069</v>
      </c>
      <c r="J1757" s="55" t="s">
        <v>4493</v>
      </c>
      <c r="K1757" s="945"/>
      <c r="L1757" s="943"/>
      <c r="M1757" s="943"/>
      <c r="N1757" s="622"/>
    </row>
    <row r="1758" spans="1:14" s="5" customFormat="1" ht="11.25" x14ac:dyDescent="0.25">
      <c r="A1758" s="927"/>
      <c r="B1758" s="928"/>
      <c r="C1758" s="929"/>
      <c r="D1758" s="936"/>
      <c r="E1758" s="936"/>
      <c r="F1758" s="10" t="s">
        <v>1106</v>
      </c>
      <c r="G1758" s="243">
        <v>1</v>
      </c>
      <c r="H1758" s="936"/>
      <c r="I1758" s="10" t="s">
        <v>1050</v>
      </c>
      <c r="J1758" s="55"/>
      <c r="K1758" s="945"/>
      <c r="L1758" s="943"/>
      <c r="M1758" s="943"/>
      <c r="N1758" s="622"/>
    </row>
    <row r="1759" spans="1:14" s="5" customFormat="1" ht="11.25" x14ac:dyDescent="0.25">
      <c r="A1759" s="927"/>
      <c r="B1759" s="928"/>
      <c r="C1759" s="929"/>
      <c r="D1759" s="936"/>
      <c r="E1759" s="936"/>
      <c r="F1759" s="10" t="s">
        <v>1067</v>
      </c>
      <c r="G1759" s="243">
        <v>1</v>
      </c>
      <c r="H1759" s="936"/>
      <c r="I1759" s="10" t="s">
        <v>1050</v>
      </c>
      <c r="J1759" s="55"/>
      <c r="K1759" s="945"/>
      <c r="L1759" s="943"/>
      <c r="M1759" s="943"/>
      <c r="N1759" s="622"/>
    </row>
    <row r="1760" spans="1:14" s="5" customFormat="1" ht="11.25" x14ac:dyDescent="0.25">
      <c r="A1760" s="927"/>
      <c r="B1760" s="928"/>
      <c r="C1760" s="929"/>
      <c r="D1760" s="936"/>
      <c r="E1760" s="936"/>
      <c r="F1760" s="10" t="s">
        <v>1076</v>
      </c>
      <c r="G1760" s="243">
        <v>1</v>
      </c>
      <c r="H1760" s="936"/>
      <c r="I1760" s="10" t="s">
        <v>1050</v>
      </c>
      <c r="J1760" s="55"/>
      <c r="K1760" s="945"/>
      <c r="L1760" s="943"/>
      <c r="M1760" s="943"/>
      <c r="N1760" s="622"/>
    </row>
    <row r="1761" spans="1:14" s="5" customFormat="1" ht="11.25" x14ac:dyDescent="0.25">
      <c r="A1761" s="927"/>
      <c r="B1761" s="928"/>
      <c r="C1761" s="929"/>
      <c r="D1761" s="936"/>
      <c r="E1761" s="936"/>
      <c r="F1761" s="10" t="s">
        <v>1081</v>
      </c>
      <c r="G1761" s="243">
        <v>1</v>
      </c>
      <c r="H1761" s="936"/>
      <c r="I1761" s="10" t="s">
        <v>1082</v>
      </c>
      <c r="J1761" s="55"/>
      <c r="K1761" s="945"/>
      <c r="L1761" s="943"/>
      <c r="M1761" s="943"/>
      <c r="N1761" s="622"/>
    </row>
    <row r="1762" spans="1:14" s="5" customFormat="1" ht="11.25" x14ac:dyDescent="0.25">
      <c r="A1762" s="927"/>
      <c r="B1762" s="928"/>
      <c r="C1762" s="929"/>
      <c r="D1762" s="936"/>
      <c r="E1762" s="936"/>
      <c r="F1762" s="10" t="s">
        <v>1077</v>
      </c>
      <c r="G1762" s="243">
        <v>2</v>
      </c>
      <c r="H1762" s="936"/>
      <c r="I1762" s="10" t="s">
        <v>1057</v>
      </c>
      <c r="J1762" s="55" t="s">
        <v>1078</v>
      </c>
      <c r="K1762" s="945"/>
      <c r="L1762" s="943"/>
      <c r="M1762" s="943"/>
      <c r="N1762" s="622"/>
    </row>
    <row r="1763" spans="1:14" s="5" customFormat="1" ht="11.25" x14ac:dyDescent="0.25">
      <c r="A1763" s="927"/>
      <c r="B1763" s="928"/>
      <c r="C1763" s="929"/>
      <c r="D1763" s="936"/>
      <c r="E1763" s="936"/>
      <c r="F1763" s="10" t="s">
        <v>1080</v>
      </c>
      <c r="G1763" s="243">
        <v>2</v>
      </c>
      <c r="H1763" s="936"/>
      <c r="I1763" s="10" t="s">
        <v>22</v>
      </c>
      <c r="J1763" s="55"/>
      <c r="K1763" s="945"/>
      <c r="L1763" s="943"/>
      <c r="M1763" s="943"/>
      <c r="N1763" s="622"/>
    </row>
    <row r="1764" spans="1:14" s="5" customFormat="1" ht="11.25" x14ac:dyDescent="0.25">
      <c r="A1764" s="927"/>
      <c r="B1764" s="928"/>
      <c r="C1764" s="929"/>
      <c r="D1764" s="936"/>
      <c r="E1764" s="936"/>
      <c r="F1764" s="10" t="s">
        <v>1092</v>
      </c>
      <c r="G1764" s="243">
        <v>2</v>
      </c>
      <c r="H1764" s="936"/>
      <c r="I1764" s="10" t="s">
        <v>1050</v>
      </c>
      <c r="J1764" s="55"/>
      <c r="K1764" s="945"/>
      <c r="L1764" s="943"/>
      <c r="M1764" s="943"/>
      <c r="N1764" s="622"/>
    </row>
    <row r="1765" spans="1:14" s="5" customFormat="1" ht="11.25" x14ac:dyDescent="0.25">
      <c r="A1765" s="927" t="s">
        <v>7271</v>
      </c>
      <c r="B1765" s="928" t="s">
        <v>0</v>
      </c>
      <c r="C1765" s="929" t="s">
        <v>5831</v>
      </c>
      <c r="D1765" s="936" t="s">
        <v>64</v>
      </c>
      <c r="E1765" s="936" t="s">
        <v>4473</v>
      </c>
      <c r="F1765" s="10" t="s">
        <v>4494</v>
      </c>
      <c r="G1765" s="243">
        <v>1</v>
      </c>
      <c r="H1765" s="936" t="s">
        <v>6682</v>
      </c>
      <c r="I1765" s="10" t="s">
        <v>4475</v>
      </c>
      <c r="J1765" s="55" t="s">
        <v>4495</v>
      </c>
      <c r="K1765" s="945">
        <v>4</v>
      </c>
      <c r="L1765" s="943"/>
      <c r="M1765" s="943"/>
      <c r="N1765" s="622"/>
    </row>
    <row r="1766" spans="1:14" s="5" customFormat="1" ht="11.25" x14ac:dyDescent="0.25">
      <c r="A1766" s="927"/>
      <c r="B1766" s="928"/>
      <c r="C1766" s="929"/>
      <c r="D1766" s="936"/>
      <c r="E1766" s="936"/>
      <c r="F1766" s="10" t="s">
        <v>1088</v>
      </c>
      <c r="G1766" s="243">
        <v>3</v>
      </c>
      <c r="H1766" s="936"/>
      <c r="I1766" s="10" t="s">
        <v>1050</v>
      </c>
      <c r="J1766" s="55"/>
      <c r="K1766" s="945"/>
      <c r="L1766" s="943"/>
      <c r="M1766" s="943"/>
      <c r="N1766" s="622"/>
    </row>
    <row r="1767" spans="1:14" s="5" customFormat="1" ht="11.25" x14ac:dyDescent="0.25">
      <c r="A1767" s="927"/>
      <c r="B1767" s="928"/>
      <c r="C1767" s="929"/>
      <c r="D1767" s="936"/>
      <c r="E1767" s="936"/>
      <c r="F1767" s="10" t="s">
        <v>1056</v>
      </c>
      <c r="G1767" s="243">
        <v>1</v>
      </c>
      <c r="H1767" s="936"/>
      <c r="I1767" s="10" t="s">
        <v>1057</v>
      </c>
      <c r="J1767" s="55" t="s">
        <v>4496</v>
      </c>
      <c r="K1767" s="945"/>
      <c r="L1767" s="943"/>
      <c r="M1767" s="943"/>
      <c r="N1767" s="622"/>
    </row>
    <row r="1768" spans="1:14" s="5" customFormat="1" ht="11.25" x14ac:dyDescent="0.25">
      <c r="A1768" s="927"/>
      <c r="B1768" s="928"/>
      <c r="C1768" s="929"/>
      <c r="D1768" s="936"/>
      <c r="E1768" s="936"/>
      <c r="F1768" s="10" t="s">
        <v>1059</v>
      </c>
      <c r="G1768" s="243">
        <v>1</v>
      </c>
      <c r="H1768" s="936"/>
      <c r="I1768" s="10" t="s">
        <v>1050</v>
      </c>
      <c r="J1768" s="55" t="s">
        <v>1060</v>
      </c>
      <c r="K1768" s="945"/>
      <c r="L1768" s="943"/>
      <c r="M1768" s="943"/>
      <c r="N1768" s="622"/>
    </row>
    <row r="1769" spans="1:14" s="5" customFormat="1" ht="11.25" x14ac:dyDescent="0.25">
      <c r="A1769" s="927"/>
      <c r="B1769" s="928"/>
      <c r="C1769" s="929"/>
      <c r="D1769" s="936"/>
      <c r="E1769" s="936"/>
      <c r="F1769" s="10" t="s">
        <v>1059</v>
      </c>
      <c r="G1769" s="243">
        <v>1</v>
      </c>
      <c r="H1769" s="936"/>
      <c r="I1769" s="10" t="s">
        <v>1050</v>
      </c>
      <c r="J1769" s="55" t="s">
        <v>1062</v>
      </c>
      <c r="K1769" s="945"/>
      <c r="L1769" s="943"/>
      <c r="M1769" s="943"/>
      <c r="N1769" s="622"/>
    </row>
    <row r="1770" spans="1:14" s="5" customFormat="1" ht="11.25" x14ac:dyDescent="0.25">
      <c r="A1770" s="927"/>
      <c r="B1770" s="928"/>
      <c r="C1770" s="929"/>
      <c r="D1770" s="936"/>
      <c r="E1770" s="936"/>
      <c r="F1770" s="10" t="s">
        <v>1089</v>
      </c>
      <c r="G1770" s="243">
        <v>1</v>
      </c>
      <c r="H1770" s="936"/>
      <c r="I1770" s="10" t="s">
        <v>1050</v>
      </c>
      <c r="J1770" s="55"/>
      <c r="K1770" s="945"/>
      <c r="L1770" s="943"/>
      <c r="M1770" s="943"/>
      <c r="N1770" s="622"/>
    </row>
    <row r="1771" spans="1:14" s="5" customFormat="1" ht="11.25" x14ac:dyDescent="0.25">
      <c r="A1771" s="927"/>
      <c r="B1771" s="928"/>
      <c r="C1771" s="929"/>
      <c r="D1771" s="936"/>
      <c r="E1771" s="936"/>
      <c r="F1771" s="10" t="s">
        <v>1341</v>
      </c>
      <c r="G1771" s="243">
        <v>1</v>
      </c>
      <c r="H1771" s="936"/>
      <c r="I1771" s="10" t="s">
        <v>1118</v>
      </c>
      <c r="J1771" s="55"/>
      <c r="K1771" s="945"/>
      <c r="L1771" s="943"/>
      <c r="M1771" s="943"/>
      <c r="N1771" s="622"/>
    </row>
    <row r="1772" spans="1:14" s="5" customFormat="1" ht="11.25" x14ac:dyDescent="0.25">
      <c r="A1772" s="927"/>
      <c r="B1772" s="928"/>
      <c r="C1772" s="929"/>
      <c r="D1772" s="936"/>
      <c r="E1772" s="936"/>
      <c r="F1772" s="10" t="s">
        <v>1065</v>
      </c>
      <c r="G1772" s="243">
        <v>1</v>
      </c>
      <c r="H1772" s="936"/>
      <c r="I1772" s="10" t="s">
        <v>1118</v>
      </c>
      <c r="J1772" s="55"/>
      <c r="K1772" s="945"/>
      <c r="L1772" s="943"/>
      <c r="M1772" s="943"/>
      <c r="N1772" s="622"/>
    </row>
    <row r="1773" spans="1:14" s="5" customFormat="1" ht="11.25" x14ac:dyDescent="0.25">
      <c r="A1773" s="927"/>
      <c r="B1773" s="928"/>
      <c r="C1773" s="929"/>
      <c r="D1773" s="936"/>
      <c r="E1773" s="936"/>
      <c r="F1773" s="10" t="s">
        <v>1068</v>
      </c>
      <c r="G1773" s="243">
        <v>1</v>
      </c>
      <c r="H1773" s="936"/>
      <c r="I1773" s="10" t="s">
        <v>1069</v>
      </c>
      <c r="J1773" s="55" t="s">
        <v>4483</v>
      </c>
      <c r="K1773" s="945"/>
      <c r="L1773" s="943"/>
      <c r="M1773" s="943"/>
      <c r="N1773" s="622"/>
    </row>
    <row r="1774" spans="1:14" s="5" customFormat="1" ht="11.25" x14ac:dyDescent="0.25">
      <c r="A1774" s="927"/>
      <c r="B1774" s="928"/>
      <c r="C1774" s="929"/>
      <c r="D1774" s="936"/>
      <c r="E1774" s="936"/>
      <c r="F1774" s="10" t="s">
        <v>1106</v>
      </c>
      <c r="G1774" s="243">
        <v>1</v>
      </c>
      <c r="H1774" s="936"/>
      <c r="I1774" s="10" t="s">
        <v>1050</v>
      </c>
      <c r="J1774" s="55"/>
      <c r="K1774" s="945"/>
      <c r="L1774" s="943"/>
      <c r="M1774" s="943"/>
      <c r="N1774" s="622"/>
    </row>
    <row r="1775" spans="1:14" s="5" customFormat="1" ht="11.25" x14ac:dyDescent="0.25">
      <c r="A1775" s="927"/>
      <c r="B1775" s="928"/>
      <c r="C1775" s="929"/>
      <c r="D1775" s="936"/>
      <c r="E1775" s="936"/>
      <c r="F1775" s="10" t="s">
        <v>1067</v>
      </c>
      <c r="G1775" s="243">
        <v>1</v>
      </c>
      <c r="H1775" s="936"/>
      <c r="I1775" s="10" t="s">
        <v>1050</v>
      </c>
      <c r="J1775" s="55"/>
      <c r="K1775" s="945"/>
      <c r="L1775" s="943"/>
      <c r="M1775" s="943"/>
      <c r="N1775" s="622"/>
    </row>
    <row r="1776" spans="1:14" s="5" customFormat="1" ht="11.25" x14ac:dyDescent="0.25">
      <c r="A1776" s="927"/>
      <c r="B1776" s="928"/>
      <c r="C1776" s="929"/>
      <c r="D1776" s="936"/>
      <c r="E1776" s="936"/>
      <c r="F1776" s="10" t="s">
        <v>1076</v>
      </c>
      <c r="G1776" s="243">
        <v>1</v>
      </c>
      <c r="H1776" s="936"/>
      <c r="I1776" s="10" t="s">
        <v>1050</v>
      </c>
      <c r="J1776" s="55"/>
      <c r="K1776" s="945"/>
      <c r="L1776" s="943"/>
      <c r="M1776" s="943"/>
      <c r="N1776" s="622"/>
    </row>
    <row r="1777" spans="1:14" s="5" customFormat="1" ht="11.25" x14ac:dyDescent="0.25">
      <c r="A1777" s="927"/>
      <c r="B1777" s="928"/>
      <c r="C1777" s="929"/>
      <c r="D1777" s="936"/>
      <c r="E1777" s="936"/>
      <c r="F1777" s="10" t="s">
        <v>1081</v>
      </c>
      <c r="G1777" s="243">
        <v>1</v>
      </c>
      <c r="H1777" s="936"/>
      <c r="I1777" s="10" t="s">
        <v>1082</v>
      </c>
      <c r="J1777" s="55"/>
      <c r="K1777" s="945"/>
      <c r="L1777" s="943"/>
      <c r="M1777" s="943"/>
      <c r="N1777" s="622"/>
    </row>
    <row r="1778" spans="1:14" s="5" customFormat="1" ht="11.25" x14ac:dyDescent="0.25">
      <c r="A1778" s="927"/>
      <c r="B1778" s="928"/>
      <c r="C1778" s="929"/>
      <c r="D1778" s="936"/>
      <c r="E1778" s="936"/>
      <c r="F1778" s="10" t="s">
        <v>1077</v>
      </c>
      <c r="G1778" s="243">
        <v>13</v>
      </c>
      <c r="H1778" s="936"/>
      <c r="I1778" s="10" t="s">
        <v>1057</v>
      </c>
      <c r="J1778" s="55" t="s">
        <v>4479</v>
      </c>
      <c r="K1778" s="945"/>
      <c r="L1778" s="943"/>
      <c r="M1778" s="943"/>
      <c r="N1778" s="622"/>
    </row>
    <row r="1779" spans="1:14" s="5" customFormat="1" ht="11.25" x14ac:dyDescent="0.25">
      <c r="A1779" s="927"/>
      <c r="B1779" s="928"/>
      <c r="C1779" s="929"/>
      <c r="D1779" s="936"/>
      <c r="E1779" s="936"/>
      <c r="F1779" s="10" t="s">
        <v>1080</v>
      </c>
      <c r="G1779" s="243">
        <v>2</v>
      </c>
      <c r="H1779" s="936"/>
      <c r="I1779" s="10" t="s">
        <v>1050</v>
      </c>
      <c r="J1779" s="55"/>
      <c r="K1779" s="945"/>
      <c r="L1779" s="943"/>
      <c r="M1779" s="943"/>
      <c r="N1779" s="622"/>
    </row>
    <row r="1780" spans="1:14" s="5" customFormat="1" ht="11.25" x14ac:dyDescent="0.25">
      <c r="A1780" s="927"/>
      <c r="B1780" s="928"/>
      <c r="C1780" s="929"/>
      <c r="D1780" s="936"/>
      <c r="E1780" s="936"/>
      <c r="F1780" s="10" t="s">
        <v>1092</v>
      </c>
      <c r="G1780" s="243">
        <v>6</v>
      </c>
      <c r="H1780" s="936"/>
      <c r="I1780" s="10" t="s">
        <v>1050</v>
      </c>
      <c r="J1780" s="55"/>
      <c r="K1780" s="945"/>
      <c r="L1780" s="943"/>
      <c r="M1780" s="943"/>
      <c r="N1780" s="622"/>
    </row>
    <row r="1781" spans="1:14" s="5" customFormat="1" ht="11.25" x14ac:dyDescent="0.25">
      <c r="A1781" s="927" t="s">
        <v>7272</v>
      </c>
      <c r="B1781" s="928" t="s">
        <v>0</v>
      </c>
      <c r="C1781" s="929" t="s">
        <v>5831</v>
      </c>
      <c r="D1781" s="936" t="s">
        <v>64</v>
      </c>
      <c r="E1781" s="936" t="s">
        <v>4473</v>
      </c>
      <c r="F1781" s="10" t="s">
        <v>4497</v>
      </c>
      <c r="G1781" s="243">
        <v>1</v>
      </c>
      <c r="H1781" s="936" t="s">
        <v>6682</v>
      </c>
      <c r="I1781" s="10" t="s">
        <v>4475</v>
      </c>
      <c r="J1781" s="55" t="s">
        <v>4498</v>
      </c>
      <c r="K1781" s="945">
        <v>4</v>
      </c>
      <c r="L1781" s="943"/>
      <c r="M1781" s="943"/>
      <c r="N1781" s="622"/>
    </row>
    <row r="1782" spans="1:14" s="5" customFormat="1" ht="11.25" x14ac:dyDescent="0.25">
      <c r="A1782" s="927"/>
      <c r="B1782" s="928"/>
      <c r="C1782" s="929"/>
      <c r="D1782" s="936"/>
      <c r="E1782" s="936"/>
      <c r="F1782" s="10" t="s">
        <v>1088</v>
      </c>
      <c r="G1782" s="243">
        <v>3</v>
      </c>
      <c r="H1782" s="936"/>
      <c r="I1782" s="10" t="s">
        <v>1050</v>
      </c>
      <c r="J1782" s="55"/>
      <c r="K1782" s="945"/>
      <c r="L1782" s="943"/>
      <c r="M1782" s="943"/>
      <c r="N1782" s="622"/>
    </row>
    <row r="1783" spans="1:14" s="5" customFormat="1" ht="11.25" x14ac:dyDescent="0.25">
      <c r="A1783" s="927"/>
      <c r="B1783" s="928"/>
      <c r="C1783" s="929"/>
      <c r="D1783" s="936"/>
      <c r="E1783" s="936"/>
      <c r="F1783" s="10" t="s">
        <v>1056</v>
      </c>
      <c r="G1783" s="243">
        <v>2</v>
      </c>
      <c r="H1783" s="936"/>
      <c r="I1783" s="10" t="s">
        <v>1057</v>
      </c>
      <c r="J1783" s="55" t="s">
        <v>1058</v>
      </c>
      <c r="K1783" s="945"/>
      <c r="L1783" s="943"/>
      <c r="M1783" s="943"/>
      <c r="N1783" s="622"/>
    </row>
    <row r="1784" spans="1:14" s="5" customFormat="1" ht="11.25" x14ac:dyDescent="0.25">
      <c r="A1784" s="927"/>
      <c r="B1784" s="928"/>
      <c r="C1784" s="929"/>
      <c r="D1784" s="936"/>
      <c r="E1784" s="936"/>
      <c r="F1784" s="10" t="s">
        <v>1059</v>
      </c>
      <c r="G1784" s="243">
        <v>1</v>
      </c>
      <c r="H1784" s="936"/>
      <c r="I1784" s="10" t="s">
        <v>1050</v>
      </c>
      <c r="J1784" s="55" t="s">
        <v>1060</v>
      </c>
      <c r="K1784" s="945"/>
      <c r="L1784" s="943"/>
      <c r="M1784" s="943"/>
      <c r="N1784" s="622"/>
    </row>
    <row r="1785" spans="1:14" s="5" customFormat="1" ht="11.25" x14ac:dyDescent="0.25">
      <c r="A1785" s="927"/>
      <c r="B1785" s="928"/>
      <c r="C1785" s="929"/>
      <c r="D1785" s="936"/>
      <c r="E1785" s="936"/>
      <c r="F1785" s="10" t="s">
        <v>1061</v>
      </c>
      <c r="G1785" s="243">
        <v>1</v>
      </c>
      <c r="H1785" s="936"/>
      <c r="I1785" s="10" t="s">
        <v>1050</v>
      </c>
      <c r="J1785" s="55" t="s">
        <v>1062</v>
      </c>
      <c r="K1785" s="945"/>
      <c r="L1785" s="943"/>
      <c r="M1785" s="943"/>
      <c r="N1785" s="622"/>
    </row>
    <row r="1786" spans="1:14" s="5" customFormat="1" ht="11.25" x14ac:dyDescent="0.25">
      <c r="A1786" s="927"/>
      <c r="B1786" s="928"/>
      <c r="C1786" s="929"/>
      <c r="D1786" s="936"/>
      <c r="E1786" s="936"/>
      <c r="F1786" s="10" t="s">
        <v>1098</v>
      </c>
      <c r="G1786" s="243">
        <v>2</v>
      </c>
      <c r="H1786" s="936"/>
      <c r="I1786" s="10" t="s">
        <v>1050</v>
      </c>
      <c r="J1786" s="55"/>
      <c r="K1786" s="945"/>
      <c r="L1786" s="943"/>
      <c r="M1786" s="943"/>
      <c r="N1786" s="622"/>
    </row>
    <row r="1787" spans="1:14" s="5" customFormat="1" ht="11.25" x14ac:dyDescent="0.25">
      <c r="A1787" s="927"/>
      <c r="B1787" s="928"/>
      <c r="C1787" s="929"/>
      <c r="D1787" s="936"/>
      <c r="E1787" s="936"/>
      <c r="F1787" s="10" t="s">
        <v>1089</v>
      </c>
      <c r="G1787" s="243">
        <v>1</v>
      </c>
      <c r="H1787" s="936"/>
      <c r="I1787" s="10" t="s">
        <v>1050</v>
      </c>
      <c r="J1787" s="55"/>
      <c r="K1787" s="945"/>
      <c r="L1787" s="943"/>
      <c r="M1787" s="943"/>
      <c r="N1787" s="622"/>
    </row>
    <row r="1788" spans="1:14" s="5" customFormat="1" ht="11.25" x14ac:dyDescent="0.25">
      <c r="A1788" s="927"/>
      <c r="B1788" s="928"/>
      <c r="C1788" s="929"/>
      <c r="D1788" s="936"/>
      <c r="E1788" s="936"/>
      <c r="F1788" s="10" t="s">
        <v>1063</v>
      </c>
      <c r="G1788" s="243">
        <v>1</v>
      </c>
      <c r="H1788" s="936"/>
      <c r="I1788" s="10" t="s">
        <v>1118</v>
      </c>
      <c r="J1788" s="55"/>
      <c r="K1788" s="945"/>
      <c r="L1788" s="943"/>
      <c r="M1788" s="943"/>
      <c r="N1788" s="622"/>
    </row>
    <row r="1789" spans="1:14" s="5" customFormat="1" ht="11.25" x14ac:dyDescent="0.25">
      <c r="A1789" s="927"/>
      <c r="B1789" s="928"/>
      <c r="C1789" s="929"/>
      <c r="D1789" s="936"/>
      <c r="E1789" s="936"/>
      <c r="F1789" s="10" t="s">
        <v>1341</v>
      </c>
      <c r="G1789" s="243">
        <v>1</v>
      </c>
      <c r="H1789" s="936"/>
      <c r="I1789" s="10" t="s">
        <v>1118</v>
      </c>
      <c r="J1789" s="55" t="s">
        <v>3850</v>
      </c>
      <c r="K1789" s="945"/>
      <c r="L1789" s="943"/>
      <c r="M1789" s="943"/>
      <c r="N1789" s="622"/>
    </row>
    <row r="1790" spans="1:14" s="5" customFormat="1" ht="11.25" x14ac:dyDescent="0.25">
      <c r="A1790" s="927"/>
      <c r="B1790" s="928"/>
      <c r="C1790" s="929"/>
      <c r="D1790" s="936"/>
      <c r="E1790" s="936"/>
      <c r="F1790" s="10" t="s">
        <v>1065</v>
      </c>
      <c r="G1790" s="243">
        <v>2</v>
      </c>
      <c r="H1790" s="936"/>
      <c r="I1790" s="10" t="s">
        <v>1118</v>
      </c>
      <c r="J1790" s="55" t="s">
        <v>1521</v>
      </c>
      <c r="K1790" s="945"/>
      <c r="L1790" s="943"/>
      <c r="M1790" s="943"/>
      <c r="N1790" s="622"/>
    </row>
    <row r="1791" spans="1:14" s="5" customFormat="1" ht="11.25" x14ac:dyDescent="0.25">
      <c r="A1791" s="927"/>
      <c r="B1791" s="928"/>
      <c r="C1791" s="929"/>
      <c r="D1791" s="936"/>
      <c r="E1791" s="936"/>
      <c r="F1791" s="10" t="s">
        <v>1068</v>
      </c>
      <c r="G1791" s="243">
        <v>1</v>
      </c>
      <c r="H1791" s="936"/>
      <c r="I1791" s="10" t="s">
        <v>1069</v>
      </c>
      <c r="J1791" s="55" t="s">
        <v>4499</v>
      </c>
      <c r="K1791" s="945"/>
      <c r="L1791" s="943"/>
      <c r="M1791" s="943"/>
      <c r="N1791" s="622"/>
    </row>
    <row r="1792" spans="1:14" s="5" customFormat="1" ht="11.25" x14ac:dyDescent="0.25">
      <c r="A1792" s="927"/>
      <c r="B1792" s="928"/>
      <c r="C1792" s="929"/>
      <c r="D1792" s="936"/>
      <c r="E1792" s="936"/>
      <c r="F1792" s="10" t="s">
        <v>1106</v>
      </c>
      <c r="G1792" s="243">
        <v>1</v>
      </c>
      <c r="H1792" s="936"/>
      <c r="I1792" s="10" t="s">
        <v>1050</v>
      </c>
      <c r="J1792" s="55"/>
      <c r="K1792" s="945"/>
      <c r="L1792" s="943"/>
      <c r="M1792" s="943"/>
      <c r="N1792" s="622"/>
    </row>
    <row r="1793" spans="1:14" s="5" customFormat="1" ht="11.25" x14ac:dyDescent="0.25">
      <c r="A1793" s="927"/>
      <c r="B1793" s="928"/>
      <c r="C1793" s="929"/>
      <c r="D1793" s="936"/>
      <c r="E1793" s="936"/>
      <c r="F1793" s="10" t="s">
        <v>1067</v>
      </c>
      <c r="G1793" s="243">
        <v>1</v>
      </c>
      <c r="H1793" s="936"/>
      <c r="I1793" s="10" t="s">
        <v>1050</v>
      </c>
      <c r="J1793" s="55"/>
      <c r="K1793" s="945"/>
      <c r="L1793" s="943"/>
      <c r="M1793" s="943"/>
      <c r="N1793" s="622"/>
    </row>
    <row r="1794" spans="1:14" s="5" customFormat="1" ht="11.25" x14ac:dyDescent="0.25">
      <c r="A1794" s="927"/>
      <c r="B1794" s="928"/>
      <c r="C1794" s="929"/>
      <c r="D1794" s="936"/>
      <c r="E1794" s="936"/>
      <c r="F1794" s="10" t="s">
        <v>1076</v>
      </c>
      <c r="G1794" s="243">
        <v>1</v>
      </c>
      <c r="H1794" s="936"/>
      <c r="I1794" s="10" t="s">
        <v>1050</v>
      </c>
      <c r="J1794" s="55"/>
      <c r="K1794" s="945"/>
      <c r="L1794" s="943"/>
      <c r="M1794" s="943"/>
      <c r="N1794" s="622"/>
    </row>
    <row r="1795" spans="1:14" s="5" customFormat="1" ht="11.25" x14ac:dyDescent="0.25">
      <c r="A1795" s="927"/>
      <c r="B1795" s="928"/>
      <c r="C1795" s="929"/>
      <c r="D1795" s="936"/>
      <c r="E1795" s="936"/>
      <c r="F1795" s="10" t="s">
        <v>1081</v>
      </c>
      <c r="G1795" s="243">
        <v>1</v>
      </c>
      <c r="H1795" s="936"/>
      <c r="I1795" s="10" t="s">
        <v>1082</v>
      </c>
      <c r="J1795" s="55"/>
      <c r="K1795" s="945"/>
      <c r="L1795" s="943"/>
      <c r="M1795" s="943"/>
      <c r="N1795" s="622"/>
    </row>
    <row r="1796" spans="1:14" s="5" customFormat="1" ht="11.25" x14ac:dyDescent="0.25">
      <c r="A1796" s="927"/>
      <c r="B1796" s="928"/>
      <c r="C1796" s="929"/>
      <c r="D1796" s="936"/>
      <c r="E1796" s="936"/>
      <c r="F1796" s="10" t="s">
        <v>1077</v>
      </c>
      <c r="G1796" s="243">
        <v>19</v>
      </c>
      <c r="H1796" s="936"/>
      <c r="I1796" s="10" t="s">
        <v>1057</v>
      </c>
      <c r="J1796" s="55" t="s">
        <v>4479</v>
      </c>
      <c r="K1796" s="945"/>
      <c r="L1796" s="943"/>
      <c r="M1796" s="943"/>
      <c r="N1796" s="622"/>
    </row>
    <row r="1797" spans="1:14" s="5" customFormat="1" ht="11.25" x14ac:dyDescent="0.25">
      <c r="A1797" s="927"/>
      <c r="B1797" s="928"/>
      <c r="C1797" s="929"/>
      <c r="D1797" s="936"/>
      <c r="E1797" s="936"/>
      <c r="F1797" s="10" t="s">
        <v>1079</v>
      </c>
      <c r="G1797" s="243">
        <v>1</v>
      </c>
      <c r="H1797" s="936"/>
      <c r="I1797" s="10" t="s">
        <v>1050</v>
      </c>
      <c r="J1797" s="55"/>
      <c r="K1797" s="945"/>
      <c r="L1797" s="943"/>
      <c r="M1797" s="943"/>
      <c r="N1797" s="622"/>
    </row>
    <row r="1798" spans="1:14" s="5" customFormat="1" ht="11.25" x14ac:dyDescent="0.25">
      <c r="A1798" s="927"/>
      <c r="B1798" s="928"/>
      <c r="C1798" s="929"/>
      <c r="D1798" s="936"/>
      <c r="E1798" s="936"/>
      <c r="F1798" s="10" t="s">
        <v>1107</v>
      </c>
      <c r="G1798" s="243">
        <v>1</v>
      </c>
      <c r="H1798" s="936"/>
      <c r="I1798" s="10" t="s">
        <v>1108</v>
      </c>
      <c r="J1798" s="55" t="s">
        <v>1112</v>
      </c>
      <c r="K1798" s="945"/>
      <c r="L1798" s="943"/>
      <c r="M1798" s="943"/>
      <c r="N1798" s="622"/>
    </row>
    <row r="1799" spans="1:14" s="5" customFormat="1" ht="11.25" x14ac:dyDescent="0.25">
      <c r="A1799" s="927"/>
      <c r="B1799" s="928"/>
      <c r="C1799" s="929"/>
      <c r="D1799" s="936"/>
      <c r="E1799" s="936"/>
      <c r="F1799" s="10" t="s">
        <v>1080</v>
      </c>
      <c r="G1799" s="243">
        <v>5</v>
      </c>
      <c r="H1799" s="936"/>
      <c r="I1799" s="10" t="s">
        <v>1050</v>
      </c>
      <c r="J1799" s="55"/>
      <c r="K1799" s="945"/>
      <c r="L1799" s="943"/>
      <c r="M1799" s="943"/>
      <c r="N1799" s="622"/>
    </row>
    <row r="1800" spans="1:14" s="5" customFormat="1" ht="11.25" x14ac:dyDescent="0.25">
      <c r="A1800" s="927"/>
      <c r="B1800" s="928"/>
      <c r="C1800" s="929"/>
      <c r="D1800" s="936"/>
      <c r="E1800" s="936"/>
      <c r="F1800" s="10" t="s">
        <v>1092</v>
      </c>
      <c r="G1800" s="243">
        <v>2</v>
      </c>
      <c r="H1800" s="936"/>
      <c r="I1800" s="10" t="s">
        <v>1050</v>
      </c>
      <c r="J1800" s="55"/>
      <c r="K1800" s="945"/>
      <c r="L1800" s="943"/>
      <c r="M1800" s="943"/>
      <c r="N1800" s="622"/>
    </row>
    <row r="1801" spans="1:14" s="5" customFormat="1" ht="11.25" x14ac:dyDescent="0.25">
      <c r="A1801" s="927"/>
      <c r="B1801" s="928"/>
      <c r="C1801" s="929"/>
      <c r="D1801" s="936"/>
      <c r="E1801" s="936"/>
      <c r="F1801" s="10" t="s">
        <v>1386</v>
      </c>
      <c r="G1801" s="243">
        <v>2</v>
      </c>
      <c r="H1801" s="936"/>
      <c r="I1801" s="10" t="s">
        <v>1050</v>
      </c>
      <c r="J1801" s="55"/>
      <c r="K1801" s="945"/>
      <c r="L1801" s="943"/>
      <c r="M1801" s="943"/>
      <c r="N1801" s="622"/>
    </row>
    <row r="1802" spans="1:14" s="5" customFormat="1" ht="11.25" x14ac:dyDescent="0.25">
      <c r="A1802" s="927" t="s">
        <v>7273</v>
      </c>
      <c r="B1802" s="928" t="s">
        <v>0</v>
      </c>
      <c r="C1802" s="929" t="s">
        <v>5831</v>
      </c>
      <c r="D1802" s="936" t="s">
        <v>64</v>
      </c>
      <c r="E1802" s="936" t="s">
        <v>4473</v>
      </c>
      <c r="F1802" s="10" t="s">
        <v>4500</v>
      </c>
      <c r="G1802" s="243">
        <v>1</v>
      </c>
      <c r="H1802" s="936" t="s">
        <v>6682</v>
      </c>
      <c r="I1802" s="10" t="s">
        <v>4475</v>
      </c>
      <c r="J1802" s="55" t="s">
        <v>4501</v>
      </c>
      <c r="K1802" s="945">
        <v>4</v>
      </c>
      <c r="L1802" s="943"/>
      <c r="M1802" s="943"/>
      <c r="N1802" s="622"/>
    </row>
    <row r="1803" spans="1:14" s="5" customFormat="1" ht="11.25" x14ac:dyDescent="0.25">
      <c r="A1803" s="927"/>
      <c r="B1803" s="928"/>
      <c r="C1803" s="929"/>
      <c r="D1803" s="936"/>
      <c r="E1803" s="936"/>
      <c r="F1803" s="10" t="s">
        <v>1088</v>
      </c>
      <c r="G1803" s="243">
        <v>3</v>
      </c>
      <c r="H1803" s="936"/>
      <c r="I1803" s="10" t="s">
        <v>1050</v>
      </c>
      <c r="J1803" s="55"/>
      <c r="K1803" s="945"/>
      <c r="L1803" s="943"/>
      <c r="M1803" s="943"/>
      <c r="N1803" s="622"/>
    </row>
    <row r="1804" spans="1:14" s="5" customFormat="1" ht="11.25" x14ac:dyDescent="0.25">
      <c r="A1804" s="927"/>
      <c r="B1804" s="928"/>
      <c r="C1804" s="929"/>
      <c r="D1804" s="936"/>
      <c r="E1804" s="936"/>
      <c r="F1804" s="10" t="s">
        <v>1056</v>
      </c>
      <c r="G1804" s="243">
        <v>1</v>
      </c>
      <c r="H1804" s="936"/>
      <c r="I1804" s="10" t="s">
        <v>1057</v>
      </c>
      <c r="J1804" s="55" t="s">
        <v>4477</v>
      </c>
      <c r="K1804" s="945"/>
      <c r="L1804" s="943"/>
      <c r="M1804" s="943"/>
      <c r="N1804" s="622"/>
    </row>
    <row r="1805" spans="1:14" s="5" customFormat="1" ht="11.25" x14ac:dyDescent="0.25">
      <c r="A1805" s="927"/>
      <c r="B1805" s="928"/>
      <c r="C1805" s="929"/>
      <c r="D1805" s="936"/>
      <c r="E1805" s="936"/>
      <c r="F1805" s="10" t="s">
        <v>1059</v>
      </c>
      <c r="G1805" s="243">
        <v>1</v>
      </c>
      <c r="H1805" s="936"/>
      <c r="I1805" s="10" t="s">
        <v>1050</v>
      </c>
      <c r="J1805" s="55" t="s">
        <v>1060</v>
      </c>
      <c r="K1805" s="945"/>
      <c r="L1805" s="943"/>
      <c r="M1805" s="943"/>
      <c r="N1805" s="622"/>
    </row>
    <row r="1806" spans="1:14" s="5" customFormat="1" ht="11.25" x14ac:dyDescent="0.25">
      <c r="A1806" s="927"/>
      <c r="B1806" s="928"/>
      <c r="C1806" s="929"/>
      <c r="D1806" s="936"/>
      <c r="E1806" s="936"/>
      <c r="F1806" s="10" t="s">
        <v>1061</v>
      </c>
      <c r="G1806" s="243">
        <v>1</v>
      </c>
      <c r="H1806" s="936"/>
      <c r="I1806" s="10" t="s">
        <v>1050</v>
      </c>
      <c r="J1806" s="55" t="s">
        <v>1062</v>
      </c>
      <c r="K1806" s="945"/>
      <c r="L1806" s="943"/>
      <c r="M1806" s="943"/>
      <c r="N1806" s="622"/>
    </row>
    <row r="1807" spans="1:14" s="5" customFormat="1" ht="11.25" x14ac:dyDescent="0.25">
      <c r="A1807" s="927"/>
      <c r="B1807" s="928"/>
      <c r="C1807" s="929"/>
      <c r="D1807" s="936"/>
      <c r="E1807" s="936"/>
      <c r="F1807" s="10" t="s">
        <v>1089</v>
      </c>
      <c r="G1807" s="243">
        <v>1</v>
      </c>
      <c r="H1807" s="936"/>
      <c r="I1807" s="10" t="s">
        <v>1050</v>
      </c>
      <c r="J1807" s="55"/>
      <c r="K1807" s="945"/>
      <c r="L1807" s="943"/>
      <c r="M1807" s="943"/>
      <c r="N1807" s="622"/>
    </row>
    <row r="1808" spans="1:14" s="5" customFormat="1" ht="11.25" x14ac:dyDescent="0.25">
      <c r="A1808" s="927"/>
      <c r="B1808" s="928"/>
      <c r="C1808" s="929"/>
      <c r="D1808" s="936"/>
      <c r="E1808" s="936"/>
      <c r="F1808" s="10" t="s">
        <v>1063</v>
      </c>
      <c r="G1808" s="243">
        <v>1</v>
      </c>
      <c r="H1808" s="936"/>
      <c r="I1808" s="10" t="s">
        <v>1118</v>
      </c>
      <c r="J1808" s="55"/>
      <c r="K1808" s="945"/>
      <c r="L1808" s="943"/>
      <c r="M1808" s="943"/>
      <c r="N1808" s="622"/>
    </row>
    <row r="1809" spans="1:14" s="5" customFormat="1" ht="11.25" x14ac:dyDescent="0.25">
      <c r="A1809" s="927"/>
      <c r="B1809" s="928"/>
      <c r="C1809" s="929"/>
      <c r="D1809" s="936"/>
      <c r="E1809" s="936"/>
      <c r="F1809" s="10" t="s">
        <v>1065</v>
      </c>
      <c r="G1809" s="243">
        <v>1</v>
      </c>
      <c r="H1809" s="936"/>
      <c r="I1809" s="10" t="s">
        <v>1118</v>
      </c>
      <c r="J1809" s="55" t="s">
        <v>1521</v>
      </c>
      <c r="K1809" s="945"/>
      <c r="L1809" s="943"/>
      <c r="M1809" s="943"/>
      <c r="N1809" s="622"/>
    </row>
    <row r="1810" spans="1:14" s="5" customFormat="1" ht="11.25" x14ac:dyDescent="0.25">
      <c r="A1810" s="927"/>
      <c r="B1810" s="928"/>
      <c r="C1810" s="929"/>
      <c r="D1810" s="936"/>
      <c r="E1810" s="936"/>
      <c r="F1810" s="10" t="s">
        <v>1068</v>
      </c>
      <c r="G1810" s="243">
        <v>1</v>
      </c>
      <c r="H1810" s="936"/>
      <c r="I1810" s="10" t="s">
        <v>1069</v>
      </c>
      <c r="J1810" s="55" t="s">
        <v>4493</v>
      </c>
      <c r="K1810" s="945"/>
      <c r="L1810" s="943"/>
      <c r="M1810" s="943"/>
      <c r="N1810" s="622"/>
    </row>
    <row r="1811" spans="1:14" s="5" customFormat="1" ht="11.25" x14ac:dyDescent="0.25">
      <c r="A1811" s="927"/>
      <c r="B1811" s="928"/>
      <c r="C1811" s="929"/>
      <c r="D1811" s="936"/>
      <c r="E1811" s="936"/>
      <c r="F1811" s="10" t="s">
        <v>1106</v>
      </c>
      <c r="G1811" s="243">
        <v>1</v>
      </c>
      <c r="H1811" s="936"/>
      <c r="I1811" s="10" t="s">
        <v>1050</v>
      </c>
      <c r="J1811" s="55"/>
      <c r="K1811" s="945"/>
      <c r="L1811" s="943"/>
      <c r="M1811" s="943"/>
      <c r="N1811" s="622"/>
    </row>
    <row r="1812" spans="1:14" s="5" customFormat="1" ht="11.25" x14ac:dyDescent="0.25">
      <c r="A1812" s="927"/>
      <c r="B1812" s="928"/>
      <c r="C1812" s="929"/>
      <c r="D1812" s="936"/>
      <c r="E1812" s="936"/>
      <c r="F1812" s="10" t="s">
        <v>1067</v>
      </c>
      <c r="G1812" s="243">
        <v>1</v>
      </c>
      <c r="H1812" s="936"/>
      <c r="I1812" s="10" t="s">
        <v>1050</v>
      </c>
      <c r="J1812" s="55"/>
      <c r="K1812" s="945"/>
      <c r="L1812" s="943"/>
      <c r="M1812" s="943"/>
      <c r="N1812" s="622"/>
    </row>
    <row r="1813" spans="1:14" s="5" customFormat="1" ht="11.25" x14ac:dyDescent="0.25">
      <c r="A1813" s="927"/>
      <c r="B1813" s="928"/>
      <c r="C1813" s="929"/>
      <c r="D1813" s="936"/>
      <c r="E1813" s="936"/>
      <c r="F1813" s="10" t="s">
        <v>1076</v>
      </c>
      <c r="G1813" s="243">
        <v>1</v>
      </c>
      <c r="H1813" s="936"/>
      <c r="I1813" s="10" t="s">
        <v>1050</v>
      </c>
      <c r="J1813" s="55"/>
      <c r="K1813" s="945"/>
      <c r="L1813" s="943"/>
      <c r="M1813" s="943"/>
      <c r="N1813" s="622"/>
    </row>
    <row r="1814" spans="1:14" s="5" customFormat="1" ht="11.25" x14ac:dyDescent="0.25">
      <c r="A1814" s="927"/>
      <c r="B1814" s="928"/>
      <c r="C1814" s="929"/>
      <c r="D1814" s="936"/>
      <c r="E1814" s="936"/>
      <c r="F1814" s="10" t="s">
        <v>1081</v>
      </c>
      <c r="G1814" s="243">
        <v>1</v>
      </c>
      <c r="H1814" s="936"/>
      <c r="I1814" s="10" t="s">
        <v>1082</v>
      </c>
      <c r="J1814" s="55"/>
      <c r="K1814" s="945"/>
      <c r="L1814" s="943"/>
      <c r="M1814" s="943"/>
      <c r="N1814" s="622"/>
    </row>
    <row r="1815" spans="1:14" s="5" customFormat="1" ht="11.25" x14ac:dyDescent="0.25">
      <c r="A1815" s="927"/>
      <c r="B1815" s="928"/>
      <c r="C1815" s="929"/>
      <c r="D1815" s="936"/>
      <c r="E1815" s="936"/>
      <c r="F1815" s="10" t="s">
        <v>1077</v>
      </c>
      <c r="G1815" s="243">
        <v>2</v>
      </c>
      <c r="H1815" s="936"/>
      <c r="I1815" s="10" t="s">
        <v>1057</v>
      </c>
      <c r="J1815" s="55" t="s">
        <v>4479</v>
      </c>
      <c r="K1815" s="945"/>
      <c r="L1815" s="943"/>
      <c r="M1815" s="943"/>
      <c r="N1815" s="622"/>
    </row>
    <row r="1816" spans="1:14" s="5" customFormat="1" ht="11.25" x14ac:dyDescent="0.25">
      <c r="A1816" s="927"/>
      <c r="B1816" s="928"/>
      <c r="C1816" s="929"/>
      <c r="D1816" s="936"/>
      <c r="E1816" s="936"/>
      <c r="F1816" s="10" t="s">
        <v>1092</v>
      </c>
      <c r="G1816" s="243">
        <v>1</v>
      </c>
      <c r="H1816" s="936"/>
      <c r="I1816" s="10" t="s">
        <v>1050</v>
      </c>
      <c r="J1816" s="55"/>
      <c r="K1816" s="945"/>
      <c r="L1816" s="943"/>
      <c r="M1816" s="943"/>
      <c r="N1816" s="622"/>
    </row>
    <row r="1817" spans="1:14" s="5" customFormat="1" ht="11.25" x14ac:dyDescent="0.25">
      <c r="A1817" s="927"/>
      <c r="B1817" s="928"/>
      <c r="C1817" s="929"/>
      <c r="D1817" s="936"/>
      <c r="E1817" s="936"/>
      <c r="F1817" s="10" t="s">
        <v>1080</v>
      </c>
      <c r="G1817" s="243">
        <v>2</v>
      </c>
      <c r="H1817" s="936"/>
      <c r="I1817" s="10" t="s">
        <v>1050</v>
      </c>
      <c r="J1817" s="55"/>
      <c r="K1817" s="945"/>
      <c r="L1817" s="943"/>
      <c r="M1817" s="943"/>
      <c r="N1817" s="622"/>
    </row>
    <row r="1818" spans="1:14" s="5" customFormat="1" ht="11.25" x14ac:dyDescent="0.25">
      <c r="A1818" s="927" t="s">
        <v>7274</v>
      </c>
      <c r="B1818" s="928" t="s">
        <v>0</v>
      </c>
      <c r="C1818" s="929" t="s">
        <v>5831</v>
      </c>
      <c r="D1818" s="936" t="s">
        <v>64</v>
      </c>
      <c r="E1818" s="936" t="s">
        <v>4473</v>
      </c>
      <c r="F1818" s="10" t="s">
        <v>4502</v>
      </c>
      <c r="G1818" s="243">
        <v>1</v>
      </c>
      <c r="H1818" s="936" t="s">
        <v>6682</v>
      </c>
      <c r="I1818" s="10" t="s">
        <v>4475</v>
      </c>
      <c r="J1818" s="55" t="s">
        <v>4503</v>
      </c>
      <c r="K1818" s="945">
        <v>4</v>
      </c>
      <c r="L1818" s="943"/>
      <c r="M1818" s="943"/>
      <c r="N1818" s="622"/>
    </row>
    <row r="1819" spans="1:14" s="5" customFormat="1" ht="11.25" x14ac:dyDescent="0.25">
      <c r="A1819" s="927"/>
      <c r="B1819" s="928"/>
      <c r="C1819" s="929"/>
      <c r="D1819" s="936"/>
      <c r="E1819" s="936"/>
      <c r="F1819" s="10" t="s">
        <v>1088</v>
      </c>
      <c r="G1819" s="243">
        <v>3</v>
      </c>
      <c r="H1819" s="936"/>
      <c r="I1819" s="10" t="s">
        <v>1050</v>
      </c>
      <c r="J1819" s="55"/>
      <c r="K1819" s="945"/>
      <c r="L1819" s="943"/>
      <c r="M1819" s="943"/>
      <c r="N1819" s="622"/>
    </row>
    <row r="1820" spans="1:14" s="5" customFormat="1" ht="11.25" x14ac:dyDescent="0.25">
      <c r="A1820" s="927"/>
      <c r="B1820" s="928"/>
      <c r="C1820" s="929"/>
      <c r="D1820" s="936"/>
      <c r="E1820" s="936"/>
      <c r="F1820" s="10" t="s">
        <v>1056</v>
      </c>
      <c r="G1820" s="243">
        <v>1</v>
      </c>
      <c r="H1820" s="936"/>
      <c r="I1820" s="10" t="s">
        <v>1057</v>
      </c>
      <c r="J1820" s="55" t="s">
        <v>4477</v>
      </c>
      <c r="K1820" s="945"/>
      <c r="L1820" s="943"/>
      <c r="M1820" s="943"/>
      <c r="N1820" s="622"/>
    </row>
    <row r="1821" spans="1:14" s="5" customFormat="1" ht="11.25" x14ac:dyDescent="0.25">
      <c r="A1821" s="927"/>
      <c r="B1821" s="928"/>
      <c r="C1821" s="929"/>
      <c r="D1821" s="936"/>
      <c r="E1821" s="936"/>
      <c r="F1821" s="10" t="s">
        <v>1260</v>
      </c>
      <c r="G1821" s="243">
        <v>1</v>
      </c>
      <c r="H1821" s="936"/>
      <c r="I1821" s="10" t="s">
        <v>1054</v>
      </c>
      <c r="J1821" s="55"/>
      <c r="K1821" s="945"/>
      <c r="L1821" s="943"/>
      <c r="M1821" s="943"/>
      <c r="N1821" s="622"/>
    </row>
    <row r="1822" spans="1:14" s="5" customFormat="1" ht="11.25" x14ac:dyDescent="0.25">
      <c r="A1822" s="927"/>
      <c r="B1822" s="928"/>
      <c r="C1822" s="929"/>
      <c r="D1822" s="936"/>
      <c r="E1822" s="936"/>
      <c r="F1822" s="10" t="s">
        <v>1059</v>
      </c>
      <c r="G1822" s="243">
        <v>1</v>
      </c>
      <c r="H1822" s="936"/>
      <c r="I1822" s="10" t="s">
        <v>1050</v>
      </c>
      <c r="J1822" s="55" t="s">
        <v>1060</v>
      </c>
      <c r="K1822" s="945"/>
      <c r="L1822" s="943"/>
      <c r="M1822" s="943"/>
      <c r="N1822" s="622"/>
    </row>
    <row r="1823" spans="1:14" s="5" customFormat="1" ht="11.25" x14ac:dyDescent="0.25">
      <c r="A1823" s="927"/>
      <c r="B1823" s="928"/>
      <c r="C1823" s="929"/>
      <c r="D1823" s="936"/>
      <c r="E1823" s="936"/>
      <c r="F1823" s="10" t="s">
        <v>1061</v>
      </c>
      <c r="G1823" s="243">
        <v>1</v>
      </c>
      <c r="H1823" s="936"/>
      <c r="I1823" s="10" t="s">
        <v>1050</v>
      </c>
      <c r="J1823" s="55" t="s">
        <v>1062</v>
      </c>
      <c r="K1823" s="945"/>
      <c r="L1823" s="943"/>
      <c r="M1823" s="943"/>
      <c r="N1823" s="622"/>
    </row>
    <row r="1824" spans="1:14" s="5" customFormat="1" ht="11.25" x14ac:dyDescent="0.25">
      <c r="A1824" s="927"/>
      <c r="B1824" s="928"/>
      <c r="C1824" s="929"/>
      <c r="D1824" s="936"/>
      <c r="E1824" s="936"/>
      <c r="F1824" s="10" t="s">
        <v>1089</v>
      </c>
      <c r="G1824" s="243">
        <v>1</v>
      </c>
      <c r="H1824" s="936"/>
      <c r="I1824" s="10" t="s">
        <v>1050</v>
      </c>
      <c r="J1824" s="55"/>
      <c r="K1824" s="945"/>
      <c r="L1824" s="943"/>
      <c r="M1824" s="943"/>
      <c r="N1824" s="622"/>
    </row>
    <row r="1825" spans="1:14" s="5" customFormat="1" ht="11.25" x14ac:dyDescent="0.25">
      <c r="A1825" s="927"/>
      <c r="B1825" s="928"/>
      <c r="C1825" s="929"/>
      <c r="D1825" s="936"/>
      <c r="E1825" s="936"/>
      <c r="F1825" s="10" t="s">
        <v>1067</v>
      </c>
      <c r="G1825" s="243">
        <v>1</v>
      </c>
      <c r="H1825" s="936"/>
      <c r="I1825" s="10" t="s">
        <v>1050</v>
      </c>
      <c r="J1825" s="55"/>
      <c r="K1825" s="945"/>
      <c r="L1825" s="943"/>
      <c r="M1825" s="943"/>
      <c r="N1825" s="622"/>
    </row>
    <row r="1826" spans="1:14" s="5" customFormat="1" ht="11.25" x14ac:dyDescent="0.25">
      <c r="A1826" s="927"/>
      <c r="B1826" s="928"/>
      <c r="C1826" s="929"/>
      <c r="D1826" s="936"/>
      <c r="E1826" s="936"/>
      <c r="F1826" s="10" t="s">
        <v>1076</v>
      </c>
      <c r="G1826" s="243">
        <v>1</v>
      </c>
      <c r="H1826" s="936"/>
      <c r="I1826" s="10" t="s">
        <v>1050</v>
      </c>
      <c r="J1826" s="55"/>
      <c r="K1826" s="945"/>
      <c r="L1826" s="943"/>
      <c r="M1826" s="943"/>
      <c r="N1826" s="622"/>
    </row>
    <row r="1827" spans="1:14" s="5" customFormat="1" ht="11.25" x14ac:dyDescent="0.25">
      <c r="A1827" s="927"/>
      <c r="B1827" s="928"/>
      <c r="C1827" s="929"/>
      <c r="D1827" s="936"/>
      <c r="E1827" s="936"/>
      <c r="F1827" s="10" t="s">
        <v>1081</v>
      </c>
      <c r="G1827" s="243">
        <v>1</v>
      </c>
      <c r="H1827" s="936"/>
      <c r="I1827" s="10" t="s">
        <v>1082</v>
      </c>
      <c r="J1827" s="55"/>
      <c r="K1827" s="945"/>
      <c r="L1827" s="943"/>
      <c r="M1827" s="943"/>
      <c r="N1827" s="622"/>
    </row>
    <row r="1828" spans="1:14" s="5" customFormat="1" ht="11.25" x14ac:dyDescent="0.25">
      <c r="A1828" s="927"/>
      <c r="B1828" s="928"/>
      <c r="C1828" s="929"/>
      <c r="D1828" s="936"/>
      <c r="E1828" s="936"/>
      <c r="F1828" s="10" t="s">
        <v>1077</v>
      </c>
      <c r="G1828" s="243">
        <v>2</v>
      </c>
      <c r="H1828" s="936"/>
      <c r="I1828" s="10" t="s">
        <v>1057</v>
      </c>
      <c r="J1828" s="55" t="s">
        <v>4479</v>
      </c>
      <c r="K1828" s="945"/>
      <c r="L1828" s="943"/>
      <c r="M1828" s="943"/>
      <c r="N1828" s="622"/>
    </row>
    <row r="1829" spans="1:14" s="5" customFormat="1" ht="11.25" x14ac:dyDescent="0.25">
      <c r="A1829" s="927" t="s">
        <v>7275</v>
      </c>
      <c r="B1829" s="928" t="s">
        <v>0</v>
      </c>
      <c r="C1829" s="929" t="s">
        <v>5831</v>
      </c>
      <c r="D1829" s="936" t="s">
        <v>64</v>
      </c>
      <c r="E1829" s="936" t="s">
        <v>4473</v>
      </c>
      <c r="F1829" s="10" t="s">
        <v>4504</v>
      </c>
      <c r="G1829" s="243">
        <v>1</v>
      </c>
      <c r="H1829" s="936" t="s">
        <v>6682</v>
      </c>
      <c r="I1829" s="10" t="s">
        <v>4475</v>
      </c>
      <c r="J1829" s="55" t="s">
        <v>4501</v>
      </c>
      <c r="K1829" s="945">
        <v>4</v>
      </c>
      <c r="L1829" s="943"/>
      <c r="M1829" s="943"/>
      <c r="N1829" s="622"/>
    </row>
    <row r="1830" spans="1:14" s="5" customFormat="1" ht="11.25" x14ac:dyDescent="0.25">
      <c r="A1830" s="927"/>
      <c r="B1830" s="928"/>
      <c r="C1830" s="929"/>
      <c r="D1830" s="936"/>
      <c r="E1830" s="936"/>
      <c r="F1830" s="10" t="s">
        <v>1088</v>
      </c>
      <c r="G1830" s="243">
        <v>3</v>
      </c>
      <c r="H1830" s="936"/>
      <c r="I1830" s="10" t="s">
        <v>1050</v>
      </c>
      <c r="J1830" s="55"/>
      <c r="K1830" s="945"/>
      <c r="L1830" s="943"/>
      <c r="M1830" s="943"/>
      <c r="N1830" s="622"/>
    </row>
    <row r="1831" spans="1:14" s="5" customFormat="1" ht="11.25" x14ac:dyDescent="0.25">
      <c r="A1831" s="927"/>
      <c r="B1831" s="928"/>
      <c r="C1831" s="929"/>
      <c r="D1831" s="936"/>
      <c r="E1831" s="936"/>
      <c r="F1831" s="10" t="s">
        <v>1056</v>
      </c>
      <c r="G1831" s="243">
        <v>1</v>
      </c>
      <c r="H1831" s="936"/>
      <c r="I1831" s="10" t="s">
        <v>1057</v>
      </c>
      <c r="J1831" s="55" t="s">
        <v>4477</v>
      </c>
      <c r="K1831" s="945"/>
      <c r="L1831" s="943"/>
      <c r="M1831" s="943"/>
      <c r="N1831" s="622"/>
    </row>
    <row r="1832" spans="1:14" s="5" customFormat="1" ht="11.25" x14ac:dyDescent="0.25">
      <c r="A1832" s="927"/>
      <c r="B1832" s="928"/>
      <c r="C1832" s="929"/>
      <c r="D1832" s="936"/>
      <c r="E1832" s="936"/>
      <c r="F1832" s="10" t="s">
        <v>1059</v>
      </c>
      <c r="G1832" s="243">
        <v>1</v>
      </c>
      <c r="H1832" s="936"/>
      <c r="I1832" s="10" t="s">
        <v>1050</v>
      </c>
      <c r="J1832" s="55" t="s">
        <v>1060</v>
      </c>
      <c r="K1832" s="945"/>
      <c r="L1832" s="943"/>
      <c r="M1832" s="943"/>
      <c r="N1832" s="622"/>
    </row>
    <row r="1833" spans="1:14" s="5" customFormat="1" ht="11.25" x14ac:dyDescent="0.25">
      <c r="A1833" s="927"/>
      <c r="B1833" s="928"/>
      <c r="C1833" s="929"/>
      <c r="D1833" s="936"/>
      <c r="E1833" s="936"/>
      <c r="F1833" s="10" t="s">
        <v>1059</v>
      </c>
      <c r="G1833" s="243">
        <v>1</v>
      </c>
      <c r="H1833" s="936"/>
      <c r="I1833" s="10" t="s">
        <v>1050</v>
      </c>
      <c r="J1833" s="55" t="s">
        <v>1062</v>
      </c>
      <c r="K1833" s="945"/>
      <c r="L1833" s="943"/>
      <c r="M1833" s="943"/>
      <c r="N1833" s="622"/>
    </row>
    <row r="1834" spans="1:14" s="5" customFormat="1" ht="11.25" x14ac:dyDescent="0.25">
      <c r="A1834" s="927"/>
      <c r="B1834" s="928"/>
      <c r="C1834" s="929"/>
      <c r="D1834" s="936"/>
      <c r="E1834" s="936"/>
      <c r="F1834" s="10" t="s">
        <v>1089</v>
      </c>
      <c r="G1834" s="243">
        <v>1</v>
      </c>
      <c r="H1834" s="936"/>
      <c r="I1834" s="10" t="s">
        <v>1050</v>
      </c>
      <c r="J1834" s="55"/>
      <c r="K1834" s="945"/>
      <c r="L1834" s="943"/>
      <c r="M1834" s="943"/>
      <c r="N1834" s="622"/>
    </row>
    <row r="1835" spans="1:14" s="5" customFormat="1" ht="11.25" x14ac:dyDescent="0.25">
      <c r="A1835" s="927"/>
      <c r="B1835" s="928"/>
      <c r="C1835" s="929"/>
      <c r="D1835" s="936"/>
      <c r="E1835" s="936"/>
      <c r="F1835" s="10" t="s">
        <v>1341</v>
      </c>
      <c r="G1835" s="243">
        <v>1</v>
      </c>
      <c r="H1835" s="936"/>
      <c r="I1835" s="10" t="s">
        <v>1118</v>
      </c>
      <c r="J1835" s="55"/>
      <c r="K1835" s="945"/>
      <c r="L1835" s="943"/>
      <c r="M1835" s="943"/>
      <c r="N1835" s="622"/>
    </row>
    <row r="1836" spans="1:14" s="5" customFormat="1" ht="11.25" x14ac:dyDescent="0.25">
      <c r="A1836" s="927"/>
      <c r="B1836" s="928"/>
      <c r="C1836" s="929"/>
      <c r="D1836" s="936"/>
      <c r="E1836" s="936"/>
      <c r="F1836" s="10" t="s">
        <v>1065</v>
      </c>
      <c r="G1836" s="243">
        <v>1</v>
      </c>
      <c r="H1836" s="936"/>
      <c r="I1836" s="10" t="s">
        <v>1118</v>
      </c>
      <c r="J1836" s="55" t="s">
        <v>1384</v>
      </c>
      <c r="K1836" s="945"/>
      <c r="L1836" s="943"/>
      <c r="M1836" s="943"/>
      <c r="N1836" s="622"/>
    </row>
    <row r="1837" spans="1:14" s="5" customFormat="1" ht="11.25" x14ac:dyDescent="0.25">
      <c r="A1837" s="927"/>
      <c r="B1837" s="928"/>
      <c r="C1837" s="929"/>
      <c r="D1837" s="936"/>
      <c r="E1837" s="936"/>
      <c r="F1837" s="10" t="s">
        <v>1068</v>
      </c>
      <c r="G1837" s="243">
        <v>1</v>
      </c>
      <c r="H1837" s="936"/>
      <c r="I1837" s="10" t="s">
        <v>1069</v>
      </c>
      <c r="J1837" s="55" t="s">
        <v>4505</v>
      </c>
      <c r="K1837" s="945"/>
      <c r="L1837" s="943"/>
      <c r="M1837" s="943"/>
      <c r="N1837" s="622"/>
    </row>
    <row r="1838" spans="1:14" s="5" customFormat="1" ht="11.25" x14ac:dyDescent="0.25">
      <c r="A1838" s="927"/>
      <c r="B1838" s="928"/>
      <c r="C1838" s="929"/>
      <c r="D1838" s="936"/>
      <c r="E1838" s="936"/>
      <c r="F1838" s="10" t="s">
        <v>1106</v>
      </c>
      <c r="G1838" s="243">
        <v>1</v>
      </c>
      <c r="H1838" s="936"/>
      <c r="I1838" s="10" t="s">
        <v>1050</v>
      </c>
      <c r="J1838" s="55"/>
      <c r="K1838" s="945"/>
      <c r="L1838" s="943"/>
      <c r="M1838" s="943"/>
      <c r="N1838" s="622"/>
    </row>
    <row r="1839" spans="1:14" s="5" customFormat="1" ht="11.25" x14ac:dyDescent="0.25">
      <c r="A1839" s="927"/>
      <c r="B1839" s="928"/>
      <c r="C1839" s="929"/>
      <c r="D1839" s="936"/>
      <c r="E1839" s="936"/>
      <c r="F1839" s="10" t="s">
        <v>1081</v>
      </c>
      <c r="G1839" s="243">
        <v>1</v>
      </c>
      <c r="H1839" s="936"/>
      <c r="I1839" s="10" t="s">
        <v>1082</v>
      </c>
      <c r="J1839" s="55"/>
      <c r="K1839" s="945"/>
      <c r="L1839" s="943"/>
      <c r="M1839" s="943"/>
      <c r="N1839" s="622"/>
    </row>
    <row r="1840" spans="1:14" s="5" customFormat="1" ht="11.25" x14ac:dyDescent="0.25">
      <c r="A1840" s="927"/>
      <c r="B1840" s="928"/>
      <c r="C1840" s="929"/>
      <c r="D1840" s="936"/>
      <c r="E1840" s="936"/>
      <c r="F1840" s="10" t="s">
        <v>1067</v>
      </c>
      <c r="G1840" s="243">
        <v>1</v>
      </c>
      <c r="H1840" s="936"/>
      <c r="I1840" s="10" t="s">
        <v>1050</v>
      </c>
      <c r="J1840" s="55"/>
      <c r="K1840" s="945"/>
      <c r="L1840" s="943"/>
      <c r="M1840" s="943"/>
      <c r="N1840" s="622"/>
    </row>
    <row r="1841" spans="1:14" s="5" customFormat="1" ht="11.25" x14ac:dyDescent="0.25">
      <c r="A1841" s="927"/>
      <c r="B1841" s="928"/>
      <c r="C1841" s="929"/>
      <c r="D1841" s="936"/>
      <c r="E1841" s="936"/>
      <c r="F1841" s="10" t="s">
        <v>1076</v>
      </c>
      <c r="G1841" s="243">
        <v>1</v>
      </c>
      <c r="H1841" s="936"/>
      <c r="I1841" s="10" t="s">
        <v>1050</v>
      </c>
      <c r="J1841" s="55"/>
      <c r="K1841" s="945"/>
      <c r="L1841" s="943"/>
      <c r="M1841" s="943"/>
      <c r="N1841" s="622"/>
    </row>
    <row r="1842" spans="1:14" s="5" customFormat="1" ht="11.25" x14ac:dyDescent="0.25">
      <c r="A1842" s="927"/>
      <c r="B1842" s="928"/>
      <c r="C1842" s="929"/>
      <c r="D1842" s="936"/>
      <c r="E1842" s="936"/>
      <c r="F1842" s="10" t="s">
        <v>1077</v>
      </c>
      <c r="G1842" s="243">
        <v>10</v>
      </c>
      <c r="H1842" s="936"/>
      <c r="I1842" s="10" t="s">
        <v>1057</v>
      </c>
      <c r="J1842" s="55" t="s">
        <v>1078</v>
      </c>
      <c r="K1842" s="945"/>
      <c r="L1842" s="943"/>
      <c r="M1842" s="943"/>
      <c r="N1842" s="622"/>
    </row>
    <row r="1843" spans="1:14" s="5" customFormat="1" ht="11.25" x14ac:dyDescent="0.25">
      <c r="A1843" s="927"/>
      <c r="B1843" s="928"/>
      <c r="C1843" s="929"/>
      <c r="D1843" s="936"/>
      <c r="E1843" s="936"/>
      <c r="F1843" s="10" t="s">
        <v>1092</v>
      </c>
      <c r="G1843" s="243">
        <v>1</v>
      </c>
      <c r="H1843" s="936"/>
      <c r="I1843" s="10" t="s">
        <v>1050</v>
      </c>
      <c r="J1843" s="55"/>
      <c r="K1843" s="945"/>
      <c r="L1843" s="943"/>
      <c r="M1843" s="943"/>
      <c r="N1843" s="622"/>
    </row>
    <row r="1844" spans="1:14" s="5" customFormat="1" ht="11.25" x14ac:dyDescent="0.25">
      <c r="A1844" s="927"/>
      <c r="B1844" s="928"/>
      <c r="C1844" s="929"/>
      <c r="D1844" s="936"/>
      <c r="E1844" s="936"/>
      <c r="F1844" s="10" t="s">
        <v>1080</v>
      </c>
      <c r="G1844" s="243">
        <v>1</v>
      </c>
      <c r="H1844" s="936"/>
      <c r="I1844" s="10" t="s">
        <v>1050</v>
      </c>
      <c r="J1844" s="55"/>
      <c r="K1844" s="945"/>
      <c r="L1844" s="943"/>
      <c r="M1844" s="943"/>
      <c r="N1844" s="622"/>
    </row>
    <row r="1845" spans="1:14" s="5" customFormat="1" ht="11.25" x14ac:dyDescent="0.25">
      <c r="A1845" s="927" t="s">
        <v>7276</v>
      </c>
      <c r="B1845" s="928" t="s">
        <v>0</v>
      </c>
      <c r="C1845" s="929" t="s">
        <v>5831</v>
      </c>
      <c r="D1845" s="936" t="s">
        <v>64</v>
      </c>
      <c r="E1845" s="936" t="s">
        <v>4473</v>
      </c>
      <c r="F1845" s="10" t="s">
        <v>4506</v>
      </c>
      <c r="G1845" s="243">
        <v>1</v>
      </c>
      <c r="H1845" s="936" t="s">
        <v>6682</v>
      </c>
      <c r="I1845" s="10" t="s">
        <v>4475</v>
      </c>
      <c r="J1845" s="55" t="s">
        <v>4503</v>
      </c>
      <c r="K1845" s="945">
        <v>4</v>
      </c>
      <c r="L1845" s="943"/>
      <c r="M1845" s="943"/>
      <c r="N1845" s="622"/>
    </row>
    <row r="1846" spans="1:14" s="5" customFormat="1" ht="11.25" x14ac:dyDescent="0.25">
      <c r="A1846" s="927"/>
      <c r="B1846" s="928"/>
      <c r="C1846" s="929"/>
      <c r="D1846" s="936"/>
      <c r="E1846" s="936"/>
      <c r="F1846" s="10" t="s">
        <v>1088</v>
      </c>
      <c r="G1846" s="243">
        <v>4</v>
      </c>
      <c r="H1846" s="936"/>
      <c r="I1846" s="10" t="s">
        <v>1050</v>
      </c>
      <c r="J1846" s="55"/>
      <c r="K1846" s="945"/>
      <c r="L1846" s="943"/>
      <c r="M1846" s="943"/>
      <c r="N1846" s="622"/>
    </row>
    <row r="1847" spans="1:14" s="5" customFormat="1" ht="11.25" x14ac:dyDescent="0.25">
      <c r="A1847" s="927"/>
      <c r="B1847" s="928"/>
      <c r="C1847" s="929"/>
      <c r="D1847" s="936"/>
      <c r="E1847" s="936"/>
      <c r="F1847" s="10" t="s">
        <v>1056</v>
      </c>
      <c r="G1847" s="243">
        <v>2</v>
      </c>
      <c r="H1847" s="936"/>
      <c r="I1847" s="10" t="s">
        <v>1057</v>
      </c>
      <c r="J1847" s="55" t="s">
        <v>4477</v>
      </c>
      <c r="K1847" s="945"/>
      <c r="L1847" s="943"/>
      <c r="M1847" s="943"/>
      <c r="N1847" s="622"/>
    </row>
    <row r="1848" spans="1:14" s="5" customFormat="1" ht="11.25" x14ac:dyDescent="0.25">
      <c r="A1848" s="927"/>
      <c r="B1848" s="928"/>
      <c r="C1848" s="929"/>
      <c r="D1848" s="936"/>
      <c r="E1848" s="936"/>
      <c r="F1848" s="10" t="s">
        <v>1260</v>
      </c>
      <c r="G1848" s="243">
        <v>1</v>
      </c>
      <c r="H1848" s="936"/>
      <c r="I1848" s="10" t="s">
        <v>1054</v>
      </c>
      <c r="J1848" s="55"/>
      <c r="K1848" s="945"/>
      <c r="L1848" s="943"/>
      <c r="M1848" s="943"/>
      <c r="N1848" s="622"/>
    </row>
    <row r="1849" spans="1:14" s="5" customFormat="1" ht="11.25" x14ac:dyDescent="0.25">
      <c r="A1849" s="927"/>
      <c r="B1849" s="928"/>
      <c r="C1849" s="929"/>
      <c r="D1849" s="936"/>
      <c r="E1849" s="936"/>
      <c r="F1849" s="10" t="s">
        <v>1059</v>
      </c>
      <c r="G1849" s="243">
        <v>1</v>
      </c>
      <c r="H1849" s="936"/>
      <c r="I1849" s="10" t="s">
        <v>1050</v>
      </c>
      <c r="J1849" s="55" t="s">
        <v>1060</v>
      </c>
      <c r="K1849" s="945"/>
      <c r="L1849" s="943"/>
      <c r="M1849" s="943"/>
      <c r="N1849" s="622"/>
    </row>
    <row r="1850" spans="1:14" s="5" customFormat="1" ht="11.25" x14ac:dyDescent="0.25">
      <c r="A1850" s="927"/>
      <c r="B1850" s="928"/>
      <c r="C1850" s="929"/>
      <c r="D1850" s="936"/>
      <c r="E1850" s="936"/>
      <c r="F1850" s="10" t="s">
        <v>1061</v>
      </c>
      <c r="G1850" s="243">
        <v>1</v>
      </c>
      <c r="H1850" s="936"/>
      <c r="I1850" s="10" t="s">
        <v>1050</v>
      </c>
      <c r="J1850" s="55" t="s">
        <v>1062</v>
      </c>
      <c r="K1850" s="945"/>
      <c r="L1850" s="943"/>
      <c r="M1850" s="943"/>
      <c r="N1850" s="622"/>
    </row>
    <row r="1851" spans="1:14" s="5" customFormat="1" ht="11.25" x14ac:dyDescent="0.25">
      <c r="A1851" s="927"/>
      <c r="B1851" s="928"/>
      <c r="C1851" s="929"/>
      <c r="D1851" s="936"/>
      <c r="E1851" s="936"/>
      <c r="F1851" s="10" t="s">
        <v>1089</v>
      </c>
      <c r="G1851" s="243">
        <v>1</v>
      </c>
      <c r="H1851" s="936"/>
      <c r="I1851" s="10" t="s">
        <v>1050</v>
      </c>
      <c r="J1851" s="55"/>
      <c r="K1851" s="945"/>
      <c r="L1851" s="943"/>
      <c r="M1851" s="943"/>
      <c r="N1851" s="622"/>
    </row>
    <row r="1852" spans="1:14" s="5" customFormat="1" ht="11.25" x14ac:dyDescent="0.25">
      <c r="A1852" s="927"/>
      <c r="B1852" s="928"/>
      <c r="C1852" s="929"/>
      <c r="D1852" s="936"/>
      <c r="E1852" s="936"/>
      <c r="F1852" s="10" t="s">
        <v>1081</v>
      </c>
      <c r="G1852" s="243">
        <v>1</v>
      </c>
      <c r="H1852" s="936"/>
      <c r="I1852" s="10" t="s">
        <v>1082</v>
      </c>
      <c r="J1852" s="55"/>
      <c r="K1852" s="945"/>
      <c r="L1852" s="943"/>
      <c r="M1852" s="943"/>
      <c r="N1852" s="622"/>
    </row>
    <row r="1853" spans="1:14" s="5" customFormat="1" ht="11.25" x14ac:dyDescent="0.25">
      <c r="A1853" s="927"/>
      <c r="B1853" s="928"/>
      <c r="C1853" s="929"/>
      <c r="D1853" s="936"/>
      <c r="E1853" s="936"/>
      <c r="F1853" s="10" t="s">
        <v>1067</v>
      </c>
      <c r="G1853" s="243">
        <v>1</v>
      </c>
      <c r="H1853" s="936"/>
      <c r="I1853" s="10" t="s">
        <v>1050</v>
      </c>
      <c r="J1853" s="55"/>
      <c r="K1853" s="945"/>
      <c r="L1853" s="943"/>
      <c r="M1853" s="943"/>
      <c r="N1853" s="622"/>
    </row>
    <row r="1854" spans="1:14" s="5" customFormat="1" ht="11.25" x14ac:dyDescent="0.25">
      <c r="A1854" s="927"/>
      <c r="B1854" s="928"/>
      <c r="C1854" s="929"/>
      <c r="D1854" s="936"/>
      <c r="E1854" s="936"/>
      <c r="F1854" s="10" t="s">
        <v>1076</v>
      </c>
      <c r="G1854" s="243">
        <v>1</v>
      </c>
      <c r="H1854" s="936"/>
      <c r="I1854" s="10" t="s">
        <v>1050</v>
      </c>
      <c r="J1854" s="55"/>
      <c r="K1854" s="945"/>
      <c r="L1854" s="943"/>
      <c r="M1854" s="943"/>
      <c r="N1854" s="622"/>
    </row>
    <row r="1855" spans="1:14" s="5" customFormat="1" ht="11.25" x14ac:dyDescent="0.25">
      <c r="A1855" s="927"/>
      <c r="B1855" s="928"/>
      <c r="C1855" s="929"/>
      <c r="D1855" s="936"/>
      <c r="E1855" s="936"/>
      <c r="F1855" s="10" t="s">
        <v>1077</v>
      </c>
      <c r="G1855" s="243">
        <v>2</v>
      </c>
      <c r="H1855" s="936"/>
      <c r="I1855" s="10" t="s">
        <v>1057</v>
      </c>
      <c r="J1855" s="55" t="s">
        <v>1078</v>
      </c>
      <c r="K1855" s="945"/>
      <c r="L1855" s="943"/>
      <c r="M1855" s="943"/>
      <c r="N1855" s="622"/>
    </row>
    <row r="1856" spans="1:14" s="5" customFormat="1" ht="11.25" x14ac:dyDescent="0.25">
      <c r="A1856" s="927" t="s">
        <v>7277</v>
      </c>
      <c r="B1856" s="928" t="s">
        <v>0</v>
      </c>
      <c r="C1856" s="929" t="s">
        <v>5831</v>
      </c>
      <c r="D1856" s="936" t="s">
        <v>64</v>
      </c>
      <c r="E1856" s="936" t="s">
        <v>4473</v>
      </c>
      <c r="F1856" s="10" t="s">
        <v>4507</v>
      </c>
      <c r="G1856" s="243">
        <v>1</v>
      </c>
      <c r="H1856" s="936" t="s">
        <v>6682</v>
      </c>
      <c r="I1856" s="10" t="s">
        <v>4475</v>
      </c>
      <c r="J1856" s="55" t="s">
        <v>4501</v>
      </c>
      <c r="K1856" s="945">
        <v>4</v>
      </c>
      <c r="L1856" s="943"/>
      <c r="M1856" s="943"/>
      <c r="N1856" s="622"/>
    </row>
    <row r="1857" spans="1:14" s="5" customFormat="1" ht="11.25" x14ac:dyDescent="0.25">
      <c r="A1857" s="927"/>
      <c r="B1857" s="928"/>
      <c r="C1857" s="929"/>
      <c r="D1857" s="936"/>
      <c r="E1857" s="936"/>
      <c r="F1857" s="10" t="s">
        <v>1088</v>
      </c>
      <c r="G1857" s="243">
        <v>3</v>
      </c>
      <c r="H1857" s="936"/>
      <c r="I1857" s="10" t="s">
        <v>1050</v>
      </c>
      <c r="J1857" s="55"/>
      <c r="K1857" s="945"/>
      <c r="L1857" s="943"/>
      <c r="M1857" s="943"/>
      <c r="N1857" s="622"/>
    </row>
    <row r="1858" spans="1:14" s="5" customFormat="1" ht="11.25" x14ac:dyDescent="0.25">
      <c r="A1858" s="927"/>
      <c r="B1858" s="928"/>
      <c r="C1858" s="929"/>
      <c r="D1858" s="936"/>
      <c r="E1858" s="936"/>
      <c r="F1858" s="10" t="s">
        <v>1056</v>
      </c>
      <c r="G1858" s="243">
        <v>1</v>
      </c>
      <c r="H1858" s="936"/>
      <c r="I1858" s="10" t="s">
        <v>1057</v>
      </c>
      <c r="J1858" s="55" t="s">
        <v>4477</v>
      </c>
      <c r="K1858" s="945"/>
      <c r="L1858" s="943"/>
      <c r="M1858" s="943"/>
      <c r="N1858" s="622"/>
    </row>
    <row r="1859" spans="1:14" s="5" customFormat="1" ht="11.25" x14ac:dyDescent="0.25">
      <c r="A1859" s="927"/>
      <c r="B1859" s="928"/>
      <c r="C1859" s="929"/>
      <c r="D1859" s="936"/>
      <c r="E1859" s="936"/>
      <c r="F1859" s="10" t="s">
        <v>1059</v>
      </c>
      <c r="G1859" s="243">
        <v>1</v>
      </c>
      <c r="H1859" s="936"/>
      <c r="I1859" s="10" t="s">
        <v>1050</v>
      </c>
      <c r="J1859" s="55" t="s">
        <v>1060</v>
      </c>
      <c r="K1859" s="945"/>
      <c r="L1859" s="943"/>
      <c r="M1859" s="943"/>
      <c r="N1859" s="622"/>
    </row>
    <row r="1860" spans="1:14" s="5" customFormat="1" ht="11.25" x14ac:dyDescent="0.25">
      <c r="A1860" s="927"/>
      <c r="B1860" s="928"/>
      <c r="C1860" s="929"/>
      <c r="D1860" s="936"/>
      <c r="E1860" s="936"/>
      <c r="F1860" s="10" t="s">
        <v>1061</v>
      </c>
      <c r="G1860" s="243">
        <v>1</v>
      </c>
      <c r="H1860" s="936"/>
      <c r="I1860" s="10" t="s">
        <v>1050</v>
      </c>
      <c r="J1860" s="55" t="s">
        <v>1062</v>
      </c>
      <c r="K1860" s="945"/>
      <c r="L1860" s="943"/>
      <c r="M1860" s="943"/>
      <c r="N1860" s="622"/>
    </row>
    <row r="1861" spans="1:14" s="5" customFormat="1" ht="11.25" x14ac:dyDescent="0.25">
      <c r="A1861" s="927"/>
      <c r="B1861" s="928"/>
      <c r="C1861" s="929"/>
      <c r="D1861" s="936"/>
      <c r="E1861" s="936"/>
      <c r="F1861" s="10" t="s">
        <v>1089</v>
      </c>
      <c r="G1861" s="243">
        <v>1</v>
      </c>
      <c r="H1861" s="936"/>
      <c r="I1861" s="10" t="s">
        <v>1050</v>
      </c>
      <c r="J1861" s="55"/>
      <c r="K1861" s="945"/>
      <c r="L1861" s="943"/>
      <c r="M1861" s="943"/>
      <c r="N1861" s="622"/>
    </row>
    <row r="1862" spans="1:14" s="5" customFormat="1" ht="11.25" x14ac:dyDescent="0.25">
      <c r="A1862" s="927"/>
      <c r="B1862" s="928"/>
      <c r="C1862" s="929"/>
      <c r="D1862" s="936"/>
      <c r="E1862" s="936"/>
      <c r="F1862" s="10" t="s">
        <v>1081</v>
      </c>
      <c r="G1862" s="243">
        <v>1</v>
      </c>
      <c r="H1862" s="936"/>
      <c r="I1862" s="10" t="s">
        <v>1082</v>
      </c>
      <c r="J1862" s="55"/>
      <c r="K1862" s="945"/>
      <c r="L1862" s="943"/>
      <c r="M1862" s="943"/>
      <c r="N1862" s="622"/>
    </row>
    <row r="1863" spans="1:14" s="5" customFormat="1" ht="11.25" x14ac:dyDescent="0.25">
      <c r="A1863" s="927"/>
      <c r="B1863" s="928"/>
      <c r="C1863" s="929"/>
      <c r="D1863" s="936"/>
      <c r="E1863" s="936"/>
      <c r="F1863" s="10" t="s">
        <v>1067</v>
      </c>
      <c r="G1863" s="243">
        <v>1</v>
      </c>
      <c r="H1863" s="936"/>
      <c r="I1863" s="10" t="s">
        <v>1050</v>
      </c>
      <c r="J1863" s="55"/>
      <c r="K1863" s="945"/>
      <c r="L1863" s="943"/>
      <c r="M1863" s="943"/>
      <c r="N1863" s="622"/>
    </row>
    <row r="1864" spans="1:14" s="5" customFormat="1" ht="11.25" x14ac:dyDescent="0.25">
      <c r="A1864" s="927"/>
      <c r="B1864" s="928"/>
      <c r="C1864" s="929"/>
      <c r="D1864" s="936"/>
      <c r="E1864" s="936"/>
      <c r="F1864" s="10" t="s">
        <v>1076</v>
      </c>
      <c r="G1864" s="243">
        <v>1</v>
      </c>
      <c r="H1864" s="936"/>
      <c r="I1864" s="10" t="s">
        <v>1050</v>
      </c>
      <c r="J1864" s="55"/>
      <c r="K1864" s="945"/>
      <c r="L1864" s="943"/>
      <c r="M1864" s="943"/>
      <c r="N1864" s="622"/>
    </row>
    <row r="1865" spans="1:14" s="5" customFormat="1" ht="11.25" x14ac:dyDescent="0.25">
      <c r="A1865" s="927"/>
      <c r="B1865" s="928"/>
      <c r="C1865" s="929"/>
      <c r="D1865" s="936"/>
      <c r="E1865" s="936"/>
      <c r="F1865" s="10" t="s">
        <v>1077</v>
      </c>
      <c r="G1865" s="243">
        <v>25</v>
      </c>
      <c r="H1865" s="936"/>
      <c r="I1865" s="10" t="s">
        <v>1057</v>
      </c>
      <c r="J1865" s="55" t="s">
        <v>4479</v>
      </c>
      <c r="K1865" s="945"/>
      <c r="L1865" s="943"/>
      <c r="M1865" s="943"/>
      <c r="N1865" s="622"/>
    </row>
    <row r="1866" spans="1:14" s="5" customFormat="1" ht="11.25" x14ac:dyDescent="0.25">
      <c r="A1866" s="927" t="s">
        <v>7278</v>
      </c>
      <c r="B1866" s="928" t="s">
        <v>0</v>
      </c>
      <c r="C1866" s="929" t="s">
        <v>5831</v>
      </c>
      <c r="D1866" s="936" t="s">
        <v>64</v>
      </c>
      <c r="E1866" s="936" t="s">
        <v>4473</v>
      </c>
      <c r="F1866" s="10" t="s">
        <v>4508</v>
      </c>
      <c r="G1866" s="243">
        <v>1</v>
      </c>
      <c r="H1866" s="936" t="s">
        <v>6682</v>
      </c>
      <c r="I1866" s="10" t="s">
        <v>4475</v>
      </c>
      <c r="J1866" s="55" t="s">
        <v>4503</v>
      </c>
      <c r="K1866" s="945">
        <v>4</v>
      </c>
      <c r="L1866" s="943"/>
      <c r="M1866" s="943"/>
      <c r="N1866" s="622"/>
    </row>
    <row r="1867" spans="1:14" s="5" customFormat="1" ht="11.25" x14ac:dyDescent="0.25">
      <c r="A1867" s="927"/>
      <c r="B1867" s="928"/>
      <c r="C1867" s="929"/>
      <c r="D1867" s="936"/>
      <c r="E1867" s="936"/>
      <c r="F1867" s="10" t="s">
        <v>1088</v>
      </c>
      <c r="G1867" s="243">
        <v>3</v>
      </c>
      <c r="H1867" s="936"/>
      <c r="I1867" s="10" t="s">
        <v>1050</v>
      </c>
      <c r="J1867" s="55"/>
      <c r="K1867" s="945"/>
      <c r="L1867" s="943"/>
      <c r="M1867" s="943"/>
      <c r="N1867" s="622"/>
    </row>
    <row r="1868" spans="1:14" s="5" customFormat="1" ht="11.25" x14ac:dyDescent="0.25">
      <c r="A1868" s="927"/>
      <c r="B1868" s="928"/>
      <c r="C1868" s="929"/>
      <c r="D1868" s="936"/>
      <c r="E1868" s="936"/>
      <c r="F1868" s="10" t="s">
        <v>1056</v>
      </c>
      <c r="G1868" s="243">
        <v>1</v>
      </c>
      <c r="H1868" s="936"/>
      <c r="I1868" s="10" t="s">
        <v>1057</v>
      </c>
      <c r="J1868" s="55" t="s">
        <v>4477</v>
      </c>
      <c r="K1868" s="945"/>
      <c r="L1868" s="943"/>
      <c r="M1868" s="943"/>
      <c r="N1868" s="622"/>
    </row>
    <row r="1869" spans="1:14" s="5" customFormat="1" ht="11.25" x14ac:dyDescent="0.25">
      <c r="A1869" s="927"/>
      <c r="B1869" s="928"/>
      <c r="C1869" s="929"/>
      <c r="D1869" s="936"/>
      <c r="E1869" s="936"/>
      <c r="F1869" s="10" t="s">
        <v>1059</v>
      </c>
      <c r="G1869" s="243">
        <v>1</v>
      </c>
      <c r="H1869" s="936"/>
      <c r="I1869" s="10" t="s">
        <v>1050</v>
      </c>
      <c r="J1869" s="55" t="s">
        <v>1060</v>
      </c>
      <c r="K1869" s="945"/>
      <c r="L1869" s="943"/>
      <c r="M1869" s="943"/>
      <c r="N1869" s="622"/>
    </row>
    <row r="1870" spans="1:14" s="5" customFormat="1" ht="11.25" x14ac:dyDescent="0.25">
      <c r="A1870" s="927"/>
      <c r="B1870" s="928"/>
      <c r="C1870" s="929"/>
      <c r="D1870" s="936"/>
      <c r="E1870" s="936"/>
      <c r="F1870" s="10" t="s">
        <v>1061</v>
      </c>
      <c r="G1870" s="243">
        <v>1</v>
      </c>
      <c r="H1870" s="936"/>
      <c r="I1870" s="10" t="s">
        <v>1050</v>
      </c>
      <c r="J1870" s="55" t="s">
        <v>1062</v>
      </c>
      <c r="K1870" s="945"/>
      <c r="L1870" s="943"/>
      <c r="M1870" s="943"/>
      <c r="N1870" s="622"/>
    </row>
    <row r="1871" spans="1:14" s="5" customFormat="1" ht="11.25" x14ac:dyDescent="0.25">
      <c r="A1871" s="927"/>
      <c r="B1871" s="928"/>
      <c r="C1871" s="929"/>
      <c r="D1871" s="936"/>
      <c r="E1871" s="936"/>
      <c r="F1871" s="10" t="s">
        <v>1089</v>
      </c>
      <c r="G1871" s="243">
        <v>1</v>
      </c>
      <c r="H1871" s="936"/>
      <c r="I1871" s="10" t="s">
        <v>1050</v>
      </c>
      <c r="J1871" s="55"/>
      <c r="K1871" s="945"/>
      <c r="L1871" s="943"/>
      <c r="M1871" s="943"/>
      <c r="N1871" s="622"/>
    </row>
    <row r="1872" spans="1:14" s="5" customFormat="1" ht="11.25" x14ac:dyDescent="0.25">
      <c r="A1872" s="927"/>
      <c r="B1872" s="928"/>
      <c r="C1872" s="929"/>
      <c r="D1872" s="936"/>
      <c r="E1872" s="936"/>
      <c r="F1872" s="10" t="s">
        <v>1081</v>
      </c>
      <c r="G1872" s="243">
        <v>1</v>
      </c>
      <c r="H1872" s="936"/>
      <c r="I1872" s="10" t="s">
        <v>1082</v>
      </c>
      <c r="J1872" s="55"/>
      <c r="K1872" s="945"/>
      <c r="L1872" s="943"/>
      <c r="M1872" s="943"/>
      <c r="N1872" s="622"/>
    </row>
    <row r="1873" spans="1:14" s="5" customFormat="1" ht="11.25" x14ac:dyDescent="0.25">
      <c r="A1873" s="927"/>
      <c r="B1873" s="928"/>
      <c r="C1873" s="929"/>
      <c r="D1873" s="936"/>
      <c r="E1873" s="936"/>
      <c r="F1873" s="10" t="s">
        <v>1067</v>
      </c>
      <c r="G1873" s="243">
        <v>1</v>
      </c>
      <c r="H1873" s="936"/>
      <c r="I1873" s="10" t="s">
        <v>1050</v>
      </c>
      <c r="J1873" s="55"/>
      <c r="K1873" s="945"/>
      <c r="L1873" s="943"/>
      <c r="M1873" s="943"/>
      <c r="N1873" s="622"/>
    </row>
    <row r="1874" spans="1:14" s="5" customFormat="1" ht="11.25" x14ac:dyDescent="0.25">
      <c r="A1874" s="927"/>
      <c r="B1874" s="928"/>
      <c r="C1874" s="929"/>
      <c r="D1874" s="936"/>
      <c r="E1874" s="936"/>
      <c r="F1874" s="10" t="s">
        <v>1076</v>
      </c>
      <c r="G1874" s="243">
        <v>1</v>
      </c>
      <c r="H1874" s="936"/>
      <c r="I1874" s="10" t="s">
        <v>1050</v>
      </c>
      <c r="J1874" s="55"/>
      <c r="K1874" s="945"/>
      <c r="L1874" s="943"/>
      <c r="M1874" s="943"/>
      <c r="N1874" s="622"/>
    </row>
    <row r="1875" spans="1:14" s="5" customFormat="1" ht="11.25" x14ac:dyDescent="0.25">
      <c r="A1875" s="927"/>
      <c r="B1875" s="928"/>
      <c r="C1875" s="929"/>
      <c r="D1875" s="936"/>
      <c r="E1875" s="936"/>
      <c r="F1875" s="10" t="s">
        <v>1077</v>
      </c>
      <c r="G1875" s="243">
        <v>8</v>
      </c>
      <c r="H1875" s="936"/>
      <c r="I1875" s="10" t="s">
        <v>1057</v>
      </c>
      <c r="J1875" s="55" t="s">
        <v>4479</v>
      </c>
      <c r="K1875" s="945"/>
      <c r="L1875" s="943"/>
      <c r="M1875" s="943"/>
      <c r="N1875" s="622"/>
    </row>
    <row r="1876" spans="1:14" s="5" customFormat="1" ht="11.25" x14ac:dyDescent="0.25">
      <c r="A1876" s="927" t="s">
        <v>7279</v>
      </c>
      <c r="B1876" s="928" t="s">
        <v>0</v>
      </c>
      <c r="C1876" s="929" t="s">
        <v>5831</v>
      </c>
      <c r="D1876" s="936" t="s">
        <v>64</v>
      </c>
      <c r="E1876" s="936" t="s">
        <v>4473</v>
      </c>
      <c r="F1876" s="10" t="s">
        <v>4509</v>
      </c>
      <c r="G1876" s="243">
        <v>1</v>
      </c>
      <c r="H1876" s="936" t="s">
        <v>6682</v>
      </c>
      <c r="I1876" s="10" t="s">
        <v>4475</v>
      </c>
      <c r="J1876" s="55" t="s">
        <v>4503</v>
      </c>
      <c r="K1876" s="945">
        <v>4</v>
      </c>
      <c r="L1876" s="943"/>
      <c r="M1876" s="943"/>
      <c r="N1876" s="622"/>
    </row>
    <row r="1877" spans="1:14" s="5" customFormat="1" ht="11.25" x14ac:dyDescent="0.25">
      <c r="A1877" s="927"/>
      <c r="B1877" s="928"/>
      <c r="C1877" s="929"/>
      <c r="D1877" s="936"/>
      <c r="E1877" s="936"/>
      <c r="F1877" s="10" t="s">
        <v>1088</v>
      </c>
      <c r="G1877" s="243">
        <v>3</v>
      </c>
      <c r="H1877" s="936"/>
      <c r="I1877" s="10" t="s">
        <v>1050</v>
      </c>
      <c r="J1877" s="55"/>
      <c r="K1877" s="945"/>
      <c r="L1877" s="943"/>
      <c r="M1877" s="943"/>
      <c r="N1877" s="622"/>
    </row>
    <row r="1878" spans="1:14" s="5" customFormat="1" ht="11.25" x14ac:dyDescent="0.25">
      <c r="A1878" s="927"/>
      <c r="B1878" s="928"/>
      <c r="C1878" s="929"/>
      <c r="D1878" s="936"/>
      <c r="E1878" s="936"/>
      <c r="F1878" s="10" t="s">
        <v>1056</v>
      </c>
      <c r="G1878" s="243">
        <v>1</v>
      </c>
      <c r="H1878" s="936"/>
      <c r="I1878" s="10" t="s">
        <v>1057</v>
      </c>
      <c r="J1878" s="55" t="s">
        <v>4477</v>
      </c>
      <c r="K1878" s="945"/>
      <c r="L1878" s="943"/>
      <c r="M1878" s="943"/>
      <c r="N1878" s="622"/>
    </row>
    <row r="1879" spans="1:14" s="5" customFormat="1" ht="11.25" x14ac:dyDescent="0.25">
      <c r="A1879" s="927"/>
      <c r="B1879" s="928"/>
      <c r="C1879" s="929"/>
      <c r="D1879" s="936"/>
      <c r="E1879" s="936"/>
      <c r="F1879" s="10" t="s">
        <v>1059</v>
      </c>
      <c r="G1879" s="243">
        <v>1</v>
      </c>
      <c r="H1879" s="936"/>
      <c r="I1879" s="10" t="s">
        <v>1050</v>
      </c>
      <c r="J1879" s="55" t="s">
        <v>1060</v>
      </c>
      <c r="K1879" s="945"/>
      <c r="L1879" s="943"/>
      <c r="M1879" s="943"/>
      <c r="N1879" s="622"/>
    </row>
    <row r="1880" spans="1:14" s="5" customFormat="1" ht="11.25" x14ac:dyDescent="0.25">
      <c r="A1880" s="927"/>
      <c r="B1880" s="928"/>
      <c r="C1880" s="929"/>
      <c r="D1880" s="936"/>
      <c r="E1880" s="936"/>
      <c r="F1880" s="10" t="s">
        <v>1061</v>
      </c>
      <c r="G1880" s="243">
        <v>1</v>
      </c>
      <c r="H1880" s="936"/>
      <c r="I1880" s="10" t="s">
        <v>1050</v>
      </c>
      <c r="J1880" s="55" t="s">
        <v>1062</v>
      </c>
      <c r="K1880" s="945"/>
      <c r="L1880" s="943"/>
      <c r="M1880" s="943"/>
      <c r="N1880" s="622"/>
    </row>
    <row r="1881" spans="1:14" s="5" customFormat="1" ht="11.25" x14ac:dyDescent="0.25">
      <c r="A1881" s="927"/>
      <c r="B1881" s="928"/>
      <c r="C1881" s="929"/>
      <c r="D1881" s="936"/>
      <c r="E1881" s="936"/>
      <c r="F1881" s="10" t="s">
        <v>1089</v>
      </c>
      <c r="G1881" s="243">
        <v>1</v>
      </c>
      <c r="H1881" s="936"/>
      <c r="I1881" s="10" t="s">
        <v>1050</v>
      </c>
      <c r="J1881" s="55"/>
      <c r="K1881" s="945"/>
      <c r="L1881" s="943"/>
      <c r="M1881" s="943"/>
      <c r="N1881" s="622"/>
    </row>
    <row r="1882" spans="1:14" s="5" customFormat="1" ht="11.25" x14ac:dyDescent="0.25">
      <c r="A1882" s="927"/>
      <c r="B1882" s="928"/>
      <c r="C1882" s="929"/>
      <c r="D1882" s="936"/>
      <c r="E1882" s="936"/>
      <c r="F1882" s="10" t="s">
        <v>1081</v>
      </c>
      <c r="G1882" s="243">
        <v>1</v>
      </c>
      <c r="H1882" s="936"/>
      <c r="I1882" s="10" t="s">
        <v>1082</v>
      </c>
      <c r="J1882" s="55"/>
      <c r="K1882" s="945"/>
      <c r="L1882" s="943"/>
      <c r="M1882" s="943"/>
      <c r="N1882" s="622"/>
    </row>
    <row r="1883" spans="1:14" s="5" customFormat="1" ht="11.25" x14ac:dyDescent="0.25">
      <c r="A1883" s="927"/>
      <c r="B1883" s="928"/>
      <c r="C1883" s="929"/>
      <c r="D1883" s="936"/>
      <c r="E1883" s="936"/>
      <c r="F1883" s="10" t="s">
        <v>1067</v>
      </c>
      <c r="G1883" s="243">
        <v>1</v>
      </c>
      <c r="H1883" s="936"/>
      <c r="I1883" s="10" t="s">
        <v>1050</v>
      </c>
      <c r="J1883" s="55"/>
      <c r="K1883" s="945"/>
      <c r="L1883" s="943"/>
      <c r="M1883" s="943"/>
      <c r="N1883" s="622"/>
    </row>
    <row r="1884" spans="1:14" s="5" customFormat="1" ht="11.25" x14ac:dyDescent="0.25">
      <c r="A1884" s="927"/>
      <c r="B1884" s="928"/>
      <c r="C1884" s="929"/>
      <c r="D1884" s="936"/>
      <c r="E1884" s="936"/>
      <c r="F1884" s="10" t="s">
        <v>1076</v>
      </c>
      <c r="G1884" s="243">
        <v>1</v>
      </c>
      <c r="H1884" s="936"/>
      <c r="I1884" s="10" t="s">
        <v>1050</v>
      </c>
      <c r="J1884" s="55"/>
      <c r="K1884" s="945"/>
      <c r="L1884" s="943"/>
      <c r="M1884" s="943"/>
      <c r="N1884" s="622"/>
    </row>
    <row r="1885" spans="1:14" s="5" customFormat="1" ht="11.25" x14ac:dyDescent="0.25">
      <c r="A1885" s="927"/>
      <c r="B1885" s="928"/>
      <c r="C1885" s="929"/>
      <c r="D1885" s="936"/>
      <c r="E1885" s="936"/>
      <c r="F1885" s="10" t="s">
        <v>1077</v>
      </c>
      <c r="G1885" s="243">
        <v>6</v>
      </c>
      <c r="H1885" s="936"/>
      <c r="I1885" s="10" t="s">
        <v>1057</v>
      </c>
      <c r="J1885" s="55" t="s">
        <v>4479</v>
      </c>
      <c r="K1885" s="945"/>
      <c r="L1885" s="943"/>
      <c r="M1885" s="943"/>
      <c r="N1885" s="622"/>
    </row>
    <row r="1886" spans="1:14" s="5" customFormat="1" ht="11.25" x14ac:dyDescent="0.25">
      <c r="A1886" s="927" t="s">
        <v>7280</v>
      </c>
      <c r="B1886" s="928" t="s">
        <v>0</v>
      </c>
      <c r="C1886" s="929" t="s">
        <v>5831</v>
      </c>
      <c r="D1886" s="936" t="s">
        <v>64</v>
      </c>
      <c r="E1886" s="936" t="s">
        <v>4510</v>
      </c>
      <c r="F1886" s="10" t="s">
        <v>4511</v>
      </c>
      <c r="G1886" s="243">
        <v>1</v>
      </c>
      <c r="H1886" s="936" t="s">
        <v>6682</v>
      </c>
      <c r="I1886" s="10" t="s">
        <v>4475</v>
      </c>
      <c r="J1886" s="55" t="s">
        <v>4512</v>
      </c>
      <c r="K1886" s="945">
        <v>4</v>
      </c>
      <c r="L1886" s="943"/>
      <c r="M1886" s="943"/>
      <c r="N1886" s="622"/>
    </row>
    <row r="1887" spans="1:14" s="5" customFormat="1" ht="11.25" x14ac:dyDescent="0.25">
      <c r="A1887" s="927"/>
      <c r="B1887" s="928"/>
      <c r="C1887" s="929"/>
      <c r="D1887" s="936"/>
      <c r="E1887" s="936"/>
      <c r="F1887" s="10" t="s">
        <v>1088</v>
      </c>
      <c r="G1887" s="243">
        <v>3</v>
      </c>
      <c r="H1887" s="936"/>
      <c r="I1887" s="10" t="s">
        <v>1050</v>
      </c>
      <c r="J1887" s="55"/>
      <c r="K1887" s="945"/>
      <c r="L1887" s="943"/>
      <c r="M1887" s="943"/>
      <c r="N1887" s="622"/>
    </row>
    <row r="1888" spans="1:14" s="5" customFormat="1" ht="11.25" x14ac:dyDescent="0.25">
      <c r="A1888" s="927"/>
      <c r="B1888" s="928"/>
      <c r="C1888" s="929"/>
      <c r="D1888" s="936"/>
      <c r="E1888" s="936"/>
      <c r="F1888" s="10" t="s">
        <v>1056</v>
      </c>
      <c r="G1888" s="243">
        <v>1</v>
      </c>
      <c r="H1888" s="936"/>
      <c r="I1888" s="10" t="s">
        <v>1057</v>
      </c>
      <c r="J1888" s="55" t="s">
        <v>4477</v>
      </c>
      <c r="K1888" s="945"/>
      <c r="L1888" s="943"/>
      <c r="M1888" s="943"/>
      <c r="N1888" s="622"/>
    </row>
    <row r="1889" spans="1:14" s="5" customFormat="1" ht="11.25" x14ac:dyDescent="0.25">
      <c r="A1889" s="927"/>
      <c r="B1889" s="928"/>
      <c r="C1889" s="929"/>
      <c r="D1889" s="936"/>
      <c r="E1889" s="936"/>
      <c r="F1889" s="10" t="s">
        <v>1059</v>
      </c>
      <c r="G1889" s="243">
        <v>1</v>
      </c>
      <c r="H1889" s="936"/>
      <c r="I1889" s="10" t="s">
        <v>1050</v>
      </c>
      <c r="J1889" s="55" t="s">
        <v>1060</v>
      </c>
      <c r="K1889" s="945"/>
      <c r="L1889" s="943"/>
      <c r="M1889" s="943"/>
      <c r="N1889" s="622"/>
    </row>
    <row r="1890" spans="1:14" s="5" customFormat="1" ht="11.25" x14ac:dyDescent="0.25">
      <c r="A1890" s="927"/>
      <c r="B1890" s="928"/>
      <c r="C1890" s="929"/>
      <c r="D1890" s="936"/>
      <c r="E1890" s="936"/>
      <c r="F1890" s="10" t="s">
        <v>4513</v>
      </c>
      <c r="G1890" s="243">
        <v>1</v>
      </c>
      <c r="H1890" s="936"/>
      <c r="I1890" s="10" t="s">
        <v>1069</v>
      </c>
      <c r="J1890" s="55" t="s">
        <v>4514</v>
      </c>
      <c r="K1890" s="945"/>
      <c r="L1890" s="943"/>
      <c r="M1890" s="943"/>
      <c r="N1890" s="622"/>
    </row>
    <row r="1891" spans="1:14" s="5" customFormat="1" ht="11.25" x14ac:dyDescent="0.25">
      <c r="A1891" s="927"/>
      <c r="B1891" s="928"/>
      <c r="C1891" s="929"/>
      <c r="D1891" s="936"/>
      <c r="E1891" s="936"/>
      <c r="F1891" s="10" t="s">
        <v>1063</v>
      </c>
      <c r="G1891" s="243">
        <v>1</v>
      </c>
      <c r="H1891" s="936"/>
      <c r="I1891" s="10" t="s">
        <v>1050</v>
      </c>
      <c r="J1891" s="55"/>
      <c r="K1891" s="945"/>
      <c r="L1891" s="943"/>
      <c r="M1891" s="943"/>
      <c r="N1891" s="622"/>
    </row>
    <row r="1892" spans="1:14" s="5" customFormat="1" ht="11.25" x14ac:dyDescent="0.25">
      <c r="A1892" s="927"/>
      <c r="B1892" s="928"/>
      <c r="C1892" s="929"/>
      <c r="D1892" s="936"/>
      <c r="E1892" s="936"/>
      <c r="F1892" s="10" t="s">
        <v>1080</v>
      </c>
      <c r="G1892" s="243">
        <v>2</v>
      </c>
      <c r="H1892" s="936"/>
      <c r="I1892" s="10" t="s">
        <v>22</v>
      </c>
      <c r="J1892" s="55"/>
      <c r="K1892" s="945"/>
      <c r="L1892" s="943"/>
      <c r="M1892" s="943"/>
      <c r="N1892" s="622"/>
    </row>
    <row r="1893" spans="1:14" s="5" customFormat="1" ht="11.25" x14ac:dyDescent="0.25">
      <c r="A1893" s="927"/>
      <c r="B1893" s="928"/>
      <c r="C1893" s="929"/>
      <c r="D1893" s="936"/>
      <c r="E1893" s="936"/>
      <c r="F1893" s="10" t="s">
        <v>1065</v>
      </c>
      <c r="G1893" s="243">
        <v>1</v>
      </c>
      <c r="H1893" s="936"/>
      <c r="I1893" s="10" t="s">
        <v>1375</v>
      </c>
      <c r="J1893" s="55" t="s">
        <v>1384</v>
      </c>
      <c r="K1893" s="945"/>
      <c r="L1893" s="943"/>
      <c r="M1893" s="943"/>
      <c r="N1893" s="622"/>
    </row>
    <row r="1894" spans="1:14" s="5" customFormat="1" ht="11.25" x14ac:dyDescent="0.25">
      <c r="A1894" s="927"/>
      <c r="B1894" s="928"/>
      <c r="C1894" s="929"/>
      <c r="D1894" s="936"/>
      <c r="E1894" s="936"/>
      <c r="F1894" s="10" t="s">
        <v>1061</v>
      </c>
      <c r="G1894" s="243">
        <v>1</v>
      </c>
      <c r="H1894" s="936"/>
      <c r="I1894" s="10" t="s">
        <v>1050</v>
      </c>
      <c r="J1894" s="55" t="s">
        <v>1062</v>
      </c>
      <c r="K1894" s="945"/>
      <c r="L1894" s="943"/>
      <c r="M1894" s="943"/>
      <c r="N1894" s="622"/>
    </row>
    <row r="1895" spans="1:14" s="5" customFormat="1" ht="11.25" x14ac:dyDescent="0.25">
      <c r="A1895" s="927"/>
      <c r="B1895" s="928"/>
      <c r="C1895" s="929"/>
      <c r="D1895" s="936"/>
      <c r="E1895" s="936"/>
      <c r="F1895" s="10" t="s">
        <v>1089</v>
      </c>
      <c r="G1895" s="243">
        <v>1</v>
      </c>
      <c r="H1895" s="936"/>
      <c r="I1895" s="10" t="s">
        <v>1050</v>
      </c>
      <c r="J1895" s="55"/>
      <c r="K1895" s="945"/>
      <c r="L1895" s="943"/>
      <c r="M1895" s="943"/>
      <c r="N1895" s="622"/>
    </row>
    <row r="1896" spans="1:14" s="5" customFormat="1" ht="11.25" x14ac:dyDescent="0.25">
      <c r="A1896" s="927"/>
      <c r="B1896" s="928"/>
      <c r="C1896" s="929"/>
      <c r="D1896" s="936"/>
      <c r="E1896" s="936"/>
      <c r="F1896" s="10" t="s">
        <v>1081</v>
      </c>
      <c r="G1896" s="243">
        <v>1</v>
      </c>
      <c r="H1896" s="936"/>
      <c r="I1896" s="10" t="s">
        <v>1082</v>
      </c>
      <c r="J1896" s="55"/>
      <c r="K1896" s="945"/>
      <c r="L1896" s="943"/>
      <c r="M1896" s="943"/>
      <c r="N1896" s="622"/>
    </row>
    <row r="1897" spans="1:14" s="5" customFormat="1" ht="11.25" x14ac:dyDescent="0.25">
      <c r="A1897" s="927"/>
      <c r="B1897" s="928"/>
      <c r="C1897" s="929"/>
      <c r="D1897" s="936"/>
      <c r="E1897" s="936"/>
      <c r="F1897" s="10" t="s">
        <v>1067</v>
      </c>
      <c r="G1897" s="243">
        <v>1</v>
      </c>
      <c r="H1897" s="936"/>
      <c r="I1897" s="10" t="s">
        <v>1050</v>
      </c>
      <c r="J1897" s="55"/>
      <c r="K1897" s="945"/>
      <c r="L1897" s="943"/>
      <c r="M1897" s="943"/>
      <c r="N1897" s="622"/>
    </row>
    <row r="1898" spans="1:14" s="5" customFormat="1" ht="11.25" x14ac:dyDescent="0.25">
      <c r="A1898" s="927"/>
      <c r="B1898" s="928"/>
      <c r="C1898" s="929"/>
      <c r="D1898" s="936"/>
      <c r="E1898" s="936"/>
      <c r="F1898" s="10" t="s">
        <v>1076</v>
      </c>
      <c r="G1898" s="243">
        <v>1</v>
      </c>
      <c r="H1898" s="936"/>
      <c r="I1898" s="10" t="s">
        <v>1050</v>
      </c>
      <c r="J1898" s="55"/>
      <c r="K1898" s="945"/>
      <c r="L1898" s="943"/>
      <c r="M1898" s="943"/>
      <c r="N1898" s="622"/>
    </row>
    <row r="1899" spans="1:14" s="5" customFormat="1" ht="11.25" x14ac:dyDescent="0.25">
      <c r="A1899" s="927"/>
      <c r="B1899" s="928"/>
      <c r="C1899" s="929"/>
      <c r="D1899" s="936"/>
      <c r="E1899" s="936"/>
      <c r="F1899" s="10" t="s">
        <v>1077</v>
      </c>
      <c r="G1899" s="243">
        <v>7</v>
      </c>
      <c r="H1899" s="936"/>
      <c r="I1899" s="10" t="s">
        <v>1057</v>
      </c>
      <c r="J1899" s="55" t="s">
        <v>4479</v>
      </c>
      <c r="K1899" s="945"/>
      <c r="L1899" s="943"/>
      <c r="M1899" s="943"/>
      <c r="N1899" s="622"/>
    </row>
    <row r="1900" spans="1:14" s="5" customFormat="1" ht="11.25" x14ac:dyDescent="0.25">
      <c r="A1900" s="927" t="s">
        <v>7281</v>
      </c>
      <c r="B1900" s="928" t="s">
        <v>0</v>
      </c>
      <c r="C1900" s="929" t="s">
        <v>5831</v>
      </c>
      <c r="D1900" s="936" t="s">
        <v>64</v>
      </c>
      <c r="E1900" s="936" t="s">
        <v>4515</v>
      </c>
      <c r="F1900" s="10" t="s">
        <v>4516</v>
      </c>
      <c r="G1900" s="243">
        <v>1</v>
      </c>
      <c r="H1900" s="936" t="s">
        <v>6682</v>
      </c>
      <c r="I1900" s="10" t="s">
        <v>1094</v>
      </c>
      <c r="J1900" s="55"/>
      <c r="K1900" s="945">
        <v>4</v>
      </c>
      <c r="L1900" s="943"/>
      <c r="M1900" s="943"/>
      <c r="N1900" s="622"/>
    </row>
    <row r="1901" spans="1:14" s="5" customFormat="1" ht="11.25" x14ac:dyDescent="0.25">
      <c r="A1901" s="927"/>
      <c r="B1901" s="928"/>
      <c r="C1901" s="929"/>
      <c r="D1901" s="936"/>
      <c r="E1901" s="936"/>
      <c r="F1901" s="10" t="s">
        <v>1052</v>
      </c>
      <c r="G1901" s="243">
        <v>1</v>
      </c>
      <c r="H1901" s="936"/>
      <c r="I1901" s="10" t="s">
        <v>1050</v>
      </c>
      <c r="J1901" s="55"/>
      <c r="K1901" s="945"/>
      <c r="L1901" s="943"/>
      <c r="M1901" s="943"/>
      <c r="N1901" s="622"/>
    </row>
    <row r="1902" spans="1:14" s="5" customFormat="1" ht="11.25" x14ac:dyDescent="0.25">
      <c r="A1902" s="927"/>
      <c r="B1902" s="928"/>
      <c r="C1902" s="929"/>
      <c r="D1902" s="936"/>
      <c r="E1902" s="936"/>
      <c r="F1902" s="10" t="s">
        <v>1095</v>
      </c>
      <c r="G1902" s="243">
        <v>1</v>
      </c>
      <c r="H1902" s="936"/>
      <c r="I1902" s="10" t="s">
        <v>1050</v>
      </c>
      <c r="J1902" s="55"/>
      <c r="K1902" s="945"/>
      <c r="L1902" s="943"/>
      <c r="M1902" s="943"/>
      <c r="N1902" s="622"/>
    </row>
    <row r="1903" spans="1:14" s="5" customFormat="1" ht="11.25" x14ac:dyDescent="0.25">
      <c r="A1903" s="927" t="s">
        <v>7282</v>
      </c>
      <c r="B1903" s="928" t="s">
        <v>0</v>
      </c>
      <c r="C1903" s="929" t="s">
        <v>5831</v>
      </c>
      <c r="D1903" s="936" t="s">
        <v>64</v>
      </c>
      <c r="E1903" s="936" t="s">
        <v>4515</v>
      </c>
      <c r="F1903" s="10" t="s">
        <v>4517</v>
      </c>
      <c r="G1903" s="243">
        <v>1</v>
      </c>
      <c r="H1903" s="936" t="s">
        <v>6682</v>
      </c>
      <c r="I1903" s="10" t="s">
        <v>1094</v>
      </c>
      <c r="J1903" s="55"/>
      <c r="K1903" s="945">
        <v>4</v>
      </c>
      <c r="L1903" s="943"/>
      <c r="M1903" s="943"/>
      <c r="N1903" s="622"/>
    </row>
    <row r="1904" spans="1:14" s="5" customFormat="1" ht="11.25" x14ac:dyDescent="0.25">
      <c r="A1904" s="927"/>
      <c r="B1904" s="928"/>
      <c r="C1904" s="929"/>
      <c r="D1904" s="936"/>
      <c r="E1904" s="936"/>
      <c r="F1904" s="10" t="s">
        <v>1052</v>
      </c>
      <c r="G1904" s="243">
        <v>1</v>
      </c>
      <c r="H1904" s="936"/>
      <c r="I1904" s="10" t="s">
        <v>1050</v>
      </c>
      <c r="J1904" s="55"/>
      <c r="K1904" s="945"/>
      <c r="L1904" s="943"/>
      <c r="M1904" s="943"/>
      <c r="N1904" s="622"/>
    </row>
    <row r="1905" spans="1:14" s="5" customFormat="1" ht="11.25" x14ac:dyDescent="0.25">
      <c r="A1905" s="927"/>
      <c r="B1905" s="928"/>
      <c r="C1905" s="929"/>
      <c r="D1905" s="936"/>
      <c r="E1905" s="936"/>
      <c r="F1905" s="10" t="s">
        <v>1095</v>
      </c>
      <c r="G1905" s="243">
        <v>1</v>
      </c>
      <c r="H1905" s="936"/>
      <c r="I1905" s="10" t="s">
        <v>1050</v>
      </c>
      <c r="J1905" s="55"/>
      <c r="K1905" s="945"/>
      <c r="L1905" s="943"/>
      <c r="M1905" s="943"/>
      <c r="N1905" s="622"/>
    </row>
    <row r="1906" spans="1:14" s="5" customFormat="1" ht="11.25" x14ac:dyDescent="0.25">
      <c r="A1906" s="927" t="s">
        <v>7283</v>
      </c>
      <c r="B1906" s="928" t="s">
        <v>0</v>
      </c>
      <c r="C1906" s="929" t="s">
        <v>5831</v>
      </c>
      <c r="D1906" s="936" t="s">
        <v>64</v>
      </c>
      <c r="E1906" s="936" t="s">
        <v>4515</v>
      </c>
      <c r="F1906" s="10" t="s">
        <v>4518</v>
      </c>
      <c r="G1906" s="243">
        <v>1</v>
      </c>
      <c r="H1906" s="936" t="s">
        <v>6682</v>
      </c>
      <c r="I1906" s="10" t="s">
        <v>1094</v>
      </c>
      <c r="J1906" s="55"/>
      <c r="K1906" s="945">
        <v>4</v>
      </c>
      <c r="L1906" s="943"/>
      <c r="M1906" s="943"/>
      <c r="N1906" s="622"/>
    </row>
    <row r="1907" spans="1:14" s="5" customFormat="1" ht="11.25" x14ac:dyDescent="0.25">
      <c r="A1907" s="927"/>
      <c r="B1907" s="928"/>
      <c r="C1907" s="929"/>
      <c r="D1907" s="936"/>
      <c r="E1907" s="936"/>
      <c r="F1907" s="10" t="s">
        <v>1052</v>
      </c>
      <c r="G1907" s="243">
        <v>1</v>
      </c>
      <c r="H1907" s="936"/>
      <c r="I1907" s="10" t="s">
        <v>1050</v>
      </c>
      <c r="J1907" s="55"/>
      <c r="K1907" s="945"/>
      <c r="L1907" s="943"/>
      <c r="M1907" s="943"/>
      <c r="N1907" s="622"/>
    </row>
    <row r="1908" spans="1:14" s="5" customFormat="1" ht="11.25" x14ac:dyDescent="0.25">
      <c r="A1908" s="927"/>
      <c r="B1908" s="928"/>
      <c r="C1908" s="929"/>
      <c r="D1908" s="936"/>
      <c r="E1908" s="936"/>
      <c r="F1908" s="10" t="s">
        <v>1095</v>
      </c>
      <c r="G1908" s="243">
        <v>1</v>
      </c>
      <c r="H1908" s="936"/>
      <c r="I1908" s="10" t="s">
        <v>1050</v>
      </c>
      <c r="J1908" s="55"/>
      <c r="K1908" s="945"/>
      <c r="L1908" s="943"/>
      <c r="M1908" s="943"/>
      <c r="N1908" s="622"/>
    </row>
    <row r="1909" spans="1:14" s="5" customFormat="1" ht="11.25" x14ac:dyDescent="0.25">
      <c r="A1909" s="927" t="s">
        <v>7284</v>
      </c>
      <c r="B1909" s="928" t="s">
        <v>0</v>
      </c>
      <c r="C1909" s="929" t="s">
        <v>5831</v>
      </c>
      <c r="D1909" s="936" t="s">
        <v>64</v>
      </c>
      <c r="E1909" s="936" t="s">
        <v>4515</v>
      </c>
      <c r="F1909" s="10" t="s">
        <v>4519</v>
      </c>
      <c r="G1909" s="243">
        <v>1</v>
      </c>
      <c r="H1909" s="936" t="s">
        <v>6682</v>
      </c>
      <c r="I1909" s="10" t="s">
        <v>1094</v>
      </c>
      <c r="J1909" s="55"/>
      <c r="K1909" s="945">
        <v>4</v>
      </c>
      <c r="L1909" s="943"/>
      <c r="M1909" s="943"/>
      <c r="N1909" s="622"/>
    </row>
    <row r="1910" spans="1:14" s="5" customFormat="1" ht="11.25" x14ac:dyDescent="0.25">
      <c r="A1910" s="927"/>
      <c r="B1910" s="928"/>
      <c r="C1910" s="929"/>
      <c r="D1910" s="936"/>
      <c r="E1910" s="936"/>
      <c r="F1910" s="10" t="s">
        <v>1052</v>
      </c>
      <c r="G1910" s="243">
        <v>1</v>
      </c>
      <c r="H1910" s="936"/>
      <c r="I1910" s="10" t="s">
        <v>1050</v>
      </c>
      <c r="J1910" s="55"/>
      <c r="K1910" s="945"/>
      <c r="L1910" s="943"/>
      <c r="M1910" s="943"/>
      <c r="N1910" s="622"/>
    </row>
    <row r="1911" spans="1:14" s="5" customFormat="1" ht="11.25" x14ac:dyDescent="0.25">
      <c r="A1911" s="927"/>
      <c r="B1911" s="928"/>
      <c r="C1911" s="929"/>
      <c r="D1911" s="936"/>
      <c r="E1911" s="936"/>
      <c r="F1911" s="10" t="s">
        <v>1095</v>
      </c>
      <c r="G1911" s="243">
        <v>1</v>
      </c>
      <c r="H1911" s="936"/>
      <c r="I1911" s="10" t="s">
        <v>1050</v>
      </c>
      <c r="J1911" s="55"/>
      <c r="K1911" s="945"/>
      <c r="L1911" s="943"/>
      <c r="M1911" s="943"/>
      <c r="N1911" s="622"/>
    </row>
    <row r="1912" spans="1:14" s="5" customFormat="1" ht="11.25" x14ac:dyDescent="0.25">
      <c r="A1912" s="927" t="s">
        <v>7285</v>
      </c>
      <c r="B1912" s="928" t="s">
        <v>0</v>
      </c>
      <c r="C1912" s="929" t="s">
        <v>5831</v>
      </c>
      <c r="D1912" s="936" t="s">
        <v>64</v>
      </c>
      <c r="E1912" s="936" t="s">
        <v>4515</v>
      </c>
      <c r="F1912" s="10" t="s">
        <v>4520</v>
      </c>
      <c r="G1912" s="243">
        <v>1</v>
      </c>
      <c r="H1912" s="936" t="s">
        <v>6682</v>
      </c>
      <c r="I1912" s="10" t="s">
        <v>1094</v>
      </c>
      <c r="J1912" s="55"/>
      <c r="K1912" s="945">
        <v>4</v>
      </c>
      <c r="L1912" s="943"/>
      <c r="M1912" s="943"/>
      <c r="N1912" s="622"/>
    </row>
    <row r="1913" spans="1:14" s="5" customFormat="1" ht="11.25" x14ac:dyDescent="0.25">
      <c r="A1913" s="927"/>
      <c r="B1913" s="928"/>
      <c r="C1913" s="929"/>
      <c r="D1913" s="936"/>
      <c r="E1913" s="936"/>
      <c r="F1913" s="10" t="s">
        <v>1052</v>
      </c>
      <c r="G1913" s="243">
        <v>1</v>
      </c>
      <c r="H1913" s="936"/>
      <c r="I1913" s="10" t="s">
        <v>1050</v>
      </c>
      <c r="J1913" s="55"/>
      <c r="K1913" s="945"/>
      <c r="L1913" s="943"/>
      <c r="M1913" s="943"/>
      <c r="N1913" s="622"/>
    </row>
    <row r="1914" spans="1:14" s="5" customFormat="1" ht="11.25" x14ac:dyDescent="0.25">
      <c r="A1914" s="927"/>
      <c r="B1914" s="928"/>
      <c r="C1914" s="929"/>
      <c r="D1914" s="936"/>
      <c r="E1914" s="936"/>
      <c r="F1914" s="10" t="s">
        <v>1095</v>
      </c>
      <c r="G1914" s="243">
        <v>1</v>
      </c>
      <c r="H1914" s="936"/>
      <c r="I1914" s="10" t="s">
        <v>1050</v>
      </c>
      <c r="J1914" s="55"/>
      <c r="K1914" s="945"/>
      <c r="L1914" s="943"/>
      <c r="M1914" s="943"/>
      <c r="N1914" s="622"/>
    </row>
    <row r="1915" spans="1:14" s="5" customFormat="1" ht="11.25" x14ac:dyDescent="0.25">
      <c r="A1915" s="927" t="s">
        <v>7286</v>
      </c>
      <c r="B1915" s="928" t="s">
        <v>0</v>
      </c>
      <c r="C1915" s="929" t="s">
        <v>5831</v>
      </c>
      <c r="D1915" s="936" t="s">
        <v>64</v>
      </c>
      <c r="E1915" s="936" t="s">
        <v>4515</v>
      </c>
      <c r="F1915" s="10" t="s">
        <v>4521</v>
      </c>
      <c r="G1915" s="243">
        <v>1</v>
      </c>
      <c r="H1915" s="936" t="s">
        <v>6682</v>
      </c>
      <c r="I1915" s="10" t="s">
        <v>1094</v>
      </c>
      <c r="J1915" s="55"/>
      <c r="K1915" s="945">
        <v>4</v>
      </c>
      <c r="L1915" s="943"/>
      <c r="M1915" s="943"/>
      <c r="N1915" s="622"/>
    </row>
    <row r="1916" spans="1:14" s="5" customFormat="1" ht="11.25" x14ac:dyDescent="0.25">
      <c r="A1916" s="927"/>
      <c r="B1916" s="928"/>
      <c r="C1916" s="929"/>
      <c r="D1916" s="936"/>
      <c r="E1916" s="936"/>
      <c r="F1916" s="10" t="s">
        <v>1052</v>
      </c>
      <c r="G1916" s="243">
        <v>1</v>
      </c>
      <c r="H1916" s="936"/>
      <c r="I1916" s="10" t="s">
        <v>1050</v>
      </c>
      <c r="J1916" s="55"/>
      <c r="K1916" s="945"/>
      <c r="L1916" s="943"/>
      <c r="M1916" s="943"/>
      <c r="N1916" s="622"/>
    </row>
    <row r="1917" spans="1:14" s="5" customFormat="1" ht="11.25" x14ac:dyDescent="0.25">
      <c r="A1917" s="927"/>
      <c r="B1917" s="928"/>
      <c r="C1917" s="929"/>
      <c r="D1917" s="936"/>
      <c r="E1917" s="936"/>
      <c r="F1917" s="10" t="s">
        <v>1095</v>
      </c>
      <c r="G1917" s="243">
        <v>1</v>
      </c>
      <c r="H1917" s="936"/>
      <c r="I1917" s="10" t="s">
        <v>1050</v>
      </c>
      <c r="J1917" s="55"/>
      <c r="K1917" s="945"/>
      <c r="L1917" s="943"/>
      <c r="M1917" s="943"/>
      <c r="N1917" s="622"/>
    </row>
    <row r="1918" spans="1:14" s="5" customFormat="1" ht="11.25" x14ac:dyDescent="0.25">
      <c r="A1918" s="927" t="s">
        <v>7287</v>
      </c>
      <c r="B1918" s="928" t="s">
        <v>0</v>
      </c>
      <c r="C1918" s="929" t="s">
        <v>5831</v>
      </c>
      <c r="D1918" s="936" t="s">
        <v>64</v>
      </c>
      <c r="E1918" s="936" t="s">
        <v>4515</v>
      </c>
      <c r="F1918" s="10" t="s">
        <v>4522</v>
      </c>
      <c r="G1918" s="243">
        <v>1</v>
      </c>
      <c r="H1918" s="936" t="s">
        <v>6682</v>
      </c>
      <c r="I1918" s="10" t="s">
        <v>1094</v>
      </c>
      <c r="J1918" s="55"/>
      <c r="K1918" s="945">
        <v>4</v>
      </c>
      <c r="L1918" s="943"/>
      <c r="M1918" s="943"/>
      <c r="N1918" s="622"/>
    </row>
    <row r="1919" spans="1:14" s="5" customFormat="1" ht="11.25" x14ac:dyDescent="0.25">
      <c r="A1919" s="927"/>
      <c r="B1919" s="928"/>
      <c r="C1919" s="929"/>
      <c r="D1919" s="936"/>
      <c r="E1919" s="936"/>
      <c r="F1919" s="10" t="s">
        <v>1052</v>
      </c>
      <c r="G1919" s="243">
        <v>1</v>
      </c>
      <c r="H1919" s="936"/>
      <c r="I1919" s="10" t="s">
        <v>1050</v>
      </c>
      <c r="J1919" s="55"/>
      <c r="K1919" s="945"/>
      <c r="L1919" s="943"/>
      <c r="M1919" s="943"/>
      <c r="N1919" s="622"/>
    </row>
    <row r="1920" spans="1:14" s="5" customFormat="1" ht="11.25" x14ac:dyDescent="0.25">
      <c r="A1920" s="927"/>
      <c r="B1920" s="928"/>
      <c r="C1920" s="929"/>
      <c r="D1920" s="936"/>
      <c r="E1920" s="936"/>
      <c r="F1920" s="10" t="s">
        <v>1095</v>
      </c>
      <c r="G1920" s="243">
        <v>1</v>
      </c>
      <c r="H1920" s="936"/>
      <c r="I1920" s="10" t="s">
        <v>1050</v>
      </c>
      <c r="J1920" s="55"/>
      <c r="K1920" s="945"/>
      <c r="L1920" s="943"/>
      <c r="M1920" s="943"/>
      <c r="N1920" s="622"/>
    </row>
    <row r="1921" spans="1:14" s="5" customFormat="1" ht="11.25" x14ac:dyDescent="0.25">
      <c r="A1921" s="927" t="s">
        <v>7288</v>
      </c>
      <c r="B1921" s="928" t="s">
        <v>0</v>
      </c>
      <c r="C1921" s="929" t="s">
        <v>5831</v>
      </c>
      <c r="D1921" s="936" t="s">
        <v>64</v>
      </c>
      <c r="E1921" s="936" t="s">
        <v>4515</v>
      </c>
      <c r="F1921" s="10" t="s">
        <v>4523</v>
      </c>
      <c r="G1921" s="243">
        <v>1</v>
      </c>
      <c r="H1921" s="936" t="s">
        <v>6682</v>
      </c>
      <c r="I1921" s="10" t="s">
        <v>1094</v>
      </c>
      <c r="J1921" s="55"/>
      <c r="K1921" s="945">
        <v>4</v>
      </c>
      <c r="L1921" s="943"/>
      <c r="M1921" s="943"/>
      <c r="N1921" s="622"/>
    </row>
    <row r="1922" spans="1:14" s="5" customFormat="1" ht="11.25" x14ac:dyDescent="0.25">
      <c r="A1922" s="927"/>
      <c r="B1922" s="928"/>
      <c r="C1922" s="929"/>
      <c r="D1922" s="936"/>
      <c r="E1922" s="936"/>
      <c r="F1922" s="10" t="s">
        <v>1052</v>
      </c>
      <c r="G1922" s="243">
        <v>1</v>
      </c>
      <c r="H1922" s="936"/>
      <c r="I1922" s="10" t="s">
        <v>1050</v>
      </c>
      <c r="J1922" s="55"/>
      <c r="K1922" s="945"/>
      <c r="L1922" s="943"/>
      <c r="M1922" s="943"/>
      <c r="N1922" s="622"/>
    </row>
    <row r="1923" spans="1:14" s="5" customFormat="1" ht="11.25" x14ac:dyDescent="0.25">
      <c r="A1923" s="927"/>
      <c r="B1923" s="928"/>
      <c r="C1923" s="929"/>
      <c r="D1923" s="936"/>
      <c r="E1923" s="936"/>
      <c r="F1923" s="10" t="s">
        <v>1095</v>
      </c>
      <c r="G1923" s="243">
        <v>1</v>
      </c>
      <c r="H1923" s="936"/>
      <c r="I1923" s="10" t="s">
        <v>1050</v>
      </c>
      <c r="J1923" s="55"/>
      <c r="K1923" s="945"/>
      <c r="L1923" s="943"/>
      <c r="M1923" s="943"/>
      <c r="N1923" s="622"/>
    </row>
    <row r="1924" spans="1:14" s="5" customFormat="1" ht="11.25" x14ac:dyDescent="0.25">
      <c r="A1924" s="927" t="s">
        <v>7289</v>
      </c>
      <c r="B1924" s="928" t="s">
        <v>0</v>
      </c>
      <c r="C1924" s="929" t="s">
        <v>5831</v>
      </c>
      <c r="D1924" s="936" t="s">
        <v>67</v>
      </c>
      <c r="E1924" s="936" t="s">
        <v>4524</v>
      </c>
      <c r="F1924" s="10" t="s">
        <v>4525</v>
      </c>
      <c r="G1924" s="243">
        <v>1</v>
      </c>
      <c r="H1924" s="936" t="s">
        <v>6682</v>
      </c>
      <c r="I1924" s="10" t="s">
        <v>1050</v>
      </c>
      <c r="J1924" s="55"/>
      <c r="K1924" s="945">
        <v>4</v>
      </c>
      <c r="L1924" s="943"/>
      <c r="M1924" s="943"/>
      <c r="N1924" s="622"/>
    </row>
    <row r="1925" spans="1:14" s="5" customFormat="1" ht="11.25" x14ac:dyDescent="0.25">
      <c r="A1925" s="927"/>
      <c r="B1925" s="928"/>
      <c r="C1925" s="929"/>
      <c r="D1925" s="936"/>
      <c r="E1925" s="936"/>
      <c r="F1925" s="10" t="s">
        <v>4526</v>
      </c>
      <c r="G1925" s="243">
        <v>1</v>
      </c>
      <c r="H1925" s="936"/>
      <c r="I1925" s="10" t="s">
        <v>1054</v>
      </c>
      <c r="J1925" s="55" t="s">
        <v>4527</v>
      </c>
      <c r="K1925" s="945"/>
      <c r="L1925" s="943"/>
      <c r="M1925" s="943"/>
      <c r="N1925" s="622"/>
    </row>
    <row r="1926" spans="1:14" s="5" customFormat="1" ht="11.25" x14ac:dyDescent="0.25">
      <c r="A1926" s="927"/>
      <c r="B1926" s="928"/>
      <c r="C1926" s="929"/>
      <c r="D1926" s="936"/>
      <c r="E1926" s="936"/>
      <c r="F1926" s="10" t="s">
        <v>4528</v>
      </c>
      <c r="G1926" s="243">
        <v>1</v>
      </c>
      <c r="H1926" s="936"/>
      <c r="I1926" s="10" t="s">
        <v>1054</v>
      </c>
      <c r="J1926" s="55" t="s">
        <v>4529</v>
      </c>
      <c r="K1926" s="945"/>
      <c r="L1926" s="943"/>
      <c r="M1926" s="943"/>
      <c r="N1926" s="622"/>
    </row>
    <row r="1927" spans="1:14" s="5" customFormat="1" ht="11.25" x14ac:dyDescent="0.25">
      <c r="A1927" s="927"/>
      <c r="B1927" s="928"/>
      <c r="C1927" s="929"/>
      <c r="D1927" s="936"/>
      <c r="E1927" s="936"/>
      <c r="F1927" s="10" t="s">
        <v>4530</v>
      </c>
      <c r="G1927" s="243">
        <v>1</v>
      </c>
      <c r="H1927" s="936"/>
      <c r="I1927" s="10" t="s">
        <v>1054</v>
      </c>
      <c r="J1927" s="55" t="s">
        <v>4531</v>
      </c>
      <c r="K1927" s="945"/>
      <c r="L1927" s="943"/>
      <c r="M1927" s="943"/>
      <c r="N1927" s="622"/>
    </row>
    <row r="1928" spans="1:14" s="5" customFormat="1" ht="11.25" x14ac:dyDescent="0.25">
      <c r="A1928" s="927" t="s">
        <v>7290</v>
      </c>
      <c r="B1928" s="928" t="s">
        <v>0</v>
      </c>
      <c r="C1928" s="929" t="s">
        <v>5831</v>
      </c>
      <c r="D1928" s="936" t="s">
        <v>67</v>
      </c>
      <c r="E1928" s="936" t="s">
        <v>4532</v>
      </c>
      <c r="F1928" s="10" t="s">
        <v>4533</v>
      </c>
      <c r="G1928" s="243">
        <v>1</v>
      </c>
      <c r="H1928" s="936" t="s">
        <v>6682</v>
      </c>
      <c r="I1928" s="10" t="s">
        <v>1173</v>
      </c>
      <c r="J1928" s="55" t="s">
        <v>4534</v>
      </c>
      <c r="K1928" s="945">
        <v>4</v>
      </c>
      <c r="L1928" s="943"/>
      <c r="M1928" s="943"/>
      <c r="N1928" s="622"/>
    </row>
    <row r="1929" spans="1:14" s="5" customFormat="1" ht="11.25" x14ac:dyDescent="0.25">
      <c r="A1929" s="927"/>
      <c r="B1929" s="928"/>
      <c r="C1929" s="929"/>
      <c r="D1929" s="936"/>
      <c r="E1929" s="936"/>
      <c r="F1929" s="10" t="s">
        <v>4535</v>
      </c>
      <c r="G1929" s="243">
        <v>1</v>
      </c>
      <c r="H1929" s="936"/>
      <c r="I1929" s="10" t="s">
        <v>1050</v>
      </c>
      <c r="J1929" s="55"/>
      <c r="K1929" s="945"/>
      <c r="L1929" s="943"/>
      <c r="M1929" s="943"/>
      <c r="N1929" s="622"/>
    </row>
    <row r="1930" spans="1:14" s="5" customFormat="1" ht="11.25" x14ac:dyDescent="0.25">
      <c r="A1930" s="927"/>
      <c r="B1930" s="928"/>
      <c r="C1930" s="929"/>
      <c r="D1930" s="936"/>
      <c r="E1930" s="936"/>
      <c r="F1930" s="10" t="s">
        <v>1065</v>
      </c>
      <c r="G1930" s="243">
        <v>3</v>
      </c>
      <c r="H1930" s="936"/>
      <c r="I1930" s="10" t="s">
        <v>1057</v>
      </c>
      <c r="J1930" s="55"/>
      <c r="K1930" s="945"/>
      <c r="L1930" s="943"/>
      <c r="M1930" s="943"/>
      <c r="N1930" s="622"/>
    </row>
    <row r="1931" spans="1:14" s="5" customFormat="1" ht="11.25" x14ac:dyDescent="0.25">
      <c r="A1931" s="927"/>
      <c r="B1931" s="928"/>
      <c r="C1931" s="929"/>
      <c r="D1931" s="936"/>
      <c r="E1931" s="936"/>
      <c r="F1931" s="10" t="s">
        <v>4536</v>
      </c>
      <c r="G1931" s="243">
        <v>1</v>
      </c>
      <c r="H1931" s="936"/>
      <c r="I1931" s="10" t="s">
        <v>1057</v>
      </c>
      <c r="J1931" s="55"/>
      <c r="K1931" s="945"/>
      <c r="L1931" s="943"/>
      <c r="M1931" s="943"/>
      <c r="N1931" s="622"/>
    </row>
    <row r="1932" spans="1:14" s="5" customFormat="1" ht="11.25" x14ac:dyDescent="0.25">
      <c r="A1932" s="927" t="s">
        <v>7291</v>
      </c>
      <c r="B1932" s="928" t="s">
        <v>0</v>
      </c>
      <c r="C1932" s="929" t="s">
        <v>5831</v>
      </c>
      <c r="D1932" s="936" t="s">
        <v>67</v>
      </c>
      <c r="E1932" s="936" t="s">
        <v>4539</v>
      </c>
      <c r="F1932" s="10" t="s">
        <v>4540</v>
      </c>
      <c r="G1932" s="243">
        <v>1</v>
      </c>
      <c r="H1932" s="936" t="s">
        <v>6682</v>
      </c>
      <c r="I1932" s="10" t="s">
        <v>1050</v>
      </c>
      <c r="J1932" s="55"/>
      <c r="K1932" s="945">
        <v>4</v>
      </c>
      <c r="L1932" s="943"/>
      <c r="M1932" s="943"/>
      <c r="N1932" s="622"/>
    </row>
    <row r="1933" spans="1:14" s="5" customFormat="1" ht="11.25" x14ac:dyDescent="0.25">
      <c r="A1933" s="927"/>
      <c r="B1933" s="928"/>
      <c r="C1933" s="929"/>
      <c r="D1933" s="936"/>
      <c r="E1933" s="936"/>
      <c r="F1933" s="10" t="s">
        <v>1201</v>
      </c>
      <c r="G1933" s="243">
        <v>1</v>
      </c>
      <c r="H1933" s="936"/>
      <c r="I1933" s="10" t="s">
        <v>1050</v>
      </c>
      <c r="J1933" s="55"/>
      <c r="K1933" s="945"/>
      <c r="L1933" s="943"/>
      <c r="M1933" s="943"/>
      <c r="N1933" s="622"/>
    </row>
    <row r="1934" spans="1:14" s="5" customFormat="1" ht="11.25" x14ac:dyDescent="0.25">
      <c r="A1934" s="927"/>
      <c r="B1934" s="928"/>
      <c r="C1934" s="929"/>
      <c r="D1934" s="936"/>
      <c r="E1934" s="936"/>
      <c r="F1934" s="10" t="s">
        <v>1202</v>
      </c>
      <c r="G1934" s="243">
        <v>1</v>
      </c>
      <c r="H1934" s="936"/>
      <c r="I1934" s="10" t="s">
        <v>1050</v>
      </c>
      <c r="J1934" s="55"/>
      <c r="K1934" s="945"/>
      <c r="L1934" s="943"/>
      <c r="M1934" s="943"/>
      <c r="N1934" s="622"/>
    </row>
    <row r="1935" spans="1:14" s="5" customFormat="1" ht="11.25" x14ac:dyDescent="0.25">
      <c r="A1935" s="927"/>
      <c r="B1935" s="928"/>
      <c r="C1935" s="929"/>
      <c r="D1935" s="936"/>
      <c r="E1935" s="936"/>
      <c r="F1935" s="10" t="s">
        <v>1203</v>
      </c>
      <c r="G1935" s="243">
        <v>1</v>
      </c>
      <c r="H1935" s="936"/>
      <c r="I1935" s="10" t="s">
        <v>1050</v>
      </c>
      <c r="J1935" s="55"/>
      <c r="K1935" s="945"/>
      <c r="L1935" s="943"/>
      <c r="M1935" s="943"/>
      <c r="N1935" s="622"/>
    </row>
    <row r="1936" spans="1:14" s="5" customFormat="1" ht="11.25" x14ac:dyDescent="0.25">
      <c r="A1936" s="927"/>
      <c r="B1936" s="928"/>
      <c r="C1936" s="929"/>
      <c r="D1936" s="936"/>
      <c r="E1936" s="936"/>
      <c r="F1936" s="10" t="s">
        <v>1204</v>
      </c>
      <c r="G1936" s="243">
        <v>3</v>
      </c>
      <c r="H1936" s="936"/>
      <c r="I1936" s="10" t="s">
        <v>1050</v>
      </c>
      <c r="J1936" s="55"/>
      <c r="K1936" s="945"/>
      <c r="L1936" s="943"/>
      <c r="M1936" s="943"/>
      <c r="N1936" s="622"/>
    </row>
    <row r="1937" spans="1:14" s="5" customFormat="1" ht="11.25" x14ac:dyDescent="0.25">
      <c r="A1937" s="927"/>
      <c r="B1937" s="928"/>
      <c r="C1937" s="929"/>
      <c r="D1937" s="936"/>
      <c r="E1937" s="936"/>
      <c r="F1937" s="10" t="s">
        <v>4541</v>
      </c>
      <c r="G1937" s="243">
        <v>1</v>
      </c>
      <c r="H1937" s="936"/>
      <c r="I1937" s="10" t="s">
        <v>1050</v>
      </c>
      <c r="J1937" s="55"/>
      <c r="K1937" s="945"/>
      <c r="L1937" s="943"/>
      <c r="M1937" s="943"/>
      <c r="N1937" s="622"/>
    </row>
    <row r="1938" spans="1:14" s="5" customFormat="1" ht="11.25" x14ac:dyDescent="0.25">
      <c r="A1938" s="927"/>
      <c r="B1938" s="928"/>
      <c r="C1938" s="929"/>
      <c r="D1938" s="936"/>
      <c r="E1938" s="936"/>
      <c r="F1938" s="10" t="s">
        <v>1206</v>
      </c>
      <c r="G1938" s="243">
        <v>1</v>
      </c>
      <c r="H1938" s="936"/>
      <c r="I1938" s="10" t="s">
        <v>1050</v>
      </c>
      <c r="J1938" s="55"/>
      <c r="K1938" s="945"/>
      <c r="L1938" s="943"/>
      <c r="M1938" s="943"/>
      <c r="N1938" s="622"/>
    </row>
    <row r="1939" spans="1:14" s="5" customFormat="1" ht="11.25" x14ac:dyDescent="0.25">
      <c r="A1939" s="927"/>
      <c r="B1939" s="928"/>
      <c r="C1939" s="929"/>
      <c r="D1939" s="936"/>
      <c r="E1939" s="936"/>
      <c r="F1939" s="10" t="s">
        <v>1207</v>
      </c>
      <c r="G1939" s="243">
        <v>3</v>
      </c>
      <c r="H1939" s="936"/>
      <c r="I1939" s="10" t="s">
        <v>1050</v>
      </c>
      <c r="J1939" s="55"/>
      <c r="K1939" s="945"/>
      <c r="L1939" s="943"/>
      <c r="M1939" s="943"/>
      <c r="N1939" s="622"/>
    </row>
    <row r="1940" spans="1:14" s="5" customFormat="1" ht="11.25" x14ac:dyDescent="0.25">
      <c r="A1940" s="927"/>
      <c r="B1940" s="928"/>
      <c r="C1940" s="929"/>
      <c r="D1940" s="936"/>
      <c r="E1940" s="936"/>
      <c r="F1940" s="10" t="s">
        <v>4542</v>
      </c>
      <c r="G1940" s="243">
        <v>1</v>
      </c>
      <c r="H1940" s="936"/>
      <c r="I1940" s="10" t="s">
        <v>1050</v>
      </c>
      <c r="J1940" s="55"/>
      <c r="K1940" s="945"/>
      <c r="L1940" s="943"/>
      <c r="M1940" s="943"/>
      <c r="N1940" s="622"/>
    </row>
    <row r="1941" spans="1:14" s="5" customFormat="1" ht="11.25" x14ac:dyDescent="0.25">
      <c r="A1941" s="927"/>
      <c r="B1941" s="928"/>
      <c r="C1941" s="929"/>
      <c r="D1941" s="936"/>
      <c r="E1941" s="936"/>
      <c r="F1941" s="10" t="s">
        <v>1208</v>
      </c>
      <c r="G1941" s="243">
        <v>1</v>
      </c>
      <c r="H1941" s="936"/>
      <c r="I1941" s="10" t="s">
        <v>1050</v>
      </c>
      <c r="J1941" s="55"/>
      <c r="K1941" s="945"/>
      <c r="L1941" s="943"/>
      <c r="M1941" s="943"/>
      <c r="N1941" s="622"/>
    </row>
    <row r="1942" spans="1:14" s="5" customFormat="1" ht="11.25" x14ac:dyDescent="0.25">
      <c r="A1942" s="927"/>
      <c r="B1942" s="928"/>
      <c r="C1942" s="929"/>
      <c r="D1942" s="936"/>
      <c r="E1942" s="936"/>
      <c r="F1942" s="10" t="s">
        <v>4543</v>
      </c>
      <c r="G1942" s="243">
        <v>1</v>
      </c>
      <c r="H1942" s="936"/>
      <c r="I1942" s="10" t="s">
        <v>1050</v>
      </c>
      <c r="J1942" s="55"/>
      <c r="K1942" s="945"/>
      <c r="L1942" s="943"/>
      <c r="M1942" s="943"/>
      <c r="N1942" s="622"/>
    </row>
    <row r="1943" spans="1:14" s="5" customFormat="1" ht="11.25" x14ac:dyDescent="0.25">
      <c r="A1943" s="927"/>
      <c r="B1943" s="928"/>
      <c r="C1943" s="929"/>
      <c r="D1943" s="936"/>
      <c r="E1943" s="936"/>
      <c r="F1943" s="10" t="s">
        <v>1209</v>
      </c>
      <c r="G1943" s="243">
        <v>2</v>
      </c>
      <c r="H1943" s="936"/>
      <c r="I1943" s="10" t="s">
        <v>1050</v>
      </c>
      <c r="J1943" s="55"/>
      <c r="K1943" s="945"/>
      <c r="L1943" s="943"/>
      <c r="M1943" s="943"/>
      <c r="N1943" s="622"/>
    </row>
    <row r="1944" spans="1:14" s="5" customFormat="1" ht="11.25" x14ac:dyDescent="0.25">
      <c r="A1944" s="927"/>
      <c r="B1944" s="928"/>
      <c r="C1944" s="929"/>
      <c r="D1944" s="936"/>
      <c r="E1944" s="936"/>
      <c r="F1944" s="10" t="s">
        <v>1210</v>
      </c>
      <c r="G1944" s="243">
        <v>5</v>
      </c>
      <c r="H1944" s="936"/>
      <c r="I1944" s="10" t="s">
        <v>1050</v>
      </c>
      <c r="J1944" s="55"/>
      <c r="K1944" s="945"/>
      <c r="L1944" s="943"/>
      <c r="M1944" s="943"/>
      <c r="N1944" s="622"/>
    </row>
    <row r="1945" spans="1:14" s="5" customFormat="1" ht="11.25" x14ac:dyDescent="0.25">
      <c r="A1945" s="927"/>
      <c r="B1945" s="928"/>
      <c r="C1945" s="929"/>
      <c r="D1945" s="936"/>
      <c r="E1945" s="936"/>
      <c r="F1945" s="10" t="s">
        <v>1211</v>
      </c>
      <c r="G1945" s="243">
        <v>1</v>
      </c>
      <c r="H1945" s="936"/>
      <c r="I1945" s="10" t="s">
        <v>1050</v>
      </c>
      <c r="J1945" s="55"/>
      <c r="K1945" s="945"/>
      <c r="L1945" s="943"/>
      <c r="M1945" s="943"/>
      <c r="N1945" s="622"/>
    </row>
    <row r="1946" spans="1:14" s="5" customFormat="1" ht="11.25" x14ac:dyDescent="0.25">
      <c r="A1946" s="927"/>
      <c r="B1946" s="928"/>
      <c r="C1946" s="929"/>
      <c r="D1946" s="936"/>
      <c r="E1946" s="936"/>
      <c r="F1946" s="10" t="s">
        <v>1212</v>
      </c>
      <c r="G1946" s="243">
        <v>1</v>
      </c>
      <c r="H1946" s="936"/>
      <c r="I1946" s="10" t="s">
        <v>1050</v>
      </c>
      <c r="J1946" s="55"/>
      <c r="K1946" s="945"/>
      <c r="L1946" s="943"/>
      <c r="M1946" s="943"/>
      <c r="N1946" s="622"/>
    </row>
    <row r="1947" spans="1:14" s="5" customFormat="1" ht="11.25" x14ac:dyDescent="0.25">
      <c r="A1947" s="927" t="s">
        <v>7292</v>
      </c>
      <c r="B1947" s="928" t="s">
        <v>0</v>
      </c>
      <c r="C1947" s="929" t="s">
        <v>5831</v>
      </c>
      <c r="D1947" s="936" t="s">
        <v>67</v>
      </c>
      <c r="E1947" s="936" t="s">
        <v>4544</v>
      </c>
      <c r="F1947" s="10" t="s">
        <v>5834</v>
      </c>
      <c r="G1947" s="243">
        <v>1</v>
      </c>
      <c r="H1947" s="936" t="s">
        <v>6682</v>
      </c>
      <c r="I1947" s="10" t="s">
        <v>1050</v>
      </c>
      <c r="J1947" s="55"/>
      <c r="K1947" s="945">
        <v>4</v>
      </c>
      <c r="L1947" s="943"/>
      <c r="M1947" s="943"/>
      <c r="N1947" s="622"/>
    </row>
    <row r="1948" spans="1:14" s="5" customFormat="1" ht="11.25" x14ac:dyDescent="0.25">
      <c r="A1948" s="927"/>
      <c r="B1948" s="928"/>
      <c r="C1948" s="929"/>
      <c r="D1948" s="936"/>
      <c r="E1948" s="936"/>
      <c r="F1948" s="10" t="s">
        <v>1201</v>
      </c>
      <c r="G1948" s="243">
        <v>1</v>
      </c>
      <c r="H1948" s="936"/>
      <c r="I1948" s="10" t="s">
        <v>1050</v>
      </c>
      <c r="J1948" s="55"/>
      <c r="K1948" s="945"/>
      <c r="L1948" s="943"/>
      <c r="M1948" s="943"/>
      <c r="N1948" s="622"/>
    </row>
    <row r="1949" spans="1:14" s="5" customFormat="1" ht="11.25" x14ac:dyDescent="0.25">
      <c r="A1949" s="927"/>
      <c r="B1949" s="928"/>
      <c r="C1949" s="929"/>
      <c r="D1949" s="936"/>
      <c r="E1949" s="936"/>
      <c r="F1949" s="10" t="s">
        <v>1202</v>
      </c>
      <c r="G1949" s="243">
        <v>1</v>
      </c>
      <c r="H1949" s="936"/>
      <c r="I1949" s="10" t="s">
        <v>1050</v>
      </c>
      <c r="J1949" s="55"/>
      <c r="K1949" s="945"/>
      <c r="L1949" s="943"/>
      <c r="M1949" s="943"/>
      <c r="N1949" s="622"/>
    </row>
    <row r="1950" spans="1:14" s="5" customFormat="1" ht="11.25" x14ac:dyDescent="0.25">
      <c r="A1950" s="927"/>
      <c r="B1950" s="928"/>
      <c r="C1950" s="929"/>
      <c r="D1950" s="936"/>
      <c r="E1950" s="936"/>
      <c r="F1950" s="10" t="s">
        <v>4545</v>
      </c>
      <c r="G1950" s="243">
        <v>1</v>
      </c>
      <c r="H1950" s="936"/>
      <c r="I1950" s="10" t="s">
        <v>1050</v>
      </c>
      <c r="J1950" s="55"/>
      <c r="K1950" s="945"/>
      <c r="L1950" s="943"/>
      <c r="M1950" s="943"/>
      <c r="N1950" s="622"/>
    </row>
    <row r="1951" spans="1:14" s="5" customFormat="1" ht="11.25" x14ac:dyDescent="0.25">
      <c r="A1951" s="927"/>
      <c r="B1951" s="928"/>
      <c r="C1951" s="929"/>
      <c r="D1951" s="936"/>
      <c r="E1951" s="936"/>
      <c r="F1951" s="10" t="s">
        <v>1209</v>
      </c>
      <c r="G1951" s="243">
        <v>2</v>
      </c>
      <c r="H1951" s="936"/>
      <c r="I1951" s="10" t="s">
        <v>1050</v>
      </c>
      <c r="J1951" s="55"/>
      <c r="K1951" s="945"/>
      <c r="L1951" s="943"/>
      <c r="M1951" s="943"/>
      <c r="N1951" s="622"/>
    </row>
    <row r="1952" spans="1:14" s="5" customFormat="1" ht="11.25" x14ac:dyDescent="0.25">
      <c r="A1952" s="927"/>
      <c r="B1952" s="928"/>
      <c r="C1952" s="929"/>
      <c r="D1952" s="936"/>
      <c r="E1952" s="936"/>
      <c r="F1952" s="10" t="s">
        <v>4546</v>
      </c>
      <c r="G1952" s="243">
        <v>3</v>
      </c>
      <c r="H1952" s="936"/>
      <c r="I1952" s="10" t="s">
        <v>1050</v>
      </c>
      <c r="J1952" s="55"/>
      <c r="K1952" s="945"/>
      <c r="L1952" s="943"/>
      <c r="M1952" s="943"/>
      <c r="N1952" s="622"/>
    </row>
    <row r="1953" spans="1:14" s="5" customFormat="1" ht="11.25" x14ac:dyDescent="0.25">
      <c r="A1953" s="927"/>
      <c r="B1953" s="928"/>
      <c r="C1953" s="929"/>
      <c r="D1953" s="936"/>
      <c r="E1953" s="936"/>
      <c r="F1953" s="10" t="s">
        <v>1212</v>
      </c>
      <c r="G1953" s="243">
        <v>1</v>
      </c>
      <c r="H1953" s="936"/>
      <c r="I1953" s="10" t="s">
        <v>1050</v>
      </c>
      <c r="J1953" s="55"/>
      <c r="K1953" s="945"/>
      <c r="L1953" s="943"/>
      <c r="M1953" s="943"/>
      <c r="N1953" s="622"/>
    </row>
    <row r="1954" spans="1:14" s="5" customFormat="1" ht="22.5" x14ac:dyDescent="0.25">
      <c r="A1954" s="927"/>
      <c r="B1954" s="928"/>
      <c r="C1954" s="929"/>
      <c r="D1954" s="936"/>
      <c r="E1954" s="936"/>
      <c r="F1954" s="10" t="s">
        <v>1214</v>
      </c>
      <c r="G1954" s="243">
        <v>11</v>
      </c>
      <c r="H1954" s="936"/>
      <c r="I1954" s="10" t="s">
        <v>1050</v>
      </c>
      <c r="J1954" s="55"/>
      <c r="K1954" s="945"/>
      <c r="L1954" s="943"/>
      <c r="M1954" s="943"/>
      <c r="N1954" s="622"/>
    </row>
    <row r="1955" spans="1:14" s="5" customFormat="1" ht="22.5" x14ac:dyDescent="0.25">
      <c r="A1955" s="269" t="s">
        <v>7293</v>
      </c>
      <c r="B1955" s="430" t="s">
        <v>6683</v>
      </c>
      <c r="C1955" s="437" t="s">
        <v>5831</v>
      </c>
      <c r="D1955" s="275" t="s">
        <v>6688</v>
      </c>
      <c r="E1955" s="275" t="s">
        <v>5831</v>
      </c>
      <c r="F1955" s="10" t="s">
        <v>6689</v>
      </c>
      <c r="G1955" s="271">
        <v>156</v>
      </c>
      <c r="H1955" s="362" t="s">
        <v>6684</v>
      </c>
      <c r="I1955" s="10" t="s">
        <v>1057</v>
      </c>
      <c r="J1955" s="55" t="s">
        <v>1058</v>
      </c>
      <c r="K1955" s="273">
        <v>1</v>
      </c>
      <c r="L1955" s="833"/>
      <c r="M1955" s="833"/>
      <c r="N1955" s="622"/>
    </row>
    <row r="1956" spans="1:14" s="5" customFormat="1" ht="11.25" x14ac:dyDescent="0.25">
      <c r="A1956" s="927" t="s">
        <v>7294</v>
      </c>
      <c r="B1956" s="928" t="s">
        <v>740</v>
      </c>
      <c r="C1956" s="929" t="s">
        <v>5831</v>
      </c>
      <c r="D1956" s="927" t="s">
        <v>6719</v>
      </c>
      <c r="E1956" s="936" t="s">
        <v>4548</v>
      </c>
      <c r="F1956" s="10" t="s">
        <v>4905</v>
      </c>
      <c r="G1956" s="243">
        <v>1</v>
      </c>
      <c r="H1956" s="936" t="s">
        <v>6682</v>
      </c>
      <c r="I1956" s="10" t="s">
        <v>1596</v>
      </c>
      <c r="J1956" s="55" t="s">
        <v>4549</v>
      </c>
      <c r="K1956" s="945">
        <v>12</v>
      </c>
      <c r="L1956" s="943"/>
      <c r="M1956" s="943"/>
      <c r="N1956" s="622"/>
    </row>
    <row r="1957" spans="1:14" s="5" customFormat="1" ht="11.25" x14ac:dyDescent="0.25">
      <c r="A1957" s="927"/>
      <c r="B1957" s="928"/>
      <c r="C1957" s="929"/>
      <c r="D1957" s="927"/>
      <c r="E1957" s="936"/>
      <c r="F1957" s="10" t="s">
        <v>3885</v>
      </c>
      <c r="G1957" s="243">
        <v>1</v>
      </c>
      <c r="H1957" s="936"/>
      <c r="I1957" s="10" t="s">
        <v>1050</v>
      </c>
      <c r="J1957" s="55"/>
      <c r="K1957" s="945"/>
      <c r="L1957" s="943"/>
      <c r="M1957" s="943"/>
      <c r="N1957" s="622"/>
    </row>
    <row r="1958" spans="1:14" s="5" customFormat="1" ht="11.25" x14ac:dyDescent="0.25">
      <c r="A1958" s="927"/>
      <c r="B1958" s="928"/>
      <c r="C1958" s="929"/>
      <c r="D1958" s="927"/>
      <c r="E1958" s="936"/>
      <c r="F1958" s="10" t="s">
        <v>4550</v>
      </c>
      <c r="G1958" s="243">
        <v>1</v>
      </c>
      <c r="H1958" s="936"/>
      <c r="I1958" s="10" t="s">
        <v>1050</v>
      </c>
      <c r="J1958" s="55"/>
      <c r="K1958" s="945"/>
      <c r="L1958" s="943"/>
      <c r="M1958" s="943"/>
      <c r="N1958" s="622"/>
    </row>
    <row r="1959" spans="1:14" s="5" customFormat="1" ht="22.5" x14ac:dyDescent="0.25">
      <c r="A1959" s="927"/>
      <c r="B1959" s="928"/>
      <c r="C1959" s="929"/>
      <c r="D1959" s="927"/>
      <c r="E1959" s="936"/>
      <c r="F1959" s="10" t="s">
        <v>4551</v>
      </c>
      <c r="G1959" s="243">
        <v>1</v>
      </c>
      <c r="H1959" s="936"/>
      <c r="I1959" s="10" t="s">
        <v>1596</v>
      </c>
      <c r="J1959" s="55" t="s">
        <v>4552</v>
      </c>
      <c r="K1959" s="945"/>
      <c r="L1959" s="943"/>
      <c r="M1959" s="943"/>
      <c r="N1959" s="622"/>
    </row>
    <row r="1960" spans="1:14" s="5" customFormat="1" ht="22.5" x14ac:dyDescent="0.25">
      <c r="A1960" s="927"/>
      <c r="B1960" s="928"/>
      <c r="C1960" s="929"/>
      <c r="D1960" s="927"/>
      <c r="E1960" s="936"/>
      <c r="F1960" s="10" t="s">
        <v>4553</v>
      </c>
      <c r="G1960" s="243">
        <v>1</v>
      </c>
      <c r="H1960" s="936"/>
      <c r="I1960" s="10" t="s">
        <v>1596</v>
      </c>
      <c r="J1960" s="55" t="s">
        <v>4554</v>
      </c>
      <c r="K1960" s="945"/>
      <c r="L1960" s="943"/>
      <c r="M1960" s="943"/>
      <c r="N1960" s="622"/>
    </row>
    <row r="1961" spans="1:14" s="5" customFormat="1" ht="22.5" x14ac:dyDescent="0.25">
      <c r="A1961" s="927"/>
      <c r="B1961" s="928"/>
      <c r="C1961" s="929"/>
      <c r="D1961" s="927"/>
      <c r="E1961" s="936"/>
      <c r="F1961" s="10" t="s">
        <v>4555</v>
      </c>
      <c r="G1961" s="243">
        <v>1</v>
      </c>
      <c r="H1961" s="936"/>
      <c r="I1961" s="10" t="s">
        <v>1596</v>
      </c>
      <c r="J1961" s="55" t="s">
        <v>4556</v>
      </c>
      <c r="K1961" s="945"/>
      <c r="L1961" s="943"/>
      <c r="M1961" s="943"/>
      <c r="N1961" s="622"/>
    </row>
    <row r="1962" spans="1:14" s="5" customFormat="1" ht="11.25" x14ac:dyDescent="0.25">
      <c r="A1962" s="927"/>
      <c r="B1962" s="928"/>
      <c r="C1962" s="929"/>
      <c r="D1962" s="927"/>
      <c r="E1962" s="936"/>
      <c r="F1962" s="10" t="s">
        <v>1130</v>
      </c>
      <c r="G1962" s="243">
        <v>1</v>
      </c>
      <c r="H1962" s="936"/>
      <c r="I1962" s="10" t="s">
        <v>4557</v>
      </c>
      <c r="J1962" s="55" t="s">
        <v>4558</v>
      </c>
      <c r="K1962" s="945"/>
      <c r="L1962" s="943"/>
      <c r="M1962" s="943"/>
      <c r="N1962" s="622"/>
    </row>
    <row r="1963" spans="1:14" s="5" customFormat="1" ht="11.25" x14ac:dyDescent="0.25">
      <c r="A1963" s="927"/>
      <c r="B1963" s="928"/>
      <c r="C1963" s="929"/>
      <c r="D1963" s="927"/>
      <c r="E1963" s="936"/>
      <c r="F1963" s="10" t="s">
        <v>1433</v>
      </c>
      <c r="G1963" s="243">
        <v>1</v>
      </c>
      <c r="H1963" s="936"/>
      <c r="I1963" s="10" t="s">
        <v>1050</v>
      </c>
      <c r="J1963" s="55"/>
      <c r="K1963" s="945"/>
      <c r="L1963" s="943"/>
      <c r="M1963" s="943"/>
      <c r="N1963" s="622"/>
    </row>
    <row r="1964" spans="1:14" s="5" customFormat="1" ht="22.5" x14ac:dyDescent="0.25">
      <c r="A1964" s="927"/>
      <c r="B1964" s="928"/>
      <c r="C1964" s="929"/>
      <c r="D1964" s="927"/>
      <c r="E1964" s="936"/>
      <c r="F1964" s="10" t="s">
        <v>2100</v>
      </c>
      <c r="G1964" s="243">
        <v>1</v>
      </c>
      <c r="H1964" s="936"/>
      <c r="I1964" s="10" t="s">
        <v>2099</v>
      </c>
      <c r="J1964" s="55" t="s">
        <v>4559</v>
      </c>
      <c r="K1964" s="945"/>
      <c r="L1964" s="943"/>
      <c r="M1964" s="943"/>
      <c r="N1964" s="622"/>
    </row>
    <row r="1965" spans="1:14" s="5" customFormat="1" ht="22.5" x14ac:dyDescent="0.25">
      <c r="A1965" s="927"/>
      <c r="B1965" s="928"/>
      <c r="C1965" s="929"/>
      <c r="D1965" s="927"/>
      <c r="E1965" s="936"/>
      <c r="F1965" s="10" t="s">
        <v>2098</v>
      </c>
      <c r="G1965" s="243">
        <v>2</v>
      </c>
      <c r="H1965" s="936"/>
      <c r="I1965" s="10" t="s">
        <v>2099</v>
      </c>
      <c r="J1965" s="55" t="s">
        <v>4560</v>
      </c>
      <c r="K1965" s="945"/>
      <c r="L1965" s="943"/>
      <c r="M1965" s="943"/>
      <c r="N1965" s="622"/>
    </row>
    <row r="1966" spans="1:14" s="5" customFormat="1" ht="22.5" x14ac:dyDescent="0.25">
      <c r="A1966" s="927"/>
      <c r="B1966" s="928"/>
      <c r="C1966" s="929"/>
      <c r="D1966" s="927"/>
      <c r="E1966" s="936"/>
      <c r="F1966" s="10" t="s">
        <v>2098</v>
      </c>
      <c r="G1966" s="243">
        <v>1</v>
      </c>
      <c r="H1966" s="936"/>
      <c r="I1966" s="10" t="s">
        <v>2099</v>
      </c>
      <c r="J1966" s="55" t="s">
        <v>4561</v>
      </c>
      <c r="K1966" s="945"/>
      <c r="L1966" s="943"/>
      <c r="M1966" s="943"/>
      <c r="N1966" s="622"/>
    </row>
    <row r="1967" spans="1:14" s="5" customFormat="1" ht="11.25" x14ac:dyDescent="0.25">
      <c r="A1967" s="927"/>
      <c r="B1967" s="928"/>
      <c r="C1967" s="929"/>
      <c r="D1967" s="927"/>
      <c r="E1967" s="936"/>
      <c r="F1967" s="10" t="s">
        <v>2097</v>
      </c>
      <c r="G1967" s="243">
        <v>7</v>
      </c>
      <c r="H1967" s="936"/>
      <c r="I1967" s="10" t="s">
        <v>1050</v>
      </c>
      <c r="J1967" s="55" t="s">
        <v>4562</v>
      </c>
      <c r="K1967" s="945"/>
      <c r="L1967" s="943"/>
      <c r="M1967" s="943"/>
      <c r="N1967" s="622"/>
    </row>
    <row r="1968" spans="1:14" s="5" customFormat="1" ht="11.25" x14ac:dyDescent="0.25">
      <c r="A1968" s="927"/>
      <c r="B1968" s="928"/>
      <c r="C1968" s="929"/>
      <c r="D1968" s="927"/>
      <c r="E1968" s="936"/>
      <c r="F1968" s="10" t="s">
        <v>4563</v>
      </c>
      <c r="G1968" s="243">
        <v>1</v>
      </c>
      <c r="H1968" s="936"/>
      <c r="I1968" s="10" t="s">
        <v>1050</v>
      </c>
      <c r="J1968" s="55"/>
      <c r="K1968" s="945"/>
      <c r="L1968" s="943"/>
      <c r="M1968" s="943"/>
      <c r="N1968" s="622"/>
    </row>
    <row r="1969" spans="1:14" s="5" customFormat="1" ht="11.25" x14ac:dyDescent="0.25">
      <c r="A1969" s="927"/>
      <c r="B1969" s="928"/>
      <c r="C1969" s="929"/>
      <c r="D1969" s="927"/>
      <c r="E1969" s="936"/>
      <c r="F1969" s="10" t="s">
        <v>2094</v>
      </c>
      <c r="G1969" s="243">
        <v>1</v>
      </c>
      <c r="H1969" s="936"/>
      <c r="I1969" s="10" t="s">
        <v>2711</v>
      </c>
      <c r="J1969" s="55" t="s">
        <v>4564</v>
      </c>
      <c r="K1969" s="945"/>
      <c r="L1969" s="943"/>
      <c r="M1969" s="943"/>
      <c r="N1969" s="622"/>
    </row>
    <row r="1970" spans="1:14" s="5" customFormat="1" ht="11.25" x14ac:dyDescent="0.25">
      <c r="A1970" s="927"/>
      <c r="B1970" s="928"/>
      <c r="C1970" s="929"/>
      <c r="D1970" s="927"/>
      <c r="E1970" s="936"/>
      <c r="F1970" s="10" t="s">
        <v>2094</v>
      </c>
      <c r="G1970" s="243">
        <v>1</v>
      </c>
      <c r="H1970" s="936"/>
      <c r="I1970" s="10" t="s">
        <v>2711</v>
      </c>
      <c r="J1970" s="55" t="s">
        <v>4565</v>
      </c>
      <c r="K1970" s="945"/>
      <c r="L1970" s="943"/>
      <c r="M1970" s="943"/>
      <c r="N1970" s="622"/>
    </row>
    <row r="1971" spans="1:14" s="5" customFormat="1" ht="11.25" x14ac:dyDescent="0.25">
      <c r="A1971" s="927"/>
      <c r="B1971" s="928"/>
      <c r="C1971" s="929"/>
      <c r="D1971" s="927"/>
      <c r="E1971" s="936"/>
      <c r="F1971" s="10" t="s">
        <v>1247</v>
      </c>
      <c r="G1971" s="243">
        <v>2</v>
      </c>
      <c r="H1971" s="936"/>
      <c r="I1971" s="10" t="s">
        <v>1050</v>
      </c>
      <c r="J1971" s="55"/>
      <c r="K1971" s="945"/>
      <c r="L1971" s="943"/>
      <c r="M1971" s="943"/>
      <c r="N1971" s="622"/>
    </row>
    <row r="1972" spans="1:14" s="5" customFormat="1" ht="11.25" x14ac:dyDescent="0.25">
      <c r="A1972" s="927"/>
      <c r="B1972" s="928"/>
      <c r="C1972" s="929"/>
      <c r="D1972" s="927"/>
      <c r="E1972" s="936"/>
      <c r="F1972" s="10" t="s">
        <v>1130</v>
      </c>
      <c r="G1972" s="243">
        <v>1</v>
      </c>
      <c r="H1972" s="936"/>
      <c r="I1972" s="10" t="s">
        <v>1050</v>
      </c>
      <c r="J1972" s="55"/>
      <c r="K1972" s="945"/>
      <c r="L1972" s="943"/>
      <c r="M1972" s="943"/>
      <c r="N1972" s="622"/>
    </row>
    <row r="1973" spans="1:14" s="5" customFormat="1" ht="11.25" x14ac:dyDescent="0.25">
      <c r="A1973" s="927"/>
      <c r="B1973" s="928"/>
      <c r="C1973" s="929"/>
      <c r="D1973" s="927"/>
      <c r="E1973" s="936"/>
      <c r="F1973" s="10" t="s">
        <v>1369</v>
      </c>
      <c r="G1973" s="243">
        <v>2</v>
      </c>
      <c r="H1973" s="936"/>
      <c r="I1973" s="10" t="s">
        <v>1050</v>
      </c>
      <c r="J1973" s="55"/>
      <c r="K1973" s="945"/>
      <c r="L1973" s="943"/>
      <c r="M1973" s="943"/>
      <c r="N1973" s="622"/>
    </row>
    <row r="1974" spans="1:14" s="5" customFormat="1" ht="11.25" x14ac:dyDescent="0.25">
      <c r="A1974" s="927"/>
      <c r="B1974" s="928"/>
      <c r="C1974" s="929"/>
      <c r="D1974" s="927"/>
      <c r="E1974" s="936"/>
      <c r="F1974" s="10" t="s">
        <v>4551</v>
      </c>
      <c r="G1974" s="243">
        <v>2</v>
      </c>
      <c r="H1974" s="936"/>
      <c r="I1974" s="10" t="s">
        <v>1050</v>
      </c>
      <c r="J1974" s="55"/>
      <c r="K1974" s="945"/>
      <c r="L1974" s="943"/>
      <c r="M1974" s="943"/>
      <c r="N1974" s="622"/>
    </row>
    <row r="1975" spans="1:14" s="5" customFormat="1" ht="11.25" x14ac:dyDescent="0.25">
      <c r="A1975" s="927"/>
      <c r="B1975" s="928"/>
      <c r="C1975" s="929"/>
      <c r="D1975" s="927"/>
      <c r="E1975" s="936"/>
      <c r="F1975" s="10" t="s">
        <v>1369</v>
      </c>
      <c r="G1975" s="243">
        <v>1</v>
      </c>
      <c r="H1975" s="936"/>
      <c r="I1975" s="10" t="s">
        <v>1050</v>
      </c>
      <c r="J1975" s="55"/>
      <c r="K1975" s="945"/>
      <c r="L1975" s="943"/>
      <c r="M1975" s="943"/>
      <c r="N1975" s="622"/>
    </row>
    <row r="1976" spans="1:14" s="5" customFormat="1" ht="11.25" x14ac:dyDescent="0.25">
      <c r="A1976" s="927"/>
      <c r="B1976" s="928"/>
      <c r="C1976" s="929"/>
      <c r="D1976" s="927"/>
      <c r="E1976" s="936"/>
      <c r="F1976" s="10" t="s">
        <v>4566</v>
      </c>
      <c r="G1976" s="243">
        <v>1</v>
      </c>
      <c r="H1976" s="936"/>
      <c r="I1976" s="10" t="s">
        <v>1050</v>
      </c>
      <c r="J1976" s="55"/>
      <c r="K1976" s="945"/>
      <c r="L1976" s="943"/>
      <c r="M1976" s="943"/>
      <c r="N1976" s="622"/>
    </row>
    <row r="1977" spans="1:14" s="5" customFormat="1" ht="11.25" x14ac:dyDescent="0.25">
      <c r="A1977" s="927"/>
      <c r="B1977" s="928"/>
      <c r="C1977" s="929"/>
      <c r="D1977" s="927"/>
      <c r="E1977" s="936"/>
      <c r="F1977" s="10" t="s">
        <v>1369</v>
      </c>
      <c r="G1977" s="243">
        <v>1</v>
      </c>
      <c r="H1977" s="936"/>
      <c r="I1977" s="10" t="s">
        <v>1050</v>
      </c>
      <c r="J1977" s="55"/>
      <c r="K1977" s="945"/>
      <c r="L1977" s="943"/>
      <c r="M1977" s="943"/>
      <c r="N1977" s="622"/>
    </row>
    <row r="1978" spans="1:14" s="5" customFormat="1" ht="22.5" x14ac:dyDescent="0.25">
      <c r="A1978" s="927"/>
      <c r="B1978" s="928"/>
      <c r="C1978" s="929"/>
      <c r="D1978" s="927"/>
      <c r="E1978" s="936"/>
      <c r="F1978" s="10" t="s">
        <v>4567</v>
      </c>
      <c r="G1978" s="243">
        <v>2</v>
      </c>
      <c r="H1978" s="936"/>
      <c r="I1978" s="10" t="s">
        <v>1494</v>
      </c>
      <c r="J1978" s="55" t="s">
        <v>4568</v>
      </c>
      <c r="K1978" s="945"/>
      <c r="L1978" s="943"/>
      <c r="M1978" s="943"/>
      <c r="N1978" s="622"/>
    </row>
    <row r="1979" spans="1:14" s="5" customFormat="1" ht="11.25" x14ac:dyDescent="0.25">
      <c r="A1979" s="927"/>
      <c r="B1979" s="928"/>
      <c r="C1979" s="929"/>
      <c r="D1979" s="927"/>
      <c r="E1979" s="936"/>
      <c r="F1979" s="10" t="s">
        <v>4569</v>
      </c>
      <c r="G1979" s="243">
        <v>4</v>
      </c>
      <c r="H1979" s="936"/>
      <c r="I1979" s="10" t="s">
        <v>4570</v>
      </c>
      <c r="J1979" s="55" t="s">
        <v>3276</v>
      </c>
      <c r="K1979" s="945"/>
      <c r="L1979" s="943"/>
      <c r="M1979" s="943"/>
      <c r="N1979" s="622"/>
    </row>
    <row r="1980" spans="1:14" s="5" customFormat="1" ht="11.25" x14ac:dyDescent="0.25">
      <c r="A1980" s="927"/>
      <c r="B1980" s="928"/>
      <c r="C1980" s="929"/>
      <c r="D1980" s="927"/>
      <c r="E1980" s="936"/>
      <c r="F1980" s="10" t="s">
        <v>1065</v>
      </c>
      <c r="G1980" s="243">
        <v>4</v>
      </c>
      <c r="H1980" s="936"/>
      <c r="I1980" s="10" t="s">
        <v>4570</v>
      </c>
      <c r="J1980" s="55"/>
      <c r="K1980" s="945"/>
      <c r="L1980" s="943"/>
      <c r="M1980" s="943"/>
      <c r="N1980" s="622"/>
    </row>
    <row r="1981" spans="1:14" s="5" customFormat="1" ht="11.25" x14ac:dyDescent="0.25">
      <c r="A1981" s="927"/>
      <c r="B1981" s="928"/>
      <c r="C1981" s="929"/>
      <c r="D1981" s="927"/>
      <c r="E1981" s="936"/>
      <c r="F1981" s="10" t="s">
        <v>4571</v>
      </c>
      <c r="G1981" s="243">
        <v>2</v>
      </c>
      <c r="H1981" s="936"/>
      <c r="I1981" s="10" t="s">
        <v>1050</v>
      </c>
      <c r="J1981" s="55"/>
      <c r="K1981" s="945"/>
      <c r="L1981" s="943"/>
      <c r="M1981" s="943"/>
      <c r="N1981" s="622"/>
    </row>
    <row r="1982" spans="1:14" s="5" customFormat="1" ht="11.25" x14ac:dyDescent="0.25">
      <c r="A1982" s="927"/>
      <c r="B1982" s="928"/>
      <c r="C1982" s="929"/>
      <c r="D1982" s="927"/>
      <c r="E1982" s="936"/>
      <c r="F1982" s="10" t="s">
        <v>4572</v>
      </c>
      <c r="G1982" s="243">
        <v>2</v>
      </c>
      <c r="H1982" s="936"/>
      <c r="I1982" s="10" t="s">
        <v>1050</v>
      </c>
      <c r="J1982" s="55"/>
      <c r="K1982" s="945"/>
      <c r="L1982" s="943"/>
      <c r="M1982" s="943"/>
      <c r="N1982" s="622"/>
    </row>
    <row r="1983" spans="1:14" s="5" customFormat="1" ht="11.25" x14ac:dyDescent="0.25">
      <c r="A1983" s="927"/>
      <c r="B1983" s="928"/>
      <c r="C1983" s="929"/>
      <c r="D1983" s="927"/>
      <c r="E1983" s="936"/>
      <c r="F1983" s="10" t="s">
        <v>3885</v>
      </c>
      <c r="G1983" s="243">
        <v>2</v>
      </c>
      <c r="H1983" s="936"/>
      <c r="I1983" s="10" t="s">
        <v>1069</v>
      </c>
      <c r="J1983" s="55" t="s">
        <v>4573</v>
      </c>
      <c r="K1983" s="945"/>
      <c r="L1983" s="943"/>
      <c r="M1983" s="943"/>
      <c r="N1983" s="622"/>
    </row>
    <row r="1984" spans="1:14" s="3" customFormat="1" ht="11.25" x14ac:dyDescent="0.25">
      <c r="A1984" s="927"/>
      <c r="B1984" s="928"/>
      <c r="C1984" s="929"/>
      <c r="D1984" s="927"/>
      <c r="E1984" s="936"/>
      <c r="F1984" s="10" t="s">
        <v>4574</v>
      </c>
      <c r="G1984" s="243">
        <v>1</v>
      </c>
      <c r="H1984" s="936"/>
      <c r="I1984" s="10" t="s">
        <v>1050</v>
      </c>
      <c r="J1984" s="55"/>
      <c r="K1984" s="945"/>
      <c r="L1984" s="943"/>
      <c r="M1984" s="943"/>
      <c r="N1984" s="681"/>
    </row>
    <row r="1985" spans="1:14" s="3" customFormat="1" ht="11.25" x14ac:dyDescent="0.25">
      <c r="A1985" s="927"/>
      <c r="B1985" s="928"/>
      <c r="C1985" s="929"/>
      <c r="D1985" s="927"/>
      <c r="E1985" s="936"/>
      <c r="F1985" s="10" t="s">
        <v>1130</v>
      </c>
      <c r="G1985" s="243">
        <v>1</v>
      </c>
      <c r="H1985" s="936"/>
      <c r="I1985" s="10" t="s">
        <v>4575</v>
      </c>
      <c r="J1985" s="55" t="s">
        <v>4576</v>
      </c>
      <c r="K1985" s="945"/>
      <c r="L1985" s="943"/>
      <c r="M1985" s="943"/>
      <c r="N1985" s="681"/>
    </row>
    <row r="1986" spans="1:14" s="3" customFormat="1" ht="11.25" x14ac:dyDescent="0.25">
      <c r="A1986" s="927"/>
      <c r="B1986" s="928"/>
      <c r="C1986" s="929"/>
      <c r="D1986" s="927"/>
      <c r="E1986" s="936"/>
      <c r="F1986" s="10" t="s">
        <v>4577</v>
      </c>
      <c r="G1986" s="243">
        <v>5</v>
      </c>
      <c r="H1986" s="936"/>
      <c r="I1986" s="10" t="s">
        <v>125</v>
      </c>
      <c r="J1986" s="55" t="s">
        <v>4578</v>
      </c>
      <c r="K1986" s="945"/>
      <c r="L1986" s="943"/>
      <c r="M1986" s="943"/>
      <c r="N1986" s="681"/>
    </row>
    <row r="1987" spans="1:14" s="3" customFormat="1" ht="11.25" x14ac:dyDescent="0.25">
      <c r="A1987" s="927"/>
      <c r="B1987" s="928"/>
      <c r="C1987" s="929"/>
      <c r="D1987" s="927"/>
      <c r="E1987" s="936"/>
      <c r="F1987" s="10" t="s">
        <v>4577</v>
      </c>
      <c r="G1987" s="243">
        <v>4</v>
      </c>
      <c r="H1987" s="936"/>
      <c r="I1987" s="10" t="s">
        <v>125</v>
      </c>
      <c r="J1987" s="55" t="s">
        <v>4579</v>
      </c>
      <c r="K1987" s="945"/>
      <c r="L1987" s="943"/>
      <c r="M1987" s="943"/>
      <c r="N1987" s="681"/>
    </row>
    <row r="1988" spans="1:14" s="3" customFormat="1" ht="11.25" x14ac:dyDescent="0.25">
      <c r="A1988" s="927"/>
      <c r="B1988" s="928"/>
      <c r="C1988" s="929"/>
      <c r="D1988" s="927"/>
      <c r="E1988" s="936"/>
      <c r="F1988" s="10" t="s">
        <v>4577</v>
      </c>
      <c r="G1988" s="243">
        <v>1</v>
      </c>
      <c r="H1988" s="936"/>
      <c r="I1988" s="10" t="s">
        <v>125</v>
      </c>
      <c r="J1988" s="55" t="s">
        <v>4580</v>
      </c>
      <c r="K1988" s="945"/>
      <c r="L1988" s="943"/>
      <c r="M1988" s="943"/>
      <c r="N1988" s="681"/>
    </row>
    <row r="1989" spans="1:14" s="3" customFormat="1" ht="11.25" x14ac:dyDescent="0.25">
      <c r="A1989" s="927"/>
      <c r="B1989" s="928"/>
      <c r="C1989" s="929"/>
      <c r="D1989" s="927"/>
      <c r="E1989" s="936"/>
      <c r="F1989" s="10" t="s">
        <v>4577</v>
      </c>
      <c r="G1989" s="243">
        <v>1</v>
      </c>
      <c r="H1989" s="936"/>
      <c r="I1989" s="10" t="s">
        <v>125</v>
      </c>
      <c r="J1989" s="55" t="s">
        <v>4581</v>
      </c>
      <c r="K1989" s="945"/>
      <c r="L1989" s="943"/>
      <c r="M1989" s="943"/>
      <c r="N1989" s="681"/>
    </row>
    <row r="1990" spans="1:14" s="3" customFormat="1" ht="11.25" x14ac:dyDescent="0.25">
      <c r="A1990" s="927"/>
      <c r="B1990" s="928"/>
      <c r="C1990" s="929"/>
      <c r="D1990" s="927"/>
      <c r="E1990" s="936"/>
      <c r="F1990" s="10" t="s">
        <v>4577</v>
      </c>
      <c r="G1990" s="243">
        <v>1</v>
      </c>
      <c r="H1990" s="936"/>
      <c r="I1990" s="10" t="s">
        <v>125</v>
      </c>
      <c r="J1990" s="55"/>
      <c r="K1990" s="945"/>
      <c r="L1990" s="943"/>
      <c r="M1990" s="943"/>
      <c r="N1990" s="681"/>
    </row>
    <row r="1991" spans="1:14" s="3" customFormat="1" ht="11.25" x14ac:dyDescent="0.25">
      <c r="A1991" s="927"/>
      <c r="B1991" s="928"/>
      <c r="C1991" s="929"/>
      <c r="D1991" s="927"/>
      <c r="E1991" s="936"/>
      <c r="F1991" s="10" t="s">
        <v>4577</v>
      </c>
      <c r="G1991" s="243">
        <v>1</v>
      </c>
      <c r="H1991" s="936"/>
      <c r="I1991" s="10" t="s">
        <v>125</v>
      </c>
      <c r="J1991" s="55" t="s">
        <v>4582</v>
      </c>
      <c r="K1991" s="945"/>
      <c r="L1991" s="943"/>
      <c r="M1991" s="943"/>
      <c r="N1991" s="681"/>
    </row>
    <row r="1992" spans="1:14" s="3" customFormat="1" ht="11.25" x14ac:dyDescent="0.25">
      <c r="A1992" s="927"/>
      <c r="B1992" s="928"/>
      <c r="C1992" s="929"/>
      <c r="D1992" s="927"/>
      <c r="E1992" s="936"/>
      <c r="F1992" s="10" t="s">
        <v>113</v>
      </c>
      <c r="G1992" s="243">
        <v>1</v>
      </c>
      <c r="H1992" s="936"/>
      <c r="I1992" s="10" t="s">
        <v>125</v>
      </c>
      <c r="J1992" s="55" t="s">
        <v>4583</v>
      </c>
      <c r="K1992" s="945"/>
      <c r="L1992" s="943"/>
      <c r="M1992" s="943"/>
      <c r="N1992" s="681"/>
    </row>
    <row r="1993" spans="1:14" s="3" customFormat="1" ht="11.25" x14ac:dyDescent="0.25">
      <c r="A1993" s="927"/>
      <c r="B1993" s="928"/>
      <c r="C1993" s="929"/>
      <c r="D1993" s="927"/>
      <c r="E1993" s="936"/>
      <c r="F1993" s="10" t="s">
        <v>2100</v>
      </c>
      <c r="G1993" s="243">
        <v>1</v>
      </c>
      <c r="H1993" s="936"/>
      <c r="I1993" s="10" t="s">
        <v>125</v>
      </c>
      <c r="J1993" s="55"/>
      <c r="K1993" s="945"/>
      <c r="L1993" s="943"/>
      <c r="M1993" s="943"/>
      <c r="N1993" s="681"/>
    </row>
    <row r="1994" spans="1:14" s="3" customFormat="1" ht="11.25" x14ac:dyDescent="0.25">
      <c r="A1994" s="927"/>
      <c r="B1994" s="928"/>
      <c r="C1994" s="929"/>
      <c r="D1994" s="927"/>
      <c r="E1994" s="936"/>
      <c r="F1994" s="10" t="s">
        <v>2098</v>
      </c>
      <c r="G1994" s="243">
        <v>1</v>
      </c>
      <c r="H1994" s="936"/>
      <c r="I1994" s="10" t="s">
        <v>125</v>
      </c>
      <c r="J1994" s="55"/>
      <c r="K1994" s="945"/>
      <c r="L1994" s="943"/>
      <c r="M1994" s="943"/>
      <c r="N1994" s="681"/>
    </row>
    <row r="1995" spans="1:14" s="3" customFormat="1" ht="11.25" x14ac:dyDescent="0.25">
      <c r="A1995" s="927"/>
      <c r="B1995" s="928"/>
      <c r="C1995" s="929"/>
      <c r="D1995" s="927"/>
      <c r="E1995" s="936"/>
      <c r="F1995" s="10" t="s">
        <v>1239</v>
      </c>
      <c r="G1995" s="243">
        <v>2</v>
      </c>
      <c r="H1995" s="936"/>
      <c r="I1995" s="10" t="s">
        <v>125</v>
      </c>
      <c r="J1995" s="55" t="s">
        <v>4584</v>
      </c>
      <c r="K1995" s="945"/>
      <c r="L1995" s="943"/>
      <c r="M1995" s="943"/>
      <c r="N1995" s="681"/>
    </row>
    <row r="1996" spans="1:14" s="3" customFormat="1" ht="11.25" x14ac:dyDescent="0.25">
      <c r="A1996" s="927"/>
      <c r="B1996" s="928"/>
      <c r="C1996" s="929"/>
      <c r="D1996" s="927"/>
      <c r="E1996" s="936"/>
      <c r="F1996" s="10" t="s">
        <v>1239</v>
      </c>
      <c r="G1996" s="243">
        <v>2</v>
      </c>
      <c r="H1996" s="936"/>
      <c r="I1996" s="10" t="s">
        <v>1050</v>
      </c>
      <c r="J1996" s="55" t="s">
        <v>4585</v>
      </c>
      <c r="K1996" s="945"/>
      <c r="L1996" s="943"/>
      <c r="M1996" s="943"/>
      <c r="N1996" s="681"/>
    </row>
    <row r="1997" spans="1:14" s="3" customFormat="1" ht="22.5" x14ac:dyDescent="0.25">
      <c r="A1997" s="927"/>
      <c r="B1997" s="928"/>
      <c r="C1997" s="929"/>
      <c r="D1997" s="927"/>
      <c r="E1997" s="936"/>
      <c r="F1997" s="10" t="s">
        <v>4587</v>
      </c>
      <c r="G1997" s="243">
        <v>2</v>
      </c>
      <c r="H1997" s="936"/>
      <c r="I1997" s="10" t="s">
        <v>4588</v>
      </c>
      <c r="J1997" s="55" t="s">
        <v>4589</v>
      </c>
      <c r="K1997" s="945"/>
      <c r="L1997" s="943"/>
      <c r="M1997" s="943"/>
      <c r="N1997" s="681"/>
    </row>
    <row r="1998" spans="1:14" s="3" customFormat="1" ht="22.5" x14ac:dyDescent="0.25">
      <c r="A1998" s="239" t="s">
        <v>7295</v>
      </c>
      <c r="B1998" s="430" t="s">
        <v>6697</v>
      </c>
      <c r="C1998" s="439" t="s">
        <v>5831</v>
      </c>
      <c r="D1998" s="239" t="s">
        <v>6964</v>
      </c>
      <c r="E1998" s="243" t="s">
        <v>1464</v>
      </c>
      <c r="F1998" s="10" t="s">
        <v>4590</v>
      </c>
      <c r="G1998" s="243">
        <v>1</v>
      </c>
      <c r="H1998" s="365" t="s">
        <v>6682</v>
      </c>
      <c r="I1998" s="10" t="s">
        <v>1234</v>
      </c>
      <c r="J1998" s="55" t="s">
        <v>1235</v>
      </c>
      <c r="K1998" s="244">
        <v>2</v>
      </c>
      <c r="L1998" s="833"/>
      <c r="M1998" s="833"/>
      <c r="N1998" s="681"/>
    </row>
    <row r="1999" spans="1:14" s="3" customFormat="1" ht="22.5" x14ac:dyDescent="0.25">
      <c r="A1999" s="269" t="s">
        <v>7296</v>
      </c>
      <c r="B1999" s="430" t="s">
        <v>6697</v>
      </c>
      <c r="C1999" s="439" t="s">
        <v>5831</v>
      </c>
      <c r="D1999" s="243" t="s">
        <v>6698</v>
      </c>
      <c r="E1999" s="243" t="s">
        <v>4667</v>
      </c>
      <c r="F1999" s="10" t="s">
        <v>4668</v>
      </c>
      <c r="G1999" s="243">
        <v>1</v>
      </c>
      <c r="H1999" s="361" t="s">
        <v>6682</v>
      </c>
      <c r="I1999" s="10"/>
      <c r="J1999" s="10"/>
      <c r="K1999" s="241">
        <v>2</v>
      </c>
      <c r="L1999" s="833"/>
      <c r="M1999" s="833"/>
      <c r="N1999" s="681"/>
    </row>
    <row r="2000" spans="1:14" s="3" customFormat="1" ht="11.25" x14ac:dyDescent="0.25">
      <c r="A2000" s="927" t="s">
        <v>7297</v>
      </c>
      <c r="B2000" s="928" t="s">
        <v>6697</v>
      </c>
      <c r="C2000" s="929" t="s">
        <v>5831</v>
      </c>
      <c r="D2000" s="927" t="s">
        <v>6964</v>
      </c>
      <c r="E2000" s="936" t="s">
        <v>4586</v>
      </c>
      <c r="F2000" s="12" t="s">
        <v>4652</v>
      </c>
      <c r="G2000" s="250">
        <v>1</v>
      </c>
      <c r="H2000" s="936" t="s">
        <v>6682</v>
      </c>
      <c r="I2000" s="12" t="s">
        <v>1050</v>
      </c>
      <c r="J2000" s="56"/>
      <c r="K2000" s="945">
        <v>2</v>
      </c>
      <c r="L2000" s="943"/>
      <c r="M2000" s="943"/>
      <c r="N2000" s="681"/>
    </row>
    <row r="2001" spans="1:14" s="3" customFormat="1" ht="11.25" x14ac:dyDescent="0.25">
      <c r="A2001" s="927"/>
      <c r="B2001" s="928"/>
      <c r="C2001" s="929"/>
      <c r="D2001" s="927"/>
      <c r="E2001" s="936"/>
      <c r="F2001" s="12" t="s">
        <v>4625</v>
      </c>
      <c r="G2001" s="250">
        <v>1</v>
      </c>
      <c r="H2001" s="936"/>
      <c r="I2001" s="12" t="s">
        <v>1074</v>
      </c>
      <c r="J2001" s="56" t="s">
        <v>4653</v>
      </c>
      <c r="K2001" s="945"/>
      <c r="L2001" s="943"/>
      <c r="M2001" s="943"/>
      <c r="N2001" s="681"/>
    </row>
    <row r="2002" spans="1:14" s="3" customFormat="1" ht="11.25" x14ac:dyDescent="0.25">
      <c r="A2002" s="927"/>
      <c r="B2002" s="928"/>
      <c r="C2002" s="929"/>
      <c r="D2002" s="927"/>
      <c r="E2002" s="936"/>
      <c r="F2002" s="12" t="s">
        <v>1065</v>
      </c>
      <c r="G2002" s="250">
        <v>1</v>
      </c>
      <c r="H2002" s="936"/>
      <c r="I2002" s="12" t="s">
        <v>1375</v>
      </c>
      <c r="J2002" s="56" t="s">
        <v>4654</v>
      </c>
      <c r="K2002" s="945"/>
      <c r="L2002" s="943"/>
      <c r="M2002" s="943"/>
      <c r="N2002" s="681"/>
    </row>
    <row r="2003" spans="1:14" s="3" customFormat="1" ht="11.25" x14ac:dyDescent="0.25">
      <c r="A2003" s="927"/>
      <c r="B2003" s="928"/>
      <c r="C2003" s="929"/>
      <c r="D2003" s="927"/>
      <c r="E2003" s="936"/>
      <c r="F2003" s="12" t="s">
        <v>1092</v>
      </c>
      <c r="G2003" s="250">
        <v>3</v>
      </c>
      <c r="H2003" s="936"/>
      <c r="I2003" s="12" t="s">
        <v>1050</v>
      </c>
      <c r="J2003" s="56" t="s">
        <v>4655</v>
      </c>
      <c r="K2003" s="945"/>
      <c r="L2003" s="943"/>
      <c r="M2003" s="943"/>
      <c r="N2003" s="681"/>
    </row>
    <row r="2004" spans="1:14" s="3" customFormat="1" ht="11.25" x14ac:dyDescent="0.25">
      <c r="A2004" s="927"/>
      <c r="B2004" s="928"/>
      <c r="C2004" s="929"/>
      <c r="D2004" s="927"/>
      <c r="E2004" s="936"/>
      <c r="F2004" s="12" t="s">
        <v>1080</v>
      </c>
      <c r="G2004" s="250">
        <v>2</v>
      </c>
      <c r="H2004" s="936"/>
      <c r="I2004" s="12" t="s">
        <v>1050</v>
      </c>
      <c r="J2004" s="56" t="s">
        <v>3279</v>
      </c>
      <c r="K2004" s="945"/>
      <c r="L2004" s="943"/>
      <c r="M2004" s="943"/>
      <c r="N2004" s="681"/>
    </row>
    <row r="2005" spans="1:14" s="3" customFormat="1" ht="11.25" x14ac:dyDescent="0.25">
      <c r="A2005" s="927"/>
      <c r="B2005" s="928"/>
      <c r="C2005" s="929"/>
      <c r="D2005" s="927"/>
      <c r="E2005" s="936"/>
      <c r="F2005" s="12" t="s">
        <v>4635</v>
      </c>
      <c r="G2005" s="250">
        <v>1</v>
      </c>
      <c r="H2005" s="936"/>
      <c r="I2005" s="12" t="s">
        <v>1118</v>
      </c>
      <c r="J2005" s="56" t="s">
        <v>4656</v>
      </c>
      <c r="K2005" s="945"/>
      <c r="L2005" s="943"/>
      <c r="M2005" s="943"/>
      <c r="N2005" s="681"/>
    </row>
    <row r="2006" spans="1:14" s="3" customFormat="1" ht="11.25" x14ac:dyDescent="0.25">
      <c r="A2006" s="927" t="s">
        <v>7298</v>
      </c>
      <c r="B2006" s="928" t="s">
        <v>6697</v>
      </c>
      <c r="C2006" s="929" t="s">
        <v>5831</v>
      </c>
      <c r="D2006" s="936" t="s">
        <v>743</v>
      </c>
      <c r="E2006" s="936" t="s">
        <v>4662</v>
      </c>
      <c r="F2006" s="10" t="s">
        <v>1143</v>
      </c>
      <c r="G2006" s="243">
        <v>1</v>
      </c>
      <c r="H2006" s="936" t="s">
        <v>6682</v>
      </c>
      <c r="I2006" s="10" t="s">
        <v>4663</v>
      </c>
      <c r="J2006" s="10" t="s">
        <v>4664</v>
      </c>
      <c r="K2006" s="945">
        <v>2</v>
      </c>
      <c r="L2006" s="943"/>
      <c r="M2006" s="943"/>
      <c r="N2006" s="681"/>
    </row>
    <row r="2007" spans="1:14" s="3" customFormat="1" ht="11.25" x14ac:dyDescent="0.25">
      <c r="A2007" s="927"/>
      <c r="B2007" s="928"/>
      <c r="C2007" s="929"/>
      <c r="D2007" s="936"/>
      <c r="E2007" s="936"/>
      <c r="F2007" s="10" t="s">
        <v>1369</v>
      </c>
      <c r="G2007" s="243">
        <v>1</v>
      </c>
      <c r="H2007" s="936"/>
      <c r="I2007" s="10" t="s">
        <v>1050</v>
      </c>
      <c r="J2007" s="10"/>
      <c r="K2007" s="945"/>
      <c r="L2007" s="943"/>
      <c r="M2007" s="943"/>
      <c r="N2007" s="681"/>
    </row>
    <row r="2008" spans="1:14" s="3" customFormat="1" ht="11.25" x14ac:dyDescent="0.25">
      <c r="A2008" s="927"/>
      <c r="B2008" s="928"/>
      <c r="C2008" s="929"/>
      <c r="D2008" s="936"/>
      <c r="E2008" s="936"/>
      <c r="F2008" s="10" t="s">
        <v>4553</v>
      </c>
      <c r="G2008" s="243">
        <v>1</v>
      </c>
      <c r="H2008" s="936"/>
      <c r="I2008" s="10" t="s">
        <v>1050</v>
      </c>
      <c r="J2008" s="10"/>
      <c r="K2008" s="945"/>
      <c r="L2008" s="943"/>
      <c r="M2008" s="943"/>
      <c r="N2008" s="681"/>
    </row>
    <row r="2009" spans="1:14" s="3" customFormat="1" ht="11.25" x14ac:dyDescent="0.25">
      <c r="A2009" s="927"/>
      <c r="B2009" s="928"/>
      <c r="C2009" s="929"/>
      <c r="D2009" s="936"/>
      <c r="E2009" s="936"/>
      <c r="F2009" s="10" t="s">
        <v>4566</v>
      </c>
      <c r="G2009" s="243">
        <v>1</v>
      </c>
      <c r="H2009" s="936"/>
      <c r="I2009" s="10" t="s">
        <v>1050</v>
      </c>
      <c r="J2009" s="10"/>
      <c r="K2009" s="945"/>
      <c r="L2009" s="943"/>
      <c r="M2009" s="943"/>
      <c r="N2009" s="681"/>
    </row>
    <row r="2010" spans="1:14" s="3" customFormat="1" ht="11.25" x14ac:dyDescent="0.25">
      <c r="A2010" s="927"/>
      <c r="B2010" s="928"/>
      <c r="C2010" s="929"/>
      <c r="D2010" s="936"/>
      <c r="E2010" s="936"/>
      <c r="F2010" s="10" t="s">
        <v>1130</v>
      </c>
      <c r="G2010" s="243">
        <v>1</v>
      </c>
      <c r="H2010" s="936"/>
      <c r="I2010" s="10" t="s">
        <v>1050</v>
      </c>
      <c r="J2010" s="10"/>
      <c r="K2010" s="945"/>
      <c r="L2010" s="943"/>
      <c r="M2010" s="943"/>
      <c r="N2010" s="681"/>
    </row>
    <row r="2011" spans="1:14" s="3" customFormat="1" ht="22.5" x14ac:dyDescent="0.25">
      <c r="A2011" s="927" t="s">
        <v>7299</v>
      </c>
      <c r="B2011" s="928" t="s">
        <v>6697</v>
      </c>
      <c r="C2011" s="929" t="s">
        <v>5831</v>
      </c>
      <c r="D2011" s="936" t="s">
        <v>743</v>
      </c>
      <c r="E2011" s="936" t="s">
        <v>4537</v>
      </c>
      <c r="F2011" s="10" t="s">
        <v>4538</v>
      </c>
      <c r="G2011" s="243">
        <v>2</v>
      </c>
      <c r="H2011" s="936" t="s">
        <v>6682</v>
      </c>
      <c r="I2011" s="10" t="s">
        <v>59</v>
      </c>
      <c r="J2011" s="55" t="s">
        <v>1450</v>
      </c>
      <c r="K2011" s="945">
        <v>2</v>
      </c>
      <c r="L2011" s="943"/>
      <c r="M2011" s="943"/>
      <c r="N2011" s="681"/>
    </row>
    <row r="2012" spans="1:14" s="3" customFormat="1" ht="11.25" x14ac:dyDescent="0.25">
      <c r="A2012" s="927"/>
      <c r="B2012" s="928"/>
      <c r="C2012" s="929"/>
      <c r="D2012" s="936"/>
      <c r="E2012" s="936"/>
      <c r="F2012" s="10" t="s">
        <v>1130</v>
      </c>
      <c r="G2012" s="243">
        <v>2</v>
      </c>
      <c r="H2012" s="936"/>
      <c r="I2012" s="10" t="s">
        <v>59</v>
      </c>
      <c r="J2012" s="55" t="s">
        <v>1146</v>
      </c>
      <c r="K2012" s="945"/>
      <c r="L2012" s="943"/>
      <c r="M2012" s="943"/>
      <c r="N2012" s="681"/>
    </row>
    <row r="2013" spans="1:14" s="3" customFormat="1" ht="11.25" x14ac:dyDescent="0.25">
      <c r="A2013" s="927"/>
      <c r="B2013" s="928"/>
      <c r="C2013" s="929"/>
      <c r="D2013" s="936"/>
      <c r="E2013" s="936"/>
      <c r="F2013" s="10" t="s">
        <v>1447</v>
      </c>
      <c r="G2013" s="243">
        <v>4</v>
      </c>
      <c r="H2013" s="936"/>
      <c r="I2013" s="10" t="s">
        <v>1050</v>
      </c>
      <c r="J2013" s="55" t="s">
        <v>1451</v>
      </c>
      <c r="K2013" s="945"/>
      <c r="L2013" s="943"/>
      <c r="M2013" s="943"/>
      <c r="N2013" s="681"/>
    </row>
    <row r="2014" spans="1:14" s="3" customFormat="1" ht="11.25" x14ac:dyDescent="0.25">
      <c r="A2014" s="927"/>
      <c r="B2014" s="928"/>
      <c r="C2014" s="929"/>
      <c r="D2014" s="936"/>
      <c r="E2014" s="936"/>
      <c r="F2014" s="10" t="s">
        <v>1063</v>
      </c>
      <c r="G2014" s="243">
        <v>2</v>
      </c>
      <c r="H2014" s="936"/>
      <c r="I2014" s="10" t="s">
        <v>1050</v>
      </c>
      <c r="J2014" s="55"/>
      <c r="K2014" s="945"/>
      <c r="L2014" s="943"/>
      <c r="M2014" s="943"/>
      <c r="N2014" s="681"/>
    </row>
    <row r="2015" spans="1:14" s="3" customFormat="1" ht="11.25" x14ac:dyDescent="0.25">
      <c r="A2015" s="927"/>
      <c r="B2015" s="928"/>
      <c r="C2015" s="929"/>
      <c r="D2015" s="936"/>
      <c r="E2015" s="936"/>
      <c r="F2015" s="10" t="s">
        <v>1065</v>
      </c>
      <c r="G2015" s="243">
        <v>2</v>
      </c>
      <c r="H2015" s="936"/>
      <c r="I2015" s="10" t="s">
        <v>1050</v>
      </c>
      <c r="J2015" s="55"/>
      <c r="K2015" s="945"/>
      <c r="L2015" s="943"/>
      <c r="M2015" s="943"/>
      <c r="N2015" s="681"/>
    </row>
    <row r="2016" spans="1:14" s="3" customFormat="1" ht="11.25" x14ac:dyDescent="0.25">
      <c r="A2016" s="927"/>
      <c r="B2016" s="928"/>
      <c r="C2016" s="929"/>
      <c r="D2016" s="936"/>
      <c r="E2016" s="936"/>
      <c r="F2016" s="10" t="s">
        <v>1149</v>
      </c>
      <c r="G2016" s="243">
        <v>2</v>
      </c>
      <c r="H2016" s="936"/>
      <c r="I2016" s="10" t="s">
        <v>1050</v>
      </c>
      <c r="J2016" s="55"/>
      <c r="K2016" s="945"/>
      <c r="L2016" s="943"/>
      <c r="M2016" s="943"/>
      <c r="N2016" s="681"/>
    </row>
    <row r="2017" spans="1:14" s="3" customFormat="1" ht="11.25" x14ac:dyDescent="0.25">
      <c r="A2017" s="927"/>
      <c r="B2017" s="928"/>
      <c r="C2017" s="929"/>
      <c r="D2017" s="936"/>
      <c r="E2017" s="936"/>
      <c r="F2017" s="10" t="s">
        <v>1150</v>
      </c>
      <c r="G2017" s="243">
        <v>2</v>
      </c>
      <c r="H2017" s="936"/>
      <c r="I2017" s="10" t="s">
        <v>1050</v>
      </c>
      <c r="J2017" s="55"/>
      <c r="K2017" s="945"/>
      <c r="L2017" s="943"/>
      <c r="M2017" s="943"/>
      <c r="N2017" s="681"/>
    </row>
    <row r="2018" spans="1:14" s="3" customFormat="1" ht="11.25" x14ac:dyDescent="0.25">
      <c r="A2018" s="927"/>
      <c r="B2018" s="928"/>
      <c r="C2018" s="929"/>
      <c r="D2018" s="936"/>
      <c r="E2018" s="936"/>
      <c r="F2018" s="10" t="s">
        <v>1151</v>
      </c>
      <c r="G2018" s="243">
        <v>2</v>
      </c>
      <c r="H2018" s="936"/>
      <c r="I2018" s="10" t="s">
        <v>1050</v>
      </c>
      <c r="J2018" s="55"/>
      <c r="K2018" s="945"/>
      <c r="L2018" s="943"/>
      <c r="M2018" s="943"/>
      <c r="N2018" s="681"/>
    </row>
    <row r="2019" spans="1:14" s="3" customFormat="1" ht="33.75" x14ac:dyDescent="0.25">
      <c r="A2019" s="239" t="s">
        <v>7260</v>
      </c>
      <c r="B2019" s="430" t="s">
        <v>6690</v>
      </c>
      <c r="C2019" s="437" t="s">
        <v>5831</v>
      </c>
      <c r="D2019" s="243" t="s">
        <v>6811</v>
      </c>
      <c r="E2019" s="239" t="s">
        <v>5831</v>
      </c>
      <c r="F2019" s="12" t="s">
        <v>4918</v>
      </c>
      <c r="G2019" s="243">
        <v>1</v>
      </c>
      <c r="H2019" s="359" t="s">
        <v>6682</v>
      </c>
      <c r="I2019" s="10"/>
      <c r="J2019" s="55"/>
      <c r="K2019" s="244">
        <v>2</v>
      </c>
      <c r="L2019" s="833"/>
      <c r="M2019" s="833"/>
      <c r="N2019" s="681"/>
    </row>
    <row r="2020" spans="1:14" s="3" customFormat="1" ht="56.25" x14ac:dyDescent="0.25">
      <c r="A2020" s="927" t="s">
        <v>7261</v>
      </c>
      <c r="B2020" s="928" t="s">
        <v>6690</v>
      </c>
      <c r="C2020" s="929" t="s">
        <v>5831</v>
      </c>
      <c r="D2020" s="927" t="s">
        <v>6811</v>
      </c>
      <c r="E2020" s="927" t="s">
        <v>5831</v>
      </c>
      <c r="F2020" s="12" t="s">
        <v>4591</v>
      </c>
      <c r="G2020" s="250">
        <v>1</v>
      </c>
      <c r="H2020" s="927" t="s">
        <v>6682</v>
      </c>
      <c r="I2020" s="12" t="s">
        <v>1050</v>
      </c>
      <c r="J2020" s="56"/>
      <c r="K2020" s="928">
        <v>2</v>
      </c>
      <c r="L2020" s="943"/>
      <c r="M2020" s="943"/>
      <c r="N2020" s="681"/>
    </row>
    <row r="2021" spans="1:14" s="3" customFormat="1" ht="11.25" x14ac:dyDescent="0.25">
      <c r="A2021" s="927"/>
      <c r="B2021" s="928"/>
      <c r="C2021" s="929"/>
      <c r="D2021" s="927"/>
      <c r="E2021" s="927"/>
      <c r="F2021" s="12" t="s">
        <v>4592</v>
      </c>
      <c r="G2021" s="250">
        <v>1</v>
      </c>
      <c r="H2021" s="927"/>
      <c r="I2021" s="12" t="s">
        <v>1050</v>
      </c>
      <c r="J2021" s="56"/>
      <c r="K2021" s="928"/>
      <c r="L2021" s="943"/>
      <c r="M2021" s="943"/>
      <c r="N2021" s="681"/>
    </row>
    <row r="2022" spans="1:14" s="3" customFormat="1" ht="45" x14ac:dyDescent="0.25">
      <c r="A2022" s="927"/>
      <c r="B2022" s="928"/>
      <c r="C2022" s="929"/>
      <c r="D2022" s="927"/>
      <c r="E2022" s="927"/>
      <c r="F2022" s="12" t="s">
        <v>4593</v>
      </c>
      <c r="G2022" s="250">
        <v>1</v>
      </c>
      <c r="H2022" s="927"/>
      <c r="I2022" s="12" t="s">
        <v>1050</v>
      </c>
      <c r="J2022" s="56"/>
      <c r="K2022" s="928"/>
      <c r="L2022" s="943"/>
      <c r="M2022" s="943"/>
      <c r="N2022" s="681"/>
    </row>
    <row r="2023" spans="1:14" s="3" customFormat="1" ht="33.75" x14ac:dyDescent="0.25">
      <c r="A2023" s="927"/>
      <c r="B2023" s="928"/>
      <c r="C2023" s="929"/>
      <c r="D2023" s="927"/>
      <c r="E2023" s="927"/>
      <c r="F2023" s="12" t="s">
        <v>4594</v>
      </c>
      <c r="G2023" s="250">
        <v>1</v>
      </c>
      <c r="H2023" s="927"/>
      <c r="I2023" s="12" t="s">
        <v>1050</v>
      </c>
      <c r="J2023" s="56"/>
      <c r="K2023" s="928"/>
      <c r="L2023" s="943"/>
      <c r="M2023" s="943"/>
      <c r="N2023" s="681"/>
    </row>
    <row r="2024" spans="1:14" s="3" customFormat="1" ht="56.25" x14ac:dyDescent="0.25">
      <c r="A2024" s="927"/>
      <c r="B2024" s="928"/>
      <c r="C2024" s="929"/>
      <c r="D2024" s="927"/>
      <c r="E2024" s="927"/>
      <c r="F2024" s="12" t="s">
        <v>4595</v>
      </c>
      <c r="G2024" s="250">
        <v>1</v>
      </c>
      <c r="H2024" s="927"/>
      <c r="I2024" s="12" t="s">
        <v>1050</v>
      </c>
      <c r="J2024" s="56"/>
      <c r="K2024" s="928"/>
      <c r="L2024" s="943"/>
      <c r="M2024" s="943"/>
      <c r="N2024" s="681"/>
    </row>
    <row r="2025" spans="1:14" s="3" customFormat="1" ht="33.75" x14ac:dyDescent="0.25">
      <c r="A2025" s="927"/>
      <c r="B2025" s="928"/>
      <c r="C2025" s="929"/>
      <c r="D2025" s="927"/>
      <c r="E2025" s="927"/>
      <c r="F2025" s="12" t="s">
        <v>4596</v>
      </c>
      <c r="G2025" s="250">
        <v>3</v>
      </c>
      <c r="H2025" s="927"/>
      <c r="I2025" s="12" t="s">
        <v>1050</v>
      </c>
      <c r="J2025" s="56"/>
      <c r="K2025" s="928"/>
      <c r="L2025" s="943"/>
      <c r="M2025" s="943"/>
      <c r="N2025" s="681"/>
    </row>
    <row r="2026" spans="1:14" s="3" customFormat="1" ht="33.75" x14ac:dyDescent="0.25">
      <c r="A2026" s="927"/>
      <c r="B2026" s="928"/>
      <c r="C2026" s="929"/>
      <c r="D2026" s="927"/>
      <c r="E2026" s="927"/>
      <c r="F2026" s="12" t="s">
        <v>4597</v>
      </c>
      <c r="G2026" s="250">
        <v>2</v>
      </c>
      <c r="H2026" s="927"/>
      <c r="I2026" s="12" t="s">
        <v>1050</v>
      </c>
      <c r="J2026" s="56"/>
      <c r="K2026" s="928"/>
      <c r="L2026" s="943"/>
      <c r="M2026" s="943"/>
      <c r="N2026" s="681"/>
    </row>
    <row r="2027" spans="1:14" s="3" customFormat="1" ht="33.75" x14ac:dyDescent="0.25">
      <c r="A2027" s="927"/>
      <c r="B2027" s="928"/>
      <c r="C2027" s="929"/>
      <c r="D2027" s="927"/>
      <c r="E2027" s="927"/>
      <c r="F2027" s="12" t="s">
        <v>4598</v>
      </c>
      <c r="G2027" s="250">
        <v>1</v>
      </c>
      <c r="H2027" s="927"/>
      <c r="I2027" s="12" t="s">
        <v>1050</v>
      </c>
      <c r="J2027" s="56"/>
      <c r="K2027" s="928"/>
      <c r="L2027" s="943"/>
      <c r="M2027" s="943"/>
      <c r="N2027" s="681"/>
    </row>
    <row r="2028" spans="1:14" s="3" customFormat="1" ht="11.25" x14ac:dyDescent="0.25">
      <c r="A2028" s="927"/>
      <c r="B2028" s="928"/>
      <c r="C2028" s="929"/>
      <c r="D2028" s="927"/>
      <c r="E2028" s="927"/>
      <c r="F2028" s="12" t="s">
        <v>1537</v>
      </c>
      <c r="G2028" s="250">
        <v>2</v>
      </c>
      <c r="H2028" s="927"/>
      <c r="I2028" s="12" t="s">
        <v>1050</v>
      </c>
      <c r="J2028" s="56"/>
      <c r="K2028" s="928"/>
      <c r="L2028" s="943"/>
      <c r="M2028" s="943"/>
      <c r="N2028" s="681"/>
    </row>
    <row r="2029" spans="1:14" s="3" customFormat="1" ht="33.75" x14ac:dyDescent="0.25">
      <c r="A2029" s="927"/>
      <c r="B2029" s="928"/>
      <c r="C2029" s="929"/>
      <c r="D2029" s="927"/>
      <c r="E2029" s="927"/>
      <c r="F2029" s="12" t="s">
        <v>4599</v>
      </c>
      <c r="G2029" s="250">
        <v>1</v>
      </c>
      <c r="H2029" s="927"/>
      <c r="I2029" s="12" t="s">
        <v>1050</v>
      </c>
      <c r="J2029" s="56"/>
      <c r="K2029" s="928"/>
      <c r="L2029" s="943"/>
      <c r="M2029" s="943"/>
      <c r="N2029" s="681"/>
    </row>
    <row r="2030" spans="1:14" s="3" customFormat="1" ht="11.25" x14ac:dyDescent="0.25">
      <c r="A2030" s="927"/>
      <c r="B2030" s="928"/>
      <c r="C2030" s="929"/>
      <c r="D2030" s="927"/>
      <c r="E2030" s="927"/>
      <c r="F2030" s="12" t="s">
        <v>4600</v>
      </c>
      <c r="G2030" s="250">
        <v>2</v>
      </c>
      <c r="H2030" s="927"/>
      <c r="I2030" s="12" t="s">
        <v>1050</v>
      </c>
      <c r="J2030" s="56"/>
      <c r="K2030" s="928"/>
      <c r="L2030" s="943"/>
      <c r="M2030" s="943"/>
      <c r="N2030" s="681"/>
    </row>
    <row r="2031" spans="1:14" s="3" customFormat="1" ht="22.5" x14ac:dyDescent="0.25">
      <c r="A2031" s="927"/>
      <c r="B2031" s="928"/>
      <c r="C2031" s="929"/>
      <c r="D2031" s="927"/>
      <c r="E2031" s="927"/>
      <c r="F2031" s="12" t="s">
        <v>1310</v>
      </c>
      <c r="G2031" s="250">
        <v>4</v>
      </c>
      <c r="H2031" s="927"/>
      <c r="I2031" s="12" t="s">
        <v>1050</v>
      </c>
      <c r="J2031" s="56"/>
      <c r="K2031" s="928"/>
      <c r="L2031" s="943"/>
      <c r="M2031" s="943"/>
      <c r="N2031" s="681"/>
    </row>
    <row r="2032" spans="1:14" s="3" customFormat="1" ht="11.25" x14ac:dyDescent="0.25">
      <c r="A2032" s="927" t="s">
        <v>7300</v>
      </c>
      <c r="B2032" s="928" t="s">
        <v>6690</v>
      </c>
      <c r="C2032" s="929" t="s">
        <v>5831</v>
      </c>
      <c r="D2032" s="927" t="s">
        <v>6811</v>
      </c>
      <c r="E2032" s="927" t="s">
        <v>4601</v>
      </c>
      <c r="F2032" s="12" t="s">
        <v>4602</v>
      </c>
      <c r="G2032" s="250">
        <v>2</v>
      </c>
      <c r="H2032" s="927" t="s">
        <v>6682</v>
      </c>
      <c r="I2032" s="12" t="s">
        <v>1069</v>
      </c>
      <c r="J2032" s="56" t="s">
        <v>4603</v>
      </c>
      <c r="K2032" s="928">
        <v>2</v>
      </c>
      <c r="L2032" s="943"/>
      <c r="M2032" s="943"/>
      <c r="N2032" s="681"/>
    </row>
    <row r="2033" spans="1:14" s="3" customFormat="1" ht="11.25" x14ac:dyDescent="0.25">
      <c r="A2033" s="927"/>
      <c r="B2033" s="928"/>
      <c r="C2033" s="929"/>
      <c r="D2033" s="927"/>
      <c r="E2033" s="927"/>
      <c r="F2033" s="12" t="s">
        <v>1239</v>
      </c>
      <c r="G2033" s="250">
        <v>2</v>
      </c>
      <c r="H2033" s="927"/>
      <c r="I2033" s="12" t="s">
        <v>4557</v>
      </c>
      <c r="J2033" s="56" t="s">
        <v>4604</v>
      </c>
      <c r="K2033" s="928"/>
      <c r="L2033" s="943"/>
      <c r="M2033" s="943"/>
      <c r="N2033" s="681"/>
    </row>
    <row r="2034" spans="1:14" s="3" customFormat="1" ht="11.25" x14ac:dyDescent="0.25">
      <c r="A2034" s="927"/>
      <c r="B2034" s="928"/>
      <c r="C2034" s="929"/>
      <c r="D2034" s="927"/>
      <c r="E2034" s="927"/>
      <c r="F2034" s="12" t="s">
        <v>4569</v>
      </c>
      <c r="G2034" s="250">
        <v>1</v>
      </c>
      <c r="H2034" s="927"/>
      <c r="I2034" s="12" t="s">
        <v>1050</v>
      </c>
      <c r="J2034" s="56" t="s">
        <v>3276</v>
      </c>
      <c r="K2034" s="928"/>
      <c r="L2034" s="943"/>
      <c r="M2034" s="943"/>
      <c r="N2034" s="681"/>
    </row>
    <row r="2035" spans="1:14" s="3" customFormat="1" ht="11.25" x14ac:dyDescent="0.25">
      <c r="A2035" s="927"/>
      <c r="B2035" s="928"/>
      <c r="C2035" s="929"/>
      <c r="D2035" s="927"/>
      <c r="E2035" s="927"/>
      <c r="F2035" s="12" t="s">
        <v>1065</v>
      </c>
      <c r="G2035" s="250">
        <v>1</v>
      </c>
      <c r="H2035" s="927"/>
      <c r="I2035" s="12" t="s">
        <v>1050</v>
      </c>
      <c r="J2035" s="56"/>
      <c r="K2035" s="928"/>
      <c r="L2035" s="943"/>
      <c r="M2035" s="943"/>
      <c r="N2035" s="681"/>
    </row>
    <row r="2036" spans="1:14" s="3" customFormat="1" ht="11.25" x14ac:dyDescent="0.25">
      <c r="A2036" s="927"/>
      <c r="B2036" s="928"/>
      <c r="C2036" s="929"/>
      <c r="D2036" s="927"/>
      <c r="E2036" s="927"/>
      <c r="F2036" s="12" t="s">
        <v>1080</v>
      </c>
      <c r="G2036" s="250">
        <v>1</v>
      </c>
      <c r="H2036" s="927"/>
      <c r="I2036" s="12" t="s">
        <v>22</v>
      </c>
      <c r="J2036" s="56" t="s">
        <v>4605</v>
      </c>
      <c r="K2036" s="928"/>
      <c r="L2036" s="943"/>
      <c r="M2036" s="943"/>
      <c r="N2036" s="681"/>
    </row>
    <row r="2037" spans="1:14" s="3" customFormat="1" ht="11.25" x14ac:dyDescent="0.25">
      <c r="A2037" s="927"/>
      <c r="B2037" s="928"/>
      <c r="C2037" s="929"/>
      <c r="D2037" s="927"/>
      <c r="E2037" s="927"/>
      <c r="F2037" s="12" t="s">
        <v>4606</v>
      </c>
      <c r="G2037" s="250">
        <v>2</v>
      </c>
      <c r="H2037" s="927"/>
      <c r="I2037" s="12" t="s">
        <v>1240</v>
      </c>
      <c r="J2037" s="56" t="s">
        <v>4605</v>
      </c>
      <c r="K2037" s="928"/>
      <c r="L2037" s="943"/>
      <c r="M2037" s="943"/>
      <c r="N2037" s="681"/>
    </row>
    <row r="2038" spans="1:14" s="3" customFormat="1" ht="11.25" x14ac:dyDescent="0.25">
      <c r="A2038" s="927"/>
      <c r="B2038" s="928"/>
      <c r="C2038" s="929"/>
      <c r="D2038" s="927"/>
      <c r="E2038" s="927"/>
      <c r="F2038" s="12" t="s">
        <v>4607</v>
      </c>
      <c r="G2038" s="250">
        <v>2</v>
      </c>
      <c r="H2038" s="927"/>
      <c r="I2038" s="12" t="s">
        <v>1240</v>
      </c>
      <c r="J2038" s="56" t="s">
        <v>4605</v>
      </c>
      <c r="K2038" s="928"/>
      <c r="L2038" s="943"/>
      <c r="M2038" s="943"/>
      <c r="N2038" s="681"/>
    </row>
    <row r="2039" spans="1:14" s="3" customFormat="1" ht="11.25" x14ac:dyDescent="0.25">
      <c r="A2039" s="927" t="s">
        <v>7301</v>
      </c>
      <c r="B2039" s="928" t="s">
        <v>6690</v>
      </c>
      <c r="C2039" s="929" t="s">
        <v>5831</v>
      </c>
      <c r="D2039" s="927" t="s">
        <v>6811</v>
      </c>
      <c r="E2039" s="927" t="s">
        <v>4601</v>
      </c>
      <c r="F2039" s="12" t="s">
        <v>4608</v>
      </c>
      <c r="G2039" s="250">
        <v>1</v>
      </c>
      <c r="H2039" s="927" t="s">
        <v>6682</v>
      </c>
      <c r="I2039" s="12" t="s">
        <v>59</v>
      </c>
      <c r="J2039" s="56" t="s">
        <v>4609</v>
      </c>
      <c r="K2039" s="928">
        <v>2</v>
      </c>
      <c r="L2039" s="943"/>
      <c r="M2039" s="943"/>
      <c r="N2039" s="681"/>
    </row>
    <row r="2040" spans="1:14" s="3" customFormat="1" ht="11.25" x14ac:dyDescent="0.25">
      <c r="A2040" s="927"/>
      <c r="B2040" s="928"/>
      <c r="C2040" s="929"/>
      <c r="D2040" s="927"/>
      <c r="E2040" s="927"/>
      <c r="F2040" s="12" t="s">
        <v>4610</v>
      </c>
      <c r="G2040" s="250">
        <v>2</v>
      </c>
      <c r="H2040" s="927"/>
      <c r="I2040" s="12" t="s">
        <v>1069</v>
      </c>
      <c r="J2040" s="56" t="s">
        <v>4611</v>
      </c>
      <c r="K2040" s="928"/>
      <c r="L2040" s="943"/>
      <c r="M2040" s="943"/>
      <c r="N2040" s="681"/>
    </row>
    <row r="2041" spans="1:14" s="3" customFormat="1" ht="11.25" x14ac:dyDescent="0.25">
      <c r="A2041" s="927"/>
      <c r="B2041" s="928"/>
      <c r="C2041" s="929"/>
      <c r="D2041" s="927"/>
      <c r="E2041" s="927"/>
      <c r="F2041" s="12" t="s">
        <v>1239</v>
      </c>
      <c r="G2041" s="250">
        <v>2</v>
      </c>
      <c r="H2041" s="927"/>
      <c r="I2041" s="12" t="s">
        <v>4557</v>
      </c>
      <c r="J2041" s="56" t="s">
        <v>4604</v>
      </c>
      <c r="K2041" s="928"/>
      <c r="L2041" s="943"/>
      <c r="M2041" s="943"/>
      <c r="N2041" s="681"/>
    </row>
    <row r="2042" spans="1:14" s="3" customFormat="1" ht="11.25" x14ac:dyDescent="0.25">
      <c r="A2042" s="927"/>
      <c r="B2042" s="928"/>
      <c r="C2042" s="929"/>
      <c r="D2042" s="927"/>
      <c r="E2042" s="927"/>
      <c r="F2042" s="12" t="s">
        <v>4569</v>
      </c>
      <c r="G2042" s="250">
        <v>1</v>
      </c>
      <c r="H2042" s="927"/>
      <c r="I2042" s="12" t="s">
        <v>1050</v>
      </c>
      <c r="J2042" s="56" t="s">
        <v>3276</v>
      </c>
      <c r="K2042" s="928"/>
      <c r="L2042" s="943"/>
      <c r="M2042" s="943"/>
      <c r="N2042" s="681"/>
    </row>
    <row r="2043" spans="1:14" s="3" customFormat="1" ht="11.25" x14ac:dyDescent="0.25">
      <c r="A2043" s="927"/>
      <c r="B2043" s="928"/>
      <c r="C2043" s="929"/>
      <c r="D2043" s="927"/>
      <c r="E2043" s="927"/>
      <c r="F2043" s="12" t="s">
        <v>1065</v>
      </c>
      <c r="G2043" s="250">
        <v>1</v>
      </c>
      <c r="H2043" s="927"/>
      <c r="I2043" s="12" t="s">
        <v>1050</v>
      </c>
      <c r="J2043" s="56"/>
      <c r="K2043" s="928"/>
      <c r="L2043" s="943"/>
      <c r="M2043" s="943"/>
      <c r="N2043" s="681"/>
    </row>
    <row r="2044" spans="1:14" s="3" customFormat="1" ht="11.25" x14ac:dyDescent="0.25">
      <c r="A2044" s="927"/>
      <c r="B2044" s="928"/>
      <c r="C2044" s="929"/>
      <c r="D2044" s="927"/>
      <c r="E2044" s="927"/>
      <c r="F2044" s="12" t="s">
        <v>1080</v>
      </c>
      <c r="G2044" s="250">
        <v>1</v>
      </c>
      <c r="H2044" s="927"/>
      <c r="I2044" s="12" t="s">
        <v>22</v>
      </c>
      <c r="J2044" s="56" t="s">
        <v>4605</v>
      </c>
      <c r="K2044" s="928"/>
      <c r="L2044" s="943"/>
      <c r="M2044" s="943"/>
      <c r="N2044" s="681"/>
    </row>
    <row r="2045" spans="1:14" s="3" customFormat="1" ht="11.25" x14ac:dyDescent="0.25">
      <c r="A2045" s="927"/>
      <c r="B2045" s="928"/>
      <c r="C2045" s="929"/>
      <c r="D2045" s="927"/>
      <c r="E2045" s="927"/>
      <c r="F2045" s="12" t="s">
        <v>1092</v>
      </c>
      <c r="G2045" s="250">
        <v>5</v>
      </c>
      <c r="H2045" s="927"/>
      <c r="I2045" s="12" t="s">
        <v>1240</v>
      </c>
      <c r="J2045" s="56" t="s">
        <v>3276</v>
      </c>
      <c r="K2045" s="928"/>
      <c r="L2045" s="943"/>
      <c r="M2045" s="943"/>
      <c r="N2045" s="681"/>
    </row>
    <row r="2046" spans="1:14" s="3" customFormat="1" ht="11.25" x14ac:dyDescent="0.25">
      <c r="A2046" s="927"/>
      <c r="B2046" s="928"/>
      <c r="C2046" s="929"/>
      <c r="D2046" s="927"/>
      <c r="E2046" s="927"/>
      <c r="F2046" s="12" t="s">
        <v>4606</v>
      </c>
      <c r="G2046" s="250">
        <v>2</v>
      </c>
      <c r="H2046" s="927"/>
      <c r="I2046" s="12" t="s">
        <v>1240</v>
      </c>
      <c r="J2046" s="56" t="s">
        <v>3276</v>
      </c>
      <c r="K2046" s="928"/>
      <c r="L2046" s="943"/>
      <c r="M2046" s="943"/>
      <c r="N2046" s="681"/>
    </row>
    <row r="2047" spans="1:14" s="3" customFormat="1" ht="11.25" x14ac:dyDescent="0.25">
      <c r="A2047" s="927" t="s">
        <v>7302</v>
      </c>
      <c r="B2047" s="928" t="s">
        <v>6690</v>
      </c>
      <c r="C2047" s="929" t="s">
        <v>5831</v>
      </c>
      <c r="D2047" s="927" t="s">
        <v>6811</v>
      </c>
      <c r="E2047" s="927" t="s">
        <v>4601</v>
      </c>
      <c r="F2047" s="12" t="s">
        <v>4612</v>
      </c>
      <c r="G2047" s="250">
        <v>2</v>
      </c>
      <c r="H2047" s="927" t="s">
        <v>6682</v>
      </c>
      <c r="I2047" s="12" t="s">
        <v>1069</v>
      </c>
      <c r="J2047" s="56"/>
      <c r="K2047" s="928">
        <v>2</v>
      </c>
      <c r="L2047" s="943"/>
      <c r="M2047" s="943"/>
      <c r="N2047" s="681"/>
    </row>
    <row r="2048" spans="1:14" s="3" customFormat="1" ht="11.25" x14ac:dyDescent="0.25">
      <c r="A2048" s="927"/>
      <c r="B2048" s="928"/>
      <c r="C2048" s="929"/>
      <c r="D2048" s="927"/>
      <c r="E2048" s="927"/>
      <c r="F2048" s="12" t="s">
        <v>1239</v>
      </c>
      <c r="G2048" s="250">
        <v>2</v>
      </c>
      <c r="H2048" s="927"/>
      <c r="I2048" s="12" t="s">
        <v>4557</v>
      </c>
      <c r="J2048" s="56" t="s">
        <v>4604</v>
      </c>
      <c r="K2048" s="928"/>
      <c r="L2048" s="943"/>
      <c r="M2048" s="943"/>
      <c r="N2048" s="681"/>
    </row>
    <row r="2049" spans="1:14" s="3" customFormat="1" ht="11.25" x14ac:dyDescent="0.25">
      <c r="A2049" s="927"/>
      <c r="B2049" s="928"/>
      <c r="C2049" s="929"/>
      <c r="D2049" s="927"/>
      <c r="E2049" s="927"/>
      <c r="F2049" s="12" t="s">
        <v>4569</v>
      </c>
      <c r="G2049" s="250">
        <v>2</v>
      </c>
      <c r="H2049" s="927"/>
      <c r="I2049" s="12" t="s">
        <v>1050</v>
      </c>
      <c r="J2049" s="56" t="s">
        <v>3276</v>
      </c>
      <c r="K2049" s="928"/>
      <c r="L2049" s="943"/>
      <c r="M2049" s="943"/>
      <c r="N2049" s="681"/>
    </row>
    <row r="2050" spans="1:14" s="3" customFormat="1" ht="11.25" x14ac:dyDescent="0.25">
      <c r="A2050" s="927"/>
      <c r="B2050" s="928"/>
      <c r="C2050" s="929"/>
      <c r="D2050" s="927"/>
      <c r="E2050" s="927"/>
      <c r="F2050" s="12" t="s">
        <v>1065</v>
      </c>
      <c r="G2050" s="250">
        <v>2</v>
      </c>
      <c r="H2050" s="927"/>
      <c r="I2050" s="12" t="s">
        <v>1050</v>
      </c>
      <c r="J2050" s="56"/>
      <c r="K2050" s="928"/>
      <c r="L2050" s="943"/>
      <c r="M2050" s="943"/>
      <c r="N2050" s="681"/>
    </row>
    <row r="2051" spans="1:14" s="3" customFormat="1" ht="11.25" x14ac:dyDescent="0.25">
      <c r="A2051" s="927"/>
      <c r="B2051" s="928"/>
      <c r="C2051" s="929"/>
      <c r="D2051" s="927"/>
      <c r="E2051" s="927"/>
      <c r="F2051" s="12" t="s">
        <v>1080</v>
      </c>
      <c r="G2051" s="250">
        <v>1</v>
      </c>
      <c r="H2051" s="927"/>
      <c r="I2051" s="12" t="s">
        <v>22</v>
      </c>
      <c r="J2051" s="56" t="s">
        <v>4605</v>
      </c>
      <c r="K2051" s="928"/>
      <c r="L2051" s="943"/>
      <c r="M2051" s="943"/>
      <c r="N2051" s="681"/>
    </row>
    <row r="2052" spans="1:14" s="3" customFormat="1" ht="11.25" x14ac:dyDescent="0.25">
      <c r="A2052" s="927"/>
      <c r="B2052" s="928"/>
      <c r="C2052" s="929"/>
      <c r="D2052" s="927"/>
      <c r="E2052" s="927"/>
      <c r="F2052" s="12" t="s">
        <v>1092</v>
      </c>
      <c r="G2052" s="250">
        <v>5</v>
      </c>
      <c r="H2052" s="927"/>
      <c r="I2052" s="12" t="s">
        <v>1240</v>
      </c>
      <c r="J2052" s="56" t="s">
        <v>3276</v>
      </c>
      <c r="K2052" s="928"/>
      <c r="L2052" s="943"/>
      <c r="M2052" s="943"/>
      <c r="N2052" s="681"/>
    </row>
    <row r="2053" spans="1:14" s="3" customFormat="1" ht="11.25" x14ac:dyDescent="0.25">
      <c r="A2053" s="927"/>
      <c r="B2053" s="928"/>
      <c r="C2053" s="929"/>
      <c r="D2053" s="927"/>
      <c r="E2053" s="927"/>
      <c r="F2053" s="12" t="s">
        <v>4606</v>
      </c>
      <c r="G2053" s="250">
        <v>2</v>
      </c>
      <c r="H2053" s="927"/>
      <c r="I2053" s="12" t="s">
        <v>1240</v>
      </c>
      <c r="J2053" s="56" t="s">
        <v>3276</v>
      </c>
      <c r="K2053" s="928"/>
      <c r="L2053" s="943"/>
      <c r="M2053" s="943"/>
      <c r="N2053" s="681"/>
    </row>
    <row r="2054" spans="1:14" s="3" customFormat="1" ht="11.25" x14ac:dyDescent="0.25">
      <c r="A2054" s="927"/>
      <c r="B2054" s="928"/>
      <c r="C2054" s="929"/>
      <c r="D2054" s="927"/>
      <c r="E2054" s="927"/>
      <c r="F2054" s="12" t="s">
        <v>1063</v>
      </c>
      <c r="G2054" s="250">
        <v>1</v>
      </c>
      <c r="H2054" s="927"/>
      <c r="I2054" s="12" t="s">
        <v>1118</v>
      </c>
      <c r="J2054" s="56" t="s">
        <v>3276</v>
      </c>
      <c r="K2054" s="928"/>
      <c r="L2054" s="943"/>
      <c r="M2054" s="943"/>
      <c r="N2054" s="681"/>
    </row>
    <row r="2055" spans="1:14" s="3" customFormat="1" ht="11.25" x14ac:dyDescent="0.25">
      <c r="A2055" s="927"/>
      <c r="B2055" s="928"/>
      <c r="C2055" s="929"/>
      <c r="D2055" s="927"/>
      <c r="E2055" s="927"/>
      <c r="F2055" s="12" t="s">
        <v>1065</v>
      </c>
      <c r="G2055" s="250">
        <v>1</v>
      </c>
      <c r="H2055" s="927"/>
      <c r="I2055" s="12" t="s">
        <v>1118</v>
      </c>
      <c r="J2055" s="56"/>
      <c r="K2055" s="928"/>
      <c r="L2055" s="943"/>
      <c r="M2055" s="943"/>
      <c r="N2055" s="681"/>
    </row>
    <row r="2056" spans="1:14" s="3" customFormat="1" ht="11.25" x14ac:dyDescent="0.25">
      <c r="A2056" s="927"/>
      <c r="B2056" s="928"/>
      <c r="C2056" s="929"/>
      <c r="D2056" s="927"/>
      <c r="E2056" s="927"/>
      <c r="F2056" s="12" t="s">
        <v>1107</v>
      </c>
      <c r="G2056" s="250">
        <v>1</v>
      </c>
      <c r="H2056" s="927"/>
      <c r="I2056" s="12" t="s">
        <v>1281</v>
      </c>
      <c r="J2056" s="56" t="s">
        <v>4613</v>
      </c>
      <c r="K2056" s="928"/>
      <c r="L2056" s="943"/>
      <c r="M2056" s="943"/>
      <c r="N2056" s="681"/>
    </row>
    <row r="2057" spans="1:14" s="3" customFormat="1" ht="11.25" x14ac:dyDescent="0.25">
      <c r="A2057" s="927"/>
      <c r="B2057" s="928"/>
      <c r="C2057" s="929"/>
      <c r="D2057" s="927"/>
      <c r="E2057" s="927"/>
      <c r="F2057" s="12" t="s">
        <v>1283</v>
      </c>
      <c r="G2057" s="250">
        <v>1</v>
      </c>
      <c r="H2057" s="927"/>
      <c r="I2057" s="12" t="s">
        <v>1294</v>
      </c>
      <c r="J2057" s="56" t="s">
        <v>4614</v>
      </c>
      <c r="K2057" s="928"/>
      <c r="L2057" s="943"/>
      <c r="M2057" s="943"/>
      <c r="N2057" s="681"/>
    </row>
    <row r="2058" spans="1:14" s="3" customFormat="1" ht="11.25" x14ac:dyDescent="0.25">
      <c r="A2058" s="927"/>
      <c r="B2058" s="928"/>
      <c r="C2058" s="929"/>
      <c r="D2058" s="927"/>
      <c r="E2058" s="927"/>
      <c r="F2058" s="12" t="s">
        <v>4607</v>
      </c>
      <c r="G2058" s="250">
        <v>1</v>
      </c>
      <c r="H2058" s="927"/>
      <c r="I2058" s="12" t="s">
        <v>1240</v>
      </c>
      <c r="J2058" s="56" t="s">
        <v>4605</v>
      </c>
      <c r="K2058" s="928"/>
      <c r="L2058" s="943"/>
      <c r="M2058" s="943"/>
      <c r="N2058" s="681"/>
    </row>
    <row r="2059" spans="1:14" s="3" customFormat="1" ht="11.25" x14ac:dyDescent="0.25">
      <c r="A2059" s="927"/>
      <c r="B2059" s="928"/>
      <c r="C2059" s="929"/>
      <c r="D2059" s="927"/>
      <c r="E2059" s="927"/>
      <c r="F2059" s="12" t="s">
        <v>1080</v>
      </c>
      <c r="G2059" s="250">
        <v>2</v>
      </c>
      <c r="H2059" s="927"/>
      <c r="I2059" s="12" t="s">
        <v>22</v>
      </c>
      <c r="J2059" s="56" t="s">
        <v>4615</v>
      </c>
      <c r="K2059" s="928"/>
      <c r="L2059" s="943"/>
      <c r="M2059" s="943"/>
      <c r="N2059" s="681"/>
    </row>
    <row r="2060" spans="1:14" s="3" customFormat="1" ht="11.25" x14ac:dyDescent="0.25">
      <c r="A2060" s="927"/>
      <c r="B2060" s="928"/>
      <c r="C2060" s="929"/>
      <c r="D2060" s="927"/>
      <c r="E2060" s="927"/>
      <c r="F2060" s="12" t="s">
        <v>1080</v>
      </c>
      <c r="G2060" s="250">
        <v>1</v>
      </c>
      <c r="H2060" s="927"/>
      <c r="I2060" s="12" t="s">
        <v>22</v>
      </c>
      <c r="J2060" s="56" t="s">
        <v>4616</v>
      </c>
      <c r="K2060" s="928"/>
      <c r="L2060" s="943"/>
      <c r="M2060" s="943"/>
      <c r="N2060" s="681"/>
    </row>
    <row r="2061" spans="1:14" s="3" customFormat="1" ht="11.25" x14ac:dyDescent="0.25">
      <c r="A2061" s="927"/>
      <c r="B2061" s="928"/>
      <c r="C2061" s="929"/>
      <c r="D2061" s="927"/>
      <c r="E2061" s="927"/>
      <c r="F2061" s="12" t="s">
        <v>4617</v>
      </c>
      <c r="G2061" s="250">
        <v>1</v>
      </c>
      <c r="H2061" s="927"/>
      <c r="I2061" s="12" t="s">
        <v>1069</v>
      </c>
      <c r="J2061" s="56"/>
      <c r="K2061" s="928"/>
      <c r="L2061" s="943"/>
      <c r="M2061" s="943"/>
      <c r="N2061" s="681"/>
    </row>
    <row r="2062" spans="1:14" s="3" customFormat="1" ht="11.25" x14ac:dyDescent="0.25">
      <c r="A2062" s="927" t="s">
        <v>7303</v>
      </c>
      <c r="B2062" s="928" t="s">
        <v>6690</v>
      </c>
      <c r="C2062" s="929" t="s">
        <v>5831</v>
      </c>
      <c r="D2062" s="927" t="s">
        <v>6811</v>
      </c>
      <c r="E2062" s="927" t="s">
        <v>4601</v>
      </c>
      <c r="F2062" s="12" t="s">
        <v>1237</v>
      </c>
      <c r="G2062" s="250">
        <v>1</v>
      </c>
      <c r="H2062" s="927" t="s">
        <v>6682</v>
      </c>
      <c r="I2062" s="12" t="s">
        <v>1050</v>
      </c>
      <c r="J2062" s="56"/>
      <c r="K2062" s="928">
        <v>2</v>
      </c>
      <c r="L2062" s="943"/>
      <c r="M2062" s="943"/>
      <c r="N2062" s="681"/>
    </row>
    <row r="2063" spans="1:14" s="3" customFormat="1" ht="11.25" x14ac:dyDescent="0.25">
      <c r="A2063" s="927"/>
      <c r="B2063" s="928"/>
      <c r="C2063" s="929"/>
      <c r="D2063" s="927"/>
      <c r="E2063" s="927"/>
      <c r="F2063" s="12" t="s">
        <v>4618</v>
      </c>
      <c r="G2063" s="250">
        <v>2</v>
      </c>
      <c r="H2063" s="927"/>
      <c r="I2063" s="12" t="s">
        <v>4619</v>
      </c>
      <c r="J2063" s="56" t="s">
        <v>4620</v>
      </c>
      <c r="K2063" s="928"/>
      <c r="L2063" s="943"/>
      <c r="M2063" s="943"/>
      <c r="N2063" s="681"/>
    </row>
    <row r="2064" spans="1:14" s="3" customFormat="1" ht="11.25" x14ac:dyDescent="0.25">
      <c r="A2064" s="927"/>
      <c r="B2064" s="928"/>
      <c r="C2064" s="929"/>
      <c r="D2064" s="927"/>
      <c r="E2064" s="927"/>
      <c r="F2064" s="12" t="s">
        <v>4621</v>
      </c>
      <c r="G2064" s="250">
        <v>1</v>
      </c>
      <c r="H2064" s="927"/>
      <c r="I2064" s="12" t="s">
        <v>1050</v>
      </c>
      <c r="J2064" s="56"/>
      <c r="K2064" s="928"/>
      <c r="L2064" s="943"/>
      <c r="M2064" s="943"/>
      <c r="N2064" s="681"/>
    </row>
    <row r="2065" spans="1:14" s="3" customFormat="1" ht="11.25" x14ac:dyDescent="0.25">
      <c r="A2065" s="927"/>
      <c r="B2065" s="928"/>
      <c r="C2065" s="929"/>
      <c r="D2065" s="927"/>
      <c r="E2065" s="927"/>
      <c r="F2065" s="12" t="s">
        <v>4622</v>
      </c>
      <c r="G2065" s="250">
        <v>2</v>
      </c>
      <c r="H2065" s="927"/>
      <c r="I2065" s="12" t="s">
        <v>1108</v>
      </c>
      <c r="J2065" s="56" t="s">
        <v>4623</v>
      </c>
      <c r="K2065" s="928"/>
      <c r="L2065" s="943"/>
      <c r="M2065" s="943"/>
      <c r="N2065" s="681"/>
    </row>
    <row r="2066" spans="1:14" s="3" customFormat="1" ht="11.25" x14ac:dyDescent="0.25">
      <c r="A2066" s="927" t="s">
        <v>7304</v>
      </c>
      <c r="B2066" s="928" t="s">
        <v>6690</v>
      </c>
      <c r="C2066" s="929" t="s">
        <v>5831</v>
      </c>
      <c r="D2066" s="927" t="s">
        <v>6811</v>
      </c>
      <c r="E2066" s="927" t="s">
        <v>4601</v>
      </c>
      <c r="F2066" s="12" t="s">
        <v>4624</v>
      </c>
      <c r="G2066" s="250">
        <v>1</v>
      </c>
      <c r="H2066" s="927" t="s">
        <v>6682</v>
      </c>
      <c r="I2066" s="12" t="s">
        <v>1050</v>
      </c>
      <c r="J2066" s="56"/>
      <c r="K2066" s="928">
        <v>2</v>
      </c>
      <c r="L2066" s="943"/>
      <c r="M2066" s="943"/>
      <c r="N2066" s="681"/>
    </row>
    <row r="2067" spans="1:14" s="3" customFormat="1" ht="11.25" x14ac:dyDescent="0.25">
      <c r="A2067" s="927"/>
      <c r="B2067" s="928"/>
      <c r="C2067" s="929"/>
      <c r="D2067" s="927"/>
      <c r="E2067" s="927"/>
      <c r="F2067" s="12" t="s">
        <v>4625</v>
      </c>
      <c r="G2067" s="250">
        <v>2</v>
      </c>
      <c r="H2067" s="927"/>
      <c r="I2067" s="12" t="s">
        <v>1069</v>
      </c>
      <c r="J2067" s="56" t="s">
        <v>4626</v>
      </c>
      <c r="K2067" s="928"/>
      <c r="L2067" s="943"/>
      <c r="M2067" s="943"/>
      <c r="N2067" s="681"/>
    </row>
    <row r="2068" spans="1:14" s="3" customFormat="1" ht="22.5" x14ac:dyDescent="0.25">
      <c r="A2068" s="927"/>
      <c r="B2068" s="928"/>
      <c r="C2068" s="929"/>
      <c r="D2068" s="927"/>
      <c r="E2068" s="927"/>
      <c r="F2068" s="12" t="s">
        <v>4627</v>
      </c>
      <c r="G2068" s="250">
        <v>1</v>
      </c>
      <c r="H2068" s="927"/>
      <c r="I2068" s="12" t="s">
        <v>1069</v>
      </c>
      <c r="J2068" s="56" t="s">
        <v>4628</v>
      </c>
      <c r="K2068" s="928"/>
      <c r="L2068" s="943"/>
      <c r="M2068" s="943"/>
      <c r="N2068" s="681"/>
    </row>
    <row r="2069" spans="1:14" s="3" customFormat="1" ht="11.25" x14ac:dyDescent="0.25">
      <c r="A2069" s="927"/>
      <c r="B2069" s="928"/>
      <c r="C2069" s="929"/>
      <c r="D2069" s="927"/>
      <c r="E2069" s="927"/>
      <c r="F2069" s="12" t="s">
        <v>2098</v>
      </c>
      <c r="G2069" s="250">
        <v>6</v>
      </c>
      <c r="H2069" s="927"/>
      <c r="I2069" s="12" t="s">
        <v>1954</v>
      </c>
      <c r="J2069" s="56"/>
      <c r="K2069" s="928"/>
      <c r="L2069" s="943"/>
      <c r="M2069" s="943"/>
      <c r="N2069" s="681"/>
    </row>
    <row r="2070" spans="1:14" s="3" customFormat="1" ht="11.25" x14ac:dyDescent="0.25">
      <c r="A2070" s="927"/>
      <c r="B2070" s="928"/>
      <c r="C2070" s="929"/>
      <c r="D2070" s="927"/>
      <c r="E2070" s="927"/>
      <c r="F2070" s="12" t="s">
        <v>2097</v>
      </c>
      <c r="G2070" s="250">
        <v>2</v>
      </c>
      <c r="H2070" s="927"/>
      <c r="I2070" s="12" t="s">
        <v>125</v>
      </c>
      <c r="J2070" s="56" t="s">
        <v>4629</v>
      </c>
      <c r="K2070" s="928"/>
      <c r="L2070" s="943"/>
      <c r="M2070" s="943"/>
      <c r="N2070" s="681"/>
    </row>
    <row r="2071" spans="1:14" s="3" customFormat="1" ht="11.25" x14ac:dyDescent="0.25">
      <c r="A2071" s="927"/>
      <c r="B2071" s="928"/>
      <c r="C2071" s="929"/>
      <c r="D2071" s="927"/>
      <c r="E2071" s="927"/>
      <c r="F2071" s="12" t="s">
        <v>2100</v>
      </c>
      <c r="G2071" s="250">
        <v>1</v>
      </c>
      <c r="H2071" s="927"/>
      <c r="I2071" s="12" t="s">
        <v>1050</v>
      </c>
      <c r="J2071" s="56"/>
      <c r="K2071" s="928"/>
      <c r="L2071" s="943"/>
      <c r="M2071" s="943"/>
      <c r="N2071" s="681"/>
    </row>
    <row r="2072" spans="1:14" s="3" customFormat="1" ht="11.25" x14ac:dyDescent="0.25">
      <c r="A2072" s="927"/>
      <c r="B2072" s="928"/>
      <c r="C2072" s="929"/>
      <c r="D2072" s="927"/>
      <c r="E2072" s="927"/>
      <c r="F2072" s="12" t="s">
        <v>2097</v>
      </c>
      <c r="G2072" s="250">
        <v>3</v>
      </c>
      <c r="H2072" s="927"/>
      <c r="I2072" s="12" t="s">
        <v>125</v>
      </c>
      <c r="J2072" s="56" t="s">
        <v>4630</v>
      </c>
      <c r="K2072" s="928"/>
      <c r="L2072" s="943"/>
      <c r="M2072" s="943"/>
      <c r="N2072" s="681"/>
    </row>
    <row r="2073" spans="1:14" s="3" customFormat="1" ht="11.25" x14ac:dyDescent="0.25">
      <c r="A2073" s="927"/>
      <c r="B2073" s="928"/>
      <c r="C2073" s="929"/>
      <c r="D2073" s="927"/>
      <c r="E2073" s="927"/>
      <c r="F2073" s="12" t="s">
        <v>2097</v>
      </c>
      <c r="G2073" s="250">
        <v>9</v>
      </c>
      <c r="H2073" s="927"/>
      <c r="I2073" s="12" t="s">
        <v>125</v>
      </c>
      <c r="J2073" s="56" t="s">
        <v>4631</v>
      </c>
      <c r="K2073" s="928"/>
      <c r="L2073" s="943"/>
      <c r="M2073" s="943"/>
      <c r="N2073" s="681"/>
    </row>
    <row r="2074" spans="1:14" s="3" customFormat="1" ht="11.25" x14ac:dyDescent="0.25">
      <c r="A2074" s="927"/>
      <c r="B2074" s="928"/>
      <c r="C2074" s="929"/>
      <c r="D2074" s="927"/>
      <c r="E2074" s="927"/>
      <c r="F2074" s="12" t="s">
        <v>2094</v>
      </c>
      <c r="G2074" s="250">
        <v>1</v>
      </c>
      <c r="H2074" s="927"/>
      <c r="I2074" s="12" t="s">
        <v>1050</v>
      </c>
      <c r="J2074" s="56" t="s">
        <v>4632</v>
      </c>
      <c r="K2074" s="928"/>
      <c r="L2074" s="943"/>
      <c r="M2074" s="943"/>
      <c r="N2074" s="681"/>
    </row>
    <row r="2075" spans="1:14" s="3" customFormat="1" ht="11.25" x14ac:dyDescent="0.25">
      <c r="A2075" s="927"/>
      <c r="B2075" s="928"/>
      <c r="C2075" s="929"/>
      <c r="D2075" s="927"/>
      <c r="E2075" s="927"/>
      <c r="F2075" s="12" t="s">
        <v>1239</v>
      </c>
      <c r="G2075" s="250">
        <v>1</v>
      </c>
      <c r="H2075" s="927"/>
      <c r="I2075" s="12" t="s">
        <v>4557</v>
      </c>
      <c r="J2075" s="56" t="s">
        <v>4633</v>
      </c>
      <c r="K2075" s="928"/>
      <c r="L2075" s="943"/>
      <c r="M2075" s="943"/>
      <c r="N2075" s="681"/>
    </row>
    <row r="2076" spans="1:14" s="3" customFormat="1" ht="11.25" x14ac:dyDescent="0.25">
      <c r="A2076" s="927" t="s">
        <v>7305</v>
      </c>
      <c r="B2076" s="928" t="s">
        <v>6690</v>
      </c>
      <c r="C2076" s="929" t="s">
        <v>5831</v>
      </c>
      <c r="D2076" s="927" t="s">
        <v>6811</v>
      </c>
      <c r="E2076" s="927" t="s">
        <v>4601</v>
      </c>
      <c r="F2076" s="12" t="s">
        <v>4634</v>
      </c>
      <c r="G2076" s="250">
        <v>1</v>
      </c>
      <c r="H2076" s="927" t="s">
        <v>6682</v>
      </c>
      <c r="I2076" s="12" t="s">
        <v>1050</v>
      </c>
      <c r="J2076" s="56"/>
      <c r="K2076" s="928">
        <v>2</v>
      </c>
      <c r="L2076" s="943"/>
      <c r="M2076" s="943"/>
      <c r="N2076" s="681"/>
    </row>
    <row r="2077" spans="1:14" s="3" customFormat="1" ht="11.25" x14ac:dyDescent="0.25">
      <c r="A2077" s="927"/>
      <c r="B2077" s="928"/>
      <c r="C2077" s="929"/>
      <c r="D2077" s="927"/>
      <c r="E2077" s="927"/>
      <c r="F2077" s="12" t="s">
        <v>4635</v>
      </c>
      <c r="G2077" s="250">
        <v>1</v>
      </c>
      <c r="H2077" s="927"/>
      <c r="I2077" s="12" t="s">
        <v>1375</v>
      </c>
      <c r="J2077" s="56"/>
      <c r="K2077" s="928"/>
      <c r="L2077" s="943"/>
      <c r="M2077" s="943"/>
      <c r="N2077" s="681"/>
    </row>
    <row r="2078" spans="1:14" s="3" customFormat="1" ht="11.25" x14ac:dyDescent="0.25">
      <c r="A2078" s="927"/>
      <c r="B2078" s="928"/>
      <c r="C2078" s="929"/>
      <c r="D2078" s="927"/>
      <c r="E2078" s="927"/>
      <c r="F2078" s="12" t="s">
        <v>1065</v>
      </c>
      <c r="G2078" s="250">
        <v>1</v>
      </c>
      <c r="H2078" s="927"/>
      <c r="I2078" s="12" t="s">
        <v>1118</v>
      </c>
      <c r="J2078" s="56"/>
      <c r="K2078" s="928"/>
      <c r="L2078" s="943"/>
      <c r="M2078" s="943"/>
      <c r="N2078" s="681"/>
    </row>
    <row r="2079" spans="1:14" s="3" customFormat="1" ht="11.25" x14ac:dyDescent="0.25">
      <c r="A2079" s="927"/>
      <c r="B2079" s="928"/>
      <c r="C2079" s="929"/>
      <c r="D2079" s="927"/>
      <c r="E2079" s="927"/>
      <c r="F2079" s="12" t="s">
        <v>1092</v>
      </c>
      <c r="G2079" s="250">
        <v>3</v>
      </c>
      <c r="H2079" s="927"/>
      <c r="I2079" s="12" t="s">
        <v>1050</v>
      </c>
      <c r="J2079" s="56" t="s">
        <v>3276</v>
      </c>
      <c r="K2079" s="928"/>
      <c r="L2079" s="943"/>
      <c r="M2079" s="943"/>
      <c r="N2079" s="681"/>
    </row>
    <row r="2080" spans="1:14" s="3" customFormat="1" ht="11.25" x14ac:dyDescent="0.25">
      <c r="A2080" s="927"/>
      <c r="B2080" s="928"/>
      <c r="C2080" s="929"/>
      <c r="D2080" s="927"/>
      <c r="E2080" s="927"/>
      <c r="F2080" s="12" t="s">
        <v>1080</v>
      </c>
      <c r="G2080" s="250">
        <v>2</v>
      </c>
      <c r="H2080" s="927"/>
      <c r="I2080" s="12" t="s">
        <v>1050</v>
      </c>
      <c r="J2080" s="56" t="s">
        <v>3276</v>
      </c>
      <c r="K2080" s="928"/>
      <c r="L2080" s="943"/>
      <c r="M2080" s="943"/>
      <c r="N2080" s="681"/>
    </row>
    <row r="2081" spans="1:14" s="3" customFormat="1" ht="33.75" x14ac:dyDescent="0.25">
      <c r="A2081" s="927"/>
      <c r="B2081" s="928"/>
      <c r="C2081" s="929"/>
      <c r="D2081" s="927"/>
      <c r="E2081" s="927"/>
      <c r="F2081" s="12" t="s">
        <v>4636</v>
      </c>
      <c r="G2081" s="250">
        <v>8</v>
      </c>
      <c r="H2081" s="927"/>
      <c r="I2081" s="12" t="s">
        <v>1050</v>
      </c>
      <c r="J2081" s="56"/>
      <c r="K2081" s="928"/>
      <c r="L2081" s="943"/>
      <c r="M2081" s="943"/>
      <c r="N2081" s="681"/>
    </row>
    <row r="2082" spans="1:14" s="3" customFormat="1" ht="33.75" x14ac:dyDescent="0.25">
      <c r="A2082" s="927"/>
      <c r="B2082" s="928"/>
      <c r="C2082" s="929"/>
      <c r="D2082" s="927"/>
      <c r="E2082" s="927"/>
      <c r="F2082" s="12" t="s">
        <v>4637</v>
      </c>
      <c r="G2082" s="250">
        <v>2</v>
      </c>
      <c r="H2082" s="927"/>
      <c r="I2082" s="12" t="s">
        <v>1050</v>
      </c>
      <c r="J2082" s="56"/>
      <c r="K2082" s="928"/>
      <c r="L2082" s="943"/>
      <c r="M2082" s="943"/>
      <c r="N2082" s="681"/>
    </row>
    <row r="2083" spans="1:14" s="3" customFormat="1" ht="33.75" x14ac:dyDescent="0.25">
      <c r="A2083" s="927"/>
      <c r="B2083" s="928"/>
      <c r="C2083" s="929"/>
      <c r="D2083" s="927"/>
      <c r="E2083" s="927"/>
      <c r="F2083" s="12" t="s">
        <v>4638</v>
      </c>
      <c r="G2083" s="250">
        <v>5</v>
      </c>
      <c r="H2083" s="927"/>
      <c r="I2083" s="12" t="s">
        <v>1050</v>
      </c>
      <c r="J2083" s="56"/>
      <c r="K2083" s="928"/>
      <c r="L2083" s="943"/>
      <c r="M2083" s="943"/>
      <c r="N2083" s="681"/>
    </row>
    <row r="2084" spans="1:14" s="3" customFormat="1" ht="33.75" x14ac:dyDescent="0.25">
      <c r="A2084" s="927"/>
      <c r="B2084" s="928"/>
      <c r="C2084" s="929"/>
      <c r="D2084" s="927"/>
      <c r="E2084" s="927"/>
      <c r="F2084" s="12" t="s">
        <v>4639</v>
      </c>
      <c r="G2084" s="250">
        <v>1</v>
      </c>
      <c r="H2084" s="927"/>
      <c r="I2084" s="12" t="s">
        <v>1050</v>
      </c>
      <c r="J2084" s="56"/>
      <c r="K2084" s="928"/>
      <c r="L2084" s="943"/>
      <c r="M2084" s="943"/>
      <c r="N2084" s="681"/>
    </row>
    <row r="2085" spans="1:14" s="3" customFormat="1" ht="11.25" x14ac:dyDescent="0.25">
      <c r="A2085" s="927" t="s">
        <v>7306</v>
      </c>
      <c r="B2085" s="928" t="s">
        <v>6690</v>
      </c>
      <c r="C2085" s="929" t="s">
        <v>5831</v>
      </c>
      <c r="D2085" s="927" t="s">
        <v>6811</v>
      </c>
      <c r="E2085" s="927" t="s">
        <v>4586</v>
      </c>
      <c r="F2085" s="12" t="s">
        <v>4640</v>
      </c>
      <c r="G2085" s="250">
        <v>1</v>
      </c>
      <c r="H2085" s="927" t="s">
        <v>6682</v>
      </c>
      <c r="I2085" s="12" t="s">
        <v>1050</v>
      </c>
      <c r="J2085" s="56"/>
      <c r="K2085" s="928">
        <v>2</v>
      </c>
      <c r="L2085" s="943"/>
      <c r="M2085" s="943"/>
      <c r="N2085" s="681"/>
    </row>
    <row r="2086" spans="1:14" s="3" customFormat="1" ht="11.25" x14ac:dyDescent="0.25">
      <c r="A2086" s="927"/>
      <c r="B2086" s="928"/>
      <c r="C2086" s="929"/>
      <c r="D2086" s="927"/>
      <c r="E2086" s="927"/>
      <c r="F2086" s="12" t="s">
        <v>4641</v>
      </c>
      <c r="G2086" s="250">
        <v>2</v>
      </c>
      <c r="H2086" s="927"/>
      <c r="I2086" s="12" t="s">
        <v>1069</v>
      </c>
      <c r="J2086" s="56" t="s">
        <v>4642</v>
      </c>
      <c r="K2086" s="928"/>
      <c r="L2086" s="943"/>
      <c r="M2086" s="943"/>
      <c r="N2086" s="681"/>
    </row>
    <row r="2087" spans="1:14" s="3" customFormat="1" ht="11.25" x14ac:dyDescent="0.25">
      <c r="A2087" s="927"/>
      <c r="B2087" s="928"/>
      <c r="C2087" s="929"/>
      <c r="D2087" s="927"/>
      <c r="E2087" s="927"/>
      <c r="F2087" s="12" t="s">
        <v>1239</v>
      </c>
      <c r="G2087" s="250">
        <v>2</v>
      </c>
      <c r="H2087" s="927"/>
      <c r="I2087" s="12" t="s">
        <v>4557</v>
      </c>
      <c r="J2087" s="56" t="s">
        <v>4604</v>
      </c>
      <c r="K2087" s="928"/>
      <c r="L2087" s="943"/>
      <c r="M2087" s="943"/>
      <c r="N2087" s="681"/>
    </row>
    <row r="2088" spans="1:14" s="3" customFormat="1" ht="11.25" x14ac:dyDescent="0.25">
      <c r="A2088" s="927"/>
      <c r="B2088" s="928"/>
      <c r="C2088" s="929"/>
      <c r="D2088" s="927"/>
      <c r="E2088" s="927"/>
      <c r="F2088" s="12" t="s">
        <v>4569</v>
      </c>
      <c r="G2088" s="250">
        <v>3</v>
      </c>
      <c r="H2088" s="927"/>
      <c r="I2088" s="12" t="s">
        <v>1240</v>
      </c>
      <c r="J2088" s="56" t="s">
        <v>3276</v>
      </c>
      <c r="K2088" s="928"/>
      <c r="L2088" s="943"/>
      <c r="M2088" s="943"/>
      <c r="N2088" s="681"/>
    </row>
    <row r="2089" spans="1:14" s="3" customFormat="1" ht="11.25" x14ac:dyDescent="0.25">
      <c r="A2089" s="927"/>
      <c r="B2089" s="928"/>
      <c r="C2089" s="929"/>
      <c r="D2089" s="927"/>
      <c r="E2089" s="927"/>
      <c r="F2089" s="12" t="s">
        <v>1065</v>
      </c>
      <c r="G2089" s="250">
        <v>3</v>
      </c>
      <c r="H2089" s="927"/>
      <c r="I2089" s="12" t="s">
        <v>1240</v>
      </c>
      <c r="J2089" s="56"/>
      <c r="K2089" s="928"/>
      <c r="L2089" s="943"/>
      <c r="M2089" s="943"/>
      <c r="N2089" s="681"/>
    </row>
    <row r="2090" spans="1:14" s="3" customFormat="1" ht="11.25" x14ac:dyDescent="0.25">
      <c r="A2090" s="927"/>
      <c r="B2090" s="928"/>
      <c r="C2090" s="929"/>
      <c r="D2090" s="927"/>
      <c r="E2090" s="927"/>
      <c r="F2090" s="12" t="s">
        <v>1092</v>
      </c>
      <c r="G2090" s="250">
        <v>5</v>
      </c>
      <c r="H2090" s="927"/>
      <c r="I2090" s="12" t="s">
        <v>1240</v>
      </c>
      <c r="J2090" s="56" t="s">
        <v>3276</v>
      </c>
      <c r="K2090" s="928"/>
      <c r="L2090" s="943"/>
      <c r="M2090" s="943"/>
      <c r="N2090" s="681"/>
    </row>
    <row r="2091" spans="1:14" s="3" customFormat="1" ht="11.25" x14ac:dyDescent="0.25">
      <c r="A2091" s="927"/>
      <c r="B2091" s="928"/>
      <c r="C2091" s="929"/>
      <c r="D2091" s="927"/>
      <c r="E2091" s="927"/>
      <c r="F2091" s="12" t="s">
        <v>4606</v>
      </c>
      <c r="G2091" s="250">
        <v>2</v>
      </c>
      <c r="H2091" s="927"/>
      <c r="I2091" s="12" t="s">
        <v>1240</v>
      </c>
      <c r="J2091" s="56" t="s">
        <v>3276</v>
      </c>
      <c r="K2091" s="928"/>
      <c r="L2091" s="943"/>
      <c r="M2091" s="943"/>
      <c r="N2091" s="681"/>
    </row>
    <row r="2092" spans="1:14" s="3" customFormat="1" ht="11.25" x14ac:dyDescent="0.25">
      <c r="A2092" s="927" t="s">
        <v>7307</v>
      </c>
      <c r="B2092" s="928" t="s">
        <v>6690</v>
      </c>
      <c r="C2092" s="929" t="s">
        <v>5831</v>
      </c>
      <c r="D2092" s="927" t="s">
        <v>6811</v>
      </c>
      <c r="E2092" s="927" t="s">
        <v>4643</v>
      </c>
      <c r="F2092" s="12" t="s">
        <v>4644</v>
      </c>
      <c r="G2092" s="250">
        <v>1</v>
      </c>
      <c r="H2092" s="927" t="s">
        <v>6682</v>
      </c>
      <c r="I2092" s="12" t="s">
        <v>59</v>
      </c>
      <c r="J2092" s="56" t="s">
        <v>1572</v>
      </c>
      <c r="K2092" s="928">
        <v>2</v>
      </c>
      <c r="L2092" s="943"/>
      <c r="M2092" s="943"/>
      <c r="N2092" s="681"/>
    </row>
    <row r="2093" spans="1:14" s="3" customFormat="1" ht="11.25" x14ac:dyDescent="0.25">
      <c r="A2093" s="927"/>
      <c r="B2093" s="928"/>
      <c r="C2093" s="929"/>
      <c r="D2093" s="927"/>
      <c r="E2093" s="927"/>
      <c r="F2093" s="12" t="s">
        <v>4645</v>
      </c>
      <c r="G2093" s="250">
        <v>6</v>
      </c>
      <c r="H2093" s="927"/>
      <c r="I2093" s="12" t="s">
        <v>1050</v>
      </c>
      <c r="J2093" s="56"/>
      <c r="K2093" s="928"/>
      <c r="L2093" s="943"/>
      <c r="M2093" s="943"/>
      <c r="N2093" s="681"/>
    </row>
    <row r="2094" spans="1:14" s="3" customFormat="1" ht="11.25" x14ac:dyDescent="0.25">
      <c r="A2094" s="927"/>
      <c r="B2094" s="928"/>
      <c r="C2094" s="929"/>
      <c r="D2094" s="927"/>
      <c r="E2094" s="927"/>
      <c r="F2094" s="12" t="s">
        <v>1244</v>
      </c>
      <c r="G2094" s="250">
        <v>5</v>
      </c>
      <c r="H2094" s="927"/>
      <c r="I2094" s="12" t="s">
        <v>1050</v>
      </c>
      <c r="J2094" s="56"/>
      <c r="K2094" s="928"/>
      <c r="L2094" s="943"/>
      <c r="M2094" s="943"/>
      <c r="N2094" s="681"/>
    </row>
    <row r="2095" spans="1:14" s="3" customFormat="1" ht="11.25" x14ac:dyDescent="0.25">
      <c r="A2095" s="927"/>
      <c r="B2095" s="928"/>
      <c r="C2095" s="929"/>
      <c r="D2095" s="927"/>
      <c r="E2095" s="927"/>
      <c r="F2095" s="12" t="s">
        <v>4646</v>
      </c>
      <c r="G2095" s="250">
        <v>1</v>
      </c>
      <c r="H2095" s="927"/>
      <c r="I2095" s="12" t="s">
        <v>1050</v>
      </c>
      <c r="J2095" s="56"/>
      <c r="K2095" s="928"/>
      <c r="L2095" s="943"/>
      <c r="M2095" s="943"/>
      <c r="N2095" s="681"/>
    </row>
    <row r="2096" spans="1:14" s="3" customFormat="1" ht="11.25" x14ac:dyDescent="0.25">
      <c r="A2096" s="927"/>
      <c r="B2096" s="928"/>
      <c r="C2096" s="929"/>
      <c r="D2096" s="927"/>
      <c r="E2096" s="927"/>
      <c r="F2096" s="12" t="s">
        <v>4647</v>
      </c>
      <c r="G2096" s="250">
        <v>2</v>
      </c>
      <c r="H2096" s="927"/>
      <c r="I2096" s="12" t="s">
        <v>1050</v>
      </c>
      <c r="J2096" s="56"/>
      <c r="K2096" s="928"/>
      <c r="L2096" s="943"/>
      <c r="M2096" s="943"/>
      <c r="N2096" s="681"/>
    </row>
    <row r="2097" spans="1:14" s="3" customFormat="1" ht="11.25" x14ac:dyDescent="0.25">
      <c r="A2097" s="927"/>
      <c r="B2097" s="928"/>
      <c r="C2097" s="929"/>
      <c r="D2097" s="927"/>
      <c r="E2097" s="927"/>
      <c r="F2097" s="12" t="s">
        <v>4648</v>
      </c>
      <c r="G2097" s="250">
        <v>1</v>
      </c>
      <c r="H2097" s="927"/>
      <c r="I2097" s="12" t="s">
        <v>1050</v>
      </c>
      <c r="J2097" s="56"/>
      <c r="K2097" s="928"/>
      <c r="L2097" s="943"/>
      <c r="M2097" s="943"/>
      <c r="N2097" s="681"/>
    </row>
    <row r="2098" spans="1:14" s="5" customFormat="1" ht="11.25" x14ac:dyDescent="0.25">
      <c r="A2098" s="927"/>
      <c r="B2098" s="928"/>
      <c r="C2098" s="929"/>
      <c r="D2098" s="927"/>
      <c r="E2098" s="927"/>
      <c r="F2098" s="12" t="s">
        <v>4649</v>
      </c>
      <c r="G2098" s="250">
        <v>2</v>
      </c>
      <c r="H2098" s="927"/>
      <c r="I2098" s="12" t="s">
        <v>1050</v>
      </c>
      <c r="J2098" s="56"/>
      <c r="K2098" s="928"/>
      <c r="L2098" s="943"/>
      <c r="M2098" s="943"/>
      <c r="N2098" s="622"/>
    </row>
    <row r="2099" spans="1:14" s="5" customFormat="1" ht="11.25" x14ac:dyDescent="0.25">
      <c r="A2099" s="927"/>
      <c r="B2099" s="928"/>
      <c r="C2099" s="929"/>
      <c r="D2099" s="927"/>
      <c r="E2099" s="927"/>
      <c r="F2099" s="12" t="s">
        <v>1577</v>
      </c>
      <c r="G2099" s="250">
        <v>1</v>
      </c>
      <c r="H2099" s="927"/>
      <c r="I2099" s="12" t="s">
        <v>1050</v>
      </c>
      <c r="J2099" s="56"/>
      <c r="K2099" s="928"/>
      <c r="L2099" s="943"/>
      <c r="M2099" s="943"/>
      <c r="N2099" s="622"/>
    </row>
    <row r="2100" spans="1:14" s="5" customFormat="1" ht="11.25" x14ac:dyDescent="0.25">
      <c r="A2100" s="927"/>
      <c r="B2100" s="928"/>
      <c r="C2100" s="929"/>
      <c r="D2100" s="927"/>
      <c r="E2100" s="927"/>
      <c r="F2100" s="12" t="s">
        <v>1573</v>
      </c>
      <c r="G2100" s="250">
        <v>4</v>
      </c>
      <c r="H2100" s="927"/>
      <c r="I2100" s="12" t="s">
        <v>1050</v>
      </c>
      <c r="J2100" s="56"/>
      <c r="K2100" s="928"/>
      <c r="L2100" s="943"/>
      <c r="M2100" s="943"/>
      <c r="N2100" s="622"/>
    </row>
    <row r="2101" spans="1:14" s="5" customFormat="1" ht="11.25" x14ac:dyDescent="0.25">
      <c r="A2101" s="927"/>
      <c r="B2101" s="928"/>
      <c r="C2101" s="929"/>
      <c r="D2101" s="927"/>
      <c r="E2101" s="927"/>
      <c r="F2101" s="12" t="s">
        <v>4650</v>
      </c>
      <c r="G2101" s="250">
        <v>1</v>
      </c>
      <c r="H2101" s="927"/>
      <c r="I2101" s="12" t="s">
        <v>1050</v>
      </c>
      <c r="J2101" s="56"/>
      <c r="K2101" s="928"/>
      <c r="L2101" s="943"/>
      <c r="M2101" s="943"/>
      <c r="N2101" s="622"/>
    </row>
    <row r="2102" spans="1:14" s="5" customFormat="1" ht="11.25" x14ac:dyDescent="0.25">
      <c r="A2102" s="927"/>
      <c r="B2102" s="928"/>
      <c r="C2102" s="929"/>
      <c r="D2102" s="927"/>
      <c r="E2102" s="927"/>
      <c r="F2102" s="12" t="s">
        <v>1580</v>
      </c>
      <c r="G2102" s="250">
        <v>1</v>
      </c>
      <c r="H2102" s="927"/>
      <c r="I2102" s="12" t="s">
        <v>1069</v>
      </c>
      <c r="J2102" s="56" t="s">
        <v>1581</v>
      </c>
      <c r="K2102" s="928"/>
      <c r="L2102" s="943"/>
      <c r="M2102" s="943"/>
      <c r="N2102" s="622"/>
    </row>
    <row r="2103" spans="1:14" s="5" customFormat="1" ht="11.25" x14ac:dyDescent="0.25">
      <c r="A2103" s="927"/>
      <c r="B2103" s="928"/>
      <c r="C2103" s="929"/>
      <c r="D2103" s="927"/>
      <c r="E2103" s="927"/>
      <c r="F2103" s="12" t="s">
        <v>1063</v>
      </c>
      <c r="G2103" s="250">
        <v>1</v>
      </c>
      <c r="H2103" s="927"/>
      <c r="I2103" s="12" t="s">
        <v>1118</v>
      </c>
      <c r="J2103" s="56"/>
      <c r="K2103" s="928"/>
      <c r="L2103" s="943"/>
      <c r="M2103" s="943"/>
      <c r="N2103" s="622"/>
    </row>
    <row r="2104" spans="1:14" s="5" customFormat="1" ht="22.5" x14ac:dyDescent="0.25">
      <c r="A2104" s="927"/>
      <c r="B2104" s="928"/>
      <c r="C2104" s="929"/>
      <c r="D2104" s="927"/>
      <c r="E2104" s="927"/>
      <c r="F2104" s="12" t="s">
        <v>1584</v>
      </c>
      <c r="G2104" s="250">
        <v>2</v>
      </c>
      <c r="H2104" s="927"/>
      <c r="I2104" s="12" t="s">
        <v>1585</v>
      </c>
      <c r="J2104" s="56"/>
      <c r="K2104" s="928"/>
      <c r="L2104" s="943"/>
      <c r="M2104" s="943"/>
      <c r="N2104" s="622"/>
    </row>
    <row r="2105" spans="1:14" s="5" customFormat="1" ht="11.25" x14ac:dyDescent="0.25">
      <c r="A2105" s="927"/>
      <c r="B2105" s="928"/>
      <c r="C2105" s="929"/>
      <c r="D2105" s="927"/>
      <c r="E2105" s="927"/>
      <c r="F2105" s="12" t="s">
        <v>1080</v>
      </c>
      <c r="G2105" s="250">
        <v>1</v>
      </c>
      <c r="H2105" s="927"/>
      <c r="I2105" s="12" t="s">
        <v>22</v>
      </c>
      <c r="J2105" s="56" t="s">
        <v>3276</v>
      </c>
      <c r="K2105" s="928"/>
      <c r="L2105" s="943"/>
      <c r="M2105" s="943"/>
      <c r="N2105" s="622"/>
    </row>
    <row r="2106" spans="1:14" s="5" customFormat="1" ht="11.25" x14ac:dyDescent="0.25">
      <c r="A2106" s="927"/>
      <c r="B2106" s="928"/>
      <c r="C2106" s="929"/>
      <c r="D2106" s="927"/>
      <c r="E2106" s="927"/>
      <c r="F2106" s="12" t="s">
        <v>1507</v>
      </c>
      <c r="G2106" s="250">
        <v>1</v>
      </c>
      <c r="H2106" s="927"/>
      <c r="I2106" s="12" t="s">
        <v>1050</v>
      </c>
      <c r="J2106" s="56"/>
      <c r="K2106" s="928"/>
      <c r="L2106" s="943"/>
      <c r="M2106" s="943"/>
      <c r="N2106" s="622"/>
    </row>
    <row r="2107" spans="1:14" s="5" customFormat="1" ht="11.25" x14ac:dyDescent="0.25">
      <c r="A2107" s="927"/>
      <c r="B2107" s="928"/>
      <c r="C2107" s="929"/>
      <c r="D2107" s="927"/>
      <c r="E2107" s="927"/>
      <c r="F2107" s="12" t="s">
        <v>1508</v>
      </c>
      <c r="G2107" s="250">
        <v>1</v>
      </c>
      <c r="H2107" s="927"/>
      <c r="I2107" s="12" t="s">
        <v>1050</v>
      </c>
      <c r="J2107" s="56"/>
      <c r="K2107" s="928"/>
      <c r="L2107" s="943"/>
      <c r="M2107" s="943"/>
      <c r="N2107" s="622"/>
    </row>
    <row r="2108" spans="1:14" s="3" customFormat="1" ht="11.25" x14ac:dyDescent="0.25">
      <c r="A2108" s="927"/>
      <c r="B2108" s="928"/>
      <c r="C2108" s="929"/>
      <c r="D2108" s="927"/>
      <c r="E2108" s="927"/>
      <c r="F2108" s="12" t="s">
        <v>1509</v>
      </c>
      <c r="G2108" s="250">
        <v>1</v>
      </c>
      <c r="H2108" s="927"/>
      <c r="I2108" s="12" t="s">
        <v>1050</v>
      </c>
      <c r="J2108" s="56"/>
      <c r="K2108" s="928"/>
      <c r="L2108" s="943"/>
      <c r="M2108" s="943"/>
      <c r="N2108" s="681"/>
    </row>
    <row r="2109" spans="1:14" ht="11.25" x14ac:dyDescent="0.25">
      <c r="A2109" s="927"/>
      <c r="B2109" s="928"/>
      <c r="C2109" s="929"/>
      <c r="D2109" s="927"/>
      <c r="E2109" s="927"/>
      <c r="F2109" s="12" t="s">
        <v>1092</v>
      </c>
      <c r="G2109" s="250">
        <v>1</v>
      </c>
      <c r="H2109" s="927"/>
      <c r="I2109" s="12" t="s">
        <v>1050</v>
      </c>
      <c r="J2109" s="56"/>
      <c r="K2109" s="928"/>
      <c r="L2109" s="943"/>
      <c r="M2109" s="943"/>
    </row>
    <row r="2110" spans="1:14" ht="11.25" x14ac:dyDescent="0.25">
      <c r="A2110" s="927"/>
      <c r="B2110" s="928"/>
      <c r="C2110" s="929"/>
      <c r="D2110" s="927"/>
      <c r="E2110" s="927"/>
      <c r="F2110" s="12" t="s">
        <v>1510</v>
      </c>
      <c r="G2110" s="250">
        <v>1</v>
      </c>
      <c r="H2110" s="927"/>
      <c r="I2110" s="12" t="s">
        <v>1050</v>
      </c>
      <c r="J2110" s="56"/>
      <c r="K2110" s="928"/>
      <c r="L2110" s="943"/>
      <c r="M2110" s="943"/>
    </row>
    <row r="2111" spans="1:14" ht="11.25" x14ac:dyDescent="0.25">
      <c r="A2111" s="927"/>
      <c r="B2111" s="928"/>
      <c r="C2111" s="929"/>
      <c r="D2111" s="927"/>
      <c r="E2111" s="927"/>
      <c r="F2111" s="12" t="s">
        <v>1511</v>
      </c>
      <c r="G2111" s="250">
        <v>1</v>
      </c>
      <c r="H2111" s="927"/>
      <c r="I2111" s="12" t="s">
        <v>1050</v>
      </c>
      <c r="J2111" s="56"/>
      <c r="K2111" s="928"/>
      <c r="L2111" s="943"/>
      <c r="M2111" s="943"/>
    </row>
    <row r="2112" spans="1:14" ht="11.25" x14ac:dyDescent="0.25">
      <c r="A2112" s="927"/>
      <c r="B2112" s="928"/>
      <c r="C2112" s="929"/>
      <c r="D2112" s="927"/>
      <c r="E2112" s="927"/>
      <c r="F2112" s="12" t="s">
        <v>1509</v>
      </c>
      <c r="G2112" s="250">
        <v>1</v>
      </c>
      <c r="H2112" s="927"/>
      <c r="I2112" s="12" t="s">
        <v>1050</v>
      </c>
      <c r="J2112" s="56"/>
      <c r="K2112" s="928"/>
      <c r="L2112" s="943"/>
      <c r="M2112" s="943"/>
    </row>
    <row r="2113" spans="1:13" ht="11.25" x14ac:dyDescent="0.25">
      <c r="A2113" s="927"/>
      <c r="B2113" s="928"/>
      <c r="C2113" s="929"/>
      <c r="D2113" s="927"/>
      <c r="E2113" s="927"/>
      <c r="F2113" s="12" t="s">
        <v>1092</v>
      </c>
      <c r="G2113" s="250">
        <v>1</v>
      </c>
      <c r="H2113" s="927"/>
      <c r="I2113" s="12" t="s">
        <v>1050</v>
      </c>
      <c r="J2113" s="56"/>
      <c r="K2113" s="928"/>
      <c r="L2113" s="943"/>
      <c r="M2113" s="943"/>
    </row>
    <row r="2114" spans="1:13" ht="11.25" x14ac:dyDescent="0.25">
      <c r="A2114" s="927" t="s">
        <v>7308</v>
      </c>
      <c r="B2114" s="928" t="s">
        <v>6690</v>
      </c>
      <c r="C2114" s="929" t="s">
        <v>5831</v>
      </c>
      <c r="D2114" s="927" t="s">
        <v>6811</v>
      </c>
      <c r="E2114" s="927" t="s">
        <v>5831</v>
      </c>
      <c r="F2114" s="12" t="s">
        <v>1312</v>
      </c>
      <c r="G2114" s="250">
        <v>92</v>
      </c>
      <c r="H2114" s="927" t="s">
        <v>6684</v>
      </c>
      <c r="I2114" s="12" t="s">
        <v>1050</v>
      </c>
      <c r="J2114" s="56"/>
      <c r="K2114" s="928">
        <v>2</v>
      </c>
      <c r="L2114" s="943"/>
      <c r="M2114" s="943"/>
    </row>
    <row r="2115" spans="1:13" ht="11.25" x14ac:dyDescent="0.25">
      <c r="A2115" s="927"/>
      <c r="B2115" s="928"/>
      <c r="C2115" s="929"/>
      <c r="D2115" s="927"/>
      <c r="E2115" s="927"/>
      <c r="F2115" s="12" t="s">
        <v>1314</v>
      </c>
      <c r="G2115" s="250">
        <v>12</v>
      </c>
      <c r="H2115" s="927"/>
      <c r="I2115" s="12" t="s">
        <v>1050</v>
      </c>
      <c r="J2115" s="56"/>
      <c r="K2115" s="928"/>
      <c r="L2115" s="943"/>
      <c r="M2115" s="943"/>
    </row>
    <row r="2116" spans="1:13" ht="11.25" x14ac:dyDescent="0.25">
      <c r="A2116" s="927"/>
      <c r="B2116" s="928"/>
      <c r="C2116" s="929"/>
      <c r="D2116" s="927"/>
      <c r="E2116" s="927"/>
      <c r="F2116" s="12" t="s">
        <v>1315</v>
      </c>
      <c r="G2116" s="250">
        <v>2</v>
      </c>
      <c r="H2116" s="927"/>
      <c r="I2116" s="12" t="s">
        <v>1050</v>
      </c>
      <c r="J2116" s="56"/>
      <c r="K2116" s="928"/>
      <c r="L2116" s="943"/>
      <c r="M2116" s="943"/>
    </row>
    <row r="2117" spans="1:13" ht="11.25" x14ac:dyDescent="0.25">
      <c r="A2117" s="927"/>
      <c r="B2117" s="928"/>
      <c r="C2117" s="929"/>
      <c r="D2117" s="927"/>
      <c r="E2117" s="927"/>
      <c r="F2117" s="12" t="s">
        <v>1316</v>
      </c>
      <c r="G2117" s="250">
        <v>15</v>
      </c>
      <c r="H2117" s="927"/>
      <c r="I2117" s="12" t="s">
        <v>1050</v>
      </c>
      <c r="J2117" s="56"/>
      <c r="K2117" s="928"/>
      <c r="L2117" s="943"/>
      <c r="M2117" s="943"/>
    </row>
    <row r="2118" spans="1:13" ht="11.25" x14ac:dyDescent="0.25">
      <c r="A2118" s="927"/>
      <c r="B2118" s="928"/>
      <c r="C2118" s="929"/>
      <c r="D2118" s="927"/>
      <c r="E2118" s="927"/>
      <c r="F2118" s="12" t="s">
        <v>1317</v>
      </c>
      <c r="G2118" s="250">
        <v>24</v>
      </c>
      <c r="H2118" s="927"/>
      <c r="I2118" s="12" t="s">
        <v>1050</v>
      </c>
      <c r="J2118" s="56"/>
      <c r="K2118" s="928"/>
      <c r="L2118" s="943"/>
      <c r="M2118" s="943"/>
    </row>
    <row r="2119" spans="1:13" ht="11.25" x14ac:dyDescent="0.25">
      <c r="A2119" s="927"/>
      <c r="B2119" s="928"/>
      <c r="C2119" s="929"/>
      <c r="D2119" s="927"/>
      <c r="E2119" s="927"/>
      <c r="F2119" s="12" t="s">
        <v>1318</v>
      </c>
      <c r="G2119" s="250">
        <v>17</v>
      </c>
      <c r="H2119" s="927"/>
      <c r="I2119" s="12" t="s">
        <v>1050</v>
      </c>
      <c r="J2119" s="56"/>
      <c r="K2119" s="928"/>
      <c r="L2119" s="943"/>
      <c r="M2119" s="943"/>
    </row>
    <row r="2120" spans="1:13" ht="11.25" x14ac:dyDescent="0.25">
      <c r="A2120" s="927"/>
      <c r="B2120" s="928"/>
      <c r="C2120" s="929"/>
      <c r="D2120" s="927"/>
      <c r="E2120" s="927"/>
      <c r="F2120" s="12" t="s">
        <v>1319</v>
      </c>
      <c r="G2120" s="250">
        <v>20</v>
      </c>
      <c r="H2120" s="927"/>
      <c r="I2120" s="12" t="s">
        <v>1050</v>
      </c>
      <c r="J2120" s="56"/>
      <c r="K2120" s="928"/>
      <c r="L2120" s="943"/>
      <c r="M2120" s="943"/>
    </row>
    <row r="2121" spans="1:13" ht="11.25" x14ac:dyDescent="0.25">
      <c r="A2121" s="927"/>
      <c r="B2121" s="928"/>
      <c r="C2121" s="929"/>
      <c r="D2121" s="927"/>
      <c r="E2121" s="927"/>
      <c r="F2121" s="12" t="s">
        <v>1320</v>
      </c>
      <c r="G2121" s="250">
        <v>2</v>
      </c>
      <c r="H2121" s="927"/>
      <c r="I2121" s="12" t="s">
        <v>1050</v>
      </c>
      <c r="J2121" s="56"/>
      <c r="K2121" s="928"/>
      <c r="L2121" s="943"/>
      <c r="M2121" s="943"/>
    </row>
    <row r="2122" spans="1:13" ht="11.25" x14ac:dyDescent="0.25">
      <c r="A2122" s="927" t="s">
        <v>7309</v>
      </c>
      <c r="B2122" s="928" t="s">
        <v>6690</v>
      </c>
      <c r="C2122" s="929" t="s">
        <v>5831</v>
      </c>
      <c r="D2122" s="927" t="s">
        <v>6811</v>
      </c>
      <c r="E2122" s="927" t="s">
        <v>5831</v>
      </c>
      <c r="F2122" s="12" t="s">
        <v>1326</v>
      </c>
      <c r="G2122" s="250">
        <v>57</v>
      </c>
      <c r="H2122" s="927" t="s">
        <v>6684</v>
      </c>
      <c r="I2122" s="12" t="s">
        <v>1050</v>
      </c>
      <c r="J2122" s="56"/>
      <c r="K2122" s="928">
        <v>2</v>
      </c>
      <c r="L2122" s="943"/>
      <c r="M2122" s="943"/>
    </row>
    <row r="2123" spans="1:13" ht="11.25" x14ac:dyDescent="0.25">
      <c r="A2123" s="927"/>
      <c r="B2123" s="928"/>
      <c r="C2123" s="929"/>
      <c r="D2123" s="927"/>
      <c r="E2123" s="927"/>
      <c r="F2123" s="12" t="s">
        <v>1327</v>
      </c>
      <c r="G2123" s="250">
        <v>6</v>
      </c>
      <c r="H2123" s="927"/>
      <c r="I2123" s="12" t="s">
        <v>1050</v>
      </c>
      <c r="J2123" s="56"/>
      <c r="K2123" s="928"/>
      <c r="L2123" s="943"/>
      <c r="M2123" s="943"/>
    </row>
    <row r="2124" spans="1:13" ht="11.25" x14ac:dyDescent="0.25">
      <c r="A2124" s="927"/>
      <c r="B2124" s="928"/>
      <c r="C2124" s="929"/>
      <c r="D2124" s="927"/>
      <c r="E2124" s="927"/>
      <c r="F2124" s="12" t="s">
        <v>1328</v>
      </c>
      <c r="G2124" s="250">
        <v>3</v>
      </c>
      <c r="H2124" s="927"/>
      <c r="I2124" s="12" t="s">
        <v>1050</v>
      </c>
      <c r="J2124" s="56"/>
      <c r="K2124" s="928"/>
      <c r="L2124" s="943"/>
      <c r="M2124" s="943"/>
    </row>
    <row r="2125" spans="1:13" ht="11.25" x14ac:dyDescent="0.25">
      <c r="A2125" s="927"/>
      <c r="B2125" s="928"/>
      <c r="C2125" s="929"/>
      <c r="D2125" s="927"/>
      <c r="E2125" s="927"/>
      <c r="F2125" s="12" t="s">
        <v>1329</v>
      </c>
      <c r="G2125" s="250">
        <v>4</v>
      </c>
      <c r="H2125" s="927"/>
      <c r="I2125" s="12" t="s">
        <v>1050</v>
      </c>
      <c r="J2125" s="56"/>
      <c r="K2125" s="928"/>
      <c r="L2125" s="943"/>
      <c r="M2125" s="943"/>
    </row>
    <row r="2126" spans="1:13" ht="11.25" x14ac:dyDescent="0.25">
      <c r="A2126" s="927"/>
      <c r="B2126" s="928"/>
      <c r="C2126" s="929"/>
      <c r="D2126" s="927"/>
      <c r="E2126" s="927"/>
      <c r="F2126" s="12" t="s">
        <v>1330</v>
      </c>
      <c r="G2126" s="250">
        <v>32</v>
      </c>
      <c r="H2126" s="927"/>
      <c r="I2126" s="12" t="s">
        <v>1050</v>
      </c>
      <c r="J2126" s="56"/>
      <c r="K2126" s="928"/>
      <c r="L2126" s="943"/>
      <c r="M2126" s="943"/>
    </row>
    <row r="2127" spans="1:13" ht="11.25" x14ac:dyDescent="0.25">
      <c r="A2127" s="927"/>
      <c r="B2127" s="928"/>
      <c r="C2127" s="929"/>
      <c r="D2127" s="927"/>
      <c r="E2127" s="927"/>
      <c r="F2127" s="12" t="s">
        <v>1331</v>
      </c>
      <c r="G2127" s="250">
        <v>11</v>
      </c>
      <c r="H2127" s="927"/>
      <c r="I2127" s="12" t="s">
        <v>1050</v>
      </c>
      <c r="J2127" s="56"/>
      <c r="K2127" s="928"/>
      <c r="L2127" s="943"/>
      <c r="M2127" s="943"/>
    </row>
    <row r="2128" spans="1:13" ht="11.25" x14ac:dyDescent="0.25">
      <c r="A2128" s="927"/>
      <c r="B2128" s="928"/>
      <c r="C2128" s="929"/>
      <c r="D2128" s="927"/>
      <c r="E2128" s="927"/>
      <c r="F2128" s="12" t="s">
        <v>1332</v>
      </c>
      <c r="G2128" s="250">
        <v>1</v>
      </c>
      <c r="H2128" s="927"/>
      <c r="I2128" s="12" t="s">
        <v>1050</v>
      </c>
      <c r="J2128" s="56"/>
      <c r="K2128" s="928"/>
      <c r="L2128" s="943"/>
      <c r="M2128" s="943"/>
    </row>
    <row r="2129" spans="1:13" ht="22.5" x14ac:dyDescent="0.25">
      <c r="A2129" s="927" t="s">
        <v>7310</v>
      </c>
      <c r="B2129" s="928" t="s">
        <v>532</v>
      </c>
      <c r="C2129" s="929" t="s">
        <v>5831</v>
      </c>
      <c r="D2129" s="927" t="s">
        <v>6965</v>
      </c>
      <c r="E2129" s="239" t="s">
        <v>5831</v>
      </c>
      <c r="F2129" s="12" t="s">
        <v>6724</v>
      </c>
      <c r="G2129" s="250">
        <v>814</v>
      </c>
      <c r="H2129" s="927" t="s">
        <v>6682</v>
      </c>
      <c r="I2129" s="12" t="s">
        <v>1050</v>
      </c>
      <c r="J2129" s="56"/>
      <c r="K2129" s="928">
        <v>2</v>
      </c>
      <c r="L2129" s="943"/>
      <c r="M2129" s="943"/>
    </row>
    <row r="2130" spans="1:13" ht="11.25" x14ac:dyDescent="0.25">
      <c r="A2130" s="927"/>
      <c r="B2130" s="928"/>
      <c r="C2130" s="929"/>
      <c r="D2130" s="927"/>
      <c r="E2130" s="239" t="s">
        <v>5831</v>
      </c>
      <c r="F2130" s="12" t="s">
        <v>4657</v>
      </c>
      <c r="G2130" s="250">
        <v>177</v>
      </c>
      <c r="H2130" s="927"/>
      <c r="I2130" s="12" t="s">
        <v>1050</v>
      </c>
      <c r="J2130" s="56"/>
      <c r="K2130" s="928"/>
      <c r="L2130" s="943"/>
      <c r="M2130" s="943"/>
    </row>
    <row r="2131" spans="1:13" ht="22.5" x14ac:dyDescent="0.25">
      <c r="A2131" s="927"/>
      <c r="B2131" s="928"/>
      <c r="C2131" s="929"/>
      <c r="D2131" s="927"/>
      <c r="E2131" s="239" t="s">
        <v>5831</v>
      </c>
      <c r="F2131" s="12" t="s">
        <v>1350</v>
      </c>
      <c r="G2131" s="250">
        <v>21</v>
      </c>
      <c r="H2131" s="927"/>
      <c r="I2131" s="12" t="s">
        <v>911</v>
      </c>
      <c r="J2131" s="56" t="s">
        <v>1591</v>
      </c>
      <c r="K2131" s="928"/>
      <c r="L2131" s="943"/>
      <c r="M2131" s="943"/>
    </row>
    <row r="2132" spans="1:13" ht="22.5" x14ac:dyDescent="0.25">
      <c r="A2132" s="927"/>
      <c r="B2132" s="928"/>
      <c r="C2132" s="929"/>
      <c r="D2132" s="927"/>
      <c r="E2132" s="239" t="s">
        <v>5831</v>
      </c>
      <c r="F2132" s="12" t="s">
        <v>1351</v>
      </c>
      <c r="G2132" s="250">
        <v>767</v>
      </c>
      <c r="H2132" s="927"/>
      <c r="I2132" s="12" t="s">
        <v>911</v>
      </c>
      <c r="J2132" s="56" t="s">
        <v>1591</v>
      </c>
      <c r="K2132" s="928"/>
      <c r="L2132" s="943"/>
      <c r="M2132" s="943"/>
    </row>
    <row r="2133" spans="1:13" ht="11.25" x14ac:dyDescent="0.25">
      <c r="A2133" s="927"/>
      <c r="B2133" s="928"/>
      <c r="C2133" s="929"/>
      <c r="D2133" s="927"/>
      <c r="E2133" s="936" t="s">
        <v>4658</v>
      </c>
      <c r="F2133" s="10" t="s">
        <v>4659</v>
      </c>
      <c r="G2133" s="243">
        <v>4</v>
      </c>
      <c r="H2133" s="927"/>
      <c r="I2133" s="10" t="s">
        <v>4660</v>
      </c>
      <c r="J2133" s="10" t="s">
        <v>4661</v>
      </c>
      <c r="K2133" s="928"/>
      <c r="L2133" s="943"/>
      <c r="M2133" s="943"/>
    </row>
    <row r="2134" spans="1:13" ht="11.25" x14ac:dyDescent="0.25">
      <c r="A2134" s="927"/>
      <c r="B2134" s="928"/>
      <c r="C2134" s="929"/>
      <c r="D2134" s="927"/>
      <c r="E2134" s="936"/>
      <c r="F2134" s="10" t="s">
        <v>1130</v>
      </c>
      <c r="G2134" s="243">
        <v>1</v>
      </c>
      <c r="H2134" s="927"/>
      <c r="I2134" s="10" t="s">
        <v>4660</v>
      </c>
      <c r="J2134" s="10"/>
      <c r="K2134" s="928"/>
      <c r="L2134" s="943"/>
      <c r="M2134" s="943"/>
    </row>
    <row r="2135" spans="1:13" ht="11.25" x14ac:dyDescent="0.25">
      <c r="A2135" s="927"/>
      <c r="B2135" s="928"/>
      <c r="C2135" s="929"/>
      <c r="D2135" s="927"/>
      <c r="E2135" s="936"/>
      <c r="F2135" s="10" t="s">
        <v>1340</v>
      </c>
      <c r="G2135" s="243">
        <v>4</v>
      </c>
      <c r="H2135" s="927"/>
      <c r="I2135" s="10" t="s">
        <v>1050</v>
      </c>
      <c r="J2135" s="10"/>
      <c r="K2135" s="928"/>
      <c r="L2135" s="943"/>
      <c r="M2135" s="943"/>
    </row>
    <row r="2136" spans="1:13" ht="11.25" x14ac:dyDescent="0.25">
      <c r="A2136" s="927"/>
      <c r="B2136" s="928"/>
      <c r="C2136" s="929"/>
      <c r="D2136" s="927"/>
      <c r="E2136" s="936"/>
      <c r="F2136" s="10" t="s">
        <v>1326</v>
      </c>
      <c r="G2136" s="243">
        <v>4</v>
      </c>
      <c r="H2136" s="927"/>
      <c r="I2136" s="10" t="s">
        <v>1050</v>
      </c>
      <c r="J2136" s="10"/>
      <c r="K2136" s="928"/>
      <c r="L2136" s="943"/>
      <c r="M2136" s="943"/>
    </row>
    <row r="2137" spans="1:13" ht="11.25" x14ac:dyDescent="0.25">
      <c r="A2137" s="927"/>
      <c r="B2137" s="928"/>
      <c r="C2137" s="929"/>
      <c r="D2137" s="927"/>
      <c r="E2137" s="936"/>
      <c r="F2137" s="10" t="s">
        <v>1092</v>
      </c>
      <c r="G2137" s="243">
        <v>4</v>
      </c>
      <c r="H2137" s="927"/>
      <c r="I2137" s="10" t="s">
        <v>1050</v>
      </c>
      <c r="J2137" s="10"/>
      <c r="K2137" s="928"/>
      <c r="L2137" s="943"/>
      <c r="M2137" s="943"/>
    </row>
    <row r="2138" spans="1:13" ht="11.25" x14ac:dyDescent="0.25">
      <c r="A2138" s="927"/>
      <c r="B2138" s="928"/>
      <c r="C2138" s="929"/>
      <c r="D2138" s="927"/>
      <c r="E2138" s="243" t="s">
        <v>4665</v>
      </c>
      <c r="F2138" s="10" t="s">
        <v>1355</v>
      </c>
      <c r="G2138" s="243">
        <v>2</v>
      </c>
      <c r="H2138" s="927"/>
      <c r="I2138" s="10"/>
      <c r="J2138" s="10"/>
      <c r="K2138" s="928"/>
      <c r="L2138" s="943"/>
      <c r="M2138" s="943"/>
    </row>
    <row r="2139" spans="1:13" ht="11.25" x14ac:dyDescent="0.25">
      <c r="A2139" s="927"/>
      <c r="B2139" s="928"/>
      <c r="C2139" s="929"/>
      <c r="D2139" s="927"/>
      <c r="E2139" s="936" t="s">
        <v>4666</v>
      </c>
      <c r="F2139" s="10" t="s">
        <v>1355</v>
      </c>
      <c r="G2139" s="243">
        <v>5</v>
      </c>
      <c r="H2139" s="927"/>
      <c r="I2139" s="10"/>
      <c r="J2139" s="10"/>
      <c r="K2139" s="928"/>
      <c r="L2139" s="943"/>
      <c r="M2139" s="943"/>
    </row>
    <row r="2140" spans="1:13" ht="11.25" x14ac:dyDescent="0.25">
      <c r="A2140" s="927"/>
      <c r="B2140" s="928"/>
      <c r="C2140" s="929"/>
      <c r="D2140" s="927"/>
      <c r="E2140" s="936"/>
      <c r="F2140" s="10" t="s">
        <v>1312</v>
      </c>
      <c r="G2140" s="243">
        <v>72</v>
      </c>
      <c r="H2140" s="927"/>
      <c r="I2140" s="10" t="s">
        <v>1050</v>
      </c>
      <c r="J2140" s="10"/>
      <c r="K2140" s="928"/>
      <c r="L2140" s="943"/>
      <c r="M2140" s="943"/>
    </row>
    <row r="2141" spans="1:13" ht="11.25" x14ac:dyDescent="0.25">
      <c r="A2141" s="927"/>
      <c r="B2141" s="928"/>
      <c r="C2141" s="929"/>
      <c r="D2141" s="927"/>
      <c r="E2141" s="936"/>
      <c r="F2141" s="10" t="s">
        <v>1326</v>
      </c>
      <c r="G2141" s="243">
        <v>70</v>
      </c>
      <c r="H2141" s="927"/>
      <c r="I2141" s="10" t="s">
        <v>1050</v>
      </c>
      <c r="J2141" s="10"/>
      <c r="K2141" s="928"/>
      <c r="L2141" s="943"/>
      <c r="M2141" s="943"/>
    </row>
    <row r="2142" spans="1:13" ht="11.25" x14ac:dyDescent="0.25">
      <c r="A2142" s="927"/>
      <c r="B2142" s="928"/>
      <c r="C2142" s="929"/>
      <c r="D2142" s="927"/>
      <c r="E2142" s="936"/>
      <c r="F2142" s="10" t="s">
        <v>4669</v>
      </c>
      <c r="G2142" s="243">
        <v>1</v>
      </c>
      <c r="H2142" s="927"/>
      <c r="I2142" s="10"/>
      <c r="J2142" s="10"/>
      <c r="K2142" s="928"/>
      <c r="L2142" s="943"/>
      <c r="M2142" s="943"/>
    </row>
    <row r="2143" spans="1:13" ht="22.5" x14ac:dyDescent="0.25">
      <c r="A2143" s="927"/>
      <c r="B2143" s="928"/>
      <c r="C2143" s="929"/>
      <c r="D2143" s="927"/>
      <c r="E2143" s="239" t="s">
        <v>5831</v>
      </c>
      <c r="F2143" s="12" t="s">
        <v>4651</v>
      </c>
      <c r="G2143" s="250">
        <v>7</v>
      </c>
      <c r="H2143" s="927"/>
      <c r="I2143" s="12" t="s">
        <v>1050</v>
      </c>
      <c r="J2143" s="56"/>
      <c r="K2143" s="928"/>
      <c r="L2143" s="943"/>
      <c r="M2143" s="943"/>
    </row>
    <row r="2144" spans="1:13" ht="11.25" x14ac:dyDescent="0.25">
      <c r="A2144" s="936" t="s">
        <v>7570</v>
      </c>
      <c r="B2144" s="945" t="s">
        <v>443</v>
      </c>
      <c r="C2144" s="929" t="s">
        <v>5831</v>
      </c>
      <c r="D2144" s="936" t="s">
        <v>4923</v>
      </c>
      <c r="E2144" s="936" t="s">
        <v>4586</v>
      </c>
      <c r="F2144" s="10" t="s">
        <v>4865</v>
      </c>
      <c r="G2144" s="243">
        <v>1</v>
      </c>
      <c r="H2144" s="936" t="s">
        <v>6682</v>
      </c>
      <c r="I2144" s="48" t="s">
        <v>4866</v>
      </c>
      <c r="J2144" s="48"/>
      <c r="K2144" s="985">
        <v>1</v>
      </c>
      <c r="L2144" s="986"/>
      <c r="M2144" s="986"/>
    </row>
    <row r="2145" spans="1:14" ht="11.25" x14ac:dyDescent="0.25">
      <c r="A2145" s="936"/>
      <c r="B2145" s="945"/>
      <c r="C2145" s="929"/>
      <c r="D2145" s="936"/>
      <c r="E2145" s="936"/>
      <c r="F2145" s="10" t="s">
        <v>4867</v>
      </c>
      <c r="G2145" s="243">
        <v>1</v>
      </c>
      <c r="H2145" s="936"/>
      <c r="I2145" s="48" t="s">
        <v>1265</v>
      </c>
      <c r="J2145" s="48" t="s">
        <v>4868</v>
      </c>
      <c r="K2145" s="985"/>
      <c r="L2145" s="986"/>
      <c r="M2145" s="986"/>
    </row>
    <row r="2146" spans="1:14" ht="11.25" x14ac:dyDescent="0.25">
      <c r="A2146" s="936"/>
      <c r="B2146" s="945"/>
      <c r="C2146" s="929"/>
      <c r="D2146" s="936"/>
      <c r="E2146" s="936"/>
      <c r="F2146" s="10" t="s">
        <v>4862</v>
      </c>
      <c r="G2146" s="243">
        <v>1</v>
      </c>
      <c r="H2146" s="936"/>
      <c r="I2146" s="48" t="s">
        <v>1050</v>
      </c>
      <c r="J2146" s="48"/>
      <c r="K2146" s="985"/>
      <c r="L2146" s="986"/>
      <c r="M2146" s="986"/>
    </row>
    <row r="2147" spans="1:14" ht="11.25" x14ac:dyDescent="0.25">
      <c r="A2147" s="936" t="s">
        <v>7571</v>
      </c>
      <c r="B2147" s="945" t="s">
        <v>443</v>
      </c>
      <c r="C2147" s="929" t="s">
        <v>5831</v>
      </c>
      <c r="D2147" s="936" t="s">
        <v>4923</v>
      </c>
      <c r="E2147" s="936" t="s">
        <v>4586</v>
      </c>
      <c r="F2147" s="10" t="s">
        <v>4869</v>
      </c>
      <c r="G2147" s="243">
        <v>1</v>
      </c>
      <c r="H2147" s="936" t="s">
        <v>6682</v>
      </c>
      <c r="I2147" s="48" t="s">
        <v>4866</v>
      </c>
      <c r="J2147" s="48"/>
      <c r="K2147" s="985">
        <v>1</v>
      </c>
      <c r="L2147" s="986"/>
      <c r="M2147" s="986"/>
    </row>
    <row r="2148" spans="1:14" ht="11.25" x14ac:dyDescent="0.25">
      <c r="A2148" s="936"/>
      <c r="B2148" s="945"/>
      <c r="C2148" s="929"/>
      <c r="D2148" s="936"/>
      <c r="E2148" s="936"/>
      <c r="F2148" s="10" t="s">
        <v>4867</v>
      </c>
      <c r="G2148" s="243">
        <v>1</v>
      </c>
      <c r="H2148" s="936"/>
      <c r="I2148" s="48" t="s">
        <v>1265</v>
      </c>
      <c r="J2148" s="48" t="s">
        <v>4870</v>
      </c>
      <c r="K2148" s="985"/>
      <c r="L2148" s="986"/>
      <c r="M2148" s="986"/>
    </row>
    <row r="2149" spans="1:14" ht="11.25" x14ac:dyDescent="0.25">
      <c r="A2149" s="936"/>
      <c r="B2149" s="945"/>
      <c r="C2149" s="929"/>
      <c r="D2149" s="936"/>
      <c r="E2149" s="936"/>
      <c r="F2149" s="10" t="s">
        <v>4862</v>
      </c>
      <c r="G2149" s="243">
        <v>1</v>
      </c>
      <c r="H2149" s="936"/>
      <c r="I2149" s="48" t="s">
        <v>1050</v>
      </c>
      <c r="J2149" s="48"/>
      <c r="K2149" s="985"/>
      <c r="L2149" s="986"/>
      <c r="M2149" s="986"/>
    </row>
    <row r="2150" spans="1:14" ht="22.5" x14ac:dyDescent="0.25">
      <c r="A2150" s="936"/>
      <c r="B2150" s="945"/>
      <c r="C2150" s="929"/>
      <c r="D2150" s="936"/>
      <c r="E2150" s="936"/>
      <c r="F2150" s="10" t="s">
        <v>3823</v>
      </c>
      <c r="G2150" s="243">
        <v>1</v>
      </c>
      <c r="H2150" s="936"/>
      <c r="I2150" s="48" t="s">
        <v>1265</v>
      </c>
      <c r="J2150" s="48" t="s">
        <v>4871</v>
      </c>
      <c r="K2150" s="985"/>
      <c r="L2150" s="986"/>
      <c r="M2150" s="986"/>
    </row>
    <row r="2151" spans="1:14" ht="33.75" x14ac:dyDescent="0.25">
      <c r="A2151" s="936"/>
      <c r="B2151" s="945"/>
      <c r="C2151" s="929"/>
      <c r="D2151" s="936"/>
      <c r="E2151" s="936"/>
      <c r="F2151" s="10" t="s">
        <v>4872</v>
      </c>
      <c r="G2151" s="243">
        <v>1</v>
      </c>
      <c r="H2151" s="936"/>
      <c r="I2151" s="48" t="s">
        <v>1265</v>
      </c>
      <c r="J2151" s="48" t="s">
        <v>4873</v>
      </c>
      <c r="K2151" s="985"/>
      <c r="L2151" s="986"/>
      <c r="M2151" s="986"/>
    </row>
    <row r="2152" spans="1:14" ht="11.25" x14ac:dyDescent="0.25">
      <c r="A2152" s="936"/>
      <c r="B2152" s="945"/>
      <c r="C2152" s="929"/>
      <c r="D2152" s="936"/>
      <c r="E2152" s="936"/>
      <c r="F2152" s="10" t="s">
        <v>4874</v>
      </c>
      <c r="G2152" s="243">
        <v>1</v>
      </c>
      <c r="H2152" s="936"/>
      <c r="I2152" s="48" t="s">
        <v>1265</v>
      </c>
      <c r="J2152" s="48" t="s">
        <v>4875</v>
      </c>
      <c r="K2152" s="985"/>
      <c r="L2152" s="986"/>
      <c r="M2152" s="986"/>
    </row>
    <row r="2153" spans="1:14" ht="11.25" x14ac:dyDescent="0.25">
      <c r="A2153" s="936"/>
      <c r="B2153" s="945"/>
      <c r="C2153" s="929"/>
      <c r="D2153" s="936"/>
      <c r="E2153" s="936"/>
      <c r="F2153" s="10" t="s">
        <v>1515</v>
      </c>
      <c r="G2153" s="243">
        <v>2</v>
      </c>
      <c r="H2153" s="936"/>
      <c r="I2153" s="48" t="s">
        <v>1050</v>
      </c>
      <c r="J2153" s="48"/>
      <c r="K2153" s="985"/>
      <c r="L2153" s="986"/>
      <c r="M2153" s="986"/>
    </row>
    <row r="2154" spans="1:14" s="474" customFormat="1" ht="315" x14ac:dyDescent="0.25">
      <c r="A2154" s="471" t="s">
        <v>7922</v>
      </c>
      <c r="B2154" s="487" t="s">
        <v>740</v>
      </c>
      <c r="C2154" s="490" t="s">
        <v>7923</v>
      </c>
      <c r="D2154" s="471" t="s">
        <v>7924</v>
      </c>
      <c r="E2154" s="471" t="s">
        <v>7925</v>
      </c>
      <c r="F2154" s="472" t="s">
        <v>7926</v>
      </c>
      <c r="G2154" s="471">
        <v>2</v>
      </c>
      <c r="H2154" s="471" t="s">
        <v>6684</v>
      </c>
      <c r="I2154" s="473"/>
      <c r="J2154" s="473"/>
      <c r="K2154" s="480"/>
      <c r="L2154" s="836"/>
      <c r="M2154" s="836"/>
      <c r="N2154" s="683"/>
    </row>
    <row r="2155" spans="1:14" s="474" customFormat="1" ht="326.25" x14ac:dyDescent="0.25">
      <c r="A2155" s="471" t="s">
        <v>7927</v>
      </c>
      <c r="B2155" s="487" t="s">
        <v>740</v>
      </c>
      <c r="C2155" s="490" t="s">
        <v>7923</v>
      </c>
      <c r="D2155" s="471" t="s">
        <v>7928</v>
      </c>
      <c r="E2155" s="471" t="s">
        <v>7929</v>
      </c>
      <c r="F2155" s="472" t="s">
        <v>7930</v>
      </c>
      <c r="G2155" s="471">
        <v>1</v>
      </c>
      <c r="H2155" s="471" t="s">
        <v>6684</v>
      </c>
      <c r="I2155" s="473"/>
      <c r="J2155" s="473"/>
      <c r="K2155" s="480"/>
      <c r="L2155" s="836"/>
      <c r="M2155" s="836"/>
      <c r="N2155" s="683"/>
    </row>
    <row r="2156" spans="1:14" s="474" customFormat="1" ht="225" x14ac:dyDescent="0.25">
      <c r="A2156" s="471" t="s">
        <v>7931</v>
      </c>
      <c r="B2156" s="487" t="s">
        <v>740</v>
      </c>
      <c r="C2156" s="490" t="s">
        <v>7923</v>
      </c>
      <c r="D2156" s="471" t="s">
        <v>7932</v>
      </c>
      <c r="E2156" s="471" t="s">
        <v>7933</v>
      </c>
      <c r="F2156" s="472" t="s">
        <v>7934</v>
      </c>
      <c r="G2156" s="471">
        <v>2</v>
      </c>
      <c r="H2156" s="471" t="s">
        <v>6684</v>
      </c>
      <c r="I2156" s="473"/>
      <c r="J2156" s="473"/>
      <c r="K2156" s="480"/>
      <c r="L2156" s="836"/>
      <c r="M2156" s="836"/>
      <c r="N2156" s="683"/>
    </row>
    <row r="2157" spans="1:14" s="474" customFormat="1" ht="292.5" x14ac:dyDescent="0.25">
      <c r="A2157" s="471" t="s">
        <v>7935</v>
      </c>
      <c r="B2157" s="487" t="s">
        <v>740</v>
      </c>
      <c r="C2157" s="490" t="s">
        <v>7923</v>
      </c>
      <c r="D2157" s="471" t="s">
        <v>7928</v>
      </c>
      <c r="E2157" s="471" t="s">
        <v>7936</v>
      </c>
      <c r="F2157" s="472" t="s">
        <v>7937</v>
      </c>
      <c r="G2157" s="471">
        <v>2</v>
      </c>
      <c r="H2157" s="471" t="s">
        <v>6684</v>
      </c>
      <c r="I2157" s="473"/>
      <c r="J2157" s="473"/>
      <c r="K2157" s="480"/>
      <c r="L2157" s="836"/>
      <c r="M2157" s="836"/>
      <c r="N2157" s="683"/>
    </row>
    <row r="2158" spans="1:14" s="474" customFormat="1" ht="409.5" x14ac:dyDescent="0.25">
      <c r="A2158" s="471" t="s">
        <v>7938</v>
      </c>
      <c r="B2158" s="487" t="s">
        <v>740</v>
      </c>
      <c r="C2158" s="490" t="s">
        <v>7923</v>
      </c>
      <c r="D2158" s="471" t="s">
        <v>7939</v>
      </c>
      <c r="E2158" s="471" t="s">
        <v>7940</v>
      </c>
      <c r="F2158" s="472" t="s">
        <v>7941</v>
      </c>
      <c r="G2158" s="471">
        <v>2</v>
      </c>
      <c r="H2158" s="471" t="s">
        <v>6684</v>
      </c>
      <c r="I2158" s="473"/>
      <c r="J2158" s="473"/>
      <c r="K2158" s="480"/>
      <c r="L2158" s="836"/>
      <c r="M2158" s="836"/>
      <c r="N2158" s="683"/>
    </row>
    <row r="2159" spans="1:14" s="474" customFormat="1" ht="393.75" x14ac:dyDescent="0.25">
      <c r="A2159" s="471" t="s">
        <v>7942</v>
      </c>
      <c r="B2159" s="487" t="s">
        <v>740</v>
      </c>
      <c r="C2159" s="490" t="s">
        <v>7923</v>
      </c>
      <c r="D2159" s="471" t="s">
        <v>7939</v>
      </c>
      <c r="E2159" s="471" t="s">
        <v>7943</v>
      </c>
      <c r="F2159" s="472" t="s">
        <v>7944</v>
      </c>
      <c r="G2159" s="471">
        <v>2</v>
      </c>
      <c r="H2159" s="471" t="s">
        <v>6684</v>
      </c>
      <c r="I2159" s="473"/>
      <c r="J2159" s="473"/>
      <c r="K2159" s="480"/>
      <c r="L2159" s="836"/>
      <c r="M2159" s="836"/>
      <c r="N2159" s="683"/>
    </row>
    <row r="2160" spans="1:14" s="474" customFormat="1" ht="405" x14ac:dyDescent="0.25">
      <c r="A2160" s="471" t="s">
        <v>7945</v>
      </c>
      <c r="B2160" s="487" t="s">
        <v>740</v>
      </c>
      <c r="C2160" s="490" t="s">
        <v>7923</v>
      </c>
      <c r="D2160" s="471" t="s">
        <v>7939</v>
      </c>
      <c r="E2160" s="471" t="s">
        <v>7946</v>
      </c>
      <c r="F2160" s="472" t="s">
        <v>7947</v>
      </c>
      <c r="G2160" s="471">
        <v>1</v>
      </c>
      <c r="H2160" s="471" t="s">
        <v>6684</v>
      </c>
      <c r="I2160" s="473"/>
      <c r="J2160" s="473"/>
      <c r="K2160" s="480"/>
      <c r="L2160" s="836"/>
      <c r="M2160" s="836"/>
      <c r="N2160" s="683"/>
    </row>
    <row r="2161" spans="1:14" s="474" customFormat="1" ht="409.5" x14ac:dyDescent="0.25">
      <c r="A2161" s="471" t="s">
        <v>7948</v>
      </c>
      <c r="B2161" s="487" t="s">
        <v>740</v>
      </c>
      <c r="C2161" s="490" t="s">
        <v>7923</v>
      </c>
      <c r="D2161" s="471" t="s">
        <v>7939</v>
      </c>
      <c r="E2161" s="471" t="s">
        <v>7949</v>
      </c>
      <c r="F2161" s="472" t="s">
        <v>7950</v>
      </c>
      <c r="G2161" s="471">
        <v>1</v>
      </c>
      <c r="H2161" s="471" t="s">
        <v>6684</v>
      </c>
      <c r="I2161" s="473"/>
      <c r="J2161" s="473"/>
      <c r="K2161" s="480"/>
      <c r="L2161" s="836"/>
      <c r="M2161" s="836"/>
      <c r="N2161" s="683"/>
    </row>
    <row r="2162" spans="1:14" s="474" customFormat="1" ht="409.5" x14ac:dyDescent="0.25">
      <c r="A2162" s="471" t="s">
        <v>7951</v>
      </c>
      <c r="B2162" s="487" t="s">
        <v>740</v>
      </c>
      <c r="C2162" s="490" t="s">
        <v>7923</v>
      </c>
      <c r="D2162" s="471" t="s">
        <v>7939</v>
      </c>
      <c r="E2162" s="471" t="s">
        <v>7952</v>
      </c>
      <c r="F2162" s="472" t="s">
        <v>7941</v>
      </c>
      <c r="G2162" s="471">
        <v>2</v>
      </c>
      <c r="H2162" s="471" t="s">
        <v>6684</v>
      </c>
      <c r="I2162" s="473"/>
      <c r="J2162" s="473"/>
      <c r="K2162" s="480"/>
      <c r="L2162" s="836"/>
      <c r="M2162" s="836"/>
      <c r="N2162" s="683"/>
    </row>
    <row r="2163" spans="1:14" s="474" customFormat="1" ht="393.75" x14ac:dyDescent="0.25">
      <c r="A2163" s="471" t="s">
        <v>7953</v>
      </c>
      <c r="B2163" s="487" t="s">
        <v>740</v>
      </c>
      <c r="C2163" s="490" t="s">
        <v>7923</v>
      </c>
      <c r="D2163" s="471" t="s">
        <v>7939</v>
      </c>
      <c r="E2163" s="471" t="s">
        <v>7954</v>
      </c>
      <c r="F2163" s="472" t="s">
        <v>7944</v>
      </c>
      <c r="G2163" s="471">
        <v>2</v>
      </c>
      <c r="H2163" s="471" t="s">
        <v>6684</v>
      </c>
      <c r="I2163" s="473"/>
      <c r="J2163" s="473"/>
      <c r="K2163" s="480"/>
      <c r="L2163" s="836"/>
      <c r="M2163" s="836"/>
      <c r="N2163" s="683"/>
    </row>
    <row r="2164" spans="1:14" s="474" customFormat="1" ht="405" x14ac:dyDescent="0.25">
      <c r="A2164" s="471" t="s">
        <v>7955</v>
      </c>
      <c r="B2164" s="487" t="s">
        <v>740</v>
      </c>
      <c r="C2164" s="490" t="s">
        <v>7923</v>
      </c>
      <c r="D2164" s="471" t="s">
        <v>7939</v>
      </c>
      <c r="E2164" s="471" t="s">
        <v>7956</v>
      </c>
      <c r="F2164" s="472" t="s">
        <v>7947</v>
      </c>
      <c r="G2164" s="471">
        <v>1</v>
      </c>
      <c r="H2164" s="471" t="s">
        <v>6684</v>
      </c>
      <c r="I2164" s="473"/>
      <c r="J2164" s="473"/>
      <c r="K2164" s="480"/>
      <c r="L2164" s="836"/>
      <c r="M2164" s="836"/>
      <c r="N2164" s="683"/>
    </row>
    <row r="2165" spans="1:14" s="474" customFormat="1" ht="409.5" x14ac:dyDescent="0.25">
      <c r="A2165" s="471" t="s">
        <v>7957</v>
      </c>
      <c r="B2165" s="487" t="s">
        <v>740</v>
      </c>
      <c r="C2165" s="490" t="s">
        <v>7923</v>
      </c>
      <c r="D2165" s="471" t="s">
        <v>7939</v>
      </c>
      <c r="E2165" s="471" t="s">
        <v>7958</v>
      </c>
      <c r="F2165" s="472" t="s">
        <v>7950</v>
      </c>
      <c r="G2165" s="471">
        <v>1</v>
      </c>
      <c r="H2165" s="471" t="s">
        <v>6684</v>
      </c>
      <c r="I2165" s="473"/>
      <c r="J2165" s="473"/>
      <c r="K2165" s="480"/>
      <c r="L2165" s="836"/>
      <c r="M2165" s="836"/>
      <c r="N2165" s="683"/>
    </row>
    <row r="2166" spans="1:14" s="475" customFormat="1" ht="11.25" x14ac:dyDescent="0.25">
      <c r="A2166" s="996" t="s">
        <v>7959</v>
      </c>
      <c r="B2166" s="997" t="s">
        <v>6690</v>
      </c>
      <c r="C2166" s="998" t="s">
        <v>7923</v>
      </c>
      <c r="D2166" s="996" t="s">
        <v>7960</v>
      </c>
      <c r="E2166" s="996" t="s">
        <v>7961</v>
      </c>
      <c r="F2166" s="472" t="s">
        <v>7962</v>
      </c>
      <c r="G2166" s="471">
        <v>13265</v>
      </c>
      <c r="H2166" s="471" t="s">
        <v>6695</v>
      </c>
      <c r="I2166" s="473"/>
      <c r="J2166" s="473"/>
      <c r="K2166" s="480"/>
      <c r="L2166" s="930"/>
      <c r="M2166" s="930"/>
      <c r="N2166" s="684"/>
    </row>
    <row r="2167" spans="1:14" s="475" customFormat="1" ht="15" customHeight="1" x14ac:dyDescent="0.25">
      <c r="A2167" s="996"/>
      <c r="B2167" s="997"/>
      <c r="C2167" s="998"/>
      <c r="D2167" s="996"/>
      <c r="E2167" s="996"/>
      <c r="F2167" s="472" t="s">
        <v>7963</v>
      </c>
      <c r="G2167" s="471">
        <v>8380</v>
      </c>
      <c r="H2167" s="471" t="s">
        <v>6695</v>
      </c>
      <c r="I2167" s="473"/>
      <c r="J2167" s="473"/>
      <c r="K2167" s="480"/>
      <c r="L2167" s="931"/>
      <c r="M2167" s="931"/>
      <c r="N2167" s="684"/>
    </row>
    <row r="2168" spans="1:14" s="475" customFormat="1" ht="15" customHeight="1" x14ac:dyDescent="0.25">
      <c r="A2168" s="996"/>
      <c r="B2168" s="997"/>
      <c r="C2168" s="998"/>
      <c r="D2168" s="996"/>
      <c r="E2168" s="996"/>
      <c r="F2168" s="472" t="s">
        <v>7964</v>
      </c>
      <c r="G2168" s="471">
        <v>3480</v>
      </c>
      <c r="H2168" s="471" t="s">
        <v>7965</v>
      </c>
      <c r="I2168" s="473"/>
      <c r="J2168" s="473"/>
      <c r="K2168" s="480"/>
      <c r="L2168" s="931"/>
      <c r="M2168" s="931"/>
      <c r="N2168" s="684"/>
    </row>
    <row r="2169" spans="1:14" s="475" customFormat="1" ht="15" customHeight="1" x14ac:dyDescent="0.25">
      <c r="A2169" s="996"/>
      <c r="B2169" s="997"/>
      <c r="C2169" s="998"/>
      <c r="D2169" s="996"/>
      <c r="E2169" s="996" t="s">
        <v>7966</v>
      </c>
      <c r="F2169" s="472" t="s">
        <v>7967</v>
      </c>
      <c r="G2169" s="471">
        <v>115</v>
      </c>
      <c r="H2169" s="471" t="s">
        <v>6695</v>
      </c>
      <c r="I2169" s="473"/>
      <c r="J2169" s="473"/>
      <c r="K2169" s="480"/>
      <c r="L2169" s="931"/>
      <c r="M2169" s="931"/>
      <c r="N2169" s="684"/>
    </row>
    <row r="2170" spans="1:14" s="475" customFormat="1" ht="15" customHeight="1" x14ac:dyDescent="0.25">
      <c r="A2170" s="996"/>
      <c r="B2170" s="997"/>
      <c r="C2170" s="998"/>
      <c r="D2170" s="996"/>
      <c r="E2170" s="996"/>
      <c r="F2170" s="472" t="s">
        <v>7968</v>
      </c>
      <c r="G2170" s="471">
        <v>91</v>
      </c>
      <c r="H2170" s="471" t="s">
        <v>6695</v>
      </c>
      <c r="I2170" s="473"/>
      <c r="J2170" s="473"/>
      <c r="K2170" s="480"/>
      <c r="L2170" s="932"/>
      <c r="M2170" s="932"/>
      <c r="N2170" s="684"/>
    </row>
    <row r="2171" spans="1:14" s="475" customFormat="1" ht="33.75" x14ac:dyDescent="0.25">
      <c r="A2171" s="996" t="s">
        <v>7969</v>
      </c>
      <c r="B2171" s="997" t="s">
        <v>6690</v>
      </c>
      <c r="C2171" s="998" t="s">
        <v>7923</v>
      </c>
      <c r="D2171" s="996" t="s">
        <v>7970</v>
      </c>
      <c r="E2171" s="476" t="s">
        <v>7971</v>
      </c>
      <c r="F2171" s="477" t="s">
        <v>7972</v>
      </c>
      <c r="G2171" s="473">
        <v>23</v>
      </c>
      <c r="H2171" s="476" t="s">
        <v>6684</v>
      </c>
      <c r="I2171" s="473"/>
      <c r="J2171" s="473"/>
      <c r="K2171" s="933"/>
      <c r="L2171" s="930"/>
      <c r="M2171" s="930"/>
      <c r="N2171" s="684"/>
    </row>
    <row r="2172" spans="1:14" s="475" customFormat="1" ht="15" customHeight="1" x14ac:dyDescent="0.25">
      <c r="A2172" s="996"/>
      <c r="B2172" s="997"/>
      <c r="C2172" s="998"/>
      <c r="D2172" s="996"/>
      <c r="E2172" s="999" t="s">
        <v>7973</v>
      </c>
      <c r="F2172" s="477" t="s">
        <v>7974</v>
      </c>
      <c r="G2172" s="473">
        <v>1</v>
      </c>
      <c r="H2172" s="476" t="s">
        <v>6684</v>
      </c>
      <c r="I2172" s="473"/>
      <c r="J2172" s="473"/>
      <c r="K2172" s="934"/>
      <c r="L2172" s="931"/>
      <c r="M2172" s="931"/>
      <c r="N2172" s="684"/>
    </row>
    <row r="2173" spans="1:14" s="475" customFormat="1" ht="15" customHeight="1" x14ac:dyDescent="0.25">
      <c r="A2173" s="996"/>
      <c r="B2173" s="997"/>
      <c r="C2173" s="998"/>
      <c r="D2173" s="996"/>
      <c r="E2173" s="999"/>
      <c r="F2173" s="477" t="s">
        <v>7975</v>
      </c>
      <c r="G2173" s="473">
        <v>1</v>
      </c>
      <c r="H2173" s="476" t="s">
        <v>6684</v>
      </c>
      <c r="I2173" s="473"/>
      <c r="J2173" s="473"/>
      <c r="K2173" s="934"/>
      <c r="L2173" s="931"/>
      <c r="M2173" s="931"/>
      <c r="N2173" s="684"/>
    </row>
    <row r="2174" spans="1:14" s="474" customFormat="1" ht="22.5" x14ac:dyDescent="0.25">
      <c r="A2174" s="996"/>
      <c r="B2174" s="997"/>
      <c r="C2174" s="998"/>
      <c r="D2174" s="996"/>
      <c r="E2174" s="999"/>
      <c r="F2174" s="477" t="s">
        <v>7976</v>
      </c>
      <c r="G2174" s="473">
        <v>1</v>
      </c>
      <c r="H2174" s="476" t="s">
        <v>6684</v>
      </c>
      <c r="I2174" s="473"/>
      <c r="J2174" s="473"/>
      <c r="K2174" s="934"/>
      <c r="L2174" s="931"/>
      <c r="M2174" s="931"/>
      <c r="N2174" s="683"/>
    </row>
    <row r="2175" spans="1:14" s="474" customFormat="1" ht="22.5" x14ac:dyDescent="0.25">
      <c r="A2175" s="996"/>
      <c r="B2175" s="997"/>
      <c r="C2175" s="998"/>
      <c r="D2175" s="996"/>
      <c r="E2175" s="999"/>
      <c r="F2175" s="477" t="s">
        <v>7977</v>
      </c>
      <c r="G2175" s="473">
        <v>10</v>
      </c>
      <c r="H2175" s="476" t="s">
        <v>6684</v>
      </c>
      <c r="I2175" s="473"/>
      <c r="J2175" s="473"/>
      <c r="K2175" s="934"/>
      <c r="L2175" s="931"/>
      <c r="M2175" s="931"/>
      <c r="N2175" s="683"/>
    </row>
    <row r="2176" spans="1:14" s="474" customFormat="1" ht="22.5" x14ac:dyDescent="0.25">
      <c r="A2176" s="996"/>
      <c r="B2176" s="997"/>
      <c r="C2176" s="998"/>
      <c r="D2176" s="996"/>
      <c r="E2176" s="999" t="s">
        <v>7978</v>
      </c>
      <c r="F2176" s="477" t="s">
        <v>7979</v>
      </c>
      <c r="G2176" s="473">
        <v>2</v>
      </c>
      <c r="H2176" s="476" t="s">
        <v>6684</v>
      </c>
      <c r="I2176" s="473"/>
      <c r="J2176" s="473"/>
      <c r="K2176" s="934"/>
      <c r="L2176" s="931"/>
      <c r="M2176" s="931"/>
      <c r="N2176" s="683"/>
    </row>
    <row r="2177" spans="1:14" s="474" customFormat="1" ht="22.5" x14ac:dyDescent="0.25">
      <c r="A2177" s="996"/>
      <c r="B2177" s="997"/>
      <c r="C2177" s="998"/>
      <c r="D2177" s="996"/>
      <c r="E2177" s="999"/>
      <c r="F2177" s="477" t="s">
        <v>7980</v>
      </c>
      <c r="G2177" s="473">
        <v>3</v>
      </c>
      <c r="H2177" s="476" t="s">
        <v>6684</v>
      </c>
      <c r="I2177" s="473"/>
      <c r="J2177" s="473"/>
      <c r="K2177" s="934"/>
      <c r="L2177" s="931"/>
      <c r="M2177" s="931"/>
      <c r="N2177" s="683"/>
    </row>
    <row r="2178" spans="1:14" s="474" customFormat="1" ht="15" customHeight="1" x14ac:dyDescent="0.25">
      <c r="A2178" s="996"/>
      <c r="B2178" s="997"/>
      <c r="C2178" s="998"/>
      <c r="D2178" s="996"/>
      <c r="E2178" s="999"/>
      <c r="F2178" s="477" t="s">
        <v>7981</v>
      </c>
      <c r="G2178" s="473">
        <v>5</v>
      </c>
      <c r="H2178" s="476" t="s">
        <v>6684</v>
      </c>
      <c r="I2178" s="473"/>
      <c r="J2178" s="473"/>
      <c r="K2178" s="934"/>
      <c r="L2178" s="931"/>
      <c r="M2178" s="931"/>
      <c r="N2178" s="683"/>
    </row>
    <row r="2179" spans="1:14" s="474" customFormat="1" ht="22.5" x14ac:dyDescent="0.25">
      <c r="A2179" s="996"/>
      <c r="B2179" s="997"/>
      <c r="C2179" s="998"/>
      <c r="D2179" s="996"/>
      <c r="E2179" s="999" t="s">
        <v>7982</v>
      </c>
      <c r="F2179" s="477" t="s">
        <v>7983</v>
      </c>
      <c r="G2179" s="478">
        <v>1</v>
      </c>
      <c r="H2179" s="476" t="s">
        <v>6684</v>
      </c>
      <c r="I2179" s="473"/>
      <c r="J2179" s="473"/>
      <c r="K2179" s="934"/>
      <c r="L2179" s="931"/>
      <c r="M2179" s="931"/>
      <c r="N2179" s="683"/>
    </row>
    <row r="2180" spans="1:14" s="479" customFormat="1" ht="22.5" x14ac:dyDescent="0.25">
      <c r="A2180" s="996"/>
      <c r="B2180" s="997"/>
      <c r="C2180" s="998"/>
      <c r="D2180" s="996"/>
      <c r="E2180" s="999"/>
      <c r="F2180" s="477" t="s">
        <v>7984</v>
      </c>
      <c r="G2180" s="478">
        <v>24</v>
      </c>
      <c r="H2180" s="476" t="s">
        <v>6684</v>
      </c>
      <c r="I2180" s="473"/>
      <c r="J2180" s="473"/>
      <c r="K2180" s="934"/>
      <c r="L2180" s="931"/>
      <c r="M2180" s="931"/>
      <c r="N2180" s="685"/>
    </row>
    <row r="2181" spans="1:14" s="479" customFormat="1" ht="45" x14ac:dyDescent="0.25">
      <c r="A2181" s="996"/>
      <c r="B2181" s="997"/>
      <c r="C2181" s="998"/>
      <c r="D2181" s="996"/>
      <c r="E2181" s="476" t="s">
        <v>7985</v>
      </c>
      <c r="F2181" s="477" t="s">
        <v>7986</v>
      </c>
      <c r="G2181" s="478">
        <v>285</v>
      </c>
      <c r="H2181" s="476" t="s">
        <v>6684</v>
      </c>
      <c r="I2181" s="473"/>
      <c r="J2181" s="473"/>
      <c r="K2181" s="934"/>
      <c r="L2181" s="931"/>
      <c r="M2181" s="931"/>
      <c r="N2181" s="685"/>
    </row>
    <row r="2182" spans="1:14" s="479" customFormat="1" ht="56.25" x14ac:dyDescent="0.25">
      <c r="A2182" s="996"/>
      <c r="B2182" s="997"/>
      <c r="C2182" s="998"/>
      <c r="D2182" s="996"/>
      <c r="E2182" s="476" t="s">
        <v>7987</v>
      </c>
      <c r="F2182" s="477" t="s">
        <v>7988</v>
      </c>
      <c r="G2182" s="478">
        <v>3</v>
      </c>
      <c r="H2182" s="476" t="s">
        <v>6684</v>
      </c>
      <c r="I2182" s="473"/>
      <c r="J2182" s="473"/>
      <c r="K2182" s="934"/>
      <c r="L2182" s="931"/>
      <c r="M2182" s="931"/>
      <c r="N2182" s="685"/>
    </row>
    <row r="2183" spans="1:14" s="479" customFormat="1" ht="45" x14ac:dyDescent="0.25">
      <c r="A2183" s="996"/>
      <c r="B2183" s="997"/>
      <c r="C2183" s="998"/>
      <c r="D2183" s="996"/>
      <c r="E2183" s="476" t="s">
        <v>7989</v>
      </c>
      <c r="F2183" s="477" t="s">
        <v>7990</v>
      </c>
      <c r="G2183" s="478">
        <v>3</v>
      </c>
      <c r="H2183" s="476" t="s">
        <v>6684</v>
      </c>
      <c r="I2183" s="473"/>
      <c r="J2183" s="473"/>
      <c r="K2183" s="934"/>
      <c r="L2183" s="931"/>
      <c r="M2183" s="931"/>
      <c r="N2183" s="685"/>
    </row>
    <row r="2184" spans="1:14" s="479" customFormat="1" ht="67.5" x14ac:dyDescent="0.25">
      <c r="A2184" s="996"/>
      <c r="B2184" s="997"/>
      <c r="C2184" s="998"/>
      <c r="D2184" s="996"/>
      <c r="E2184" s="476" t="s">
        <v>7991</v>
      </c>
      <c r="F2184" s="477" t="s">
        <v>7990</v>
      </c>
      <c r="G2184" s="478">
        <v>19</v>
      </c>
      <c r="H2184" s="476" t="s">
        <v>6684</v>
      </c>
      <c r="I2184" s="473"/>
      <c r="J2184" s="473"/>
      <c r="K2184" s="934"/>
      <c r="L2184" s="931"/>
      <c r="M2184" s="931"/>
      <c r="N2184" s="685"/>
    </row>
    <row r="2185" spans="1:14" s="479" customFormat="1" ht="67.5" x14ac:dyDescent="0.25">
      <c r="A2185" s="996"/>
      <c r="B2185" s="997"/>
      <c r="C2185" s="998"/>
      <c r="D2185" s="996"/>
      <c r="E2185" s="476" t="s">
        <v>7992</v>
      </c>
      <c r="F2185" s="477" t="s">
        <v>7993</v>
      </c>
      <c r="G2185" s="478">
        <v>53</v>
      </c>
      <c r="H2185" s="476" t="s">
        <v>6684</v>
      </c>
      <c r="I2185" s="473"/>
      <c r="J2185" s="473"/>
      <c r="K2185" s="934"/>
      <c r="L2185" s="931"/>
      <c r="M2185" s="931"/>
      <c r="N2185" s="685"/>
    </row>
    <row r="2186" spans="1:14" s="479" customFormat="1" ht="22.5" x14ac:dyDescent="0.25">
      <c r="A2186" s="996"/>
      <c r="B2186" s="997"/>
      <c r="C2186" s="998"/>
      <c r="D2186" s="996"/>
      <c r="E2186" s="999" t="s">
        <v>7994</v>
      </c>
      <c r="F2186" s="477" t="s">
        <v>7995</v>
      </c>
      <c r="G2186" s="478">
        <v>2</v>
      </c>
      <c r="H2186" s="476" t="s">
        <v>6684</v>
      </c>
      <c r="I2186" s="473"/>
      <c r="J2186" s="473"/>
      <c r="K2186" s="934"/>
      <c r="L2186" s="931"/>
      <c r="M2186" s="931"/>
      <c r="N2186" s="685"/>
    </row>
    <row r="2187" spans="1:14" s="474" customFormat="1" ht="22.5" x14ac:dyDescent="0.25">
      <c r="A2187" s="996"/>
      <c r="B2187" s="997"/>
      <c r="C2187" s="998"/>
      <c r="D2187" s="996"/>
      <c r="E2187" s="999"/>
      <c r="F2187" s="477" t="s">
        <v>7996</v>
      </c>
      <c r="G2187" s="478">
        <v>20</v>
      </c>
      <c r="H2187" s="476" t="s">
        <v>6684</v>
      </c>
      <c r="I2187" s="473"/>
      <c r="J2187" s="473"/>
      <c r="K2187" s="934"/>
      <c r="L2187" s="931"/>
      <c r="M2187" s="931"/>
      <c r="N2187" s="683"/>
    </row>
    <row r="2188" spans="1:14" s="474" customFormat="1" ht="45" x14ac:dyDescent="0.25">
      <c r="A2188" s="996"/>
      <c r="B2188" s="997"/>
      <c r="C2188" s="998"/>
      <c r="D2188" s="996"/>
      <c r="E2188" s="476" t="s">
        <v>7997</v>
      </c>
      <c r="F2188" s="477" t="s">
        <v>7998</v>
      </c>
      <c r="G2188" s="478">
        <v>6</v>
      </c>
      <c r="H2188" s="476" t="s">
        <v>6684</v>
      </c>
      <c r="I2188" s="473"/>
      <c r="J2188" s="473"/>
      <c r="K2188" s="934"/>
      <c r="L2188" s="931"/>
      <c r="M2188" s="931"/>
      <c r="N2188" s="683"/>
    </row>
    <row r="2189" spans="1:14" s="474" customFormat="1" ht="33.75" x14ac:dyDescent="0.25">
      <c r="A2189" s="996"/>
      <c r="B2189" s="997"/>
      <c r="C2189" s="998"/>
      <c r="D2189" s="996"/>
      <c r="E2189" s="476" t="s">
        <v>7999</v>
      </c>
      <c r="F2189" s="477" t="s">
        <v>8000</v>
      </c>
      <c r="G2189" s="478">
        <v>3</v>
      </c>
      <c r="H2189" s="476" t="s">
        <v>6684</v>
      </c>
      <c r="I2189" s="473"/>
      <c r="J2189" s="473"/>
      <c r="K2189" s="934"/>
      <c r="L2189" s="931"/>
      <c r="M2189" s="931"/>
      <c r="N2189" s="683"/>
    </row>
    <row r="2190" spans="1:14" s="474" customFormat="1" ht="22.5" x14ac:dyDescent="0.25">
      <c r="A2190" s="996"/>
      <c r="B2190" s="997"/>
      <c r="C2190" s="998"/>
      <c r="D2190" s="996"/>
      <c r="E2190" s="999" t="s">
        <v>8001</v>
      </c>
      <c r="F2190" s="477" t="s">
        <v>8002</v>
      </c>
      <c r="G2190" s="478">
        <v>19</v>
      </c>
      <c r="H2190" s="476" t="s">
        <v>6684</v>
      </c>
      <c r="I2190" s="473"/>
      <c r="J2190" s="473"/>
      <c r="K2190" s="934"/>
      <c r="L2190" s="931"/>
      <c r="M2190" s="931"/>
      <c r="N2190" s="683"/>
    </row>
    <row r="2191" spans="1:14" s="474" customFormat="1" ht="22.5" x14ac:dyDescent="0.25">
      <c r="A2191" s="996"/>
      <c r="B2191" s="997"/>
      <c r="C2191" s="998"/>
      <c r="D2191" s="996"/>
      <c r="E2191" s="999"/>
      <c r="F2191" s="477" t="s">
        <v>7990</v>
      </c>
      <c r="G2191" s="478">
        <v>50</v>
      </c>
      <c r="H2191" s="476" t="s">
        <v>6684</v>
      </c>
      <c r="I2191" s="473"/>
      <c r="J2191" s="473"/>
      <c r="K2191" s="934"/>
      <c r="L2191" s="931"/>
      <c r="M2191" s="931"/>
      <c r="N2191" s="683"/>
    </row>
    <row r="2192" spans="1:14" s="474" customFormat="1" ht="33.75" x14ac:dyDescent="0.25">
      <c r="A2192" s="996"/>
      <c r="B2192" s="997"/>
      <c r="C2192" s="998"/>
      <c r="D2192" s="996"/>
      <c r="E2192" s="476" t="s">
        <v>8003</v>
      </c>
      <c r="F2192" s="477" t="s">
        <v>8004</v>
      </c>
      <c r="G2192" s="478">
        <v>6</v>
      </c>
      <c r="H2192" s="476" t="s">
        <v>6684</v>
      </c>
      <c r="I2192" s="473"/>
      <c r="J2192" s="473"/>
      <c r="K2192" s="934"/>
      <c r="L2192" s="931"/>
      <c r="M2192" s="931"/>
      <c r="N2192" s="683"/>
    </row>
    <row r="2193" spans="1:14" s="474" customFormat="1" ht="33.75" x14ac:dyDescent="0.25">
      <c r="A2193" s="996"/>
      <c r="B2193" s="997"/>
      <c r="C2193" s="998"/>
      <c r="D2193" s="996"/>
      <c r="E2193" s="476" t="s">
        <v>8005</v>
      </c>
      <c r="F2193" s="477" t="s">
        <v>8006</v>
      </c>
      <c r="G2193" s="478">
        <v>6</v>
      </c>
      <c r="H2193" s="476" t="s">
        <v>6684</v>
      </c>
      <c r="I2193" s="473"/>
      <c r="J2193" s="473"/>
      <c r="K2193" s="934"/>
      <c r="L2193" s="931"/>
      <c r="M2193" s="931"/>
      <c r="N2193" s="683"/>
    </row>
    <row r="2194" spans="1:14" s="474" customFormat="1" ht="33.75" x14ac:dyDescent="0.25">
      <c r="A2194" s="996"/>
      <c r="B2194" s="997"/>
      <c r="C2194" s="998"/>
      <c r="D2194" s="996"/>
      <c r="E2194" s="476" t="s">
        <v>8007</v>
      </c>
      <c r="F2194" s="477" t="s">
        <v>8008</v>
      </c>
      <c r="G2194" s="478">
        <v>6</v>
      </c>
      <c r="H2194" s="476" t="s">
        <v>6684</v>
      </c>
      <c r="I2194" s="473"/>
      <c r="J2194" s="473"/>
      <c r="K2194" s="935"/>
      <c r="L2194" s="932"/>
      <c r="M2194" s="932"/>
      <c r="N2194" s="683"/>
    </row>
    <row r="2195" spans="1:14" s="474" customFormat="1" ht="33.75" x14ac:dyDescent="0.25">
      <c r="A2195" s="996" t="s">
        <v>8009</v>
      </c>
      <c r="B2195" s="997" t="s">
        <v>6690</v>
      </c>
      <c r="C2195" s="998" t="s">
        <v>7923</v>
      </c>
      <c r="D2195" s="996" t="s">
        <v>8010</v>
      </c>
      <c r="E2195" s="476" t="s">
        <v>8011</v>
      </c>
      <c r="F2195" s="477" t="s">
        <v>8012</v>
      </c>
      <c r="G2195" s="473">
        <v>46</v>
      </c>
      <c r="H2195" s="476" t="s">
        <v>6684</v>
      </c>
      <c r="I2195" s="473"/>
      <c r="J2195" s="473"/>
      <c r="K2195" s="933"/>
      <c r="L2195" s="930"/>
      <c r="M2195" s="930"/>
      <c r="N2195" s="683"/>
    </row>
    <row r="2196" spans="1:14" s="474" customFormat="1" ht="45" x14ac:dyDescent="0.25">
      <c r="A2196" s="996"/>
      <c r="B2196" s="997"/>
      <c r="C2196" s="998"/>
      <c r="D2196" s="996"/>
      <c r="E2196" s="476" t="s">
        <v>8013</v>
      </c>
      <c r="F2196" s="477" t="s">
        <v>8014</v>
      </c>
      <c r="G2196" s="478">
        <v>2</v>
      </c>
      <c r="H2196" s="476" t="s">
        <v>6684</v>
      </c>
      <c r="I2196" s="473"/>
      <c r="J2196" s="473"/>
      <c r="K2196" s="934"/>
      <c r="L2196" s="931"/>
      <c r="M2196" s="931"/>
      <c r="N2196" s="683"/>
    </row>
    <row r="2197" spans="1:14" s="474" customFormat="1" ht="45" x14ac:dyDescent="0.25">
      <c r="A2197" s="996"/>
      <c r="B2197" s="997"/>
      <c r="C2197" s="998"/>
      <c r="D2197" s="996"/>
      <c r="E2197" s="476" t="s">
        <v>8015</v>
      </c>
      <c r="F2197" s="477" t="s">
        <v>8016</v>
      </c>
      <c r="G2197" s="478">
        <v>1</v>
      </c>
      <c r="H2197" s="476" t="s">
        <v>6684</v>
      </c>
      <c r="I2197" s="473"/>
      <c r="J2197" s="473"/>
      <c r="K2197" s="934"/>
      <c r="L2197" s="931"/>
      <c r="M2197" s="931"/>
      <c r="N2197" s="683"/>
    </row>
    <row r="2198" spans="1:14" s="474" customFormat="1" ht="15" customHeight="1" x14ac:dyDescent="0.25">
      <c r="A2198" s="996"/>
      <c r="B2198" s="997"/>
      <c r="C2198" s="998"/>
      <c r="D2198" s="996"/>
      <c r="E2198" s="999" t="s">
        <v>8017</v>
      </c>
      <c r="F2198" s="477" t="s">
        <v>8016</v>
      </c>
      <c r="G2198" s="478">
        <v>1</v>
      </c>
      <c r="H2198" s="476" t="s">
        <v>6684</v>
      </c>
      <c r="I2198" s="473"/>
      <c r="J2198" s="473"/>
      <c r="K2198" s="934"/>
      <c r="L2198" s="931"/>
      <c r="M2198" s="931"/>
      <c r="N2198" s="683"/>
    </row>
    <row r="2199" spans="1:14" s="474" customFormat="1" ht="22.5" x14ac:dyDescent="0.25">
      <c r="A2199" s="996"/>
      <c r="B2199" s="997"/>
      <c r="C2199" s="998"/>
      <c r="D2199" s="996"/>
      <c r="E2199" s="999"/>
      <c r="F2199" s="477" t="s">
        <v>8018</v>
      </c>
      <c r="G2199" s="478">
        <v>5</v>
      </c>
      <c r="H2199" s="476" t="s">
        <v>6684</v>
      </c>
      <c r="I2199" s="473"/>
      <c r="J2199" s="473"/>
      <c r="K2199" s="934"/>
      <c r="L2199" s="931"/>
      <c r="M2199" s="931"/>
      <c r="N2199" s="683"/>
    </row>
    <row r="2200" spans="1:14" s="474" customFormat="1" ht="22.5" x14ac:dyDescent="0.25">
      <c r="A2200" s="996"/>
      <c r="B2200" s="997"/>
      <c r="C2200" s="998"/>
      <c r="D2200" s="996"/>
      <c r="E2200" s="999"/>
      <c r="F2200" s="477" t="s">
        <v>8019</v>
      </c>
      <c r="G2200" s="478">
        <v>6</v>
      </c>
      <c r="H2200" s="476" t="s">
        <v>6684</v>
      </c>
      <c r="I2200" s="473"/>
      <c r="J2200" s="473"/>
      <c r="K2200" s="934"/>
      <c r="L2200" s="931"/>
      <c r="M2200" s="931"/>
      <c r="N2200" s="683"/>
    </row>
    <row r="2201" spans="1:14" s="474" customFormat="1" ht="22.5" x14ac:dyDescent="0.25">
      <c r="A2201" s="996"/>
      <c r="B2201" s="997"/>
      <c r="C2201" s="998"/>
      <c r="D2201" s="996"/>
      <c r="E2201" s="999"/>
      <c r="F2201" s="477" t="s">
        <v>8020</v>
      </c>
      <c r="G2201" s="478">
        <v>3</v>
      </c>
      <c r="H2201" s="476" t="s">
        <v>6684</v>
      </c>
      <c r="I2201" s="473"/>
      <c r="J2201" s="473"/>
      <c r="K2201" s="934"/>
      <c r="L2201" s="931"/>
      <c r="M2201" s="931"/>
      <c r="N2201" s="683"/>
    </row>
    <row r="2202" spans="1:14" s="474" customFormat="1" ht="45" x14ac:dyDescent="0.25">
      <c r="A2202" s="996"/>
      <c r="B2202" s="997"/>
      <c r="C2202" s="998"/>
      <c r="D2202" s="996"/>
      <c r="E2202" s="476" t="s">
        <v>8021</v>
      </c>
      <c r="F2202" s="477" t="s">
        <v>8022</v>
      </c>
      <c r="G2202" s="478">
        <v>4</v>
      </c>
      <c r="H2202" s="476" t="s">
        <v>6684</v>
      </c>
      <c r="I2202" s="473"/>
      <c r="J2202" s="473"/>
      <c r="K2202" s="934"/>
      <c r="L2202" s="931"/>
      <c r="M2202" s="931"/>
      <c r="N2202" s="683"/>
    </row>
    <row r="2203" spans="1:14" s="474" customFormat="1" ht="45" x14ac:dyDescent="0.25">
      <c r="A2203" s="996"/>
      <c r="B2203" s="997"/>
      <c r="C2203" s="998"/>
      <c r="D2203" s="996"/>
      <c r="E2203" s="476" t="s">
        <v>8023</v>
      </c>
      <c r="F2203" s="477" t="s">
        <v>8024</v>
      </c>
      <c r="G2203" s="478">
        <v>1</v>
      </c>
      <c r="H2203" s="476" t="s">
        <v>6684</v>
      </c>
      <c r="I2203" s="473"/>
      <c r="J2203" s="473"/>
      <c r="K2203" s="934"/>
      <c r="L2203" s="931"/>
      <c r="M2203" s="931"/>
      <c r="N2203" s="683"/>
    </row>
    <row r="2204" spans="1:14" s="474" customFormat="1" ht="33.75" x14ac:dyDescent="0.25">
      <c r="A2204" s="996"/>
      <c r="B2204" s="997"/>
      <c r="C2204" s="998"/>
      <c r="D2204" s="996"/>
      <c r="E2204" s="476" t="s">
        <v>8025</v>
      </c>
      <c r="F2204" s="477" t="s">
        <v>8026</v>
      </c>
      <c r="G2204" s="478">
        <v>4</v>
      </c>
      <c r="H2204" s="476" t="s">
        <v>6684</v>
      </c>
      <c r="I2204" s="473"/>
      <c r="J2204" s="473"/>
      <c r="K2204" s="934"/>
      <c r="L2204" s="931"/>
      <c r="M2204" s="931"/>
      <c r="N2204" s="683"/>
    </row>
    <row r="2205" spans="1:14" s="474" customFormat="1" ht="33.75" x14ac:dyDescent="0.25">
      <c r="A2205" s="996"/>
      <c r="B2205" s="997"/>
      <c r="C2205" s="998"/>
      <c r="D2205" s="996"/>
      <c r="E2205" s="476" t="s">
        <v>8027</v>
      </c>
      <c r="F2205" s="477" t="s">
        <v>8028</v>
      </c>
      <c r="G2205" s="478">
        <v>3</v>
      </c>
      <c r="H2205" s="476" t="s">
        <v>6684</v>
      </c>
      <c r="I2205" s="473"/>
      <c r="J2205" s="473"/>
      <c r="K2205" s="934"/>
      <c r="L2205" s="931"/>
      <c r="M2205" s="931"/>
      <c r="N2205" s="683"/>
    </row>
    <row r="2206" spans="1:14" s="474" customFormat="1" ht="45" x14ac:dyDescent="0.25">
      <c r="A2206" s="996"/>
      <c r="B2206" s="997"/>
      <c r="C2206" s="998"/>
      <c r="D2206" s="996"/>
      <c r="E2206" s="476" t="s">
        <v>8029</v>
      </c>
      <c r="F2206" s="477" t="s">
        <v>8030</v>
      </c>
      <c r="G2206" s="478">
        <v>5</v>
      </c>
      <c r="H2206" s="476" t="s">
        <v>6684</v>
      </c>
      <c r="I2206" s="473"/>
      <c r="J2206" s="473"/>
      <c r="K2206" s="934"/>
      <c r="L2206" s="931"/>
      <c r="M2206" s="931"/>
      <c r="N2206" s="683"/>
    </row>
    <row r="2207" spans="1:14" s="474" customFormat="1" ht="45" x14ac:dyDescent="0.25">
      <c r="A2207" s="996"/>
      <c r="B2207" s="997"/>
      <c r="C2207" s="998"/>
      <c r="D2207" s="996"/>
      <c r="E2207" s="476" t="s">
        <v>8031</v>
      </c>
      <c r="F2207" s="477" t="s">
        <v>8032</v>
      </c>
      <c r="G2207" s="478">
        <v>2</v>
      </c>
      <c r="H2207" s="476" t="s">
        <v>6684</v>
      </c>
      <c r="I2207" s="473"/>
      <c r="J2207" s="473"/>
      <c r="K2207" s="934"/>
      <c r="L2207" s="931"/>
      <c r="M2207" s="931"/>
      <c r="N2207" s="683"/>
    </row>
    <row r="2208" spans="1:14" s="474" customFormat="1" ht="56.25" x14ac:dyDescent="0.25">
      <c r="A2208" s="996"/>
      <c r="B2208" s="997"/>
      <c r="C2208" s="998"/>
      <c r="D2208" s="996"/>
      <c r="E2208" s="476" t="s">
        <v>8033</v>
      </c>
      <c r="F2208" s="477" t="s">
        <v>8034</v>
      </c>
      <c r="G2208" s="478">
        <v>2</v>
      </c>
      <c r="H2208" s="476" t="s">
        <v>6684</v>
      </c>
      <c r="I2208" s="473"/>
      <c r="J2208" s="473"/>
      <c r="K2208" s="934"/>
      <c r="L2208" s="931"/>
      <c r="M2208" s="931"/>
      <c r="N2208" s="683"/>
    </row>
    <row r="2209" spans="1:14" s="474" customFormat="1" ht="56.25" x14ac:dyDescent="0.25">
      <c r="A2209" s="996"/>
      <c r="B2209" s="997"/>
      <c r="C2209" s="998"/>
      <c r="D2209" s="996"/>
      <c r="E2209" s="476" t="s">
        <v>8035</v>
      </c>
      <c r="F2209" s="477" t="s">
        <v>8036</v>
      </c>
      <c r="G2209" s="478">
        <v>1</v>
      </c>
      <c r="H2209" s="476" t="s">
        <v>6684</v>
      </c>
      <c r="I2209" s="473"/>
      <c r="J2209" s="473"/>
      <c r="K2209" s="934"/>
      <c r="L2209" s="931"/>
      <c r="M2209" s="931"/>
      <c r="N2209" s="683"/>
    </row>
    <row r="2210" spans="1:14" s="474" customFormat="1" ht="56.25" x14ac:dyDescent="0.25">
      <c r="A2210" s="996"/>
      <c r="B2210" s="997"/>
      <c r="C2210" s="998"/>
      <c r="D2210" s="996"/>
      <c r="E2210" s="476" t="s">
        <v>8037</v>
      </c>
      <c r="F2210" s="477" t="s">
        <v>8038</v>
      </c>
      <c r="G2210" s="478">
        <v>1</v>
      </c>
      <c r="H2210" s="476" t="s">
        <v>6684</v>
      </c>
      <c r="I2210" s="473"/>
      <c r="J2210" s="473"/>
      <c r="K2210" s="934"/>
      <c r="L2210" s="931"/>
      <c r="M2210" s="931"/>
      <c r="N2210" s="683"/>
    </row>
    <row r="2211" spans="1:14" s="474" customFormat="1" ht="67.5" x14ac:dyDescent="0.25">
      <c r="A2211" s="996"/>
      <c r="B2211" s="997"/>
      <c r="C2211" s="998"/>
      <c r="D2211" s="996"/>
      <c r="E2211" s="476" t="s">
        <v>8039</v>
      </c>
      <c r="F2211" s="477" t="s">
        <v>8040</v>
      </c>
      <c r="G2211" s="478">
        <v>2</v>
      </c>
      <c r="H2211" s="476" t="s">
        <v>6684</v>
      </c>
      <c r="I2211" s="473"/>
      <c r="J2211" s="473"/>
      <c r="K2211" s="934"/>
      <c r="L2211" s="931"/>
      <c r="M2211" s="931"/>
      <c r="N2211" s="683"/>
    </row>
    <row r="2212" spans="1:14" s="474" customFormat="1" ht="56.25" x14ac:dyDescent="0.25">
      <c r="A2212" s="996"/>
      <c r="B2212" s="997"/>
      <c r="C2212" s="998"/>
      <c r="D2212" s="996"/>
      <c r="E2212" s="476" t="s">
        <v>8041</v>
      </c>
      <c r="F2212" s="477" t="s">
        <v>8042</v>
      </c>
      <c r="G2212" s="478">
        <v>1</v>
      </c>
      <c r="H2212" s="476" t="s">
        <v>6684</v>
      </c>
      <c r="I2212" s="473"/>
      <c r="J2212" s="473"/>
      <c r="K2212" s="934"/>
      <c r="L2212" s="931"/>
      <c r="M2212" s="931"/>
      <c r="N2212" s="683"/>
    </row>
    <row r="2213" spans="1:14" s="474" customFormat="1" ht="67.5" x14ac:dyDescent="0.25">
      <c r="A2213" s="996"/>
      <c r="B2213" s="997"/>
      <c r="C2213" s="998"/>
      <c r="D2213" s="996"/>
      <c r="E2213" s="476" t="s">
        <v>8043</v>
      </c>
      <c r="F2213" s="477" t="s">
        <v>8044</v>
      </c>
      <c r="G2213" s="478">
        <v>2</v>
      </c>
      <c r="H2213" s="476" t="s">
        <v>6684</v>
      </c>
      <c r="I2213" s="473"/>
      <c r="J2213" s="473"/>
      <c r="K2213" s="934"/>
      <c r="L2213" s="931"/>
      <c r="M2213" s="931"/>
      <c r="N2213" s="683"/>
    </row>
    <row r="2214" spans="1:14" s="474" customFormat="1" ht="67.5" x14ac:dyDescent="0.25">
      <c r="A2214" s="996"/>
      <c r="B2214" s="997"/>
      <c r="C2214" s="998"/>
      <c r="D2214" s="996"/>
      <c r="E2214" s="476" t="s">
        <v>8045</v>
      </c>
      <c r="F2214" s="477" t="s">
        <v>8046</v>
      </c>
      <c r="G2214" s="478">
        <v>2</v>
      </c>
      <c r="H2214" s="476" t="s">
        <v>6684</v>
      </c>
      <c r="I2214" s="473"/>
      <c r="J2214" s="473"/>
      <c r="K2214" s="934"/>
      <c r="L2214" s="931"/>
      <c r="M2214" s="931"/>
      <c r="N2214" s="683"/>
    </row>
    <row r="2215" spans="1:14" s="474" customFormat="1" ht="67.5" x14ac:dyDescent="0.25">
      <c r="A2215" s="996"/>
      <c r="B2215" s="997"/>
      <c r="C2215" s="998"/>
      <c r="D2215" s="996"/>
      <c r="E2215" s="476" t="s">
        <v>8047</v>
      </c>
      <c r="F2215" s="477" t="s">
        <v>8048</v>
      </c>
      <c r="G2215" s="478">
        <v>2</v>
      </c>
      <c r="H2215" s="476" t="s">
        <v>6684</v>
      </c>
      <c r="I2215" s="473"/>
      <c r="J2215" s="473"/>
      <c r="K2215" s="934"/>
      <c r="L2215" s="931"/>
      <c r="M2215" s="931"/>
      <c r="N2215" s="683"/>
    </row>
    <row r="2216" spans="1:14" s="474" customFormat="1" ht="270" x14ac:dyDescent="0.25">
      <c r="A2216" s="996"/>
      <c r="B2216" s="997"/>
      <c r="C2216" s="998"/>
      <c r="D2216" s="996"/>
      <c r="E2216" s="476" t="s">
        <v>8049</v>
      </c>
      <c r="F2216" s="477" t="s">
        <v>8050</v>
      </c>
      <c r="G2216" s="478">
        <v>19</v>
      </c>
      <c r="H2216" s="476" t="s">
        <v>6684</v>
      </c>
      <c r="I2216" s="473"/>
      <c r="J2216" s="473"/>
      <c r="K2216" s="934"/>
      <c r="L2216" s="931"/>
      <c r="M2216" s="931"/>
      <c r="N2216" s="683"/>
    </row>
    <row r="2217" spans="1:14" s="474" customFormat="1" ht="67.5" x14ac:dyDescent="0.25">
      <c r="A2217" s="996"/>
      <c r="B2217" s="997"/>
      <c r="C2217" s="998"/>
      <c r="D2217" s="996"/>
      <c r="E2217" s="476" t="s">
        <v>8051</v>
      </c>
      <c r="F2217" s="477" t="s">
        <v>8052</v>
      </c>
      <c r="G2217" s="478">
        <v>2</v>
      </c>
      <c r="H2217" s="476" t="s">
        <v>6684</v>
      </c>
      <c r="I2217" s="473"/>
      <c r="J2217" s="473"/>
      <c r="K2217" s="934"/>
      <c r="L2217" s="931"/>
      <c r="M2217" s="931"/>
      <c r="N2217" s="683"/>
    </row>
    <row r="2218" spans="1:14" s="474" customFormat="1" ht="135" x14ac:dyDescent="0.25">
      <c r="A2218" s="996"/>
      <c r="B2218" s="997"/>
      <c r="C2218" s="998"/>
      <c r="D2218" s="996"/>
      <c r="E2218" s="476" t="s">
        <v>8053</v>
      </c>
      <c r="F2218" s="477" t="s">
        <v>8054</v>
      </c>
      <c r="G2218" s="478">
        <v>8</v>
      </c>
      <c r="H2218" s="476" t="s">
        <v>6684</v>
      </c>
      <c r="I2218" s="473"/>
      <c r="J2218" s="473"/>
      <c r="K2218" s="934"/>
      <c r="L2218" s="931"/>
      <c r="M2218" s="931"/>
      <c r="N2218" s="683"/>
    </row>
    <row r="2219" spans="1:14" s="474" customFormat="1" ht="33.75" x14ac:dyDescent="0.25">
      <c r="A2219" s="996"/>
      <c r="B2219" s="997"/>
      <c r="C2219" s="998"/>
      <c r="D2219" s="996"/>
      <c r="E2219" s="476" t="s">
        <v>8055</v>
      </c>
      <c r="F2219" s="477" t="s">
        <v>8056</v>
      </c>
      <c r="G2219" s="478">
        <v>46</v>
      </c>
      <c r="H2219" s="476" t="s">
        <v>6684</v>
      </c>
      <c r="I2219" s="473"/>
      <c r="J2219" s="473"/>
      <c r="K2219" s="934"/>
      <c r="L2219" s="931"/>
      <c r="M2219" s="931"/>
      <c r="N2219" s="683"/>
    </row>
    <row r="2220" spans="1:14" s="474" customFormat="1" ht="22.5" x14ac:dyDescent="0.25">
      <c r="A2220" s="996"/>
      <c r="B2220" s="997"/>
      <c r="C2220" s="998"/>
      <c r="D2220" s="996"/>
      <c r="E2220" s="999" t="s">
        <v>8057</v>
      </c>
      <c r="F2220" s="477" t="s">
        <v>8058</v>
      </c>
      <c r="G2220" s="473">
        <v>1</v>
      </c>
      <c r="H2220" s="476" t="s">
        <v>6684</v>
      </c>
      <c r="I2220" s="473"/>
      <c r="J2220" s="473"/>
      <c r="K2220" s="934"/>
      <c r="L2220" s="931"/>
      <c r="M2220" s="931"/>
      <c r="N2220" s="683"/>
    </row>
    <row r="2221" spans="1:14" s="474" customFormat="1" ht="22.5" x14ac:dyDescent="0.25">
      <c r="A2221" s="996"/>
      <c r="B2221" s="997"/>
      <c r="C2221" s="998"/>
      <c r="D2221" s="996"/>
      <c r="E2221" s="999"/>
      <c r="F2221" s="477" t="s">
        <v>8059</v>
      </c>
      <c r="G2221" s="473">
        <v>9</v>
      </c>
      <c r="H2221" s="476" t="s">
        <v>6684</v>
      </c>
      <c r="I2221" s="473"/>
      <c r="J2221" s="473"/>
      <c r="K2221" s="934"/>
      <c r="L2221" s="931"/>
      <c r="M2221" s="931"/>
      <c r="N2221" s="683"/>
    </row>
    <row r="2222" spans="1:14" s="474" customFormat="1" ht="22.5" x14ac:dyDescent="0.25">
      <c r="A2222" s="996"/>
      <c r="B2222" s="997"/>
      <c r="C2222" s="998"/>
      <c r="D2222" s="996"/>
      <c r="E2222" s="999"/>
      <c r="F2222" s="477" t="s">
        <v>8059</v>
      </c>
      <c r="G2222" s="473">
        <v>11</v>
      </c>
      <c r="H2222" s="476" t="s">
        <v>6684</v>
      </c>
      <c r="I2222" s="473"/>
      <c r="J2222" s="473"/>
      <c r="K2222" s="934"/>
      <c r="L2222" s="931"/>
      <c r="M2222" s="931"/>
      <c r="N2222" s="683"/>
    </row>
    <row r="2223" spans="1:14" s="474" customFormat="1" ht="33.75" x14ac:dyDescent="0.25">
      <c r="A2223" s="996"/>
      <c r="B2223" s="997"/>
      <c r="C2223" s="998"/>
      <c r="D2223" s="996"/>
      <c r="E2223" s="476" t="s">
        <v>8060</v>
      </c>
      <c r="F2223" s="477" t="s">
        <v>8061</v>
      </c>
      <c r="G2223" s="478">
        <v>1</v>
      </c>
      <c r="H2223" s="476" t="s">
        <v>6684</v>
      </c>
      <c r="I2223" s="473"/>
      <c r="J2223" s="473"/>
      <c r="K2223" s="934"/>
      <c r="L2223" s="931"/>
      <c r="M2223" s="931"/>
      <c r="N2223" s="683"/>
    </row>
    <row r="2224" spans="1:14" s="474" customFormat="1" ht="33.75" x14ac:dyDescent="0.25">
      <c r="A2224" s="996"/>
      <c r="B2224" s="997"/>
      <c r="C2224" s="998"/>
      <c r="D2224" s="996"/>
      <c r="E2224" s="476" t="s">
        <v>8062</v>
      </c>
      <c r="F2224" s="477" t="s">
        <v>8063</v>
      </c>
      <c r="G2224" s="478">
        <v>7</v>
      </c>
      <c r="H2224" s="476" t="s">
        <v>6684</v>
      </c>
      <c r="I2224" s="473"/>
      <c r="J2224" s="473"/>
      <c r="K2224" s="934"/>
      <c r="L2224" s="931"/>
      <c r="M2224" s="931"/>
      <c r="N2224" s="683"/>
    </row>
    <row r="2225" spans="1:14" s="474" customFormat="1" ht="33.75" x14ac:dyDescent="0.25">
      <c r="A2225" s="996"/>
      <c r="B2225" s="997"/>
      <c r="C2225" s="998"/>
      <c r="D2225" s="996"/>
      <c r="E2225" s="476" t="s">
        <v>8064</v>
      </c>
      <c r="F2225" s="477" t="s">
        <v>8065</v>
      </c>
      <c r="G2225" s="478">
        <v>1</v>
      </c>
      <c r="H2225" s="476" t="s">
        <v>6684</v>
      </c>
      <c r="I2225" s="473"/>
      <c r="J2225" s="473"/>
      <c r="K2225" s="934"/>
      <c r="L2225" s="931"/>
      <c r="M2225" s="931"/>
      <c r="N2225" s="683"/>
    </row>
    <row r="2226" spans="1:14" s="474" customFormat="1" ht="22.5" x14ac:dyDescent="0.25">
      <c r="A2226" s="996"/>
      <c r="B2226" s="997"/>
      <c r="C2226" s="998"/>
      <c r="D2226" s="996"/>
      <c r="E2226" s="999" t="s">
        <v>8066</v>
      </c>
      <c r="F2226" s="477" t="s">
        <v>8067</v>
      </c>
      <c r="G2226" s="478">
        <v>4</v>
      </c>
      <c r="H2226" s="476" t="s">
        <v>6684</v>
      </c>
      <c r="I2226" s="473"/>
      <c r="J2226" s="473"/>
      <c r="K2226" s="934"/>
      <c r="L2226" s="931"/>
      <c r="M2226" s="931"/>
      <c r="N2226" s="683"/>
    </row>
    <row r="2227" spans="1:14" s="474" customFormat="1" ht="22.5" x14ac:dyDescent="0.25">
      <c r="A2227" s="996"/>
      <c r="B2227" s="997"/>
      <c r="C2227" s="998"/>
      <c r="D2227" s="996"/>
      <c r="E2227" s="996"/>
      <c r="F2227" s="477" t="s">
        <v>8068</v>
      </c>
      <c r="G2227" s="478">
        <v>3</v>
      </c>
      <c r="H2227" s="476" t="s">
        <v>6684</v>
      </c>
      <c r="I2227" s="473"/>
      <c r="J2227" s="473"/>
      <c r="K2227" s="934"/>
      <c r="L2227" s="931"/>
      <c r="M2227" s="931"/>
      <c r="N2227" s="683"/>
    </row>
    <row r="2228" spans="1:14" s="474" customFormat="1" ht="22.5" x14ac:dyDescent="0.25">
      <c r="A2228" s="996"/>
      <c r="B2228" s="997"/>
      <c r="C2228" s="998"/>
      <c r="D2228" s="996"/>
      <c r="E2228" s="999" t="s">
        <v>8069</v>
      </c>
      <c r="F2228" s="477" t="s">
        <v>8070</v>
      </c>
      <c r="G2228" s="478">
        <v>1</v>
      </c>
      <c r="H2228" s="476" t="s">
        <v>6684</v>
      </c>
      <c r="I2228" s="473"/>
      <c r="J2228" s="473"/>
      <c r="K2228" s="934"/>
      <c r="L2228" s="931"/>
      <c r="M2228" s="931"/>
      <c r="N2228" s="683"/>
    </row>
    <row r="2229" spans="1:14" s="474" customFormat="1" ht="22.5" x14ac:dyDescent="0.25">
      <c r="A2229" s="996"/>
      <c r="B2229" s="997"/>
      <c r="C2229" s="998"/>
      <c r="D2229" s="996"/>
      <c r="E2229" s="996"/>
      <c r="F2229" s="477" t="s">
        <v>8071</v>
      </c>
      <c r="G2229" s="478">
        <v>2</v>
      </c>
      <c r="H2229" s="476" t="s">
        <v>6684</v>
      </c>
      <c r="I2229" s="473"/>
      <c r="J2229" s="473"/>
      <c r="K2229" s="934"/>
      <c r="L2229" s="931"/>
      <c r="M2229" s="931"/>
      <c r="N2229" s="683"/>
    </row>
    <row r="2230" spans="1:14" s="474" customFormat="1" ht="56.25" x14ac:dyDescent="0.25">
      <c r="A2230" s="996"/>
      <c r="B2230" s="997"/>
      <c r="C2230" s="998"/>
      <c r="D2230" s="996"/>
      <c r="E2230" s="476" t="s">
        <v>8072</v>
      </c>
      <c r="F2230" s="477" t="s">
        <v>8073</v>
      </c>
      <c r="G2230" s="478">
        <v>7</v>
      </c>
      <c r="H2230" s="476" t="s">
        <v>6684</v>
      </c>
      <c r="I2230" s="473"/>
      <c r="J2230" s="473"/>
      <c r="K2230" s="934"/>
      <c r="L2230" s="931"/>
      <c r="M2230" s="931"/>
      <c r="N2230" s="683"/>
    </row>
    <row r="2231" spans="1:14" s="474" customFormat="1" ht="33.75" x14ac:dyDescent="0.25">
      <c r="A2231" s="996"/>
      <c r="B2231" s="997"/>
      <c r="C2231" s="998"/>
      <c r="D2231" s="996"/>
      <c r="E2231" s="476" t="s">
        <v>8074</v>
      </c>
      <c r="F2231" s="477" t="s">
        <v>8075</v>
      </c>
      <c r="G2231" s="478">
        <v>3</v>
      </c>
      <c r="H2231" s="476" t="s">
        <v>6684</v>
      </c>
      <c r="I2231" s="473"/>
      <c r="J2231" s="473"/>
      <c r="K2231" s="934"/>
      <c r="L2231" s="931"/>
      <c r="M2231" s="931"/>
      <c r="N2231" s="683"/>
    </row>
    <row r="2232" spans="1:14" s="474" customFormat="1" ht="33.75" x14ac:dyDescent="0.25">
      <c r="A2232" s="996"/>
      <c r="B2232" s="997"/>
      <c r="C2232" s="998"/>
      <c r="D2232" s="996"/>
      <c r="E2232" s="476" t="s">
        <v>8076</v>
      </c>
      <c r="F2232" s="477" t="s">
        <v>8077</v>
      </c>
      <c r="G2232" s="478">
        <v>2</v>
      </c>
      <c r="H2232" s="476" t="s">
        <v>6684</v>
      </c>
      <c r="I2232" s="473"/>
      <c r="J2232" s="473"/>
      <c r="K2232" s="934"/>
      <c r="L2232" s="931"/>
      <c r="M2232" s="931"/>
      <c r="N2232" s="683"/>
    </row>
    <row r="2233" spans="1:14" s="474" customFormat="1" ht="33.75" x14ac:dyDescent="0.25">
      <c r="A2233" s="996"/>
      <c r="B2233" s="997"/>
      <c r="C2233" s="998"/>
      <c r="D2233" s="996"/>
      <c r="E2233" s="476" t="s">
        <v>8078</v>
      </c>
      <c r="F2233" s="477" t="s">
        <v>8079</v>
      </c>
      <c r="G2233" s="478">
        <v>16</v>
      </c>
      <c r="H2233" s="476" t="s">
        <v>6684</v>
      </c>
      <c r="I2233" s="473"/>
      <c r="J2233" s="473"/>
      <c r="K2233" s="934"/>
      <c r="L2233" s="931"/>
      <c r="M2233" s="931"/>
      <c r="N2233" s="683"/>
    </row>
    <row r="2234" spans="1:14" s="474" customFormat="1" ht="33.75" x14ac:dyDescent="0.25">
      <c r="A2234" s="996"/>
      <c r="B2234" s="997"/>
      <c r="C2234" s="998"/>
      <c r="D2234" s="996"/>
      <c r="E2234" s="476" t="s">
        <v>8080</v>
      </c>
      <c r="F2234" s="477" t="s">
        <v>8081</v>
      </c>
      <c r="G2234" s="478">
        <v>8</v>
      </c>
      <c r="H2234" s="476" t="s">
        <v>6684</v>
      </c>
      <c r="I2234" s="473"/>
      <c r="J2234" s="473"/>
      <c r="K2234" s="934"/>
      <c r="L2234" s="931"/>
      <c r="M2234" s="931"/>
      <c r="N2234" s="683"/>
    </row>
    <row r="2235" spans="1:14" s="474" customFormat="1" ht="33.75" x14ac:dyDescent="0.25">
      <c r="A2235" s="996"/>
      <c r="B2235" s="997"/>
      <c r="C2235" s="998"/>
      <c r="D2235" s="996"/>
      <c r="E2235" s="476" t="s">
        <v>8078</v>
      </c>
      <c r="F2235" s="477" t="s">
        <v>8082</v>
      </c>
      <c r="G2235" s="478">
        <v>2</v>
      </c>
      <c r="H2235" s="476" t="s">
        <v>6684</v>
      </c>
      <c r="I2235" s="473"/>
      <c r="J2235" s="473"/>
      <c r="K2235" s="934"/>
      <c r="L2235" s="931"/>
      <c r="M2235" s="931"/>
      <c r="N2235" s="683"/>
    </row>
    <row r="2236" spans="1:14" s="474" customFormat="1" ht="33.75" x14ac:dyDescent="0.25">
      <c r="A2236" s="996"/>
      <c r="B2236" s="997"/>
      <c r="C2236" s="998"/>
      <c r="D2236" s="996"/>
      <c r="E2236" s="476" t="s">
        <v>8080</v>
      </c>
      <c r="F2236" s="477" t="s">
        <v>8083</v>
      </c>
      <c r="G2236" s="478">
        <v>1</v>
      </c>
      <c r="H2236" s="476" t="s">
        <v>6684</v>
      </c>
      <c r="I2236" s="473"/>
      <c r="J2236" s="473"/>
      <c r="K2236" s="934"/>
      <c r="L2236" s="931"/>
      <c r="M2236" s="931"/>
      <c r="N2236" s="683"/>
    </row>
    <row r="2237" spans="1:14" s="474" customFormat="1" ht="33.75" x14ac:dyDescent="0.25">
      <c r="A2237" s="996"/>
      <c r="B2237" s="997"/>
      <c r="C2237" s="998"/>
      <c r="D2237" s="996"/>
      <c r="E2237" s="476" t="s">
        <v>8084</v>
      </c>
      <c r="F2237" s="477" t="s">
        <v>8085</v>
      </c>
      <c r="G2237" s="478">
        <v>1</v>
      </c>
      <c r="H2237" s="476" t="s">
        <v>6684</v>
      </c>
      <c r="I2237" s="473"/>
      <c r="J2237" s="473"/>
      <c r="K2237" s="934"/>
      <c r="L2237" s="931"/>
      <c r="M2237" s="931"/>
      <c r="N2237" s="683"/>
    </row>
    <row r="2238" spans="1:14" s="474" customFormat="1" ht="33.75" x14ac:dyDescent="0.25">
      <c r="A2238" s="996"/>
      <c r="B2238" s="997"/>
      <c r="C2238" s="998"/>
      <c r="D2238" s="996"/>
      <c r="E2238" s="476" t="s">
        <v>8086</v>
      </c>
      <c r="F2238" s="477" t="s">
        <v>8085</v>
      </c>
      <c r="G2238" s="478">
        <v>1</v>
      </c>
      <c r="H2238" s="476" t="s">
        <v>6684</v>
      </c>
      <c r="I2238" s="473"/>
      <c r="J2238" s="473"/>
      <c r="K2238" s="934"/>
      <c r="L2238" s="931"/>
      <c r="M2238" s="931"/>
      <c r="N2238" s="683"/>
    </row>
    <row r="2239" spans="1:14" s="474" customFormat="1" ht="33.75" x14ac:dyDescent="0.25">
      <c r="A2239" s="996"/>
      <c r="B2239" s="997"/>
      <c r="C2239" s="998"/>
      <c r="D2239" s="996"/>
      <c r="E2239" s="476" t="s">
        <v>8087</v>
      </c>
      <c r="F2239" s="477" t="s">
        <v>8088</v>
      </c>
      <c r="G2239" s="478">
        <v>2</v>
      </c>
      <c r="H2239" s="476" t="s">
        <v>6684</v>
      </c>
      <c r="I2239" s="473"/>
      <c r="J2239" s="473"/>
      <c r="K2239" s="934"/>
      <c r="L2239" s="931"/>
      <c r="M2239" s="931"/>
      <c r="N2239" s="683"/>
    </row>
    <row r="2240" spans="1:14" s="474" customFormat="1" ht="33.75" x14ac:dyDescent="0.25">
      <c r="A2240" s="996"/>
      <c r="B2240" s="997"/>
      <c r="C2240" s="998"/>
      <c r="D2240" s="996"/>
      <c r="E2240" s="476" t="s">
        <v>8089</v>
      </c>
      <c r="F2240" s="477" t="s">
        <v>8090</v>
      </c>
      <c r="G2240" s="478">
        <v>1</v>
      </c>
      <c r="H2240" s="476" t="s">
        <v>6684</v>
      </c>
      <c r="I2240" s="473"/>
      <c r="J2240" s="473"/>
      <c r="K2240" s="934"/>
      <c r="L2240" s="931"/>
      <c r="M2240" s="931"/>
      <c r="N2240" s="683"/>
    </row>
    <row r="2241" spans="1:14" s="474" customFormat="1" ht="45" x14ac:dyDescent="0.25">
      <c r="A2241" s="996"/>
      <c r="B2241" s="997"/>
      <c r="C2241" s="998"/>
      <c r="D2241" s="996"/>
      <c r="E2241" s="476" t="s">
        <v>8091</v>
      </c>
      <c r="F2241" s="477" t="s">
        <v>8092</v>
      </c>
      <c r="G2241" s="478">
        <v>15</v>
      </c>
      <c r="H2241" s="476" t="s">
        <v>6684</v>
      </c>
      <c r="I2241" s="473"/>
      <c r="J2241" s="473"/>
      <c r="K2241" s="934"/>
      <c r="L2241" s="931"/>
      <c r="M2241" s="931"/>
      <c r="N2241" s="683"/>
    </row>
    <row r="2242" spans="1:14" s="474" customFormat="1" ht="45" x14ac:dyDescent="0.25">
      <c r="A2242" s="996"/>
      <c r="B2242" s="997"/>
      <c r="C2242" s="998"/>
      <c r="D2242" s="996"/>
      <c r="E2242" s="476" t="s">
        <v>8093</v>
      </c>
      <c r="F2242" s="477" t="s">
        <v>8094</v>
      </c>
      <c r="G2242" s="478">
        <v>21</v>
      </c>
      <c r="H2242" s="476" t="s">
        <v>6684</v>
      </c>
      <c r="I2242" s="473"/>
      <c r="J2242" s="473"/>
      <c r="K2242" s="934"/>
      <c r="L2242" s="931"/>
      <c r="M2242" s="931"/>
      <c r="N2242" s="683"/>
    </row>
    <row r="2243" spans="1:14" s="474" customFormat="1" ht="15" customHeight="1" x14ac:dyDescent="0.25">
      <c r="A2243" s="996"/>
      <c r="B2243" s="997"/>
      <c r="C2243" s="998"/>
      <c r="D2243" s="996"/>
      <c r="E2243" s="999" t="s">
        <v>8095</v>
      </c>
      <c r="F2243" s="477" t="s">
        <v>8096</v>
      </c>
      <c r="G2243" s="478">
        <v>1</v>
      </c>
      <c r="H2243" s="476" t="s">
        <v>6684</v>
      </c>
      <c r="I2243" s="473"/>
      <c r="J2243" s="473"/>
      <c r="K2243" s="934"/>
      <c r="L2243" s="931"/>
      <c r="M2243" s="931"/>
      <c r="N2243" s="683"/>
    </row>
    <row r="2244" spans="1:14" s="474" customFormat="1" ht="15" customHeight="1" x14ac:dyDescent="0.25">
      <c r="A2244" s="996"/>
      <c r="B2244" s="997"/>
      <c r="C2244" s="998"/>
      <c r="D2244" s="996"/>
      <c r="E2244" s="996"/>
      <c r="F2244" s="477" t="s">
        <v>8082</v>
      </c>
      <c r="G2244" s="478">
        <v>1</v>
      </c>
      <c r="H2244" s="476" t="s">
        <v>6684</v>
      </c>
      <c r="I2244" s="473"/>
      <c r="J2244" s="473"/>
      <c r="K2244" s="934"/>
      <c r="L2244" s="931"/>
      <c r="M2244" s="931"/>
      <c r="N2244" s="683"/>
    </row>
    <row r="2245" spans="1:14" s="474" customFormat="1" ht="15" customHeight="1" x14ac:dyDescent="0.25">
      <c r="A2245" s="996"/>
      <c r="B2245" s="997"/>
      <c r="C2245" s="998"/>
      <c r="D2245" s="996"/>
      <c r="E2245" s="996"/>
      <c r="F2245" s="477" t="s">
        <v>8085</v>
      </c>
      <c r="G2245" s="478">
        <v>2</v>
      </c>
      <c r="H2245" s="476" t="s">
        <v>6684</v>
      </c>
      <c r="I2245" s="473"/>
      <c r="J2245" s="473"/>
      <c r="K2245" s="934"/>
      <c r="L2245" s="931"/>
      <c r="M2245" s="931"/>
      <c r="N2245" s="683"/>
    </row>
    <row r="2246" spans="1:14" s="474" customFormat="1" ht="15" customHeight="1" x14ac:dyDescent="0.25">
      <c r="A2246" s="996"/>
      <c r="B2246" s="997"/>
      <c r="C2246" s="998"/>
      <c r="D2246" s="996"/>
      <c r="E2246" s="996"/>
      <c r="F2246" s="477" t="s">
        <v>8097</v>
      </c>
      <c r="G2246" s="478">
        <v>2</v>
      </c>
      <c r="H2246" s="476" t="s">
        <v>6684</v>
      </c>
      <c r="I2246" s="473"/>
      <c r="J2246" s="473"/>
      <c r="K2246" s="934"/>
      <c r="L2246" s="931"/>
      <c r="M2246" s="931"/>
      <c r="N2246" s="683"/>
    </row>
    <row r="2247" spans="1:14" s="474" customFormat="1" ht="15" customHeight="1" x14ac:dyDescent="0.25">
      <c r="A2247" s="996"/>
      <c r="B2247" s="997"/>
      <c r="C2247" s="998"/>
      <c r="D2247" s="996"/>
      <c r="E2247" s="996"/>
      <c r="F2247" s="477" t="s">
        <v>8085</v>
      </c>
      <c r="G2247" s="478">
        <v>9</v>
      </c>
      <c r="H2247" s="476" t="s">
        <v>6684</v>
      </c>
      <c r="I2247" s="473"/>
      <c r="J2247" s="473"/>
      <c r="K2247" s="934"/>
      <c r="L2247" s="931"/>
      <c r="M2247" s="931"/>
      <c r="N2247" s="683"/>
    </row>
    <row r="2248" spans="1:14" s="474" customFormat="1" ht="15" customHeight="1" x14ac:dyDescent="0.25">
      <c r="A2248" s="996"/>
      <c r="B2248" s="997"/>
      <c r="C2248" s="998"/>
      <c r="D2248" s="996"/>
      <c r="E2248" s="996"/>
      <c r="F2248" s="477" t="s">
        <v>8085</v>
      </c>
      <c r="G2248" s="478">
        <v>2</v>
      </c>
      <c r="H2248" s="476" t="s">
        <v>6684</v>
      </c>
      <c r="I2248" s="473"/>
      <c r="J2248" s="473"/>
      <c r="K2248" s="934"/>
      <c r="L2248" s="931"/>
      <c r="M2248" s="931"/>
      <c r="N2248" s="683"/>
    </row>
    <row r="2249" spans="1:14" s="474" customFormat="1" ht="15" customHeight="1" x14ac:dyDescent="0.25">
      <c r="A2249" s="996"/>
      <c r="B2249" s="997"/>
      <c r="C2249" s="998"/>
      <c r="D2249" s="996"/>
      <c r="E2249" s="996"/>
      <c r="F2249" s="477" t="s">
        <v>8088</v>
      </c>
      <c r="G2249" s="478">
        <v>9</v>
      </c>
      <c r="H2249" s="476" t="s">
        <v>6684</v>
      </c>
      <c r="I2249" s="473"/>
      <c r="J2249" s="473"/>
      <c r="K2249" s="934"/>
      <c r="L2249" s="931"/>
      <c r="M2249" s="931"/>
      <c r="N2249" s="683"/>
    </row>
    <row r="2250" spans="1:14" s="474" customFormat="1" ht="15" customHeight="1" x14ac:dyDescent="0.25">
      <c r="A2250" s="996"/>
      <c r="B2250" s="997"/>
      <c r="C2250" s="998"/>
      <c r="D2250" s="996"/>
      <c r="E2250" s="996"/>
      <c r="F2250" s="477" t="s">
        <v>8090</v>
      </c>
      <c r="G2250" s="478">
        <v>11</v>
      </c>
      <c r="H2250" s="476" t="s">
        <v>6684</v>
      </c>
      <c r="I2250" s="473"/>
      <c r="J2250" s="473"/>
      <c r="K2250" s="934"/>
      <c r="L2250" s="931"/>
      <c r="M2250" s="931"/>
      <c r="N2250" s="683"/>
    </row>
    <row r="2251" spans="1:14" s="474" customFormat="1" ht="15" customHeight="1" x14ac:dyDescent="0.25">
      <c r="A2251" s="996"/>
      <c r="B2251" s="997"/>
      <c r="C2251" s="998"/>
      <c r="D2251" s="996"/>
      <c r="E2251" s="996"/>
      <c r="F2251" s="477" t="s">
        <v>8098</v>
      </c>
      <c r="G2251" s="478">
        <v>8</v>
      </c>
      <c r="H2251" s="476" t="s">
        <v>6684</v>
      </c>
      <c r="I2251" s="473"/>
      <c r="J2251" s="473"/>
      <c r="K2251" s="934"/>
      <c r="L2251" s="931"/>
      <c r="M2251" s="931"/>
      <c r="N2251" s="683"/>
    </row>
    <row r="2252" spans="1:14" s="474" customFormat="1" ht="45" x14ac:dyDescent="0.25">
      <c r="A2252" s="996"/>
      <c r="B2252" s="997"/>
      <c r="C2252" s="998"/>
      <c r="D2252" s="996"/>
      <c r="E2252" s="476" t="s">
        <v>8099</v>
      </c>
      <c r="F2252" s="477" t="s">
        <v>8100</v>
      </c>
      <c r="G2252" s="478">
        <v>2</v>
      </c>
      <c r="H2252" s="476" t="s">
        <v>6684</v>
      </c>
      <c r="I2252" s="473"/>
      <c r="J2252" s="473"/>
      <c r="K2252" s="935"/>
      <c r="L2252" s="932"/>
      <c r="M2252" s="932"/>
      <c r="N2252" s="683"/>
    </row>
    <row r="2253" spans="1:14" s="474" customFormat="1" ht="22.5" x14ac:dyDescent="0.25">
      <c r="A2253" s="996" t="s">
        <v>8101</v>
      </c>
      <c r="B2253" s="997" t="s">
        <v>6690</v>
      </c>
      <c r="C2253" s="998" t="s">
        <v>7923</v>
      </c>
      <c r="D2253" s="996" t="s">
        <v>8102</v>
      </c>
      <c r="E2253" s="999" t="s">
        <v>8103</v>
      </c>
      <c r="F2253" s="477" t="s">
        <v>8104</v>
      </c>
      <c r="G2253" s="478">
        <v>15</v>
      </c>
      <c r="H2253" s="476" t="s">
        <v>6684</v>
      </c>
      <c r="I2253" s="473"/>
      <c r="J2253" s="473"/>
      <c r="K2253" s="933"/>
      <c r="L2253" s="930"/>
      <c r="M2253" s="930"/>
      <c r="N2253" s="683"/>
    </row>
    <row r="2254" spans="1:14" s="474" customFormat="1" ht="22.5" x14ac:dyDescent="0.25">
      <c r="A2254" s="996"/>
      <c r="B2254" s="997"/>
      <c r="C2254" s="998"/>
      <c r="D2254" s="996"/>
      <c r="E2254" s="996"/>
      <c r="F2254" s="477" t="s">
        <v>8105</v>
      </c>
      <c r="G2254" s="478">
        <v>26</v>
      </c>
      <c r="H2254" s="476" t="s">
        <v>6684</v>
      </c>
      <c r="I2254" s="473"/>
      <c r="J2254" s="473"/>
      <c r="K2254" s="934"/>
      <c r="L2254" s="931"/>
      <c r="M2254" s="931"/>
      <c r="N2254" s="683"/>
    </row>
    <row r="2255" spans="1:14" s="474" customFormat="1" ht="22.5" x14ac:dyDescent="0.25">
      <c r="A2255" s="996"/>
      <c r="B2255" s="997"/>
      <c r="C2255" s="998"/>
      <c r="D2255" s="996"/>
      <c r="E2255" s="999" t="s">
        <v>8005</v>
      </c>
      <c r="F2255" s="477" t="s">
        <v>8106</v>
      </c>
      <c r="G2255" s="478">
        <v>40</v>
      </c>
      <c r="H2255" s="476" t="s">
        <v>6684</v>
      </c>
      <c r="I2255" s="473"/>
      <c r="J2255" s="473"/>
      <c r="K2255" s="934"/>
      <c r="L2255" s="931"/>
      <c r="M2255" s="931"/>
      <c r="N2255" s="683"/>
    </row>
    <row r="2256" spans="1:14" s="474" customFormat="1" ht="33.75" x14ac:dyDescent="0.25">
      <c r="A2256" s="996"/>
      <c r="B2256" s="997"/>
      <c r="C2256" s="998"/>
      <c r="D2256" s="996"/>
      <c r="E2256" s="996"/>
      <c r="F2256" s="477" t="s">
        <v>8107</v>
      </c>
      <c r="G2256" s="478">
        <v>2</v>
      </c>
      <c r="H2256" s="476" t="s">
        <v>6684</v>
      </c>
      <c r="I2256" s="473"/>
      <c r="J2256" s="473"/>
      <c r="K2256" s="934"/>
      <c r="L2256" s="931"/>
      <c r="M2256" s="931"/>
      <c r="N2256" s="683"/>
    </row>
    <row r="2257" spans="1:14" s="474" customFormat="1" ht="22.5" x14ac:dyDescent="0.25">
      <c r="A2257" s="996"/>
      <c r="B2257" s="997"/>
      <c r="C2257" s="998"/>
      <c r="D2257" s="996"/>
      <c r="E2257" s="996"/>
      <c r="F2257" s="477" t="s">
        <v>8108</v>
      </c>
      <c r="G2257" s="478">
        <v>5</v>
      </c>
      <c r="H2257" s="476" t="s">
        <v>6684</v>
      </c>
      <c r="I2257" s="473"/>
      <c r="J2257" s="473"/>
      <c r="K2257" s="934"/>
      <c r="L2257" s="931"/>
      <c r="M2257" s="931"/>
      <c r="N2257" s="683"/>
    </row>
    <row r="2258" spans="1:14" s="474" customFormat="1" ht="22.5" x14ac:dyDescent="0.25">
      <c r="A2258" s="996"/>
      <c r="B2258" s="997"/>
      <c r="C2258" s="998"/>
      <c r="D2258" s="996"/>
      <c r="E2258" s="996"/>
      <c r="F2258" s="477" t="s">
        <v>8109</v>
      </c>
      <c r="G2258" s="478">
        <v>2</v>
      </c>
      <c r="H2258" s="476" t="s">
        <v>6684</v>
      </c>
      <c r="I2258" s="473"/>
      <c r="J2258" s="473"/>
      <c r="K2258" s="934"/>
      <c r="L2258" s="931"/>
      <c r="M2258" s="931"/>
      <c r="N2258" s="683"/>
    </row>
    <row r="2259" spans="1:14" s="474" customFormat="1" ht="33.75" x14ac:dyDescent="0.25">
      <c r="A2259" s="996"/>
      <c r="B2259" s="997"/>
      <c r="C2259" s="998"/>
      <c r="D2259" s="996"/>
      <c r="E2259" s="996"/>
      <c r="F2259" s="477" t="s">
        <v>8110</v>
      </c>
      <c r="G2259" s="478">
        <v>1</v>
      </c>
      <c r="H2259" s="476" t="s">
        <v>6684</v>
      </c>
      <c r="I2259" s="473"/>
      <c r="J2259" s="473"/>
      <c r="K2259" s="934"/>
      <c r="L2259" s="931"/>
      <c r="M2259" s="931"/>
      <c r="N2259" s="683"/>
    </row>
    <row r="2260" spans="1:14" s="474" customFormat="1" ht="33.75" x14ac:dyDescent="0.25">
      <c r="A2260" s="996"/>
      <c r="B2260" s="997"/>
      <c r="C2260" s="998"/>
      <c r="D2260" s="996"/>
      <c r="E2260" s="999" t="s">
        <v>8111</v>
      </c>
      <c r="F2260" s="477" t="s">
        <v>8112</v>
      </c>
      <c r="G2260" s="478">
        <v>52</v>
      </c>
      <c r="H2260" s="476" t="s">
        <v>6684</v>
      </c>
      <c r="I2260" s="473"/>
      <c r="J2260" s="473"/>
      <c r="K2260" s="934"/>
      <c r="L2260" s="931"/>
      <c r="M2260" s="931"/>
      <c r="N2260" s="683"/>
    </row>
    <row r="2261" spans="1:14" s="474" customFormat="1" ht="33.75" x14ac:dyDescent="0.25">
      <c r="A2261" s="996"/>
      <c r="B2261" s="997"/>
      <c r="C2261" s="998"/>
      <c r="D2261" s="996"/>
      <c r="E2261" s="996"/>
      <c r="F2261" s="477" t="s">
        <v>8113</v>
      </c>
      <c r="G2261" s="478">
        <v>6</v>
      </c>
      <c r="H2261" s="476" t="s">
        <v>6684</v>
      </c>
      <c r="I2261" s="473"/>
      <c r="J2261" s="473"/>
      <c r="K2261" s="934"/>
      <c r="L2261" s="931"/>
      <c r="M2261" s="931"/>
      <c r="N2261" s="683"/>
    </row>
    <row r="2262" spans="1:14" s="474" customFormat="1" ht="33.75" x14ac:dyDescent="0.25">
      <c r="A2262" s="996"/>
      <c r="B2262" s="997"/>
      <c r="C2262" s="998"/>
      <c r="D2262" s="996"/>
      <c r="E2262" s="996"/>
      <c r="F2262" s="477" t="s">
        <v>8114</v>
      </c>
      <c r="G2262" s="478">
        <v>27</v>
      </c>
      <c r="H2262" s="476" t="s">
        <v>6684</v>
      </c>
      <c r="I2262" s="473"/>
      <c r="J2262" s="473"/>
      <c r="K2262" s="934"/>
      <c r="L2262" s="931"/>
      <c r="M2262" s="931"/>
      <c r="N2262" s="683"/>
    </row>
    <row r="2263" spans="1:14" s="474" customFormat="1" ht="33.75" x14ac:dyDescent="0.25">
      <c r="A2263" s="996"/>
      <c r="B2263" s="997"/>
      <c r="C2263" s="998"/>
      <c r="D2263" s="996"/>
      <c r="E2263" s="996"/>
      <c r="F2263" s="477" t="s">
        <v>8115</v>
      </c>
      <c r="G2263" s="478">
        <v>4</v>
      </c>
      <c r="H2263" s="476" t="s">
        <v>6684</v>
      </c>
      <c r="I2263" s="473"/>
      <c r="J2263" s="473"/>
      <c r="K2263" s="934"/>
      <c r="L2263" s="931"/>
      <c r="M2263" s="931"/>
      <c r="N2263" s="683"/>
    </row>
    <row r="2264" spans="1:14" s="474" customFormat="1" ht="22.5" x14ac:dyDescent="0.25">
      <c r="A2264" s="996"/>
      <c r="B2264" s="997"/>
      <c r="C2264" s="998"/>
      <c r="D2264" s="996"/>
      <c r="E2264" s="996"/>
      <c r="F2264" s="477" t="s">
        <v>8116</v>
      </c>
      <c r="G2264" s="478">
        <v>4</v>
      </c>
      <c r="H2264" s="476" t="s">
        <v>6684</v>
      </c>
      <c r="I2264" s="473"/>
      <c r="J2264" s="473"/>
      <c r="K2264" s="934"/>
      <c r="L2264" s="931"/>
      <c r="M2264" s="931"/>
      <c r="N2264" s="683"/>
    </row>
    <row r="2265" spans="1:14" s="474" customFormat="1" ht="33.75" x14ac:dyDescent="0.25">
      <c r="A2265" s="996"/>
      <c r="B2265" s="997"/>
      <c r="C2265" s="998"/>
      <c r="D2265" s="996"/>
      <c r="E2265" s="999" t="s">
        <v>8117</v>
      </c>
      <c r="F2265" s="477" t="s">
        <v>8118</v>
      </c>
      <c r="G2265" s="478">
        <v>7</v>
      </c>
      <c r="H2265" s="476" t="s">
        <v>6684</v>
      </c>
      <c r="I2265" s="473"/>
      <c r="J2265" s="473"/>
      <c r="K2265" s="934"/>
      <c r="L2265" s="931"/>
      <c r="M2265" s="931"/>
      <c r="N2265" s="683"/>
    </row>
    <row r="2266" spans="1:14" s="474" customFormat="1" ht="33.75" x14ac:dyDescent="0.25">
      <c r="A2266" s="996"/>
      <c r="B2266" s="997"/>
      <c r="C2266" s="998"/>
      <c r="D2266" s="996"/>
      <c r="E2266" s="996"/>
      <c r="F2266" s="477" t="s">
        <v>8119</v>
      </c>
      <c r="G2266" s="478">
        <v>6</v>
      </c>
      <c r="H2266" s="476" t="s">
        <v>6684</v>
      </c>
      <c r="I2266" s="473"/>
      <c r="J2266" s="473"/>
      <c r="K2266" s="934"/>
      <c r="L2266" s="931"/>
      <c r="M2266" s="931"/>
      <c r="N2266" s="683"/>
    </row>
    <row r="2267" spans="1:14" s="474" customFormat="1" ht="33.75" x14ac:dyDescent="0.25">
      <c r="A2267" s="996"/>
      <c r="B2267" s="997"/>
      <c r="C2267" s="998"/>
      <c r="D2267" s="996"/>
      <c r="E2267" s="996"/>
      <c r="F2267" s="477" t="s">
        <v>8120</v>
      </c>
      <c r="G2267" s="478">
        <v>4</v>
      </c>
      <c r="H2267" s="476" t="s">
        <v>6684</v>
      </c>
      <c r="I2267" s="473"/>
      <c r="J2267" s="473"/>
      <c r="K2267" s="934"/>
      <c r="L2267" s="931"/>
      <c r="M2267" s="931"/>
      <c r="N2267" s="683"/>
    </row>
    <row r="2268" spans="1:14" s="474" customFormat="1" ht="33.75" x14ac:dyDescent="0.25">
      <c r="A2268" s="996"/>
      <c r="B2268" s="997"/>
      <c r="C2268" s="998"/>
      <c r="D2268" s="996"/>
      <c r="E2268" s="996"/>
      <c r="F2268" s="477" t="s">
        <v>8121</v>
      </c>
      <c r="G2268" s="478">
        <v>3</v>
      </c>
      <c r="H2268" s="476" t="s">
        <v>6684</v>
      </c>
      <c r="I2268" s="473"/>
      <c r="J2268" s="473"/>
      <c r="K2268" s="934"/>
      <c r="L2268" s="931"/>
      <c r="M2268" s="931"/>
      <c r="N2268" s="683"/>
    </row>
    <row r="2269" spans="1:14" s="474" customFormat="1" ht="22.5" x14ac:dyDescent="0.25">
      <c r="A2269" s="996"/>
      <c r="B2269" s="997"/>
      <c r="C2269" s="998"/>
      <c r="D2269" s="996"/>
      <c r="E2269" s="996"/>
      <c r="F2269" s="477" t="s">
        <v>8122</v>
      </c>
      <c r="G2269" s="478">
        <v>1</v>
      </c>
      <c r="H2269" s="476" t="s">
        <v>6684</v>
      </c>
      <c r="I2269" s="473"/>
      <c r="J2269" s="473"/>
      <c r="K2269" s="934"/>
      <c r="L2269" s="931"/>
      <c r="M2269" s="931"/>
      <c r="N2269" s="683"/>
    </row>
    <row r="2270" spans="1:14" s="474" customFormat="1" ht="22.5" x14ac:dyDescent="0.25">
      <c r="A2270" s="996"/>
      <c r="B2270" s="997"/>
      <c r="C2270" s="998"/>
      <c r="D2270" s="996"/>
      <c r="E2270" s="996"/>
      <c r="F2270" s="477" t="s">
        <v>8123</v>
      </c>
      <c r="G2270" s="478">
        <v>1</v>
      </c>
      <c r="H2270" s="476" t="s">
        <v>6684</v>
      </c>
      <c r="I2270" s="473"/>
      <c r="J2270" s="473"/>
      <c r="K2270" s="934"/>
      <c r="L2270" s="931"/>
      <c r="M2270" s="931"/>
      <c r="N2270" s="683"/>
    </row>
    <row r="2271" spans="1:14" s="474" customFormat="1" ht="22.5" x14ac:dyDescent="0.25">
      <c r="A2271" s="996"/>
      <c r="B2271" s="997"/>
      <c r="C2271" s="998"/>
      <c r="D2271" s="996"/>
      <c r="E2271" s="996"/>
      <c r="F2271" s="477" t="s">
        <v>8124</v>
      </c>
      <c r="G2271" s="478">
        <v>3</v>
      </c>
      <c r="H2271" s="476" t="s">
        <v>6684</v>
      </c>
      <c r="I2271" s="473"/>
      <c r="J2271" s="473"/>
      <c r="K2271" s="934"/>
      <c r="L2271" s="931"/>
      <c r="M2271" s="931"/>
      <c r="N2271" s="683"/>
    </row>
    <row r="2272" spans="1:14" s="474" customFormat="1" ht="33.75" x14ac:dyDescent="0.25">
      <c r="A2272" s="996"/>
      <c r="B2272" s="997"/>
      <c r="C2272" s="998"/>
      <c r="D2272" s="996"/>
      <c r="E2272" s="996"/>
      <c r="F2272" s="477" t="s">
        <v>8125</v>
      </c>
      <c r="G2272" s="478">
        <v>13</v>
      </c>
      <c r="H2272" s="476" t="s">
        <v>6684</v>
      </c>
      <c r="I2272" s="473"/>
      <c r="J2272" s="473"/>
      <c r="K2272" s="934"/>
      <c r="L2272" s="931"/>
      <c r="M2272" s="931"/>
      <c r="N2272" s="683"/>
    </row>
    <row r="2273" spans="1:14" s="474" customFormat="1" ht="22.5" x14ac:dyDescent="0.25">
      <c r="A2273" s="996"/>
      <c r="B2273" s="997"/>
      <c r="C2273" s="998"/>
      <c r="D2273" s="996"/>
      <c r="E2273" s="996"/>
      <c r="F2273" s="477" t="s">
        <v>8126</v>
      </c>
      <c r="G2273" s="478">
        <v>1</v>
      </c>
      <c r="H2273" s="476" t="s">
        <v>6684</v>
      </c>
      <c r="I2273" s="473"/>
      <c r="J2273" s="473"/>
      <c r="K2273" s="934"/>
      <c r="L2273" s="931"/>
      <c r="M2273" s="931"/>
      <c r="N2273" s="683"/>
    </row>
    <row r="2274" spans="1:14" s="474" customFormat="1" ht="22.5" x14ac:dyDescent="0.25">
      <c r="A2274" s="996"/>
      <c r="B2274" s="997"/>
      <c r="C2274" s="998"/>
      <c r="D2274" s="996"/>
      <c r="E2274" s="999" t="s">
        <v>8127</v>
      </c>
      <c r="F2274" s="477" t="s">
        <v>8128</v>
      </c>
      <c r="G2274" s="478">
        <v>8</v>
      </c>
      <c r="H2274" s="476" t="s">
        <v>6684</v>
      </c>
      <c r="I2274" s="473"/>
      <c r="J2274" s="473"/>
      <c r="K2274" s="934"/>
      <c r="L2274" s="931"/>
      <c r="M2274" s="931"/>
      <c r="N2274" s="683"/>
    </row>
    <row r="2275" spans="1:14" s="474" customFormat="1" ht="22.5" x14ac:dyDescent="0.25">
      <c r="A2275" s="996"/>
      <c r="B2275" s="997"/>
      <c r="C2275" s="998"/>
      <c r="D2275" s="996"/>
      <c r="E2275" s="996"/>
      <c r="F2275" s="477" t="s">
        <v>8129</v>
      </c>
      <c r="G2275" s="478">
        <v>2</v>
      </c>
      <c r="H2275" s="476" t="s">
        <v>6684</v>
      </c>
      <c r="I2275" s="473"/>
      <c r="J2275" s="473"/>
      <c r="K2275" s="934"/>
      <c r="L2275" s="931"/>
      <c r="M2275" s="931"/>
      <c r="N2275" s="683"/>
    </row>
    <row r="2276" spans="1:14" s="474" customFormat="1" ht="22.5" x14ac:dyDescent="0.25">
      <c r="A2276" s="996"/>
      <c r="B2276" s="997"/>
      <c r="C2276" s="998"/>
      <c r="D2276" s="996"/>
      <c r="E2276" s="996"/>
      <c r="F2276" s="477" t="s">
        <v>8130</v>
      </c>
      <c r="G2276" s="478">
        <v>5</v>
      </c>
      <c r="H2276" s="476" t="s">
        <v>6684</v>
      </c>
      <c r="I2276" s="473"/>
      <c r="J2276" s="473"/>
      <c r="K2276" s="934"/>
      <c r="L2276" s="931"/>
      <c r="M2276" s="931"/>
      <c r="N2276" s="683"/>
    </row>
    <row r="2277" spans="1:14" s="474" customFormat="1" ht="22.5" x14ac:dyDescent="0.25">
      <c r="A2277" s="996"/>
      <c r="B2277" s="997"/>
      <c r="C2277" s="998"/>
      <c r="D2277" s="996"/>
      <c r="E2277" s="996"/>
      <c r="F2277" s="477" t="s">
        <v>8131</v>
      </c>
      <c r="G2277" s="478">
        <v>1</v>
      </c>
      <c r="H2277" s="476" t="s">
        <v>6684</v>
      </c>
      <c r="I2277" s="473"/>
      <c r="J2277" s="473"/>
      <c r="K2277" s="934"/>
      <c r="L2277" s="931"/>
      <c r="M2277" s="931"/>
      <c r="N2277" s="683"/>
    </row>
    <row r="2278" spans="1:14" s="474" customFormat="1" ht="45" x14ac:dyDescent="0.25">
      <c r="A2278" s="996"/>
      <c r="B2278" s="997"/>
      <c r="C2278" s="998"/>
      <c r="D2278" s="996"/>
      <c r="E2278" s="996"/>
      <c r="F2278" s="477" t="s">
        <v>8132</v>
      </c>
      <c r="G2278" s="478">
        <v>15</v>
      </c>
      <c r="H2278" s="476" t="s">
        <v>6684</v>
      </c>
      <c r="I2278" s="473"/>
      <c r="J2278" s="473"/>
      <c r="K2278" s="934"/>
      <c r="L2278" s="931"/>
      <c r="M2278" s="931"/>
      <c r="N2278" s="683"/>
    </row>
    <row r="2279" spans="1:14" s="474" customFormat="1" ht="33.75" x14ac:dyDescent="0.25">
      <c r="A2279" s="996"/>
      <c r="B2279" s="997"/>
      <c r="C2279" s="998"/>
      <c r="D2279" s="996"/>
      <c r="E2279" s="476" t="s">
        <v>8007</v>
      </c>
      <c r="F2279" s="477" t="s">
        <v>8133</v>
      </c>
      <c r="G2279" s="478">
        <v>8</v>
      </c>
      <c r="H2279" s="476" t="s">
        <v>6684</v>
      </c>
      <c r="I2279" s="473"/>
      <c r="J2279" s="473"/>
      <c r="K2279" s="934"/>
      <c r="L2279" s="931"/>
      <c r="M2279" s="931"/>
      <c r="N2279" s="683"/>
    </row>
    <row r="2280" spans="1:14" s="474" customFormat="1" ht="15" customHeight="1" x14ac:dyDescent="0.25">
      <c r="A2280" s="996"/>
      <c r="B2280" s="997"/>
      <c r="C2280" s="998"/>
      <c r="D2280" s="996"/>
      <c r="E2280" s="999" t="s">
        <v>8134</v>
      </c>
      <c r="F2280" s="477" t="s">
        <v>8135</v>
      </c>
      <c r="G2280" s="478">
        <v>1247</v>
      </c>
      <c r="H2280" s="476" t="s">
        <v>6684</v>
      </c>
      <c r="I2280" s="473"/>
      <c r="J2280" s="473"/>
      <c r="K2280" s="934"/>
      <c r="L2280" s="931"/>
      <c r="M2280" s="931"/>
      <c r="N2280" s="683"/>
    </row>
    <row r="2281" spans="1:14" s="474" customFormat="1" ht="22.5" x14ac:dyDescent="0.25">
      <c r="A2281" s="996"/>
      <c r="B2281" s="997"/>
      <c r="C2281" s="998"/>
      <c r="D2281" s="996"/>
      <c r="E2281" s="996"/>
      <c r="F2281" s="477" t="s">
        <v>8136</v>
      </c>
      <c r="G2281" s="478">
        <v>92</v>
      </c>
      <c r="H2281" s="476" t="s">
        <v>6684</v>
      </c>
      <c r="I2281" s="473"/>
      <c r="J2281" s="473"/>
      <c r="K2281" s="934"/>
      <c r="L2281" s="931"/>
      <c r="M2281" s="931"/>
      <c r="N2281" s="683"/>
    </row>
    <row r="2282" spans="1:14" s="474" customFormat="1" ht="22.5" x14ac:dyDescent="0.25">
      <c r="A2282" s="996"/>
      <c r="B2282" s="997"/>
      <c r="C2282" s="998"/>
      <c r="D2282" s="996"/>
      <c r="E2282" s="996"/>
      <c r="F2282" s="477" t="s">
        <v>8137</v>
      </c>
      <c r="G2282" s="478">
        <v>92</v>
      </c>
      <c r="H2282" s="476" t="s">
        <v>6684</v>
      </c>
      <c r="I2282" s="473"/>
      <c r="J2282" s="473"/>
      <c r="K2282" s="934"/>
      <c r="L2282" s="931"/>
      <c r="M2282" s="931"/>
      <c r="N2282" s="683"/>
    </row>
    <row r="2283" spans="1:14" s="474" customFormat="1" ht="22.5" x14ac:dyDescent="0.25">
      <c r="A2283" s="996"/>
      <c r="B2283" s="997"/>
      <c r="C2283" s="998"/>
      <c r="D2283" s="996"/>
      <c r="E2283" s="999" t="s">
        <v>8138</v>
      </c>
      <c r="F2283" s="477" t="s">
        <v>8139</v>
      </c>
      <c r="G2283" s="478">
        <v>7</v>
      </c>
      <c r="H2283" s="476" t="s">
        <v>6684</v>
      </c>
      <c r="I2283" s="473"/>
      <c r="J2283" s="473"/>
      <c r="K2283" s="934"/>
      <c r="L2283" s="931"/>
      <c r="M2283" s="931"/>
      <c r="N2283" s="683"/>
    </row>
    <row r="2284" spans="1:14" s="474" customFormat="1" ht="22.5" x14ac:dyDescent="0.25">
      <c r="A2284" s="996"/>
      <c r="B2284" s="997"/>
      <c r="C2284" s="998"/>
      <c r="D2284" s="996"/>
      <c r="E2284" s="996"/>
      <c r="F2284" s="477" t="s">
        <v>8140</v>
      </c>
      <c r="G2284" s="478">
        <v>15</v>
      </c>
      <c r="H2284" s="476" t="s">
        <v>6684</v>
      </c>
      <c r="I2284" s="473"/>
      <c r="J2284" s="473"/>
      <c r="K2284" s="934"/>
      <c r="L2284" s="931"/>
      <c r="M2284" s="931"/>
      <c r="N2284" s="683"/>
    </row>
    <row r="2285" spans="1:14" s="474" customFormat="1" ht="22.5" x14ac:dyDescent="0.25">
      <c r="A2285" s="996"/>
      <c r="B2285" s="997"/>
      <c r="C2285" s="998"/>
      <c r="D2285" s="996"/>
      <c r="E2285" s="996"/>
      <c r="F2285" s="477" t="s">
        <v>8141</v>
      </c>
      <c r="G2285" s="478">
        <v>15</v>
      </c>
      <c r="H2285" s="476" t="s">
        <v>6684</v>
      </c>
      <c r="I2285" s="473"/>
      <c r="J2285" s="473"/>
      <c r="K2285" s="934"/>
      <c r="L2285" s="931"/>
      <c r="M2285" s="931"/>
      <c r="N2285" s="683"/>
    </row>
    <row r="2286" spans="1:14" s="474" customFormat="1" ht="22.5" x14ac:dyDescent="0.25">
      <c r="A2286" s="996"/>
      <c r="B2286" s="997"/>
      <c r="C2286" s="998"/>
      <c r="D2286" s="996"/>
      <c r="E2286" s="996"/>
      <c r="F2286" s="477" t="s">
        <v>8142</v>
      </c>
      <c r="G2286" s="478">
        <v>15</v>
      </c>
      <c r="H2286" s="476" t="s">
        <v>6684</v>
      </c>
      <c r="I2286" s="473"/>
      <c r="J2286" s="473"/>
      <c r="K2286" s="934"/>
      <c r="L2286" s="931"/>
      <c r="M2286" s="931"/>
      <c r="N2286" s="683"/>
    </row>
    <row r="2287" spans="1:14" s="474" customFormat="1" ht="22.5" x14ac:dyDescent="0.25">
      <c r="A2287" s="996"/>
      <c r="B2287" s="997"/>
      <c r="C2287" s="998"/>
      <c r="D2287" s="996"/>
      <c r="E2287" s="999" t="s">
        <v>8005</v>
      </c>
      <c r="F2287" s="477" t="s">
        <v>8143</v>
      </c>
      <c r="G2287" s="478">
        <v>59</v>
      </c>
      <c r="H2287" s="476" t="s">
        <v>6684</v>
      </c>
      <c r="I2287" s="473"/>
      <c r="J2287" s="473"/>
      <c r="K2287" s="934"/>
      <c r="L2287" s="931"/>
      <c r="M2287" s="931"/>
      <c r="N2287" s="683"/>
    </row>
    <row r="2288" spans="1:14" s="474" customFormat="1" ht="22.5" x14ac:dyDescent="0.25">
      <c r="A2288" s="996"/>
      <c r="B2288" s="997"/>
      <c r="C2288" s="998"/>
      <c r="D2288" s="996"/>
      <c r="E2288" s="996"/>
      <c r="F2288" s="477" t="s">
        <v>8144</v>
      </c>
      <c r="G2288" s="478">
        <v>3</v>
      </c>
      <c r="H2288" s="476" t="s">
        <v>6684</v>
      </c>
      <c r="I2288" s="473"/>
      <c r="J2288" s="473"/>
      <c r="K2288" s="934"/>
      <c r="L2288" s="931"/>
      <c r="M2288" s="931"/>
      <c r="N2288" s="683"/>
    </row>
    <row r="2289" spans="1:14" s="474" customFormat="1" ht="22.5" x14ac:dyDescent="0.25">
      <c r="A2289" s="996"/>
      <c r="B2289" s="997"/>
      <c r="C2289" s="998"/>
      <c r="D2289" s="996"/>
      <c r="E2289" s="996"/>
      <c r="F2289" s="477" t="s">
        <v>8145</v>
      </c>
      <c r="G2289" s="478">
        <v>2</v>
      </c>
      <c r="H2289" s="476" t="s">
        <v>6684</v>
      </c>
      <c r="I2289" s="473"/>
      <c r="J2289" s="473"/>
      <c r="K2289" s="934"/>
      <c r="L2289" s="931"/>
      <c r="M2289" s="931"/>
      <c r="N2289" s="683"/>
    </row>
    <row r="2290" spans="1:14" s="474" customFormat="1" ht="22.5" x14ac:dyDescent="0.25">
      <c r="A2290" s="996"/>
      <c r="B2290" s="997"/>
      <c r="C2290" s="998"/>
      <c r="D2290" s="996"/>
      <c r="E2290" s="996"/>
      <c r="F2290" s="477" t="s">
        <v>8146</v>
      </c>
      <c r="G2290" s="478">
        <v>3</v>
      </c>
      <c r="H2290" s="476" t="s">
        <v>6684</v>
      </c>
      <c r="I2290" s="473"/>
      <c r="J2290" s="473"/>
      <c r="K2290" s="934"/>
      <c r="L2290" s="931"/>
      <c r="M2290" s="931"/>
      <c r="N2290" s="683"/>
    </row>
    <row r="2291" spans="1:14" s="474" customFormat="1" ht="22.5" x14ac:dyDescent="0.25">
      <c r="A2291" s="996"/>
      <c r="B2291" s="997"/>
      <c r="C2291" s="998"/>
      <c r="D2291" s="996"/>
      <c r="E2291" s="999" t="s">
        <v>8117</v>
      </c>
      <c r="F2291" s="477" t="s">
        <v>8147</v>
      </c>
      <c r="G2291" s="478">
        <v>2</v>
      </c>
      <c r="H2291" s="476" t="s">
        <v>6684</v>
      </c>
      <c r="I2291" s="473"/>
      <c r="J2291" s="473"/>
      <c r="K2291" s="934"/>
      <c r="L2291" s="931"/>
      <c r="M2291" s="931"/>
      <c r="N2291" s="683"/>
    </row>
    <row r="2292" spans="1:14" s="474" customFormat="1" ht="22.5" x14ac:dyDescent="0.25">
      <c r="A2292" s="996"/>
      <c r="B2292" s="997"/>
      <c r="C2292" s="998"/>
      <c r="D2292" s="996"/>
      <c r="E2292" s="996"/>
      <c r="F2292" s="477" t="s">
        <v>8148</v>
      </c>
      <c r="G2292" s="478">
        <v>6</v>
      </c>
      <c r="H2292" s="476" t="s">
        <v>6684</v>
      </c>
      <c r="I2292" s="473"/>
      <c r="J2292" s="473"/>
      <c r="K2292" s="934"/>
      <c r="L2292" s="931"/>
      <c r="M2292" s="931"/>
      <c r="N2292" s="683"/>
    </row>
    <row r="2293" spans="1:14" s="474" customFormat="1" ht="22.5" x14ac:dyDescent="0.25">
      <c r="A2293" s="996"/>
      <c r="B2293" s="997"/>
      <c r="C2293" s="998"/>
      <c r="D2293" s="996"/>
      <c r="E2293" s="996"/>
      <c r="F2293" s="477" t="s">
        <v>8149</v>
      </c>
      <c r="G2293" s="478">
        <v>4</v>
      </c>
      <c r="H2293" s="476" t="s">
        <v>6684</v>
      </c>
      <c r="I2293" s="473"/>
      <c r="J2293" s="473"/>
      <c r="K2293" s="935"/>
      <c r="L2293" s="932"/>
      <c r="M2293" s="932"/>
      <c r="N2293" s="683"/>
    </row>
    <row r="2294" spans="1:14" s="474" customFormat="1" ht="56.25" x14ac:dyDescent="0.25">
      <c r="A2294" s="1000" t="s">
        <v>8150</v>
      </c>
      <c r="B2294" s="1003" t="s">
        <v>6690</v>
      </c>
      <c r="C2294" s="1006" t="s">
        <v>7923</v>
      </c>
      <c r="D2294" s="1000" t="s">
        <v>8151</v>
      </c>
      <c r="E2294" s="471" t="s">
        <v>8152</v>
      </c>
      <c r="F2294" s="472" t="s">
        <v>8153</v>
      </c>
      <c r="G2294" s="471">
        <v>30</v>
      </c>
      <c r="H2294" s="471" t="s">
        <v>6684</v>
      </c>
      <c r="I2294" s="473"/>
      <c r="J2294" s="473"/>
      <c r="K2294" s="480"/>
      <c r="L2294" s="930"/>
      <c r="M2294" s="930"/>
      <c r="N2294" s="683"/>
    </row>
    <row r="2295" spans="1:14" s="474" customFormat="1" ht="67.5" x14ac:dyDescent="0.25">
      <c r="A2295" s="1001"/>
      <c r="B2295" s="1004"/>
      <c r="C2295" s="1007"/>
      <c r="D2295" s="1001"/>
      <c r="E2295" s="471" t="s">
        <v>8154</v>
      </c>
      <c r="F2295" s="472" t="s">
        <v>8153</v>
      </c>
      <c r="G2295" s="471">
        <v>2</v>
      </c>
      <c r="H2295" s="471" t="s">
        <v>6684</v>
      </c>
      <c r="I2295" s="473"/>
      <c r="J2295" s="473"/>
      <c r="K2295" s="480"/>
      <c r="L2295" s="931"/>
      <c r="M2295" s="931"/>
      <c r="N2295" s="683"/>
    </row>
    <row r="2296" spans="1:14" s="474" customFormat="1" ht="56.25" x14ac:dyDescent="0.25">
      <c r="A2296" s="1001"/>
      <c r="B2296" s="1004"/>
      <c r="C2296" s="1007"/>
      <c r="D2296" s="1001"/>
      <c r="E2296" s="471" t="s">
        <v>8155</v>
      </c>
      <c r="F2296" s="472" t="s">
        <v>8153</v>
      </c>
      <c r="G2296" s="471">
        <v>6</v>
      </c>
      <c r="H2296" s="471" t="s">
        <v>6684</v>
      </c>
      <c r="I2296" s="473"/>
      <c r="J2296" s="473"/>
      <c r="K2296" s="480"/>
      <c r="L2296" s="931"/>
      <c r="M2296" s="931"/>
      <c r="N2296" s="683"/>
    </row>
    <row r="2297" spans="1:14" s="474" customFormat="1" ht="78.75" x14ac:dyDescent="0.25">
      <c r="A2297" s="1001"/>
      <c r="B2297" s="1004"/>
      <c r="C2297" s="1007"/>
      <c r="D2297" s="1001"/>
      <c r="E2297" s="471" t="s">
        <v>8156</v>
      </c>
      <c r="F2297" s="472" t="s">
        <v>8153</v>
      </c>
      <c r="G2297" s="471">
        <v>2</v>
      </c>
      <c r="H2297" s="471" t="s">
        <v>6684</v>
      </c>
      <c r="I2297" s="473"/>
      <c r="J2297" s="473"/>
      <c r="K2297" s="480"/>
      <c r="L2297" s="931"/>
      <c r="M2297" s="931"/>
      <c r="N2297" s="683"/>
    </row>
    <row r="2298" spans="1:14" s="474" customFormat="1" ht="123.75" x14ac:dyDescent="0.25">
      <c r="A2298" s="1001"/>
      <c r="B2298" s="1004"/>
      <c r="C2298" s="1007"/>
      <c r="D2298" s="1001"/>
      <c r="E2298" s="471" t="s">
        <v>8157</v>
      </c>
      <c r="F2298" s="472" t="s">
        <v>8153</v>
      </c>
      <c r="G2298" s="471">
        <v>2</v>
      </c>
      <c r="H2298" s="471" t="s">
        <v>6684</v>
      </c>
      <c r="I2298" s="473"/>
      <c r="J2298" s="473"/>
      <c r="K2298" s="480"/>
      <c r="L2298" s="931"/>
      <c r="M2298" s="931"/>
      <c r="N2298" s="683"/>
    </row>
    <row r="2299" spans="1:14" s="474" customFormat="1" ht="67.5" x14ac:dyDescent="0.25">
      <c r="A2299" s="1001"/>
      <c r="B2299" s="1004"/>
      <c r="C2299" s="1007"/>
      <c r="D2299" s="1001"/>
      <c r="E2299" s="471" t="s">
        <v>8158</v>
      </c>
      <c r="F2299" s="472" t="s">
        <v>8153</v>
      </c>
      <c r="G2299" s="471">
        <v>54</v>
      </c>
      <c r="H2299" s="471" t="s">
        <v>6684</v>
      </c>
      <c r="I2299" s="473"/>
      <c r="J2299" s="473"/>
      <c r="K2299" s="480"/>
      <c r="L2299" s="931"/>
      <c r="M2299" s="931"/>
      <c r="N2299" s="683"/>
    </row>
    <row r="2300" spans="1:14" s="474" customFormat="1" ht="78.75" x14ac:dyDescent="0.25">
      <c r="A2300" s="1001"/>
      <c r="B2300" s="1004"/>
      <c r="C2300" s="1007"/>
      <c r="D2300" s="1001"/>
      <c r="E2300" s="471" t="s">
        <v>8159</v>
      </c>
      <c r="F2300" s="472" t="s">
        <v>8153</v>
      </c>
      <c r="G2300" s="471">
        <v>14</v>
      </c>
      <c r="H2300" s="471" t="s">
        <v>6684</v>
      </c>
      <c r="I2300" s="473"/>
      <c r="J2300" s="473"/>
      <c r="K2300" s="480"/>
      <c r="L2300" s="931"/>
      <c r="M2300" s="931"/>
      <c r="N2300" s="683"/>
    </row>
    <row r="2301" spans="1:14" s="474" customFormat="1" ht="67.5" x14ac:dyDescent="0.25">
      <c r="A2301" s="1001"/>
      <c r="B2301" s="1004"/>
      <c r="C2301" s="1007"/>
      <c r="D2301" s="1001"/>
      <c r="E2301" s="471" t="s">
        <v>8160</v>
      </c>
      <c r="F2301" s="472" t="s">
        <v>8153</v>
      </c>
      <c r="G2301" s="471">
        <v>4</v>
      </c>
      <c r="H2301" s="471" t="s">
        <v>6684</v>
      </c>
      <c r="I2301" s="473"/>
      <c r="J2301" s="473"/>
      <c r="K2301" s="480"/>
      <c r="L2301" s="931"/>
      <c r="M2301" s="931"/>
      <c r="N2301" s="683"/>
    </row>
    <row r="2302" spans="1:14" s="474" customFormat="1" ht="90" x14ac:dyDescent="0.25">
      <c r="A2302" s="1001"/>
      <c r="B2302" s="1004"/>
      <c r="C2302" s="1007"/>
      <c r="D2302" s="1001"/>
      <c r="E2302" s="471" t="s">
        <v>8161</v>
      </c>
      <c r="F2302" s="472" t="s">
        <v>8153</v>
      </c>
      <c r="G2302" s="471">
        <v>10</v>
      </c>
      <c r="H2302" s="471" t="s">
        <v>6684</v>
      </c>
      <c r="I2302" s="473"/>
      <c r="J2302" s="473"/>
      <c r="K2302" s="480"/>
      <c r="L2302" s="931"/>
      <c r="M2302" s="931"/>
      <c r="N2302" s="683"/>
    </row>
    <row r="2303" spans="1:14" s="474" customFormat="1" ht="67.5" x14ac:dyDescent="0.25">
      <c r="A2303" s="1001"/>
      <c r="B2303" s="1004"/>
      <c r="C2303" s="1007"/>
      <c r="D2303" s="1001"/>
      <c r="E2303" s="471" t="s">
        <v>8162</v>
      </c>
      <c r="F2303" s="472" t="s">
        <v>8153</v>
      </c>
      <c r="G2303" s="471">
        <v>8</v>
      </c>
      <c r="H2303" s="471" t="s">
        <v>6684</v>
      </c>
      <c r="I2303" s="473"/>
      <c r="J2303" s="473"/>
      <c r="K2303" s="480"/>
      <c r="L2303" s="931"/>
      <c r="M2303" s="931"/>
      <c r="N2303" s="683"/>
    </row>
    <row r="2304" spans="1:14" s="474" customFormat="1" ht="67.5" x14ac:dyDescent="0.25">
      <c r="A2304" s="1001"/>
      <c r="B2304" s="1004"/>
      <c r="C2304" s="1007"/>
      <c r="D2304" s="1001"/>
      <c r="E2304" s="471" t="s">
        <v>8163</v>
      </c>
      <c r="F2304" s="472" t="s">
        <v>8153</v>
      </c>
      <c r="G2304" s="471">
        <v>4</v>
      </c>
      <c r="H2304" s="471" t="s">
        <v>6684</v>
      </c>
      <c r="I2304" s="473"/>
      <c r="J2304" s="473"/>
      <c r="K2304" s="480"/>
      <c r="L2304" s="931"/>
      <c r="M2304" s="931"/>
      <c r="N2304" s="683"/>
    </row>
    <row r="2305" spans="1:14" s="474" customFormat="1" ht="67.5" x14ac:dyDescent="0.25">
      <c r="A2305" s="1001"/>
      <c r="B2305" s="1004"/>
      <c r="C2305" s="1007"/>
      <c r="D2305" s="1001"/>
      <c r="E2305" s="471" t="s">
        <v>8164</v>
      </c>
      <c r="F2305" s="472" t="s">
        <v>8153</v>
      </c>
      <c r="G2305" s="471">
        <v>10</v>
      </c>
      <c r="H2305" s="471" t="s">
        <v>6684</v>
      </c>
      <c r="I2305" s="473"/>
      <c r="J2305" s="473"/>
      <c r="K2305" s="480"/>
      <c r="L2305" s="931"/>
      <c r="M2305" s="931"/>
      <c r="N2305" s="683"/>
    </row>
    <row r="2306" spans="1:14" s="474" customFormat="1" ht="45" x14ac:dyDescent="0.25">
      <c r="A2306" s="1001"/>
      <c r="B2306" s="1004"/>
      <c r="C2306" s="1007"/>
      <c r="D2306" s="1001"/>
      <c r="E2306" s="471" t="s">
        <v>8165</v>
      </c>
      <c r="F2306" s="472" t="s">
        <v>8153</v>
      </c>
      <c r="G2306" s="471">
        <v>2</v>
      </c>
      <c r="H2306" s="471" t="s">
        <v>6684</v>
      </c>
      <c r="I2306" s="473"/>
      <c r="J2306" s="473"/>
      <c r="K2306" s="480"/>
      <c r="L2306" s="931"/>
      <c r="M2306" s="931"/>
      <c r="N2306" s="683"/>
    </row>
    <row r="2307" spans="1:14" s="474" customFormat="1" ht="56.25" x14ac:dyDescent="0.25">
      <c r="A2307" s="1002"/>
      <c r="B2307" s="1005"/>
      <c r="C2307" s="1008"/>
      <c r="D2307" s="1002"/>
      <c r="E2307" s="471" t="s">
        <v>8166</v>
      </c>
      <c r="F2307" s="472" t="s">
        <v>8153</v>
      </c>
      <c r="G2307" s="471">
        <v>2</v>
      </c>
      <c r="H2307" s="471" t="s">
        <v>6684</v>
      </c>
      <c r="I2307" s="473"/>
      <c r="J2307" s="473"/>
      <c r="K2307" s="480"/>
      <c r="L2307" s="932"/>
      <c r="M2307" s="932"/>
      <c r="N2307" s="683"/>
    </row>
    <row r="2308" spans="1:14" s="474" customFormat="1" ht="22.5" x14ac:dyDescent="0.25">
      <c r="A2308" s="1000" t="s">
        <v>8167</v>
      </c>
      <c r="B2308" s="1003" t="s">
        <v>6690</v>
      </c>
      <c r="C2308" s="1006" t="s">
        <v>7923</v>
      </c>
      <c r="D2308" s="996" t="s">
        <v>8168</v>
      </c>
      <c r="E2308" s="471" t="s">
        <v>8169</v>
      </c>
      <c r="F2308" s="472" t="s">
        <v>8169</v>
      </c>
      <c r="G2308" s="471">
        <v>34985</v>
      </c>
      <c r="H2308" s="471" t="s">
        <v>7965</v>
      </c>
      <c r="I2308" s="473"/>
      <c r="J2308" s="473"/>
      <c r="K2308" s="480"/>
      <c r="L2308" s="930"/>
      <c r="M2308" s="930"/>
      <c r="N2308" s="683"/>
    </row>
    <row r="2309" spans="1:14" s="474" customFormat="1" ht="15" customHeight="1" x14ac:dyDescent="0.25">
      <c r="A2309" s="1001"/>
      <c r="B2309" s="1004"/>
      <c r="C2309" s="1007"/>
      <c r="D2309" s="996"/>
      <c r="E2309" s="996" t="s">
        <v>8170</v>
      </c>
      <c r="F2309" s="472" t="s">
        <v>8171</v>
      </c>
      <c r="G2309" s="471">
        <v>400</v>
      </c>
      <c r="H2309" s="471" t="s">
        <v>7965</v>
      </c>
      <c r="I2309" s="473"/>
      <c r="J2309" s="473"/>
      <c r="K2309" s="480"/>
      <c r="L2309" s="931"/>
      <c r="M2309" s="931"/>
      <c r="N2309" s="683"/>
    </row>
    <row r="2310" spans="1:14" s="474" customFormat="1" ht="15" customHeight="1" x14ac:dyDescent="0.25">
      <c r="A2310" s="1001"/>
      <c r="B2310" s="1004"/>
      <c r="C2310" s="1007"/>
      <c r="D2310" s="996"/>
      <c r="E2310" s="996"/>
      <c r="F2310" s="472" t="s">
        <v>8172</v>
      </c>
      <c r="G2310" s="471">
        <v>16240</v>
      </c>
      <c r="H2310" s="471" t="s">
        <v>7965</v>
      </c>
      <c r="I2310" s="473"/>
      <c r="J2310" s="473"/>
      <c r="K2310" s="480"/>
      <c r="L2310" s="931"/>
      <c r="M2310" s="931"/>
      <c r="N2310" s="683"/>
    </row>
    <row r="2311" spans="1:14" s="474" customFormat="1" ht="15" customHeight="1" x14ac:dyDescent="0.25">
      <c r="A2311" s="1001"/>
      <c r="B2311" s="1004"/>
      <c r="C2311" s="1007"/>
      <c r="D2311" s="996"/>
      <c r="E2311" s="996"/>
      <c r="F2311" s="472" t="s">
        <v>8173</v>
      </c>
      <c r="G2311" s="471">
        <v>15030</v>
      </c>
      <c r="H2311" s="471" t="s">
        <v>7965</v>
      </c>
      <c r="I2311" s="473"/>
      <c r="J2311" s="473"/>
      <c r="K2311" s="480"/>
      <c r="L2311" s="931"/>
      <c r="M2311" s="931"/>
      <c r="N2311" s="683"/>
    </row>
    <row r="2312" spans="1:14" s="474" customFormat="1" ht="15" customHeight="1" x14ac:dyDescent="0.25">
      <c r="A2312" s="1001"/>
      <c r="B2312" s="1004"/>
      <c r="C2312" s="1007"/>
      <c r="D2312" s="996"/>
      <c r="E2312" s="996"/>
      <c r="F2312" s="472" t="s">
        <v>8174</v>
      </c>
      <c r="G2312" s="471">
        <v>255</v>
      </c>
      <c r="H2312" s="471" t="s">
        <v>7965</v>
      </c>
      <c r="I2312" s="473"/>
      <c r="J2312" s="473"/>
      <c r="K2312" s="480"/>
      <c r="L2312" s="931"/>
      <c r="M2312" s="931"/>
      <c r="N2312" s="683"/>
    </row>
    <row r="2313" spans="1:14" s="474" customFormat="1" ht="15" customHeight="1" x14ac:dyDescent="0.25">
      <c r="A2313" s="1001"/>
      <c r="B2313" s="1004"/>
      <c r="C2313" s="1007"/>
      <c r="D2313" s="996"/>
      <c r="E2313" s="996"/>
      <c r="F2313" s="472" t="s">
        <v>8175</v>
      </c>
      <c r="G2313" s="471">
        <v>250</v>
      </c>
      <c r="H2313" s="471" t="s">
        <v>6695</v>
      </c>
      <c r="I2313" s="473"/>
      <c r="J2313" s="473"/>
      <c r="K2313" s="480"/>
      <c r="L2313" s="931"/>
      <c r="M2313" s="931"/>
      <c r="N2313" s="683"/>
    </row>
    <row r="2314" spans="1:14" s="474" customFormat="1" ht="15" customHeight="1" x14ac:dyDescent="0.25">
      <c r="A2314" s="1002"/>
      <c r="B2314" s="1005"/>
      <c r="C2314" s="1008"/>
      <c r="D2314" s="996"/>
      <c r="E2314" s="996"/>
      <c r="F2314" s="472" t="s">
        <v>8176</v>
      </c>
      <c r="G2314" s="471">
        <v>690</v>
      </c>
      <c r="H2314" s="471" t="s">
        <v>6695</v>
      </c>
      <c r="I2314" s="473"/>
      <c r="J2314" s="473"/>
      <c r="K2314" s="480"/>
      <c r="L2314" s="932"/>
      <c r="M2314" s="932"/>
      <c r="N2314" s="683"/>
    </row>
    <row r="2315" spans="1:14" s="474" customFormat="1" ht="56.25" x14ac:dyDescent="0.25">
      <c r="A2315" s="1000" t="s">
        <v>7945</v>
      </c>
      <c r="B2315" s="1003" t="s">
        <v>6690</v>
      </c>
      <c r="C2315" s="1006" t="s">
        <v>7923</v>
      </c>
      <c r="D2315" s="996" t="s">
        <v>8177</v>
      </c>
      <c r="E2315" s="471" t="s">
        <v>8178</v>
      </c>
      <c r="F2315" s="472" t="s">
        <v>8179</v>
      </c>
      <c r="G2315" s="471">
        <v>2</v>
      </c>
      <c r="H2315" s="471" t="s">
        <v>6684</v>
      </c>
      <c r="I2315" s="473"/>
      <c r="J2315" s="473"/>
      <c r="K2315" s="480"/>
      <c r="L2315" s="930"/>
      <c r="M2315" s="930"/>
      <c r="N2315" s="683"/>
    </row>
    <row r="2316" spans="1:14" s="474" customFormat="1" ht="78.75" x14ac:dyDescent="0.25">
      <c r="A2316" s="1001"/>
      <c r="B2316" s="1004"/>
      <c r="C2316" s="1007"/>
      <c r="D2316" s="996"/>
      <c r="E2316" s="471" t="s">
        <v>8180</v>
      </c>
      <c r="F2316" s="472" t="s">
        <v>8181</v>
      </c>
      <c r="G2316" s="471">
        <v>1</v>
      </c>
      <c r="H2316" s="471" t="s">
        <v>6684</v>
      </c>
      <c r="I2316" s="473"/>
      <c r="J2316" s="473"/>
      <c r="K2316" s="480"/>
      <c r="L2316" s="931"/>
      <c r="M2316" s="931"/>
      <c r="N2316" s="683"/>
    </row>
    <row r="2317" spans="1:14" s="474" customFormat="1" ht="78.75" x14ac:dyDescent="0.25">
      <c r="A2317" s="1001"/>
      <c r="B2317" s="1004"/>
      <c r="C2317" s="1007"/>
      <c r="D2317" s="996"/>
      <c r="E2317" s="471" t="s">
        <v>8180</v>
      </c>
      <c r="F2317" s="472" t="s">
        <v>8182</v>
      </c>
      <c r="G2317" s="471">
        <v>1</v>
      </c>
      <c r="H2317" s="471" t="s">
        <v>6684</v>
      </c>
      <c r="I2317" s="473"/>
      <c r="J2317" s="473"/>
      <c r="K2317" s="480"/>
      <c r="L2317" s="931"/>
      <c r="M2317" s="931"/>
      <c r="N2317" s="683"/>
    </row>
    <row r="2318" spans="1:14" s="474" customFormat="1" ht="78.75" x14ac:dyDescent="0.25">
      <c r="A2318" s="1001"/>
      <c r="B2318" s="1004"/>
      <c r="C2318" s="1007"/>
      <c r="D2318" s="996"/>
      <c r="E2318" s="471" t="s">
        <v>8180</v>
      </c>
      <c r="F2318" s="472" t="s">
        <v>8183</v>
      </c>
      <c r="G2318" s="471">
        <v>1</v>
      </c>
      <c r="H2318" s="471" t="s">
        <v>6684</v>
      </c>
      <c r="I2318" s="473"/>
      <c r="J2318" s="473"/>
      <c r="K2318" s="480"/>
      <c r="L2318" s="931"/>
      <c r="M2318" s="931"/>
      <c r="N2318" s="683"/>
    </row>
    <row r="2319" spans="1:14" s="474" customFormat="1" ht="78.75" x14ac:dyDescent="0.25">
      <c r="A2319" s="1001"/>
      <c r="B2319" s="1004"/>
      <c r="C2319" s="1007"/>
      <c r="D2319" s="996"/>
      <c r="E2319" s="471" t="s">
        <v>8180</v>
      </c>
      <c r="F2319" s="472" t="s">
        <v>8184</v>
      </c>
      <c r="G2319" s="471">
        <v>1</v>
      </c>
      <c r="H2319" s="471" t="s">
        <v>6684</v>
      </c>
      <c r="I2319" s="473"/>
      <c r="J2319" s="473"/>
      <c r="K2319" s="480"/>
      <c r="L2319" s="931"/>
      <c r="M2319" s="931"/>
      <c r="N2319" s="683"/>
    </row>
    <row r="2320" spans="1:14" s="474" customFormat="1" ht="78.75" x14ac:dyDescent="0.25">
      <c r="A2320" s="1001"/>
      <c r="B2320" s="1004"/>
      <c r="C2320" s="1007"/>
      <c r="D2320" s="996"/>
      <c r="E2320" s="471" t="s">
        <v>8180</v>
      </c>
      <c r="F2320" s="472" t="s">
        <v>8185</v>
      </c>
      <c r="G2320" s="471">
        <v>1</v>
      </c>
      <c r="H2320" s="471" t="s">
        <v>6684</v>
      </c>
      <c r="I2320" s="473"/>
      <c r="J2320" s="473"/>
      <c r="K2320" s="480"/>
      <c r="L2320" s="931"/>
      <c r="M2320" s="931"/>
      <c r="N2320" s="683"/>
    </row>
    <row r="2321" spans="1:14" s="474" customFormat="1" ht="78.75" x14ac:dyDescent="0.25">
      <c r="A2321" s="1001"/>
      <c r="B2321" s="1004"/>
      <c r="C2321" s="1007"/>
      <c r="D2321" s="996"/>
      <c r="E2321" s="471" t="s">
        <v>8180</v>
      </c>
      <c r="F2321" s="472" t="s">
        <v>8186</v>
      </c>
      <c r="G2321" s="471">
        <v>1</v>
      </c>
      <c r="H2321" s="471" t="s">
        <v>6684</v>
      </c>
      <c r="I2321" s="473"/>
      <c r="J2321" s="473"/>
      <c r="K2321" s="480"/>
      <c r="L2321" s="931"/>
      <c r="M2321" s="931"/>
      <c r="N2321" s="683"/>
    </row>
    <row r="2322" spans="1:14" s="474" customFormat="1" ht="78.75" x14ac:dyDescent="0.25">
      <c r="A2322" s="1001"/>
      <c r="B2322" s="1004"/>
      <c r="C2322" s="1007"/>
      <c r="D2322" s="996"/>
      <c r="E2322" s="471" t="s">
        <v>8180</v>
      </c>
      <c r="F2322" s="472" t="s">
        <v>8187</v>
      </c>
      <c r="G2322" s="471">
        <v>1</v>
      </c>
      <c r="H2322" s="471" t="s">
        <v>6684</v>
      </c>
      <c r="I2322" s="473"/>
      <c r="J2322" s="473"/>
      <c r="K2322" s="480"/>
      <c r="L2322" s="931"/>
      <c r="M2322" s="931"/>
      <c r="N2322" s="683"/>
    </row>
    <row r="2323" spans="1:14" s="474" customFormat="1" ht="78.75" x14ac:dyDescent="0.25">
      <c r="A2323" s="1001"/>
      <c r="B2323" s="1004"/>
      <c r="C2323" s="1007"/>
      <c r="D2323" s="996"/>
      <c r="E2323" s="471" t="s">
        <v>8180</v>
      </c>
      <c r="F2323" s="472" t="s">
        <v>8188</v>
      </c>
      <c r="G2323" s="471">
        <v>1</v>
      </c>
      <c r="H2323" s="471" t="s">
        <v>6684</v>
      </c>
      <c r="I2323" s="473"/>
      <c r="J2323" s="473"/>
      <c r="K2323" s="480"/>
      <c r="L2323" s="931"/>
      <c r="M2323" s="931"/>
      <c r="N2323" s="683"/>
    </row>
    <row r="2324" spans="1:14" s="474" customFormat="1" ht="101.25" x14ac:dyDescent="0.25">
      <c r="A2324" s="1001"/>
      <c r="B2324" s="1004"/>
      <c r="C2324" s="1007"/>
      <c r="D2324" s="996"/>
      <c r="E2324" s="471" t="s">
        <v>8189</v>
      </c>
      <c r="F2324" s="472" t="s">
        <v>8190</v>
      </c>
      <c r="G2324" s="471">
        <v>2</v>
      </c>
      <c r="H2324" s="471" t="s">
        <v>6684</v>
      </c>
      <c r="I2324" s="473"/>
      <c r="J2324" s="473"/>
      <c r="K2324" s="480"/>
      <c r="L2324" s="931"/>
      <c r="M2324" s="931"/>
      <c r="N2324" s="683"/>
    </row>
    <row r="2325" spans="1:14" s="474" customFormat="1" ht="90" x14ac:dyDescent="0.25">
      <c r="A2325" s="1002"/>
      <c r="B2325" s="1005"/>
      <c r="C2325" s="1008"/>
      <c r="D2325" s="996"/>
      <c r="E2325" s="471" t="s">
        <v>8191</v>
      </c>
      <c r="F2325" s="472" t="s">
        <v>8192</v>
      </c>
      <c r="G2325" s="471">
        <v>2</v>
      </c>
      <c r="H2325" s="471" t="s">
        <v>6684</v>
      </c>
      <c r="I2325" s="473"/>
      <c r="J2325" s="473"/>
      <c r="K2325" s="480"/>
      <c r="L2325" s="932"/>
      <c r="M2325" s="932"/>
      <c r="N2325" s="683"/>
    </row>
    <row r="2326" spans="1:14" s="474" customFormat="1" ht="67.5" x14ac:dyDescent="0.25">
      <c r="A2326" s="1000" t="s">
        <v>8193</v>
      </c>
      <c r="B2326" s="1003" t="s">
        <v>6690</v>
      </c>
      <c r="C2326" s="1006" t="s">
        <v>7923</v>
      </c>
      <c r="D2326" s="996" t="s">
        <v>8194</v>
      </c>
      <c r="E2326" s="471" t="s">
        <v>8195</v>
      </c>
      <c r="F2326" s="472" t="s">
        <v>8196</v>
      </c>
      <c r="G2326" s="471">
        <v>1</v>
      </c>
      <c r="H2326" s="471" t="s">
        <v>6684</v>
      </c>
      <c r="I2326" s="473"/>
      <c r="J2326" s="473"/>
      <c r="K2326" s="480"/>
      <c r="L2326" s="930"/>
      <c r="M2326" s="930"/>
      <c r="N2326" s="683"/>
    </row>
    <row r="2327" spans="1:14" s="474" customFormat="1" ht="56.25" x14ac:dyDescent="0.25">
      <c r="A2327" s="1001"/>
      <c r="B2327" s="1004"/>
      <c r="C2327" s="1007"/>
      <c r="D2327" s="996"/>
      <c r="E2327" s="471" t="s">
        <v>8197</v>
      </c>
      <c r="F2327" s="472" t="s">
        <v>8198</v>
      </c>
      <c r="G2327" s="471">
        <v>1</v>
      </c>
      <c r="H2327" s="471" t="s">
        <v>6684</v>
      </c>
      <c r="I2327" s="473"/>
      <c r="J2327" s="473"/>
      <c r="K2327" s="480"/>
      <c r="L2327" s="931"/>
      <c r="M2327" s="931"/>
      <c r="N2327" s="683"/>
    </row>
    <row r="2328" spans="1:14" s="474" customFormat="1" ht="56.25" x14ac:dyDescent="0.25">
      <c r="A2328" s="1001"/>
      <c r="B2328" s="1004"/>
      <c r="C2328" s="1007"/>
      <c r="D2328" s="996"/>
      <c r="E2328" s="471" t="s">
        <v>8199</v>
      </c>
      <c r="F2328" s="472" t="s">
        <v>8200</v>
      </c>
      <c r="G2328" s="471">
        <v>1</v>
      </c>
      <c r="H2328" s="471" t="s">
        <v>6684</v>
      </c>
      <c r="I2328" s="473"/>
      <c r="J2328" s="473"/>
      <c r="K2328" s="480"/>
      <c r="L2328" s="931"/>
      <c r="M2328" s="931"/>
      <c r="N2328" s="683"/>
    </row>
    <row r="2329" spans="1:14" s="474" customFormat="1" ht="56.25" x14ac:dyDescent="0.25">
      <c r="A2329" s="1001"/>
      <c r="B2329" s="1004"/>
      <c r="C2329" s="1007"/>
      <c r="D2329" s="996"/>
      <c r="E2329" s="471" t="s">
        <v>8201</v>
      </c>
      <c r="F2329" s="472" t="s">
        <v>8202</v>
      </c>
      <c r="G2329" s="471">
        <v>1</v>
      </c>
      <c r="H2329" s="471" t="s">
        <v>6684</v>
      </c>
      <c r="I2329" s="473"/>
      <c r="J2329" s="473"/>
      <c r="K2329" s="480"/>
      <c r="L2329" s="931"/>
      <c r="M2329" s="931"/>
      <c r="N2329" s="683"/>
    </row>
    <row r="2330" spans="1:14" s="474" customFormat="1" ht="56.25" x14ac:dyDescent="0.25">
      <c r="A2330" s="1001"/>
      <c r="B2330" s="1004"/>
      <c r="C2330" s="1007"/>
      <c r="D2330" s="996"/>
      <c r="E2330" s="471" t="s">
        <v>8203</v>
      </c>
      <c r="F2330" s="472" t="s">
        <v>8204</v>
      </c>
      <c r="G2330" s="471">
        <v>1</v>
      </c>
      <c r="H2330" s="471" t="s">
        <v>6684</v>
      </c>
      <c r="I2330" s="473"/>
      <c r="J2330" s="473"/>
      <c r="K2330" s="480"/>
      <c r="L2330" s="931"/>
      <c r="M2330" s="931"/>
      <c r="N2330" s="683"/>
    </row>
    <row r="2331" spans="1:14" s="474" customFormat="1" ht="67.5" x14ac:dyDescent="0.25">
      <c r="A2331" s="1001"/>
      <c r="B2331" s="1004"/>
      <c r="C2331" s="1007"/>
      <c r="D2331" s="996"/>
      <c r="E2331" s="471" t="s">
        <v>8205</v>
      </c>
      <c r="F2331" s="472" t="s">
        <v>8206</v>
      </c>
      <c r="G2331" s="471">
        <v>1</v>
      </c>
      <c r="H2331" s="471" t="s">
        <v>6684</v>
      </c>
      <c r="I2331" s="473"/>
      <c r="J2331" s="473"/>
      <c r="K2331" s="480"/>
      <c r="L2331" s="931"/>
      <c r="M2331" s="931"/>
      <c r="N2331" s="683"/>
    </row>
    <row r="2332" spans="1:14" s="474" customFormat="1" ht="56.25" x14ac:dyDescent="0.25">
      <c r="A2332" s="1001"/>
      <c r="B2332" s="1004"/>
      <c r="C2332" s="1007"/>
      <c r="D2332" s="996"/>
      <c r="E2332" s="471" t="s">
        <v>8207</v>
      </c>
      <c r="F2332" s="472" t="s">
        <v>8208</v>
      </c>
      <c r="G2332" s="471">
        <v>1</v>
      </c>
      <c r="H2332" s="471" t="s">
        <v>6684</v>
      </c>
      <c r="I2332" s="473"/>
      <c r="J2332" s="473"/>
      <c r="K2332" s="480"/>
      <c r="L2332" s="931"/>
      <c r="M2332" s="931"/>
      <c r="N2332" s="683"/>
    </row>
    <row r="2333" spans="1:14" s="474" customFormat="1" ht="67.5" x14ac:dyDescent="0.25">
      <c r="A2333" s="1001"/>
      <c r="B2333" s="1004"/>
      <c r="C2333" s="1007"/>
      <c r="D2333" s="996"/>
      <c r="E2333" s="471" t="s">
        <v>8209</v>
      </c>
      <c r="F2333" s="472" t="s">
        <v>8210</v>
      </c>
      <c r="G2333" s="471">
        <v>1</v>
      </c>
      <c r="H2333" s="471" t="s">
        <v>6684</v>
      </c>
      <c r="I2333" s="473"/>
      <c r="J2333" s="473"/>
      <c r="K2333" s="480"/>
      <c r="L2333" s="931"/>
      <c r="M2333" s="931"/>
      <c r="N2333" s="683"/>
    </row>
    <row r="2334" spans="1:14" s="474" customFormat="1" ht="56.25" x14ac:dyDescent="0.25">
      <c r="A2334" s="1001"/>
      <c r="B2334" s="1004"/>
      <c r="C2334" s="1007"/>
      <c r="D2334" s="996"/>
      <c r="E2334" s="471" t="s">
        <v>8155</v>
      </c>
      <c r="F2334" s="472" t="s">
        <v>8211</v>
      </c>
      <c r="G2334" s="471">
        <v>3</v>
      </c>
      <c r="H2334" s="471" t="s">
        <v>6684</v>
      </c>
      <c r="I2334" s="473"/>
      <c r="J2334" s="473"/>
      <c r="K2334" s="480"/>
      <c r="L2334" s="931"/>
      <c r="M2334" s="931"/>
      <c r="N2334" s="683"/>
    </row>
    <row r="2335" spans="1:14" s="474" customFormat="1" ht="78.75" x14ac:dyDescent="0.25">
      <c r="A2335" s="1001"/>
      <c r="B2335" s="1004"/>
      <c r="C2335" s="1007"/>
      <c r="D2335" s="996"/>
      <c r="E2335" s="471" t="s">
        <v>8156</v>
      </c>
      <c r="F2335" s="472" t="s">
        <v>8212</v>
      </c>
      <c r="G2335" s="471">
        <v>1</v>
      </c>
      <c r="H2335" s="471" t="s">
        <v>6684</v>
      </c>
      <c r="I2335" s="473"/>
      <c r="J2335" s="473"/>
      <c r="K2335" s="480"/>
      <c r="L2335" s="931"/>
      <c r="M2335" s="931"/>
      <c r="N2335" s="683"/>
    </row>
    <row r="2336" spans="1:14" s="474" customFormat="1" ht="123.75" x14ac:dyDescent="0.25">
      <c r="A2336" s="1001"/>
      <c r="B2336" s="1004"/>
      <c r="C2336" s="1007"/>
      <c r="D2336" s="996"/>
      <c r="E2336" s="471" t="s">
        <v>8157</v>
      </c>
      <c r="F2336" s="472" t="s">
        <v>8213</v>
      </c>
      <c r="G2336" s="471">
        <v>1</v>
      </c>
      <c r="H2336" s="471" t="s">
        <v>6684</v>
      </c>
      <c r="I2336" s="473"/>
      <c r="J2336" s="473"/>
      <c r="K2336" s="480"/>
      <c r="L2336" s="931"/>
      <c r="M2336" s="931"/>
      <c r="N2336" s="683"/>
    </row>
    <row r="2337" spans="1:14" s="474" customFormat="1" ht="90" x14ac:dyDescent="0.25">
      <c r="A2337" s="1001"/>
      <c r="B2337" s="1004"/>
      <c r="C2337" s="1007"/>
      <c r="D2337" s="996"/>
      <c r="E2337" s="471" t="s">
        <v>8214</v>
      </c>
      <c r="F2337" s="472" t="s">
        <v>8215</v>
      </c>
      <c r="G2337" s="471">
        <v>1</v>
      </c>
      <c r="H2337" s="471" t="s">
        <v>6684</v>
      </c>
      <c r="I2337" s="473"/>
      <c r="J2337" s="473"/>
      <c r="K2337" s="480"/>
      <c r="L2337" s="931"/>
      <c r="M2337" s="931"/>
      <c r="N2337" s="683"/>
    </row>
    <row r="2338" spans="1:14" s="474" customFormat="1" ht="101.25" x14ac:dyDescent="0.25">
      <c r="A2338" s="1001"/>
      <c r="B2338" s="1004"/>
      <c r="C2338" s="1007"/>
      <c r="D2338" s="996"/>
      <c r="E2338" s="471" t="s">
        <v>8216</v>
      </c>
      <c r="F2338" s="472" t="s">
        <v>8217</v>
      </c>
      <c r="G2338" s="471">
        <v>1</v>
      </c>
      <c r="H2338" s="471" t="s">
        <v>6684</v>
      </c>
      <c r="I2338" s="473"/>
      <c r="J2338" s="473"/>
      <c r="K2338" s="480"/>
      <c r="L2338" s="931"/>
      <c r="M2338" s="931"/>
      <c r="N2338" s="683"/>
    </row>
    <row r="2339" spans="1:14" s="474" customFormat="1" ht="101.25" x14ac:dyDescent="0.25">
      <c r="A2339" s="1001"/>
      <c r="B2339" s="1004"/>
      <c r="C2339" s="1007"/>
      <c r="D2339" s="996"/>
      <c r="E2339" s="471" t="s">
        <v>8218</v>
      </c>
      <c r="F2339" s="472" t="s">
        <v>8219</v>
      </c>
      <c r="G2339" s="471">
        <v>1</v>
      </c>
      <c r="H2339" s="471" t="s">
        <v>6684</v>
      </c>
      <c r="I2339" s="473"/>
      <c r="J2339" s="473"/>
      <c r="K2339" s="480"/>
      <c r="L2339" s="931"/>
      <c r="M2339" s="931"/>
      <c r="N2339" s="683"/>
    </row>
    <row r="2340" spans="1:14" s="474" customFormat="1" ht="90" x14ac:dyDescent="0.25">
      <c r="A2340" s="1001"/>
      <c r="B2340" s="1004"/>
      <c r="C2340" s="1007"/>
      <c r="D2340" s="996"/>
      <c r="E2340" s="471" t="s">
        <v>8220</v>
      </c>
      <c r="F2340" s="472" t="s">
        <v>8221</v>
      </c>
      <c r="G2340" s="471">
        <v>1</v>
      </c>
      <c r="H2340" s="471" t="s">
        <v>6684</v>
      </c>
      <c r="I2340" s="473"/>
      <c r="J2340" s="473"/>
      <c r="K2340" s="480"/>
      <c r="L2340" s="931"/>
      <c r="M2340" s="931"/>
      <c r="N2340" s="683"/>
    </row>
    <row r="2341" spans="1:14" s="474" customFormat="1" ht="90" x14ac:dyDescent="0.25">
      <c r="A2341" s="1001"/>
      <c r="B2341" s="1004"/>
      <c r="C2341" s="1007"/>
      <c r="D2341" s="996"/>
      <c r="E2341" s="471" t="s">
        <v>8222</v>
      </c>
      <c r="F2341" s="472" t="s">
        <v>8223</v>
      </c>
      <c r="G2341" s="471">
        <v>1</v>
      </c>
      <c r="H2341" s="471" t="s">
        <v>6684</v>
      </c>
      <c r="I2341" s="473"/>
      <c r="J2341" s="473"/>
      <c r="K2341" s="480"/>
      <c r="L2341" s="931"/>
      <c r="M2341" s="931"/>
      <c r="N2341" s="683"/>
    </row>
    <row r="2342" spans="1:14" s="474" customFormat="1" ht="90" x14ac:dyDescent="0.25">
      <c r="A2342" s="1001"/>
      <c r="B2342" s="1004"/>
      <c r="C2342" s="1007"/>
      <c r="D2342" s="996"/>
      <c r="E2342" s="471" t="s">
        <v>8224</v>
      </c>
      <c r="F2342" s="472" t="s">
        <v>8225</v>
      </c>
      <c r="G2342" s="471">
        <v>1</v>
      </c>
      <c r="H2342" s="471" t="s">
        <v>6684</v>
      </c>
      <c r="I2342" s="473"/>
      <c r="J2342" s="473"/>
      <c r="K2342" s="480"/>
      <c r="L2342" s="931"/>
      <c r="M2342" s="931"/>
      <c r="N2342" s="683"/>
    </row>
    <row r="2343" spans="1:14" s="474" customFormat="1" ht="78.75" x14ac:dyDescent="0.25">
      <c r="A2343" s="1001"/>
      <c r="B2343" s="1004"/>
      <c r="C2343" s="1007"/>
      <c r="D2343" s="996"/>
      <c r="E2343" s="471" t="s">
        <v>8226</v>
      </c>
      <c r="F2343" s="472" t="s">
        <v>8227</v>
      </c>
      <c r="G2343" s="471">
        <v>1</v>
      </c>
      <c r="H2343" s="471" t="s">
        <v>6684</v>
      </c>
      <c r="I2343" s="473"/>
      <c r="J2343" s="473"/>
      <c r="K2343" s="480"/>
      <c r="L2343" s="931"/>
      <c r="M2343" s="931"/>
      <c r="N2343" s="683"/>
    </row>
    <row r="2344" spans="1:14" s="474" customFormat="1" ht="90" x14ac:dyDescent="0.25">
      <c r="A2344" s="1001"/>
      <c r="B2344" s="1004"/>
      <c r="C2344" s="1007"/>
      <c r="D2344" s="996"/>
      <c r="E2344" s="471" t="s">
        <v>8228</v>
      </c>
      <c r="F2344" s="472" t="s">
        <v>8229</v>
      </c>
      <c r="G2344" s="471">
        <v>1</v>
      </c>
      <c r="H2344" s="471" t="s">
        <v>6684</v>
      </c>
      <c r="I2344" s="473"/>
      <c r="J2344" s="473"/>
      <c r="K2344" s="480"/>
      <c r="L2344" s="931"/>
      <c r="M2344" s="931"/>
      <c r="N2344" s="683"/>
    </row>
    <row r="2345" spans="1:14" s="474" customFormat="1" ht="78.75" x14ac:dyDescent="0.25">
      <c r="A2345" s="1001"/>
      <c r="B2345" s="1004"/>
      <c r="C2345" s="1007"/>
      <c r="D2345" s="996"/>
      <c r="E2345" s="471" t="s">
        <v>8230</v>
      </c>
      <c r="F2345" s="472" t="s">
        <v>8231</v>
      </c>
      <c r="G2345" s="471">
        <v>1</v>
      </c>
      <c r="H2345" s="471" t="s">
        <v>6684</v>
      </c>
      <c r="I2345" s="473"/>
      <c r="J2345" s="473"/>
      <c r="K2345" s="480"/>
      <c r="L2345" s="931"/>
      <c r="M2345" s="931"/>
      <c r="N2345" s="683"/>
    </row>
    <row r="2346" spans="1:14" s="474" customFormat="1" ht="90" x14ac:dyDescent="0.25">
      <c r="A2346" s="1001"/>
      <c r="B2346" s="1004"/>
      <c r="C2346" s="1007"/>
      <c r="D2346" s="996"/>
      <c r="E2346" s="471" t="s">
        <v>8232</v>
      </c>
      <c r="F2346" s="472" t="s">
        <v>8233</v>
      </c>
      <c r="G2346" s="471">
        <v>1</v>
      </c>
      <c r="H2346" s="471" t="s">
        <v>6684</v>
      </c>
      <c r="I2346" s="473"/>
      <c r="J2346" s="473"/>
      <c r="K2346" s="480"/>
      <c r="L2346" s="931"/>
      <c r="M2346" s="931"/>
      <c r="N2346" s="683"/>
    </row>
    <row r="2347" spans="1:14" s="474" customFormat="1" ht="90" x14ac:dyDescent="0.25">
      <c r="A2347" s="1001"/>
      <c r="B2347" s="1004"/>
      <c r="C2347" s="1007"/>
      <c r="D2347" s="996"/>
      <c r="E2347" s="471" t="s">
        <v>8234</v>
      </c>
      <c r="F2347" s="472" t="s">
        <v>8235</v>
      </c>
      <c r="G2347" s="471">
        <v>1</v>
      </c>
      <c r="H2347" s="471" t="s">
        <v>6684</v>
      </c>
      <c r="I2347" s="473"/>
      <c r="J2347" s="473"/>
      <c r="K2347" s="480"/>
      <c r="L2347" s="931"/>
      <c r="M2347" s="931"/>
      <c r="N2347" s="683"/>
    </row>
    <row r="2348" spans="1:14" s="474" customFormat="1" ht="90" x14ac:dyDescent="0.25">
      <c r="A2348" s="1001"/>
      <c r="B2348" s="1004"/>
      <c r="C2348" s="1007"/>
      <c r="D2348" s="996"/>
      <c r="E2348" s="471" t="s">
        <v>8236</v>
      </c>
      <c r="F2348" s="472" t="s">
        <v>8237</v>
      </c>
      <c r="G2348" s="471">
        <v>1</v>
      </c>
      <c r="H2348" s="471" t="s">
        <v>6684</v>
      </c>
      <c r="I2348" s="473"/>
      <c r="J2348" s="473"/>
      <c r="K2348" s="480"/>
      <c r="L2348" s="931"/>
      <c r="M2348" s="931"/>
      <c r="N2348" s="683"/>
    </row>
    <row r="2349" spans="1:14" s="474" customFormat="1" ht="90" x14ac:dyDescent="0.25">
      <c r="A2349" s="1001"/>
      <c r="B2349" s="1004"/>
      <c r="C2349" s="1007"/>
      <c r="D2349" s="996"/>
      <c r="E2349" s="471" t="s">
        <v>8238</v>
      </c>
      <c r="F2349" s="472" t="s">
        <v>8239</v>
      </c>
      <c r="G2349" s="471">
        <v>1</v>
      </c>
      <c r="H2349" s="471" t="s">
        <v>6684</v>
      </c>
      <c r="I2349" s="473"/>
      <c r="J2349" s="473"/>
      <c r="K2349" s="480"/>
      <c r="L2349" s="931"/>
      <c r="M2349" s="931"/>
      <c r="N2349" s="683"/>
    </row>
    <row r="2350" spans="1:14" s="474" customFormat="1" ht="90" x14ac:dyDescent="0.25">
      <c r="A2350" s="1001"/>
      <c r="B2350" s="1004"/>
      <c r="C2350" s="1007"/>
      <c r="D2350" s="996"/>
      <c r="E2350" s="471" t="s">
        <v>8240</v>
      </c>
      <c r="F2350" s="472" t="s">
        <v>8241</v>
      </c>
      <c r="G2350" s="471">
        <v>1</v>
      </c>
      <c r="H2350" s="471" t="s">
        <v>6684</v>
      </c>
      <c r="I2350" s="473"/>
      <c r="J2350" s="473"/>
      <c r="K2350" s="480"/>
      <c r="L2350" s="931"/>
      <c r="M2350" s="931"/>
      <c r="N2350" s="683"/>
    </row>
    <row r="2351" spans="1:14" s="474" customFormat="1" ht="90" x14ac:dyDescent="0.25">
      <c r="A2351" s="1001"/>
      <c r="B2351" s="1004"/>
      <c r="C2351" s="1007"/>
      <c r="D2351" s="996"/>
      <c r="E2351" s="471" t="s">
        <v>8242</v>
      </c>
      <c r="F2351" s="472" t="s">
        <v>8243</v>
      </c>
      <c r="G2351" s="471">
        <v>1</v>
      </c>
      <c r="H2351" s="471" t="s">
        <v>6684</v>
      </c>
      <c r="I2351" s="473"/>
      <c r="J2351" s="473"/>
      <c r="K2351" s="480"/>
      <c r="L2351" s="931"/>
      <c r="M2351" s="931"/>
      <c r="N2351" s="683"/>
    </row>
    <row r="2352" spans="1:14" s="474" customFormat="1" ht="90" x14ac:dyDescent="0.25">
      <c r="A2352" s="1001"/>
      <c r="B2352" s="1004"/>
      <c r="C2352" s="1007"/>
      <c r="D2352" s="996"/>
      <c r="E2352" s="471" t="s">
        <v>8244</v>
      </c>
      <c r="F2352" s="472" t="s">
        <v>8233</v>
      </c>
      <c r="G2352" s="471">
        <v>1</v>
      </c>
      <c r="H2352" s="471" t="s">
        <v>6684</v>
      </c>
      <c r="I2352" s="473"/>
      <c r="J2352" s="473"/>
      <c r="K2352" s="480"/>
      <c r="L2352" s="931"/>
      <c r="M2352" s="931"/>
      <c r="N2352" s="683"/>
    </row>
    <row r="2353" spans="1:14" s="474" customFormat="1" ht="90" x14ac:dyDescent="0.25">
      <c r="A2353" s="1001"/>
      <c r="B2353" s="1004"/>
      <c r="C2353" s="1007"/>
      <c r="D2353" s="996"/>
      <c r="E2353" s="471" t="s">
        <v>8245</v>
      </c>
      <c r="F2353" s="472" t="s">
        <v>8246</v>
      </c>
      <c r="G2353" s="471">
        <v>1</v>
      </c>
      <c r="H2353" s="471" t="s">
        <v>6684</v>
      </c>
      <c r="I2353" s="473"/>
      <c r="J2353" s="473"/>
      <c r="K2353" s="480"/>
      <c r="L2353" s="931"/>
      <c r="M2353" s="931"/>
      <c r="N2353" s="683"/>
    </row>
    <row r="2354" spans="1:14" s="474" customFormat="1" ht="78.75" x14ac:dyDescent="0.25">
      <c r="A2354" s="1001"/>
      <c r="B2354" s="1004"/>
      <c r="C2354" s="1007"/>
      <c r="D2354" s="996"/>
      <c r="E2354" s="471" t="s">
        <v>8247</v>
      </c>
      <c r="F2354" s="472" t="s">
        <v>8248</v>
      </c>
      <c r="G2354" s="471">
        <v>1</v>
      </c>
      <c r="H2354" s="471" t="s">
        <v>6684</v>
      </c>
      <c r="I2354" s="473"/>
      <c r="J2354" s="473"/>
      <c r="K2354" s="480"/>
      <c r="L2354" s="931"/>
      <c r="M2354" s="931"/>
      <c r="N2354" s="683"/>
    </row>
    <row r="2355" spans="1:14" s="474" customFormat="1" ht="78.75" x14ac:dyDescent="0.25">
      <c r="A2355" s="1001"/>
      <c r="B2355" s="1004"/>
      <c r="C2355" s="1007"/>
      <c r="D2355" s="996"/>
      <c r="E2355" s="471" t="s">
        <v>8249</v>
      </c>
      <c r="F2355" s="472" t="s">
        <v>8250</v>
      </c>
      <c r="G2355" s="471">
        <v>1</v>
      </c>
      <c r="H2355" s="471" t="s">
        <v>6684</v>
      </c>
      <c r="I2355" s="473"/>
      <c r="J2355" s="473"/>
      <c r="K2355" s="480"/>
      <c r="L2355" s="931"/>
      <c r="M2355" s="931"/>
      <c r="N2355" s="683"/>
    </row>
    <row r="2356" spans="1:14" s="474" customFormat="1" ht="90" x14ac:dyDescent="0.25">
      <c r="A2356" s="1001"/>
      <c r="B2356" s="1004"/>
      <c r="C2356" s="1007"/>
      <c r="D2356" s="996"/>
      <c r="E2356" s="471" t="s">
        <v>8251</v>
      </c>
      <c r="F2356" s="472" t="s">
        <v>8252</v>
      </c>
      <c r="G2356" s="471">
        <v>1</v>
      </c>
      <c r="H2356" s="471" t="s">
        <v>6684</v>
      </c>
      <c r="I2356" s="473"/>
      <c r="J2356" s="473"/>
      <c r="K2356" s="480"/>
      <c r="L2356" s="931"/>
      <c r="M2356" s="931"/>
      <c r="N2356" s="683"/>
    </row>
    <row r="2357" spans="1:14" s="474" customFormat="1" ht="90" x14ac:dyDescent="0.25">
      <c r="A2357" s="1001"/>
      <c r="B2357" s="1004"/>
      <c r="C2357" s="1007"/>
      <c r="D2357" s="996"/>
      <c r="E2357" s="471" t="s">
        <v>8253</v>
      </c>
      <c r="F2357" s="472" t="s">
        <v>8254</v>
      </c>
      <c r="G2357" s="471">
        <v>1</v>
      </c>
      <c r="H2357" s="471" t="s">
        <v>6684</v>
      </c>
      <c r="I2357" s="473"/>
      <c r="J2357" s="473"/>
      <c r="K2357" s="480"/>
      <c r="L2357" s="931"/>
      <c r="M2357" s="931"/>
      <c r="N2357" s="683"/>
    </row>
    <row r="2358" spans="1:14" s="474" customFormat="1" ht="78.75" x14ac:dyDescent="0.25">
      <c r="A2358" s="1001"/>
      <c r="B2358" s="1004"/>
      <c r="C2358" s="1007"/>
      <c r="D2358" s="996"/>
      <c r="E2358" s="471" t="s">
        <v>8255</v>
      </c>
      <c r="F2358" s="472" t="s">
        <v>8256</v>
      </c>
      <c r="G2358" s="471">
        <v>1</v>
      </c>
      <c r="H2358" s="471" t="s">
        <v>6684</v>
      </c>
      <c r="I2358" s="473"/>
      <c r="J2358" s="473"/>
      <c r="K2358" s="480"/>
      <c r="L2358" s="931"/>
      <c r="M2358" s="931"/>
      <c r="N2358" s="683"/>
    </row>
    <row r="2359" spans="1:14" s="474" customFormat="1" ht="180" x14ac:dyDescent="0.25">
      <c r="A2359" s="1001"/>
      <c r="B2359" s="1004"/>
      <c r="C2359" s="1007"/>
      <c r="D2359" s="996"/>
      <c r="E2359" s="471" t="s">
        <v>8257</v>
      </c>
      <c r="F2359" s="472" t="s">
        <v>8258</v>
      </c>
      <c r="G2359" s="471">
        <v>1</v>
      </c>
      <c r="H2359" s="471" t="s">
        <v>6684</v>
      </c>
      <c r="I2359" s="473"/>
      <c r="J2359" s="473"/>
      <c r="K2359" s="480"/>
      <c r="L2359" s="931"/>
      <c r="M2359" s="931"/>
      <c r="N2359" s="683"/>
    </row>
    <row r="2360" spans="1:14" s="474" customFormat="1" ht="168.75" x14ac:dyDescent="0.25">
      <c r="A2360" s="1001"/>
      <c r="B2360" s="1004"/>
      <c r="C2360" s="1007"/>
      <c r="D2360" s="996"/>
      <c r="E2360" s="471" t="s">
        <v>8259</v>
      </c>
      <c r="F2360" s="472" t="s">
        <v>8260</v>
      </c>
      <c r="G2360" s="471">
        <v>1</v>
      </c>
      <c r="H2360" s="471" t="s">
        <v>6684</v>
      </c>
      <c r="I2360" s="473"/>
      <c r="J2360" s="473"/>
      <c r="K2360" s="480"/>
      <c r="L2360" s="931"/>
      <c r="M2360" s="931"/>
      <c r="N2360" s="683"/>
    </row>
    <row r="2361" spans="1:14" s="474" customFormat="1" ht="168.75" x14ac:dyDescent="0.25">
      <c r="A2361" s="1001"/>
      <c r="B2361" s="1004"/>
      <c r="C2361" s="1007"/>
      <c r="D2361" s="996"/>
      <c r="E2361" s="471" t="s">
        <v>8261</v>
      </c>
      <c r="F2361" s="472" t="s">
        <v>8262</v>
      </c>
      <c r="G2361" s="471">
        <v>1</v>
      </c>
      <c r="H2361" s="471" t="s">
        <v>6684</v>
      </c>
      <c r="I2361" s="473"/>
      <c r="J2361" s="473"/>
      <c r="K2361" s="480"/>
      <c r="L2361" s="931"/>
      <c r="M2361" s="931"/>
      <c r="N2361" s="683"/>
    </row>
    <row r="2362" spans="1:14" s="474" customFormat="1" ht="168.75" x14ac:dyDescent="0.25">
      <c r="A2362" s="1001"/>
      <c r="B2362" s="1004"/>
      <c r="C2362" s="1007"/>
      <c r="D2362" s="996"/>
      <c r="E2362" s="471" t="s">
        <v>8263</v>
      </c>
      <c r="F2362" s="472" t="s">
        <v>8262</v>
      </c>
      <c r="G2362" s="471">
        <v>1</v>
      </c>
      <c r="H2362" s="471" t="s">
        <v>6684</v>
      </c>
      <c r="I2362" s="473"/>
      <c r="J2362" s="473"/>
      <c r="K2362" s="480"/>
      <c r="L2362" s="931"/>
      <c r="M2362" s="931"/>
      <c r="N2362" s="683"/>
    </row>
    <row r="2363" spans="1:14" s="474" customFormat="1" ht="213.75" x14ac:dyDescent="0.25">
      <c r="A2363" s="1001"/>
      <c r="B2363" s="1004"/>
      <c r="C2363" s="1007"/>
      <c r="D2363" s="996"/>
      <c r="E2363" s="471" t="s">
        <v>8264</v>
      </c>
      <c r="F2363" s="472" t="s">
        <v>8265</v>
      </c>
      <c r="G2363" s="471">
        <v>1</v>
      </c>
      <c r="H2363" s="471" t="s">
        <v>6684</v>
      </c>
      <c r="I2363" s="473"/>
      <c r="J2363" s="473"/>
      <c r="K2363" s="480"/>
      <c r="L2363" s="931"/>
      <c r="M2363" s="931"/>
      <c r="N2363" s="683"/>
    </row>
    <row r="2364" spans="1:14" s="474" customFormat="1" ht="213.75" x14ac:dyDescent="0.25">
      <c r="A2364" s="1001"/>
      <c r="B2364" s="1004"/>
      <c r="C2364" s="1007"/>
      <c r="D2364" s="996"/>
      <c r="E2364" s="471" t="s">
        <v>8264</v>
      </c>
      <c r="F2364" s="472" t="s">
        <v>8266</v>
      </c>
      <c r="G2364" s="471">
        <v>1</v>
      </c>
      <c r="H2364" s="471" t="s">
        <v>6684</v>
      </c>
      <c r="I2364" s="473"/>
      <c r="J2364" s="473"/>
      <c r="K2364" s="480"/>
      <c r="L2364" s="931"/>
      <c r="M2364" s="931"/>
      <c r="N2364" s="683"/>
    </row>
    <row r="2365" spans="1:14" s="474" customFormat="1" ht="213.75" x14ac:dyDescent="0.25">
      <c r="A2365" s="1001"/>
      <c r="B2365" s="1004"/>
      <c r="C2365" s="1007"/>
      <c r="D2365" s="996"/>
      <c r="E2365" s="471" t="s">
        <v>8267</v>
      </c>
      <c r="F2365" s="472" t="s">
        <v>8268</v>
      </c>
      <c r="G2365" s="471">
        <v>1</v>
      </c>
      <c r="H2365" s="471" t="s">
        <v>6684</v>
      </c>
      <c r="I2365" s="473"/>
      <c r="J2365" s="473"/>
      <c r="K2365" s="480"/>
      <c r="L2365" s="931"/>
      <c r="M2365" s="931"/>
      <c r="N2365" s="683"/>
    </row>
    <row r="2366" spans="1:14" s="474" customFormat="1" ht="258.75" x14ac:dyDescent="0.25">
      <c r="A2366" s="1001"/>
      <c r="B2366" s="1004"/>
      <c r="C2366" s="1007"/>
      <c r="D2366" s="996"/>
      <c r="E2366" s="471" t="s">
        <v>8267</v>
      </c>
      <c r="F2366" s="472" t="s">
        <v>8269</v>
      </c>
      <c r="G2366" s="471">
        <v>1</v>
      </c>
      <c r="H2366" s="471" t="s">
        <v>6684</v>
      </c>
      <c r="I2366" s="473"/>
      <c r="J2366" s="473"/>
      <c r="K2366" s="480"/>
      <c r="L2366" s="931"/>
      <c r="M2366" s="931"/>
      <c r="N2366" s="683"/>
    </row>
    <row r="2367" spans="1:14" s="474" customFormat="1" ht="225" x14ac:dyDescent="0.25">
      <c r="A2367" s="1001"/>
      <c r="B2367" s="1004"/>
      <c r="C2367" s="1007"/>
      <c r="D2367" s="996"/>
      <c r="E2367" s="471" t="s">
        <v>8267</v>
      </c>
      <c r="F2367" s="472" t="s">
        <v>8270</v>
      </c>
      <c r="G2367" s="471">
        <v>2</v>
      </c>
      <c r="H2367" s="471" t="s">
        <v>6684</v>
      </c>
      <c r="I2367" s="473"/>
      <c r="J2367" s="473"/>
      <c r="K2367" s="480"/>
      <c r="L2367" s="931"/>
      <c r="M2367" s="931"/>
      <c r="N2367" s="683"/>
    </row>
    <row r="2368" spans="1:14" s="474" customFormat="1" ht="258.75" x14ac:dyDescent="0.25">
      <c r="A2368" s="1001"/>
      <c r="B2368" s="1004"/>
      <c r="C2368" s="1007"/>
      <c r="D2368" s="996"/>
      <c r="E2368" s="471" t="s">
        <v>8267</v>
      </c>
      <c r="F2368" s="472" t="s">
        <v>8271</v>
      </c>
      <c r="G2368" s="471">
        <v>1</v>
      </c>
      <c r="H2368" s="471" t="s">
        <v>6684</v>
      </c>
      <c r="I2368" s="473"/>
      <c r="J2368" s="473"/>
      <c r="K2368" s="480"/>
      <c r="L2368" s="931"/>
      <c r="M2368" s="931"/>
      <c r="N2368" s="683"/>
    </row>
    <row r="2369" spans="1:14" s="474" customFormat="1" ht="180" x14ac:dyDescent="0.25">
      <c r="A2369" s="1001"/>
      <c r="B2369" s="1004"/>
      <c r="C2369" s="1007"/>
      <c r="D2369" s="996"/>
      <c r="E2369" s="471" t="s">
        <v>8267</v>
      </c>
      <c r="F2369" s="472" t="s">
        <v>8272</v>
      </c>
      <c r="G2369" s="471">
        <v>1</v>
      </c>
      <c r="H2369" s="471" t="s">
        <v>6684</v>
      </c>
      <c r="I2369" s="473"/>
      <c r="J2369" s="473"/>
      <c r="K2369" s="480"/>
      <c r="L2369" s="931"/>
      <c r="M2369" s="931"/>
      <c r="N2369" s="683"/>
    </row>
    <row r="2370" spans="1:14" s="474" customFormat="1" ht="258.75" x14ac:dyDescent="0.25">
      <c r="A2370" s="1001"/>
      <c r="B2370" s="1004"/>
      <c r="C2370" s="1007"/>
      <c r="D2370" s="996"/>
      <c r="E2370" s="471" t="s">
        <v>8267</v>
      </c>
      <c r="F2370" s="472" t="s">
        <v>8273</v>
      </c>
      <c r="G2370" s="471">
        <v>2</v>
      </c>
      <c r="H2370" s="471" t="s">
        <v>6684</v>
      </c>
      <c r="I2370" s="473"/>
      <c r="J2370" s="473"/>
      <c r="K2370" s="480"/>
      <c r="L2370" s="931"/>
      <c r="M2370" s="931"/>
      <c r="N2370" s="683"/>
    </row>
    <row r="2371" spans="1:14" s="474" customFormat="1" ht="202.5" x14ac:dyDescent="0.25">
      <c r="A2371" s="1001"/>
      <c r="B2371" s="1004"/>
      <c r="C2371" s="1007"/>
      <c r="D2371" s="996"/>
      <c r="E2371" s="471" t="s">
        <v>8274</v>
      </c>
      <c r="F2371" s="472" t="s">
        <v>8275</v>
      </c>
      <c r="G2371" s="471">
        <v>3</v>
      </c>
      <c r="H2371" s="471" t="s">
        <v>6684</v>
      </c>
      <c r="I2371" s="473"/>
      <c r="J2371" s="473"/>
      <c r="K2371" s="480"/>
      <c r="L2371" s="931"/>
      <c r="M2371" s="931"/>
      <c r="N2371" s="683"/>
    </row>
    <row r="2372" spans="1:14" s="474" customFormat="1" ht="146.25" x14ac:dyDescent="0.25">
      <c r="A2372" s="1001"/>
      <c r="B2372" s="1004"/>
      <c r="C2372" s="1007"/>
      <c r="D2372" s="996"/>
      <c r="E2372" s="471" t="s">
        <v>8276</v>
      </c>
      <c r="F2372" s="472" t="s">
        <v>8277</v>
      </c>
      <c r="G2372" s="471">
        <v>1</v>
      </c>
      <c r="H2372" s="471" t="s">
        <v>6684</v>
      </c>
      <c r="I2372" s="473"/>
      <c r="J2372" s="473"/>
      <c r="K2372" s="480"/>
      <c r="L2372" s="931"/>
      <c r="M2372" s="931"/>
      <c r="N2372" s="683"/>
    </row>
    <row r="2373" spans="1:14" s="474" customFormat="1" ht="146.25" x14ac:dyDescent="0.25">
      <c r="A2373" s="1001"/>
      <c r="B2373" s="1004"/>
      <c r="C2373" s="1007"/>
      <c r="D2373" s="996"/>
      <c r="E2373" s="471" t="s">
        <v>8163</v>
      </c>
      <c r="F2373" s="472" t="s">
        <v>8278</v>
      </c>
      <c r="G2373" s="471">
        <v>2</v>
      </c>
      <c r="H2373" s="471" t="s">
        <v>6684</v>
      </c>
      <c r="I2373" s="473"/>
      <c r="J2373" s="473"/>
      <c r="K2373" s="480"/>
      <c r="L2373" s="931"/>
      <c r="M2373" s="931"/>
      <c r="N2373" s="683"/>
    </row>
    <row r="2374" spans="1:14" s="474" customFormat="1" ht="213.75" x14ac:dyDescent="0.25">
      <c r="A2374" s="1001"/>
      <c r="B2374" s="1004"/>
      <c r="C2374" s="1007"/>
      <c r="D2374" s="996"/>
      <c r="E2374" s="471" t="s">
        <v>8279</v>
      </c>
      <c r="F2374" s="472" t="s">
        <v>8280</v>
      </c>
      <c r="G2374" s="471">
        <v>1</v>
      </c>
      <c r="H2374" s="471" t="s">
        <v>6684</v>
      </c>
      <c r="I2374" s="473"/>
      <c r="J2374" s="473"/>
      <c r="K2374" s="480"/>
      <c r="L2374" s="931"/>
      <c r="M2374" s="931"/>
      <c r="N2374" s="683"/>
    </row>
    <row r="2375" spans="1:14" s="474" customFormat="1" ht="213.75" x14ac:dyDescent="0.25">
      <c r="A2375" s="1001"/>
      <c r="B2375" s="1004"/>
      <c r="C2375" s="1007"/>
      <c r="D2375" s="996"/>
      <c r="E2375" s="471" t="s">
        <v>8281</v>
      </c>
      <c r="F2375" s="472" t="s">
        <v>8282</v>
      </c>
      <c r="G2375" s="471">
        <v>1</v>
      </c>
      <c r="H2375" s="471" t="s">
        <v>6684</v>
      </c>
      <c r="I2375" s="473"/>
      <c r="J2375" s="473"/>
      <c r="K2375" s="480"/>
      <c r="L2375" s="931"/>
      <c r="M2375" s="931"/>
      <c r="N2375" s="683"/>
    </row>
    <row r="2376" spans="1:14" s="474" customFormat="1" ht="123.75" x14ac:dyDescent="0.25">
      <c r="A2376" s="1001"/>
      <c r="B2376" s="1004"/>
      <c r="C2376" s="1007"/>
      <c r="D2376" s="996"/>
      <c r="E2376" s="471" t="s">
        <v>8283</v>
      </c>
      <c r="F2376" s="472" t="s">
        <v>8284</v>
      </c>
      <c r="G2376" s="471">
        <v>1</v>
      </c>
      <c r="H2376" s="471" t="s">
        <v>6684</v>
      </c>
      <c r="I2376" s="473"/>
      <c r="J2376" s="473"/>
      <c r="K2376" s="480"/>
      <c r="L2376" s="931"/>
      <c r="M2376" s="931"/>
      <c r="N2376" s="683"/>
    </row>
    <row r="2377" spans="1:14" s="474" customFormat="1" ht="180" x14ac:dyDescent="0.25">
      <c r="A2377" s="1002"/>
      <c r="B2377" s="1005"/>
      <c r="C2377" s="1008"/>
      <c r="D2377" s="996"/>
      <c r="E2377" s="471" t="s">
        <v>8166</v>
      </c>
      <c r="F2377" s="472" t="s">
        <v>8285</v>
      </c>
      <c r="G2377" s="471">
        <v>2</v>
      </c>
      <c r="H2377" s="471" t="s">
        <v>6684</v>
      </c>
      <c r="I2377" s="473"/>
      <c r="J2377" s="473"/>
      <c r="K2377" s="480"/>
      <c r="L2377" s="932"/>
      <c r="M2377" s="932"/>
      <c r="N2377" s="683"/>
    </row>
    <row r="2378" spans="1:14" s="474" customFormat="1" ht="67.5" x14ac:dyDescent="0.25">
      <c r="A2378" s="1000" t="s">
        <v>8286</v>
      </c>
      <c r="B2378" s="1003" t="s">
        <v>6690</v>
      </c>
      <c r="C2378" s="1006" t="s">
        <v>7923</v>
      </c>
      <c r="D2378" s="996" t="s">
        <v>8287</v>
      </c>
      <c r="E2378" s="471" t="s">
        <v>8288</v>
      </c>
      <c r="F2378" s="472" t="s">
        <v>8289</v>
      </c>
      <c r="G2378" s="471">
        <v>1</v>
      </c>
      <c r="H2378" s="471" t="s">
        <v>6684</v>
      </c>
      <c r="I2378" s="473"/>
      <c r="J2378" s="473"/>
      <c r="K2378" s="480"/>
      <c r="L2378" s="930"/>
      <c r="M2378" s="930"/>
      <c r="N2378" s="683"/>
    </row>
    <row r="2379" spans="1:14" s="474" customFormat="1" ht="67.5" x14ac:dyDescent="0.25">
      <c r="A2379" s="1001"/>
      <c r="B2379" s="1004"/>
      <c r="C2379" s="1007"/>
      <c r="D2379" s="996"/>
      <c r="E2379" s="471" t="s">
        <v>8290</v>
      </c>
      <c r="F2379" s="472" t="s">
        <v>8291</v>
      </c>
      <c r="G2379" s="471">
        <v>3</v>
      </c>
      <c r="H2379" s="471" t="s">
        <v>6684</v>
      </c>
      <c r="I2379" s="473"/>
      <c r="J2379" s="473"/>
      <c r="K2379" s="480"/>
      <c r="L2379" s="931"/>
      <c r="M2379" s="931"/>
      <c r="N2379" s="683"/>
    </row>
    <row r="2380" spans="1:14" s="474" customFormat="1" ht="56.25" x14ac:dyDescent="0.25">
      <c r="A2380" s="1001"/>
      <c r="B2380" s="1004"/>
      <c r="C2380" s="1007"/>
      <c r="D2380" s="996"/>
      <c r="E2380" s="471" t="s">
        <v>8292</v>
      </c>
      <c r="F2380" s="472" t="s">
        <v>8293</v>
      </c>
      <c r="G2380" s="471">
        <v>1</v>
      </c>
      <c r="H2380" s="471" t="s">
        <v>6684</v>
      </c>
      <c r="I2380" s="473"/>
      <c r="J2380" s="473"/>
      <c r="K2380" s="480"/>
      <c r="L2380" s="931"/>
      <c r="M2380" s="931"/>
      <c r="N2380" s="683"/>
    </row>
    <row r="2381" spans="1:14" s="474" customFormat="1" ht="78.75" x14ac:dyDescent="0.25">
      <c r="A2381" s="1001"/>
      <c r="B2381" s="1004"/>
      <c r="C2381" s="1007"/>
      <c r="D2381" s="996"/>
      <c r="E2381" s="471" t="s">
        <v>8294</v>
      </c>
      <c r="F2381" s="472" t="s">
        <v>8295</v>
      </c>
      <c r="G2381" s="471">
        <v>1</v>
      </c>
      <c r="H2381" s="471" t="s">
        <v>6684</v>
      </c>
      <c r="I2381" s="473"/>
      <c r="J2381" s="473"/>
      <c r="K2381" s="480"/>
      <c r="L2381" s="931"/>
      <c r="M2381" s="931"/>
      <c r="N2381" s="683"/>
    </row>
    <row r="2382" spans="1:14" s="474" customFormat="1" ht="45" x14ac:dyDescent="0.25">
      <c r="A2382" s="1001"/>
      <c r="B2382" s="1004"/>
      <c r="C2382" s="1007"/>
      <c r="D2382" s="996"/>
      <c r="E2382" s="471" t="s">
        <v>8296</v>
      </c>
      <c r="F2382" s="472" t="s">
        <v>8297</v>
      </c>
      <c r="G2382" s="471">
        <v>1</v>
      </c>
      <c r="H2382" s="471" t="s">
        <v>6684</v>
      </c>
      <c r="I2382" s="473"/>
      <c r="J2382" s="473"/>
      <c r="K2382" s="480"/>
      <c r="L2382" s="931"/>
      <c r="M2382" s="931"/>
      <c r="N2382" s="683"/>
    </row>
    <row r="2383" spans="1:14" s="474" customFormat="1" ht="56.25" x14ac:dyDescent="0.25">
      <c r="A2383" s="1001"/>
      <c r="B2383" s="1004"/>
      <c r="C2383" s="1007"/>
      <c r="D2383" s="996"/>
      <c r="E2383" s="471" t="s">
        <v>8298</v>
      </c>
      <c r="F2383" s="472" t="s">
        <v>8299</v>
      </c>
      <c r="G2383" s="471">
        <v>1</v>
      </c>
      <c r="H2383" s="471" t="s">
        <v>6684</v>
      </c>
      <c r="I2383" s="473"/>
      <c r="J2383" s="473"/>
      <c r="K2383" s="480"/>
      <c r="L2383" s="931"/>
      <c r="M2383" s="931"/>
      <c r="N2383" s="683"/>
    </row>
    <row r="2384" spans="1:14" s="474" customFormat="1" ht="56.25" x14ac:dyDescent="0.25">
      <c r="A2384" s="1001"/>
      <c r="B2384" s="1004"/>
      <c r="C2384" s="1007"/>
      <c r="D2384" s="996"/>
      <c r="E2384" s="471" t="s">
        <v>8300</v>
      </c>
      <c r="F2384" s="472" t="s">
        <v>8301</v>
      </c>
      <c r="G2384" s="471">
        <v>1</v>
      </c>
      <c r="H2384" s="471" t="s">
        <v>6684</v>
      </c>
      <c r="I2384" s="473"/>
      <c r="J2384" s="473"/>
      <c r="K2384" s="480"/>
      <c r="L2384" s="931"/>
      <c r="M2384" s="931"/>
      <c r="N2384" s="683"/>
    </row>
    <row r="2385" spans="1:14" s="474" customFormat="1" ht="135" x14ac:dyDescent="0.25">
      <c r="A2385" s="1001"/>
      <c r="B2385" s="1004"/>
      <c r="C2385" s="1007"/>
      <c r="D2385" s="996"/>
      <c r="E2385" s="471" t="s">
        <v>8302</v>
      </c>
      <c r="F2385" s="472" t="s">
        <v>8303</v>
      </c>
      <c r="G2385" s="471">
        <v>3</v>
      </c>
      <c r="H2385" s="471" t="s">
        <v>6684</v>
      </c>
      <c r="I2385" s="473"/>
      <c r="J2385" s="473"/>
      <c r="K2385" s="480"/>
      <c r="L2385" s="931"/>
      <c r="M2385" s="931"/>
      <c r="N2385" s="683"/>
    </row>
    <row r="2386" spans="1:14" s="474" customFormat="1" ht="135" x14ac:dyDescent="0.25">
      <c r="A2386" s="1001"/>
      <c r="B2386" s="1004"/>
      <c r="C2386" s="1007"/>
      <c r="D2386" s="996"/>
      <c r="E2386" s="471" t="s">
        <v>8302</v>
      </c>
      <c r="F2386" s="472" t="s">
        <v>8304</v>
      </c>
      <c r="G2386" s="471">
        <v>1</v>
      </c>
      <c r="H2386" s="471" t="s">
        <v>6684</v>
      </c>
      <c r="I2386" s="473"/>
      <c r="J2386" s="473"/>
      <c r="K2386" s="480"/>
      <c r="L2386" s="931"/>
      <c r="M2386" s="931"/>
      <c r="N2386" s="683"/>
    </row>
    <row r="2387" spans="1:14" s="474" customFormat="1" ht="56.25" x14ac:dyDescent="0.25">
      <c r="A2387" s="1001"/>
      <c r="B2387" s="1004"/>
      <c r="C2387" s="1007"/>
      <c r="D2387" s="996"/>
      <c r="E2387" s="471" t="s">
        <v>8305</v>
      </c>
      <c r="F2387" s="472" t="s">
        <v>8306</v>
      </c>
      <c r="G2387" s="471">
        <v>1</v>
      </c>
      <c r="H2387" s="471" t="s">
        <v>6684</v>
      </c>
      <c r="I2387" s="473"/>
      <c r="J2387" s="473"/>
      <c r="K2387" s="480"/>
      <c r="L2387" s="931"/>
      <c r="M2387" s="931"/>
      <c r="N2387" s="683"/>
    </row>
    <row r="2388" spans="1:14" s="474" customFormat="1" ht="56.25" x14ac:dyDescent="0.25">
      <c r="A2388" s="1001"/>
      <c r="B2388" s="1004"/>
      <c r="C2388" s="1007"/>
      <c r="D2388" s="996"/>
      <c r="E2388" s="471" t="s">
        <v>8307</v>
      </c>
      <c r="F2388" s="472" t="s">
        <v>8306</v>
      </c>
      <c r="G2388" s="471">
        <v>1</v>
      </c>
      <c r="H2388" s="471" t="s">
        <v>6684</v>
      </c>
      <c r="I2388" s="473"/>
      <c r="J2388" s="473"/>
      <c r="K2388" s="480"/>
      <c r="L2388" s="931"/>
      <c r="M2388" s="931"/>
      <c r="N2388" s="683"/>
    </row>
    <row r="2389" spans="1:14" s="474" customFormat="1" ht="45" x14ac:dyDescent="0.25">
      <c r="A2389" s="1001"/>
      <c r="B2389" s="1004"/>
      <c r="C2389" s="1007"/>
      <c r="D2389" s="996"/>
      <c r="E2389" s="471" t="s">
        <v>8308</v>
      </c>
      <c r="F2389" s="472" t="s">
        <v>8309</v>
      </c>
      <c r="G2389" s="471">
        <v>1</v>
      </c>
      <c r="H2389" s="471" t="s">
        <v>6684</v>
      </c>
      <c r="I2389" s="473"/>
      <c r="J2389" s="473"/>
      <c r="K2389" s="480"/>
      <c r="L2389" s="931"/>
      <c r="M2389" s="931"/>
      <c r="N2389" s="683"/>
    </row>
    <row r="2390" spans="1:14" s="474" customFormat="1" ht="56.25" x14ac:dyDescent="0.25">
      <c r="A2390" s="1002"/>
      <c r="B2390" s="1005"/>
      <c r="C2390" s="1008"/>
      <c r="D2390" s="996"/>
      <c r="E2390" s="471" t="s">
        <v>8166</v>
      </c>
      <c r="F2390" s="472" t="s">
        <v>8310</v>
      </c>
      <c r="G2390" s="471">
        <v>1</v>
      </c>
      <c r="H2390" s="471" t="s">
        <v>6684</v>
      </c>
      <c r="I2390" s="473"/>
      <c r="J2390" s="473"/>
      <c r="K2390" s="480"/>
      <c r="L2390" s="932"/>
      <c r="M2390" s="932"/>
      <c r="N2390" s="683"/>
    </row>
    <row r="2391" spans="1:14" s="474" customFormat="1" ht="112.5" x14ac:dyDescent="0.25">
      <c r="A2391" s="1000" t="s">
        <v>8311</v>
      </c>
      <c r="B2391" s="1003" t="s">
        <v>6690</v>
      </c>
      <c r="C2391" s="1006" t="s">
        <v>7923</v>
      </c>
      <c r="D2391" s="996" t="s">
        <v>8312</v>
      </c>
      <c r="E2391" s="471" t="s">
        <v>8313</v>
      </c>
      <c r="F2391" s="472" t="s">
        <v>8314</v>
      </c>
      <c r="G2391" s="471">
        <v>1</v>
      </c>
      <c r="H2391" s="471" t="s">
        <v>6684</v>
      </c>
      <c r="I2391" s="473"/>
      <c r="J2391" s="473"/>
      <c r="K2391" s="480"/>
      <c r="L2391" s="930"/>
      <c r="M2391" s="930"/>
      <c r="N2391" s="683"/>
    </row>
    <row r="2392" spans="1:14" s="474" customFormat="1" ht="146.25" x14ac:dyDescent="0.25">
      <c r="A2392" s="1001"/>
      <c r="B2392" s="1004"/>
      <c r="C2392" s="1007"/>
      <c r="D2392" s="996"/>
      <c r="E2392" s="471" t="s">
        <v>8315</v>
      </c>
      <c r="F2392" s="472" t="s">
        <v>8316</v>
      </c>
      <c r="G2392" s="471">
        <v>2</v>
      </c>
      <c r="H2392" s="471" t="s">
        <v>6684</v>
      </c>
      <c r="I2392" s="473"/>
      <c r="J2392" s="473"/>
      <c r="K2392" s="480"/>
      <c r="L2392" s="931"/>
      <c r="M2392" s="931"/>
      <c r="N2392" s="683"/>
    </row>
    <row r="2393" spans="1:14" s="474" customFormat="1" ht="146.25" x14ac:dyDescent="0.25">
      <c r="A2393" s="1001"/>
      <c r="B2393" s="1004"/>
      <c r="C2393" s="1007"/>
      <c r="D2393" s="996"/>
      <c r="E2393" s="471" t="s">
        <v>8317</v>
      </c>
      <c r="F2393" s="472" t="s">
        <v>8316</v>
      </c>
      <c r="G2393" s="471">
        <v>1</v>
      </c>
      <c r="H2393" s="471" t="s">
        <v>6684</v>
      </c>
      <c r="I2393" s="473"/>
      <c r="J2393" s="473"/>
      <c r="K2393" s="480"/>
      <c r="L2393" s="931"/>
      <c r="M2393" s="931"/>
      <c r="N2393" s="683"/>
    </row>
    <row r="2394" spans="1:14" s="474" customFormat="1" ht="146.25" x14ac:dyDescent="0.25">
      <c r="A2394" s="1002"/>
      <c r="B2394" s="1005"/>
      <c r="C2394" s="1008"/>
      <c r="D2394" s="996"/>
      <c r="E2394" s="471" t="s">
        <v>8318</v>
      </c>
      <c r="F2394" s="472" t="s">
        <v>8319</v>
      </c>
      <c r="G2394" s="471">
        <v>1</v>
      </c>
      <c r="H2394" s="471" t="s">
        <v>6684</v>
      </c>
      <c r="I2394" s="473"/>
      <c r="J2394" s="473"/>
      <c r="K2394" s="480"/>
      <c r="L2394" s="932"/>
      <c r="M2394" s="932"/>
      <c r="N2394" s="683"/>
    </row>
    <row r="2395" spans="1:14" s="474" customFormat="1" ht="56.25" customHeight="1" x14ac:dyDescent="0.25">
      <c r="A2395" s="1000" t="s">
        <v>8320</v>
      </c>
      <c r="B2395" s="1003" t="s">
        <v>6690</v>
      </c>
      <c r="C2395" s="1006" t="s">
        <v>7923</v>
      </c>
      <c r="D2395" s="1000" t="s">
        <v>8321</v>
      </c>
      <c r="E2395" s="1000" t="s">
        <v>8322</v>
      </c>
      <c r="F2395" s="472" t="s">
        <v>8323</v>
      </c>
      <c r="G2395" s="471">
        <v>2</v>
      </c>
      <c r="H2395" s="471" t="s">
        <v>6684</v>
      </c>
      <c r="I2395" s="473"/>
      <c r="J2395" s="473"/>
      <c r="K2395" s="480"/>
      <c r="L2395" s="930"/>
      <c r="M2395" s="930"/>
      <c r="N2395" s="683"/>
    </row>
    <row r="2396" spans="1:14" s="474" customFormat="1" ht="15" customHeight="1" x14ac:dyDescent="0.25">
      <c r="A2396" s="1001"/>
      <c r="B2396" s="1004"/>
      <c r="C2396" s="1007"/>
      <c r="D2396" s="1001"/>
      <c r="E2396" s="1001"/>
      <c r="F2396" s="472" t="s">
        <v>8324</v>
      </c>
      <c r="G2396" s="471">
        <v>3</v>
      </c>
      <c r="H2396" s="471" t="s">
        <v>6684</v>
      </c>
      <c r="I2396" s="473"/>
      <c r="J2396" s="473"/>
      <c r="K2396" s="480"/>
      <c r="L2396" s="931"/>
      <c r="M2396" s="931"/>
      <c r="N2396" s="683"/>
    </row>
    <row r="2397" spans="1:14" s="474" customFormat="1" ht="15" customHeight="1" x14ac:dyDescent="0.25">
      <c r="A2397" s="1001"/>
      <c r="B2397" s="1004"/>
      <c r="C2397" s="1007"/>
      <c r="D2397" s="1001"/>
      <c r="E2397" s="1001"/>
      <c r="F2397" s="472" t="s">
        <v>8325</v>
      </c>
      <c r="G2397" s="471">
        <v>4</v>
      </c>
      <c r="H2397" s="471" t="s">
        <v>6684</v>
      </c>
      <c r="I2397" s="473"/>
      <c r="J2397" s="473"/>
      <c r="K2397" s="480"/>
      <c r="L2397" s="931"/>
      <c r="M2397" s="931"/>
      <c r="N2397" s="683"/>
    </row>
    <row r="2398" spans="1:14" s="474" customFormat="1" ht="15" customHeight="1" x14ac:dyDescent="0.25">
      <c r="A2398" s="1001"/>
      <c r="B2398" s="1004"/>
      <c r="C2398" s="1007"/>
      <c r="D2398" s="1001"/>
      <c r="E2398" s="1001"/>
      <c r="F2398" s="472" t="s">
        <v>8326</v>
      </c>
      <c r="G2398" s="471">
        <v>1</v>
      </c>
      <c r="H2398" s="471" t="s">
        <v>6684</v>
      </c>
      <c r="I2398" s="473"/>
      <c r="J2398" s="473"/>
      <c r="K2398" s="480"/>
      <c r="L2398" s="931"/>
      <c r="M2398" s="931"/>
      <c r="N2398" s="683"/>
    </row>
    <row r="2399" spans="1:14" s="474" customFormat="1" ht="15" customHeight="1" x14ac:dyDescent="0.25">
      <c r="A2399" s="1001"/>
      <c r="B2399" s="1004"/>
      <c r="C2399" s="1007"/>
      <c r="D2399" s="1001"/>
      <c r="E2399" s="1001"/>
      <c r="F2399" s="472" t="s">
        <v>8327</v>
      </c>
      <c r="G2399" s="471">
        <v>4</v>
      </c>
      <c r="H2399" s="471" t="s">
        <v>6684</v>
      </c>
      <c r="I2399" s="473"/>
      <c r="J2399" s="473"/>
      <c r="K2399" s="480"/>
      <c r="L2399" s="931"/>
      <c r="M2399" s="931"/>
      <c r="N2399" s="683"/>
    </row>
    <row r="2400" spans="1:14" s="474" customFormat="1" ht="15" customHeight="1" x14ac:dyDescent="0.25">
      <c r="A2400" s="1001"/>
      <c r="B2400" s="1004"/>
      <c r="C2400" s="1007"/>
      <c r="D2400" s="1001"/>
      <c r="E2400" s="1002"/>
      <c r="F2400" s="472" t="s">
        <v>8328</v>
      </c>
      <c r="G2400" s="471">
        <v>1</v>
      </c>
      <c r="H2400" s="471" t="s">
        <v>6684</v>
      </c>
      <c r="I2400" s="473"/>
      <c r="J2400" s="473"/>
      <c r="K2400" s="480"/>
      <c r="L2400" s="931"/>
      <c r="M2400" s="931"/>
      <c r="N2400" s="683"/>
    </row>
    <row r="2401" spans="1:14" s="474" customFormat="1" ht="67.5" customHeight="1" x14ac:dyDescent="0.25">
      <c r="A2401" s="1001"/>
      <c r="B2401" s="1004"/>
      <c r="C2401" s="1007"/>
      <c r="D2401" s="1001"/>
      <c r="E2401" s="1000" t="s">
        <v>8329</v>
      </c>
      <c r="F2401" s="472" t="s">
        <v>8330</v>
      </c>
      <c r="G2401" s="471">
        <v>4</v>
      </c>
      <c r="H2401" s="471" t="s">
        <v>6684</v>
      </c>
      <c r="I2401" s="473"/>
      <c r="J2401" s="473"/>
      <c r="K2401" s="480"/>
      <c r="L2401" s="931"/>
      <c r="M2401" s="931"/>
      <c r="N2401" s="683"/>
    </row>
    <row r="2402" spans="1:14" s="474" customFormat="1" ht="15" customHeight="1" x14ac:dyDescent="0.25">
      <c r="A2402" s="1001"/>
      <c r="B2402" s="1004"/>
      <c r="C2402" s="1007"/>
      <c r="D2402" s="1001"/>
      <c r="E2402" s="1001"/>
      <c r="F2402" s="472" t="s">
        <v>8331</v>
      </c>
      <c r="G2402" s="471">
        <v>2</v>
      </c>
      <c r="H2402" s="471" t="s">
        <v>6684</v>
      </c>
      <c r="I2402" s="473"/>
      <c r="J2402" s="473"/>
      <c r="K2402" s="480"/>
      <c r="L2402" s="931"/>
      <c r="M2402" s="931"/>
      <c r="N2402" s="683"/>
    </row>
    <row r="2403" spans="1:14" s="474" customFormat="1" ht="15" customHeight="1" x14ac:dyDescent="0.25">
      <c r="A2403" s="1001"/>
      <c r="B2403" s="1004"/>
      <c r="C2403" s="1007"/>
      <c r="D2403" s="1001"/>
      <c r="E2403" s="1001"/>
      <c r="F2403" s="472" t="s">
        <v>8332</v>
      </c>
      <c r="G2403" s="471">
        <v>2</v>
      </c>
      <c r="H2403" s="471" t="s">
        <v>6684</v>
      </c>
      <c r="I2403" s="473"/>
      <c r="J2403" s="473"/>
      <c r="K2403" s="480"/>
      <c r="L2403" s="931"/>
      <c r="M2403" s="931"/>
      <c r="N2403" s="683"/>
    </row>
    <row r="2404" spans="1:14" s="474" customFormat="1" ht="15" customHeight="1" x14ac:dyDescent="0.25">
      <c r="A2404" s="1001"/>
      <c r="B2404" s="1004"/>
      <c r="C2404" s="1007"/>
      <c r="D2404" s="1001"/>
      <c r="E2404" s="1001"/>
      <c r="F2404" s="472" t="s">
        <v>8333</v>
      </c>
      <c r="G2404" s="471">
        <v>3</v>
      </c>
      <c r="H2404" s="471" t="s">
        <v>6684</v>
      </c>
      <c r="I2404" s="473"/>
      <c r="J2404" s="473"/>
      <c r="K2404" s="480"/>
      <c r="L2404" s="931"/>
      <c r="M2404" s="931"/>
      <c r="N2404" s="683"/>
    </row>
    <row r="2405" spans="1:14" s="474" customFormat="1" ht="15" customHeight="1" x14ac:dyDescent="0.25">
      <c r="A2405" s="1001"/>
      <c r="B2405" s="1004"/>
      <c r="C2405" s="1007"/>
      <c r="D2405" s="1001"/>
      <c r="E2405" s="1001"/>
      <c r="F2405" s="472" t="s">
        <v>8334</v>
      </c>
      <c r="G2405" s="471">
        <v>5</v>
      </c>
      <c r="H2405" s="471" t="s">
        <v>6684</v>
      </c>
      <c r="I2405" s="473"/>
      <c r="J2405" s="473"/>
      <c r="K2405" s="480"/>
      <c r="L2405" s="931"/>
      <c r="M2405" s="931"/>
      <c r="N2405" s="683"/>
    </row>
    <row r="2406" spans="1:14" s="474" customFormat="1" ht="15" customHeight="1" x14ac:dyDescent="0.25">
      <c r="A2406" s="1001"/>
      <c r="B2406" s="1004"/>
      <c r="C2406" s="1007"/>
      <c r="D2406" s="1001"/>
      <c r="E2406" s="1001"/>
      <c r="F2406" s="472" t="s">
        <v>8335</v>
      </c>
      <c r="G2406" s="471">
        <v>7</v>
      </c>
      <c r="H2406" s="471" t="s">
        <v>6684</v>
      </c>
      <c r="I2406" s="473"/>
      <c r="J2406" s="473"/>
      <c r="K2406" s="480"/>
      <c r="L2406" s="931"/>
      <c r="M2406" s="931"/>
      <c r="N2406" s="683"/>
    </row>
    <row r="2407" spans="1:14" s="474" customFormat="1" ht="15" customHeight="1" x14ac:dyDescent="0.25">
      <c r="A2407" s="1001"/>
      <c r="B2407" s="1004"/>
      <c r="C2407" s="1007"/>
      <c r="D2407" s="1001"/>
      <c r="E2407" s="1002"/>
      <c r="F2407" s="472" t="s">
        <v>8336</v>
      </c>
      <c r="G2407" s="471">
        <v>7</v>
      </c>
      <c r="H2407" s="471" t="s">
        <v>6684</v>
      </c>
      <c r="I2407" s="473"/>
      <c r="J2407" s="473"/>
      <c r="K2407" s="480"/>
      <c r="L2407" s="931"/>
      <c r="M2407" s="931"/>
      <c r="N2407" s="683"/>
    </row>
    <row r="2408" spans="1:14" s="474" customFormat="1" ht="15" customHeight="1" x14ac:dyDescent="0.25">
      <c r="A2408" s="1001"/>
      <c r="B2408" s="1004"/>
      <c r="C2408" s="1007"/>
      <c r="D2408" s="1001"/>
      <c r="E2408" s="1000" t="s">
        <v>8337</v>
      </c>
      <c r="F2408" s="472" t="s">
        <v>8338</v>
      </c>
      <c r="G2408" s="471">
        <v>1</v>
      </c>
      <c r="H2408" s="471" t="s">
        <v>6684</v>
      </c>
      <c r="I2408" s="473"/>
      <c r="J2408" s="473"/>
      <c r="K2408" s="480"/>
      <c r="L2408" s="931"/>
      <c r="M2408" s="931"/>
      <c r="N2408" s="683"/>
    </row>
    <row r="2409" spans="1:14" s="474" customFormat="1" ht="15" customHeight="1" x14ac:dyDescent="0.25">
      <c r="A2409" s="1001"/>
      <c r="B2409" s="1004"/>
      <c r="C2409" s="1007"/>
      <c r="D2409" s="1001"/>
      <c r="E2409" s="1001"/>
      <c r="F2409" s="472" t="s">
        <v>8339</v>
      </c>
      <c r="G2409" s="471">
        <v>1</v>
      </c>
      <c r="H2409" s="471" t="s">
        <v>6684</v>
      </c>
      <c r="I2409" s="473"/>
      <c r="J2409" s="473"/>
      <c r="K2409" s="480"/>
      <c r="L2409" s="931"/>
      <c r="M2409" s="931"/>
      <c r="N2409" s="683"/>
    </row>
    <row r="2410" spans="1:14" s="474" customFormat="1" ht="15" customHeight="1" x14ac:dyDescent="0.25">
      <c r="A2410" s="1001"/>
      <c r="B2410" s="1004"/>
      <c r="C2410" s="1007"/>
      <c r="D2410" s="1001"/>
      <c r="E2410" s="1001"/>
      <c r="F2410" s="472" t="s">
        <v>8340</v>
      </c>
      <c r="G2410" s="471">
        <v>1</v>
      </c>
      <c r="H2410" s="471" t="s">
        <v>6684</v>
      </c>
      <c r="I2410" s="473"/>
      <c r="J2410" s="473"/>
      <c r="K2410" s="480"/>
      <c r="L2410" s="931"/>
      <c r="M2410" s="931"/>
      <c r="N2410" s="683"/>
    </row>
    <row r="2411" spans="1:14" s="474" customFormat="1" ht="15" customHeight="1" x14ac:dyDescent="0.25">
      <c r="A2411" s="1001"/>
      <c r="B2411" s="1004"/>
      <c r="C2411" s="1007"/>
      <c r="D2411" s="1001"/>
      <c r="E2411" s="1001"/>
      <c r="F2411" s="472" t="s">
        <v>8341</v>
      </c>
      <c r="G2411" s="471">
        <v>2</v>
      </c>
      <c r="H2411" s="471" t="s">
        <v>6684</v>
      </c>
      <c r="I2411" s="473"/>
      <c r="J2411" s="473"/>
      <c r="K2411" s="480"/>
      <c r="L2411" s="931"/>
      <c r="M2411" s="931"/>
      <c r="N2411" s="683"/>
    </row>
    <row r="2412" spans="1:14" s="474" customFormat="1" ht="15" customHeight="1" x14ac:dyDescent="0.25">
      <c r="A2412" s="1001"/>
      <c r="B2412" s="1004"/>
      <c r="C2412" s="1007"/>
      <c r="D2412" s="1001"/>
      <c r="E2412" s="1002"/>
      <c r="F2412" s="472" t="s">
        <v>8342</v>
      </c>
      <c r="G2412" s="471">
        <v>4</v>
      </c>
      <c r="H2412" s="471" t="s">
        <v>6684</v>
      </c>
      <c r="I2412" s="473"/>
      <c r="J2412" s="473"/>
      <c r="K2412" s="480"/>
      <c r="L2412" s="931"/>
      <c r="M2412" s="931"/>
      <c r="N2412" s="683"/>
    </row>
    <row r="2413" spans="1:14" s="474" customFormat="1" ht="15" customHeight="1" x14ac:dyDescent="0.25">
      <c r="A2413" s="1001"/>
      <c r="B2413" s="1004"/>
      <c r="C2413" s="1007"/>
      <c r="D2413" s="1001"/>
      <c r="E2413" s="1000" t="s">
        <v>8155</v>
      </c>
      <c r="F2413" s="472" t="s">
        <v>8343</v>
      </c>
      <c r="G2413" s="471">
        <v>3</v>
      </c>
      <c r="H2413" s="471" t="s">
        <v>6684</v>
      </c>
      <c r="I2413" s="473"/>
      <c r="J2413" s="473"/>
      <c r="K2413" s="480"/>
      <c r="L2413" s="931"/>
      <c r="M2413" s="931"/>
      <c r="N2413" s="683"/>
    </row>
    <row r="2414" spans="1:14" s="474" customFormat="1" ht="15" customHeight="1" x14ac:dyDescent="0.25">
      <c r="A2414" s="1001"/>
      <c r="B2414" s="1004"/>
      <c r="C2414" s="1007"/>
      <c r="D2414" s="1001"/>
      <c r="E2414" s="1001"/>
      <c r="F2414" s="472" t="s">
        <v>8344</v>
      </c>
      <c r="G2414" s="471">
        <v>1</v>
      </c>
      <c r="H2414" s="471" t="s">
        <v>6684</v>
      </c>
      <c r="I2414" s="473"/>
      <c r="J2414" s="473"/>
      <c r="K2414" s="480"/>
      <c r="L2414" s="931"/>
      <c r="M2414" s="931"/>
      <c r="N2414" s="683"/>
    </row>
    <row r="2415" spans="1:14" s="474" customFormat="1" ht="15" customHeight="1" x14ac:dyDescent="0.25">
      <c r="A2415" s="1001"/>
      <c r="B2415" s="1004"/>
      <c r="C2415" s="1007"/>
      <c r="D2415" s="1001"/>
      <c r="E2415" s="1001"/>
      <c r="F2415" s="472" t="s">
        <v>8345</v>
      </c>
      <c r="G2415" s="471">
        <v>2</v>
      </c>
      <c r="H2415" s="471" t="s">
        <v>6684</v>
      </c>
      <c r="I2415" s="473"/>
      <c r="J2415" s="473"/>
      <c r="K2415" s="480"/>
      <c r="L2415" s="931"/>
      <c r="M2415" s="931"/>
      <c r="N2415" s="683"/>
    </row>
    <row r="2416" spans="1:14" s="474" customFormat="1" ht="15" customHeight="1" x14ac:dyDescent="0.25">
      <c r="A2416" s="1001"/>
      <c r="B2416" s="1004"/>
      <c r="C2416" s="1007"/>
      <c r="D2416" s="1001"/>
      <c r="E2416" s="1002"/>
      <c r="F2416" s="472" t="s">
        <v>8328</v>
      </c>
      <c r="G2416" s="471">
        <v>46</v>
      </c>
      <c r="H2416" s="471" t="s">
        <v>6684</v>
      </c>
      <c r="I2416" s="473"/>
      <c r="J2416" s="473"/>
      <c r="K2416" s="480"/>
      <c r="L2416" s="931"/>
      <c r="M2416" s="931"/>
      <c r="N2416" s="683"/>
    </row>
    <row r="2417" spans="1:14" s="474" customFormat="1" ht="78.75" x14ac:dyDescent="0.25">
      <c r="A2417" s="1001"/>
      <c r="B2417" s="1004"/>
      <c r="C2417" s="1007"/>
      <c r="D2417" s="1001"/>
      <c r="E2417" s="471" t="s">
        <v>8156</v>
      </c>
      <c r="F2417" s="472" t="s">
        <v>8346</v>
      </c>
      <c r="G2417" s="471">
        <v>1</v>
      </c>
      <c r="H2417" s="471" t="s">
        <v>6684</v>
      </c>
      <c r="I2417" s="473"/>
      <c r="J2417" s="473"/>
      <c r="K2417" s="480"/>
      <c r="L2417" s="931"/>
      <c r="M2417" s="931"/>
      <c r="N2417" s="683"/>
    </row>
    <row r="2418" spans="1:14" s="474" customFormat="1" ht="15" customHeight="1" x14ac:dyDescent="0.25">
      <c r="A2418" s="1001"/>
      <c r="B2418" s="1004"/>
      <c r="C2418" s="1007"/>
      <c r="D2418" s="1001"/>
      <c r="E2418" s="1000" t="s">
        <v>8157</v>
      </c>
      <c r="F2418" s="472" t="s">
        <v>8347</v>
      </c>
      <c r="G2418" s="471">
        <v>1</v>
      </c>
      <c r="H2418" s="471" t="s">
        <v>6684</v>
      </c>
      <c r="I2418" s="473"/>
      <c r="J2418" s="473"/>
      <c r="K2418" s="480"/>
      <c r="L2418" s="931"/>
      <c r="M2418" s="931"/>
      <c r="N2418" s="683"/>
    </row>
    <row r="2419" spans="1:14" s="474" customFormat="1" ht="15" customHeight="1" x14ac:dyDescent="0.25">
      <c r="A2419" s="1001"/>
      <c r="B2419" s="1004"/>
      <c r="C2419" s="1007"/>
      <c r="D2419" s="1001"/>
      <c r="E2419" s="1001"/>
      <c r="F2419" s="472" t="s">
        <v>8348</v>
      </c>
      <c r="G2419" s="471">
        <v>1</v>
      </c>
      <c r="H2419" s="471" t="s">
        <v>6684</v>
      </c>
      <c r="I2419" s="473"/>
      <c r="J2419" s="473"/>
      <c r="K2419" s="480"/>
      <c r="L2419" s="931"/>
      <c r="M2419" s="931"/>
      <c r="N2419" s="683"/>
    </row>
    <row r="2420" spans="1:14" s="474" customFormat="1" ht="15" customHeight="1" x14ac:dyDescent="0.25">
      <c r="A2420" s="1001"/>
      <c r="B2420" s="1004"/>
      <c r="C2420" s="1007"/>
      <c r="D2420" s="1001"/>
      <c r="E2420" s="1001"/>
      <c r="F2420" s="472" t="s">
        <v>8349</v>
      </c>
      <c r="G2420" s="471">
        <v>3</v>
      </c>
      <c r="H2420" s="471" t="s">
        <v>6684</v>
      </c>
      <c r="I2420" s="473"/>
      <c r="J2420" s="473"/>
      <c r="K2420" s="480"/>
      <c r="L2420" s="931"/>
      <c r="M2420" s="931"/>
      <c r="N2420" s="683"/>
    </row>
    <row r="2421" spans="1:14" s="474" customFormat="1" ht="15" customHeight="1" x14ac:dyDescent="0.25">
      <c r="A2421" s="1001"/>
      <c r="B2421" s="1004"/>
      <c r="C2421" s="1007"/>
      <c r="D2421" s="1001"/>
      <c r="E2421" s="1001"/>
      <c r="F2421" s="472" t="s">
        <v>8350</v>
      </c>
      <c r="G2421" s="471">
        <v>2</v>
      </c>
      <c r="H2421" s="471" t="s">
        <v>6684</v>
      </c>
      <c r="I2421" s="473"/>
      <c r="J2421" s="473"/>
      <c r="K2421" s="480"/>
      <c r="L2421" s="931"/>
      <c r="M2421" s="931"/>
      <c r="N2421" s="683"/>
    </row>
    <row r="2422" spans="1:14" s="474" customFormat="1" ht="15" customHeight="1" x14ac:dyDescent="0.25">
      <c r="A2422" s="1001"/>
      <c r="B2422" s="1004"/>
      <c r="C2422" s="1007"/>
      <c r="D2422" s="1001"/>
      <c r="E2422" s="1002"/>
      <c r="F2422" s="472" t="s">
        <v>8351</v>
      </c>
      <c r="G2422" s="471">
        <v>2</v>
      </c>
      <c r="H2422" s="471" t="s">
        <v>6684</v>
      </c>
      <c r="I2422" s="473"/>
      <c r="J2422" s="473"/>
      <c r="K2422" s="480"/>
      <c r="L2422" s="931"/>
      <c r="M2422" s="931"/>
      <c r="N2422" s="683"/>
    </row>
    <row r="2423" spans="1:14" s="474" customFormat="1" ht="15" customHeight="1" x14ac:dyDescent="0.25">
      <c r="A2423" s="1001"/>
      <c r="B2423" s="1004"/>
      <c r="C2423" s="1007"/>
      <c r="D2423" s="1001"/>
      <c r="E2423" s="1000" t="s">
        <v>8158</v>
      </c>
      <c r="F2423" s="472" t="s">
        <v>8352</v>
      </c>
      <c r="G2423" s="471">
        <v>5</v>
      </c>
      <c r="H2423" s="471" t="s">
        <v>6684</v>
      </c>
      <c r="I2423" s="473"/>
      <c r="J2423" s="473"/>
      <c r="K2423" s="480"/>
      <c r="L2423" s="931"/>
      <c r="M2423" s="931"/>
      <c r="N2423" s="683"/>
    </row>
    <row r="2424" spans="1:14" s="474" customFormat="1" ht="15" customHeight="1" x14ac:dyDescent="0.25">
      <c r="A2424" s="1001"/>
      <c r="B2424" s="1004"/>
      <c r="C2424" s="1007"/>
      <c r="D2424" s="1001"/>
      <c r="E2424" s="1001"/>
      <c r="F2424" s="472" t="s">
        <v>8323</v>
      </c>
      <c r="G2424" s="471">
        <v>7</v>
      </c>
      <c r="H2424" s="471" t="s">
        <v>6684</v>
      </c>
      <c r="I2424" s="473"/>
      <c r="J2424" s="473"/>
      <c r="K2424" s="480"/>
      <c r="L2424" s="931"/>
      <c r="M2424" s="931"/>
      <c r="N2424" s="683"/>
    </row>
    <row r="2425" spans="1:14" s="474" customFormat="1" ht="15" customHeight="1" x14ac:dyDescent="0.25">
      <c r="A2425" s="1001"/>
      <c r="B2425" s="1004"/>
      <c r="C2425" s="1007"/>
      <c r="D2425" s="1001"/>
      <c r="E2425" s="1001"/>
      <c r="F2425" s="472" t="s">
        <v>8353</v>
      </c>
      <c r="G2425" s="471">
        <v>4</v>
      </c>
      <c r="H2425" s="471" t="s">
        <v>6684</v>
      </c>
      <c r="I2425" s="473"/>
      <c r="J2425" s="473"/>
      <c r="K2425" s="480"/>
      <c r="L2425" s="931"/>
      <c r="M2425" s="931"/>
      <c r="N2425" s="683"/>
    </row>
    <row r="2426" spans="1:14" s="474" customFormat="1" ht="15" customHeight="1" x14ac:dyDescent="0.25">
      <c r="A2426" s="1001"/>
      <c r="B2426" s="1004"/>
      <c r="C2426" s="1007"/>
      <c r="D2426" s="1001"/>
      <c r="E2426" s="1001"/>
      <c r="F2426" s="472" t="s">
        <v>8343</v>
      </c>
      <c r="G2426" s="471">
        <v>19</v>
      </c>
      <c r="H2426" s="471" t="s">
        <v>6684</v>
      </c>
      <c r="I2426" s="473"/>
      <c r="J2426" s="473"/>
      <c r="K2426" s="480"/>
      <c r="L2426" s="931"/>
      <c r="M2426" s="931"/>
      <c r="N2426" s="683"/>
    </row>
    <row r="2427" spans="1:14" s="474" customFormat="1" ht="15" customHeight="1" x14ac:dyDescent="0.25">
      <c r="A2427" s="1001"/>
      <c r="B2427" s="1004"/>
      <c r="C2427" s="1007"/>
      <c r="D2427" s="1001"/>
      <c r="E2427" s="1001"/>
      <c r="F2427" s="472" t="s">
        <v>8326</v>
      </c>
      <c r="G2427" s="471">
        <v>15</v>
      </c>
      <c r="H2427" s="471" t="s">
        <v>6684</v>
      </c>
      <c r="I2427" s="473"/>
      <c r="J2427" s="473"/>
      <c r="K2427" s="480"/>
      <c r="L2427" s="931"/>
      <c r="M2427" s="931"/>
      <c r="N2427" s="683"/>
    </row>
    <row r="2428" spans="1:14" s="474" customFormat="1" ht="15" customHeight="1" x14ac:dyDescent="0.25">
      <c r="A2428" s="1001"/>
      <c r="B2428" s="1004"/>
      <c r="C2428" s="1007"/>
      <c r="D2428" s="1001"/>
      <c r="E2428" s="1001"/>
      <c r="F2428" s="472" t="s">
        <v>8327</v>
      </c>
      <c r="G2428" s="471">
        <v>3</v>
      </c>
      <c r="H2428" s="471" t="s">
        <v>6684</v>
      </c>
      <c r="I2428" s="473"/>
      <c r="J2428" s="473"/>
      <c r="K2428" s="480"/>
      <c r="L2428" s="931"/>
      <c r="M2428" s="931"/>
      <c r="N2428" s="683"/>
    </row>
    <row r="2429" spans="1:14" s="474" customFormat="1" ht="15" customHeight="1" x14ac:dyDescent="0.25">
      <c r="A2429" s="1001"/>
      <c r="B2429" s="1004"/>
      <c r="C2429" s="1007"/>
      <c r="D2429" s="1001"/>
      <c r="E2429" s="1001"/>
      <c r="F2429" s="472" t="s">
        <v>8344</v>
      </c>
      <c r="G2429" s="471">
        <v>6</v>
      </c>
      <c r="H2429" s="471" t="s">
        <v>6684</v>
      </c>
      <c r="I2429" s="473"/>
      <c r="J2429" s="473"/>
      <c r="K2429" s="480"/>
      <c r="L2429" s="931"/>
      <c r="M2429" s="931"/>
      <c r="N2429" s="683"/>
    </row>
    <row r="2430" spans="1:14" s="474" customFormat="1" ht="15" customHeight="1" x14ac:dyDescent="0.25">
      <c r="A2430" s="1001"/>
      <c r="B2430" s="1004"/>
      <c r="C2430" s="1007"/>
      <c r="D2430" s="1001"/>
      <c r="E2430" s="1002"/>
      <c r="F2430" s="472" t="s">
        <v>8328</v>
      </c>
      <c r="G2430" s="471">
        <v>1</v>
      </c>
      <c r="H2430" s="471" t="s">
        <v>6684</v>
      </c>
      <c r="I2430" s="473"/>
      <c r="J2430" s="473"/>
      <c r="K2430" s="480"/>
      <c r="L2430" s="931"/>
      <c r="M2430" s="931"/>
      <c r="N2430" s="683"/>
    </row>
    <row r="2431" spans="1:14" s="474" customFormat="1" ht="15" customHeight="1" x14ac:dyDescent="0.25">
      <c r="A2431" s="1001"/>
      <c r="B2431" s="1004"/>
      <c r="C2431" s="1007"/>
      <c r="D2431" s="1001"/>
      <c r="E2431" s="1000" t="s">
        <v>8354</v>
      </c>
      <c r="F2431" s="472" t="s">
        <v>8355</v>
      </c>
      <c r="G2431" s="471">
        <v>1</v>
      </c>
      <c r="H2431" s="471" t="s">
        <v>6684</v>
      </c>
      <c r="I2431" s="473"/>
      <c r="J2431" s="473"/>
      <c r="K2431" s="480"/>
      <c r="L2431" s="931"/>
      <c r="M2431" s="931"/>
      <c r="N2431" s="683"/>
    </row>
    <row r="2432" spans="1:14" s="474" customFormat="1" ht="15" customHeight="1" x14ac:dyDescent="0.25">
      <c r="A2432" s="1001"/>
      <c r="B2432" s="1004"/>
      <c r="C2432" s="1007"/>
      <c r="D2432" s="1001"/>
      <c r="E2432" s="1002"/>
      <c r="F2432" s="472" t="s">
        <v>8348</v>
      </c>
      <c r="G2432" s="471">
        <v>2</v>
      </c>
      <c r="H2432" s="471" t="s">
        <v>6684</v>
      </c>
      <c r="I2432" s="473"/>
      <c r="J2432" s="473"/>
      <c r="K2432" s="480"/>
      <c r="L2432" s="931"/>
      <c r="M2432" s="931"/>
      <c r="N2432" s="683"/>
    </row>
    <row r="2433" spans="1:14" s="474" customFormat="1" ht="32.25" customHeight="1" x14ac:dyDescent="0.25">
      <c r="A2433" s="1001"/>
      <c r="B2433" s="1004"/>
      <c r="C2433" s="1007"/>
      <c r="D2433" s="1001"/>
      <c r="E2433" s="1000" t="s">
        <v>8356</v>
      </c>
      <c r="F2433" s="472" t="s">
        <v>8352</v>
      </c>
      <c r="G2433" s="471">
        <v>5</v>
      </c>
      <c r="H2433" s="471" t="s">
        <v>6684</v>
      </c>
      <c r="I2433" s="473"/>
      <c r="J2433" s="473"/>
      <c r="K2433" s="480"/>
      <c r="L2433" s="931"/>
      <c r="M2433" s="931"/>
      <c r="N2433" s="683"/>
    </row>
    <row r="2434" spans="1:14" s="474" customFormat="1" ht="42.75" customHeight="1" x14ac:dyDescent="0.25">
      <c r="A2434" s="1001"/>
      <c r="B2434" s="1004"/>
      <c r="C2434" s="1007"/>
      <c r="D2434" s="1001"/>
      <c r="E2434" s="1002"/>
      <c r="F2434" s="472" t="s">
        <v>8324</v>
      </c>
      <c r="G2434" s="471">
        <v>4</v>
      </c>
      <c r="H2434" s="471" t="s">
        <v>6684</v>
      </c>
      <c r="I2434" s="473"/>
      <c r="J2434" s="473"/>
      <c r="K2434" s="480"/>
      <c r="L2434" s="931"/>
      <c r="M2434" s="931"/>
      <c r="N2434" s="683"/>
    </row>
    <row r="2435" spans="1:14" s="474" customFormat="1" ht="27.75" customHeight="1" x14ac:dyDescent="0.25">
      <c r="A2435" s="1001"/>
      <c r="B2435" s="1004"/>
      <c r="C2435" s="1007"/>
      <c r="D2435" s="1001"/>
      <c r="E2435" s="1000" t="s">
        <v>8264</v>
      </c>
      <c r="F2435" s="472" t="s">
        <v>8352</v>
      </c>
      <c r="G2435" s="471">
        <v>4</v>
      </c>
      <c r="H2435" s="471" t="s">
        <v>6684</v>
      </c>
      <c r="I2435" s="473"/>
      <c r="J2435" s="473"/>
      <c r="K2435" s="480"/>
      <c r="L2435" s="931"/>
      <c r="M2435" s="931"/>
      <c r="N2435" s="683"/>
    </row>
    <row r="2436" spans="1:14" s="474" customFormat="1" ht="26.25" customHeight="1" x14ac:dyDescent="0.25">
      <c r="A2436" s="1001"/>
      <c r="B2436" s="1004"/>
      <c r="C2436" s="1007"/>
      <c r="D2436" s="1001"/>
      <c r="E2436" s="1002"/>
      <c r="F2436" s="472" t="s">
        <v>8353</v>
      </c>
      <c r="G2436" s="471">
        <v>4</v>
      </c>
      <c r="H2436" s="471" t="s">
        <v>6684</v>
      </c>
      <c r="I2436" s="473"/>
      <c r="J2436" s="473"/>
      <c r="K2436" s="480"/>
      <c r="L2436" s="931"/>
      <c r="M2436" s="931"/>
      <c r="N2436" s="683"/>
    </row>
    <row r="2437" spans="1:14" s="474" customFormat="1" ht="15" customHeight="1" x14ac:dyDescent="0.25">
      <c r="A2437" s="1001"/>
      <c r="B2437" s="1004"/>
      <c r="C2437" s="1007"/>
      <c r="D2437" s="1001"/>
      <c r="E2437" s="1000" t="s">
        <v>8161</v>
      </c>
      <c r="F2437" s="472" t="s">
        <v>8357</v>
      </c>
      <c r="G2437" s="471">
        <v>1</v>
      </c>
      <c r="H2437" s="471" t="s">
        <v>6684</v>
      </c>
      <c r="I2437" s="473"/>
      <c r="J2437" s="473"/>
      <c r="K2437" s="480"/>
      <c r="L2437" s="931"/>
      <c r="M2437" s="931"/>
      <c r="N2437" s="683"/>
    </row>
    <row r="2438" spans="1:14" s="474" customFormat="1" ht="15" customHeight="1" x14ac:dyDescent="0.25">
      <c r="A2438" s="1001"/>
      <c r="B2438" s="1004"/>
      <c r="C2438" s="1007"/>
      <c r="D2438" s="1001"/>
      <c r="E2438" s="1002"/>
      <c r="F2438" s="472" t="s">
        <v>8358</v>
      </c>
      <c r="G2438" s="471">
        <v>4</v>
      </c>
      <c r="H2438" s="471" t="s">
        <v>6684</v>
      </c>
      <c r="I2438" s="473"/>
      <c r="J2438" s="473"/>
      <c r="K2438" s="480"/>
      <c r="L2438" s="931"/>
      <c r="M2438" s="931"/>
      <c r="N2438" s="683"/>
    </row>
    <row r="2439" spans="1:14" s="474" customFormat="1" ht="15" customHeight="1" x14ac:dyDescent="0.25">
      <c r="A2439" s="1001"/>
      <c r="B2439" s="1004"/>
      <c r="C2439" s="1007"/>
      <c r="D2439" s="1001"/>
      <c r="E2439" s="1000" t="s">
        <v>8162</v>
      </c>
      <c r="F2439" s="472" t="s">
        <v>8359</v>
      </c>
      <c r="G2439" s="471">
        <v>4</v>
      </c>
      <c r="H2439" s="471" t="s">
        <v>6684</v>
      </c>
      <c r="I2439" s="473"/>
      <c r="J2439" s="473"/>
      <c r="K2439" s="480"/>
      <c r="L2439" s="931"/>
      <c r="M2439" s="931"/>
      <c r="N2439" s="683"/>
    </row>
    <row r="2440" spans="1:14" s="474" customFormat="1" ht="15" customHeight="1" x14ac:dyDescent="0.25">
      <c r="A2440" s="1001"/>
      <c r="B2440" s="1004"/>
      <c r="C2440" s="1007"/>
      <c r="D2440" s="1001"/>
      <c r="E2440" s="1001"/>
      <c r="F2440" s="472" t="s">
        <v>8360</v>
      </c>
      <c r="G2440" s="471">
        <v>3</v>
      </c>
      <c r="H2440" s="471" t="s">
        <v>6684</v>
      </c>
      <c r="I2440" s="473"/>
      <c r="J2440" s="473"/>
      <c r="K2440" s="480"/>
      <c r="L2440" s="931"/>
      <c r="M2440" s="931"/>
      <c r="N2440" s="683"/>
    </row>
    <row r="2441" spans="1:14" s="474" customFormat="1" ht="15" customHeight="1" x14ac:dyDescent="0.25">
      <c r="A2441" s="1001"/>
      <c r="B2441" s="1004"/>
      <c r="C2441" s="1007"/>
      <c r="D2441" s="1001"/>
      <c r="E2441" s="1001"/>
      <c r="F2441" s="472" t="s">
        <v>8361</v>
      </c>
      <c r="G2441" s="471">
        <v>26</v>
      </c>
      <c r="H2441" s="471" t="s">
        <v>6684</v>
      </c>
      <c r="I2441" s="473"/>
      <c r="J2441" s="473"/>
      <c r="K2441" s="480"/>
      <c r="L2441" s="931"/>
      <c r="M2441" s="931"/>
      <c r="N2441" s="683"/>
    </row>
    <row r="2442" spans="1:14" s="474" customFormat="1" ht="15" customHeight="1" x14ac:dyDescent="0.25">
      <c r="A2442" s="1001"/>
      <c r="B2442" s="1004"/>
      <c r="C2442" s="1007"/>
      <c r="D2442" s="1001"/>
      <c r="E2442" s="1001"/>
      <c r="F2442" s="472" t="s">
        <v>8362</v>
      </c>
      <c r="G2442" s="471">
        <v>4</v>
      </c>
      <c r="H2442" s="471" t="s">
        <v>6684</v>
      </c>
      <c r="I2442" s="473"/>
      <c r="J2442" s="473"/>
      <c r="K2442" s="480"/>
      <c r="L2442" s="931"/>
      <c r="M2442" s="931"/>
      <c r="N2442" s="683"/>
    </row>
    <row r="2443" spans="1:14" s="474" customFormat="1" ht="15" customHeight="1" x14ac:dyDescent="0.25">
      <c r="A2443" s="1001"/>
      <c r="B2443" s="1004"/>
      <c r="C2443" s="1007"/>
      <c r="D2443" s="1001"/>
      <c r="E2443" s="1001"/>
      <c r="F2443" s="472" t="s">
        <v>8363</v>
      </c>
      <c r="G2443" s="471">
        <v>1</v>
      </c>
      <c r="H2443" s="471" t="s">
        <v>6684</v>
      </c>
      <c r="I2443" s="473"/>
      <c r="J2443" s="473"/>
      <c r="K2443" s="480"/>
      <c r="L2443" s="931"/>
      <c r="M2443" s="931"/>
      <c r="N2443" s="683"/>
    </row>
    <row r="2444" spans="1:14" s="474" customFormat="1" ht="15" customHeight="1" x14ac:dyDescent="0.25">
      <c r="A2444" s="1001"/>
      <c r="B2444" s="1004"/>
      <c r="C2444" s="1007"/>
      <c r="D2444" s="1001"/>
      <c r="E2444" s="1001"/>
      <c r="F2444" s="472" t="s">
        <v>8364</v>
      </c>
      <c r="G2444" s="471">
        <v>3</v>
      </c>
      <c r="H2444" s="471" t="s">
        <v>6684</v>
      </c>
      <c r="I2444" s="473"/>
      <c r="J2444" s="473"/>
      <c r="K2444" s="480"/>
      <c r="L2444" s="931"/>
      <c r="M2444" s="931"/>
      <c r="N2444" s="683"/>
    </row>
    <row r="2445" spans="1:14" s="474" customFormat="1" ht="15" customHeight="1" x14ac:dyDescent="0.25">
      <c r="A2445" s="1001"/>
      <c r="B2445" s="1004"/>
      <c r="C2445" s="1007"/>
      <c r="D2445" s="1001"/>
      <c r="E2445" s="1002"/>
      <c r="F2445" s="472" t="s">
        <v>8365</v>
      </c>
      <c r="G2445" s="471">
        <v>72</v>
      </c>
      <c r="H2445" s="471" t="s">
        <v>6684</v>
      </c>
      <c r="I2445" s="473"/>
      <c r="J2445" s="473"/>
      <c r="K2445" s="480"/>
      <c r="L2445" s="931"/>
      <c r="M2445" s="931"/>
      <c r="N2445" s="683"/>
    </row>
    <row r="2446" spans="1:14" s="474" customFormat="1" ht="15" customHeight="1" x14ac:dyDescent="0.25">
      <c r="A2446" s="1001"/>
      <c r="B2446" s="1004"/>
      <c r="C2446" s="1007"/>
      <c r="D2446" s="1001"/>
      <c r="E2446" s="1000" t="s">
        <v>8163</v>
      </c>
      <c r="F2446" s="472" t="s">
        <v>8358</v>
      </c>
      <c r="G2446" s="471">
        <v>2</v>
      </c>
      <c r="H2446" s="471" t="s">
        <v>6684</v>
      </c>
      <c r="I2446" s="473"/>
      <c r="J2446" s="473"/>
      <c r="K2446" s="480"/>
      <c r="L2446" s="931"/>
      <c r="M2446" s="931"/>
      <c r="N2446" s="683"/>
    </row>
    <row r="2447" spans="1:14" s="474" customFormat="1" ht="15" customHeight="1" x14ac:dyDescent="0.25">
      <c r="A2447" s="1001"/>
      <c r="B2447" s="1004"/>
      <c r="C2447" s="1007"/>
      <c r="D2447" s="1001"/>
      <c r="E2447" s="1001"/>
      <c r="F2447" s="472" t="s">
        <v>8360</v>
      </c>
      <c r="G2447" s="471">
        <v>4</v>
      </c>
      <c r="H2447" s="471" t="s">
        <v>6684</v>
      </c>
      <c r="I2447" s="473"/>
      <c r="J2447" s="473"/>
      <c r="K2447" s="480"/>
      <c r="L2447" s="931"/>
      <c r="M2447" s="931"/>
      <c r="N2447" s="683"/>
    </row>
    <row r="2448" spans="1:14" s="474" customFormat="1" ht="15" customHeight="1" x14ac:dyDescent="0.25">
      <c r="A2448" s="1001"/>
      <c r="B2448" s="1004"/>
      <c r="C2448" s="1007"/>
      <c r="D2448" s="1001"/>
      <c r="E2448" s="1002"/>
      <c r="F2448" s="472" t="s">
        <v>8361</v>
      </c>
      <c r="G2448" s="471">
        <v>4</v>
      </c>
      <c r="H2448" s="471" t="s">
        <v>6684</v>
      </c>
      <c r="I2448" s="473"/>
      <c r="J2448" s="473"/>
      <c r="K2448" s="480"/>
      <c r="L2448" s="931"/>
      <c r="M2448" s="931"/>
      <c r="N2448" s="683"/>
    </row>
    <row r="2449" spans="1:14" s="474" customFormat="1" ht="67.5" x14ac:dyDescent="0.25">
      <c r="A2449" s="1001"/>
      <c r="B2449" s="1004"/>
      <c r="C2449" s="1007"/>
      <c r="D2449" s="1001"/>
      <c r="E2449" s="471" t="s">
        <v>8366</v>
      </c>
      <c r="F2449" s="472" t="s">
        <v>8367</v>
      </c>
      <c r="G2449" s="471">
        <v>3</v>
      </c>
      <c r="H2449" s="471" t="s">
        <v>6684</v>
      </c>
      <c r="I2449" s="473"/>
      <c r="J2449" s="473"/>
      <c r="K2449" s="480"/>
      <c r="L2449" s="931"/>
      <c r="M2449" s="931"/>
      <c r="N2449" s="683"/>
    </row>
    <row r="2450" spans="1:14" s="474" customFormat="1" ht="67.5" x14ac:dyDescent="0.25">
      <c r="A2450" s="1001"/>
      <c r="B2450" s="1004"/>
      <c r="C2450" s="1007"/>
      <c r="D2450" s="1001"/>
      <c r="E2450" s="471" t="s">
        <v>8368</v>
      </c>
      <c r="F2450" s="472" t="s">
        <v>8369</v>
      </c>
      <c r="G2450" s="471">
        <v>1</v>
      </c>
      <c r="H2450" s="471" t="s">
        <v>6684</v>
      </c>
      <c r="I2450" s="473"/>
      <c r="J2450" s="473"/>
      <c r="K2450" s="480"/>
      <c r="L2450" s="931"/>
      <c r="M2450" s="931"/>
      <c r="N2450" s="683"/>
    </row>
    <row r="2451" spans="1:14" s="474" customFormat="1" ht="67.5" x14ac:dyDescent="0.25">
      <c r="A2451" s="1001"/>
      <c r="B2451" s="1004"/>
      <c r="C2451" s="1007"/>
      <c r="D2451" s="1001"/>
      <c r="E2451" s="471" t="s">
        <v>8370</v>
      </c>
      <c r="F2451" s="472" t="s">
        <v>8371</v>
      </c>
      <c r="G2451" s="471">
        <v>3</v>
      </c>
      <c r="H2451" s="471" t="s">
        <v>6684</v>
      </c>
      <c r="I2451" s="473"/>
      <c r="J2451" s="473"/>
      <c r="K2451" s="480"/>
      <c r="L2451" s="931"/>
      <c r="M2451" s="931"/>
      <c r="N2451" s="683"/>
    </row>
    <row r="2452" spans="1:14" s="474" customFormat="1" ht="67.5" x14ac:dyDescent="0.25">
      <c r="A2452" s="1001"/>
      <c r="B2452" s="1004"/>
      <c r="C2452" s="1007"/>
      <c r="D2452" s="1001"/>
      <c r="E2452" s="471" t="s">
        <v>8372</v>
      </c>
      <c r="F2452" s="472" t="s">
        <v>8361</v>
      </c>
      <c r="G2452" s="471">
        <v>9</v>
      </c>
      <c r="H2452" s="471" t="s">
        <v>6684</v>
      </c>
      <c r="I2452" s="473"/>
      <c r="J2452" s="473"/>
      <c r="K2452" s="480"/>
      <c r="L2452" s="931"/>
      <c r="M2452" s="931"/>
      <c r="N2452" s="683"/>
    </row>
    <row r="2453" spans="1:14" s="474" customFormat="1" ht="67.5" x14ac:dyDescent="0.25">
      <c r="A2453" s="1001"/>
      <c r="B2453" s="1004"/>
      <c r="C2453" s="1007"/>
      <c r="D2453" s="1001"/>
      <c r="E2453" s="471" t="s">
        <v>8373</v>
      </c>
      <c r="F2453" s="472" t="s">
        <v>8362</v>
      </c>
      <c r="G2453" s="471">
        <v>1</v>
      </c>
      <c r="H2453" s="471" t="s">
        <v>6684</v>
      </c>
      <c r="I2453" s="473"/>
      <c r="J2453" s="473"/>
      <c r="K2453" s="480"/>
      <c r="L2453" s="931"/>
      <c r="M2453" s="931"/>
      <c r="N2453" s="683"/>
    </row>
    <row r="2454" spans="1:14" s="474" customFormat="1" ht="67.5" x14ac:dyDescent="0.25">
      <c r="A2454" s="1001"/>
      <c r="B2454" s="1004"/>
      <c r="C2454" s="1007"/>
      <c r="D2454" s="1001"/>
      <c r="E2454" s="471" t="s">
        <v>8374</v>
      </c>
      <c r="F2454" s="472" t="s">
        <v>8363</v>
      </c>
      <c r="G2454" s="471">
        <v>2</v>
      </c>
      <c r="H2454" s="471" t="s">
        <v>6684</v>
      </c>
      <c r="I2454" s="473"/>
      <c r="J2454" s="473"/>
      <c r="K2454" s="480"/>
      <c r="L2454" s="931"/>
      <c r="M2454" s="931"/>
      <c r="N2454" s="683"/>
    </row>
    <row r="2455" spans="1:14" s="474" customFormat="1" ht="67.5" x14ac:dyDescent="0.25">
      <c r="A2455" s="1001"/>
      <c r="B2455" s="1004"/>
      <c r="C2455" s="1007"/>
      <c r="D2455" s="1001"/>
      <c r="E2455" s="471" t="s">
        <v>8375</v>
      </c>
      <c r="F2455" s="472" t="s">
        <v>8376</v>
      </c>
      <c r="G2455" s="471">
        <v>2</v>
      </c>
      <c r="H2455" s="471" t="s">
        <v>6684</v>
      </c>
      <c r="I2455" s="473"/>
      <c r="J2455" s="473"/>
      <c r="K2455" s="480"/>
      <c r="L2455" s="931"/>
      <c r="M2455" s="931"/>
      <c r="N2455" s="683"/>
    </row>
    <row r="2456" spans="1:14" s="474" customFormat="1" ht="67.5" x14ac:dyDescent="0.25">
      <c r="A2456" s="1001"/>
      <c r="B2456" s="1004"/>
      <c r="C2456" s="1007"/>
      <c r="D2456" s="1001"/>
      <c r="E2456" s="471" t="s">
        <v>8377</v>
      </c>
      <c r="F2456" s="472" t="s">
        <v>8328</v>
      </c>
      <c r="G2456" s="471">
        <v>3</v>
      </c>
      <c r="H2456" s="471" t="s">
        <v>6684</v>
      </c>
      <c r="I2456" s="473"/>
      <c r="J2456" s="473"/>
      <c r="K2456" s="480"/>
      <c r="L2456" s="931"/>
      <c r="M2456" s="931"/>
      <c r="N2456" s="683"/>
    </row>
    <row r="2457" spans="1:14" s="474" customFormat="1" ht="56.25" x14ac:dyDescent="0.25">
      <c r="A2457" s="1002"/>
      <c r="B2457" s="1005"/>
      <c r="C2457" s="1008"/>
      <c r="D2457" s="1002"/>
      <c r="E2457" s="471" t="s">
        <v>8166</v>
      </c>
      <c r="F2457" s="472" t="s">
        <v>8352</v>
      </c>
      <c r="G2457" s="471">
        <v>1</v>
      </c>
      <c r="H2457" s="471" t="s">
        <v>6684</v>
      </c>
      <c r="I2457" s="473"/>
      <c r="J2457" s="473"/>
      <c r="K2457" s="480"/>
      <c r="L2457" s="932"/>
      <c r="M2457" s="932"/>
      <c r="N2457" s="683"/>
    </row>
    <row r="2458" spans="1:14" s="474" customFormat="1" ht="56.25" x14ac:dyDescent="0.25">
      <c r="A2458" s="1000" t="s">
        <v>8378</v>
      </c>
      <c r="B2458" s="1003" t="s">
        <v>6690</v>
      </c>
      <c r="C2458" s="1006" t="s">
        <v>7923</v>
      </c>
      <c r="D2458" s="1000" t="s">
        <v>8379</v>
      </c>
      <c r="E2458" s="471" t="s">
        <v>8322</v>
      </c>
      <c r="F2458" s="472" t="s">
        <v>8380</v>
      </c>
      <c r="G2458" s="471">
        <v>5</v>
      </c>
      <c r="H2458" s="471" t="s">
        <v>6684</v>
      </c>
      <c r="I2458" s="473"/>
      <c r="J2458" s="473"/>
      <c r="K2458" s="480"/>
      <c r="L2458" s="930"/>
      <c r="M2458" s="930"/>
      <c r="N2458" s="683"/>
    </row>
    <row r="2459" spans="1:14" s="474" customFormat="1" ht="67.5" x14ac:dyDescent="0.25">
      <c r="A2459" s="1001"/>
      <c r="B2459" s="1004"/>
      <c r="C2459" s="1007"/>
      <c r="D2459" s="1001"/>
      <c r="E2459" s="471" t="s">
        <v>8381</v>
      </c>
      <c r="F2459" s="472" t="s">
        <v>8382</v>
      </c>
      <c r="G2459" s="471">
        <v>7</v>
      </c>
      <c r="H2459" s="471" t="s">
        <v>6684</v>
      </c>
      <c r="I2459" s="473"/>
      <c r="J2459" s="473"/>
      <c r="K2459" s="480"/>
      <c r="L2459" s="931"/>
      <c r="M2459" s="931"/>
      <c r="N2459" s="683"/>
    </row>
    <row r="2460" spans="1:14" s="474" customFormat="1" ht="67.5" x14ac:dyDescent="0.25">
      <c r="A2460" s="1001"/>
      <c r="B2460" s="1004"/>
      <c r="C2460" s="1007"/>
      <c r="D2460" s="1001"/>
      <c r="E2460" s="471" t="s">
        <v>8337</v>
      </c>
      <c r="F2460" s="472" t="s">
        <v>8383</v>
      </c>
      <c r="G2460" s="471">
        <v>2</v>
      </c>
      <c r="H2460" s="471" t="s">
        <v>6684</v>
      </c>
      <c r="I2460" s="473"/>
      <c r="J2460" s="473"/>
      <c r="K2460" s="480"/>
      <c r="L2460" s="931"/>
      <c r="M2460" s="931"/>
      <c r="N2460" s="683"/>
    </row>
    <row r="2461" spans="1:14" s="474" customFormat="1" ht="67.5" x14ac:dyDescent="0.25">
      <c r="A2461" s="1001"/>
      <c r="B2461" s="1004"/>
      <c r="C2461" s="1007"/>
      <c r="D2461" s="1001"/>
      <c r="E2461" s="471" t="s">
        <v>8329</v>
      </c>
      <c r="F2461" s="472" t="s">
        <v>8384</v>
      </c>
      <c r="G2461" s="471">
        <v>232</v>
      </c>
      <c r="H2461" s="471" t="s">
        <v>6684</v>
      </c>
      <c r="I2461" s="473"/>
      <c r="J2461" s="473"/>
      <c r="K2461" s="480"/>
      <c r="L2461" s="931"/>
      <c r="M2461" s="931"/>
      <c r="N2461" s="683"/>
    </row>
    <row r="2462" spans="1:14" s="474" customFormat="1" ht="67.5" x14ac:dyDescent="0.25">
      <c r="A2462" s="1001"/>
      <c r="B2462" s="1004"/>
      <c r="C2462" s="1007"/>
      <c r="D2462" s="1001"/>
      <c r="E2462" s="471" t="s">
        <v>8337</v>
      </c>
      <c r="F2462" s="472" t="s">
        <v>8385</v>
      </c>
      <c r="G2462" s="471">
        <v>4</v>
      </c>
      <c r="H2462" s="471" t="s">
        <v>6684</v>
      </c>
      <c r="I2462" s="473"/>
      <c r="J2462" s="473"/>
      <c r="K2462" s="480"/>
      <c r="L2462" s="931"/>
      <c r="M2462" s="931"/>
      <c r="N2462" s="683"/>
    </row>
    <row r="2463" spans="1:14" s="474" customFormat="1" ht="56.25" x14ac:dyDescent="0.25">
      <c r="A2463" s="1001"/>
      <c r="B2463" s="1004"/>
      <c r="C2463" s="1007"/>
      <c r="D2463" s="1001"/>
      <c r="E2463" s="471" t="s">
        <v>8155</v>
      </c>
      <c r="F2463" s="472" t="s">
        <v>8380</v>
      </c>
      <c r="G2463" s="471">
        <v>46</v>
      </c>
      <c r="H2463" s="471" t="s">
        <v>6684</v>
      </c>
      <c r="I2463" s="473"/>
      <c r="J2463" s="473"/>
      <c r="K2463" s="480"/>
      <c r="L2463" s="931"/>
      <c r="M2463" s="931"/>
      <c r="N2463" s="683"/>
    </row>
    <row r="2464" spans="1:14" s="474" customFormat="1" ht="56.25" x14ac:dyDescent="0.25">
      <c r="A2464" s="1001"/>
      <c r="B2464" s="1004"/>
      <c r="C2464" s="1007"/>
      <c r="D2464" s="1001"/>
      <c r="E2464" s="471" t="s">
        <v>8155</v>
      </c>
      <c r="F2464" s="472" t="s">
        <v>8386</v>
      </c>
      <c r="G2464" s="471">
        <v>2113</v>
      </c>
      <c r="H2464" s="471" t="s">
        <v>6684</v>
      </c>
      <c r="I2464" s="473"/>
      <c r="J2464" s="473"/>
      <c r="K2464" s="480"/>
      <c r="L2464" s="931"/>
      <c r="M2464" s="931"/>
      <c r="N2464" s="683"/>
    </row>
    <row r="2465" spans="1:14" s="474" customFormat="1" ht="78.75" x14ac:dyDescent="0.25">
      <c r="A2465" s="1001"/>
      <c r="B2465" s="1004"/>
      <c r="C2465" s="1007"/>
      <c r="D2465" s="1001"/>
      <c r="E2465" s="471" t="s">
        <v>8156</v>
      </c>
      <c r="F2465" s="472" t="s">
        <v>8380</v>
      </c>
      <c r="G2465" s="471">
        <v>3</v>
      </c>
      <c r="H2465" s="471" t="s">
        <v>6684</v>
      </c>
      <c r="I2465" s="473"/>
      <c r="J2465" s="473"/>
      <c r="K2465" s="480"/>
      <c r="L2465" s="931"/>
      <c r="M2465" s="931"/>
      <c r="N2465" s="683"/>
    </row>
    <row r="2466" spans="1:14" s="474" customFormat="1" ht="15" customHeight="1" x14ac:dyDescent="0.25">
      <c r="A2466" s="1001"/>
      <c r="B2466" s="1004"/>
      <c r="C2466" s="1007"/>
      <c r="D2466" s="1001"/>
      <c r="E2466" s="1000" t="s">
        <v>8157</v>
      </c>
      <c r="F2466" s="472" t="s">
        <v>8387</v>
      </c>
      <c r="G2466" s="471">
        <v>3</v>
      </c>
      <c r="H2466" s="471" t="s">
        <v>6684</v>
      </c>
      <c r="I2466" s="473"/>
      <c r="J2466" s="473"/>
      <c r="K2466" s="480"/>
      <c r="L2466" s="931"/>
      <c r="M2466" s="931"/>
      <c r="N2466" s="683"/>
    </row>
    <row r="2467" spans="1:14" s="474" customFormat="1" ht="15" customHeight="1" x14ac:dyDescent="0.25">
      <c r="A2467" s="1001"/>
      <c r="B2467" s="1004"/>
      <c r="C2467" s="1007"/>
      <c r="D2467" s="1001"/>
      <c r="E2467" s="1001"/>
      <c r="F2467" s="472" t="s">
        <v>8388</v>
      </c>
      <c r="G2467" s="471">
        <v>1</v>
      </c>
      <c r="H2467" s="471" t="s">
        <v>6684</v>
      </c>
      <c r="I2467" s="473"/>
      <c r="J2467" s="473"/>
      <c r="K2467" s="480"/>
      <c r="L2467" s="931"/>
      <c r="M2467" s="931"/>
      <c r="N2467" s="683"/>
    </row>
    <row r="2468" spans="1:14" s="474" customFormat="1" ht="15" customHeight="1" x14ac:dyDescent="0.25">
      <c r="A2468" s="1001"/>
      <c r="B2468" s="1004"/>
      <c r="C2468" s="1007"/>
      <c r="D2468" s="1001"/>
      <c r="E2468" s="1001"/>
      <c r="F2468" s="472" t="s">
        <v>8389</v>
      </c>
      <c r="G2468" s="471">
        <v>3</v>
      </c>
      <c r="H2468" s="471" t="s">
        <v>6684</v>
      </c>
      <c r="I2468" s="473"/>
      <c r="J2468" s="473"/>
      <c r="K2468" s="480"/>
      <c r="L2468" s="931"/>
      <c r="M2468" s="931"/>
      <c r="N2468" s="683"/>
    </row>
    <row r="2469" spans="1:14" s="474" customFormat="1" ht="15" customHeight="1" x14ac:dyDescent="0.25">
      <c r="A2469" s="1001"/>
      <c r="B2469" s="1004"/>
      <c r="C2469" s="1007"/>
      <c r="D2469" s="1001"/>
      <c r="E2469" s="1001"/>
      <c r="F2469" s="472" t="s">
        <v>8390</v>
      </c>
      <c r="G2469" s="471">
        <v>2</v>
      </c>
      <c r="H2469" s="471" t="s">
        <v>6684</v>
      </c>
      <c r="I2469" s="473"/>
      <c r="J2469" s="473"/>
      <c r="K2469" s="480"/>
      <c r="L2469" s="931"/>
      <c r="M2469" s="931"/>
      <c r="N2469" s="683"/>
    </row>
    <row r="2470" spans="1:14" s="474" customFormat="1" ht="33" customHeight="1" x14ac:dyDescent="0.25">
      <c r="A2470" s="1001"/>
      <c r="B2470" s="1004"/>
      <c r="C2470" s="1007"/>
      <c r="D2470" s="1001"/>
      <c r="E2470" s="1002"/>
      <c r="F2470" s="472" t="s">
        <v>8391</v>
      </c>
      <c r="G2470" s="471">
        <v>8</v>
      </c>
      <c r="H2470" s="471" t="s">
        <v>6684</v>
      </c>
      <c r="I2470" s="473"/>
      <c r="J2470" s="473"/>
      <c r="K2470" s="480"/>
      <c r="L2470" s="931"/>
      <c r="M2470" s="931"/>
      <c r="N2470" s="683"/>
    </row>
    <row r="2471" spans="1:14" s="474" customFormat="1" ht="67.5" x14ac:dyDescent="0.25">
      <c r="A2471" s="1001"/>
      <c r="B2471" s="1004"/>
      <c r="C2471" s="1007"/>
      <c r="D2471" s="1001"/>
      <c r="E2471" s="471" t="s">
        <v>8158</v>
      </c>
      <c r="F2471" s="472" t="s">
        <v>8392</v>
      </c>
      <c r="G2471" s="471">
        <v>3</v>
      </c>
      <c r="H2471" s="471" t="s">
        <v>6684</v>
      </c>
      <c r="I2471" s="473"/>
      <c r="J2471" s="473"/>
      <c r="K2471" s="480"/>
      <c r="L2471" s="931"/>
      <c r="M2471" s="931"/>
      <c r="N2471" s="683"/>
    </row>
    <row r="2472" spans="1:14" s="474" customFormat="1" ht="15" customHeight="1" x14ac:dyDescent="0.25">
      <c r="A2472" s="1001"/>
      <c r="B2472" s="1004"/>
      <c r="C2472" s="1007"/>
      <c r="D2472" s="1001"/>
      <c r="E2472" s="1000" t="s">
        <v>8162</v>
      </c>
      <c r="F2472" s="472" t="s">
        <v>8392</v>
      </c>
      <c r="G2472" s="471">
        <v>4193</v>
      </c>
      <c r="H2472" s="471" t="s">
        <v>6684</v>
      </c>
      <c r="I2472" s="473"/>
      <c r="J2472" s="473"/>
      <c r="K2472" s="480"/>
      <c r="L2472" s="931"/>
      <c r="M2472" s="931"/>
      <c r="N2472" s="683"/>
    </row>
    <row r="2473" spans="1:14" s="474" customFormat="1" ht="15" customHeight="1" x14ac:dyDescent="0.25">
      <c r="A2473" s="1002"/>
      <c r="B2473" s="1005"/>
      <c r="C2473" s="1008"/>
      <c r="D2473" s="1002"/>
      <c r="E2473" s="1002"/>
      <c r="F2473" s="472" t="s">
        <v>8393</v>
      </c>
      <c r="G2473" s="471">
        <v>4</v>
      </c>
      <c r="H2473" s="471" t="s">
        <v>6684</v>
      </c>
      <c r="I2473" s="473"/>
      <c r="J2473" s="473"/>
      <c r="K2473" s="480"/>
      <c r="L2473" s="932"/>
      <c r="M2473" s="932"/>
      <c r="N2473" s="683"/>
    </row>
    <row r="2474" spans="1:14" s="474" customFormat="1" ht="56.25" x14ac:dyDescent="0.25">
      <c r="A2474" s="1000" t="s">
        <v>8394</v>
      </c>
      <c r="B2474" s="1003" t="s">
        <v>6690</v>
      </c>
      <c r="C2474" s="1006" t="s">
        <v>7923</v>
      </c>
      <c r="D2474" s="1000" t="s">
        <v>414</v>
      </c>
      <c r="E2474" s="471" t="s">
        <v>8395</v>
      </c>
      <c r="F2474" s="472" t="s">
        <v>8396</v>
      </c>
      <c r="G2474" s="471">
        <v>1</v>
      </c>
      <c r="H2474" s="471" t="s">
        <v>6684</v>
      </c>
      <c r="I2474" s="473"/>
      <c r="J2474" s="473"/>
      <c r="K2474" s="933"/>
      <c r="L2474" s="930"/>
      <c r="M2474" s="930"/>
      <c r="N2474" s="683"/>
    </row>
    <row r="2475" spans="1:14" s="474" customFormat="1" ht="67.5" x14ac:dyDescent="0.25">
      <c r="A2475" s="1001"/>
      <c r="B2475" s="1004"/>
      <c r="C2475" s="1007"/>
      <c r="D2475" s="1001"/>
      <c r="E2475" s="471" t="s">
        <v>8397</v>
      </c>
      <c r="F2475" s="472" t="s">
        <v>8396</v>
      </c>
      <c r="G2475" s="471">
        <v>1</v>
      </c>
      <c r="H2475" s="471" t="s">
        <v>6684</v>
      </c>
      <c r="I2475" s="473"/>
      <c r="J2475" s="473"/>
      <c r="K2475" s="934"/>
      <c r="L2475" s="931"/>
      <c r="M2475" s="931"/>
      <c r="N2475" s="683"/>
    </row>
    <row r="2476" spans="1:14" s="474" customFormat="1" ht="56.25" x14ac:dyDescent="0.25">
      <c r="A2476" s="1001"/>
      <c r="B2476" s="1004"/>
      <c r="C2476" s="1007"/>
      <c r="D2476" s="1001"/>
      <c r="E2476" s="471" t="s">
        <v>8155</v>
      </c>
      <c r="F2476" s="472" t="s">
        <v>8396</v>
      </c>
      <c r="G2476" s="471">
        <v>3</v>
      </c>
      <c r="H2476" s="471" t="s">
        <v>6684</v>
      </c>
      <c r="I2476" s="473"/>
      <c r="J2476" s="473"/>
      <c r="K2476" s="934"/>
      <c r="L2476" s="931"/>
      <c r="M2476" s="931"/>
      <c r="N2476" s="683"/>
    </row>
    <row r="2477" spans="1:14" s="474" customFormat="1" ht="78.75" x14ac:dyDescent="0.25">
      <c r="A2477" s="1001"/>
      <c r="B2477" s="1004"/>
      <c r="C2477" s="1007"/>
      <c r="D2477" s="1001"/>
      <c r="E2477" s="471" t="s">
        <v>8156</v>
      </c>
      <c r="F2477" s="472" t="s">
        <v>8396</v>
      </c>
      <c r="G2477" s="471">
        <v>1</v>
      </c>
      <c r="H2477" s="471" t="s">
        <v>6684</v>
      </c>
      <c r="I2477" s="473"/>
      <c r="J2477" s="473"/>
      <c r="K2477" s="934"/>
      <c r="L2477" s="931"/>
      <c r="M2477" s="931"/>
      <c r="N2477" s="683"/>
    </row>
    <row r="2478" spans="1:14" s="474" customFormat="1" ht="123.75" x14ac:dyDescent="0.25">
      <c r="A2478" s="1001"/>
      <c r="B2478" s="1004"/>
      <c r="C2478" s="1007"/>
      <c r="D2478" s="1001"/>
      <c r="E2478" s="471" t="s">
        <v>8157</v>
      </c>
      <c r="F2478" s="472" t="s">
        <v>8398</v>
      </c>
      <c r="G2478" s="471">
        <v>1</v>
      </c>
      <c r="H2478" s="471" t="s">
        <v>6684</v>
      </c>
      <c r="I2478" s="473"/>
      <c r="J2478" s="473"/>
      <c r="K2478" s="934"/>
      <c r="L2478" s="931"/>
      <c r="M2478" s="931"/>
      <c r="N2478" s="683"/>
    </row>
    <row r="2479" spans="1:14" s="474" customFormat="1" ht="67.5" x14ac:dyDescent="0.25">
      <c r="A2479" s="1001"/>
      <c r="B2479" s="1004"/>
      <c r="C2479" s="1007"/>
      <c r="D2479" s="1001"/>
      <c r="E2479" s="471" t="s">
        <v>8158</v>
      </c>
      <c r="F2479" s="472" t="s">
        <v>439</v>
      </c>
      <c r="G2479" s="471">
        <v>1</v>
      </c>
      <c r="H2479" s="471" t="s">
        <v>6684</v>
      </c>
      <c r="I2479" s="473"/>
      <c r="J2479" s="473"/>
      <c r="K2479" s="934"/>
      <c r="L2479" s="931"/>
      <c r="M2479" s="931"/>
      <c r="N2479" s="683"/>
    </row>
    <row r="2480" spans="1:14" s="474" customFormat="1" ht="67.5" x14ac:dyDescent="0.25">
      <c r="A2480" s="1001"/>
      <c r="B2480" s="1004"/>
      <c r="C2480" s="1007"/>
      <c r="D2480" s="1001"/>
      <c r="E2480" s="471" t="s">
        <v>8399</v>
      </c>
      <c r="F2480" s="472" t="s">
        <v>8396</v>
      </c>
      <c r="G2480" s="471">
        <v>2</v>
      </c>
      <c r="H2480" s="471" t="s">
        <v>6684</v>
      </c>
      <c r="I2480" s="473"/>
      <c r="J2480" s="473"/>
      <c r="K2480" s="934"/>
      <c r="L2480" s="931"/>
      <c r="M2480" s="931"/>
      <c r="N2480" s="683"/>
    </row>
    <row r="2481" spans="1:14" s="474" customFormat="1" ht="67.5" x14ac:dyDescent="0.25">
      <c r="A2481" s="1001"/>
      <c r="B2481" s="1004"/>
      <c r="C2481" s="1007"/>
      <c r="D2481" s="1001"/>
      <c r="E2481" s="471" t="s">
        <v>8264</v>
      </c>
      <c r="F2481" s="472" t="s">
        <v>8396</v>
      </c>
      <c r="G2481" s="471">
        <v>1</v>
      </c>
      <c r="H2481" s="471" t="s">
        <v>6684</v>
      </c>
      <c r="I2481" s="473"/>
      <c r="J2481" s="473"/>
      <c r="K2481" s="934"/>
      <c r="L2481" s="931"/>
      <c r="M2481" s="931"/>
      <c r="N2481" s="683"/>
    </row>
    <row r="2482" spans="1:14" s="474" customFormat="1" ht="90" x14ac:dyDescent="0.25">
      <c r="A2482" s="1001"/>
      <c r="B2482" s="1004"/>
      <c r="C2482" s="1007"/>
      <c r="D2482" s="1001"/>
      <c r="E2482" s="471" t="s">
        <v>8161</v>
      </c>
      <c r="F2482" s="472" t="s">
        <v>8396</v>
      </c>
      <c r="G2482" s="471">
        <v>1</v>
      </c>
      <c r="H2482" s="471" t="s">
        <v>6684</v>
      </c>
      <c r="I2482" s="473"/>
      <c r="J2482" s="473"/>
      <c r="K2482" s="934"/>
      <c r="L2482" s="931"/>
      <c r="M2482" s="931"/>
      <c r="N2482" s="683"/>
    </row>
    <row r="2483" spans="1:14" s="474" customFormat="1" ht="78.75" x14ac:dyDescent="0.25">
      <c r="A2483" s="1001"/>
      <c r="B2483" s="1004"/>
      <c r="C2483" s="1007"/>
      <c r="D2483" s="1001"/>
      <c r="E2483" s="471" t="s">
        <v>8400</v>
      </c>
      <c r="F2483" s="472" t="s">
        <v>8396</v>
      </c>
      <c r="G2483" s="471">
        <v>4</v>
      </c>
      <c r="H2483" s="471" t="s">
        <v>6684</v>
      </c>
      <c r="I2483" s="473"/>
      <c r="J2483" s="473"/>
      <c r="K2483" s="934"/>
      <c r="L2483" s="931"/>
      <c r="M2483" s="931"/>
      <c r="N2483" s="683"/>
    </row>
    <row r="2484" spans="1:14" s="474" customFormat="1" ht="67.5" x14ac:dyDescent="0.25">
      <c r="A2484" s="1001"/>
      <c r="B2484" s="1004"/>
      <c r="C2484" s="1007"/>
      <c r="D2484" s="1001"/>
      <c r="E2484" s="471" t="s">
        <v>8163</v>
      </c>
      <c r="F2484" s="472" t="s">
        <v>8396</v>
      </c>
      <c r="G2484" s="471">
        <v>2</v>
      </c>
      <c r="H2484" s="471" t="s">
        <v>6684</v>
      </c>
      <c r="I2484" s="473"/>
      <c r="J2484" s="473"/>
      <c r="K2484" s="934"/>
      <c r="L2484" s="931"/>
      <c r="M2484" s="931"/>
      <c r="N2484" s="683"/>
    </row>
    <row r="2485" spans="1:14" s="474" customFormat="1" ht="67.5" x14ac:dyDescent="0.25">
      <c r="A2485" s="1001"/>
      <c r="B2485" s="1004"/>
      <c r="C2485" s="1007"/>
      <c r="D2485" s="1001"/>
      <c r="E2485" s="471" t="s">
        <v>8401</v>
      </c>
      <c r="F2485" s="472" t="s">
        <v>8396</v>
      </c>
      <c r="G2485" s="471">
        <v>1</v>
      </c>
      <c r="H2485" s="471" t="s">
        <v>6684</v>
      </c>
      <c r="I2485" s="473"/>
      <c r="J2485" s="473"/>
      <c r="K2485" s="934"/>
      <c r="L2485" s="931"/>
      <c r="M2485" s="931"/>
      <c r="N2485" s="683"/>
    </row>
    <row r="2486" spans="1:14" s="474" customFormat="1" ht="45" x14ac:dyDescent="0.25">
      <c r="A2486" s="1002"/>
      <c r="B2486" s="1005"/>
      <c r="C2486" s="1008"/>
      <c r="D2486" s="1002"/>
      <c r="E2486" s="471" t="s">
        <v>8165</v>
      </c>
      <c r="F2486" s="472" t="s">
        <v>8396</v>
      </c>
      <c r="G2486" s="471">
        <v>1</v>
      </c>
      <c r="H2486" s="471" t="s">
        <v>6684</v>
      </c>
      <c r="I2486" s="473"/>
      <c r="J2486" s="473"/>
      <c r="K2486" s="935"/>
      <c r="L2486" s="932"/>
      <c r="M2486" s="932"/>
      <c r="N2486" s="683"/>
    </row>
    <row r="2487" spans="1:14" s="474" customFormat="1" ht="22.5" x14ac:dyDescent="0.25">
      <c r="A2487" s="1000" t="s">
        <v>8394</v>
      </c>
      <c r="B2487" s="1003" t="s">
        <v>6690</v>
      </c>
      <c r="C2487" s="1006" t="s">
        <v>7923</v>
      </c>
      <c r="D2487" s="1000" t="s">
        <v>8402</v>
      </c>
      <c r="E2487" s="471" t="s">
        <v>8403</v>
      </c>
      <c r="F2487" s="472" t="s">
        <v>8404</v>
      </c>
      <c r="G2487" s="471">
        <v>26</v>
      </c>
      <c r="H2487" s="471" t="s">
        <v>6684</v>
      </c>
      <c r="I2487" s="473"/>
      <c r="J2487" s="473"/>
      <c r="K2487" s="933"/>
      <c r="L2487" s="930"/>
      <c r="M2487" s="930"/>
      <c r="N2487" s="683"/>
    </row>
    <row r="2488" spans="1:14" s="474" customFormat="1" ht="33.75" x14ac:dyDescent="0.25">
      <c r="A2488" s="1001"/>
      <c r="B2488" s="1004"/>
      <c r="C2488" s="1007"/>
      <c r="D2488" s="1001"/>
      <c r="E2488" s="471" t="s">
        <v>8405</v>
      </c>
      <c r="F2488" s="472" t="s">
        <v>8406</v>
      </c>
      <c r="G2488" s="471">
        <v>6</v>
      </c>
      <c r="H2488" s="471" t="s">
        <v>6684</v>
      </c>
      <c r="I2488" s="473"/>
      <c r="J2488" s="473"/>
      <c r="K2488" s="934"/>
      <c r="L2488" s="931"/>
      <c r="M2488" s="931"/>
      <c r="N2488" s="683"/>
    </row>
    <row r="2489" spans="1:14" s="474" customFormat="1" ht="22.5" x14ac:dyDescent="0.25">
      <c r="A2489" s="1001"/>
      <c r="B2489" s="1004"/>
      <c r="C2489" s="1007"/>
      <c r="D2489" s="1001"/>
      <c r="E2489" s="471" t="s">
        <v>8407</v>
      </c>
      <c r="F2489" s="472" t="s">
        <v>8408</v>
      </c>
      <c r="G2489" s="471">
        <v>30</v>
      </c>
      <c r="H2489" s="471" t="s">
        <v>6684</v>
      </c>
      <c r="I2489" s="473"/>
      <c r="J2489" s="473"/>
      <c r="K2489" s="934"/>
      <c r="L2489" s="931"/>
      <c r="M2489" s="931"/>
      <c r="N2489" s="683"/>
    </row>
    <row r="2490" spans="1:14" s="474" customFormat="1" ht="33.75" x14ac:dyDescent="0.25">
      <c r="A2490" s="1001"/>
      <c r="B2490" s="1004"/>
      <c r="C2490" s="1007"/>
      <c r="D2490" s="1001"/>
      <c r="E2490" s="471" t="s">
        <v>8409</v>
      </c>
      <c r="F2490" s="472" t="s">
        <v>8408</v>
      </c>
      <c r="G2490" s="471">
        <v>1</v>
      </c>
      <c r="H2490" s="471" t="s">
        <v>6684</v>
      </c>
      <c r="I2490" s="473"/>
      <c r="J2490" s="473"/>
      <c r="K2490" s="934"/>
      <c r="L2490" s="931"/>
      <c r="M2490" s="931"/>
      <c r="N2490" s="683"/>
    </row>
    <row r="2491" spans="1:14" s="474" customFormat="1" ht="67.5" x14ac:dyDescent="0.25">
      <c r="A2491" s="1001"/>
      <c r="B2491" s="1004"/>
      <c r="C2491" s="1007"/>
      <c r="D2491" s="1001"/>
      <c r="E2491" s="471" t="s">
        <v>8410</v>
      </c>
      <c r="F2491" s="472" t="s">
        <v>8408</v>
      </c>
      <c r="G2491" s="471">
        <v>1</v>
      </c>
      <c r="H2491" s="471" t="s">
        <v>6684</v>
      </c>
      <c r="I2491" s="473"/>
      <c r="J2491" s="473"/>
      <c r="K2491" s="934"/>
      <c r="L2491" s="931"/>
      <c r="M2491" s="931"/>
      <c r="N2491" s="683"/>
    </row>
    <row r="2492" spans="1:14" s="474" customFormat="1" ht="33.75" x14ac:dyDescent="0.25">
      <c r="A2492" s="1001"/>
      <c r="B2492" s="1004"/>
      <c r="C2492" s="1007"/>
      <c r="D2492" s="1001"/>
      <c r="E2492" s="471" t="s">
        <v>8411</v>
      </c>
      <c r="F2492" s="472" t="s">
        <v>8406</v>
      </c>
      <c r="G2492" s="471">
        <v>42</v>
      </c>
      <c r="H2492" s="471" t="s">
        <v>6684</v>
      </c>
      <c r="I2492" s="473"/>
      <c r="J2492" s="473"/>
      <c r="K2492" s="934"/>
      <c r="L2492" s="931"/>
      <c r="M2492" s="931"/>
      <c r="N2492" s="683"/>
    </row>
    <row r="2493" spans="1:14" s="474" customFormat="1" ht="33.75" x14ac:dyDescent="0.25">
      <c r="A2493" s="1001"/>
      <c r="B2493" s="1004"/>
      <c r="C2493" s="1007"/>
      <c r="D2493" s="1001"/>
      <c r="E2493" s="471" t="s">
        <v>8412</v>
      </c>
      <c r="F2493" s="472" t="s">
        <v>8413</v>
      </c>
      <c r="G2493" s="471">
        <v>16</v>
      </c>
      <c r="H2493" s="471" t="s">
        <v>6684</v>
      </c>
      <c r="I2493" s="473"/>
      <c r="J2493" s="473"/>
      <c r="K2493" s="934"/>
      <c r="L2493" s="931"/>
      <c r="M2493" s="931"/>
      <c r="N2493" s="683"/>
    </row>
    <row r="2494" spans="1:14" s="474" customFormat="1" ht="56.25" x14ac:dyDescent="0.25">
      <c r="A2494" s="1001"/>
      <c r="B2494" s="1004"/>
      <c r="C2494" s="1007"/>
      <c r="D2494" s="1001"/>
      <c r="E2494" s="471" t="s">
        <v>8414</v>
      </c>
      <c r="F2494" s="472" t="s">
        <v>8415</v>
      </c>
      <c r="G2494" s="471">
        <v>16</v>
      </c>
      <c r="H2494" s="471" t="s">
        <v>6684</v>
      </c>
      <c r="I2494" s="473"/>
      <c r="J2494" s="473"/>
      <c r="K2494" s="934"/>
      <c r="L2494" s="931"/>
      <c r="M2494" s="931"/>
      <c r="N2494" s="683"/>
    </row>
    <row r="2495" spans="1:14" s="474" customFormat="1" ht="56.25" x14ac:dyDescent="0.25">
      <c r="A2495" s="1002"/>
      <c r="B2495" s="1005"/>
      <c r="C2495" s="1008"/>
      <c r="D2495" s="1002"/>
      <c r="E2495" s="471" t="s">
        <v>8416</v>
      </c>
      <c r="F2495" s="472" t="s">
        <v>8415</v>
      </c>
      <c r="G2495" s="471">
        <v>2</v>
      </c>
      <c r="H2495" s="471" t="s">
        <v>6684</v>
      </c>
      <c r="I2495" s="473"/>
      <c r="J2495" s="473"/>
      <c r="K2495" s="935"/>
      <c r="L2495" s="932"/>
      <c r="M2495" s="932"/>
      <c r="N2495" s="683"/>
    </row>
    <row r="2496" spans="1:14" s="474" customFormat="1" ht="90" x14ac:dyDescent="0.25">
      <c r="A2496" s="1000" t="s">
        <v>8417</v>
      </c>
      <c r="B2496" s="1003" t="s">
        <v>6690</v>
      </c>
      <c r="C2496" s="1006" t="s">
        <v>7923</v>
      </c>
      <c r="D2496" s="1000" t="s">
        <v>8418</v>
      </c>
      <c r="E2496" s="471" t="s">
        <v>8419</v>
      </c>
      <c r="F2496" s="472" t="s">
        <v>8420</v>
      </c>
      <c r="G2496" s="471">
        <v>192</v>
      </c>
      <c r="H2496" s="471"/>
      <c r="I2496" s="473"/>
      <c r="J2496" s="473"/>
      <c r="K2496" s="933"/>
      <c r="L2496" s="930"/>
      <c r="M2496" s="930"/>
      <c r="N2496" s="683"/>
    </row>
    <row r="2497" spans="1:14" s="474" customFormat="1" ht="90" x14ac:dyDescent="0.25">
      <c r="A2497" s="1001"/>
      <c r="B2497" s="1004"/>
      <c r="C2497" s="1007"/>
      <c r="D2497" s="1001"/>
      <c r="E2497" s="471" t="s">
        <v>8421</v>
      </c>
      <c r="F2497" s="472" t="s">
        <v>8420</v>
      </c>
      <c r="G2497" s="471">
        <v>8</v>
      </c>
      <c r="H2497" s="471"/>
      <c r="I2497" s="473"/>
      <c r="J2497" s="473"/>
      <c r="K2497" s="934"/>
      <c r="L2497" s="931"/>
      <c r="M2497" s="931"/>
      <c r="N2497" s="683"/>
    </row>
    <row r="2498" spans="1:14" s="474" customFormat="1" ht="15" customHeight="1" x14ac:dyDescent="0.25">
      <c r="A2498" s="1001"/>
      <c r="B2498" s="1004"/>
      <c r="C2498" s="1007"/>
      <c r="D2498" s="1001"/>
      <c r="E2498" s="1000" t="s">
        <v>8322</v>
      </c>
      <c r="F2498" s="472" t="s">
        <v>8422</v>
      </c>
      <c r="G2498" s="471">
        <v>1</v>
      </c>
      <c r="H2498" s="471" t="s">
        <v>6684</v>
      </c>
      <c r="I2498" s="473"/>
      <c r="J2498" s="473"/>
      <c r="K2498" s="934"/>
      <c r="L2498" s="931"/>
      <c r="M2498" s="931"/>
      <c r="N2498" s="683"/>
    </row>
    <row r="2499" spans="1:14" s="474" customFormat="1" ht="15" customHeight="1" x14ac:dyDescent="0.25">
      <c r="A2499" s="1001"/>
      <c r="B2499" s="1004"/>
      <c r="C2499" s="1007"/>
      <c r="D2499" s="1001"/>
      <c r="E2499" s="1001"/>
      <c r="F2499" s="472" t="s">
        <v>8423</v>
      </c>
      <c r="G2499" s="471">
        <v>2</v>
      </c>
      <c r="H2499" s="471" t="s">
        <v>6684</v>
      </c>
      <c r="I2499" s="473"/>
      <c r="J2499" s="473"/>
      <c r="K2499" s="934"/>
      <c r="L2499" s="931"/>
      <c r="M2499" s="931"/>
      <c r="N2499" s="683"/>
    </row>
    <row r="2500" spans="1:14" s="474" customFormat="1" ht="15" customHeight="1" x14ac:dyDescent="0.25">
      <c r="A2500" s="1001"/>
      <c r="B2500" s="1004"/>
      <c r="C2500" s="1007"/>
      <c r="D2500" s="1001"/>
      <c r="E2500" s="1001"/>
      <c r="F2500" s="472" t="s">
        <v>8424</v>
      </c>
      <c r="G2500" s="471">
        <v>2</v>
      </c>
      <c r="H2500" s="471" t="s">
        <v>6684</v>
      </c>
      <c r="I2500" s="473"/>
      <c r="J2500" s="473"/>
      <c r="K2500" s="934"/>
      <c r="L2500" s="931"/>
      <c r="M2500" s="931"/>
      <c r="N2500" s="683"/>
    </row>
    <row r="2501" spans="1:14" s="474" customFormat="1" ht="15" customHeight="1" x14ac:dyDescent="0.25">
      <c r="A2501" s="1001"/>
      <c r="B2501" s="1004"/>
      <c r="C2501" s="1007"/>
      <c r="D2501" s="1001"/>
      <c r="E2501" s="1001"/>
      <c r="F2501" s="472" t="s">
        <v>8425</v>
      </c>
      <c r="G2501" s="471">
        <v>1</v>
      </c>
      <c r="H2501" s="471" t="s">
        <v>6684</v>
      </c>
      <c r="I2501" s="473"/>
      <c r="J2501" s="473"/>
      <c r="K2501" s="934"/>
      <c r="L2501" s="931"/>
      <c r="M2501" s="931"/>
      <c r="N2501" s="683"/>
    </row>
    <row r="2502" spans="1:14" s="474" customFormat="1" ht="15" customHeight="1" x14ac:dyDescent="0.25">
      <c r="A2502" s="1001"/>
      <c r="B2502" s="1004"/>
      <c r="C2502" s="1007"/>
      <c r="D2502" s="1001"/>
      <c r="E2502" s="1002"/>
      <c r="F2502" s="472" t="s">
        <v>8426</v>
      </c>
      <c r="G2502" s="471">
        <v>1</v>
      </c>
      <c r="H2502" s="471" t="s">
        <v>6684</v>
      </c>
      <c r="I2502" s="473"/>
      <c r="J2502" s="473"/>
      <c r="K2502" s="934"/>
      <c r="L2502" s="931"/>
      <c r="M2502" s="931"/>
      <c r="N2502" s="683"/>
    </row>
    <row r="2503" spans="1:14" s="474" customFormat="1" ht="67.5" x14ac:dyDescent="0.25">
      <c r="A2503" s="1001"/>
      <c r="B2503" s="1004"/>
      <c r="C2503" s="1007"/>
      <c r="D2503" s="1001"/>
      <c r="E2503" s="471" t="s">
        <v>8427</v>
      </c>
      <c r="F2503" s="472" t="s">
        <v>8428</v>
      </c>
      <c r="G2503" s="471">
        <v>1</v>
      </c>
      <c r="H2503" s="471" t="s">
        <v>6684</v>
      </c>
      <c r="I2503" s="473"/>
      <c r="J2503" s="473"/>
      <c r="K2503" s="934"/>
      <c r="L2503" s="931"/>
      <c r="M2503" s="931"/>
      <c r="N2503" s="683"/>
    </row>
    <row r="2504" spans="1:14" s="474" customFormat="1" ht="56.25" x14ac:dyDescent="0.25">
      <c r="A2504" s="1001"/>
      <c r="B2504" s="1004"/>
      <c r="C2504" s="1007"/>
      <c r="D2504" s="1001"/>
      <c r="E2504" s="471" t="s">
        <v>8155</v>
      </c>
      <c r="F2504" s="472" t="s">
        <v>8429</v>
      </c>
      <c r="G2504" s="471">
        <v>3</v>
      </c>
      <c r="H2504" s="471" t="s">
        <v>6684</v>
      </c>
      <c r="I2504" s="473"/>
      <c r="J2504" s="473"/>
      <c r="K2504" s="934"/>
      <c r="L2504" s="931"/>
      <c r="M2504" s="931"/>
      <c r="N2504" s="683"/>
    </row>
    <row r="2505" spans="1:14" s="474" customFormat="1" ht="78.75" x14ac:dyDescent="0.25">
      <c r="A2505" s="1001"/>
      <c r="B2505" s="1004"/>
      <c r="C2505" s="1007"/>
      <c r="D2505" s="1001"/>
      <c r="E2505" s="471" t="s">
        <v>8156</v>
      </c>
      <c r="F2505" s="472" t="s">
        <v>8426</v>
      </c>
      <c r="G2505" s="471">
        <v>1</v>
      </c>
      <c r="H2505" s="471" t="s">
        <v>6684</v>
      </c>
      <c r="I2505" s="473"/>
      <c r="J2505" s="473"/>
      <c r="K2505" s="934"/>
      <c r="L2505" s="931"/>
      <c r="M2505" s="931"/>
      <c r="N2505" s="683"/>
    </row>
    <row r="2506" spans="1:14" s="474" customFormat="1" ht="123.75" x14ac:dyDescent="0.25">
      <c r="A2506" s="1001"/>
      <c r="B2506" s="1004"/>
      <c r="C2506" s="1007"/>
      <c r="D2506" s="1001"/>
      <c r="E2506" s="471" t="s">
        <v>8157</v>
      </c>
      <c r="F2506" s="472" t="s">
        <v>8425</v>
      </c>
      <c r="G2506" s="471">
        <v>1</v>
      </c>
      <c r="H2506" s="471" t="s">
        <v>6684</v>
      </c>
      <c r="I2506" s="473"/>
      <c r="J2506" s="473"/>
      <c r="K2506" s="934"/>
      <c r="L2506" s="931"/>
      <c r="M2506" s="931"/>
      <c r="N2506" s="683"/>
    </row>
    <row r="2507" spans="1:14" s="474" customFormat="1" ht="56.25" customHeight="1" x14ac:dyDescent="0.25">
      <c r="A2507" s="1001"/>
      <c r="B2507" s="1004"/>
      <c r="C2507" s="1007"/>
      <c r="D2507" s="1001"/>
      <c r="E2507" s="1000" t="s">
        <v>8158</v>
      </c>
      <c r="F2507" s="472" t="s">
        <v>8430</v>
      </c>
      <c r="G2507" s="471">
        <v>1</v>
      </c>
      <c r="H2507" s="471" t="s">
        <v>6684</v>
      </c>
      <c r="I2507" s="473"/>
      <c r="J2507" s="473"/>
      <c r="K2507" s="934"/>
      <c r="L2507" s="931"/>
      <c r="M2507" s="931"/>
      <c r="N2507" s="683"/>
    </row>
    <row r="2508" spans="1:14" s="474" customFormat="1" ht="15" customHeight="1" x14ac:dyDescent="0.25">
      <c r="A2508" s="1001"/>
      <c r="B2508" s="1004"/>
      <c r="C2508" s="1007"/>
      <c r="D2508" s="1001"/>
      <c r="E2508" s="1001"/>
      <c r="F2508" s="472" t="s">
        <v>8431</v>
      </c>
      <c r="G2508" s="471">
        <v>2</v>
      </c>
      <c r="H2508" s="471" t="s">
        <v>6684</v>
      </c>
      <c r="I2508" s="473"/>
      <c r="J2508" s="473"/>
      <c r="K2508" s="934"/>
      <c r="L2508" s="931"/>
      <c r="M2508" s="931"/>
      <c r="N2508" s="683"/>
    </row>
    <row r="2509" spans="1:14" s="474" customFormat="1" ht="15" customHeight="1" x14ac:dyDescent="0.25">
      <c r="A2509" s="1001"/>
      <c r="B2509" s="1004"/>
      <c r="C2509" s="1007"/>
      <c r="D2509" s="1001"/>
      <c r="E2509" s="1001"/>
      <c r="F2509" s="472" t="s">
        <v>8432</v>
      </c>
      <c r="G2509" s="471">
        <v>2</v>
      </c>
      <c r="H2509" s="471" t="s">
        <v>6684</v>
      </c>
      <c r="I2509" s="473"/>
      <c r="J2509" s="473"/>
      <c r="K2509" s="934"/>
      <c r="L2509" s="931"/>
      <c r="M2509" s="931"/>
      <c r="N2509" s="683"/>
    </row>
    <row r="2510" spans="1:14" s="474" customFormat="1" ht="15" customHeight="1" x14ac:dyDescent="0.25">
      <c r="A2510" s="1001"/>
      <c r="B2510" s="1004"/>
      <c r="C2510" s="1007"/>
      <c r="D2510" s="1001"/>
      <c r="E2510" s="1001"/>
      <c r="F2510" s="472" t="s">
        <v>8433</v>
      </c>
      <c r="G2510" s="471">
        <v>6</v>
      </c>
      <c r="H2510" s="471" t="s">
        <v>6684</v>
      </c>
      <c r="I2510" s="473"/>
      <c r="J2510" s="473"/>
      <c r="K2510" s="934"/>
      <c r="L2510" s="931"/>
      <c r="M2510" s="931"/>
      <c r="N2510" s="683"/>
    </row>
    <row r="2511" spans="1:14" s="474" customFormat="1" ht="15" customHeight="1" x14ac:dyDescent="0.25">
      <c r="A2511" s="1001"/>
      <c r="B2511" s="1004"/>
      <c r="C2511" s="1007"/>
      <c r="D2511" s="1001"/>
      <c r="E2511" s="1001"/>
      <c r="F2511" s="472" t="s">
        <v>8434</v>
      </c>
      <c r="G2511" s="471">
        <v>7</v>
      </c>
      <c r="H2511" s="471" t="s">
        <v>6684</v>
      </c>
      <c r="I2511" s="473"/>
      <c r="J2511" s="473"/>
      <c r="K2511" s="934"/>
      <c r="L2511" s="931"/>
      <c r="M2511" s="931"/>
      <c r="N2511" s="683"/>
    </row>
    <row r="2512" spans="1:14" s="474" customFormat="1" ht="15" customHeight="1" x14ac:dyDescent="0.25">
      <c r="A2512" s="1001"/>
      <c r="B2512" s="1004"/>
      <c r="C2512" s="1007"/>
      <c r="D2512" s="1001"/>
      <c r="E2512" s="1001"/>
      <c r="F2512" s="472" t="s">
        <v>8435</v>
      </c>
      <c r="G2512" s="471">
        <v>1</v>
      </c>
      <c r="H2512" s="471" t="s">
        <v>6684</v>
      </c>
      <c r="I2512" s="473"/>
      <c r="J2512" s="473"/>
      <c r="K2512" s="934"/>
      <c r="L2512" s="931"/>
      <c r="M2512" s="931"/>
      <c r="N2512" s="683"/>
    </row>
    <row r="2513" spans="1:14" s="474" customFormat="1" ht="15" customHeight="1" x14ac:dyDescent="0.25">
      <c r="A2513" s="1001"/>
      <c r="B2513" s="1004"/>
      <c r="C2513" s="1007"/>
      <c r="D2513" s="1001"/>
      <c r="E2513" s="1001"/>
      <c r="F2513" s="472" t="s">
        <v>8436</v>
      </c>
      <c r="G2513" s="471">
        <v>2</v>
      </c>
      <c r="H2513" s="471" t="s">
        <v>6684</v>
      </c>
      <c r="I2513" s="473"/>
      <c r="J2513" s="473"/>
      <c r="K2513" s="934"/>
      <c r="L2513" s="931"/>
      <c r="M2513" s="931"/>
      <c r="N2513" s="683"/>
    </row>
    <row r="2514" spans="1:14" s="474" customFormat="1" ht="15" customHeight="1" x14ac:dyDescent="0.25">
      <c r="A2514" s="1001"/>
      <c r="B2514" s="1004"/>
      <c r="C2514" s="1007"/>
      <c r="D2514" s="1001"/>
      <c r="E2514" s="1002"/>
      <c r="F2514" s="472" t="s">
        <v>8437</v>
      </c>
      <c r="G2514" s="471">
        <v>1</v>
      </c>
      <c r="H2514" s="471" t="s">
        <v>6684</v>
      </c>
      <c r="I2514" s="473"/>
      <c r="J2514" s="473"/>
      <c r="K2514" s="934"/>
      <c r="L2514" s="931"/>
      <c r="M2514" s="931"/>
      <c r="N2514" s="683"/>
    </row>
    <row r="2515" spans="1:14" s="474" customFormat="1" ht="78.75" x14ac:dyDescent="0.25">
      <c r="A2515" s="1001"/>
      <c r="B2515" s="1004"/>
      <c r="C2515" s="1007"/>
      <c r="D2515" s="1001"/>
      <c r="E2515" s="471" t="s">
        <v>8354</v>
      </c>
      <c r="F2515" s="472" t="s">
        <v>8423</v>
      </c>
      <c r="G2515" s="471">
        <v>1</v>
      </c>
      <c r="H2515" s="471" t="s">
        <v>6684</v>
      </c>
      <c r="I2515" s="473"/>
      <c r="J2515" s="473"/>
      <c r="K2515" s="934"/>
      <c r="L2515" s="931"/>
      <c r="M2515" s="931"/>
      <c r="N2515" s="683"/>
    </row>
    <row r="2516" spans="1:14" s="474" customFormat="1" ht="90" x14ac:dyDescent="0.25">
      <c r="A2516" s="1001"/>
      <c r="B2516" s="1004"/>
      <c r="C2516" s="1007"/>
      <c r="D2516" s="1001"/>
      <c r="E2516" s="471" t="s">
        <v>8356</v>
      </c>
      <c r="F2516" s="472" t="s">
        <v>8438</v>
      </c>
      <c r="G2516" s="471">
        <v>9</v>
      </c>
      <c r="H2516" s="471" t="s">
        <v>6684</v>
      </c>
      <c r="I2516" s="473"/>
      <c r="J2516" s="473"/>
      <c r="K2516" s="934"/>
      <c r="L2516" s="931"/>
      <c r="M2516" s="931"/>
      <c r="N2516" s="683"/>
    </row>
    <row r="2517" spans="1:14" s="474" customFormat="1" ht="67.5" x14ac:dyDescent="0.25">
      <c r="A2517" s="1001"/>
      <c r="B2517" s="1004"/>
      <c r="C2517" s="1007"/>
      <c r="D2517" s="1001"/>
      <c r="E2517" s="471" t="s">
        <v>8264</v>
      </c>
      <c r="F2517" s="472" t="s">
        <v>8438</v>
      </c>
      <c r="G2517" s="471">
        <v>4</v>
      </c>
      <c r="H2517" s="471" t="s">
        <v>6684</v>
      </c>
      <c r="I2517" s="473"/>
      <c r="J2517" s="473"/>
      <c r="K2517" s="934"/>
      <c r="L2517" s="931"/>
      <c r="M2517" s="931"/>
      <c r="N2517" s="683"/>
    </row>
    <row r="2518" spans="1:14" s="474" customFormat="1" ht="90" x14ac:dyDescent="0.25">
      <c r="A2518" s="1001"/>
      <c r="B2518" s="1004"/>
      <c r="C2518" s="1007"/>
      <c r="D2518" s="1001"/>
      <c r="E2518" s="471" t="s">
        <v>8161</v>
      </c>
      <c r="F2518" s="472" t="s">
        <v>8439</v>
      </c>
      <c r="G2518" s="471">
        <v>2</v>
      </c>
      <c r="H2518" s="471" t="s">
        <v>6684</v>
      </c>
      <c r="I2518" s="473"/>
      <c r="J2518" s="473"/>
      <c r="K2518" s="934"/>
      <c r="L2518" s="931"/>
      <c r="M2518" s="931"/>
      <c r="N2518" s="683"/>
    </row>
    <row r="2519" spans="1:14" s="474" customFormat="1" ht="67.5" x14ac:dyDescent="0.25">
      <c r="A2519" s="1001"/>
      <c r="B2519" s="1004"/>
      <c r="C2519" s="1007"/>
      <c r="D2519" s="1001"/>
      <c r="E2519" s="471" t="s">
        <v>8162</v>
      </c>
      <c r="F2519" s="472" t="s">
        <v>8440</v>
      </c>
      <c r="G2519" s="471">
        <v>4</v>
      </c>
      <c r="H2519" s="471" t="s">
        <v>6684</v>
      </c>
      <c r="I2519" s="473"/>
      <c r="J2519" s="473"/>
      <c r="K2519" s="934"/>
      <c r="L2519" s="931"/>
      <c r="M2519" s="931"/>
      <c r="N2519" s="683"/>
    </row>
    <row r="2520" spans="1:14" s="474" customFormat="1" ht="67.5" x14ac:dyDescent="0.25">
      <c r="A2520" s="1001"/>
      <c r="B2520" s="1004"/>
      <c r="C2520" s="1007"/>
      <c r="D2520" s="1001"/>
      <c r="E2520" s="471" t="s">
        <v>8163</v>
      </c>
      <c r="F2520" s="472" t="s">
        <v>8441</v>
      </c>
      <c r="G2520" s="471">
        <v>2</v>
      </c>
      <c r="H2520" s="471" t="s">
        <v>6684</v>
      </c>
      <c r="I2520" s="473"/>
      <c r="J2520" s="473"/>
      <c r="K2520" s="934"/>
      <c r="L2520" s="931"/>
      <c r="M2520" s="931"/>
      <c r="N2520" s="683"/>
    </row>
    <row r="2521" spans="1:14" s="474" customFormat="1" ht="67.5" x14ac:dyDescent="0.25">
      <c r="A2521" s="1001"/>
      <c r="B2521" s="1004"/>
      <c r="C2521" s="1007"/>
      <c r="D2521" s="1001"/>
      <c r="E2521" s="471" t="s">
        <v>8442</v>
      </c>
      <c r="F2521" s="472" t="s">
        <v>8443</v>
      </c>
      <c r="G2521" s="471">
        <v>4</v>
      </c>
      <c r="H2521" s="471" t="s">
        <v>6684</v>
      </c>
      <c r="I2521" s="473"/>
      <c r="J2521" s="473"/>
      <c r="K2521" s="934"/>
      <c r="L2521" s="931"/>
      <c r="M2521" s="931"/>
      <c r="N2521" s="683"/>
    </row>
    <row r="2522" spans="1:14" s="474" customFormat="1" ht="45" x14ac:dyDescent="0.25">
      <c r="A2522" s="1001"/>
      <c r="B2522" s="1004"/>
      <c r="C2522" s="1007"/>
      <c r="D2522" s="1001"/>
      <c r="E2522" s="471" t="s">
        <v>8165</v>
      </c>
      <c r="F2522" s="472" t="s">
        <v>8444</v>
      </c>
      <c r="G2522" s="471">
        <v>1</v>
      </c>
      <c r="H2522" s="471" t="s">
        <v>6684</v>
      </c>
      <c r="I2522" s="473"/>
      <c r="J2522" s="473"/>
      <c r="K2522" s="934"/>
      <c r="L2522" s="931"/>
      <c r="M2522" s="931"/>
      <c r="N2522" s="683"/>
    </row>
    <row r="2523" spans="1:14" s="474" customFormat="1" ht="56.25" x14ac:dyDescent="0.25">
      <c r="A2523" s="1002"/>
      <c r="B2523" s="1005"/>
      <c r="C2523" s="1008"/>
      <c r="D2523" s="1002"/>
      <c r="E2523" s="471" t="s">
        <v>8166</v>
      </c>
      <c r="F2523" s="472" t="s">
        <v>8438</v>
      </c>
      <c r="G2523" s="471">
        <v>2</v>
      </c>
      <c r="H2523" s="471" t="s">
        <v>6684</v>
      </c>
      <c r="I2523" s="473"/>
      <c r="J2523" s="473"/>
      <c r="K2523" s="935"/>
      <c r="L2523" s="932"/>
      <c r="M2523" s="932"/>
      <c r="N2523" s="683"/>
    </row>
    <row r="2524" spans="1:14" s="474" customFormat="1" ht="56.25" x14ac:dyDescent="0.25">
      <c r="A2524" s="1000" t="s">
        <v>8445</v>
      </c>
      <c r="B2524" s="1003" t="s">
        <v>6690</v>
      </c>
      <c r="C2524" s="1006" t="s">
        <v>7923</v>
      </c>
      <c r="D2524" s="1000" t="s">
        <v>8446</v>
      </c>
      <c r="E2524" s="471" t="s">
        <v>8447</v>
      </c>
      <c r="F2524" s="472" t="s">
        <v>8448</v>
      </c>
      <c r="G2524" s="471">
        <v>4</v>
      </c>
      <c r="H2524" s="471" t="s">
        <v>6684</v>
      </c>
      <c r="I2524" s="473"/>
      <c r="J2524" s="473"/>
      <c r="K2524" s="933"/>
      <c r="L2524" s="930"/>
      <c r="M2524" s="930"/>
      <c r="N2524" s="683"/>
    </row>
    <row r="2525" spans="1:14" s="474" customFormat="1" ht="56.25" x14ac:dyDescent="0.25">
      <c r="A2525" s="1001"/>
      <c r="B2525" s="1004"/>
      <c r="C2525" s="1007"/>
      <c r="D2525" s="1001"/>
      <c r="E2525" s="471" t="s">
        <v>8449</v>
      </c>
      <c r="F2525" s="472" t="s">
        <v>8450</v>
      </c>
      <c r="G2525" s="471">
        <v>4</v>
      </c>
      <c r="H2525" s="471" t="s">
        <v>6684</v>
      </c>
      <c r="I2525" s="473"/>
      <c r="J2525" s="473"/>
      <c r="K2525" s="934"/>
      <c r="L2525" s="931"/>
      <c r="M2525" s="931"/>
      <c r="N2525" s="683"/>
    </row>
    <row r="2526" spans="1:14" s="474" customFormat="1" ht="67.5" x14ac:dyDescent="0.25">
      <c r="A2526" s="1001"/>
      <c r="B2526" s="1004"/>
      <c r="C2526" s="1007"/>
      <c r="D2526" s="1001"/>
      <c r="E2526" s="471" t="s">
        <v>8158</v>
      </c>
      <c r="F2526" s="472" t="s">
        <v>8451</v>
      </c>
      <c r="G2526" s="471">
        <v>4</v>
      </c>
      <c r="H2526" s="471" t="s">
        <v>6684</v>
      </c>
      <c r="I2526" s="473"/>
      <c r="J2526" s="473"/>
      <c r="K2526" s="934"/>
      <c r="L2526" s="931"/>
      <c r="M2526" s="931"/>
      <c r="N2526" s="683"/>
    </row>
    <row r="2527" spans="1:14" s="474" customFormat="1" ht="123.75" x14ac:dyDescent="0.25">
      <c r="A2527" s="1001"/>
      <c r="B2527" s="1004"/>
      <c r="C2527" s="1007"/>
      <c r="D2527" s="1001"/>
      <c r="E2527" s="471" t="s">
        <v>8452</v>
      </c>
      <c r="F2527" s="472" t="s">
        <v>8453</v>
      </c>
      <c r="G2527" s="471">
        <v>8</v>
      </c>
      <c r="H2527" s="471" t="s">
        <v>6684</v>
      </c>
      <c r="I2527" s="473"/>
      <c r="J2527" s="473"/>
      <c r="K2527" s="934"/>
      <c r="L2527" s="931"/>
      <c r="M2527" s="931"/>
      <c r="N2527" s="683"/>
    </row>
    <row r="2528" spans="1:14" s="474" customFormat="1" ht="67.5" x14ac:dyDescent="0.25">
      <c r="A2528" s="1001"/>
      <c r="B2528" s="1004"/>
      <c r="C2528" s="1007"/>
      <c r="D2528" s="1001"/>
      <c r="E2528" s="471" t="s">
        <v>8264</v>
      </c>
      <c r="F2528" s="472" t="s">
        <v>8454</v>
      </c>
      <c r="G2528" s="471">
        <v>4</v>
      </c>
      <c r="H2528" s="471" t="s">
        <v>6684</v>
      </c>
      <c r="I2528" s="473"/>
      <c r="J2528" s="473"/>
      <c r="K2528" s="934"/>
      <c r="L2528" s="931"/>
      <c r="M2528" s="931"/>
      <c r="N2528" s="683"/>
    </row>
    <row r="2529" spans="1:14" s="474" customFormat="1" ht="90" x14ac:dyDescent="0.25">
      <c r="A2529" s="1001"/>
      <c r="B2529" s="1004"/>
      <c r="C2529" s="1007"/>
      <c r="D2529" s="1001"/>
      <c r="E2529" s="471" t="s">
        <v>8161</v>
      </c>
      <c r="F2529" s="472" t="s">
        <v>8455</v>
      </c>
      <c r="G2529" s="471">
        <v>4</v>
      </c>
      <c r="H2529" s="471" t="s">
        <v>6684</v>
      </c>
      <c r="I2529" s="473"/>
      <c r="J2529" s="473"/>
      <c r="K2529" s="934"/>
      <c r="L2529" s="931"/>
      <c r="M2529" s="931"/>
      <c r="N2529" s="683"/>
    </row>
    <row r="2530" spans="1:14" s="474" customFormat="1" ht="67.5" x14ac:dyDescent="0.25">
      <c r="A2530" s="1002"/>
      <c r="B2530" s="1005"/>
      <c r="C2530" s="1008"/>
      <c r="D2530" s="1002"/>
      <c r="E2530" s="471" t="s">
        <v>8456</v>
      </c>
      <c r="F2530" s="472" t="s">
        <v>8457</v>
      </c>
      <c r="G2530" s="471">
        <v>4</v>
      </c>
      <c r="H2530" s="471" t="s">
        <v>6684</v>
      </c>
      <c r="I2530" s="473"/>
      <c r="J2530" s="473"/>
      <c r="K2530" s="935"/>
      <c r="L2530" s="932"/>
      <c r="M2530" s="932"/>
      <c r="N2530" s="683"/>
    </row>
    <row r="2531" spans="1:14" s="474" customFormat="1" ht="56.25" x14ac:dyDescent="0.25">
      <c r="A2531" s="1000" t="s">
        <v>8458</v>
      </c>
      <c r="B2531" s="1003" t="s">
        <v>6690</v>
      </c>
      <c r="C2531" s="1006" t="s">
        <v>7923</v>
      </c>
      <c r="D2531" s="1000" t="s">
        <v>8459</v>
      </c>
      <c r="E2531" s="471" t="s">
        <v>8322</v>
      </c>
      <c r="F2531" s="472" t="s">
        <v>8460</v>
      </c>
      <c r="G2531" s="471">
        <v>1</v>
      </c>
      <c r="H2531" s="471" t="s">
        <v>6684</v>
      </c>
      <c r="I2531" s="473"/>
      <c r="J2531" s="473"/>
      <c r="K2531" s="933"/>
      <c r="L2531" s="930"/>
      <c r="M2531" s="930"/>
      <c r="N2531" s="683"/>
    </row>
    <row r="2532" spans="1:14" s="474" customFormat="1" ht="56.25" x14ac:dyDescent="0.25">
      <c r="A2532" s="1001"/>
      <c r="B2532" s="1004"/>
      <c r="C2532" s="1007"/>
      <c r="D2532" s="1001"/>
      <c r="E2532" s="471" t="s">
        <v>8322</v>
      </c>
      <c r="F2532" s="472" t="s">
        <v>8461</v>
      </c>
      <c r="G2532" s="471">
        <v>2</v>
      </c>
      <c r="H2532" s="471" t="s">
        <v>6684</v>
      </c>
      <c r="I2532" s="473"/>
      <c r="J2532" s="473"/>
      <c r="K2532" s="934"/>
      <c r="L2532" s="931"/>
      <c r="M2532" s="931"/>
      <c r="N2532" s="683"/>
    </row>
    <row r="2533" spans="1:14" s="474" customFormat="1" ht="56.25" x14ac:dyDescent="0.25">
      <c r="A2533" s="1001"/>
      <c r="B2533" s="1004"/>
      <c r="C2533" s="1007"/>
      <c r="D2533" s="1001"/>
      <c r="E2533" s="471" t="s">
        <v>8322</v>
      </c>
      <c r="F2533" s="472" t="s">
        <v>8462</v>
      </c>
      <c r="G2533" s="471">
        <v>2</v>
      </c>
      <c r="H2533" s="471" t="s">
        <v>6684</v>
      </c>
      <c r="I2533" s="473"/>
      <c r="J2533" s="473"/>
      <c r="K2533" s="934"/>
      <c r="L2533" s="931"/>
      <c r="M2533" s="931"/>
      <c r="N2533" s="683"/>
    </row>
    <row r="2534" spans="1:14" s="474" customFormat="1" ht="56.25" x14ac:dyDescent="0.25">
      <c r="A2534" s="1001"/>
      <c r="B2534" s="1004"/>
      <c r="C2534" s="1007"/>
      <c r="D2534" s="1001"/>
      <c r="E2534" s="471" t="s">
        <v>8322</v>
      </c>
      <c r="F2534" s="472" t="s">
        <v>8463</v>
      </c>
      <c r="G2534" s="471">
        <v>1</v>
      </c>
      <c r="H2534" s="471" t="s">
        <v>6684</v>
      </c>
      <c r="I2534" s="473"/>
      <c r="J2534" s="473"/>
      <c r="K2534" s="934"/>
      <c r="L2534" s="931"/>
      <c r="M2534" s="931"/>
      <c r="N2534" s="683"/>
    </row>
    <row r="2535" spans="1:14" s="474" customFormat="1" ht="56.25" x14ac:dyDescent="0.25">
      <c r="A2535" s="1001"/>
      <c r="B2535" s="1004"/>
      <c r="C2535" s="1007"/>
      <c r="D2535" s="1001"/>
      <c r="E2535" s="471" t="s">
        <v>8322</v>
      </c>
      <c r="F2535" s="472" t="s">
        <v>8464</v>
      </c>
      <c r="G2535" s="471">
        <v>1</v>
      </c>
      <c r="H2535" s="471" t="s">
        <v>6684</v>
      </c>
      <c r="I2535" s="473"/>
      <c r="J2535" s="473"/>
      <c r="K2535" s="934"/>
      <c r="L2535" s="931"/>
      <c r="M2535" s="931"/>
      <c r="N2535" s="683"/>
    </row>
    <row r="2536" spans="1:14" s="474" customFormat="1" ht="67.5" x14ac:dyDescent="0.25">
      <c r="A2536" s="1001"/>
      <c r="B2536" s="1004"/>
      <c r="C2536" s="1007"/>
      <c r="D2536" s="1001"/>
      <c r="E2536" s="471" t="s">
        <v>8465</v>
      </c>
      <c r="F2536" s="472" t="s">
        <v>8466</v>
      </c>
      <c r="G2536" s="471">
        <v>1</v>
      </c>
      <c r="H2536" s="471" t="s">
        <v>6684</v>
      </c>
      <c r="I2536" s="473"/>
      <c r="J2536" s="473"/>
      <c r="K2536" s="934"/>
      <c r="L2536" s="931"/>
      <c r="M2536" s="931"/>
      <c r="N2536" s="683"/>
    </row>
    <row r="2537" spans="1:14" s="474" customFormat="1" ht="67.5" x14ac:dyDescent="0.25">
      <c r="A2537" s="1001"/>
      <c r="B2537" s="1004"/>
      <c r="C2537" s="1007"/>
      <c r="D2537" s="1001"/>
      <c r="E2537" s="471" t="s">
        <v>8467</v>
      </c>
      <c r="F2537" s="472" t="s">
        <v>8468</v>
      </c>
      <c r="G2537" s="471">
        <v>1</v>
      </c>
      <c r="H2537" s="471" t="s">
        <v>6684</v>
      </c>
      <c r="I2537" s="473"/>
      <c r="J2537" s="473"/>
      <c r="K2537" s="934"/>
      <c r="L2537" s="931"/>
      <c r="M2537" s="931"/>
      <c r="N2537" s="683"/>
    </row>
    <row r="2538" spans="1:14" s="474" customFormat="1" ht="56.25" x14ac:dyDescent="0.25">
      <c r="A2538" s="1001"/>
      <c r="B2538" s="1004"/>
      <c r="C2538" s="1007"/>
      <c r="D2538" s="1001"/>
      <c r="E2538" s="471" t="s">
        <v>8155</v>
      </c>
      <c r="F2538" s="472" t="s">
        <v>8469</v>
      </c>
      <c r="G2538" s="471">
        <v>3</v>
      </c>
      <c r="H2538" s="471" t="s">
        <v>6684</v>
      </c>
      <c r="I2538" s="473"/>
      <c r="J2538" s="473"/>
      <c r="K2538" s="934"/>
      <c r="L2538" s="931"/>
      <c r="M2538" s="931"/>
      <c r="N2538" s="683"/>
    </row>
    <row r="2539" spans="1:14" s="474" customFormat="1" ht="56.25" x14ac:dyDescent="0.25">
      <c r="A2539" s="1001"/>
      <c r="B2539" s="1004"/>
      <c r="C2539" s="1007"/>
      <c r="D2539" s="1001"/>
      <c r="E2539" s="471" t="s">
        <v>8155</v>
      </c>
      <c r="F2539" s="472" t="s">
        <v>8470</v>
      </c>
      <c r="G2539" s="471">
        <v>3</v>
      </c>
      <c r="H2539" s="471" t="s">
        <v>6684</v>
      </c>
      <c r="I2539" s="473"/>
      <c r="J2539" s="473"/>
      <c r="K2539" s="934"/>
      <c r="L2539" s="931"/>
      <c r="M2539" s="931"/>
      <c r="N2539" s="683"/>
    </row>
    <row r="2540" spans="1:14" s="474" customFormat="1" ht="78.75" x14ac:dyDescent="0.25">
      <c r="A2540" s="1001"/>
      <c r="B2540" s="1004"/>
      <c r="C2540" s="1007"/>
      <c r="D2540" s="1001"/>
      <c r="E2540" s="471" t="s">
        <v>8156</v>
      </c>
      <c r="F2540" s="472" t="s">
        <v>8471</v>
      </c>
      <c r="G2540" s="471">
        <v>1</v>
      </c>
      <c r="H2540" s="471" t="s">
        <v>6684</v>
      </c>
      <c r="I2540" s="473"/>
      <c r="J2540" s="473"/>
      <c r="K2540" s="934"/>
      <c r="L2540" s="931"/>
      <c r="M2540" s="931"/>
      <c r="N2540" s="683"/>
    </row>
    <row r="2541" spans="1:14" s="474" customFormat="1" ht="123.75" x14ac:dyDescent="0.25">
      <c r="A2541" s="1001"/>
      <c r="B2541" s="1004"/>
      <c r="C2541" s="1007"/>
      <c r="D2541" s="1001"/>
      <c r="E2541" s="471" t="s">
        <v>8157</v>
      </c>
      <c r="F2541" s="472" t="s">
        <v>8472</v>
      </c>
      <c r="G2541" s="471">
        <v>1</v>
      </c>
      <c r="H2541" s="471" t="s">
        <v>6684</v>
      </c>
      <c r="I2541" s="473"/>
      <c r="J2541" s="473"/>
      <c r="K2541" s="934"/>
      <c r="L2541" s="931"/>
      <c r="M2541" s="931"/>
      <c r="N2541" s="683"/>
    </row>
    <row r="2542" spans="1:14" s="474" customFormat="1" ht="123.75" x14ac:dyDescent="0.25">
      <c r="A2542" s="1001"/>
      <c r="B2542" s="1004"/>
      <c r="C2542" s="1007"/>
      <c r="D2542" s="1001"/>
      <c r="E2542" s="471" t="s">
        <v>8157</v>
      </c>
      <c r="F2542" s="472" t="s">
        <v>8473</v>
      </c>
      <c r="G2542" s="471">
        <v>1</v>
      </c>
      <c r="H2542" s="471" t="s">
        <v>6684</v>
      </c>
      <c r="I2542" s="473"/>
      <c r="J2542" s="473"/>
      <c r="K2542" s="934"/>
      <c r="L2542" s="931"/>
      <c r="M2542" s="931"/>
      <c r="N2542" s="683"/>
    </row>
    <row r="2543" spans="1:14" s="474" customFormat="1" ht="67.5" x14ac:dyDescent="0.25">
      <c r="A2543" s="1001"/>
      <c r="B2543" s="1004"/>
      <c r="C2543" s="1007"/>
      <c r="D2543" s="1001"/>
      <c r="E2543" s="471" t="s">
        <v>8158</v>
      </c>
      <c r="F2543" s="472" t="s">
        <v>8474</v>
      </c>
      <c r="G2543" s="471">
        <v>1</v>
      </c>
      <c r="H2543" s="471" t="s">
        <v>6684</v>
      </c>
      <c r="I2543" s="473"/>
      <c r="J2543" s="473"/>
      <c r="K2543" s="934"/>
      <c r="L2543" s="931"/>
      <c r="M2543" s="931"/>
      <c r="N2543" s="683"/>
    </row>
    <row r="2544" spans="1:14" s="474" customFormat="1" ht="78.75" x14ac:dyDescent="0.25">
      <c r="A2544" s="1001"/>
      <c r="B2544" s="1004"/>
      <c r="C2544" s="1007"/>
      <c r="D2544" s="1001"/>
      <c r="E2544" s="471" t="s">
        <v>8354</v>
      </c>
      <c r="F2544" s="472" t="s">
        <v>8475</v>
      </c>
      <c r="G2544" s="471">
        <v>1</v>
      </c>
      <c r="H2544" s="471" t="s">
        <v>6684</v>
      </c>
      <c r="I2544" s="473"/>
      <c r="J2544" s="473"/>
      <c r="K2544" s="934"/>
      <c r="L2544" s="931"/>
      <c r="M2544" s="931"/>
      <c r="N2544" s="683"/>
    </row>
    <row r="2545" spans="1:14" s="474" customFormat="1" ht="90" x14ac:dyDescent="0.25">
      <c r="A2545" s="1001"/>
      <c r="B2545" s="1004"/>
      <c r="C2545" s="1007"/>
      <c r="D2545" s="1001"/>
      <c r="E2545" s="471" t="s">
        <v>8356</v>
      </c>
      <c r="F2545" s="472" t="s">
        <v>8474</v>
      </c>
      <c r="G2545" s="471">
        <v>9</v>
      </c>
      <c r="H2545" s="471" t="s">
        <v>6684</v>
      </c>
      <c r="I2545" s="473"/>
      <c r="J2545" s="473"/>
      <c r="K2545" s="934"/>
      <c r="L2545" s="931"/>
      <c r="M2545" s="931"/>
      <c r="N2545" s="683"/>
    </row>
    <row r="2546" spans="1:14" s="474" customFormat="1" ht="67.5" x14ac:dyDescent="0.25">
      <c r="A2546" s="1001"/>
      <c r="B2546" s="1004"/>
      <c r="C2546" s="1007"/>
      <c r="D2546" s="1001"/>
      <c r="E2546" s="471" t="s">
        <v>8264</v>
      </c>
      <c r="F2546" s="472" t="s">
        <v>8476</v>
      </c>
      <c r="G2546" s="471">
        <v>4</v>
      </c>
      <c r="H2546" s="471" t="s">
        <v>6684</v>
      </c>
      <c r="I2546" s="473"/>
      <c r="J2546" s="473"/>
      <c r="K2546" s="934"/>
      <c r="L2546" s="931"/>
      <c r="M2546" s="931"/>
      <c r="N2546" s="683"/>
    </row>
    <row r="2547" spans="1:14" s="474" customFormat="1" ht="90" x14ac:dyDescent="0.25">
      <c r="A2547" s="1001"/>
      <c r="B2547" s="1004"/>
      <c r="C2547" s="1007"/>
      <c r="D2547" s="1001"/>
      <c r="E2547" s="471" t="s">
        <v>8161</v>
      </c>
      <c r="F2547" s="472" t="s">
        <v>8477</v>
      </c>
      <c r="G2547" s="471">
        <v>2</v>
      </c>
      <c r="H2547" s="471" t="s">
        <v>6684</v>
      </c>
      <c r="I2547" s="473"/>
      <c r="J2547" s="473"/>
      <c r="K2547" s="934"/>
      <c r="L2547" s="931"/>
      <c r="M2547" s="931"/>
      <c r="N2547" s="683"/>
    </row>
    <row r="2548" spans="1:14" s="474" customFormat="1" ht="67.5" x14ac:dyDescent="0.25">
      <c r="A2548" s="1001"/>
      <c r="B2548" s="1004"/>
      <c r="C2548" s="1007"/>
      <c r="D2548" s="1001"/>
      <c r="E2548" s="471" t="s">
        <v>8162</v>
      </c>
      <c r="F2548" s="472" t="s">
        <v>8478</v>
      </c>
      <c r="G2548" s="471">
        <v>4</v>
      </c>
      <c r="H2548" s="471" t="s">
        <v>6684</v>
      </c>
      <c r="I2548" s="473"/>
      <c r="J2548" s="473"/>
      <c r="K2548" s="934"/>
      <c r="L2548" s="931"/>
      <c r="M2548" s="931"/>
      <c r="N2548" s="683"/>
    </row>
    <row r="2549" spans="1:14" s="474" customFormat="1" ht="67.5" x14ac:dyDescent="0.25">
      <c r="A2549" s="1001"/>
      <c r="B2549" s="1004"/>
      <c r="C2549" s="1007"/>
      <c r="D2549" s="1001"/>
      <c r="E2549" s="471" t="s">
        <v>8162</v>
      </c>
      <c r="F2549" s="472" t="s">
        <v>8479</v>
      </c>
      <c r="G2549" s="471">
        <v>1</v>
      </c>
      <c r="H2549" s="471" t="s">
        <v>6684</v>
      </c>
      <c r="I2549" s="473"/>
      <c r="J2549" s="473"/>
      <c r="K2549" s="934"/>
      <c r="L2549" s="931"/>
      <c r="M2549" s="931"/>
      <c r="N2549" s="683"/>
    </row>
    <row r="2550" spans="1:14" s="474" customFormat="1" ht="67.5" x14ac:dyDescent="0.25">
      <c r="A2550" s="1001"/>
      <c r="B2550" s="1004"/>
      <c r="C2550" s="1007"/>
      <c r="D2550" s="1001"/>
      <c r="E2550" s="471" t="s">
        <v>8163</v>
      </c>
      <c r="F2550" s="472" t="s">
        <v>8478</v>
      </c>
      <c r="G2550" s="471">
        <v>2</v>
      </c>
      <c r="H2550" s="471" t="s">
        <v>6684</v>
      </c>
      <c r="I2550" s="473"/>
      <c r="J2550" s="473"/>
      <c r="K2550" s="934"/>
      <c r="L2550" s="931"/>
      <c r="M2550" s="931"/>
      <c r="N2550" s="683"/>
    </row>
    <row r="2551" spans="1:14" s="474" customFormat="1" ht="67.5" x14ac:dyDescent="0.25">
      <c r="A2551" s="1001"/>
      <c r="B2551" s="1004"/>
      <c r="C2551" s="1007"/>
      <c r="D2551" s="1001"/>
      <c r="E2551" s="471" t="s">
        <v>8480</v>
      </c>
      <c r="F2551" s="472" t="s">
        <v>8481</v>
      </c>
      <c r="G2551" s="471">
        <v>4</v>
      </c>
      <c r="H2551" s="471" t="s">
        <v>6684</v>
      </c>
      <c r="I2551" s="473"/>
      <c r="J2551" s="473"/>
      <c r="K2551" s="934"/>
      <c r="L2551" s="931"/>
      <c r="M2551" s="931"/>
      <c r="N2551" s="683"/>
    </row>
    <row r="2552" spans="1:14" s="474" customFormat="1" ht="45" x14ac:dyDescent="0.25">
      <c r="A2552" s="1001"/>
      <c r="B2552" s="1004"/>
      <c r="C2552" s="1007"/>
      <c r="D2552" s="1001"/>
      <c r="E2552" s="471" t="s">
        <v>8165</v>
      </c>
      <c r="F2552" s="472" t="s">
        <v>8475</v>
      </c>
      <c r="G2552" s="471">
        <v>2</v>
      </c>
      <c r="H2552" s="471" t="s">
        <v>6684</v>
      </c>
      <c r="I2552" s="473"/>
      <c r="J2552" s="473"/>
      <c r="K2552" s="934"/>
      <c r="L2552" s="931"/>
      <c r="M2552" s="931"/>
      <c r="N2552" s="683"/>
    </row>
    <row r="2553" spans="1:14" s="474" customFormat="1" ht="56.25" x14ac:dyDescent="0.25">
      <c r="A2553" s="1002"/>
      <c r="B2553" s="1005"/>
      <c r="C2553" s="1008"/>
      <c r="D2553" s="1002"/>
      <c r="E2553" s="471" t="s">
        <v>8166</v>
      </c>
      <c r="F2553" s="472" t="s">
        <v>8476</v>
      </c>
      <c r="G2553" s="471">
        <v>2</v>
      </c>
      <c r="H2553" s="471" t="s">
        <v>6684</v>
      </c>
      <c r="I2553" s="473"/>
      <c r="J2553" s="473"/>
      <c r="K2553" s="935"/>
      <c r="L2553" s="932"/>
      <c r="M2553" s="932"/>
      <c r="N2553" s="683"/>
    </row>
    <row r="2554" spans="1:14" s="474" customFormat="1" ht="67.5" x14ac:dyDescent="0.25">
      <c r="A2554" s="1000" t="s">
        <v>8482</v>
      </c>
      <c r="B2554" s="1003" t="s">
        <v>6690</v>
      </c>
      <c r="C2554" s="1006" t="s">
        <v>7923</v>
      </c>
      <c r="D2554" s="1000" t="s">
        <v>8483</v>
      </c>
      <c r="E2554" s="471" t="s">
        <v>8484</v>
      </c>
      <c r="F2554" s="472" t="s">
        <v>8485</v>
      </c>
      <c r="G2554" s="471">
        <v>1</v>
      </c>
      <c r="H2554" s="471" t="s">
        <v>6684</v>
      </c>
      <c r="I2554" s="473"/>
      <c r="J2554" s="473"/>
      <c r="K2554" s="933"/>
      <c r="L2554" s="930"/>
      <c r="M2554" s="930"/>
      <c r="N2554" s="683"/>
    </row>
    <row r="2555" spans="1:14" s="474" customFormat="1" ht="67.5" x14ac:dyDescent="0.25">
      <c r="A2555" s="1001"/>
      <c r="B2555" s="1004"/>
      <c r="C2555" s="1007"/>
      <c r="D2555" s="1001"/>
      <c r="E2555" s="471" t="s">
        <v>8486</v>
      </c>
      <c r="F2555" s="472" t="s">
        <v>8487</v>
      </c>
      <c r="G2555" s="471">
        <v>1</v>
      </c>
      <c r="H2555" s="471" t="s">
        <v>6684</v>
      </c>
      <c r="I2555" s="473"/>
      <c r="J2555" s="473"/>
      <c r="K2555" s="934"/>
      <c r="L2555" s="931"/>
      <c r="M2555" s="931"/>
      <c r="N2555" s="683"/>
    </row>
    <row r="2556" spans="1:14" s="474" customFormat="1" ht="67.5" x14ac:dyDescent="0.25">
      <c r="A2556" s="1001"/>
      <c r="B2556" s="1004"/>
      <c r="C2556" s="1007"/>
      <c r="D2556" s="1001"/>
      <c r="E2556" s="471" t="s">
        <v>8290</v>
      </c>
      <c r="F2556" s="472" t="s">
        <v>8488</v>
      </c>
      <c r="G2556" s="471">
        <v>3</v>
      </c>
      <c r="H2556" s="471" t="s">
        <v>6684</v>
      </c>
      <c r="I2556" s="473"/>
      <c r="J2556" s="473"/>
      <c r="K2556" s="934"/>
      <c r="L2556" s="931"/>
      <c r="M2556" s="931"/>
      <c r="N2556" s="683"/>
    </row>
    <row r="2557" spans="1:14" s="474" customFormat="1" ht="67.5" x14ac:dyDescent="0.25">
      <c r="A2557" s="1001"/>
      <c r="B2557" s="1004"/>
      <c r="C2557" s="1007"/>
      <c r="D2557" s="1001"/>
      <c r="E2557" s="471" t="s">
        <v>8489</v>
      </c>
      <c r="F2557" s="472" t="s">
        <v>8490</v>
      </c>
      <c r="G2557" s="471">
        <v>1</v>
      </c>
      <c r="H2557" s="471" t="s">
        <v>6684</v>
      </c>
      <c r="I2557" s="473"/>
      <c r="J2557" s="473"/>
      <c r="K2557" s="934"/>
      <c r="L2557" s="931"/>
      <c r="M2557" s="931"/>
      <c r="N2557" s="683"/>
    </row>
    <row r="2558" spans="1:14" s="474" customFormat="1" ht="67.5" x14ac:dyDescent="0.25">
      <c r="A2558" s="1001"/>
      <c r="B2558" s="1004"/>
      <c r="C2558" s="1007"/>
      <c r="D2558" s="1001"/>
      <c r="E2558" s="471" t="s">
        <v>8491</v>
      </c>
      <c r="F2558" s="472" t="s">
        <v>8492</v>
      </c>
      <c r="G2558" s="471">
        <v>1</v>
      </c>
      <c r="H2558" s="471" t="s">
        <v>6684</v>
      </c>
      <c r="I2558" s="473"/>
      <c r="J2558" s="473"/>
      <c r="K2558" s="934"/>
      <c r="L2558" s="931"/>
      <c r="M2558" s="931"/>
      <c r="N2558" s="683"/>
    </row>
    <row r="2559" spans="1:14" s="474" customFormat="1" ht="78.75" x14ac:dyDescent="0.25">
      <c r="A2559" s="1001"/>
      <c r="B2559" s="1004"/>
      <c r="C2559" s="1007"/>
      <c r="D2559" s="1001"/>
      <c r="E2559" s="471" t="s">
        <v>8493</v>
      </c>
      <c r="F2559" s="472" t="s">
        <v>8494</v>
      </c>
      <c r="G2559" s="471">
        <v>1</v>
      </c>
      <c r="H2559" s="471" t="s">
        <v>6684</v>
      </c>
      <c r="I2559" s="473"/>
      <c r="J2559" s="473"/>
      <c r="K2559" s="934"/>
      <c r="L2559" s="931"/>
      <c r="M2559" s="931"/>
      <c r="N2559" s="683"/>
    </row>
    <row r="2560" spans="1:14" s="474" customFormat="1" ht="67.5" x14ac:dyDescent="0.25">
      <c r="A2560" s="1001"/>
      <c r="B2560" s="1004"/>
      <c r="C2560" s="1007"/>
      <c r="D2560" s="1001"/>
      <c r="E2560" s="471" t="s">
        <v>8495</v>
      </c>
      <c r="F2560" s="472" t="s">
        <v>8496</v>
      </c>
      <c r="G2560" s="471">
        <v>1</v>
      </c>
      <c r="H2560" s="471" t="s">
        <v>6684</v>
      </c>
      <c r="I2560" s="473"/>
      <c r="J2560" s="473"/>
      <c r="K2560" s="934"/>
      <c r="L2560" s="931"/>
      <c r="M2560" s="931"/>
      <c r="N2560" s="683"/>
    </row>
    <row r="2561" spans="1:14" s="474" customFormat="1" ht="78.75" x14ac:dyDescent="0.25">
      <c r="A2561" s="1001"/>
      <c r="B2561" s="1004"/>
      <c r="C2561" s="1007"/>
      <c r="D2561" s="1001"/>
      <c r="E2561" s="471" t="s">
        <v>8497</v>
      </c>
      <c r="F2561" s="472" t="s">
        <v>8498</v>
      </c>
      <c r="G2561" s="471">
        <v>1</v>
      </c>
      <c r="H2561" s="471" t="s">
        <v>6684</v>
      </c>
      <c r="I2561" s="473"/>
      <c r="J2561" s="473"/>
      <c r="K2561" s="934"/>
      <c r="L2561" s="931"/>
      <c r="M2561" s="931"/>
      <c r="N2561" s="683"/>
    </row>
    <row r="2562" spans="1:14" s="474" customFormat="1" ht="101.25" x14ac:dyDescent="0.25">
      <c r="A2562" s="1001"/>
      <c r="B2562" s="1004"/>
      <c r="C2562" s="1007"/>
      <c r="D2562" s="1001"/>
      <c r="E2562" s="471" t="s">
        <v>8218</v>
      </c>
      <c r="F2562" s="472" t="s">
        <v>8498</v>
      </c>
      <c r="G2562" s="471">
        <v>1</v>
      </c>
      <c r="H2562" s="471" t="s">
        <v>6684</v>
      </c>
      <c r="I2562" s="473"/>
      <c r="J2562" s="473"/>
      <c r="K2562" s="934"/>
      <c r="L2562" s="931"/>
      <c r="M2562" s="931"/>
      <c r="N2562" s="683"/>
    </row>
    <row r="2563" spans="1:14" s="474" customFormat="1" ht="90" x14ac:dyDescent="0.25">
      <c r="A2563" s="1001"/>
      <c r="B2563" s="1004"/>
      <c r="C2563" s="1007"/>
      <c r="D2563" s="1001"/>
      <c r="E2563" s="471" t="s">
        <v>8220</v>
      </c>
      <c r="F2563" s="472" t="s">
        <v>8499</v>
      </c>
      <c r="G2563" s="471">
        <v>1</v>
      </c>
      <c r="H2563" s="471" t="s">
        <v>6684</v>
      </c>
      <c r="I2563" s="473"/>
      <c r="J2563" s="473"/>
      <c r="K2563" s="934"/>
      <c r="L2563" s="931"/>
      <c r="M2563" s="931"/>
      <c r="N2563" s="683"/>
    </row>
    <row r="2564" spans="1:14" s="474" customFormat="1" ht="90" x14ac:dyDescent="0.25">
      <c r="A2564" s="1001"/>
      <c r="B2564" s="1004"/>
      <c r="C2564" s="1007"/>
      <c r="D2564" s="1001"/>
      <c r="E2564" s="471" t="s">
        <v>8222</v>
      </c>
      <c r="F2564" s="472" t="s">
        <v>8500</v>
      </c>
      <c r="G2564" s="471">
        <v>1</v>
      </c>
      <c r="H2564" s="471" t="s">
        <v>6684</v>
      </c>
      <c r="I2564" s="473"/>
      <c r="J2564" s="473"/>
      <c r="K2564" s="934"/>
      <c r="L2564" s="931"/>
      <c r="M2564" s="931"/>
      <c r="N2564" s="683"/>
    </row>
    <row r="2565" spans="1:14" s="474" customFormat="1" ht="90" x14ac:dyDescent="0.25">
      <c r="A2565" s="1001"/>
      <c r="B2565" s="1004"/>
      <c r="C2565" s="1007"/>
      <c r="D2565" s="1001"/>
      <c r="E2565" s="471" t="s">
        <v>8224</v>
      </c>
      <c r="F2565" s="472" t="s">
        <v>8501</v>
      </c>
      <c r="G2565" s="471">
        <v>1</v>
      </c>
      <c r="H2565" s="471" t="s">
        <v>6684</v>
      </c>
      <c r="I2565" s="473"/>
      <c r="J2565" s="473"/>
      <c r="K2565" s="934"/>
      <c r="L2565" s="931"/>
      <c r="M2565" s="931"/>
      <c r="N2565" s="683"/>
    </row>
    <row r="2566" spans="1:14" s="474" customFormat="1" ht="78.75" x14ac:dyDescent="0.25">
      <c r="A2566" s="1001"/>
      <c r="B2566" s="1004"/>
      <c r="C2566" s="1007"/>
      <c r="D2566" s="1001"/>
      <c r="E2566" s="471" t="s">
        <v>8226</v>
      </c>
      <c r="F2566" s="472" t="s">
        <v>8502</v>
      </c>
      <c r="G2566" s="471">
        <v>1</v>
      </c>
      <c r="H2566" s="471" t="s">
        <v>6684</v>
      </c>
      <c r="I2566" s="473"/>
      <c r="J2566" s="473"/>
      <c r="K2566" s="934"/>
      <c r="L2566" s="931"/>
      <c r="M2566" s="931"/>
      <c r="N2566" s="683"/>
    </row>
    <row r="2567" spans="1:14" s="474" customFormat="1" ht="90" x14ac:dyDescent="0.25">
      <c r="A2567" s="1001"/>
      <c r="B2567" s="1004"/>
      <c r="C2567" s="1007"/>
      <c r="D2567" s="1001"/>
      <c r="E2567" s="471" t="s">
        <v>8228</v>
      </c>
      <c r="F2567" s="472" t="s">
        <v>8501</v>
      </c>
      <c r="G2567" s="471">
        <v>1</v>
      </c>
      <c r="H2567" s="471" t="s">
        <v>6684</v>
      </c>
      <c r="I2567" s="473"/>
      <c r="J2567" s="473"/>
      <c r="K2567" s="934"/>
      <c r="L2567" s="931"/>
      <c r="M2567" s="931"/>
      <c r="N2567" s="683"/>
    </row>
    <row r="2568" spans="1:14" s="474" customFormat="1" ht="78.75" x14ac:dyDescent="0.25">
      <c r="A2568" s="1001"/>
      <c r="B2568" s="1004"/>
      <c r="C2568" s="1007"/>
      <c r="D2568" s="1001"/>
      <c r="E2568" s="471" t="s">
        <v>8230</v>
      </c>
      <c r="F2568" s="472" t="s">
        <v>8502</v>
      </c>
      <c r="G2568" s="471">
        <v>1</v>
      </c>
      <c r="H2568" s="471" t="s">
        <v>6684</v>
      </c>
      <c r="I2568" s="473"/>
      <c r="J2568" s="473"/>
      <c r="K2568" s="934"/>
      <c r="L2568" s="931"/>
      <c r="M2568" s="931"/>
      <c r="N2568" s="683"/>
    </row>
    <row r="2569" spans="1:14" s="474" customFormat="1" ht="90" x14ac:dyDescent="0.25">
      <c r="A2569" s="1001"/>
      <c r="B2569" s="1004"/>
      <c r="C2569" s="1007"/>
      <c r="D2569" s="1001"/>
      <c r="E2569" s="471" t="s">
        <v>8232</v>
      </c>
      <c r="F2569" s="472" t="s">
        <v>8503</v>
      </c>
      <c r="G2569" s="471">
        <v>1</v>
      </c>
      <c r="H2569" s="471" t="s">
        <v>6684</v>
      </c>
      <c r="I2569" s="473"/>
      <c r="J2569" s="473"/>
      <c r="K2569" s="934"/>
      <c r="L2569" s="931"/>
      <c r="M2569" s="931"/>
      <c r="N2569" s="683"/>
    </row>
    <row r="2570" spans="1:14" s="474" customFormat="1" ht="90" x14ac:dyDescent="0.25">
      <c r="A2570" s="1001"/>
      <c r="B2570" s="1004"/>
      <c r="C2570" s="1007"/>
      <c r="D2570" s="1001"/>
      <c r="E2570" s="471" t="s">
        <v>8234</v>
      </c>
      <c r="F2570" s="472" t="s">
        <v>8504</v>
      </c>
      <c r="G2570" s="471">
        <v>1</v>
      </c>
      <c r="H2570" s="471" t="s">
        <v>6684</v>
      </c>
      <c r="I2570" s="473"/>
      <c r="J2570" s="473"/>
      <c r="K2570" s="934"/>
      <c r="L2570" s="931"/>
      <c r="M2570" s="931"/>
      <c r="N2570" s="683"/>
    </row>
    <row r="2571" spans="1:14" s="474" customFormat="1" ht="90" x14ac:dyDescent="0.25">
      <c r="A2571" s="1001"/>
      <c r="B2571" s="1004"/>
      <c r="C2571" s="1007"/>
      <c r="D2571" s="1001"/>
      <c r="E2571" s="471" t="s">
        <v>8236</v>
      </c>
      <c r="F2571" s="472" t="s">
        <v>8505</v>
      </c>
      <c r="G2571" s="471">
        <v>1</v>
      </c>
      <c r="H2571" s="471" t="s">
        <v>6684</v>
      </c>
      <c r="I2571" s="473"/>
      <c r="J2571" s="473"/>
      <c r="K2571" s="934"/>
      <c r="L2571" s="931"/>
      <c r="M2571" s="931"/>
      <c r="N2571" s="683"/>
    </row>
    <row r="2572" spans="1:14" s="474" customFormat="1" ht="90" x14ac:dyDescent="0.25">
      <c r="A2572" s="1001"/>
      <c r="B2572" s="1004"/>
      <c r="C2572" s="1007"/>
      <c r="D2572" s="1001"/>
      <c r="E2572" s="471" t="s">
        <v>8238</v>
      </c>
      <c r="F2572" s="472" t="s">
        <v>8504</v>
      </c>
      <c r="G2572" s="471">
        <v>1</v>
      </c>
      <c r="H2572" s="471" t="s">
        <v>6684</v>
      </c>
      <c r="I2572" s="473"/>
      <c r="J2572" s="473"/>
      <c r="K2572" s="934"/>
      <c r="L2572" s="931"/>
      <c r="M2572" s="931"/>
      <c r="N2572" s="683"/>
    </row>
    <row r="2573" spans="1:14" s="474" customFormat="1" ht="90" x14ac:dyDescent="0.25">
      <c r="A2573" s="1001"/>
      <c r="B2573" s="1004"/>
      <c r="C2573" s="1007"/>
      <c r="D2573" s="1001"/>
      <c r="E2573" s="471" t="s">
        <v>8240</v>
      </c>
      <c r="F2573" s="472" t="s">
        <v>8503</v>
      </c>
      <c r="G2573" s="471">
        <v>1</v>
      </c>
      <c r="H2573" s="471" t="s">
        <v>6684</v>
      </c>
      <c r="I2573" s="473"/>
      <c r="J2573" s="473"/>
      <c r="K2573" s="934"/>
      <c r="L2573" s="931"/>
      <c r="M2573" s="931"/>
      <c r="N2573" s="683"/>
    </row>
    <row r="2574" spans="1:14" s="474" customFormat="1" ht="90" x14ac:dyDescent="0.25">
      <c r="A2574" s="1001"/>
      <c r="B2574" s="1004"/>
      <c r="C2574" s="1007"/>
      <c r="D2574" s="1001"/>
      <c r="E2574" s="471" t="s">
        <v>8242</v>
      </c>
      <c r="F2574" s="472" t="s">
        <v>8504</v>
      </c>
      <c r="G2574" s="471">
        <v>1</v>
      </c>
      <c r="H2574" s="471" t="s">
        <v>6684</v>
      </c>
      <c r="I2574" s="473"/>
      <c r="J2574" s="473"/>
      <c r="K2574" s="934"/>
      <c r="L2574" s="931"/>
      <c r="M2574" s="931"/>
      <c r="N2574" s="683"/>
    </row>
    <row r="2575" spans="1:14" s="474" customFormat="1" ht="90" x14ac:dyDescent="0.25">
      <c r="A2575" s="1001"/>
      <c r="B2575" s="1004"/>
      <c r="C2575" s="1007"/>
      <c r="D2575" s="1001"/>
      <c r="E2575" s="471" t="s">
        <v>8244</v>
      </c>
      <c r="F2575" s="472" t="s">
        <v>8506</v>
      </c>
      <c r="G2575" s="471">
        <v>1</v>
      </c>
      <c r="H2575" s="471" t="s">
        <v>6684</v>
      </c>
      <c r="I2575" s="473"/>
      <c r="J2575" s="473"/>
      <c r="K2575" s="934"/>
      <c r="L2575" s="931"/>
      <c r="M2575" s="931"/>
      <c r="N2575" s="683"/>
    </row>
    <row r="2576" spans="1:14" s="474" customFormat="1" ht="90" x14ac:dyDescent="0.25">
      <c r="A2576" s="1001"/>
      <c r="B2576" s="1004"/>
      <c r="C2576" s="1007"/>
      <c r="D2576" s="1001"/>
      <c r="E2576" s="471" t="s">
        <v>8245</v>
      </c>
      <c r="F2576" s="472" t="s">
        <v>8507</v>
      </c>
      <c r="G2576" s="471">
        <v>1</v>
      </c>
      <c r="H2576" s="471" t="s">
        <v>6684</v>
      </c>
      <c r="I2576" s="473"/>
      <c r="J2576" s="473"/>
      <c r="K2576" s="934"/>
      <c r="L2576" s="931"/>
      <c r="M2576" s="931"/>
      <c r="N2576" s="683"/>
    </row>
    <row r="2577" spans="1:14" s="474" customFormat="1" ht="78.75" x14ac:dyDescent="0.25">
      <c r="A2577" s="1001"/>
      <c r="B2577" s="1004"/>
      <c r="C2577" s="1007"/>
      <c r="D2577" s="1001"/>
      <c r="E2577" s="471" t="s">
        <v>8247</v>
      </c>
      <c r="F2577" s="472" t="s">
        <v>8507</v>
      </c>
      <c r="G2577" s="471">
        <v>1</v>
      </c>
      <c r="H2577" s="471" t="s">
        <v>6684</v>
      </c>
      <c r="I2577" s="473"/>
      <c r="J2577" s="473"/>
      <c r="K2577" s="934"/>
      <c r="L2577" s="931"/>
      <c r="M2577" s="931"/>
      <c r="N2577" s="683"/>
    </row>
    <row r="2578" spans="1:14" s="474" customFormat="1" ht="78.75" x14ac:dyDescent="0.25">
      <c r="A2578" s="1001"/>
      <c r="B2578" s="1004"/>
      <c r="C2578" s="1007"/>
      <c r="D2578" s="1001"/>
      <c r="E2578" s="471" t="s">
        <v>8249</v>
      </c>
      <c r="F2578" s="472" t="s">
        <v>8507</v>
      </c>
      <c r="G2578" s="471">
        <v>1</v>
      </c>
      <c r="H2578" s="471" t="s">
        <v>6684</v>
      </c>
      <c r="I2578" s="473"/>
      <c r="J2578" s="473"/>
      <c r="K2578" s="934"/>
      <c r="L2578" s="931"/>
      <c r="M2578" s="931"/>
      <c r="N2578" s="683"/>
    </row>
    <row r="2579" spans="1:14" s="474" customFormat="1" ht="90" x14ac:dyDescent="0.25">
      <c r="A2579" s="1001"/>
      <c r="B2579" s="1004"/>
      <c r="C2579" s="1007"/>
      <c r="D2579" s="1001"/>
      <c r="E2579" s="471" t="s">
        <v>8251</v>
      </c>
      <c r="F2579" s="472" t="s">
        <v>8508</v>
      </c>
      <c r="G2579" s="471">
        <v>1</v>
      </c>
      <c r="H2579" s="471" t="s">
        <v>6684</v>
      </c>
      <c r="I2579" s="473"/>
      <c r="J2579" s="473"/>
      <c r="K2579" s="934"/>
      <c r="L2579" s="931"/>
      <c r="M2579" s="931"/>
      <c r="N2579" s="683"/>
    </row>
    <row r="2580" spans="1:14" s="474" customFormat="1" ht="90" x14ac:dyDescent="0.25">
      <c r="A2580" s="1001"/>
      <c r="B2580" s="1004"/>
      <c r="C2580" s="1007"/>
      <c r="D2580" s="1001"/>
      <c r="E2580" s="471" t="s">
        <v>8253</v>
      </c>
      <c r="F2580" s="472" t="s">
        <v>8507</v>
      </c>
      <c r="G2580" s="471">
        <v>1</v>
      </c>
      <c r="H2580" s="471" t="s">
        <v>6684</v>
      </c>
      <c r="I2580" s="473"/>
      <c r="J2580" s="473"/>
      <c r="K2580" s="934"/>
      <c r="L2580" s="931"/>
      <c r="M2580" s="931"/>
      <c r="N2580" s="683"/>
    </row>
    <row r="2581" spans="1:14" s="474" customFormat="1" ht="90" x14ac:dyDescent="0.25">
      <c r="A2581" s="1001"/>
      <c r="B2581" s="1004"/>
      <c r="C2581" s="1007"/>
      <c r="D2581" s="1001"/>
      <c r="E2581" s="471" t="s">
        <v>8509</v>
      </c>
      <c r="F2581" s="472" t="s">
        <v>8507</v>
      </c>
      <c r="G2581" s="471">
        <v>1</v>
      </c>
      <c r="H2581" s="471" t="s">
        <v>6684</v>
      </c>
      <c r="I2581" s="473"/>
      <c r="J2581" s="473"/>
      <c r="K2581" s="934"/>
      <c r="L2581" s="931"/>
      <c r="M2581" s="931"/>
      <c r="N2581" s="683"/>
    </row>
    <row r="2582" spans="1:14" s="474" customFormat="1" ht="78.75" x14ac:dyDescent="0.25">
      <c r="A2582" s="1001"/>
      <c r="B2582" s="1004"/>
      <c r="C2582" s="1007"/>
      <c r="D2582" s="1001"/>
      <c r="E2582" s="471" t="s">
        <v>8510</v>
      </c>
      <c r="F2582" s="472" t="s">
        <v>8507</v>
      </c>
      <c r="G2582" s="471">
        <v>1</v>
      </c>
      <c r="H2582" s="471" t="s">
        <v>6684</v>
      </c>
      <c r="I2582" s="473"/>
      <c r="J2582" s="473"/>
      <c r="K2582" s="934"/>
      <c r="L2582" s="931"/>
      <c r="M2582" s="931"/>
      <c r="N2582" s="683"/>
    </row>
    <row r="2583" spans="1:14" s="474" customFormat="1" ht="78.75" x14ac:dyDescent="0.25">
      <c r="A2583" s="1001"/>
      <c r="B2583" s="1004"/>
      <c r="C2583" s="1007"/>
      <c r="D2583" s="1001"/>
      <c r="E2583" s="471" t="s">
        <v>8255</v>
      </c>
      <c r="F2583" s="472" t="s">
        <v>8507</v>
      </c>
      <c r="G2583" s="471">
        <v>1</v>
      </c>
      <c r="H2583" s="471" t="s">
        <v>6684</v>
      </c>
      <c r="I2583" s="473"/>
      <c r="J2583" s="473"/>
      <c r="K2583" s="934"/>
      <c r="L2583" s="931"/>
      <c r="M2583" s="931"/>
      <c r="N2583" s="683"/>
    </row>
    <row r="2584" spans="1:14" s="474" customFormat="1" ht="78.75" x14ac:dyDescent="0.25">
      <c r="A2584" s="1001"/>
      <c r="B2584" s="1004"/>
      <c r="C2584" s="1007"/>
      <c r="D2584" s="1001"/>
      <c r="E2584" s="471" t="s">
        <v>8255</v>
      </c>
      <c r="F2584" s="472" t="s">
        <v>8511</v>
      </c>
      <c r="G2584" s="471">
        <v>1</v>
      </c>
      <c r="H2584" s="471" t="s">
        <v>6684</v>
      </c>
      <c r="I2584" s="473"/>
      <c r="J2584" s="473"/>
      <c r="K2584" s="934"/>
      <c r="L2584" s="931"/>
      <c r="M2584" s="931"/>
      <c r="N2584" s="683"/>
    </row>
    <row r="2585" spans="1:14" s="474" customFormat="1" ht="258.75" x14ac:dyDescent="0.25">
      <c r="A2585" s="1001"/>
      <c r="B2585" s="1004"/>
      <c r="C2585" s="1007"/>
      <c r="D2585" s="1001"/>
      <c r="E2585" s="471" t="s">
        <v>8512</v>
      </c>
      <c r="F2585" s="472" t="s">
        <v>8513</v>
      </c>
      <c r="G2585" s="471">
        <v>2</v>
      </c>
      <c r="H2585" s="471" t="s">
        <v>6684</v>
      </c>
      <c r="I2585" s="473"/>
      <c r="J2585" s="473"/>
      <c r="K2585" s="934"/>
      <c r="L2585" s="931"/>
      <c r="M2585" s="931"/>
      <c r="N2585" s="683"/>
    </row>
    <row r="2586" spans="1:14" s="474" customFormat="1" ht="258.75" x14ac:dyDescent="0.25">
      <c r="A2586" s="1001"/>
      <c r="B2586" s="1004"/>
      <c r="C2586" s="1007"/>
      <c r="D2586" s="1001"/>
      <c r="E2586" s="471" t="s">
        <v>8264</v>
      </c>
      <c r="F2586" s="472" t="s">
        <v>8514</v>
      </c>
      <c r="G2586" s="471">
        <v>1</v>
      </c>
      <c r="H2586" s="471" t="s">
        <v>6684</v>
      </c>
      <c r="I2586" s="473"/>
      <c r="J2586" s="473"/>
      <c r="K2586" s="934"/>
      <c r="L2586" s="931"/>
      <c r="M2586" s="931"/>
      <c r="N2586" s="683"/>
    </row>
    <row r="2587" spans="1:14" s="474" customFormat="1" ht="258.75" x14ac:dyDescent="0.25">
      <c r="A2587" s="1001"/>
      <c r="B2587" s="1004"/>
      <c r="C2587" s="1007"/>
      <c r="D2587" s="1001"/>
      <c r="E2587" s="471" t="s">
        <v>8302</v>
      </c>
      <c r="F2587" s="472" t="s">
        <v>8515</v>
      </c>
      <c r="G2587" s="471">
        <v>3</v>
      </c>
      <c r="H2587" s="471" t="s">
        <v>6684</v>
      </c>
      <c r="I2587" s="473"/>
      <c r="J2587" s="473"/>
      <c r="K2587" s="934"/>
      <c r="L2587" s="931"/>
      <c r="M2587" s="931"/>
      <c r="N2587" s="683"/>
    </row>
    <row r="2588" spans="1:14" s="474" customFormat="1" ht="258.75" x14ac:dyDescent="0.25">
      <c r="A2588" s="1001"/>
      <c r="B2588" s="1004"/>
      <c r="C2588" s="1007"/>
      <c r="D2588" s="1001"/>
      <c r="E2588" s="471" t="s">
        <v>8302</v>
      </c>
      <c r="F2588" s="472" t="s">
        <v>8516</v>
      </c>
      <c r="G2588" s="471">
        <v>1</v>
      </c>
      <c r="H2588" s="471" t="s">
        <v>6684</v>
      </c>
      <c r="I2588" s="473"/>
      <c r="J2588" s="473"/>
      <c r="K2588" s="934"/>
      <c r="L2588" s="931"/>
      <c r="M2588" s="931"/>
      <c r="N2588" s="683"/>
    </row>
    <row r="2589" spans="1:14" s="474" customFormat="1" ht="258.75" x14ac:dyDescent="0.25">
      <c r="A2589" s="1001"/>
      <c r="B2589" s="1004"/>
      <c r="C2589" s="1007"/>
      <c r="D2589" s="1001"/>
      <c r="E2589" s="471" t="s">
        <v>8305</v>
      </c>
      <c r="F2589" s="472" t="s">
        <v>8517</v>
      </c>
      <c r="G2589" s="471">
        <v>1</v>
      </c>
      <c r="H2589" s="471" t="s">
        <v>6684</v>
      </c>
      <c r="I2589" s="473"/>
      <c r="J2589" s="473"/>
      <c r="K2589" s="934"/>
      <c r="L2589" s="931"/>
      <c r="M2589" s="931"/>
      <c r="N2589" s="683"/>
    </row>
    <row r="2590" spans="1:14" s="474" customFormat="1" ht="258.75" x14ac:dyDescent="0.25">
      <c r="A2590" s="1001"/>
      <c r="B2590" s="1004"/>
      <c r="C2590" s="1007"/>
      <c r="D2590" s="1001"/>
      <c r="E2590" s="471" t="s">
        <v>8307</v>
      </c>
      <c r="F2590" s="472" t="s">
        <v>8517</v>
      </c>
      <c r="G2590" s="471">
        <v>1</v>
      </c>
      <c r="H2590" s="471" t="s">
        <v>6684</v>
      </c>
      <c r="I2590" s="473"/>
      <c r="J2590" s="473"/>
      <c r="K2590" s="934"/>
      <c r="L2590" s="931"/>
      <c r="M2590" s="931"/>
      <c r="N2590" s="683"/>
    </row>
    <row r="2591" spans="1:14" s="474" customFormat="1" ht="258.75" x14ac:dyDescent="0.25">
      <c r="A2591" s="1001"/>
      <c r="B2591" s="1004"/>
      <c r="C2591" s="1007"/>
      <c r="D2591" s="1001"/>
      <c r="E2591" s="471" t="s">
        <v>8518</v>
      </c>
      <c r="F2591" s="472" t="s">
        <v>8519</v>
      </c>
      <c r="G2591" s="471">
        <v>2</v>
      </c>
      <c r="H2591" s="471" t="s">
        <v>6684</v>
      </c>
      <c r="I2591" s="473"/>
      <c r="J2591" s="473"/>
      <c r="K2591" s="934"/>
      <c r="L2591" s="931"/>
      <c r="M2591" s="931"/>
      <c r="N2591" s="683"/>
    </row>
    <row r="2592" spans="1:14" s="474" customFormat="1" ht="258.75" x14ac:dyDescent="0.25">
      <c r="A2592" s="1001"/>
      <c r="B2592" s="1004"/>
      <c r="C2592" s="1007"/>
      <c r="D2592" s="1001"/>
      <c r="E2592" s="471" t="s">
        <v>8520</v>
      </c>
      <c r="F2592" s="472" t="s">
        <v>8521</v>
      </c>
      <c r="G2592" s="471">
        <v>1</v>
      </c>
      <c r="H2592" s="471" t="s">
        <v>6684</v>
      </c>
      <c r="I2592" s="473"/>
      <c r="J2592" s="473"/>
      <c r="K2592" s="934"/>
      <c r="L2592" s="931"/>
      <c r="M2592" s="931"/>
      <c r="N2592" s="683"/>
    </row>
    <row r="2593" spans="1:14" s="474" customFormat="1" ht="258.75" x14ac:dyDescent="0.25">
      <c r="A2593" s="1001"/>
      <c r="B2593" s="1004"/>
      <c r="C2593" s="1007"/>
      <c r="D2593" s="1001"/>
      <c r="E2593" s="471" t="s">
        <v>8522</v>
      </c>
      <c r="F2593" s="472" t="s">
        <v>8523</v>
      </c>
      <c r="G2593" s="471">
        <v>1</v>
      </c>
      <c r="H2593" s="471" t="s">
        <v>6684</v>
      </c>
      <c r="I2593" s="473"/>
      <c r="J2593" s="473"/>
      <c r="K2593" s="934"/>
      <c r="L2593" s="931"/>
      <c r="M2593" s="931"/>
      <c r="N2593" s="683"/>
    </row>
    <row r="2594" spans="1:14" s="474" customFormat="1" ht="258.75" x14ac:dyDescent="0.25">
      <c r="A2594" s="1001"/>
      <c r="B2594" s="1004"/>
      <c r="C2594" s="1007"/>
      <c r="D2594" s="1001"/>
      <c r="E2594" s="471" t="s">
        <v>8524</v>
      </c>
      <c r="F2594" s="472" t="s">
        <v>8525</v>
      </c>
      <c r="G2594" s="471">
        <v>1</v>
      </c>
      <c r="H2594" s="471" t="s">
        <v>6684</v>
      </c>
      <c r="I2594" s="473"/>
      <c r="J2594" s="473"/>
      <c r="K2594" s="934"/>
      <c r="L2594" s="931"/>
      <c r="M2594" s="931"/>
      <c r="N2594" s="683"/>
    </row>
    <row r="2595" spans="1:14" s="474" customFormat="1" ht="258.75" x14ac:dyDescent="0.25">
      <c r="A2595" s="1001"/>
      <c r="B2595" s="1004"/>
      <c r="C2595" s="1007"/>
      <c r="D2595" s="1001"/>
      <c r="E2595" s="471" t="s">
        <v>8526</v>
      </c>
      <c r="F2595" s="472" t="s">
        <v>8527</v>
      </c>
      <c r="G2595" s="471">
        <v>1</v>
      </c>
      <c r="H2595" s="471" t="s">
        <v>6684</v>
      </c>
      <c r="I2595" s="473"/>
      <c r="J2595" s="473"/>
      <c r="K2595" s="934"/>
      <c r="L2595" s="931"/>
      <c r="M2595" s="931"/>
      <c r="N2595" s="683"/>
    </row>
    <row r="2596" spans="1:14" s="474" customFormat="1" ht="258.75" x14ac:dyDescent="0.25">
      <c r="A2596" s="1001"/>
      <c r="B2596" s="1004"/>
      <c r="C2596" s="1007"/>
      <c r="D2596" s="1001"/>
      <c r="E2596" s="471" t="s">
        <v>8528</v>
      </c>
      <c r="F2596" s="472" t="s">
        <v>8529</v>
      </c>
      <c r="G2596" s="471">
        <v>1</v>
      </c>
      <c r="H2596" s="471" t="s">
        <v>6684</v>
      </c>
      <c r="I2596" s="473"/>
      <c r="J2596" s="473"/>
      <c r="K2596" s="934"/>
      <c r="L2596" s="931"/>
      <c r="M2596" s="931"/>
      <c r="N2596" s="683"/>
    </row>
    <row r="2597" spans="1:14" s="474" customFormat="1" ht="258.75" x14ac:dyDescent="0.25">
      <c r="A2597" s="1001"/>
      <c r="B2597" s="1004"/>
      <c r="C2597" s="1007"/>
      <c r="D2597" s="1001"/>
      <c r="E2597" s="471" t="s">
        <v>8530</v>
      </c>
      <c r="F2597" s="472" t="s">
        <v>8529</v>
      </c>
      <c r="G2597" s="471">
        <v>1</v>
      </c>
      <c r="H2597" s="471" t="s">
        <v>6684</v>
      </c>
      <c r="I2597" s="473"/>
      <c r="J2597" s="473"/>
      <c r="K2597" s="934"/>
      <c r="L2597" s="931"/>
      <c r="M2597" s="931"/>
      <c r="N2597" s="683"/>
    </row>
    <row r="2598" spans="1:14" s="474" customFormat="1" ht="258.75" x14ac:dyDescent="0.25">
      <c r="A2598" s="1001"/>
      <c r="B2598" s="1004"/>
      <c r="C2598" s="1007"/>
      <c r="D2598" s="1001"/>
      <c r="E2598" s="471" t="s">
        <v>8531</v>
      </c>
      <c r="F2598" s="472" t="s">
        <v>8527</v>
      </c>
      <c r="G2598" s="471">
        <v>1</v>
      </c>
      <c r="H2598" s="471" t="s">
        <v>6684</v>
      </c>
      <c r="I2598" s="473"/>
      <c r="J2598" s="473"/>
      <c r="K2598" s="934"/>
      <c r="L2598" s="931"/>
      <c r="M2598" s="931"/>
      <c r="N2598" s="683"/>
    </row>
    <row r="2599" spans="1:14" s="474" customFormat="1" ht="258.75" x14ac:dyDescent="0.25">
      <c r="A2599" s="1001"/>
      <c r="B2599" s="1004"/>
      <c r="C2599" s="1007"/>
      <c r="D2599" s="1001"/>
      <c r="E2599" s="471" t="s">
        <v>8532</v>
      </c>
      <c r="F2599" s="472" t="s">
        <v>8533</v>
      </c>
      <c r="G2599" s="471">
        <v>1</v>
      </c>
      <c r="H2599" s="471" t="s">
        <v>6684</v>
      </c>
      <c r="I2599" s="473"/>
      <c r="J2599" s="473"/>
      <c r="K2599" s="934"/>
      <c r="L2599" s="931"/>
      <c r="M2599" s="931"/>
      <c r="N2599" s="683"/>
    </row>
    <row r="2600" spans="1:14" s="474" customFormat="1" ht="258.75" x14ac:dyDescent="0.25">
      <c r="A2600" s="1001"/>
      <c r="B2600" s="1004"/>
      <c r="C2600" s="1007"/>
      <c r="D2600" s="1001"/>
      <c r="E2600" s="471" t="s">
        <v>8534</v>
      </c>
      <c r="F2600" s="472" t="s">
        <v>8523</v>
      </c>
      <c r="G2600" s="471">
        <v>1</v>
      </c>
      <c r="H2600" s="471" t="s">
        <v>6684</v>
      </c>
      <c r="I2600" s="473"/>
      <c r="J2600" s="473"/>
      <c r="K2600" s="934"/>
      <c r="L2600" s="931"/>
      <c r="M2600" s="931"/>
      <c r="N2600" s="683"/>
    </row>
    <row r="2601" spans="1:14" s="474" customFormat="1" ht="258.75" x14ac:dyDescent="0.25">
      <c r="A2601" s="1001"/>
      <c r="B2601" s="1004"/>
      <c r="C2601" s="1007"/>
      <c r="D2601" s="1001"/>
      <c r="E2601" s="471" t="s">
        <v>8535</v>
      </c>
      <c r="F2601" s="472" t="s">
        <v>8527</v>
      </c>
      <c r="G2601" s="471">
        <v>1</v>
      </c>
      <c r="H2601" s="471" t="s">
        <v>6684</v>
      </c>
      <c r="I2601" s="473"/>
      <c r="J2601" s="473"/>
      <c r="K2601" s="934"/>
      <c r="L2601" s="931"/>
      <c r="M2601" s="931"/>
      <c r="N2601" s="683"/>
    </row>
    <row r="2602" spans="1:14" s="474" customFormat="1" ht="258.75" x14ac:dyDescent="0.25">
      <c r="A2602" s="1001"/>
      <c r="B2602" s="1004"/>
      <c r="C2602" s="1007"/>
      <c r="D2602" s="1001"/>
      <c r="E2602" s="471" t="s">
        <v>8536</v>
      </c>
      <c r="F2602" s="472" t="s">
        <v>8527</v>
      </c>
      <c r="G2602" s="471">
        <v>1</v>
      </c>
      <c r="H2602" s="471" t="s">
        <v>6684</v>
      </c>
      <c r="I2602" s="473"/>
      <c r="J2602" s="473"/>
      <c r="K2602" s="934"/>
      <c r="L2602" s="931"/>
      <c r="M2602" s="931"/>
      <c r="N2602" s="683"/>
    </row>
    <row r="2603" spans="1:14" s="474" customFormat="1" ht="258.75" x14ac:dyDescent="0.25">
      <c r="A2603" s="1001"/>
      <c r="B2603" s="1004"/>
      <c r="C2603" s="1007"/>
      <c r="D2603" s="1001"/>
      <c r="E2603" s="471" t="s">
        <v>8537</v>
      </c>
      <c r="F2603" s="472" t="s">
        <v>8523</v>
      </c>
      <c r="G2603" s="471">
        <v>1</v>
      </c>
      <c r="H2603" s="471" t="s">
        <v>6684</v>
      </c>
      <c r="I2603" s="473"/>
      <c r="J2603" s="473"/>
      <c r="K2603" s="934"/>
      <c r="L2603" s="931"/>
      <c r="M2603" s="931"/>
      <c r="N2603" s="683"/>
    </row>
    <row r="2604" spans="1:14" s="474" customFormat="1" ht="258.75" x14ac:dyDescent="0.25">
      <c r="A2604" s="1001"/>
      <c r="B2604" s="1004"/>
      <c r="C2604" s="1007"/>
      <c r="D2604" s="1001"/>
      <c r="E2604" s="471" t="s">
        <v>8538</v>
      </c>
      <c r="F2604" s="472" t="s">
        <v>8525</v>
      </c>
      <c r="G2604" s="471">
        <v>1</v>
      </c>
      <c r="H2604" s="471" t="s">
        <v>6684</v>
      </c>
      <c r="I2604" s="473"/>
      <c r="J2604" s="473"/>
      <c r="K2604" s="934"/>
      <c r="L2604" s="931"/>
      <c r="M2604" s="931"/>
      <c r="N2604" s="683"/>
    </row>
    <row r="2605" spans="1:14" s="474" customFormat="1" ht="258.75" x14ac:dyDescent="0.25">
      <c r="A2605" s="1001"/>
      <c r="B2605" s="1004"/>
      <c r="C2605" s="1007"/>
      <c r="D2605" s="1001"/>
      <c r="E2605" s="471" t="s">
        <v>8539</v>
      </c>
      <c r="F2605" s="472" t="s">
        <v>8525</v>
      </c>
      <c r="G2605" s="471">
        <v>1</v>
      </c>
      <c r="H2605" s="471" t="s">
        <v>6684</v>
      </c>
      <c r="I2605" s="473"/>
      <c r="J2605" s="473"/>
      <c r="K2605" s="934"/>
      <c r="L2605" s="931"/>
      <c r="M2605" s="931"/>
      <c r="N2605" s="683"/>
    </row>
    <row r="2606" spans="1:14" s="474" customFormat="1" ht="258.75" x14ac:dyDescent="0.25">
      <c r="A2606" s="1001"/>
      <c r="B2606" s="1004"/>
      <c r="C2606" s="1007"/>
      <c r="D2606" s="1001"/>
      <c r="E2606" s="471" t="s">
        <v>8540</v>
      </c>
      <c r="F2606" s="472" t="s">
        <v>8541</v>
      </c>
      <c r="G2606" s="471">
        <v>1</v>
      </c>
      <c r="H2606" s="471" t="s">
        <v>6684</v>
      </c>
      <c r="I2606" s="473"/>
      <c r="J2606" s="473"/>
      <c r="K2606" s="934"/>
      <c r="L2606" s="931"/>
      <c r="M2606" s="931"/>
      <c r="N2606" s="683"/>
    </row>
    <row r="2607" spans="1:14" s="474" customFormat="1" ht="258.75" x14ac:dyDescent="0.25">
      <c r="A2607" s="1002"/>
      <c r="B2607" s="1005"/>
      <c r="C2607" s="1008"/>
      <c r="D2607" s="1002"/>
      <c r="E2607" s="471" t="s">
        <v>8166</v>
      </c>
      <c r="F2607" s="472" t="s">
        <v>8514</v>
      </c>
      <c r="G2607" s="471">
        <v>2</v>
      </c>
      <c r="H2607" s="471" t="s">
        <v>6684</v>
      </c>
      <c r="I2607" s="473"/>
      <c r="J2607" s="473"/>
      <c r="K2607" s="935"/>
      <c r="L2607" s="932"/>
      <c r="M2607" s="932"/>
      <c r="N2607" s="683"/>
    </row>
    <row r="2608" spans="1:14" s="474" customFormat="1" ht="45" x14ac:dyDescent="0.25">
      <c r="A2608" s="1000" t="s">
        <v>8542</v>
      </c>
      <c r="B2608" s="1003" t="s">
        <v>6690</v>
      </c>
      <c r="C2608" s="1006" t="s">
        <v>7923</v>
      </c>
      <c r="D2608" s="1000" t="s">
        <v>8543</v>
      </c>
      <c r="E2608" s="471" t="s">
        <v>8544</v>
      </c>
      <c r="F2608" s="472" t="s">
        <v>8545</v>
      </c>
      <c r="G2608" s="471">
        <v>1</v>
      </c>
      <c r="H2608" s="471" t="s">
        <v>6684</v>
      </c>
      <c r="I2608" s="473"/>
      <c r="J2608" s="473"/>
      <c r="K2608" s="933"/>
      <c r="L2608" s="930"/>
      <c r="M2608" s="930"/>
      <c r="N2608" s="683"/>
    </row>
    <row r="2609" spans="1:14" s="474" customFormat="1" ht="67.5" x14ac:dyDescent="0.25">
      <c r="A2609" s="1001"/>
      <c r="B2609" s="1004"/>
      <c r="C2609" s="1007"/>
      <c r="D2609" s="1001"/>
      <c r="E2609" s="471" t="s">
        <v>8546</v>
      </c>
      <c r="F2609" s="472" t="s">
        <v>8547</v>
      </c>
      <c r="G2609" s="471">
        <v>1</v>
      </c>
      <c r="H2609" s="471" t="s">
        <v>6684</v>
      </c>
      <c r="I2609" s="473"/>
      <c r="J2609" s="473"/>
      <c r="K2609" s="934"/>
      <c r="L2609" s="931"/>
      <c r="M2609" s="931"/>
      <c r="N2609" s="683"/>
    </row>
    <row r="2610" spans="1:14" s="474" customFormat="1" ht="56.25" x14ac:dyDescent="0.25">
      <c r="A2610" s="1001"/>
      <c r="B2610" s="1004"/>
      <c r="C2610" s="1007"/>
      <c r="D2610" s="1001"/>
      <c r="E2610" s="471" t="s">
        <v>8155</v>
      </c>
      <c r="F2610" s="472" t="s">
        <v>8547</v>
      </c>
      <c r="G2610" s="471">
        <v>3</v>
      </c>
      <c r="H2610" s="471" t="s">
        <v>6684</v>
      </c>
      <c r="I2610" s="473"/>
      <c r="J2610" s="473"/>
      <c r="K2610" s="934"/>
      <c r="L2610" s="931"/>
      <c r="M2610" s="931"/>
      <c r="N2610" s="683"/>
    </row>
    <row r="2611" spans="1:14" s="474" customFormat="1" ht="78.75" x14ac:dyDescent="0.25">
      <c r="A2611" s="1001"/>
      <c r="B2611" s="1004"/>
      <c r="C2611" s="1007"/>
      <c r="D2611" s="1001"/>
      <c r="E2611" s="471" t="s">
        <v>8156</v>
      </c>
      <c r="F2611" s="472" t="s">
        <v>8548</v>
      </c>
      <c r="G2611" s="471">
        <v>1</v>
      </c>
      <c r="H2611" s="471" t="s">
        <v>6684</v>
      </c>
      <c r="I2611" s="473"/>
      <c r="J2611" s="473"/>
      <c r="K2611" s="934"/>
      <c r="L2611" s="931"/>
      <c r="M2611" s="931"/>
      <c r="N2611" s="683"/>
    </row>
    <row r="2612" spans="1:14" s="474" customFormat="1" ht="123.75" x14ac:dyDescent="0.25">
      <c r="A2612" s="1001"/>
      <c r="B2612" s="1004"/>
      <c r="C2612" s="1007"/>
      <c r="D2612" s="1001"/>
      <c r="E2612" s="471" t="s">
        <v>8157</v>
      </c>
      <c r="F2612" s="472" t="s">
        <v>8549</v>
      </c>
      <c r="G2612" s="471">
        <v>1</v>
      </c>
      <c r="H2612" s="471" t="s">
        <v>6684</v>
      </c>
      <c r="I2612" s="473"/>
      <c r="J2612" s="473"/>
      <c r="K2612" s="934"/>
      <c r="L2612" s="931"/>
      <c r="M2612" s="931"/>
      <c r="N2612" s="683"/>
    </row>
    <row r="2613" spans="1:14" s="474" customFormat="1" ht="67.5" x14ac:dyDescent="0.25">
      <c r="A2613" s="1001"/>
      <c r="B2613" s="1004"/>
      <c r="C2613" s="1007"/>
      <c r="D2613" s="1001"/>
      <c r="E2613" s="471" t="s">
        <v>8158</v>
      </c>
      <c r="F2613" s="472" t="s">
        <v>8550</v>
      </c>
      <c r="G2613" s="471">
        <v>1</v>
      </c>
      <c r="H2613" s="471" t="s">
        <v>6684</v>
      </c>
      <c r="I2613" s="473"/>
      <c r="J2613" s="473"/>
      <c r="K2613" s="934"/>
      <c r="L2613" s="931"/>
      <c r="M2613" s="931"/>
      <c r="N2613" s="683"/>
    </row>
    <row r="2614" spans="1:14" s="474" customFormat="1" ht="90" x14ac:dyDescent="0.25">
      <c r="A2614" s="1001"/>
      <c r="B2614" s="1004"/>
      <c r="C2614" s="1007"/>
      <c r="D2614" s="1001"/>
      <c r="E2614" s="471" t="s">
        <v>8551</v>
      </c>
      <c r="F2614" s="472" t="s">
        <v>8552</v>
      </c>
      <c r="G2614" s="471">
        <v>4</v>
      </c>
      <c r="H2614" s="471" t="s">
        <v>6684</v>
      </c>
      <c r="I2614" s="473"/>
      <c r="J2614" s="473"/>
      <c r="K2614" s="934"/>
      <c r="L2614" s="931"/>
      <c r="M2614" s="931"/>
      <c r="N2614" s="683"/>
    </row>
    <row r="2615" spans="1:14" s="474" customFormat="1" ht="90" x14ac:dyDescent="0.25">
      <c r="A2615" s="1001"/>
      <c r="B2615" s="1004"/>
      <c r="C2615" s="1007"/>
      <c r="D2615" s="1001"/>
      <c r="E2615" s="471" t="s">
        <v>8264</v>
      </c>
      <c r="F2615" s="472" t="s">
        <v>8553</v>
      </c>
      <c r="G2615" s="471">
        <v>1</v>
      </c>
      <c r="H2615" s="471" t="s">
        <v>6684</v>
      </c>
      <c r="I2615" s="473"/>
      <c r="J2615" s="473"/>
      <c r="K2615" s="934"/>
      <c r="L2615" s="931"/>
      <c r="M2615" s="931"/>
      <c r="N2615" s="683"/>
    </row>
    <row r="2616" spans="1:14" s="474" customFormat="1" ht="90" x14ac:dyDescent="0.25">
      <c r="A2616" s="1001"/>
      <c r="B2616" s="1004"/>
      <c r="C2616" s="1007"/>
      <c r="D2616" s="1001"/>
      <c r="E2616" s="471" t="s">
        <v>8161</v>
      </c>
      <c r="F2616" s="472" t="s">
        <v>8554</v>
      </c>
      <c r="G2616" s="471">
        <v>1</v>
      </c>
      <c r="H2616" s="471" t="s">
        <v>6684</v>
      </c>
      <c r="I2616" s="473"/>
      <c r="J2616" s="473"/>
      <c r="K2616" s="934"/>
      <c r="L2616" s="931"/>
      <c r="M2616" s="931"/>
      <c r="N2616" s="683"/>
    </row>
    <row r="2617" spans="1:14" s="474" customFormat="1" ht="78.75" x14ac:dyDescent="0.25">
      <c r="A2617" s="1001"/>
      <c r="B2617" s="1004"/>
      <c r="C2617" s="1007"/>
      <c r="D2617" s="1001"/>
      <c r="E2617" s="471" t="s">
        <v>8162</v>
      </c>
      <c r="F2617" s="472" t="s">
        <v>8555</v>
      </c>
      <c r="G2617" s="471">
        <v>4</v>
      </c>
      <c r="H2617" s="471" t="s">
        <v>6684</v>
      </c>
      <c r="I2617" s="473"/>
      <c r="J2617" s="473"/>
      <c r="K2617" s="934"/>
      <c r="L2617" s="931"/>
      <c r="M2617" s="931"/>
      <c r="N2617" s="683"/>
    </row>
    <row r="2618" spans="1:14" s="474" customFormat="1" ht="78.75" x14ac:dyDescent="0.25">
      <c r="A2618" s="1001"/>
      <c r="B2618" s="1004"/>
      <c r="C2618" s="1007"/>
      <c r="D2618" s="1001"/>
      <c r="E2618" s="471" t="s">
        <v>8163</v>
      </c>
      <c r="F2618" s="472" t="s">
        <v>8556</v>
      </c>
      <c r="G2618" s="471">
        <v>2</v>
      </c>
      <c r="H2618" s="471" t="s">
        <v>6684</v>
      </c>
      <c r="I2618" s="473"/>
      <c r="J2618" s="473"/>
      <c r="K2618" s="934"/>
      <c r="L2618" s="931"/>
      <c r="M2618" s="931"/>
      <c r="N2618" s="683"/>
    </row>
    <row r="2619" spans="1:14" s="474" customFormat="1" ht="67.5" x14ac:dyDescent="0.25">
      <c r="A2619" s="1001"/>
      <c r="B2619" s="1004"/>
      <c r="C2619" s="1007"/>
      <c r="D2619" s="1001"/>
      <c r="E2619" s="471" t="s">
        <v>8557</v>
      </c>
      <c r="F2619" s="472" t="s">
        <v>8558</v>
      </c>
      <c r="G2619" s="471">
        <v>1</v>
      </c>
      <c r="H2619" s="471" t="s">
        <v>6684</v>
      </c>
      <c r="I2619" s="473"/>
      <c r="J2619" s="473"/>
      <c r="K2619" s="934"/>
      <c r="L2619" s="931"/>
      <c r="M2619" s="931"/>
      <c r="N2619" s="683"/>
    </row>
    <row r="2620" spans="1:14" s="474" customFormat="1" ht="56.25" x14ac:dyDescent="0.25">
      <c r="A2620" s="1002"/>
      <c r="B2620" s="1005"/>
      <c r="C2620" s="1008"/>
      <c r="D2620" s="1002"/>
      <c r="E2620" s="471" t="s">
        <v>8165</v>
      </c>
      <c r="F2620" s="472" t="s">
        <v>8559</v>
      </c>
      <c r="G2620" s="471">
        <v>1</v>
      </c>
      <c r="H2620" s="471" t="s">
        <v>6684</v>
      </c>
      <c r="I2620" s="473"/>
      <c r="J2620" s="473"/>
      <c r="K2620" s="935"/>
      <c r="L2620" s="932"/>
      <c r="M2620" s="932"/>
      <c r="N2620" s="683"/>
    </row>
    <row r="2621" spans="1:14" s="474" customFormat="1" ht="67.5" x14ac:dyDescent="0.25">
      <c r="A2621" s="1000" t="s">
        <v>8560</v>
      </c>
      <c r="B2621" s="1003" t="s">
        <v>6690</v>
      </c>
      <c r="C2621" s="1006" t="s">
        <v>7923</v>
      </c>
      <c r="D2621" s="1000" t="s">
        <v>8561</v>
      </c>
      <c r="E2621" s="471" t="s">
        <v>8562</v>
      </c>
      <c r="F2621" s="472" t="s">
        <v>8563</v>
      </c>
      <c r="G2621" s="471">
        <v>1</v>
      </c>
      <c r="H2621" s="471" t="s">
        <v>6684</v>
      </c>
      <c r="I2621" s="473"/>
      <c r="J2621" s="473"/>
      <c r="K2621" s="933"/>
      <c r="L2621" s="930"/>
      <c r="M2621" s="930"/>
      <c r="N2621" s="683"/>
    </row>
    <row r="2622" spans="1:14" s="474" customFormat="1" ht="67.5" x14ac:dyDescent="0.25">
      <c r="A2622" s="1002"/>
      <c r="B2622" s="1005"/>
      <c r="C2622" s="1008"/>
      <c r="D2622" s="1002"/>
      <c r="E2622" s="471" t="s">
        <v>8155</v>
      </c>
      <c r="F2622" s="472" t="s">
        <v>8563</v>
      </c>
      <c r="G2622" s="471">
        <v>3</v>
      </c>
      <c r="H2622" s="471" t="s">
        <v>6684</v>
      </c>
      <c r="I2622" s="473"/>
      <c r="J2622" s="473"/>
      <c r="K2622" s="935"/>
      <c r="L2622" s="932"/>
      <c r="M2622" s="932"/>
      <c r="N2622" s="683"/>
    </row>
    <row r="2623" spans="1:14" s="474" customFormat="1" ht="67.5" x14ac:dyDescent="0.25">
      <c r="A2623" s="1000" t="s">
        <v>8564</v>
      </c>
      <c r="B2623" s="1003" t="s">
        <v>6690</v>
      </c>
      <c r="C2623" s="1006" t="s">
        <v>7923</v>
      </c>
      <c r="D2623" s="1000" t="s">
        <v>1818</v>
      </c>
      <c r="E2623" s="471" t="s">
        <v>8565</v>
      </c>
      <c r="F2623" s="472" t="s">
        <v>8566</v>
      </c>
      <c r="G2623" s="471">
        <v>1</v>
      </c>
      <c r="H2623" s="471" t="s">
        <v>6684</v>
      </c>
      <c r="I2623" s="473"/>
      <c r="J2623" s="473"/>
      <c r="K2623" s="933"/>
      <c r="L2623" s="930"/>
      <c r="M2623" s="930"/>
      <c r="N2623" s="683"/>
    </row>
    <row r="2624" spans="1:14" s="474" customFormat="1" ht="90" x14ac:dyDescent="0.25">
      <c r="A2624" s="1002"/>
      <c r="B2624" s="1005"/>
      <c r="C2624" s="1008"/>
      <c r="D2624" s="1002"/>
      <c r="E2624" s="471" t="s">
        <v>8567</v>
      </c>
      <c r="F2624" s="472" t="s">
        <v>8568</v>
      </c>
      <c r="G2624" s="471">
        <v>4</v>
      </c>
      <c r="H2624" s="471" t="s">
        <v>6684</v>
      </c>
      <c r="I2624" s="473"/>
      <c r="J2624" s="473"/>
      <c r="K2624" s="935"/>
      <c r="L2624" s="932"/>
      <c r="M2624" s="932"/>
      <c r="N2624" s="683"/>
    </row>
    <row r="2625" spans="1:14" s="474" customFormat="1" ht="90" x14ac:dyDescent="0.25">
      <c r="A2625" s="1000" t="s">
        <v>8569</v>
      </c>
      <c r="B2625" s="1003" t="s">
        <v>6690</v>
      </c>
      <c r="C2625" s="1006" t="s">
        <v>7923</v>
      </c>
      <c r="D2625" s="1000" t="s">
        <v>8570</v>
      </c>
      <c r="E2625" s="471" t="s">
        <v>8161</v>
      </c>
      <c r="F2625" s="472" t="s">
        <v>8571</v>
      </c>
      <c r="G2625" s="471">
        <v>1</v>
      </c>
      <c r="H2625" s="471" t="s">
        <v>6684</v>
      </c>
      <c r="I2625" s="473"/>
      <c r="J2625" s="473"/>
      <c r="K2625" s="933"/>
      <c r="L2625" s="930"/>
      <c r="M2625" s="930"/>
      <c r="N2625" s="683"/>
    </row>
    <row r="2626" spans="1:14" s="474" customFormat="1" ht="67.5" x14ac:dyDescent="0.25">
      <c r="A2626" s="1001"/>
      <c r="B2626" s="1004"/>
      <c r="C2626" s="1007"/>
      <c r="D2626" s="1001"/>
      <c r="E2626" s="471" t="s">
        <v>8162</v>
      </c>
      <c r="F2626" s="472" t="s">
        <v>8571</v>
      </c>
      <c r="G2626" s="471">
        <v>4</v>
      </c>
      <c r="H2626" s="471" t="s">
        <v>6684</v>
      </c>
      <c r="I2626" s="473"/>
      <c r="J2626" s="473"/>
      <c r="K2626" s="934"/>
      <c r="L2626" s="931"/>
      <c r="M2626" s="931"/>
      <c r="N2626" s="683"/>
    </row>
    <row r="2627" spans="1:14" s="474" customFormat="1" ht="67.5" x14ac:dyDescent="0.25">
      <c r="A2627" s="1001"/>
      <c r="B2627" s="1004"/>
      <c r="C2627" s="1007"/>
      <c r="D2627" s="1001"/>
      <c r="E2627" s="471" t="s">
        <v>8163</v>
      </c>
      <c r="F2627" s="472" t="s">
        <v>8571</v>
      </c>
      <c r="G2627" s="471">
        <v>2</v>
      </c>
      <c r="H2627" s="471" t="s">
        <v>6684</v>
      </c>
      <c r="I2627" s="473"/>
      <c r="J2627" s="473"/>
      <c r="K2627" s="934"/>
      <c r="L2627" s="931"/>
      <c r="M2627" s="931"/>
      <c r="N2627" s="683"/>
    </row>
    <row r="2628" spans="1:14" s="474" customFormat="1" ht="67.5" x14ac:dyDescent="0.25">
      <c r="A2628" s="1001"/>
      <c r="B2628" s="1004"/>
      <c r="C2628" s="1007"/>
      <c r="D2628" s="1001"/>
      <c r="E2628" s="471" t="s">
        <v>8572</v>
      </c>
      <c r="F2628" s="472" t="s">
        <v>8571</v>
      </c>
      <c r="G2628" s="471">
        <v>1</v>
      </c>
      <c r="H2628" s="471" t="s">
        <v>6684</v>
      </c>
      <c r="I2628" s="473"/>
      <c r="J2628" s="473"/>
      <c r="K2628" s="934"/>
      <c r="L2628" s="931"/>
      <c r="M2628" s="931"/>
      <c r="N2628" s="683"/>
    </row>
    <row r="2629" spans="1:14" s="474" customFormat="1" ht="45" x14ac:dyDescent="0.25">
      <c r="A2629" s="1002"/>
      <c r="B2629" s="1005"/>
      <c r="C2629" s="1008"/>
      <c r="D2629" s="1002"/>
      <c r="E2629" s="471" t="s">
        <v>8165</v>
      </c>
      <c r="F2629" s="472" t="s">
        <v>8571</v>
      </c>
      <c r="G2629" s="471">
        <v>1</v>
      </c>
      <c r="H2629" s="471" t="s">
        <v>6684</v>
      </c>
      <c r="I2629" s="473"/>
      <c r="J2629" s="473"/>
      <c r="K2629" s="935"/>
      <c r="L2629" s="932"/>
      <c r="M2629" s="932"/>
      <c r="N2629" s="683"/>
    </row>
    <row r="2630" spans="1:14" s="474" customFormat="1" ht="78.75" x14ac:dyDescent="0.25">
      <c r="A2630" s="471" t="s">
        <v>8573</v>
      </c>
      <c r="B2630" s="488" t="s">
        <v>6690</v>
      </c>
      <c r="C2630" s="490" t="s">
        <v>7923</v>
      </c>
      <c r="D2630" s="471" t="s">
        <v>8574</v>
      </c>
      <c r="E2630" s="471" t="s">
        <v>8264</v>
      </c>
      <c r="F2630" s="472" t="s">
        <v>8575</v>
      </c>
      <c r="G2630" s="471">
        <v>1</v>
      </c>
      <c r="H2630" s="471" t="s">
        <v>8576</v>
      </c>
      <c r="I2630" s="473"/>
      <c r="J2630" s="473"/>
      <c r="K2630" s="480"/>
      <c r="L2630" s="836"/>
      <c r="M2630" s="836"/>
      <c r="N2630" s="683"/>
    </row>
    <row r="2631" spans="1:14" s="474" customFormat="1" ht="45" x14ac:dyDescent="0.25">
      <c r="A2631" s="1000" t="s">
        <v>8577</v>
      </c>
      <c r="B2631" s="1003" t="s">
        <v>6690</v>
      </c>
      <c r="C2631" s="1006" t="s">
        <v>7923</v>
      </c>
      <c r="D2631" s="1000" t="s">
        <v>2676</v>
      </c>
      <c r="E2631" s="471" t="s">
        <v>8544</v>
      </c>
      <c r="F2631" s="472" t="s">
        <v>8578</v>
      </c>
      <c r="G2631" s="471">
        <v>1</v>
      </c>
      <c r="H2631" s="471" t="s">
        <v>6684</v>
      </c>
      <c r="I2631" s="473"/>
      <c r="J2631" s="473"/>
      <c r="K2631" s="933"/>
      <c r="L2631" s="930"/>
      <c r="M2631" s="930"/>
      <c r="N2631" s="683"/>
    </row>
    <row r="2632" spans="1:14" s="474" customFormat="1" ht="67.5" x14ac:dyDescent="0.25">
      <c r="A2632" s="1001"/>
      <c r="B2632" s="1004"/>
      <c r="C2632" s="1007"/>
      <c r="D2632" s="1001"/>
      <c r="E2632" s="471" t="s">
        <v>8579</v>
      </c>
      <c r="F2632" s="472" t="s">
        <v>8580</v>
      </c>
      <c r="G2632" s="471">
        <v>1</v>
      </c>
      <c r="H2632" s="471" t="s">
        <v>6684</v>
      </c>
      <c r="I2632" s="473"/>
      <c r="J2632" s="473"/>
      <c r="K2632" s="934"/>
      <c r="L2632" s="931"/>
      <c r="M2632" s="931"/>
      <c r="N2632" s="683"/>
    </row>
    <row r="2633" spans="1:14" s="474" customFormat="1" ht="56.25" x14ac:dyDescent="0.25">
      <c r="A2633" s="1001"/>
      <c r="B2633" s="1004"/>
      <c r="C2633" s="1007"/>
      <c r="D2633" s="1001"/>
      <c r="E2633" s="471" t="s">
        <v>8155</v>
      </c>
      <c r="F2633" s="472" t="s">
        <v>8580</v>
      </c>
      <c r="G2633" s="471">
        <v>3</v>
      </c>
      <c r="H2633" s="471" t="s">
        <v>6684</v>
      </c>
      <c r="I2633" s="473"/>
      <c r="J2633" s="473"/>
      <c r="K2633" s="934"/>
      <c r="L2633" s="931"/>
      <c r="M2633" s="931"/>
      <c r="N2633" s="683"/>
    </row>
    <row r="2634" spans="1:14" s="474" customFormat="1" ht="78.75" x14ac:dyDescent="0.25">
      <c r="A2634" s="1001"/>
      <c r="B2634" s="1004"/>
      <c r="C2634" s="1007"/>
      <c r="D2634" s="1001"/>
      <c r="E2634" s="471" t="s">
        <v>8156</v>
      </c>
      <c r="F2634" s="472" t="s">
        <v>8580</v>
      </c>
      <c r="G2634" s="471">
        <v>1</v>
      </c>
      <c r="H2634" s="471" t="s">
        <v>6684</v>
      </c>
      <c r="I2634" s="473"/>
      <c r="J2634" s="473"/>
      <c r="K2634" s="934"/>
      <c r="L2634" s="931"/>
      <c r="M2634" s="931"/>
      <c r="N2634" s="683"/>
    </row>
    <row r="2635" spans="1:14" s="474" customFormat="1" ht="123.75" x14ac:dyDescent="0.25">
      <c r="A2635" s="1001"/>
      <c r="B2635" s="1004"/>
      <c r="C2635" s="1007"/>
      <c r="D2635" s="1001"/>
      <c r="E2635" s="471" t="s">
        <v>8157</v>
      </c>
      <c r="F2635" s="472" t="s">
        <v>8580</v>
      </c>
      <c r="G2635" s="471">
        <v>1</v>
      </c>
      <c r="H2635" s="471" t="s">
        <v>6684</v>
      </c>
      <c r="I2635" s="473"/>
      <c r="J2635" s="473"/>
      <c r="K2635" s="934"/>
      <c r="L2635" s="931"/>
      <c r="M2635" s="931"/>
      <c r="N2635" s="683"/>
    </row>
    <row r="2636" spans="1:14" s="474" customFormat="1" ht="67.5" x14ac:dyDescent="0.25">
      <c r="A2636" s="1001"/>
      <c r="B2636" s="1004"/>
      <c r="C2636" s="1007"/>
      <c r="D2636" s="1001"/>
      <c r="E2636" s="471" t="s">
        <v>8158</v>
      </c>
      <c r="F2636" s="472" t="s">
        <v>8580</v>
      </c>
      <c r="G2636" s="471">
        <v>12</v>
      </c>
      <c r="H2636" s="471" t="s">
        <v>6684</v>
      </c>
      <c r="I2636" s="473"/>
      <c r="J2636" s="473"/>
      <c r="K2636" s="934"/>
      <c r="L2636" s="931"/>
      <c r="M2636" s="931"/>
      <c r="N2636" s="683"/>
    </row>
    <row r="2637" spans="1:14" s="474" customFormat="1" ht="78.75" x14ac:dyDescent="0.25">
      <c r="A2637" s="1001"/>
      <c r="B2637" s="1004"/>
      <c r="C2637" s="1007"/>
      <c r="D2637" s="1001"/>
      <c r="E2637" s="471" t="s">
        <v>8354</v>
      </c>
      <c r="F2637" s="472" t="s">
        <v>8580</v>
      </c>
      <c r="G2637" s="471">
        <v>1</v>
      </c>
      <c r="H2637" s="471" t="s">
        <v>6684</v>
      </c>
      <c r="I2637" s="473"/>
      <c r="J2637" s="473"/>
      <c r="K2637" s="934"/>
      <c r="L2637" s="931"/>
      <c r="M2637" s="931"/>
      <c r="N2637" s="683"/>
    </row>
    <row r="2638" spans="1:14" s="474" customFormat="1" ht="90" x14ac:dyDescent="0.25">
      <c r="A2638" s="1001"/>
      <c r="B2638" s="1004"/>
      <c r="C2638" s="1007"/>
      <c r="D2638" s="1001"/>
      <c r="E2638" s="471" t="s">
        <v>8551</v>
      </c>
      <c r="F2638" s="472" t="s">
        <v>8581</v>
      </c>
      <c r="G2638" s="471">
        <v>2</v>
      </c>
      <c r="H2638" s="471" t="s">
        <v>6684</v>
      </c>
      <c r="I2638" s="473"/>
      <c r="J2638" s="473"/>
      <c r="K2638" s="934"/>
      <c r="L2638" s="931"/>
      <c r="M2638" s="931"/>
      <c r="N2638" s="683"/>
    </row>
    <row r="2639" spans="1:14" s="474" customFormat="1" ht="67.5" x14ac:dyDescent="0.25">
      <c r="A2639" s="1001"/>
      <c r="B2639" s="1004"/>
      <c r="C2639" s="1007"/>
      <c r="D2639" s="1001"/>
      <c r="E2639" s="471" t="s">
        <v>8264</v>
      </c>
      <c r="F2639" s="472" t="s">
        <v>8582</v>
      </c>
      <c r="G2639" s="471">
        <v>1</v>
      </c>
      <c r="H2639" s="471" t="s">
        <v>6684</v>
      </c>
      <c r="I2639" s="473"/>
      <c r="J2639" s="473"/>
      <c r="K2639" s="934"/>
      <c r="L2639" s="931"/>
      <c r="M2639" s="931"/>
      <c r="N2639" s="683"/>
    </row>
    <row r="2640" spans="1:14" s="474" customFormat="1" ht="56.25" x14ac:dyDescent="0.25">
      <c r="A2640" s="1001"/>
      <c r="B2640" s="1004"/>
      <c r="C2640" s="1007"/>
      <c r="D2640" s="1001"/>
      <c r="E2640" s="1000" t="s">
        <v>8161</v>
      </c>
      <c r="F2640" s="472" t="s">
        <v>8583</v>
      </c>
      <c r="G2640" s="471">
        <v>1</v>
      </c>
      <c r="H2640" s="471" t="s">
        <v>6684</v>
      </c>
      <c r="I2640" s="473"/>
      <c r="J2640" s="473"/>
      <c r="K2640" s="934"/>
      <c r="L2640" s="931"/>
      <c r="M2640" s="931"/>
      <c r="N2640" s="683"/>
    </row>
    <row r="2641" spans="1:14" s="474" customFormat="1" ht="56.25" x14ac:dyDescent="0.25">
      <c r="A2641" s="1001"/>
      <c r="B2641" s="1004"/>
      <c r="C2641" s="1007"/>
      <c r="D2641" s="1001"/>
      <c r="E2641" s="1002"/>
      <c r="F2641" s="472" t="s">
        <v>8583</v>
      </c>
      <c r="G2641" s="471">
        <v>2</v>
      </c>
      <c r="H2641" s="471" t="s">
        <v>6684</v>
      </c>
      <c r="I2641" s="473"/>
      <c r="J2641" s="473"/>
      <c r="K2641" s="934"/>
      <c r="L2641" s="931"/>
      <c r="M2641" s="931"/>
      <c r="N2641" s="683"/>
    </row>
    <row r="2642" spans="1:14" s="474" customFormat="1" ht="67.5" x14ac:dyDescent="0.25">
      <c r="A2642" s="1001"/>
      <c r="B2642" s="1004"/>
      <c r="C2642" s="1007"/>
      <c r="D2642" s="1001"/>
      <c r="E2642" s="471" t="s">
        <v>8162</v>
      </c>
      <c r="F2642" s="472" t="s">
        <v>8583</v>
      </c>
      <c r="G2642" s="471">
        <v>3</v>
      </c>
      <c r="H2642" s="471" t="s">
        <v>6684</v>
      </c>
      <c r="I2642" s="473"/>
      <c r="J2642" s="473"/>
      <c r="K2642" s="934"/>
      <c r="L2642" s="931"/>
      <c r="M2642" s="931"/>
      <c r="N2642" s="683"/>
    </row>
    <row r="2643" spans="1:14" s="474" customFormat="1" ht="67.5" x14ac:dyDescent="0.25">
      <c r="A2643" s="1001"/>
      <c r="B2643" s="1004"/>
      <c r="C2643" s="1007"/>
      <c r="D2643" s="1001"/>
      <c r="E2643" s="471" t="s">
        <v>8163</v>
      </c>
      <c r="F2643" s="472" t="s">
        <v>8584</v>
      </c>
      <c r="G2643" s="471">
        <v>2</v>
      </c>
      <c r="H2643" s="471" t="s">
        <v>6684</v>
      </c>
      <c r="I2643" s="473"/>
      <c r="J2643" s="473"/>
      <c r="K2643" s="934"/>
      <c r="L2643" s="931"/>
      <c r="M2643" s="931"/>
      <c r="N2643" s="683"/>
    </row>
    <row r="2644" spans="1:14" s="474" customFormat="1" ht="67.5" x14ac:dyDescent="0.25">
      <c r="A2644" s="1001"/>
      <c r="B2644" s="1004"/>
      <c r="C2644" s="1007"/>
      <c r="D2644" s="1001"/>
      <c r="E2644" s="471" t="s">
        <v>8585</v>
      </c>
      <c r="F2644" s="472" t="s">
        <v>8584</v>
      </c>
      <c r="G2644" s="471">
        <v>1</v>
      </c>
      <c r="H2644" s="471" t="s">
        <v>6684</v>
      </c>
      <c r="I2644" s="473"/>
      <c r="J2644" s="473"/>
      <c r="K2644" s="934"/>
      <c r="L2644" s="931"/>
      <c r="M2644" s="931"/>
      <c r="N2644" s="683"/>
    </row>
    <row r="2645" spans="1:14" s="474" customFormat="1" ht="67.5" x14ac:dyDescent="0.25">
      <c r="A2645" s="1001"/>
      <c r="B2645" s="1004"/>
      <c r="C2645" s="1007"/>
      <c r="D2645" s="1001"/>
      <c r="E2645" s="471" t="s">
        <v>8165</v>
      </c>
      <c r="F2645" s="472" t="s">
        <v>8584</v>
      </c>
      <c r="G2645" s="471">
        <v>1</v>
      </c>
      <c r="H2645" s="471" t="s">
        <v>6684</v>
      </c>
      <c r="I2645" s="473"/>
      <c r="J2645" s="473"/>
      <c r="K2645" s="934"/>
      <c r="L2645" s="931"/>
      <c r="M2645" s="931"/>
      <c r="N2645" s="683"/>
    </row>
    <row r="2646" spans="1:14" s="474" customFormat="1" ht="67.5" x14ac:dyDescent="0.25">
      <c r="A2646" s="1002"/>
      <c r="B2646" s="1005"/>
      <c r="C2646" s="1008"/>
      <c r="D2646" s="1002"/>
      <c r="E2646" s="471" t="s">
        <v>8166</v>
      </c>
      <c r="F2646" s="472" t="s">
        <v>8584</v>
      </c>
      <c r="G2646" s="471">
        <v>1</v>
      </c>
      <c r="H2646" s="471" t="s">
        <v>6684</v>
      </c>
      <c r="I2646" s="473"/>
      <c r="J2646" s="473"/>
      <c r="K2646" s="935"/>
      <c r="L2646" s="932"/>
      <c r="M2646" s="932"/>
      <c r="N2646" s="683"/>
    </row>
    <row r="2647" spans="1:14" s="474" customFormat="1" ht="33.75" x14ac:dyDescent="0.25">
      <c r="A2647" s="471" t="s">
        <v>8586</v>
      </c>
      <c r="B2647" s="488" t="s">
        <v>6690</v>
      </c>
      <c r="C2647" s="490" t="s">
        <v>7923</v>
      </c>
      <c r="D2647" s="471" t="s">
        <v>6174</v>
      </c>
      <c r="E2647" s="471" t="s">
        <v>8587</v>
      </c>
      <c r="F2647" s="472" t="s">
        <v>3279</v>
      </c>
      <c r="G2647" s="471">
        <v>3</v>
      </c>
      <c r="H2647" s="471" t="s">
        <v>6684</v>
      </c>
      <c r="I2647" s="473"/>
      <c r="J2647" s="473"/>
      <c r="K2647" s="480"/>
      <c r="L2647" s="836"/>
      <c r="M2647" s="836"/>
      <c r="N2647" s="683"/>
    </row>
    <row r="2648" spans="1:14" s="474" customFormat="1" ht="45" x14ac:dyDescent="0.25">
      <c r="A2648" s="471" t="s">
        <v>8588</v>
      </c>
      <c r="B2648" s="488" t="s">
        <v>6690</v>
      </c>
      <c r="C2648" s="490" t="s">
        <v>7923</v>
      </c>
      <c r="D2648" s="471" t="s">
        <v>8589</v>
      </c>
      <c r="E2648" s="471" t="s">
        <v>8590</v>
      </c>
      <c r="F2648" s="472" t="s">
        <v>8591</v>
      </c>
      <c r="G2648" s="471">
        <v>1</v>
      </c>
      <c r="H2648" s="471" t="s">
        <v>6684</v>
      </c>
      <c r="I2648" s="473"/>
      <c r="J2648" s="473"/>
      <c r="K2648" s="480"/>
      <c r="L2648" s="836"/>
      <c r="M2648" s="836"/>
      <c r="N2648" s="683"/>
    </row>
    <row r="2649" spans="1:14" s="474" customFormat="1" ht="45" x14ac:dyDescent="0.25">
      <c r="A2649" s="1000" t="s">
        <v>8592</v>
      </c>
      <c r="B2649" s="1003" t="s">
        <v>6690</v>
      </c>
      <c r="C2649" s="1006" t="s">
        <v>7923</v>
      </c>
      <c r="D2649" s="1000" t="s">
        <v>1820</v>
      </c>
      <c r="E2649" s="471" t="s">
        <v>8544</v>
      </c>
      <c r="F2649" s="472" t="s">
        <v>8593</v>
      </c>
      <c r="G2649" s="471">
        <v>1</v>
      </c>
      <c r="H2649" s="471" t="s">
        <v>6684</v>
      </c>
      <c r="I2649" s="473"/>
      <c r="J2649" s="473"/>
      <c r="K2649" s="933"/>
      <c r="L2649" s="930"/>
      <c r="M2649" s="930"/>
      <c r="N2649" s="683"/>
    </row>
    <row r="2650" spans="1:14" s="474" customFormat="1" ht="67.5" x14ac:dyDescent="0.25">
      <c r="A2650" s="1001"/>
      <c r="B2650" s="1004"/>
      <c r="C2650" s="1007"/>
      <c r="D2650" s="1001"/>
      <c r="E2650" s="471" t="s">
        <v>8546</v>
      </c>
      <c r="F2650" s="472" t="s">
        <v>8594</v>
      </c>
      <c r="G2650" s="471">
        <v>1</v>
      </c>
      <c r="H2650" s="471" t="s">
        <v>6684</v>
      </c>
      <c r="I2650" s="473"/>
      <c r="J2650" s="473"/>
      <c r="K2650" s="934"/>
      <c r="L2650" s="931"/>
      <c r="M2650" s="931"/>
      <c r="N2650" s="683"/>
    </row>
    <row r="2651" spans="1:14" s="474" customFormat="1" ht="56.25" x14ac:dyDescent="0.25">
      <c r="A2651" s="1001"/>
      <c r="B2651" s="1004"/>
      <c r="C2651" s="1007"/>
      <c r="D2651" s="1001"/>
      <c r="E2651" s="471" t="s">
        <v>8155</v>
      </c>
      <c r="F2651" s="472" t="s">
        <v>8594</v>
      </c>
      <c r="G2651" s="471">
        <v>3</v>
      </c>
      <c r="H2651" s="471" t="s">
        <v>6684</v>
      </c>
      <c r="I2651" s="473"/>
      <c r="J2651" s="473"/>
      <c r="K2651" s="934"/>
      <c r="L2651" s="931"/>
      <c r="M2651" s="931"/>
      <c r="N2651" s="683"/>
    </row>
    <row r="2652" spans="1:14" s="474" customFormat="1" ht="78.75" x14ac:dyDescent="0.25">
      <c r="A2652" s="1001"/>
      <c r="B2652" s="1004"/>
      <c r="C2652" s="1007"/>
      <c r="D2652" s="1001"/>
      <c r="E2652" s="471" t="s">
        <v>8156</v>
      </c>
      <c r="F2652" s="472" t="s">
        <v>8595</v>
      </c>
      <c r="G2652" s="471">
        <v>1</v>
      </c>
      <c r="H2652" s="471" t="s">
        <v>6684</v>
      </c>
      <c r="I2652" s="473"/>
      <c r="J2652" s="473"/>
      <c r="K2652" s="934"/>
      <c r="L2652" s="931"/>
      <c r="M2652" s="931"/>
      <c r="N2652" s="683"/>
    </row>
    <row r="2653" spans="1:14" s="474" customFormat="1" ht="123.75" x14ac:dyDescent="0.25">
      <c r="A2653" s="1001"/>
      <c r="B2653" s="1004"/>
      <c r="C2653" s="1007"/>
      <c r="D2653" s="1001"/>
      <c r="E2653" s="471" t="s">
        <v>8157</v>
      </c>
      <c r="F2653" s="472" t="s">
        <v>8595</v>
      </c>
      <c r="G2653" s="471">
        <v>1</v>
      </c>
      <c r="H2653" s="471" t="s">
        <v>6684</v>
      </c>
      <c r="I2653" s="473"/>
      <c r="J2653" s="473"/>
      <c r="K2653" s="934"/>
      <c r="L2653" s="931"/>
      <c r="M2653" s="931"/>
      <c r="N2653" s="683"/>
    </row>
    <row r="2654" spans="1:14" s="474" customFormat="1" ht="67.5" x14ac:dyDescent="0.25">
      <c r="A2654" s="1001"/>
      <c r="B2654" s="1004"/>
      <c r="C2654" s="1007"/>
      <c r="D2654" s="1001"/>
      <c r="E2654" s="471" t="s">
        <v>8158</v>
      </c>
      <c r="F2654" s="472" t="s">
        <v>8596</v>
      </c>
      <c r="G2654" s="471">
        <v>1</v>
      </c>
      <c r="H2654" s="471" t="s">
        <v>6684</v>
      </c>
      <c r="I2654" s="473"/>
      <c r="J2654" s="473"/>
      <c r="K2654" s="934"/>
      <c r="L2654" s="931"/>
      <c r="M2654" s="931"/>
      <c r="N2654" s="683"/>
    </row>
    <row r="2655" spans="1:14" s="474" customFormat="1" ht="56.25" x14ac:dyDescent="0.25">
      <c r="A2655" s="1001"/>
      <c r="B2655" s="1004"/>
      <c r="C2655" s="1007"/>
      <c r="D2655" s="1001"/>
      <c r="E2655" s="471" t="s">
        <v>8597</v>
      </c>
      <c r="F2655" s="472" t="s">
        <v>8598</v>
      </c>
      <c r="G2655" s="471">
        <v>2</v>
      </c>
      <c r="H2655" s="471" t="s">
        <v>6684</v>
      </c>
      <c r="I2655" s="473"/>
      <c r="J2655" s="473"/>
      <c r="K2655" s="934"/>
      <c r="L2655" s="931"/>
      <c r="M2655" s="931"/>
      <c r="N2655" s="683"/>
    </row>
    <row r="2656" spans="1:14" s="474" customFormat="1" ht="67.5" x14ac:dyDescent="0.25">
      <c r="A2656" s="1001"/>
      <c r="B2656" s="1004"/>
      <c r="C2656" s="1007"/>
      <c r="D2656" s="1001"/>
      <c r="E2656" s="471" t="s">
        <v>8264</v>
      </c>
      <c r="F2656" s="472" t="s">
        <v>8599</v>
      </c>
      <c r="G2656" s="471">
        <v>1</v>
      </c>
      <c r="H2656" s="471" t="s">
        <v>6684</v>
      </c>
      <c r="I2656" s="473"/>
      <c r="J2656" s="473"/>
      <c r="K2656" s="934"/>
      <c r="L2656" s="931"/>
      <c r="M2656" s="931"/>
      <c r="N2656" s="683"/>
    </row>
    <row r="2657" spans="1:14" s="474" customFormat="1" ht="168.75" x14ac:dyDescent="0.25">
      <c r="A2657" s="1001"/>
      <c r="B2657" s="1004"/>
      <c r="C2657" s="1007"/>
      <c r="D2657" s="1001"/>
      <c r="E2657" s="471" t="s">
        <v>8274</v>
      </c>
      <c r="F2657" s="472" t="s">
        <v>8600</v>
      </c>
      <c r="G2657" s="471">
        <v>3</v>
      </c>
      <c r="H2657" s="471" t="s">
        <v>6684</v>
      </c>
      <c r="I2657" s="473"/>
      <c r="J2657" s="473"/>
      <c r="K2657" s="934"/>
      <c r="L2657" s="931"/>
      <c r="M2657" s="931"/>
      <c r="N2657" s="683"/>
    </row>
    <row r="2658" spans="1:14" s="474" customFormat="1" ht="78.75" x14ac:dyDescent="0.25">
      <c r="A2658" s="1001"/>
      <c r="B2658" s="1004"/>
      <c r="C2658" s="1007"/>
      <c r="D2658" s="1001"/>
      <c r="E2658" s="471" t="s">
        <v>8276</v>
      </c>
      <c r="F2658" s="472" t="s">
        <v>8601</v>
      </c>
      <c r="G2658" s="471">
        <v>1</v>
      </c>
      <c r="H2658" s="471" t="s">
        <v>6684</v>
      </c>
      <c r="I2658" s="473"/>
      <c r="J2658" s="473"/>
      <c r="K2658" s="934"/>
      <c r="L2658" s="931"/>
      <c r="M2658" s="931"/>
      <c r="N2658" s="683"/>
    </row>
    <row r="2659" spans="1:14" s="474" customFormat="1" ht="67.5" x14ac:dyDescent="0.25">
      <c r="A2659" s="1001"/>
      <c r="B2659" s="1004"/>
      <c r="C2659" s="1007"/>
      <c r="D2659" s="1001"/>
      <c r="E2659" s="471" t="s">
        <v>8163</v>
      </c>
      <c r="F2659" s="472" t="s">
        <v>8602</v>
      </c>
      <c r="G2659" s="471">
        <v>2</v>
      </c>
      <c r="H2659" s="471" t="s">
        <v>6684</v>
      </c>
      <c r="I2659" s="473"/>
      <c r="J2659" s="473"/>
      <c r="K2659" s="934"/>
      <c r="L2659" s="931"/>
      <c r="M2659" s="931"/>
      <c r="N2659" s="683"/>
    </row>
    <row r="2660" spans="1:14" s="474" customFormat="1" ht="45" x14ac:dyDescent="0.25">
      <c r="A2660" s="1002"/>
      <c r="B2660" s="1005"/>
      <c r="C2660" s="1008"/>
      <c r="D2660" s="1002"/>
      <c r="E2660" s="471" t="s">
        <v>8165</v>
      </c>
      <c r="F2660" s="472" t="s">
        <v>8603</v>
      </c>
      <c r="G2660" s="471">
        <v>1</v>
      </c>
      <c r="H2660" s="471" t="s">
        <v>6684</v>
      </c>
      <c r="I2660" s="473"/>
      <c r="J2660" s="473"/>
      <c r="K2660" s="935"/>
      <c r="L2660" s="932"/>
      <c r="M2660" s="932"/>
      <c r="N2660" s="683"/>
    </row>
    <row r="2661" spans="1:14" s="474" customFormat="1" ht="45" x14ac:dyDescent="0.25">
      <c r="A2661" s="1000" t="s">
        <v>8604</v>
      </c>
      <c r="B2661" s="1003" t="s">
        <v>6690</v>
      </c>
      <c r="C2661" s="1006" t="s">
        <v>7923</v>
      </c>
      <c r="D2661" s="1000" t="s">
        <v>8605</v>
      </c>
      <c r="E2661" s="471" t="s">
        <v>8544</v>
      </c>
      <c r="F2661" s="472" t="s">
        <v>8606</v>
      </c>
      <c r="G2661" s="471">
        <v>2</v>
      </c>
      <c r="H2661" s="471" t="s">
        <v>6684</v>
      </c>
      <c r="I2661" s="473"/>
      <c r="J2661" s="473"/>
      <c r="K2661" s="933"/>
      <c r="L2661" s="930"/>
      <c r="M2661" s="930"/>
      <c r="N2661" s="683"/>
    </row>
    <row r="2662" spans="1:14" s="474" customFormat="1" ht="67.5" x14ac:dyDescent="0.25">
      <c r="A2662" s="1001"/>
      <c r="B2662" s="1004"/>
      <c r="C2662" s="1007"/>
      <c r="D2662" s="1001"/>
      <c r="E2662" s="471" t="s">
        <v>8607</v>
      </c>
      <c r="F2662" s="472" t="s">
        <v>8608</v>
      </c>
      <c r="G2662" s="471">
        <v>1</v>
      </c>
      <c r="H2662" s="471" t="s">
        <v>6684</v>
      </c>
      <c r="I2662" s="473"/>
      <c r="J2662" s="473"/>
      <c r="K2662" s="934"/>
      <c r="L2662" s="931"/>
      <c r="M2662" s="931"/>
      <c r="N2662" s="683"/>
    </row>
    <row r="2663" spans="1:14" s="474" customFormat="1" ht="56.25" x14ac:dyDescent="0.25">
      <c r="A2663" s="1001"/>
      <c r="B2663" s="1004"/>
      <c r="C2663" s="1007"/>
      <c r="D2663" s="1001"/>
      <c r="E2663" s="471" t="s">
        <v>8155</v>
      </c>
      <c r="F2663" s="472" t="s">
        <v>8609</v>
      </c>
      <c r="G2663" s="471">
        <v>3</v>
      </c>
      <c r="H2663" s="471" t="s">
        <v>6684</v>
      </c>
      <c r="I2663" s="473"/>
      <c r="J2663" s="473"/>
      <c r="K2663" s="934"/>
      <c r="L2663" s="931"/>
      <c r="M2663" s="931"/>
      <c r="N2663" s="683"/>
    </row>
    <row r="2664" spans="1:14" s="474" customFormat="1" ht="78.75" x14ac:dyDescent="0.25">
      <c r="A2664" s="1001"/>
      <c r="B2664" s="1004"/>
      <c r="C2664" s="1007"/>
      <c r="D2664" s="1001"/>
      <c r="E2664" s="471" t="s">
        <v>8156</v>
      </c>
      <c r="F2664" s="472" t="s">
        <v>8610</v>
      </c>
      <c r="G2664" s="471">
        <v>1</v>
      </c>
      <c r="H2664" s="471" t="s">
        <v>6684</v>
      </c>
      <c r="I2664" s="473"/>
      <c r="J2664" s="473"/>
      <c r="K2664" s="934"/>
      <c r="L2664" s="931"/>
      <c r="M2664" s="931"/>
      <c r="N2664" s="683"/>
    </row>
    <row r="2665" spans="1:14" s="474" customFormat="1" ht="123.75" x14ac:dyDescent="0.25">
      <c r="A2665" s="1001"/>
      <c r="B2665" s="1004"/>
      <c r="C2665" s="1007"/>
      <c r="D2665" s="1001"/>
      <c r="E2665" s="471" t="s">
        <v>8157</v>
      </c>
      <c r="F2665" s="472" t="s">
        <v>3745</v>
      </c>
      <c r="G2665" s="471">
        <v>1</v>
      </c>
      <c r="H2665" s="471" t="s">
        <v>6684</v>
      </c>
      <c r="I2665" s="473"/>
      <c r="J2665" s="473"/>
      <c r="K2665" s="934"/>
      <c r="L2665" s="931"/>
      <c r="M2665" s="931"/>
      <c r="N2665" s="683"/>
    </row>
    <row r="2666" spans="1:14" s="474" customFormat="1" ht="67.5" x14ac:dyDescent="0.25">
      <c r="A2666" s="1001"/>
      <c r="B2666" s="1004"/>
      <c r="C2666" s="1007"/>
      <c r="D2666" s="1001"/>
      <c r="E2666" s="471" t="s">
        <v>8158</v>
      </c>
      <c r="F2666" s="472" t="s">
        <v>8611</v>
      </c>
      <c r="G2666" s="471">
        <v>2</v>
      </c>
      <c r="H2666" s="471" t="s">
        <v>6684</v>
      </c>
      <c r="I2666" s="473"/>
      <c r="J2666" s="473"/>
      <c r="K2666" s="934"/>
      <c r="L2666" s="931"/>
      <c r="M2666" s="931"/>
      <c r="N2666" s="683"/>
    </row>
    <row r="2667" spans="1:14" s="474" customFormat="1" ht="90" x14ac:dyDescent="0.25">
      <c r="A2667" s="1001"/>
      <c r="B2667" s="1004"/>
      <c r="C2667" s="1007"/>
      <c r="D2667" s="1001"/>
      <c r="E2667" s="471" t="s">
        <v>8551</v>
      </c>
      <c r="F2667" s="472" t="s">
        <v>8612</v>
      </c>
      <c r="G2667" s="471">
        <v>4</v>
      </c>
      <c r="H2667" s="471" t="s">
        <v>6684</v>
      </c>
      <c r="I2667" s="473"/>
      <c r="J2667" s="473"/>
      <c r="K2667" s="934"/>
      <c r="L2667" s="931"/>
      <c r="M2667" s="931"/>
      <c r="N2667" s="683"/>
    </row>
    <row r="2668" spans="1:14" s="474" customFormat="1" ht="67.5" x14ac:dyDescent="0.25">
      <c r="A2668" s="1001"/>
      <c r="B2668" s="1004"/>
      <c r="C2668" s="1007"/>
      <c r="D2668" s="1001"/>
      <c r="E2668" s="471" t="s">
        <v>8264</v>
      </c>
      <c r="F2668" s="472" t="s">
        <v>8613</v>
      </c>
      <c r="G2668" s="471">
        <v>1</v>
      </c>
      <c r="H2668" s="471" t="s">
        <v>6684</v>
      </c>
      <c r="I2668" s="473"/>
      <c r="J2668" s="473"/>
      <c r="K2668" s="934"/>
      <c r="L2668" s="931"/>
      <c r="M2668" s="931"/>
      <c r="N2668" s="683"/>
    </row>
    <row r="2669" spans="1:14" s="474" customFormat="1" ht="78.75" x14ac:dyDescent="0.25">
      <c r="A2669" s="1001"/>
      <c r="B2669" s="1004"/>
      <c r="C2669" s="1007"/>
      <c r="D2669" s="1001"/>
      <c r="E2669" s="471" t="s">
        <v>8264</v>
      </c>
      <c r="F2669" s="472" t="s">
        <v>8614</v>
      </c>
      <c r="G2669" s="471">
        <v>1</v>
      </c>
      <c r="H2669" s="471" t="s">
        <v>6684</v>
      </c>
      <c r="I2669" s="473"/>
      <c r="J2669" s="473"/>
      <c r="K2669" s="934"/>
      <c r="L2669" s="931"/>
      <c r="M2669" s="931"/>
      <c r="N2669" s="683"/>
    </row>
    <row r="2670" spans="1:14" s="474" customFormat="1" ht="90" x14ac:dyDescent="0.25">
      <c r="A2670" s="1001"/>
      <c r="B2670" s="1004"/>
      <c r="C2670" s="1007"/>
      <c r="D2670" s="1001"/>
      <c r="E2670" s="471" t="s">
        <v>8161</v>
      </c>
      <c r="F2670" s="472" t="s">
        <v>8614</v>
      </c>
      <c r="G2670" s="471">
        <v>1</v>
      </c>
      <c r="H2670" s="471" t="s">
        <v>6684</v>
      </c>
      <c r="I2670" s="473"/>
      <c r="J2670" s="473"/>
      <c r="K2670" s="934"/>
      <c r="L2670" s="931"/>
      <c r="M2670" s="931"/>
      <c r="N2670" s="683"/>
    </row>
    <row r="2671" spans="1:14" s="474" customFormat="1" ht="67.5" x14ac:dyDescent="0.25">
      <c r="A2671" s="1001"/>
      <c r="B2671" s="1004"/>
      <c r="C2671" s="1007"/>
      <c r="D2671" s="1001"/>
      <c r="E2671" s="471" t="s">
        <v>8162</v>
      </c>
      <c r="F2671" s="472" t="s">
        <v>8615</v>
      </c>
      <c r="G2671" s="471">
        <v>4</v>
      </c>
      <c r="H2671" s="471" t="s">
        <v>6684</v>
      </c>
      <c r="I2671" s="473"/>
      <c r="J2671" s="473"/>
      <c r="K2671" s="934"/>
      <c r="L2671" s="931"/>
      <c r="M2671" s="931"/>
      <c r="N2671" s="683"/>
    </row>
    <row r="2672" spans="1:14" s="474" customFormat="1" ht="67.5" x14ac:dyDescent="0.25">
      <c r="A2672" s="1001"/>
      <c r="B2672" s="1004"/>
      <c r="C2672" s="1007"/>
      <c r="D2672" s="1001"/>
      <c r="E2672" s="471" t="s">
        <v>8163</v>
      </c>
      <c r="F2672" s="472" t="s">
        <v>8615</v>
      </c>
      <c r="G2672" s="471">
        <v>2</v>
      </c>
      <c r="H2672" s="471" t="s">
        <v>6684</v>
      </c>
      <c r="I2672" s="473"/>
      <c r="J2672" s="473"/>
      <c r="K2672" s="934"/>
      <c r="L2672" s="931"/>
      <c r="M2672" s="931"/>
      <c r="N2672" s="683"/>
    </row>
    <row r="2673" spans="1:14" s="474" customFormat="1" ht="67.5" x14ac:dyDescent="0.25">
      <c r="A2673" s="1001"/>
      <c r="B2673" s="1004"/>
      <c r="C2673" s="1007"/>
      <c r="D2673" s="1001"/>
      <c r="E2673" s="471" t="s">
        <v>8616</v>
      </c>
      <c r="F2673" s="472" t="s">
        <v>8617</v>
      </c>
      <c r="G2673" s="471">
        <v>1</v>
      </c>
      <c r="H2673" s="471" t="s">
        <v>6684</v>
      </c>
      <c r="I2673" s="473"/>
      <c r="J2673" s="473"/>
      <c r="K2673" s="934"/>
      <c r="L2673" s="931"/>
      <c r="M2673" s="931"/>
      <c r="N2673" s="683"/>
    </row>
    <row r="2674" spans="1:14" s="474" customFormat="1" ht="56.25" x14ac:dyDescent="0.25">
      <c r="A2674" s="1002"/>
      <c r="B2674" s="1005"/>
      <c r="C2674" s="1008"/>
      <c r="D2674" s="1002"/>
      <c r="E2674" s="471" t="s">
        <v>8165</v>
      </c>
      <c r="F2674" s="472" t="s">
        <v>8618</v>
      </c>
      <c r="G2674" s="471">
        <v>1</v>
      </c>
      <c r="H2674" s="471" t="s">
        <v>6684</v>
      </c>
      <c r="I2674" s="473"/>
      <c r="J2674" s="473"/>
      <c r="K2674" s="935"/>
      <c r="L2674" s="932"/>
      <c r="M2674" s="932"/>
      <c r="N2674" s="683"/>
    </row>
    <row r="2675" spans="1:14" s="474" customFormat="1" ht="56.25" x14ac:dyDescent="0.25">
      <c r="A2675" s="1000" t="s">
        <v>8619</v>
      </c>
      <c r="B2675" s="1003" t="s">
        <v>6690</v>
      </c>
      <c r="C2675" s="1006" t="s">
        <v>7923</v>
      </c>
      <c r="D2675" s="1000" t="s">
        <v>8620</v>
      </c>
      <c r="E2675" s="471" t="s">
        <v>8412</v>
      </c>
      <c r="F2675" s="472" t="s">
        <v>8615</v>
      </c>
      <c r="G2675" s="471">
        <v>4</v>
      </c>
      <c r="H2675" s="471" t="s">
        <v>6684</v>
      </c>
      <c r="I2675" s="473"/>
      <c r="J2675" s="473"/>
      <c r="K2675" s="933"/>
      <c r="L2675" s="930"/>
      <c r="M2675" s="930"/>
      <c r="N2675" s="683"/>
    </row>
    <row r="2676" spans="1:14" s="474" customFormat="1" ht="56.25" x14ac:dyDescent="0.25">
      <c r="A2676" s="1002"/>
      <c r="B2676" s="1005"/>
      <c r="C2676" s="1008"/>
      <c r="D2676" s="1002"/>
      <c r="E2676" s="471" t="s">
        <v>8414</v>
      </c>
      <c r="F2676" s="472" t="s">
        <v>8615</v>
      </c>
      <c r="G2676" s="471">
        <v>2</v>
      </c>
      <c r="H2676" s="471" t="s">
        <v>6684</v>
      </c>
      <c r="I2676" s="473"/>
      <c r="J2676" s="473"/>
      <c r="K2676" s="935"/>
      <c r="L2676" s="932"/>
      <c r="M2676" s="932"/>
      <c r="N2676" s="683"/>
    </row>
    <row r="2677" spans="1:14" s="474" customFormat="1" ht="56.25" x14ac:dyDescent="0.25">
      <c r="A2677" s="1000" t="s">
        <v>8621</v>
      </c>
      <c r="B2677" s="1003" t="s">
        <v>6690</v>
      </c>
      <c r="C2677" s="1006" t="s">
        <v>7923</v>
      </c>
      <c r="D2677" s="1000" t="s">
        <v>8622</v>
      </c>
      <c r="E2677" s="471" t="s">
        <v>8447</v>
      </c>
      <c r="F2677" s="472" t="s">
        <v>8623</v>
      </c>
      <c r="G2677" s="471">
        <v>4</v>
      </c>
      <c r="H2677" s="471" t="s">
        <v>6684</v>
      </c>
      <c r="I2677" s="473"/>
      <c r="J2677" s="473"/>
      <c r="K2677" s="933"/>
      <c r="L2677" s="930"/>
      <c r="M2677" s="930"/>
      <c r="N2677" s="683"/>
    </row>
    <row r="2678" spans="1:14" s="474" customFormat="1" ht="56.25" x14ac:dyDescent="0.25">
      <c r="A2678" s="1001"/>
      <c r="B2678" s="1004"/>
      <c r="C2678" s="1007"/>
      <c r="D2678" s="1001"/>
      <c r="E2678" s="471" t="s">
        <v>8449</v>
      </c>
      <c r="F2678" s="472" t="s">
        <v>8624</v>
      </c>
      <c r="G2678" s="471">
        <v>4</v>
      </c>
      <c r="H2678" s="471" t="s">
        <v>6684</v>
      </c>
      <c r="I2678" s="473"/>
      <c r="J2678" s="473"/>
      <c r="K2678" s="934"/>
      <c r="L2678" s="931"/>
      <c r="M2678" s="931"/>
      <c r="N2678" s="683"/>
    </row>
    <row r="2679" spans="1:14" s="474" customFormat="1" ht="67.5" x14ac:dyDescent="0.25">
      <c r="A2679" s="1001"/>
      <c r="B2679" s="1004"/>
      <c r="C2679" s="1007"/>
      <c r="D2679" s="1001"/>
      <c r="E2679" s="471" t="s">
        <v>8158</v>
      </c>
      <c r="F2679" s="472" t="s">
        <v>4605</v>
      </c>
      <c r="G2679" s="471">
        <v>4</v>
      </c>
      <c r="H2679" s="471" t="s">
        <v>6684</v>
      </c>
      <c r="I2679" s="473"/>
      <c r="J2679" s="473"/>
      <c r="K2679" s="934"/>
      <c r="L2679" s="931"/>
      <c r="M2679" s="931"/>
      <c r="N2679" s="683"/>
    </row>
    <row r="2680" spans="1:14" s="474" customFormat="1" ht="123.75" x14ac:dyDescent="0.25">
      <c r="A2680" s="1001"/>
      <c r="B2680" s="1004"/>
      <c r="C2680" s="1007"/>
      <c r="D2680" s="1001"/>
      <c r="E2680" s="471" t="s">
        <v>8452</v>
      </c>
      <c r="F2680" s="472" t="s">
        <v>8625</v>
      </c>
      <c r="G2680" s="471">
        <v>8</v>
      </c>
      <c r="H2680" s="471" t="s">
        <v>6684</v>
      </c>
      <c r="I2680" s="473"/>
      <c r="J2680" s="473"/>
      <c r="K2680" s="934"/>
      <c r="L2680" s="931"/>
      <c r="M2680" s="931"/>
      <c r="N2680" s="683"/>
    </row>
    <row r="2681" spans="1:14" s="474" customFormat="1" ht="67.5" x14ac:dyDescent="0.25">
      <c r="A2681" s="1001"/>
      <c r="B2681" s="1004"/>
      <c r="C2681" s="1007"/>
      <c r="D2681" s="1001"/>
      <c r="E2681" s="471" t="s">
        <v>8264</v>
      </c>
      <c r="F2681" s="472" t="s">
        <v>4605</v>
      </c>
      <c r="G2681" s="471">
        <v>4</v>
      </c>
      <c r="H2681" s="471" t="s">
        <v>6684</v>
      </c>
      <c r="I2681" s="473"/>
      <c r="J2681" s="473"/>
      <c r="K2681" s="934"/>
      <c r="L2681" s="931"/>
      <c r="M2681" s="931"/>
      <c r="N2681" s="683"/>
    </row>
    <row r="2682" spans="1:14" s="474" customFormat="1" ht="90" x14ac:dyDescent="0.25">
      <c r="A2682" s="1001"/>
      <c r="B2682" s="1004"/>
      <c r="C2682" s="1007"/>
      <c r="D2682" s="1001"/>
      <c r="E2682" s="471" t="s">
        <v>8161</v>
      </c>
      <c r="F2682" s="472" t="s">
        <v>8626</v>
      </c>
      <c r="G2682" s="471">
        <v>4</v>
      </c>
      <c r="H2682" s="471" t="s">
        <v>6684</v>
      </c>
      <c r="I2682" s="473"/>
      <c r="J2682" s="473"/>
      <c r="K2682" s="934"/>
      <c r="L2682" s="931"/>
      <c r="M2682" s="931"/>
      <c r="N2682" s="683"/>
    </row>
    <row r="2683" spans="1:14" s="474" customFormat="1" ht="67.5" x14ac:dyDescent="0.25">
      <c r="A2683" s="1002"/>
      <c r="B2683" s="1005"/>
      <c r="C2683" s="1008"/>
      <c r="D2683" s="1002"/>
      <c r="E2683" s="471" t="s">
        <v>8456</v>
      </c>
      <c r="F2683" s="472" t="s">
        <v>3276</v>
      </c>
      <c r="G2683" s="471">
        <v>4</v>
      </c>
      <c r="H2683" s="471" t="s">
        <v>6684</v>
      </c>
      <c r="I2683" s="473"/>
      <c r="J2683" s="473"/>
      <c r="K2683" s="935"/>
      <c r="L2683" s="932"/>
      <c r="M2683" s="932"/>
      <c r="N2683" s="683"/>
    </row>
    <row r="2684" spans="1:14" s="474" customFormat="1" ht="45" x14ac:dyDescent="0.25">
      <c r="A2684" s="1000" t="s">
        <v>8627</v>
      </c>
      <c r="B2684" s="1003" t="s">
        <v>6690</v>
      </c>
      <c r="C2684" s="1006" t="s">
        <v>7923</v>
      </c>
      <c r="D2684" s="1000" t="s">
        <v>1810</v>
      </c>
      <c r="E2684" s="471" t="s">
        <v>8628</v>
      </c>
      <c r="F2684" s="472" t="s">
        <v>8629</v>
      </c>
      <c r="G2684" s="471">
        <v>1</v>
      </c>
      <c r="H2684" s="471" t="s">
        <v>6684</v>
      </c>
      <c r="I2684" s="473"/>
      <c r="J2684" s="473"/>
      <c r="K2684" s="933"/>
      <c r="L2684" s="930"/>
      <c r="M2684" s="930"/>
      <c r="N2684" s="683"/>
    </row>
    <row r="2685" spans="1:14" s="474" customFormat="1" ht="67.5" x14ac:dyDescent="0.25">
      <c r="A2685" s="1001"/>
      <c r="B2685" s="1004"/>
      <c r="C2685" s="1007"/>
      <c r="D2685" s="1001"/>
      <c r="E2685" s="471" t="s">
        <v>8630</v>
      </c>
      <c r="F2685" s="472" t="s">
        <v>8629</v>
      </c>
      <c r="G2685" s="471">
        <v>1</v>
      </c>
      <c r="H2685" s="471" t="s">
        <v>6684</v>
      </c>
      <c r="I2685" s="473"/>
      <c r="J2685" s="473"/>
      <c r="K2685" s="934"/>
      <c r="L2685" s="931"/>
      <c r="M2685" s="931"/>
      <c r="N2685" s="683"/>
    </row>
    <row r="2686" spans="1:14" s="474" customFormat="1" ht="56.25" x14ac:dyDescent="0.25">
      <c r="A2686" s="1001"/>
      <c r="B2686" s="1004"/>
      <c r="C2686" s="1007"/>
      <c r="D2686" s="1001"/>
      <c r="E2686" s="471" t="s">
        <v>8155</v>
      </c>
      <c r="F2686" s="472" t="s">
        <v>8629</v>
      </c>
      <c r="G2686" s="471">
        <v>3</v>
      </c>
      <c r="H2686" s="471" t="s">
        <v>6684</v>
      </c>
      <c r="I2686" s="473"/>
      <c r="J2686" s="473"/>
      <c r="K2686" s="934"/>
      <c r="L2686" s="931"/>
      <c r="M2686" s="931"/>
      <c r="N2686" s="683"/>
    </row>
    <row r="2687" spans="1:14" s="474" customFormat="1" ht="78.75" x14ac:dyDescent="0.25">
      <c r="A2687" s="1001"/>
      <c r="B2687" s="1004"/>
      <c r="C2687" s="1007"/>
      <c r="D2687" s="1001"/>
      <c r="E2687" s="471" t="s">
        <v>8156</v>
      </c>
      <c r="F2687" s="472" t="s">
        <v>8629</v>
      </c>
      <c r="G2687" s="471">
        <v>1</v>
      </c>
      <c r="H2687" s="471" t="s">
        <v>6684</v>
      </c>
      <c r="I2687" s="473"/>
      <c r="J2687" s="473"/>
      <c r="K2687" s="934"/>
      <c r="L2687" s="931"/>
      <c r="M2687" s="931"/>
      <c r="N2687" s="683"/>
    </row>
    <row r="2688" spans="1:14" s="474" customFormat="1" ht="123.75" x14ac:dyDescent="0.25">
      <c r="A2688" s="1001"/>
      <c r="B2688" s="1004"/>
      <c r="C2688" s="1007"/>
      <c r="D2688" s="1001"/>
      <c r="E2688" s="471" t="s">
        <v>8157</v>
      </c>
      <c r="F2688" s="472" t="s">
        <v>8629</v>
      </c>
      <c r="G2688" s="471">
        <v>1</v>
      </c>
      <c r="H2688" s="471" t="s">
        <v>6684</v>
      </c>
      <c r="I2688" s="473"/>
      <c r="J2688" s="473"/>
      <c r="K2688" s="934"/>
      <c r="L2688" s="931"/>
      <c r="M2688" s="931"/>
      <c r="N2688" s="683"/>
    </row>
    <row r="2689" spans="1:14" s="474" customFormat="1" ht="67.5" x14ac:dyDescent="0.25">
      <c r="A2689" s="1001"/>
      <c r="B2689" s="1004"/>
      <c r="C2689" s="1007"/>
      <c r="D2689" s="1001"/>
      <c r="E2689" s="471" t="s">
        <v>8158</v>
      </c>
      <c r="F2689" s="472" t="s">
        <v>8629</v>
      </c>
      <c r="G2689" s="471">
        <v>5</v>
      </c>
      <c r="H2689" s="471" t="s">
        <v>6684</v>
      </c>
      <c r="I2689" s="473"/>
      <c r="J2689" s="473"/>
      <c r="K2689" s="934"/>
      <c r="L2689" s="931"/>
      <c r="M2689" s="931"/>
      <c r="N2689" s="683"/>
    </row>
    <row r="2690" spans="1:14" s="474" customFormat="1" ht="90" x14ac:dyDescent="0.25">
      <c r="A2690" s="1001"/>
      <c r="B2690" s="1004"/>
      <c r="C2690" s="1007"/>
      <c r="D2690" s="1001"/>
      <c r="E2690" s="471" t="s">
        <v>8551</v>
      </c>
      <c r="F2690" s="472" t="s">
        <v>8629</v>
      </c>
      <c r="G2690" s="471">
        <v>2</v>
      </c>
      <c r="H2690" s="471" t="s">
        <v>6684</v>
      </c>
      <c r="I2690" s="473"/>
      <c r="J2690" s="473"/>
      <c r="K2690" s="934"/>
      <c r="L2690" s="931"/>
      <c r="M2690" s="931"/>
      <c r="N2690" s="683"/>
    </row>
    <row r="2691" spans="1:14" s="474" customFormat="1" ht="67.5" x14ac:dyDescent="0.25">
      <c r="A2691" s="1001"/>
      <c r="B2691" s="1004"/>
      <c r="C2691" s="1007"/>
      <c r="D2691" s="1001"/>
      <c r="E2691" s="471" t="s">
        <v>8264</v>
      </c>
      <c r="F2691" s="472" t="s">
        <v>8629</v>
      </c>
      <c r="G2691" s="471">
        <v>1</v>
      </c>
      <c r="H2691" s="471" t="s">
        <v>6684</v>
      </c>
      <c r="I2691" s="473"/>
      <c r="J2691" s="473"/>
      <c r="K2691" s="934"/>
      <c r="L2691" s="931"/>
      <c r="M2691" s="931"/>
      <c r="N2691" s="683"/>
    </row>
    <row r="2692" spans="1:14" s="474" customFormat="1" ht="90" x14ac:dyDescent="0.25">
      <c r="A2692" s="1001"/>
      <c r="B2692" s="1004"/>
      <c r="C2692" s="1007"/>
      <c r="D2692" s="1001"/>
      <c r="E2692" s="471" t="s">
        <v>8161</v>
      </c>
      <c r="F2692" s="472" t="s">
        <v>8629</v>
      </c>
      <c r="G2692" s="471">
        <v>1</v>
      </c>
      <c r="H2692" s="471" t="s">
        <v>6684</v>
      </c>
      <c r="I2692" s="473"/>
      <c r="J2692" s="473"/>
      <c r="K2692" s="934"/>
      <c r="L2692" s="931"/>
      <c r="M2692" s="931"/>
      <c r="N2692" s="683"/>
    </row>
    <row r="2693" spans="1:14" s="474" customFormat="1" ht="67.5" x14ac:dyDescent="0.25">
      <c r="A2693" s="1001"/>
      <c r="B2693" s="1004"/>
      <c r="C2693" s="1007"/>
      <c r="D2693" s="1001"/>
      <c r="E2693" s="471" t="s">
        <v>8162</v>
      </c>
      <c r="F2693" s="472" t="s">
        <v>8629</v>
      </c>
      <c r="G2693" s="471">
        <v>4</v>
      </c>
      <c r="H2693" s="471" t="s">
        <v>6684</v>
      </c>
      <c r="I2693" s="473"/>
      <c r="J2693" s="473"/>
      <c r="K2693" s="934"/>
      <c r="L2693" s="931"/>
      <c r="M2693" s="931"/>
      <c r="N2693" s="683"/>
    </row>
    <row r="2694" spans="1:14" s="474" customFormat="1" ht="67.5" x14ac:dyDescent="0.25">
      <c r="A2694" s="1001"/>
      <c r="B2694" s="1004"/>
      <c r="C2694" s="1007"/>
      <c r="D2694" s="1001"/>
      <c r="E2694" s="471" t="s">
        <v>8163</v>
      </c>
      <c r="F2694" s="472" t="s">
        <v>8629</v>
      </c>
      <c r="G2694" s="471">
        <v>2</v>
      </c>
      <c r="H2694" s="471" t="s">
        <v>6684</v>
      </c>
      <c r="I2694" s="473"/>
      <c r="J2694" s="473"/>
      <c r="K2694" s="934"/>
      <c r="L2694" s="931"/>
      <c r="M2694" s="931"/>
      <c r="N2694" s="683"/>
    </row>
    <row r="2695" spans="1:14" s="474" customFormat="1" ht="67.5" x14ac:dyDescent="0.25">
      <c r="A2695" s="1001"/>
      <c r="B2695" s="1004"/>
      <c r="C2695" s="1007"/>
      <c r="D2695" s="1001"/>
      <c r="E2695" s="471" t="s">
        <v>8631</v>
      </c>
      <c r="F2695" s="472" t="s">
        <v>8629</v>
      </c>
      <c r="G2695" s="471">
        <v>4</v>
      </c>
      <c r="H2695" s="471" t="s">
        <v>6684</v>
      </c>
      <c r="I2695" s="473"/>
      <c r="J2695" s="473"/>
      <c r="K2695" s="934"/>
      <c r="L2695" s="931"/>
      <c r="M2695" s="931"/>
      <c r="N2695" s="683"/>
    </row>
    <row r="2696" spans="1:14" s="474" customFormat="1" ht="45" x14ac:dyDescent="0.25">
      <c r="A2696" s="1001"/>
      <c r="B2696" s="1004"/>
      <c r="C2696" s="1007"/>
      <c r="D2696" s="1001"/>
      <c r="E2696" s="471" t="s">
        <v>8165</v>
      </c>
      <c r="F2696" s="472" t="s">
        <v>8629</v>
      </c>
      <c r="G2696" s="471">
        <v>1</v>
      </c>
      <c r="H2696" s="471" t="s">
        <v>6684</v>
      </c>
      <c r="I2696" s="473"/>
      <c r="J2696" s="473"/>
      <c r="K2696" s="934"/>
      <c r="L2696" s="931"/>
      <c r="M2696" s="931"/>
      <c r="N2696" s="683"/>
    </row>
    <row r="2697" spans="1:14" s="474" customFormat="1" ht="56.25" x14ac:dyDescent="0.25">
      <c r="A2697" s="1002"/>
      <c r="B2697" s="1005"/>
      <c r="C2697" s="1008"/>
      <c r="D2697" s="1002"/>
      <c r="E2697" s="471" t="s">
        <v>8166</v>
      </c>
      <c r="F2697" s="472" t="s">
        <v>8629</v>
      </c>
      <c r="G2697" s="471">
        <v>1</v>
      </c>
      <c r="H2697" s="471" t="s">
        <v>6684</v>
      </c>
      <c r="I2697" s="473"/>
      <c r="J2697" s="473"/>
      <c r="K2697" s="935"/>
      <c r="L2697" s="932"/>
      <c r="M2697" s="932"/>
      <c r="N2697" s="683"/>
    </row>
    <row r="2698" spans="1:14" s="474" customFormat="1" ht="112.5" x14ac:dyDescent="0.25">
      <c r="A2698" s="1000" t="s">
        <v>8632</v>
      </c>
      <c r="B2698" s="1003" t="s">
        <v>6690</v>
      </c>
      <c r="C2698" s="1006" t="s">
        <v>7923</v>
      </c>
      <c r="D2698" s="1000" t="s">
        <v>8633</v>
      </c>
      <c r="E2698" s="471" t="s">
        <v>8634</v>
      </c>
      <c r="F2698" s="1009" t="s">
        <v>8635</v>
      </c>
      <c r="G2698" s="471">
        <v>1</v>
      </c>
      <c r="H2698" s="471" t="s">
        <v>6684</v>
      </c>
      <c r="I2698" s="473"/>
      <c r="J2698" s="473"/>
      <c r="K2698" s="933"/>
      <c r="L2698" s="930"/>
      <c r="M2698" s="930"/>
      <c r="N2698" s="683"/>
    </row>
    <row r="2699" spans="1:14" s="474" customFormat="1" ht="78.75" x14ac:dyDescent="0.25">
      <c r="A2699" s="1001"/>
      <c r="B2699" s="1004"/>
      <c r="C2699" s="1007"/>
      <c r="D2699" s="1001"/>
      <c r="E2699" s="471" t="s">
        <v>8636</v>
      </c>
      <c r="F2699" s="1009"/>
      <c r="G2699" s="471">
        <v>2</v>
      </c>
      <c r="H2699" s="471" t="s">
        <v>6684</v>
      </c>
      <c r="I2699" s="473"/>
      <c r="J2699" s="473"/>
      <c r="K2699" s="934"/>
      <c r="L2699" s="931"/>
      <c r="M2699" s="931"/>
      <c r="N2699" s="683"/>
    </row>
    <row r="2700" spans="1:14" s="474" customFormat="1" ht="67.5" x14ac:dyDescent="0.25">
      <c r="A2700" s="1002"/>
      <c r="B2700" s="1005"/>
      <c r="C2700" s="1008"/>
      <c r="D2700" s="1002"/>
      <c r="E2700" s="471" t="s">
        <v>8264</v>
      </c>
      <c r="F2700" s="1009"/>
      <c r="G2700" s="471">
        <v>1</v>
      </c>
      <c r="H2700" s="471" t="s">
        <v>6684</v>
      </c>
      <c r="I2700" s="473"/>
      <c r="J2700" s="473"/>
      <c r="K2700" s="935"/>
      <c r="L2700" s="932"/>
      <c r="M2700" s="932"/>
      <c r="N2700" s="683"/>
    </row>
    <row r="2701" spans="1:14" s="474" customFormat="1" ht="56.25" x14ac:dyDescent="0.25">
      <c r="A2701" s="1000" t="s">
        <v>8637</v>
      </c>
      <c r="B2701" s="1003" t="s">
        <v>6690</v>
      </c>
      <c r="C2701" s="1006" t="s">
        <v>7923</v>
      </c>
      <c r="D2701" s="996" t="s">
        <v>69</v>
      </c>
      <c r="E2701" s="471" t="s">
        <v>8638</v>
      </c>
      <c r="F2701" s="472" t="s">
        <v>8639</v>
      </c>
      <c r="G2701" s="471">
        <v>1</v>
      </c>
      <c r="H2701" s="471" t="s">
        <v>6684</v>
      </c>
      <c r="I2701" s="473"/>
      <c r="J2701" s="473"/>
      <c r="K2701" s="933"/>
      <c r="L2701" s="930"/>
      <c r="M2701" s="930"/>
      <c r="N2701" s="683"/>
    </row>
    <row r="2702" spans="1:14" s="474" customFormat="1" ht="67.5" x14ac:dyDescent="0.25">
      <c r="A2702" s="1001"/>
      <c r="B2702" s="1004"/>
      <c r="C2702" s="1007"/>
      <c r="D2702" s="996"/>
      <c r="E2702" s="471" t="s">
        <v>8640</v>
      </c>
      <c r="F2702" s="472" t="s">
        <v>8641</v>
      </c>
      <c r="G2702" s="471">
        <v>1</v>
      </c>
      <c r="H2702" s="471" t="s">
        <v>6684</v>
      </c>
      <c r="I2702" s="473"/>
      <c r="J2702" s="473"/>
      <c r="K2702" s="934"/>
      <c r="L2702" s="931"/>
      <c r="M2702" s="931"/>
      <c r="N2702" s="683"/>
    </row>
    <row r="2703" spans="1:14" s="474" customFormat="1" ht="56.25" x14ac:dyDescent="0.25">
      <c r="A2703" s="1001"/>
      <c r="B2703" s="1004"/>
      <c r="C2703" s="1007"/>
      <c r="D2703" s="996"/>
      <c r="E2703" s="471" t="s">
        <v>8155</v>
      </c>
      <c r="F2703" s="472" t="s">
        <v>8641</v>
      </c>
      <c r="G2703" s="471">
        <v>3</v>
      </c>
      <c r="H2703" s="471" t="s">
        <v>6684</v>
      </c>
      <c r="I2703" s="473"/>
      <c r="J2703" s="473"/>
      <c r="K2703" s="934"/>
      <c r="L2703" s="931"/>
      <c r="M2703" s="931"/>
      <c r="N2703" s="683"/>
    </row>
    <row r="2704" spans="1:14" s="474" customFormat="1" ht="78.75" x14ac:dyDescent="0.25">
      <c r="A2704" s="1001"/>
      <c r="B2704" s="1004"/>
      <c r="C2704" s="1007"/>
      <c r="D2704" s="996"/>
      <c r="E2704" s="471" t="s">
        <v>8156</v>
      </c>
      <c r="F2704" s="472" t="s">
        <v>8642</v>
      </c>
      <c r="G2704" s="471">
        <v>1</v>
      </c>
      <c r="H2704" s="471" t="s">
        <v>6684</v>
      </c>
      <c r="I2704" s="473"/>
      <c r="J2704" s="473"/>
      <c r="K2704" s="934"/>
      <c r="L2704" s="931"/>
      <c r="M2704" s="931"/>
      <c r="N2704" s="683"/>
    </row>
    <row r="2705" spans="1:14" s="474" customFormat="1" ht="123.75" x14ac:dyDescent="0.25">
      <c r="A2705" s="1001"/>
      <c r="B2705" s="1004"/>
      <c r="C2705" s="1007"/>
      <c r="D2705" s="996"/>
      <c r="E2705" s="471" t="s">
        <v>8157</v>
      </c>
      <c r="F2705" s="472" t="s">
        <v>8643</v>
      </c>
      <c r="G2705" s="471">
        <v>1</v>
      </c>
      <c r="H2705" s="471" t="s">
        <v>6684</v>
      </c>
      <c r="I2705" s="473"/>
      <c r="J2705" s="473"/>
      <c r="K2705" s="934"/>
      <c r="L2705" s="931"/>
      <c r="M2705" s="931"/>
      <c r="N2705" s="683"/>
    </row>
    <row r="2706" spans="1:14" s="474" customFormat="1" ht="67.5" x14ac:dyDescent="0.25">
      <c r="A2706" s="1001"/>
      <c r="B2706" s="1004"/>
      <c r="C2706" s="1007"/>
      <c r="D2706" s="996"/>
      <c r="E2706" s="471" t="s">
        <v>8158</v>
      </c>
      <c r="F2706" s="472" t="s">
        <v>8644</v>
      </c>
      <c r="G2706" s="471">
        <v>1</v>
      </c>
      <c r="H2706" s="471" t="s">
        <v>6684</v>
      </c>
      <c r="I2706" s="473"/>
      <c r="J2706" s="473"/>
      <c r="K2706" s="934"/>
      <c r="L2706" s="931"/>
      <c r="M2706" s="931"/>
      <c r="N2706" s="683"/>
    </row>
    <row r="2707" spans="1:14" s="474" customFormat="1" ht="56.25" x14ac:dyDescent="0.25">
      <c r="A2707" s="1001"/>
      <c r="B2707" s="1004"/>
      <c r="C2707" s="1007"/>
      <c r="D2707" s="996"/>
      <c r="E2707" s="471" t="s">
        <v>8645</v>
      </c>
      <c r="F2707" s="472" t="s">
        <v>8639</v>
      </c>
      <c r="G2707" s="471">
        <v>1</v>
      </c>
      <c r="H2707" s="471" t="s">
        <v>6684</v>
      </c>
      <c r="I2707" s="473"/>
      <c r="J2707" s="473"/>
      <c r="K2707" s="934"/>
      <c r="L2707" s="931"/>
      <c r="M2707" s="931"/>
      <c r="N2707" s="683"/>
    </row>
    <row r="2708" spans="1:14" s="474" customFormat="1" ht="56.25" x14ac:dyDescent="0.25">
      <c r="A2708" s="1001"/>
      <c r="B2708" s="1004"/>
      <c r="C2708" s="1007"/>
      <c r="D2708" s="996"/>
      <c r="E2708" s="471" t="s">
        <v>8646</v>
      </c>
      <c r="F2708" s="472" t="s">
        <v>8639</v>
      </c>
      <c r="G2708" s="471">
        <v>1</v>
      </c>
      <c r="H2708" s="471" t="s">
        <v>6684</v>
      </c>
      <c r="I2708" s="473"/>
      <c r="J2708" s="473"/>
      <c r="K2708" s="934"/>
      <c r="L2708" s="931"/>
      <c r="M2708" s="931"/>
      <c r="N2708" s="683"/>
    </row>
    <row r="2709" spans="1:14" s="474" customFormat="1" ht="67.5" x14ac:dyDescent="0.25">
      <c r="A2709" s="1001"/>
      <c r="B2709" s="1004"/>
      <c r="C2709" s="1007"/>
      <c r="D2709" s="996"/>
      <c r="E2709" s="471" t="s">
        <v>8264</v>
      </c>
      <c r="F2709" s="472" t="s">
        <v>8639</v>
      </c>
      <c r="G2709" s="471">
        <v>1</v>
      </c>
      <c r="H2709" s="471" t="s">
        <v>6684</v>
      </c>
      <c r="I2709" s="473"/>
      <c r="J2709" s="473"/>
      <c r="K2709" s="934"/>
      <c r="L2709" s="931"/>
      <c r="M2709" s="931"/>
      <c r="N2709" s="683"/>
    </row>
    <row r="2710" spans="1:14" s="474" customFormat="1" ht="90" x14ac:dyDescent="0.25">
      <c r="A2710" s="1001"/>
      <c r="B2710" s="1004"/>
      <c r="C2710" s="1007"/>
      <c r="D2710" s="996"/>
      <c r="E2710" s="471" t="s">
        <v>8161</v>
      </c>
      <c r="F2710" s="472" t="s">
        <v>8644</v>
      </c>
      <c r="G2710" s="471">
        <v>1</v>
      </c>
      <c r="H2710" s="471" t="s">
        <v>6684</v>
      </c>
      <c r="I2710" s="473"/>
      <c r="J2710" s="473"/>
      <c r="K2710" s="934"/>
      <c r="L2710" s="931"/>
      <c r="M2710" s="931"/>
      <c r="N2710" s="683"/>
    </row>
    <row r="2711" spans="1:14" s="474" customFormat="1" ht="78.75" x14ac:dyDescent="0.25">
      <c r="A2711" s="1001"/>
      <c r="B2711" s="1004"/>
      <c r="C2711" s="1007"/>
      <c r="D2711" s="996"/>
      <c r="E2711" s="471" t="s">
        <v>8647</v>
      </c>
      <c r="F2711" s="472" t="s">
        <v>8648</v>
      </c>
      <c r="G2711" s="471">
        <v>4</v>
      </c>
      <c r="H2711" s="471" t="s">
        <v>6684</v>
      </c>
      <c r="I2711" s="473"/>
      <c r="J2711" s="473"/>
      <c r="K2711" s="934"/>
      <c r="L2711" s="931"/>
      <c r="M2711" s="931"/>
      <c r="N2711" s="683"/>
    </row>
    <row r="2712" spans="1:14" s="474" customFormat="1" ht="67.5" x14ac:dyDescent="0.25">
      <c r="A2712" s="1001"/>
      <c r="B2712" s="1004"/>
      <c r="C2712" s="1007"/>
      <c r="D2712" s="996"/>
      <c r="E2712" s="471" t="s">
        <v>8163</v>
      </c>
      <c r="F2712" s="472" t="s">
        <v>8643</v>
      </c>
      <c r="G2712" s="471">
        <v>2</v>
      </c>
      <c r="H2712" s="471" t="s">
        <v>6684</v>
      </c>
      <c r="I2712" s="473"/>
      <c r="J2712" s="473"/>
      <c r="K2712" s="934"/>
      <c r="L2712" s="931"/>
      <c r="M2712" s="931"/>
      <c r="N2712" s="683"/>
    </row>
    <row r="2713" spans="1:14" s="474" customFormat="1" ht="67.5" x14ac:dyDescent="0.25">
      <c r="A2713" s="1001"/>
      <c r="B2713" s="1004"/>
      <c r="C2713" s="1007"/>
      <c r="D2713" s="996"/>
      <c r="E2713" s="471" t="s">
        <v>8649</v>
      </c>
      <c r="F2713" s="472" t="s">
        <v>8644</v>
      </c>
      <c r="G2713" s="471">
        <v>1</v>
      </c>
      <c r="H2713" s="471" t="s">
        <v>6684</v>
      </c>
      <c r="I2713" s="473"/>
      <c r="J2713" s="473"/>
      <c r="K2713" s="934"/>
      <c r="L2713" s="931"/>
      <c r="M2713" s="931"/>
      <c r="N2713" s="683"/>
    </row>
    <row r="2714" spans="1:14" s="474" customFormat="1" ht="45" x14ac:dyDescent="0.25">
      <c r="A2714" s="1002"/>
      <c r="B2714" s="1005"/>
      <c r="C2714" s="1008"/>
      <c r="D2714" s="996"/>
      <c r="E2714" s="471" t="s">
        <v>8165</v>
      </c>
      <c r="F2714" s="472" t="s">
        <v>8643</v>
      </c>
      <c r="G2714" s="471">
        <v>1</v>
      </c>
      <c r="H2714" s="471" t="s">
        <v>6684</v>
      </c>
      <c r="I2714" s="473"/>
      <c r="J2714" s="473"/>
      <c r="K2714" s="935"/>
      <c r="L2714" s="932"/>
      <c r="M2714" s="932"/>
      <c r="N2714" s="683"/>
    </row>
    <row r="2715" spans="1:14" s="474" customFormat="1" ht="33.75" x14ac:dyDescent="0.25">
      <c r="A2715" s="996" t="s">
        <v>8650</v>
      </c>
      <c r="B2715" s="1010" t="s">
        <v>8651</v>
      </c>
      <c r="C2715" s="1011" t="s">
        <v>7923</v>
      </c>
      <c r="D2715" s="1012" t="s">
        <v>8652</v>
      </c>
      <c r="E2715" s="1013" t="s">
        <v>8134</v>
      </c>
      <c r="F2715" s="477" t="s">
        <v>8653</v>
      </c>
      <c r="G2715" s="473">
        <v>1</v>
      </c>
      <c r="H2715" s="999" t="s">
        <v>8654</v>
      </c>
      <c r="I2715" s="473"/>
      <c r="J2715" s="473"/>
      <c r="K2715" s="933"/>
      <c r="L2715" s="930"/>
      <c r="M2715" s="930"/>
      <c r="N2715" s="683"/>
    </row>
    <row r="2716" spans="1:14" s="474" customFormat="1" ht="15" customHeight="1" x14ac:dyDescent="0.25">
      <c r="A2716" s="996"/>
      <c r="B2716" s="997"/>
      <c r="C2716" s="1011"/>
      <c r="D2716" s="1012"/>
      <c r="E2716" s="1013"/>
      <c r="F2716" s="477" t="s">
        <v>8655</v>
      </c>
      <c r="G2716" s="473">
        <v>1</v>
      </c>
      <c r="H2716" s="999"/>
      <c r="I2716" s="473"/>
      <c r="J2716" s="473"/>
      <c r="K2716" s="934"/>
      <c r="L2716" s="931"/>
      <c r="M2716" s="931"/>
      <c r="N2716" s="683"/>
    </row>
    <row r="2717" spans="1:14" s="474" customFormat="1" ht="15" customHeight="1" x14ac:dyDescent="0.25">
      <c r="A2717" s="996"/>
      <c r="B2717" s="997"/>
      <c r="C2717" s="1011"/>
      <c r="D2717" s="1012"/>
      <c r="E2717" s="1013"/>
      <c r="F2717" s="477" t="s">
        <v>8656</v>
      </c>
      <c r="G2717" s="473">
        <v>1</v>
      </c>
      <c r="H2717" s="999"/>
      <c r="I2717" s="473"/>
      <c r="J2717" s="473"/>
      <c r="K2717" s="934"/>
      <c r="L2717" s="931"/>
      <c r="M2717" s="931"/>
      <c r="N2717" s="683"/>
    </row>
    <row r="2718" spans="1:14" s="474" customFormat="1" ht="15" customHeight="1" x14ac:dyDescent="0.25">
      <c r="A2718" s="996"/>
      <c r="B2718" s="997"/>
      <c r="C2718" s="1011"/>
      <c r="D2718" s="1012"/>
      <c r="E2718" s="1013"/>
      <c r="F2718" s="477" t="s">
        <v>8657</v>
      </c>
      <c r="G2718" s="473">
        <v>2</v>
      </c>
      <c r="H2718" s="999"/>
      <c r="I2718" s="473"/>
      <c r="J2718" s="473"/>
      <c r="K2718" s="934"/>
      <c r="L2718" s="931"/>
      <c r="M2718" s="931"/>
      <c r="N2718" s="683"/>
    </row>
    <row r="2719" spans="1:14" s="474" customFormat="1" ht="15" customHeight="1" x14ac:dyDescent="0.25">
      <c r="A2719" s="996"/>
      <c r="B2719" s="997"/>
      <c r="C2719" s="1011"/>
      <c r="D2719" s="1012"/>
      <c r="E2719" s="1013"/>
      <c r="F2719" s="477" t="s">
        <v>8658</v>
      </c>
      <c r="G2719" s="473">
        <v>1</v>
      </c>
      <c r="H2719" s="999"/>
      <c r="I2719" s="473"/>
      <c r="J2719" s="473"/>
      <c r="K2719" s="934"/>
      <c r="L2719" s="931"/>
      <c r="M2719" s="931"/>
      <c r="N2719" s="683"/>
    </row>
    <row r="2720" spans="1:14" s="474" customFormat="1" ht="15" customHeight="1" x14ac:dyDescent="0.25">
      <c r="A2720" s="996"/>
      <c r="B2720" s="997"/>
      <c r="C2720" s="1011"/>
      <c r="D2720" s="1012"/>
      <c r="E2720" s="1013"/>
      <c r="F2720" s="477" t="s">
        <v>8659</v>
      </c>
      <c r="G2720" s="473">
        <v>1</v>
      </c>
      <c r="H2720" s="999"/>
      <c r="I2720" s="473"/>
      <c r="J2720" s="473"/>
      <c r="K2720" s="934"/>
      <c r="L2720" s="931"/>
      <c r="M2720" s="931"/>
      <c r="N2720" s="683"/>
    </row>
    <row r="2721" spans="1:14" s="474" customFormat="1" ht="15" customHeight="1" x14ac:dyDescent="0.25">
      <c r="A2721" s="996"/>
      <c r="B2721" s="997"/>
      <c r="C2721" s="1011"/>
      <c r="D2721" s="1012"/>
      <c r="E2721" s="1013"/>
      <c r="F2721" s="477" t="s">
        <v>8660</v>
      </c>
      <c r="G2721" s="473">
        <v>0</v>
      </c>
      <c r="H2721" s="999"/>
      <c r="I2721" s="473"/>
      <c r="J2721" s="473"/>
      <c r="K2721" s="934"/>
      <c r="L2721" s="931"/>
      <c r="M2721" s="931"/>
      <c r="N2721" s="683"/>
    </row>
    <row r="2722" spans="1:14" s="474" customFormat="1" ht="22.5" x14ac:dyDescent="0.25">
      <c r="A2722" s="996"/>
      <c r="B2722" s="997"/>
      <c r="C2722" s="1011"/>
      <c r="D2722" s="1012"/>
      <c r="E2722" s="1013"/>
      <c r="F2722" s="477" t="s">
        <v>8661</v>
      </c>
      <c r="G2722" s="473">
        <v>1</v>
      </c>
      <c r="H2722" s="999"/>
      <c r="I2722" s="473"/>
      <c r="J2722" s="473"/>
      <c r="K2722" s="934"/>
      <c r="L2722" s="931"/>
      <c r="M2722" s="931"/>
      <c r="N2722" s="683"/>
    </row>
    <row r="2723" spans="1:14" s="474" customFormat="1" ht="15" customHeight="1" x14ac:dyDescent="0.25">
      <c r="A2723" s="996"/>
      <c r="B2723" s="997"/>
      <c r="C2723" s="1011"/>
      <c r="D2723" s="1012"/>
      <c r="E2723" s="1013"/>
      <c r="F2723" s="477" t="s">
        <v>8662</v>
      </c>
      <c r="G2723" s="473">
        <v>1</v>
      </c>
      <c r="H2723" s="999"/>
      <c r="I2723" s="473"/>
      <c r="J2723" s="473"/>
      <c r="K2723" s="934"/>
      <c r="L2723" s="931"/>
      <c r="M2723" s="931"/>
      <c r="N2723" s="683"/>
    </row>
    <row r="2724" spans="1:14" s="474" customFormat="1" ht="15" customHeight="1" x14ac:dyDescent="0.25">
      <c r="A2724" s="996"/>
      <c r="B2724" s="997"/>
      <c r="C2724" s="1011"/>
      <c r="D2724" s="1012"/>
      <c r="E2724" s="1013"/>
      <c r="F2724" s="477" t="s">
        <v>8663</v>
      </c>
      <c r="G2724" s="473">
        <v>1</v>
      </c>
      <c r="H2724" s="999"/>
      <c r="I2724" s="473"/>
      <c r="J2724" s="473"/>
      <c r="K2724" s="934"/>
      <c r="L2724" s="931"/>
      <c r="M2724" s="931"/>
      <c r="N2724" s="683"/>
    </row>
    <row r="2725" spans="1:14" s="474" customFormat="1" ht="15" customHeight="1" x14ac:dyDescent="0.25">
      <c r="A2725" s="996"/>
      <c r="B2725" s="997"/>
      <c r="C2725" s="1011"/>
      <c r="D2725" s="1012"/>
      <c r="E2725" s="1013"/>
      <c r="F2725" s="477" t="s">
        <v>8664</v>
      </c>
      <c r="G2725" s="473">
        <v>1</v>
      </c>
      <c r="H2725" s="999"/>
      <c r="I2725" s="473"/>
      <c r="J2725" s="473"/>
      <c r="K2725" s="934"/>
      <c r="L2725" s="931"/>
      <c r="M2725" s="931"/>
      <c r="N2725" s="683"/>
    </row>
    <row r="2726" spans="1:14" s="474" customFormat="1" ht="15" customHeight="1" x14ac:dyDescent="0.25">
      <c r="A2726" s="996"/>
      <c r="B2726" s="997"/>
      <c r="C2726" s="1011"/>
      <c r="D2726" s="1012"/>
      <c r="E2726" s="1013"/>
      <c r="F2726" s="477" t="s">
        <v>8665</v>
      </c>
      <c r="G2726" s="473">
        <v>1</v>
      </c>
      <c r="H2726" s="999"/>
      <c r="I2726" s="473"/>
      <c r="J2726" s="473"/>
      <c r="K2726" s="934"/>
      <c r="L2726" s="931"/>
      <c r="M2726" s="931"/>
      <c r="N2726" s="683"/>
    </row>
    <row r="2727" spans="1:14" s="474" customFormat="1" ht="15" customHeight="1" x14ac:dyDescent="0.25">
      <c r="A2727" s="996"/>
      <c r="B2727" s="997"/>
      <c r="C2727" s="1011"/>
      <c r="D2727" s="1012"/>
      <c r="E2727" s="1013"/>
      <c r="F2727" s="477" t="s">
        <v>8666</v>
      </c>
      <c r="G2727" s="473">
        <v>1</v>
      </c>
      <c r="H2727" s="999"/>
      <c r="I2727" s="473"/>
      <c r="J2727" s="473"/>
      <c r="K2727" s="934"/>
      <c r="L2727" s="931"/>
      <c r="M2727" s="931"/>
      <c r="N2727" s="683"/>
    </row>
    <row r="2728" spans="1:14" s="474" customFormat="1" ht="15" customHeight="1" x14ac:dyDescent="0.25">
      <c r="A2728" s="996"/>
      <c r="B2728" s="997"/>
      <c r="C2728" s="1011"/>
      <c r="D2728" s="1012"/>
      <c r="E2728" s="1013"/>
      <c r="F2728" s="477" t="s">
        <v>8667</v>
      </c>
      <c r="G2728" s="473">
        <v>1</v>
      </c>
      <c r="H2728" s="999"/>
      <c r="I2728" s="473"/>
      <c r="J2728" s="473"/>
      <c r="K2728" s="934"/>
      <c r="L2728" s="931"/>
      <c r="M2728" s="931"/>
      <c r="N2728" s="683"/>
    </row>
    <row r="2729" spans="1:14" s="474" customFormat="1" ht="15" customHeight="1" x14ac:dyDescent="0.25">
      <c r="A2729" s="996"/>
      <c r="B2729" s="997"/>
      <c r="C2729" s="1011"/>
      <c r="D2729" s="1012"/>
      <c r="E2729" s="1013"/>
      <c r="F2729" s="477" t="s">
        <v>8668</v>
      </c>
      <c r="G2729" s="473">
        <v>1</v>
      </c>
      <c r="H2729" s="999"/>
      <c r="I2729" s="473"/>
      <c r="J2729" s="473"/>
      <c r="K2729" s="934"/>
      <c r="L2729" s="931"/>
      <c r="M2729" s="931"/>
      <c r="N2729" s="683"/>
    </row>
    <row r="2730" spans="1:14" s="474" customFormat="1" ht="15" customHeight="1" x14ac:dyDescent="0.25">
      <c r="A2730" s="996"/>
      <c r="B2730" s="997"/>
      <c r="C2730" s="1011"/>
      <c r="D2730" s="1012"/>
      <c r="E2730" s="1013"/>
      <c r="F2730" s="477" t="s">
        <v>8669</v>
      </c>
      <c r="G2730" s="473">
        <v>1</v>
      </c>
      <c r="H2730" s="999"/>
      <c r="I2730" s="473"/>
      <c r="J2730" s="473"/>
      <c r="K2730" s="934"/>
      <c r="L2730" s="931"/>
      <c r="M2730" s="931"/>
      <c r="N2730" s="683"/>
    </row>
    <row r="2731" spans="1:14" s="474" customFormat="1" ht="15" customHeight="1" x14ac:dyDescent="0.25">
      <c r="A2731" s="996"/>
      <c r="B2731" s="997"/>
      <c r="C2731" s="1011"/>
      <c r="D2731" s="1012"/>
      <c r="E2731" s="1013"/>
      <c r="F2731" s="477" t="s">
        <v>8670</v>
      </c>
      <c r="G2731" s="473">
        <v>1</v>
      </c>
      <c r="H2731" s="999"/>
      <c r="I2731" s="473"/>
      <c r="J2731" s="473"/>
      <c r="K2731" s="934"/>
      <c r="L2731" s="931"/>
      <c r="M2731" s="931"/>
      <c r="N2731" s="683"/>
    </row>
    <row r="2732" spans="1:14" s="474" customFormat="1" ht="22.5" x14ac:dyDescent="0.25">
      <c r="A2732" s="996"/>
      <c r="B2732" s="997"/>
      <c r="C2732" s="1011"/>
      <c r="D2732" s="1012"/>
      <c r="E2732" s="1013"/>
      <c r="F2732" s="477" t="s">
        <v>8671</v>
      </c>
      <c r="G2732" s="473"/>
      <c r="H2732" s="999"/>
      <c r="I2732" s="473"/>
      <c r="J2732" s="473"/>
      <c r="K2732" s="934"/>
      <c r="L2732" s="931"/>
      <c r="M2732" s="931"/>
      <c r="N2732" s="683"/>
    </row>
    <row r="2733" spans="1:14" s="474" customFormat="1" ht="15" customHeight="1" x14ac:dyDescent="0.25">
      <c r="A2733" s="996"/>
      <c r="B2733" s="997"/>
      <c r="C2733" s="1011"/>
      <c r="D2733" s="1012"/>
      <c r="E2733" s="1013"/>
      <c r="F2733" s="477" t="s">
        <v>8672</v>
      </c>
      <c r="G2733" s="473">
        <v>1</v>
      </c>
      <c r="H2733" s="999"/>
      <c r="I2733" s="473"/>
      <c r="J2733" s="473"/>
      <c r="K2733" s="934"/>
      <c r="L2733" s="931"/>
      <c r="M2733" s="931"/>
      <c r="N2733" s="683"/>
    </row>
    <row r="2734" spans="1:14" s="474" customFormat="1" ht="15" customHeight="1" x14ac:dyDescent="0.25">
      <c r="A2734" s="996"/>
      <c r="B2734" s="997"/>
      <c r="C2734" s="1011"/>
      <c r="D2734" s="1012"/>
      <c r="E2734" s="1013"/>
      <c r="F2734" s="477" t="s">
        <v>8673</v>
      </c>
      <c r="G2734" s="473">
        <v>1</v>
      </c>
      <c r="H2734" s="999"/>
      <c r="I2734" s="473"/>
      <c r="J2734" s="473"/>
      <c r="K2734" s="934"/>
      <c r="L2734" s="931"/>
      <c r="M2734" s="931"/>
      <c r="N2734" s="683"/>
    </row>
    <row r="2735" spans="1:14" s="474" customFormat="1" ht="15" customHeight="1" x14ac:dyDescent="0.25">
      <c r="A2735" s="996"/>
      <c r="B2735" s="997"/>
      <c r="C2735" s="1011"/>
      <c r="D2735" s="1012"/>
      <c r="E2735" s="1013"/>
      <c r="F2735" s="477" t="s">
        <v>8674</v>
      </c>
      <c r="G2735" s="473">
        <v>1</v>
      </c>
      <c r="H2735" s="999"/>
      <c r="I2735" s="473"/>
      <c r="J2735" s="473"/>
      <c r="K2735" s="934"/>
      <c r="L2735" s="931"/>
      <c r="M2735" s="931"/>
      <c r="N2735" s="683"/>
    </row>
    <row r="2736" spans="1:14" s="474" customFormat="1" ht="15" customHeight="1" x14ac:dyDescent="0.25">
      <c r="A2736" s="996"/>
      <c r="B2736" s="997"/>
      <c r="C2736" s="1011"/>
      <c r="D2736" s="1012"/>
      <c r="E2736" s="1013"/>
      <c r="F2736" s="477" t="s">
        <v>8675</v>
      </c>
      <c r="G2736" s="473">
        <v>1</v>
      </c>
      <c r="H2736" s="999"/>
      <c r="I2736" s="473"/>
      <c r="J2736" s="473"/>
      <c r="K2736" s="934"/>
      <c r="L2736" s="931"/>
      <c r="M2736" s="931"/>
      <c r="N2736" s="683"/>
    </row>
    <row r="2737" spans="1:14" s="474" customFormat="1" ht="15" customHeight="1" x14ac:dyDescent="0.25">
      <c r="A2737" s="996"/>
      <c r="B2737" s="997"/>
      <c r="C2737" s="1011"/>
      <c r="D2737" s="1012"/>
      <c r="E2737" s="1013"/>
      <c r="F2737" s="477" t="s">
        <v>8669</v>
      </c>
      <c r="G2737" s="473">
        <v>1</v>
      </c>
      <c r="H2737" s="999"/>
      <c r="I2737" s="473"/>
      <c r="J2737" s="473"/>
      <c r="K2737" s="934"/>
      <c r="L2737" s="931"/>
      <c r="M2737" s="931"/>
      <c r="N2737" s="683"/>
    </row>
    <row r="2738" spans="1:14" s="474" customFormat="1" ht="15" customHeight="1" x14ac:dyDescent="0.25">
      <c r="A2738" s="996"/>
      <c r="B2738" s="997"/>
      <c r="C2738" s="1011"/>
      <c r="D2738" s="1012"/>
      <c r="E2738" s="1013"/>
      <c r="F2738" s="477" t="s">
        <v>8676</v>
      </c>
      <c r="G2738" s="473"/>
      <c r="H2738" s="999"/>
      <c r="I2738" s="473"/>
      <c r="J2738" s="473"/>
      <c r="K2738" s="934"/>
      <c r="L2738" s="931"/>
      <c r="M2738" s="931"/>
      <c r="N2738" s="683"/>
    </row>
    <row r="2739" spans="1:14" s="474" customFormat="1" ht="15" customHeight="1" x14ac:dyDescent="0.25">
      <c r="A2739" s="996"/>
      <c r="B2739" s="997"/>
      <c r="C2739" s="1011"/>
      <c r="D2739" s="1012"/>
      <c r="E2739" s="1013"/>
      <c r="F2739" s="477" t="s">
        <v>8677</v>
      </c>
      <c r="G2739" s="473">
        <v>2</v>
      </c>
      <c r="H2739" s="999"/>
      <c r="I2739" s="473"/>
      <c r="J2739" s="473"/>
      <c r="K2739" s="934"/>
      <c r="L2739" s="931"/>
      <c r="M2739" s="931"/>
      <c r="N2739" s="683"/>
    </row>
    <row r="2740" spans="1:14" s="474" customFormat="1" ht="15" customHeight="1" x14ac:dyDescent="0.25">
      <c r="A2740" s="996"/>
      <c r="B2740" s="997"/>
      <c r="C2740" s="1011"/>
      <c r="D2740" s="1012"/>
      <c r="E2740" s="1013"/>
      <c r="F2740" s="477" t="s">
        <v>8678</v>
      </c>
      <c r="G2740" s="473">
        <v>3</v>
      </c>
      <c r="H2740" s="999"/>
      <c r="I2740" s="473"/>
      <c r="J2740" s="473"/>
      <c r="K2740" s="934"/>
      <c r="L2740" s="931"/>
      <c r="M2740" s="931"/>
      <c r="N2740" s="683"/>
    </row>
    <row r="2741" spans="1:14" s="474" customFormat="1" ht="15" customHeight="1" x14ac:dyDescent="0.25">
      <c r="A2741" s="996"/>
      <c r="B2741" s="997"/>
      <c r="C2741" s="1011"/>
      <c r="D2741" s="1012"/>
      <c r="E2741" s="1013"/>
      <c r="F2741" s="477" t="s">
        <v>8679</v>
      </c>
      <c r="G2741" s="473">
        <v>2</v>
      </c>
      <c r="H2741" s="999"/>
      <c r="I2741" s="473"/>
      <c r="J2741" s="473"/>
      <c r="K2741" s="935"/>
      <c r="L2741" s="932"/>
      <c r="M2741" s="932"/>
      <c r="N2741" s="683"/>
    </row>
    <row r="2742" spans="1:14" s="474" customFormat="1" ht="22.5" x14ac:dyDescent="0.25">
      <c r="A2742" s="1014" t="s">
        <v>8680</v>
      </c>
      <c r="B2742" s="997" t="s">
        <v>8651</v>
      </c>
      <c r="C2742" s="1011" t="s">
        <v>7923</v>
      </c>
      <c r="D2742" s="1012" t="s">
        <v>8652</v>
      </c>
      <c r="E2742" s="1013" t="s">
        <v>8134</v>
      </c>
      <c r="F2742" s="477" t="s">
        <v>8681</v>
      </c>
      <c r="G2742" s="473"/>
      <c r="H2742" s="999" t="s">
        <v>8654</v>
      </c>
      <c r="I2742" s="473"/>
      <c r="J2742" s="473"/>
      <c r="K2742" s="933"/>
      <c r="L2742" s="930"/>
      <c r="M2742" s="930"/>
      <c r="N2742" s="683"/>
    </row>
    <row r="2743" spans="1:14" s="474" customFormat="1" ht="22.5" x14ac:dyDescent="0.25">
      <c r="A2743" s="1014"/>
      <c r="B2743" s="997"/>
      <c r="C2743" s="1011"/>
      <c r="D2743" s="1012"/>
      <c r="E2743" s="1013"/>
      <c r="F2743" s="477" t="s">
        <v>8682</v>
      </c>
      <c r="G2743" s="473">
        <v>2</v>
      </c>
      <c r="H2743" s="999"/>
      <c r="I2743" s="473"/>
      <c r="J2743" s="473"/>
      <c r="K2743" s="934"/>
      <c r="L2743" s="931"/>
      <c r="M2743" s="931"/>
      <c r="N2743" s="683"/>
    </row>
    <row r="2744" spans="1:14" s="474" customFormat="1" ht="15" customHeight="1" x14ac:dyDescent="0.25">
      <c r="A2744" s="1014"/>
      <c r="B2744" s="997"/>
      <c r="C2744" s="1011"/>
      <c r="D2744" s="1012"/>
      <c r="E2744" s="1013"/>
      <c r="F2744" s="477" t="s">
        <v>8683</v>
      </c>
      <c r="G2744" s="473">
        <v>1</v>
      </c>
      <c r="H2744" s="999"/>
      <c r="I2744" s="473"/>
      <c r="J2744" s="473"/>
      <c r="K2744" s="934"/>
      <c r="L2744" s="931"/>
      <c r="M2744" s="931"/>
      <c r="N2744" s="683"/>
    </row>
    <row r="2745" spans="1:14" s="474" customFormat="1" ht="15" customHeight="1" x14ac:dyDescent="0.25">
      <c r="A2745" s="1014"/>
      <c r="B2745" s="997"/>
      <c r="C2745" s="1011"/>
      <c r="D2745" s="1012"/>
      <c r="E2745" s="1013"/>
      <c r="F2745" s="477" t="s">
        <v>8684</v>
      </c>
      <c r="G2745" s="473">
        <v>1</v>
      </c>
      <c r="H2745" s="999"/>
      <c r="I2745" s="473"/>
      <c r="J2745" s="473"/>
      <c r="K2745" s="934"/>
      <c r="L2745" s="931"/>
      <c r="M2745" s="931"/>
      <c r="N2745" s="683"/>
    </row>
    <row r="2746" spans="1:14" s="474" customFormat="1" ht="15" customHeight="1" x14ac:dyDescent="0.25">
      <c r="A2746" s="1014"/>
      <c r="B2746" s="997"/>
      <c r="C2746" s="1011"/>
      <c r="D2746" s="1012"/>
      <c r="E2746" s="1013"/>
      <c r="F2746" s="477" t="s">
        <v>8685</v>
      </c>
      <c r="G2746" s="473">
        <v>1</v>
      </c>
      <c r="H2746" s="999"/>
      <c r="I2746" s="473"/>
      <c r="J2746" s="473"/>
      <c r="K2746" s="934"/>
      <c r="L2746" s="931"/>
      <c r="M2746" s="931"/>
      <c r="N2746" s="683"/>
    </row>
    <row r="2747" spans="1:14" s="474" customFormat="1" ht="15" customHeight="1" x14ac:dyDescent="0.25">
      <c r="A2747" s="1014"/>
      <c r="B2747" s="997"/>
      <c r="C2747" s="1011"/>
      <c r="D2747" s="1012"/>
      <c r="E2747" s="1013"/>
      <c r="F2747" s="477" t="s">
        <v>8656</v>
      </c>
      <c r="G2747" s="473">
        <v>1</v>
      </c>
      <c r="H2747" s="999"/>
      <c r="I2747" s="473"/>
      <c r="J2747" s="473"/>
      <c r="K2747" s="934"/>
      <c r="L2747" s="931"/>
      <c r="M2747" s="931"/>
      <c r="N2747" s="683"/>
    </row>
    <row r="2748" spans="1:14" s="474" customFormat="1" ht="15" customHeight="1" x14ac:dyDescent="0.25">
      <c r="A2748" s="1014"/>
      <c r="B2748" s="997"/>
      <c r="C2748" s="1011"/>
      <c r="D2748" s="1012"/>
      <c r="E2748" s="1013"/>
      <c r="F2748" s="477" t="s">
        <v>8657</v>
      </c>
      <c r="G2748" s="473">
        <v>2</v>
      </c>
      <c r="H2748" s="999"/>
      <c r="I2748" s="473"/>
      <c r="J2748" s="473"/>
      <c r="K2748" s="934"/>
      <c r="L2748" s="931"/>
      <c r="M2748" s="931"/>
      <c r="N2748" s="683"/>
    </row>
    <row r="2749" spans="1:14" s="474" customFormat="1" ht="15" customHeight="1" x14ac:dyDescent="0.25">
      <c r="A2749" s="1014"/>
      <c r="B2749" s="997"/>
      <c r="C2749" s="1011"/>
      <c r="D2749" s="1012"/>
      <c r="E2749" s="1013"/>
      <c r="F2749" s="477" t="s">
        <v>8686</v>
      </c>
      <c r="G2749" s="473">
        <v>1</v>
      </c>
      <c r="H2749" s="999"/>
      <c r="I2749" s="473"/>
      <c r="J2749" s="473"/>
      <c r="K2749" s="934"/>
      <c r="L2749" s="931"/>
      <c r="M2749" s="931"/>
      <c r="N2749" s="683"/>
    </row>
    <row r="2750" spans="1:14" s="474" customFormat="1" ht="15" customHeight="1" x14ac:dyDescent="0.25">
      <c r="A2750" s="1014"/>
      <c r="B2750" s="997"/>
      <c r="C2750" s="1011"/>
      <c r="D2750" s="1012"/>
      <c r="E2750" s="1013"/>
      <c r="F2750" s="477" t="s">
        <v>8687</v>
      </c>
      <c r="G2750" s="473">
        <v>1</v>
      </c>
      <c r="H2750" s="999"/>
      <c r="I2750" s="473"/>
      <c r="J2750" s="473"/>
      <c r="K2750" s="934"/>
      <c r="L2750" s="931"/>
      <c r="M2750" s="931"/>
      <c r="N2750" s="683"/>
    </row>
    <row r="2751" spans="1:14" s="474" customFormat="1" ht="15" customHeight="1" x14ac:dyDescent="0.25">
      <c r="A2751" s="1014"/>
      <c r="B2751" s="997"/>
      <c r="C2751" s="1011"/>
      <c r="D2751" s="1012"/>
      <c r="E2751" s="1013"/>
      <c r="F2751" s="477" t="s">
        <v>8660</v>
      </c>
      <c r="G2751" s="473">
        <v>1</v>
      </c>
      <c r="H2751" s="999"/>
      <c r="I2751" s="473"/>
      <c r="J2751" s="473"/>
      <c r="K2751" s="934"/>
      <c r="L2751" s="931"/>
      <c r="M2751" s="931"/>
      <c r="N2751" s="683"/>
    </row>
    <row r="2752" spans="1:14" s="474" customFormat="1" ht="22.5" x14ac:dyDescent="0.25">
      <c r="A2752" s="1014"/>
      <c r="B2752" s="997"/>
      <c r="C2752" s="1011"/>
      <c r="D2752" s="1012"/>
      <c r="E2752" s="1013"/>
      <c r="F2752" s="477" t="s">
        <v>8688</v>
      </c>
      <c r="G2752" s="473">
        <v>1</v>
      </c>
      <c r="H2752" s="999"/>
      <c r="I2752" s="473"/>
      <c r="J2752" s="473"/>
      <c r="K2752" s="934"/>
      <c r="L2752" s="931"/>
      <c r="M2752" s="931"/>
      <c r="N2752" s="683"/>
    </row>
    <row r="2753" spans="1:14" s="474" customFormat="1" ht="15" customHeight="1" x14ac:dyDescent="0.25">
      <c r="A2753" s="1014"/>
      <c r="B2753" s="997"/>
      <c r="C2753" s="1011"/>
      <c r="D2753" s="1012"/>
      <c r="E2753" s="1013"/>
      <c r="F2753" s="477" t="s">
        <v>8662</v>
      </c>
      <c r="G2753" s="473">
        <v>1</v>
      </c>
      <c r="H2753" s="999"/>
      <c r="I2753" s="473"/>
      <c r="J2753" s="473"/>
      <c r="K2753" s="934"/>
      <c r="L2753" s="931"/>
      <c r="M2753" s="931"/>
      <c r="N2753" s="683"/>
    </row>
    <row r="2754" spans="1:14" s="474" customFormat="1" ht="15" customHeight="1" x14ac:dyDescent="0.25">
      <c r="A2754" s="1014"/>
      <c r="B2754" s="997"/>
      <c r="C2754" s="1011"/>
      <c r="D2754" s="1012"/>
      <c r="E2754" s="1013"/>
      <c r="F2754" s="477" t="s">
        <v>8663</v>
      </c>
      <c r="G2754" s="473">
        <v>1</v>
      </c>
      <c r="H2754" s="999"/>
      <c r="I2754" s="473"/>
      <c r="J2754" s="473"/>
      <c r="K2754" s="934"/>
      <c r="L2754" s="931"/>
      <c r="M2754" s="931"/>
      <c r="N2754" s="683"/>
    </row>
    <row r="2755" spans="1:14" s="474" customFormat="1" ht="15" customHeight="1" x14ac:dyDescent="0.25">
      <c r="A2755" s="1014"/>
      <c r="B2755" s="997"/>
      <c r="C2755" s="1011"/>
      <c r="D2755" s="1012"/>
      <c r="E2755" s="1013"/>
      <c r="F2755" s="477" t="s">
        <v>8664</v>
      </c>
      <c r="G2755" s="473">
        <v>1</v>
      </c>
      <c r="H2755" s="999"/>
      <c r="I2755" s="473"/>
      <c r="J2755" s="473"/>
      <c r="K2755" s="934"/>
      <c r="L2755" s="931"/>
      <c r="M2755" s="931"/>
      <c r="N2755" s="683"/>
    </row>
    <row r="2756" spans="1:14" s="474" customFormat="1" ht="15" customHeight="1" x14ac:dyDescent="0.25">
      <c r="A2756" s="1014"/>
      <c r="B2756" s="997"/>
      <c r="C2756" s="1011"/>
      <c r="D2756" s="1012"/>
      <c r="E2756" s="1013"/>
      <c r="F2756" s="477" t="s">
        <v>8689</v>
      </c>
      <c r="G2756" s="473">
        <v>1</v>
      </c>
      <c r="H2756" s="999"/>
      <c r="I2756" s="473"/>
      <c r="J2756" s="473"/>
      <c r="K2756" s="934"/>
      <c r="L2756" s="931"/>
      <c r="M2756" s="931"/>
      <c r="N2756" s="683"/>
    </row>
    <row r="2757" spans="1:14" s="474" customFormat="1" ht="15" customHeight="1" x14ac:dyDescent="0.25">
      <c r="A2757" s="1014"/>
      <c r="B2757" s="997"/>
      <c r="C2757" s="1011"/>
      <c r="D2757" s="1012"/>
      <c r="E2757" s="1013"/>
      <c r="F2757" s="477" t="s">
        <v>8690</v>
      </c>
      <c r="G2757" s="473">
        <v>1</v>
      </c>
      <c r="H2757" s="999"/>
      <c r="I2757" s="473"/>
      <c r="J2757" s="473"/>
      <c r="K2757" s="934"/>
      <c r="L2757" s="931"/>
      <c r="M2757" s="931"/>
      <c r="N2757" s="683"/>
    </row>
    <row r="2758" spans="1:14" s="474" customFormat="1" ht="15" customHeight="1" x14ac:dyDescent="0.25">
      <c r="A2758" s="1014"/>
      <c r="B2758" s="997"/>
      <c r="C2758" s="1011"/>
      <c r="D2758" s="1012"/>
      <c r="E2758" s="1013"/>
      <c r="F2758" s="477" t="s">
        <v>8691</v>
      </c>
      <c r="G2758" s="473">
        <v>1</v>
      </c>
      <c r="H2758" s="999"/>
      <c r="I2758" s="473"/>
      <c r="J2758" s="473"/>
      <c r="K2758" s="934"/>
      <c r="L2758" s="931"/>
      <c r="M2758" s="931"/>
      <c r="N2758" s="683"/>
    </row>
    <row r="2759" spans="1:14" s="474" customFormat="1" ht="15" customHeight="1" x14ac:dyDescent="0.25">
      <c r="A2759" s="1014"/>
      <c r="B2759" s="997"/>
      <c r="C2759" s="1011"/>
      <c r="D2759" s="1012"/>
      <c r="E2759" s="1013"/>
      <c r="F2759" s="481" t="s">
        <v>8668</v>
      </c>
      <c r="G2759" s="473">
        <v>1</v>
      </c>
      <c r="H2759" s="999"/>
      <c r="I2759" s="473"/>
      <c r="J2759" s="473"/>
      <c r="K2759" s="934"/>
      <c r="L2759" s="931"/>
      <c r="M2759" s="931"/>
      <c r="N2759" s="683"/>
    </row>
    <row r="2760" spans="1:14" s="474" customFormat="1" ht="15" customHeight="1" x14ac:dyDescent="0.25">
      <c r="A2760" s="1014"/>
      <c r="B2760" s="997"/>
      <c r="C2760" s="1011"/>
      <c r="D2760" s="1012"/>
      <c r="E2760" s="1013"/>
      <c r="F2760" s="481" t="s">
        <v>8669</v>
      </c>
      <c r="G2760" s="473">
        <v>1</v>
      </c>
      <c r="H2760" s="999"/>
      <c r="I2760" s="473"/>
      <c r="J2760" s="473"/>
      <c r="K2760" s="934"/>
      <c r="L2760" s="931"/>
      <c r="M2760" s="931"/>
      <c r="N2760" s="683"/>
    </row>
    <row r="2761" spans="1:14" s="474" customFormat="1" ht="15" customHeight="1" x14ac:dyDescent="0.25">
      <c r="A2761" s="1014"/>
      <c r="B2761" s="997"/>
      <c r="C2761" s="1011"/>
      <c r="D2761" s="1012"/>
      <c r="E2761" s="1013"/>
      <c r="F2761" s="477" t="s">
        <v>8670</v>
      </c>
      <c r="G2761" s="473">
        <v>1</v>
      </c>
      <c r="H2761" s="999"/>
      <c r="I2761" s="473"/>
      <c r="J2761" s="473"/>
      <c r="K2761" s="934"/>
      <c r="L2761" s="931"/>
      <c r="M2761" s="931"/>
      <c r="N2761" s="683"/>
    </row>
    <row r="2762" spans="1:14" s="474" customFormat="1" ht="15" customHeight="1" x14ac:dyDescent="0.25">
      <c r="A2762" s="1014"/>
      <c r="B2762" s="997"/>
      <c r="C2762" s="1011"/>
      <c r="D2762" s="1012"/>
      <c r="E2762" s="1013"/>
      <c r="F2762" s="477" t="s">
        <v>8692</v>
      </c>
      <c r="G2762" s="473"/>
      <c r="H2762" s="999"/>
      <c r="I2762" s="473"/>
      <c r="J2762" s="473"/>
      <c r="K2762" s="934"/>
      <c r="L2762" s="931"/>
      <c r="M2762" s="931"/>
      <c r="N2762" s="683"/>
    </row>
    <row r="2763" spans="1:14" s="474" customFormat="1" ht="15" customHeight="1" x14ac:dyDescent="0.25">
      <c r="A2763" s="1014"/>
      <c r="B2763" s="997"/>
      <c r="C2763" s="1011"/>
      <c r="D2763" s="1012"/>
      <c r="E2763" s="1013"/>
      <c r="F2763" s="477" t="s">
        <v>8693</v>
      </c>
      <c r="G2763" s="473"/>
      <c r="H2763" s="999"/>
      <c r="I2763" s="473"/>
      <c r="J2763" s="473"/>
      <c r="K2763" s="934"/>
      <c r="L2763" s="931"/>
      <c r="M2763" s="931"/>
      <c r="N2763" s="683"/>
    </row>
    <row r="2764" spans="1:14" s="474" customFormat="1" ht="15" customHeight="1" x14ac:dyDescent="0.25">
      <c r="A2764" s="1014"/>
      <c r="B2764" s="997"/>
      <c r="C2764" s="1011"/>
      <c r="D2764" s="1012"/>
      <c r="E2764" s="1013"/>
      <c r="F2764" s="477" t="s">
        <v>8694</v>
      </c>
      <c r="G2764" s="473"/>
      <c r="H2764" s="999"/>
      <c r="I2764" s="473"/>
      <c r="J2764" s="473"/>
      <c r="K2764" s="934"/>
      <c r="L2764" s="931"/>
      <c r="M2764" s="931"/>
      <c r="N2764" s="683"/>
    </row>
    <row r="2765" spans="1:14" s="474" customFormat="1" ht="22.5" x14ac:dyDescent="0.25">
      <c r="A2765" s="1014"/>
      <c r="B2765" s="997"/>
      <c r="C2765" s="1011"/>
      <c r="D2765" s="1012"/>
      <c r="E2765" s="1013"/>
      <c r="F2765" s="477" t="s">
        <v>8695</v>
      </c>
      <c r="G2765" s="473"/>
      <c r="H2765" s="999"/>
      <c r="I2765" s="473"/>
      <c r="J2765" s="473"/>
      <c r="K2765" s="934"/>
      <c r="L2765" s="931"/>
      <c r="M2765" s="931"/>
      <c r="N2765" s="683"/>
    </row>
    <row r="2766" spans="1:14" s="474" customFormat="1" ht="15" customHeight="1" x14ac:dyDescent="0.25">
      <c r="A2766" s="1014"/>
      <c r="B2766" s="997"/>
      <c r="C2766" s="1011"/>
      <c r="D2766" s="1012"/>
      <c r="E2766" s="1013"/>
      <c r="F2766" s="477" t="s">
        <v>8672</v>
      </c>
      <c r="G2766" s="473">
        <v>1</v>
      </c>
      <c r="H2766" s="999"/>
      <c r="I2766" s="473"/>
      <c r="J2766" s="473"/>
      <c r="K2766" s="934"/>
      <c r="L2766" s="931"/>
      <c r="M2766" s="931"/>
      <c r="N2766" s="683"/>
    </row>
    <row r="2767" spans="1:14" s="474" customFormat="1" ht="15" customHeight="1" x14ac:dyDescent="0.25">
      <c r="A2767" s="1014"/>
      <c r="B2767" s="997"/>
      <c r="C2767" s="1011"/>
      <c r="D2767" s="1012"/>
      <c r="E2767" s="1013"/>
      <c r="F2767" s="477" t="s">
        <v>8696</v>
      </c>
      <c r="G2767" s="473">
        <v>1</v>
      </c>
      <c r="H2767" s="999"/>
      <c r="I2767" s="473"/>
      <c r="J2767" s="473"/>
      <c r="K2767" s="934"/>
      <c r="L2767" s="931"/>
      <c r="M2767" s="931"/>
      <c r="N2767" s="683"/>
    </row>
    <row r="2768" spans="1:14" s="474" customFormat="1" ht="15" customHeight="1" x14ac:dyDescent="0.25">
      <c r="A2768" s="1014"/>
      <c r="B2768" s="997"/>
      <c r="C2768" s="1011"/>
      <c r="D2768" s="1012"/>
      <c r="E2768" s="1013"/>
      <c r="F2768" s="477" t="s">
        <v>8697</v>
      </c>
      <c r="G2768" s="473">
        <v>1</v>
      </c>
      <c r="H2768" s="999"/>
      <c r="I2768" s="473"/>
      <c r="J2768" s="473"/>
      <c r="K2768" s="934"/>
      <c r="L2768" s="931"/>
      <c r="M2768" s="931"/>
      <c r="N2768" s="683"/>
    </row>
    <row r="2769" spans="1:14" s="474" customFormat="1" ht="15" customHeight="1" x14ac:dyDescent="0.25">
      <c r="A2769" s="1014"/>
      <c r="B2769" s="997"/>
      <c r="C2769" s="1011"/>
      <c r="D2769" s="1012"/>
      <c r="E2769" s="1013"/>
      <c r="F2769" s="477" t="s">
        <v>8698</v>
      </c>
      <c r="G2769" s="473">
        <v>1</v>
      </c>
      <c r="H2769" s="999"/>
      <c r="I2769" s="473"/>
      <c r="J2769" s="473"/>
      <c r="K2769" s="934"/>
      <c r="L2769" s="931"/>
      <c r="M2769" s="931"/>
      <c r="N2769" s="683"/>
    </row>
    <row r="2770" spans="1:14" s="474" customFormat="1" ht="15" customHeight="1" x14ac:dyDescent="0.25">
      <c r="A2770" s="1014"/>
      <c r="B2770" s="997"/>
      <c r="C2770" s="1011"/>
      <c r="D2770" s="1012"/>
      <c r="E2770" s="1013"/>
      <c r="F2770" s="477" t="s">
        <v>8669</v>
      </c>
      <c r="G2770" s="473">
        <v>1</v>
      </c>
      <c r="H2770" s="999"/>
      <c r="I2770" s="473"/>
      <c r="J2770" s="473"/>
      <c r="K2770" s="934"/>
      <c r="L2770" s="931"/>
      <c r="M2770" s="931"/>
      <c r="N2770" s="683"/>
    </row>
    <row r="2771" spans="1:14" s="474" customFormat="1" ht="15" customHeight="1" x14ac:dyDescent="0.25">
      <c r="A2771" s="1014"/>
      <c r="B2771" s="997"/>
      <c r="C2771" s="1011"/>
      <c r="D2771" s="1012"/>
      <c r="E2771" s="1013"/>
      <c r="F2771" s="477" t="s">
        <v>8676</v>
      </c>
      <c r="G2771" s="473"/>
      <c r="H2771" s="999"/>
      <c r="I2771" s="473"/>
      <c r="J2771" s="473"/>
      <c r="K2771" s="934"/>
      <c r="L2771" s="931"/>
      <c r="M2771" s="931"/>
      <c r="N2771" s="683"/>
    </row>
    <row r="2772" spans="1:14" s="474" customFormat="1" ht="15" customHeight="1" x14ac:dyDescent="0.25">
      <c r="A2772" s="1014"/>
      <c r="B2772" s="997"/>
      <c r="C2772" s="1011"/>
      <c r="D2772" s="1012"/>
      <c r="E2772" s="1013"/>
      <c r="F2772" s="477" t="s">
        <v>8677</v>
      </c>
      <c r="G2772" s="473">
        <v>2</v>
      </c>
      <c r="H2772" s="999"/>
      <c r="I2772" s="473"/>
      <c r="J2772" s="473"/>
      <c r="K2772" s="934"/>
      <c r="L2772" s="931"/>
      <c r="M2772" s="931"/>
      <c r="N2772" s="683"/>
    </row>
    <row r="2773" spans="1:14" s="474" customFormat="1" ht="15" customHeight="1" x14ac:dyDescent="0.25">
      <c r="A2773" s="1014"/>
      <c r="B2773" s="997"/>
      <c r="C2773" s="1011"/>
      <c r="D2773" s="1012"/>
      <c r="E2773" s="1013"/>
      <c r="F2773" s="477" t="s">
        <v>8678</v>
      </c>
      <c r="G2773" s="473">
        <v>3</v>
      </c>
      <c r="H2773" s="999"/>
      <c r="I2773" s="473"/>
      <c r="J2773" s="473"/>
      <c r="K2773" s="934"/>
      <c r="L2773" s="931"/>
      <c r="M2773" s="931"/>
      <c r="N2773" s="683"/>
    </row>
    <row r="2774" spans="1:14" s="474" customFormat="1" ht="15" customHeight="1" x14ac:dyDescent="0.25">
      <c r="A2774" s="1014"/>
      <c r="B2774" s="997"/>
      <c r="C2774" s="1011"/>
      <c r="D2774" s="1012"/>
      <c r="E2774" s="1013"/>
      <c r="F2774" s="477" t="s">
        <v>8679</v>
      </c>
      <c r="G2774" s="473">
        <v>2</v>
      </c>
      <c r="H2774" s="999"/>
      <c r="I2774" s="473"/>
      <c r="J2774" s="473"/>
      <c r="K2774" s="935"/>
      <c r="L2774" s="932"/>
      <c r="M2774" s="932"/>
      <c r="N2774" s="683"/>
    </row>
    <row r="2775" spans="1:14" s="474" customFormat="1" ht="22.5" x14ac:dyDescent="0.25">
      <c r="A2775" s="1014" t="s">
        <v>8699</v>
      </c>
      <c r="B2775" s="997" t="s">
        <v>8651</v>
      </c>
      <c r="C2775" s="1011" t="s">
        <v>7923</v>
      </c>
      <c r="D2775" s="1012" t="s">
        <v>8652</v>
      </c>
      <c r="E2775" s="1013" t="s">
        <v>8138</v>
      </c>
      <c r="F2775" s="477" t="s">
        <v>8700</v>
      </c>
      <c r="G2775" s="473"/>
      <c r="H2775" s="999" t="s">
        <v>8654</v>
      </c>
      <c r="I2775" s="473"/>
      <c r="J2775" s="473"/>
      <c r="K2775" s="933"/>
      <c r="L2775" s="930"/>
      <c r="M2775" s="930"/>
      <c r="N2775" s="683"/>
    </row>
    <row r="2776" spans="1:14" s="474" customFormat="1" ht="22.5" x14ac:dyDescent="0.25">
      <c r="A2776" s="1014"/>
      <c r="B2776" s="997"/>
      <c r="C2776" s="1011"/>
      <c r="D2776" s="1012"/>
      <c r="E2776" s="1013"/>
      <c r="F2776" s="477" t="s">
        <v>8682</v>
      </c>
      <c r="G2776" s="473">
        <v>3</v>
      </c>
      <c r="H2776" s="999"/>
      <c r="I2776" s="473"/>
      <c r="J2776" s="473"/>
      <c r="K2776" s="934"/>
      <c r="L2776" s="931"/>
      <c r="M2776" s="931"/>
      <c r="N2776" s="683"/>
    </row>
    <row r="2777" spans="1:14" s="474" customFormat="1" ht="15" customHeight="1" x14ac:dyDescent="0.25">
      <c r="A2777" s="1014"/>
      <c r="B2777" s="997"/>
      <c r="C2777" s="1011"/>
      <c r="D2777" s="1012"/>
      <c r="E2777" s="1013"/>
      <c r="F2777" s="477" t="s">
        <v>8683</v>
      </c>
      <c r="G2777" s="473">
        <v>1</v>
      </c>
      <c r="H2777" s="999"/>
      <c r="I2777" s="473"/>
      <c r="J2777" s="473"/>
      <c r="K2777" s="934"/>
      <c r="L2777" s="931"/>
      <c r="M2777" s="931"/>
      <c r="N2777" s="683"/>
    </row>
    <row r="2778" spans="1:14" s="474" customFormat="1" ht="15" customHeight="1" x14ac:dyDescent="0.25">
      <c r="A2778" s="1014"/>
      <c r="B2778" s="997"/>
      <c r="C2778" s="1011"/>
      <c r="D2778" s="1012"/>
      <c r="E2778" s="1013"/>
      <c r="F2778" s="477" t="s">
        <v>8684</v>
      </c>
      <c r="G2778" s="473">
        <v>1</v>
      </c>
      <c r="H2778" s="999"/>
      <c r="I2778" s="473"/>
      <c r="J2778" s="473"/>
      <c r="K2778" s="934"/>
      <c r="L2778" s="931"/>
      <c r="M2778" s="931"/>
      <c r="N2778" s="683"/>
    </row>
    <row r="2779" spans="1:14" s="474" customFormat="1" ht="15" customHeight="1" x14ac:dyDescent="0.25">
      <c r="A2779" s="1014"/>
      <c r="B2779" s="997"/>
      <c r="C2779" s="1011"/>
      <c r="D2779" s="1012"/>
      <c r="E2779" s="1013"/>
      <c r="F2779" s="477" t="s">
        <v>8685</v>
      </c>
      <c r="G2779" s="473"/>
      <c r="H2779" s="999"/>
      <c r="I2779" s="473"/>
      <c r="J2779" s="473"/>
      <c r="K2779" s="934"/>
      <c r="L2779" s="931"/>
      <c r="M2779" s="931"/>
      <c r="N2779" s="683"/>
    </row>
    <row r="2780" spans="1:14" s="474" customFormat="1" ht="15" customHeight="1" x14ac:dyDescent="0.25">
      <c r="A2780" s="1014"/>
      <c r="B2780" s="997"/>
      <c r="C2780" s="1011"/>
      <c r="D2780" s="1012"/>
      <c r="E2780" s="1013"/>
      <c r="F2780" s="477" t="s">
        <v>8656</v>
      </c>
      <c r="G2780" s="473"/>
      <c r="H2780" s="999"/>
      <c r="I2780" s="473"/>
      <c r="J2780" s="473"/>
      <c r="K2780" s="934"/>
      <c r="L2780" s="931"/>
      <c r="M2780" s="931"/>
      <c r="N2780" s="683"/>
    </row>
    <row r="2781" spans="1:14" s="474" customFormat="1" ht="15" customHeight="1" x14ac:dyDescent="0.25">
      <c r="A2781" s="1014"/>
      <c r="B2781" s="997"/>
      <c r="C2781" s="1011"/>
      <c r="D2781" s="1012"/>
      <c r="E2781" s="1013"/>
      <c r="F2781" s="477" t="s">
        <v>8657</v>
      </c>
      <c r="G2781" s="473"/>
      <c r="H2781" s="999"/>
      <c r="I2781" s="473"/>
      <c r="J2781" s="473"/>
      <c r="K2781" s="934"/>
      <c r="L2781" s="931"/>
      <c r="M2781" s="931"/>
      <c r="N2781" s="683"/>
    </row>
    <row r="2782" spans="1:14" s="474" customFormat="1" ht="15" customHeight="1" x14ac:dyDescent="0.25">
      <c r="A2782" s="1014"/>
      <c r="B2782" s="997"/>
      <c r="C2782" s="1011"/>
      <c r="D2782" s="1012"/>
      <c r="E2782" s="1013"/>
      <c r="F2782" s="477" t="s">
        <v>8701</v>
      </c>
      <c r="G2782" s="473">
        <v>1</v>
      </c>
      <c r="H2782" s="999"/>
      <c r="I2782" s="473"/>
      <c r="J2782" s="473"/>
      <c r="K2782" s="934"/>
      <c r="L2782" s="931"/>
      <c r="M2782" s="931"/>
      <c r="N2782" s="683"/>
    </row>
    <row r="2783" spans="1:14" s="474" customFormat="1" ht="15" customHeight="1" x14ac:dyDescent="0.25">
      <c r="A2783" s="1014"/>
      <c r="B2783" s="997"/>
      <c r="C2783" s="1011"/>
      <c r="D2783" s="1012"/>
      <c r="E2783" s="1013"/>
      <c r="F2783" s="477" t="s">
        <v>8702</v>
      </c>
      <c r="G2783" s="473">
        <v>1</v>
      </c>
      <c r="H2783" s="999"/>
      <c r="I2783" s="473"/>
      <c r="J2783" s="473"/>
      <c r="K2783" s="934"/>
      <c r="L2783" s="931"/>
      <c r="M2783" s="931"/>
      <c r="N2783" s="683"/>
    </row>
    <row r="2784" spans="1:14" s="474" customFormat="1" ht="15" customHeight="1" x14ac:dyDescent="0.25">
      <c r="A2784" s="1014"/>
      <c r="B2784" s="997"/>
      <c r="C2784" s="1011"/>
      <c r="D2784" s="1012"/>
      <c r="E2784" s="1013"/>
      <c r="F2784" s="477" t="s">
        <v>8660</v>
      </c>
      <c r="G2784" s="473">
        <v>1</v>
      </c>
      <c r="H2784" s="999"/>
      <c r="I2784" s="473"/>
      <c r="J2784" s="473"/>
      <c r="K2784" s="934"/>
      <c r="L2784" s="931"/>
      <c r="M2784" s="931"/>
      <c r="N2784" s="683"/>
    </row>
    <row r="2785" spans="1:14" s="474" customFormat="1" ht="22.5" x14ac:dyDescent="0.25">
      <c r="A2785" s="1014"/>
      <c r="B2785" s="997"/>
      <c r="C2785" s="1011"/>
      <c r="D2785" s="1012"/>
      <c r="E2785" s="1013"/>
      <c r="F2785" s="477" t="s">
        <v>8703</v>
      </c>
      <c r="G2785" s="473">
        <v>1</v>
      </c>
      <c r="H2785" s="999"/>
      <c r="I2785" s="473"/>
      <c r="J2785" s="473"/>
      <c r="K2785" s="934"/>
      <c r="L2785" s="931"/>
      <c r="M2785" s="931"/>
      <c r="N2785" s="683"/>
    </row>
    <row r="2786" spans="1:14" s="474" customFormat="1" ht="15" customHeight="1" x14ac:dyDescent="0.25">
      <c r="A2786" s="1014"/>
      <c r="B2786" s="997"/>
      <c r="C2786" s="1011"/>
      <c r="D2786" s="1012"/>
      <c r="E2786" s="1013"/>
      <c r="F2786" s="477" t="s">
        <v>8662</v>
      </c>
      <c r="G2786" s="473">
        <v>1</v>
      </c>
      <c r="H2786" s="999"/>
      <c r="I2786" s="473"/>
      <c r="J2786" s="473"/>
      <c r="K2786" s="934"/>
      <c r="L2786" s="931"/>
      <c r="M2786" s="931"/>
      <c r="N2786" s="683"/>
    </row>
    <row r="2787" spans="1:14" s="474" customFormat="1" ht="15" customHeight="1" x14ac:dyDescent="0.25">
      <c r="A2787" s="1014"/>
      <c r="B2787" s="997"/>
      <c r="C2787" s="1011"/>
      <c r="D2787" s="1012"/>
      <c r="E2787" s="1013"/>
      <c r="F2787" s="477" t="s">
        <v>8663</v>
      </c>
      <c r="G2787" s="473">
        <v>1</v>
      </c>
      <c r="H2787" s="999"/>
      <c r="I2787" s="473"/>
      <c r="J2787" s="473"/>
      <c r="K2787" s="934"/>
      <c r="L2787" s="931"/>
      <c r="M2787" s="931"/>
      <c r="N2787" s="683"/>
    </row>
    <row r="2788" spans="1:14" s="474" customFormat="1" ht="15" customHeight="1" x14ac:dyDescent="0.25">
      <c r="A2788" s="1014"/>
      <c r="B2788" s="997"/>
      <c r="C2788" s="1011"/>
      <c r="D2788" s="1012"/>
      <c r="E2788" s="1013"/>
      <c r="F2788" s="477" t="s">
        <v>8704</v>
      </c>
      <c r="G2788" s="473">
        <v>1</v>
      </c>
      <c r="H2788" s="999"/>
      <c r="I2788" s="473"/>
      <c r="J2788" s="473"/>
      <c r="K2788" s="934"/>
      <c r="L2788" s="931"/>
      <c r="M2788" s="931"/>
      <c r="N2788" s="683"/>
    </row>
    <row r="2789" spans="1:14" s="474" customFormat="1" ht="15" customHeight="1" x14ac:dyDescent="0.25">
      <c r="A2789" s="1014"/>
      <c r="B2789" s="997"/>
      <c r="C2789" s="1011"/>
      <c r="D2789" s="1012"/>
      <c r="E2789" s="1013"/>
      <c r="F2789" s="477" t="s">
        <v>8705</v>
      </c>
      <c r="G2789" s="473">
        <v>1</v>
      </c>
      <c r="H2789" s="999"/>
      <c r="I2789" s="473"/>
      <c r="J2789" s="473"/>
      <c r="K2789" s="934"/>
      <c r="L2789" s="931"/>
      <c r="M2789" s="931"/>
      <c r="N2789" s="683"/>
    </row>
    <row r="2790" spans="1:14" s="474" customFormat="1" ht="15" customHeight="1" x14ac:dyDescent="0.25">
      <c r="A2790" s="1014"/>
      <c r="B2790" s="997"/>
      <c r="C2790" s="1011"/>
      <c r="D2790" s="1012"/>
      <c r="E2790" s="1013"/>
      <c r="F2790" s="477" t="s">
        <v>8706</v>
      </c>
      <c r="G2790" s="473">
        <v>1</v>
      </c>
      <c r="H2790" s="999"/>
      <c r="I2790" s="473"/>
      <c r="J2790" s="473"/>
      <c r="K2790" s="934"/>
      <c r="L2790" s="931"/>
      <c r="M2790" s="931"/>
      <c r="N2790" s="683"/>
    </row>
    <row r="2791" spans="1:14" s="474" customFormat="1" ht="15" customHeight="1" x14ac:dyDescent="0.25">
      <c r="A2791" s="1014"/>
      <c r="B2791" s="997"/>
      <c r="C2791" s="1011"/>
      <c r="D2791" s="1012"/>
      <c r="E2791" s="1013"/>
      <c r="F2791" s="477" t="s">
        <v>8707</v>
      </c>
      <c r="G2791" s="473">
        <v>1</v>
      </c>
      <c r="H2791" s="999"/>
      <c r="I2791" s="473"/>
      <c r="J2791" s="473"/>
      <c r="K2791" s="934"/>
      <c r="L2791" s="931"/>
      <c r="M2791" s="931"/>
      <c r="N2791" s="683"/>
    </row>
    <row r="2792" spans="1:14" s="474" customFormat="1" ht="15" customHeight="1" x14ac:dyDescent="0.25">
      <c r="A2792" s="1014"/>
      <c r="B2792" s="997"/>
      <c r="C2792" s="1011"/>
      <c r="D2792" s="1012"/>
      <c r="E2792" s="1013"/>
      <c r="F2792" s="477" t="s">
        <v>8708</v>
      </c>
      <c r="G2792" s="473">
        <v>1</v>
      </c>
      <c r="H2792" s="999"/>
      <c r="I2792" s="473"/>
      <c r="J2792" s="473"/>
      <c r="K2792" s="934"/>
      <c r="L2792" s="931"/>
      <c r="M2792" s="931"/>
      <c r="N2792" s="683"/>
    </row>
    <row r="2793" spans="1:14" s="474" customFormat="1" ht="15" customHeight="1" x14ac:dyDescent="0.25">
      <c r="A2793" s="1014"/>
      <c r="B2793" s="997"/>
      <c r="C2793" s="1011"/>
      <c r="D2793" s="1012"/>
      <c r="E2793" s="1013"/>
      <c r="F2793" s="477" t="s">
        <v>8669</v>
      </c>
      <c r="G2793" s="473">
        <v>1</v>
      </c>
      <c r="H2793" s="999"/>
      <c r="I2793" s="473"/>
      <c r="J2793" s="473"/>
      <c r="K2793" s="934"/>
      <c r="L2793" s="931"/>
      <c r="M2793" s="931"/>
      <c r="N2793" s="683"/>
    </row>
    <row r="2794" spans="1:14" s="474" customFormat="1" ht="15" customHeight="1" x14ac:dyDescent="0.25">
      <c r="A2794" s="1014"/>
      <c r="B2794" s="997"/>
      <c r="C2794" s="1011"/>
      <c r="D2794" s="1012"/>
      <c r="E2794" s="1013"/>
      <c r="F2794" s="477" t="s">
        <v>8670</v>
      </c>
      <c r="G2794" s="473">
        <v>1</v>
      </c>
      <c r="H2794" s="999"/>
      <c r="I2794" s="473"/>
      <c r="J2794" s="473"/>
      <c r="K2794" s="934"/>
      <c r="L2794" s="931"/>
      <c r="M2794" s="931"/>
      <c r="N2794" s="683"/>
    </row>
    <row r="2795" spans="1:14" s="474" customFormat="1" ht="15" customHeight="1" x14ac:dyDescent="0.25">
      <c r="A2795" s="1014"/>
      <c r="B2795" s="997"/>
      <c r="C2795" s="1011"/>
      <c r="D2795" s="1012"/>
      <c r="E2795" s="1013"/>
      <c r="F2795" s="477" t="s">
        <v>8692</v>
      </c>
      <c r="G2795" s="473"/>
      <c r="H2795" s="999"/>
      <c r="I2795" s="473"/>
      <c r="J2795" s="473"/>
      <c r="K2795" s="934"/>
      <c r="L2795" s="931"/>
      <c r="M2795" s="931"/>
      <c r="N2795" s="683"/>
    </row>
    <row r="2796" spans="1:14" s="474" customFormat="1" ht="15" customHeight="1" x14ac:dyDescent="0.25">
      <c r="A2796" s="1014"/>
      <c r="B2796" s="997"/>
      <c r="C2796" s="1011"/>
      <c r="D2796" s="1012"/>
      <c r="E2796" s="1013"/>
      <c r="F2796" s="477" t="s">
        <v>8709</v>
      </c>
      <c r="G2796" s="473">
        <v>1</v>
      </c>
      <c r="H2796" s="999"/>
      <c r="I2796" s="473"/>
      <c r="J2796" s="473"/>
      <c r="K2796" s="934"/>
      <c r="L2796" s="931"/>
      <c r="M2796" s="931"/>
      <c r="N2796" s="683"/>
    </row>
    <row r="2797" spans="1:14" s="474" customFormat="1" ht="15" customHeight="1" x14ac:dyDescent="0.25">
      <c r="A2797" s="1014"/>
      <c r="B2797" s="997"/>
      <c r="C2797" s="1011"/>
      <c r="D2797" s="1012"/>
      <c r="E2797" s="1013"/>
      <c r="F2797" s="477" t="s">
        <v>8694</v>
      </c>
      <c r="G2797" s="473"/>
      <c r="H2797" s="999"/>
      <c r="I2797" s="473"/>
      <c r="J2797" s="473"/>
      <c r="K2797" s="934"/>
      <c r="L2797" s="931"/>
      <c r="M2797" s="931"/>
      <c r="N2797" s="683"/>
    </row>
    <row r="2798" spans="1:14" s="474" customFormat="1" ht="22.5" x14ac:dyDescent="0.25">
      <c r="A2798" s="1014"/>
      <c r="B2798" s="997"/>
      <c r="C2798" s="1011"/>
      <c r="D2798" s="1012"/>
      <c r="E2798" s="1013"/>
      <c r="F2798" s="477" t="s">
        <v>8710</v>
      </c>
      <c r="G2798" s="473"/>
      <c r="H2798" s="999"/>
      <c r="I2798" s="473"/>
      <c r="J2798" s="473"/>
      <c r="K2798" s="934"/>
      <c r="L2798" s="931"/>
      <c r="M2798" s="931"/>
      <c r="N2798" s="683"/>
    </row>
    <row r="2799" spans="1:14" s="474" customFormat="1" ht="15" customHeight="1" x14ac:dyDescent="0.25">
      <c r="A2799" s="1014"/>
      <c r="B2799" s="997"/>
      <c r="C2799" s="1011"/>
      <c r="D2799" s="1012"/>
      <c r="E2799" s="1013"/>
      <c r="F2799" s="477" t="s">
        <v>8672</v>
      </c>
      <c r="G2799" s="473">
        <v>1</v>
      </c>
      <c r="H2799" s="999"/>
      <c r="I2799" s="473"/>
      <c r="J2799" s="473"/>
      <c r="K2799" s="934"/>
      <c r="L2799" s="931"/>
      <c r="M2799" s="931"/>
      <c r="N2799" s="683"/>
    </row>
    <row r="2800" spans="1:14" s="474" customFormat="1" ht="15" customHeight="1" x14ac:dyDescent="0.25">
      <c r="A2800" s="1014"/>
      <c r="B2800" s="997"/>
      <c r="C2800" s="1011"/>
      <c r="D2800" s="1012"/>
      <c r="E2800" s="1013"/>
      <c r="F2800" s="477" t="s">
        <v>8711</v>
      </c>
      <c r="G2800" s="473">
        <v>1</v>
      </c>
      <c r="H2800" s="999"/>
      <c r="I2800" s="473"/>
      <c r="J2800" s="473"/>
      <c r="K2800" s="934"/>
      <c r="L2800" s="931"/>
      <c r="M2800" s="931"/>
      <c r="N2800" s="683"/>
    </row>
    <row r="2801" spans="1:14" s="474" customFormat="1" ht="15" customHeight="1" x14ac:dyDescent="0.25">
      <c r="A2801" s="1014"/>
      <c r="B2801" s="997"/>
      <c r="C2801" s="1011"/>
      <c r="D2801" s="1012"/>
      <c r="E2801" s="1013"/>
      <c r="F2801" s="477" t="s">
        <v>8712</v>
      </c>
      <c r="G2801" s="473">
        <v>1</v>
      </c>
      <c r="H2801" s="999"/>
      <c r="I2801" s="473"/>
      <c r="J2801" s="473"/>
      <c r="K2801" s="934"/>
      <c r="L2801" s="931"/>
      <c r="M2801" s="931"/>
      <c r="N2801" s="683"/>
    </row>
    <row r="2802" spans="1:14" s="474" customFormat="1" ht="15" customHeight="1" x14ac:dyDescent="0.25">
      <c r="A2802" s="1014"/>
      <c r="B2802" s="997"/>
      <c r="C2802" s="1011"/>
      <c r="D2802" s="1012"/>
      <c r="E2802" s="1013"/>
      <c r="F2802" s="477" t="s">
        <v>8713</v>
      </c>
      <c r="G2802" s="473">
        <v>1</v>
      </c>
      <c r="H2802" s="999"/>
      <c r="I2802" s="473"/>
      <c r="J2802" s="473"/>
      <c r="K2802" s="934"/>
      <c r="L2802" s="931"/>
      <c r="M2802" s="931"/>
      <c r="N2802" s="683"/>
    </row>
    <row r="2803" spans="1:14" s="474" customFormat="1" ht="15" customHeight="1" x14ac:dyDescent="0.25">
      <c r="A2803" s="1014"/>
      <c r="B2803" s="997"/>
      <c r="C2803" s="1011"/>
      <c r="D2803" s="1012"/>
      <c r="E2803" s="1013"/>
      <c r="F2803" s="477" t="s">
        <v>8669</v>
      </c>
      <c r="G2803" s="473">
        <v>1</v>
      </c>
      <c r="H2803" s="999"/>
      <c r="I2803" s="473"/>
      <c r="J2803" s="473"/>
      <c r="K2803" s="934"/>
      <c r="L2803" s="931"/>
      <c r="M2803" s="931"/>
      <c r="N2803" s="683"/>
    </row>
    <row r="2804" spans="1:14" s="474" customFormat="1" ht="15" customHeight="1" x14ac:dyDescent="0.25">
      <c r="A2804" s="1014"/>
      <c r="B2804" s="997"/>
      <c r="C2804" s="1011"/>
      <c r="D2804" s="1012"/>
      <c r="E2804" s="1013"/>
      <c r="F2804" s="477" t="s">
        <v>8676</v>
      </c>
      <c r="G2804" s="473"/>
      <c r="H2804" s="999"/>
      <c r="I2804" s="473"/>
      <c r="J2804" s="473"/>
      <c r="K2804" s="934"/>
      <c r="L2804" s="931"/>
      <c r="M2804" s="931"/>
      <c r="N2804" s="683"/>
    </row>
    <row r="2805" spans="1:14" s="474" customFormat="1" ht="15" customHeight="1" x14ac:dyDescent="0.25">
      <c r="A2805" s="1014"/>
      <c r="B2805" s="997"/>
      <c r="C2805" s="1011"/>
      <c r="D2805" s="1012"/>
      <c r="E2805" s="1013"/>
      <c r="F2805" s="477" t="s">
        <v>8677</v>
      </c>
      <c r="G2805" s="473">
        <v>0</v>
      </c>
      <c r="H2805" s="999"/>
      <c r="I2805" s="473"/>
      <c r="J2805" s="473"/>
      <c r="K2805" s="934"/>
      <c r="L2805" s="931"/>
      <c r="M2805" s="931"/>
      <c r="N2805" s="683"/>
    </row>
    <row r="2806" spans="1:14" s="474" customFormat="1" ht="15" customHeight="1" x14ac:dyDescent="0.25">
      <c r="A2806" s="1014"/>
      <c r="B2806" s="997"/>
      <c r="C2806" s="1011"/>
      <c r="D2806" s="1012"/>
      <c r="E2806" s="1013"/>
      <c r="F2806" s="477" t="s">
        <v>8678</v>
      </c>
      <c r="G2806" s="473">
        <v>4</v>
      </c>
      <c r="H2806" s="999"/>
      <c r="I2806" s="473"/>
      <c r="J2806" s="473"/>
      <c r="K2806" s="934"/>
      <c r="L2806" s="931"/>
      <c r="M2806" s="931"/>
      <c r="N2806" s="683"/>
    </row>
    <row r="2807" spans="1:14" s="474" customFormat="1" ht="15" customHeight="1" x14ac:dyDescent="0.25">
      <c r="A2807" s="1014"/>
      <c r="B2807" s="997"/>
      <c r="C2807" s="1011"/>
      <c r="D2807" s="1012"/>
      <c r="E2807" s="1013"/>
      <c r="F2807" s="477" t="s">
        <v>8714</v>
      </c>
      <c r="G2807" s="473">
        <v>1</v>
      </c>
      <c r="H2807" s="999"/>
      <c r="I2807" s="473"/>
      <c r="J2807" s="473"/>
      <c r="K2807" s="934"/>
      <c r="L2807" s="931"/>
      <c r="M2807" s="931"/>
      <c r="N2807" s="683"/>
    </row>
    <row r="2808" spans="1:14" s="474" customFormat="1" ht="15" customHeight="1" x14ac:dyDescent="0.25">
      <c r="A2808" s="1014"/>
      <c r="B2808" s="997"/>
      <c r="C2808" s="1011"/>
      <c r="D2808" s="1012"/>
      <c r="E2808" s="1013"/>
      <c r="F2808" s="477" t="s">
        <v>8679</v>
      </c>
      <c r="G2808" s="473">
        <v>1</v>
      </c>
      <c r="H2808" s="999"/>
      <c r="I2808" s="473"/>
      <c r="J2808" s="473"/>
      <c r="K2808" s="935"/>
      <c r="L2808" s="932"/>
      <c r="M2808" s="932"/>
      <c r="N2808" s="683"/>
    </row>
    <row r="2809" spans="1:14" s="474" customFormat="1" ht="22.5" x14ac:dyDescent="0.25">
      <c r="A2809" s="1014" t="s">
        <v>8715</v>
      </c>
      <c r="B2809" s="997" t="s">
        <v>8651</v>
      </c>
      <c r="C2809" s="1011" t="s">
        <v>7923</v>
      </c>
      <c r="D2809" s="1012" t="s">
        <v>8652</v>
      </c>
      <c r="E2809" s="1013" t="s">
        <v>8716</v>
      </c>
      <c r="F2809" s="477" t="s">
        <v>8717</v>
      </c>
      <c r="G2809" s="473"/>
      <c r="H2809" s="999" t="s">
        <v>8654</v>
      </c>
      <c r="I2809" s="473"/>
      <c r="J2809" s="473"/>
      <c r="K2809" s="933"/>
      <c r="L2809" s="930"/>
      <c r="M2809" s="930"/>
      <c r="N2809" s="683"/>
    </row>
    <row r="2810" spans="1:14" s="474" customFormat="1" ht="22.5" x14ac:dyDescent="0.25">
      <c r="A2810" s="1014"/>
      <c r="B2810" s="997"/>
      <c r="C2810" s="1011"/>
      <c r="D2810" s="1012"/>
      <c r="E2810" s="1013"/>
      <c r="F2810" s="477" t="s">
        <v>8718</v>
      </c>
      <c r="G2810" s="473">
        <v>1</v>
      </c>
      <c r="H2810" s="999"/>
      <c r="I2810" s="473"/>
      <c r="J2810" s="473"/>
      <c r="K2810" s="934"/>
      <c r="L2810" s="931"/>
      <c r="M2810" s="931"/>
      <c r="N2810" s="683"/>
    </row>
    <row r="2811" spans="1:14" s="474" customFormat="1" ht="11.25" customHeight="1" x14ac:dyDescent="0.25">
      <c r="A2811" s="1014"/>
      <c r="B2811" s="997"/>
      <c r="C2811" s="1011"/>
      <c r="D2811" s="1012"/>
      <c r="E2811" s="1013"/>
      <c r="F2811" s="477" t="s">
        <v>8683</v>
      </c>
      <c r="G2811" s="473">
        <v>0</v>
      </c>
      <c r="H2811" s="999"/>
      <c r="I2811" s="473"/>
      <c r="J2811" s="473"/>
      <c r="K2811" s="934"/>
      <c r="L2811" s="931"/>
      <c r="M2811" s="931"/>
      <c r="N2811" s="683"/>
    </row>
    <row r="2812" spans="1:14" s="474" customFormat="1" ht="11.25" customHeight="1" x14ac:dyDescent="0.25">
      <c r="A2812" s="1014"/>
      <c r="B2812" s="997"/>
      <c r="C2812" s="1011"/>
      <c r="D2812" s="1012"/>
      <c r="E2812" s="1013"/>
      <c r="F2812" s="477" t="s">
        <v>8684</v>
      </c>
      <c r="G2812" s="473">
        <v>1</v>
      </c>
      <c r="H2812" s="999"/>
      <c r="I2812" s="473"/>
      <c r="J2812" s="473"/>
      <c r="K2812" s="934"/>
      <c r="L2812" s="931"/>
      <c r="M2812" s="931"/>
      <c r="N2812" s="683"/>
    </row>
    <row r="2813" spans="1:14" s="474" customFormat="1" ht="11.25" customHeight="1" x14ac:dyDescent="0.25">
      <c r="A2813" s="1014"/>
      <c r="B2813" s="997"/>
      <c r="C2813" s="1011"/>
      <c r="D2813" s="1012"/>
      <c r="E2813" s="1013"/>
      <c r="F2813" s="477" t="s">
        <v>8685</v>
      </c>
      <c r="G2813" s="473"/>
      <c r="H2813" s="999"/>
      <c r="I2813" s="473"/>
      <c r="J2813" s="473"/>
      <c r="K2813" s="934"/>
      <c r="L2813" s="931"/>
      <c r="M2813" s="931"/>
      <c r="N2813" s="683"/>
    </row>
    <row r="2814" spans="1:14" s="474" customFormat="1" ht="11.25" customHeight="1" x14ac:dyDescent="0.25">
      <c r="A2814" s="1014"/>
      <c r="B2814" s="997"/>
      <c r="C2814" s="1011"/>
      <c r="D2814" s="1012"/>
      <c r="E2814" s="1013"/>
      <c r="F2814" s="477" t="s">
        <v>8656</v>
      </c>
      <c r="G2814" s="473"/>
      <c r="H2814" s="999"/>
      <c r="I2814" s="473"/>
      <c r="J2814" s="473"/>
      <c r="K2814" s="934"/>
      <c r="L2814" s="931"/>
      <c r="M2814" s="931"/>
      <c r="N2814" s="683"/>
    </row>
    <row r="2815" spans="1:14" s="474" customFormat="1" ht="11.25" customHeight="1" x14ac:dyDescent="0.25">
      <c r="A2815" s="1014"/>
      <c r="B2815" s="997"/>
      <c r="C2815" s="1011"/>
      <c r="D2815" s="1012"/>
      <c r="E2815" s="1013"/>
      <c r="F2815" s="477" t="s">
        <v>8657</v>
      </c>
      <c r="G2815" s="473"/>
      <c r="H2815" s="999"/>
      <c r="I2815" s="473"/>
      <c r="J2815" s="473"/>
      <c r="K2815" s="934"/>
      <c r="L2815" s="931"/>
      <c r="M2815" s="931"/>
      <c r="N2815" s="683"/>
    </row>
    <row r="2816" spans="1:14" s="474" customFormat="1" ht="11.25" customHeight="1" x14ac:dyDescent="0.25">
      <c r="A2816" s="1014"/>
      <c r="B2816" s="997"/>
      <c r="C2816" s="1011"/>
      <c r="D2816" s="1012"/>
      <c r="E2816" s="1013"/>
      <c r="F2816" s="477" t="s">
        <v>8719</v>
      </c>
      <c r="G2816" s="473">
        <v>1</v>
      </c>
      <c r="H2816" s="999"/>
      <c r="I2816" s="473"/>
      <c r="J2816" s="473"/>
      <c r="K2816" s="934"/>
      <c r="L2816" s="931"/>
      <c r="M2816" s="931"/>
      <c r="N2816" s="683"/>
    </row>
    <row r="2817" spans="1:14" s="474" customFormat="1" ht="11.25" customHeight="1" x14ac:dyDescent="0.25">
      <c r="A2817" s="1014"/>
      <c r="B2817" s="997"/>
      <c r="C2817" s="1011"/>
      <c r="D2817" s="1012"/>
      <c r="E2817" s="1013"/>
      <c r="F2817" s="477" t="s">
        <v>8720</v>
      </c>
      <c r="G2817" s="473">
        <v>0</v>
      </c>
      <c r="H2817" s="999"/>
      <c r="I2817" s="473"/>
      <c r="J2817" s="473"/>
      <c r="K2817" s="934"/>
      <c r="L2817" s="931"/>
      <c r="M2817" s="931"/>
      <c r="N2817" s="683"/>
    </row>
    <row r="2818" spans="1:14" s="474" customFormat="1" ht="11.25" customHeight="1" x14ac:dyDescent="0.25">
      <c r="A2818" s="1014"/>
      <c r="B2818" s="997"/>
      <c r="C2818" s="1011"/>
      <c r="D2818" s="1012"/>
      <c r="E2818" s="1013"/>
      <c r="F2818" s="477" t="s">
        <v>8660</v>
      </c>
      <c r="G2818" s="473"/>
      <c r="H2818" s="999"/>
      <c r="I2818" s="473"/>
      <c r="J2818" s="473"/>
      <c r="K2818" s="934"/>
      <c r="L2818" s="931"/>
      <c r="M2818" s="931"/>
      <c r="N2818" s="683"/>
    </row>
    <row r="2819" spans="1:14" s="474" customFormat="1" ht="22.5" x14ac:dyDescent="0.25">
      <c r="A2819" s="1014"/>
      <c r="B2819" s="997"/>
      <c r="C2819" s="1011"/>
      <c r="D2819" s="1012"/>
      <c r="E2819" s="1013"/>
      <c r="F2819" s="477" t="s">
        <v>8703</v>
      </c>
      <c r="G2819" s="473">
        <v>0</v>
      </c>
      <c r="H2819" s="999"/>
      <c r="I2819" s="473"/>
      <c r="J2819" s="473"/>
      <c r="K2819" s="934"/>
      <c r="L2819" s="931"/>
      <c r="M2819" s="931"/>
      <c r="N2819" s="683"/>
    </row>
    <row r="2820" spans="1:14" s="474" customFormat="1" ht="11.25" customHeight="1" x14ac:dyDescent="0.25">
      <c r="A2820" s="1014"/>
      <c r="B2820" s="997"/>
      <c r="C2820" s="1011"/>
      <c r="D2820" s="1012"/>
      <c r="E2820" s="1013"/>
      <c r="F2820" s="477" t="s">
        <v>8662</v>
      </c>
      <c r="G2820" s="473">
        <v>0</v>
      </c>
      <c r="H2820" s="999"/>
      <c r="I2820" s="473"/>
      <c r="J2820" s="473"/>
      <c r="K2820" s="934"/>
      <c r="L2820" s="931"/>
      <c r="M2820" s="931"/>
      <c r="N2820" s="683"/>
    </row>
    <row r="2821" spans="1:14" s="474" customFormat="1" ht="11.25" customHeight="1" x14ac:dyDescent="0.25">
      <c r="A2821" s="1014"/>
      <c r="B2821" s="997"/>
      <c r="C2821" s="1011"/>
      <c r="D2821" s="1012"/>
      <c r="E2821" s="1013"/>
      <c r="F2821" s="477" t="s">
        <v>8663</v>
      </c>
      <c r="G2821" s="473">
        <v>0</v>
      </c>
      <c r="H2821" s="999"/>
      <c r="I2821" s="473"/>
      <c r="J2821" s="473"/>
      <c r="K2821" s="934"/>
      <c r="L2821" s="931"/>
      <c r="M2821" s="931"/>
      <c r="N2821" s="683"/>
    </row>
    <row r="2822" spans="1:14" s="474" customFormat="1" ht="11.25" customHeight="1" x14ac:dyDescent="0.25">
      <c r="A2822" s="1014"/>
      <c r="B2822" s="997"/>
      <c r="C2822" s="1011"/>
      <c r="D2822" s="1012"/>
      <c r="E2822" s="1013"/>
      <c r="F2822" s="477" t="s">
        <v>8704</v>
      </c>
      <c r="G2822" s="473">
        <v>0</v>
      </c>
      <c r="H2822" s="999"/>
      <c r="I2822" s="473"/>
      <c r="J2822" s="473"/>
      <c r="K2822" s="934"/>
      <c r="L2822" s="931"/>
      <c r="M2822" s="931"/>
      <c r="N2822" s="683"/>
    </row>
    <row r="2823" spans="1:14" s="474" customFormat="1" ht="11.25" customHeight="1" x14ac:dyDescent="0.25">
      <c r="A2823" s="1014"/>
      <c r="B2823" s="997"/>
      <c r="C2823" s="1011"/>
      <c r="D2823" s="1012"/>
      <c r="E2823" s="1013"/>
      <c r="F2823" s="477" t="s">
        <v>8721</v>
      </c>
      <c r="G2823" s="473">
        <v>0</v>
      </c>
      <c r="H2823" s="999"/>
      <c r="I2823" s="473"/>
      <c r="J2823" s="473"/>
      <c r="K2823" s="934"/>
      <c r="L2823" s="931"/>
      <c r="M2823" s="931"/>
      <c r="N2823" s="683"/>
    </row>
    <row r="2824" spans="1:14" s="474" customFormat="1" ht="11.25" customHeight="1" x14ac:dyDescent="0.25">
      <c r="A2824" s="1014"/>
      <c r="B2824" s="997"/>
      <c r="C2824" s="1011"/>
      <c r="D2824" s="1012"/>
      <c r="E2824" s="1013"/>
      <c r="F2824" s="477" t="s">
        <v>8722</v>
      </c>
      <c r="G2824" s="473">
        <v>1</v>
      </c>
      <c r="H2824" s="999"/>
      <c r="I2824" s="473"/>
      <c r="J2824" s="473"/>
      <c r="K2824" s="934"/>
      <c r="L2824" s="931"/>
      <c r="M2824" s="931"/>
      <c r="N2824" s="683"/>
    </row>
    <row r="2825" spans="1:14" s="474" customFormat="1" ht="11.25" customHeight="1" x14ac:dyDescent="0.25">
      <c r="A2825" s="1014"/>
      <c r="B2825" s="997"/>
      <c r="C2825" s="1011"/>
      <c r="D2825" s="1012"/>
      <c r="E2825" s="1013"/>
      <c r="F2825" s="477" t="s">
        <v>8723</v>
      </c>
      <c r="G2825" s="473">
        <v>1</v>
      </c>
      <c r="H2825" s="999"/>
      <c r="I2825" s="473"/>
      <c r="J2825" s="473"/>
      <c r="K2825" s="934"/>
      <c r="L2825" s="931"/>
      <c r="M2825" s="931"/>
      <c r="N2825" s="683"/>
    </row>
    <row r="2826" spans="1:14" s="474" customFormat="1" ht="11.25" customHeight="1" x14ac:dyDescent="0.25">
      <c r="A2826" s="1014"/>
      <c r="B2826" s="997"/>
      <c r="C2826" s="1011"/>
      <c r="D2826" s="1012"/>
      <c r="E2826" s="1013"/>
      <c r="F2826" s="477" t="s">
        <v>8724</v>
      </c>
      <c r="G2826" s="473">
        <v>1</v>
      </c>
      <c r="H2826" s="999"/>
      <c r="I2826" s="473"/>
      <c r="J2826" s="473"/>
      <c r="K2826" s="934"/>
      <c r="L2826" s="931"/>
      <c r="M2826" s="931"/>
      <c r="N2826" s="683"/>
    </row>
    <row r="2827" spans="1:14" s="474" customFormat="1" ht="11.25" customHeight="1" x14ac:dyDescent="0.25">
      <c r="A2827" s="1014"/>
      <c r="B2827" s="997"/>
      <c r="C2827" s="1011"/>
      <c r="D2827" s="1012"/>
      <c r="E2827" s="1013"/>
      <c r="F2827" s="477" t="s">
        <v>8669</v>
      </c>
      <c r="G2827" s="473">
        <v>1</v>
      </c>
      <c r="H2827" s="999"/>
      <c r="I2827" s="473"/>
      <c r="J2827" s="473"/>
      <c r="K2827" s="934"/>
      <c r="L2827" s="931"/>
      <c r="M2827" s="931"/>
      <c r="N2827" s="683"/>
    </row>
    <row r="2828" spans="1:14" s="474" customFormat="1" ht="11.25" customHeight="1" x14ac:dyDescent="0.25">
      <c r="A2828" s="1014"/>
      <c r="B2828" s="997"/>
      <c r="C2828" s="1011"/>
      <c r="D2828" s="1012"/>
      <c r="E2828" s="1013"/>
      <c r="F2828" s="477" t="s">
        <v>8670</v>
      </c>
      <c r="G2828" s="473">
        <v>1</v>
      </c>
      <c r="H2828" s="999"/>
      <c r="I2828" s="473"/>
      <c r="J2828" s="473"/>
      <c r="K2828" s="934"/>
      <c r="L2828" s="931"/>
      <c r="M2828" s="931"/>
      <c r="N2828" s="683"/>
    </row>
    <row r="2829" spans="1:14" s="474" customFormat="1" ht="11.25" customHeight="1" x14ac:dyDescent="0.25">
      <c r="A2829" s="1014"/>
      <c r="B2829" s="997"/>
      <c r="C2829" s="1011"/>
      <c r="D2829" s="1012"/>
      <c r="E2829" s="1013"/>
      <c r="F2829" s="477" t="s">
        <v>8692</v>
      </c>
      <c r="G2829" s="473"/>
      <c r="H2829" s="999"/>
      <c r="I2829" s="473"/>
      <c r="J2829" s="473"/>
      <c r="K2829" s="934"/>
      <c r="L2829" s="931"/>
      <c r="M2829" s="931"/>
      <c r="N2829" s="683"/>
    </row>
    <row r="2830" spans="1:14" s="474" customFormat="1" ht="11.25" customHeight="1" x14ac:dyDescent="0.25">
      <c r="A2830" s="1014"/>
      <c r="B2830" s="997"/>
      <c r="C2830" s="1011"/>
      <c r="D2830" s="1012"/>
      <c r="E2830" s="1013"/>
      <c r="F2830" s="477" t="s">
        <v>8725</v>
      </c>
      <c r="G2830" s="473">
        <v>1</v>
      </c>
      <c r="H2830" s="999"/>
      <c r="I2830" s="473"/>
      <c r="J2830" s="473"/>
      <c r="K2830" s="934"/>
      <c r="L2830" s="931"/>
      <c r="M2830" s="931"/>
      <c r="N2830" s="683"/>
    </row>
    <row r="2831" spans="1:14" s="474" customFormat="1" ht="11.25" customHeight="1" x14ac:dyDescent="0.25">
      <c r="A2831" s="1014"/>
      <c r="B2831" s="997"/>
      <c r="C2831" s="1011"/>
      <c r="D2831" s="1012"/>
      <c r="E2831" s="1013"/>
      <c r="F2831" s="477" t="s">
        <v>8694</v>
      </c>
      <c r="G2831" s="473"/>
      <c r="H2831" s="999"/>
      <c r="I2831" s="473"/>
      <c r="J2831" s="473"/>
      <c r="K2831" s="934"/>
      <c r="L2831" s="931"/>
      <c r="M2831" s="931"/>
      <c r="N2831" s="683"/>
    </row>
    <row r="2832" spans="1:14" s="474" customFormat="1" ht="22.5" x14ac:dyDescent="0.25">
      <c r="A2832" s="1014"/>
      <c r="B2832" s="997"/>
      <c r="C2832" s="1011"/>
      <c r="D2832" s="1012"/>
      <c r="E2832" s="1013"/>
      <c r="F2832" s="477" t="s">
        <v>8726</v>
      </c>
      <c r="G2832" s="473"/>
      <c r="H2832" s="999"/>
      <c r="I2832" s="473"/>
      <c r="J2832" s="473"/>
      <c r="K2832" s="934"/>
      <c r="L2832" s="931"/>
      <c r="M2832" s="931"/>
      <c r="N2832" s="683"/>
    </row>
    <row r="2833" spans="1:14" s="474" customFormat="1" ht="11.25" customHeight="1" x14ac:dyDescent="0.25">
      <c r="A2833" s="1014"/>
      <c r="B2833" s="997"/>
      <c r="C2833" s="1011"/>
      <c r="D2833" s="1012"/>
      <c r="E2833" s="1013"/>
      <c r="F2833" s="477" t="s">
        <v>8727</v>
      </c>
      <c r="G2833" s="473">
        <v>1</v>
      </c>
      <c r="H2833" s="999"/>
      <c r="I2833" s="473"/>
      <c r="J2833" s="473"/>
      <c r="K2833" s="934"/>
      <c r="L2833" s="931"/>
      <c r="M2833" s="931"/>
      <c r="N2833" s="683"/>
    </row>
    <row r="2834" spans="1:14" s="474" customFormat="1" ht="11.25" customHeight="1" x14ac:dyDescent="0.25">
      <c r="A2834" s="1014"/>
      <c r="B2834" s="997"/>
      <c r="C2834" s="1011"/>
      <c r="D2834" s="1012"/>
      <c r="E2834" s="1013"/>
      <c r="F2834" s="477" t="s">
        <v>8728</v>
      </c>
      <c r="G2834" s="473">
        <v>1</v>
      </c>
      <c r="H2834" s="999"/>
      <c r="I2834" s="473"/>
      <c r="J2834" s="473"/>
      <c r="K2834" s="934"/>
      <c r="L2834" s="931"/>
      <c r="M2834" s="931"/>
      <c r="N2834" s="683"/>
    </row>
    <row r="2835" spans="1:14" s="474" customFormat="1" ht="11.25" customHeight="1" x14ac:dyDescent="0.25">
      <c r="A2835" s="1014"/>
      <c r="B2835" s="997"/>
      <c r="C2835" s="1011"/>
      <c r="D2835" s="1012"/>
      <c r="E2835" s="1013"/>
      <c r="F2835" s="477" t="s">
        <v>8729</v>
      </c>
      <c r="G2835" s="473">
        <v>1</v>
      </c>
      <c r="H2835" s="999"/>
      <c r="I2835" s="473"/>
      <c r="J2835" s="473"/>
      <c r="K2835" s="934"/>
      <c r="L2835" s="931"/>
      <c r="M2835" s="931"/>
      <c r="N2835" s="683"/>
    </row>
    <row r="2836" spans="1:14" s="474" customFormat="1" ht="11.25" customHeight="1" x14ac:dyDescent="0.25">
      <c r="A2836" s="1014"/>
      <c r="B2836" s="997"/>
      <c r="C2836" s="1011"/>
      <c r="D2836" s="1012"/>
      <c r="E2836" s="1013"/>
      <c r="F2836" s="477" t="s">
        <v>8730</v>
      </c>
      <c r="G2836" s="473">
        <v>1</v>
      </c>
      <c r="H2836" s="999"/>
      <c r="I2836" s="473"/>
      <c r="J2836" s="473"/>
      <c r="K2836" s="934"/>
      <c r="L2836" s="931"/>
      <c r="M2836" s="931"/>
      <c r="N2836" s="683"/>
    </row>
    <row r="2837" spans="1:14" s="474" customFormat="1" ht="11.25" customHeight="1" x14ac:dyDescent="0.25">
      <c r="A2837" s="1014"/>
      <c r="B2837" s="997"/>
      <c r="C2837" s="1011"/>
      <c r="D2837" s="1012"/>
      <c r="E2837" s="1013"/>
      <c r="F2837" s="477" t="s">
        <v>8731</v>
      </c>
      <c r="G2837" s="473">
        <v>1</v>
      </c>
      <c r="H2837" s="999"/>
      <c r="I2837" s="473"/>
      <c r="J2837" s="473"/>
      <c r="K2837" s="934"/>
      <c r="L2837" s="931"/>
      <c r="M2837" s="931"/>
      <c r="N2837" s="683"/>
    </row>
    <row r="2838" spans="1:14" s="474" customFormat="1" ht="11.25" customHeight="1" x14ac:dyDescent="0.25">
      <c r="A2838" s="1014"/>
      <c r="B2838" s="997"/>
      <c r="C2838" s="1011"/>
      <c r="D2838" s="1012"/>
      <c r="E2838" s="1013"/>
      <c r="F2838" s="477" t="s">
        <v>8713</v>
      </c>
      <c r="G2838" s="473">
        <v>1</v>
      </c>
      <c r="H2838" s="999"/>
      <c r="I2838" s="473"/>
      <c r="J2838" s="473"/>
      <c r="K2838" s="934"/>
      <c r="L2838" s="931"/>
      <c r="M2838" s="931"/>
      <c r="N2838" s="683"/>
    </row>
    <row r="2839" spans="1:14" s="474" customFormat="1" ht="11.25" customHeight="1" x14ac:dyDescent="0.25">
      <c r="A2839" s="1014"/>
      <c r="B2839" s="997"/>
      <c r="C2839" s="1011"/>
      <c r="D2839" s="1012"/>
      <c r="E2839" s="1013"/>
      <c r="F2839" s="477" t="s">
        <v>8669</v>
      </c>
      <c r="G2839" s="473">
        <v>1</v>
      </c>
      <c r="H2839" s="999"/>
      <c r="I2839" s="473"/>
      <c r="J2839" s="473"/>
      <c r="K2839" s="934"/>
      <c r="L2839" s="931"/>
      <c r="M2839" s="931"/>
      <c r="N2839" s="683"/>
    </row>
    <row r="2840" spans="1:14" s="474" customFormat="1" ht="11.25" customHeight="1" x14ac:dyDescent="0.25">
      <c r="A2840" s="1014"/>
      <c r="B2840" s="997"/>
      <c r="C2840" s="1011"/>
      <c r="D2840" s="1012"/>
      <c r="E2840" s="1013"/>
      <c r="F2840" s="477" t="s">
        <v>8720</v>
      </c>
      <c r="G2840" s="473"/>
      <c r="H2840" s="999"/>
      <c r="I2840" s="473"/>
      <c r="J2840" s="473"/>
      <c r="K2840" s="934"/>
      <c r="L2840" s="931"/>
      <c r="M2840" s="931"/>
      <c r="N2840" s="683"/>
    </row>
    <row r="2841" spans="1:14" s="474" customFormat="1" ht="11.25" customHeight="1" x14ac:dyDescent="0.25">
      <c r="A2841" s="1014"/>
      <c r="B2841" s="997"/>
      <c r="C2841" s="1011"/>
      <c r="D2841" s="1012"/>
      <c r="E2841" s="1013"/>
      <c r="F2841" s="477" t="s">
        <v>8676</v>
      </c>
      <c r="G2841" s="473"/>
      <c r="H2841" s="999"/>
      <c r="I2841" s="473"/>
      <c r="J2841" s="473"/>
      <c r="K2841" s="934"/>
      <c r="L2841" s="931"/>
      <c r="M2841" s="931"/>
      <c r="N2841" s="683"/>
    </row>
    <row r="2842" spans="1:14" s="474" customFormat="1" ht="11.25" customHeight="1" x14ac:dyDescent="0.25">
      <c r="A2842" s="1014"/>
      <c r="B2842" s="997"/>
      <c r="C2842" s="1011"/>
      <c r="D2842" s="1012"/>
      <c r="E2842" s="1013"/>
      <c r="F2842" s="477" t="s">
        <v>8732</v>
      </c>
      <c r="G2842" s="473">
        <v>1</v>
      </c>
      <c r="H2842" s="999"/>
      <c r="I2842" s="473"/>
      <c r="J2842" s="473"/>
      <c r="K2842" s="934"/>
      <c r="L2842" s="931"/>
      <c r="M2842" s="931"/>
      <c r="N2842" s="683"/>
    </row>
    <row r="2843" spans="1:14" s="474" customFormat="1" ht="11.25" customHeight="1" x14ac:dyDescent="0.25">
      <c r="A2843" s="1014"/>
      <c r="B2843" s="997"/>
      <c r="C2843" s="1011"/>
      <c r="D2843" s="1012"/>
      <c r="E2843" s="1013"/>
      <c r="F2843" s="477" t="s">
        <v>8677</v>
      </c>
      <c r="G2843" s="473">
        <v>0</v>
      </c>
      <c r="H2843" s="999"/>
      <c r="I2843" s="473"/>
      <c r="J2843" s="473"/>
      <c r="K2843" s="934"/>
      <c r="L2843" s="931"/>
      <c r="M2843" s="931"/>
      <c r="N2843" s="683"/>
    </row>
    <row r="2844" spans="1:14" s="474" customFormat="1" ht="11.25" customHeight="1" x14ac:dyDescent="0.25">
      <c r="A2844" s="1014"/>
      <c r="B2844" s="997"/>
      <c r="C2844" s="1011"/>
      <c r="D2844" s="1012"/>
      <c r="E2844" s="1013"/>
      <c r="F2844" s="477" t="s">
        <v>8678</v>
      </c>
      <c r="G2844" s="473">
        <v>2</v>
      </c>
      <c r="H2844" s="999"/>
      <c r="I2844" s="473"/>
      <c r="J2844" s="473"/>
      <c r="K2844" s="934"/>
      <c r="L2844" s="931"/>
      <c r="M2844" s="931"/>
      <c r="N2844" s="683"/>
    </row>
    <row r="2845" spans="1:14" s="474" customFormat="1" ht="11.25" customHeight="1" x14ac:dyDescent="0.25">
      <c r="A2845" s="1014"/>
      <c r="B2845" s="997"/>
      <c r="C2845" s="1011"/>
      <c r="D2845" s="1012"/>
      <c r="E2845" s="1013"/>
      <c r="F2845" s="477" t="s">
        <v>8714</v>
      </c>
      <c r="G2845" s="473">
        <v>1</v>
      </c>
      <c r="H2845" s="999"/>
      <c r="I2845" s="473"/>
      <c r="J2845" s="473"/>
      <c r="K2845" s="934"/>
      <c r="L2845" s="931"/>
      <c r="M2845" s="931"/>
      <c r="N2845" s="683"/>
    </row>
    <row r="2846" spans="1:14" s="474" customFormat="1" ht="11.25" customHeight="1" x14ac:dyDescent="0.25">
      <c r="A2846" s="1014"/>
      <c r="B2846" s="997"/>
      <c r="C2846" s="1011"/>
      <c r="D2846" s="1012"/>
      <c r="E2846" s="1013"/>
      <c r="F2846" s="477" t="s">
        <v>8679</v>
      </c>
      <c r="G2846" s="473">
        <v>1</v>
      </c>
      <c r="H2846" s="999"/>
      <c r="I2846" s="473"/>
      <c r="J2846" s="473"/>
      <c r="K2846" s="935"/>
      <c r="L2846" s="932"/>
      <c r="M2846" s="932"/>
      <c r="N2846" s="683"/>
    </row>
    <row r="2847" spans="1:14" s="474" customFormat="1" ht="22.5" x14ac:dyDescent="0.25">
      <c r="A2847" s="1014" t="s">
        <v>8733</v>
      </c>
      <c r="B2847" s="997" t="s">
        <v>8651</v>
      </c>
      <c r="C2847" s="1011" t="s">
        <v>7923</v>
      </c>
      <c r="D2847" s="1012" t="s">
        <v>8652</v>
      </c>
      <c r="E2847" s="1013" t="s">
        <v>8734</v>
      </c>
      <c r="F2847" s="477" t="s">
        <v>8735</v>
      </c>
      <c r="G2847" s="473">
        <v>1</v>
      </c>
      <c r="H2847" s="999" t="s">
        <v>8654</v>
      </c>
      <c r="I2847" s="473"/>
      <c r="J2847" s="473"/>
      <c r="K2847" s="933"/>
      <c r="L2847" s="930"/>
      <c r="M2847" s="930"/>
      <c r="N2847" s="683"/>
    </row>
    <row r="2848" spans="1:14" s="474" customFormat="1" ht="22.5" x14ac:dyDescent="0.25">
      <c r="A2848" s="1014"/>
      <c r="B2848" s="997"/>
      <c r="C2848" s="1011"/>
      <c r="D2848" s="1012"/>
      <c r="E2848" s="1013"/>
      <c r="F2848" s="477" t="s">
        <v>8682</v>
      </c>
      <c r="G2848" s="473">
        <v>2</v>
      </c>
      <c r="H2848" s="999"/>
      <c r="I2848" s="473"/>
      <c r="J2848" s="473"/>
      <c r="K2848" s="934"/>
      <c r="L2848" s="931"/>
      <c r="M2848" s="931"/>
      <c r="N2848" s="683"/>
    </row>
    <row r="2849" spans="1:14" s="474" customFormat="1" ht="15" customHeight="1" x14ac:dyDescent="0.25">
      <c r="A2849" s="1014"/>
      <c r="B2849" s="997"/>
      <c r="C2849" s="1011"/>
      <c r="D2849" s="1012"/>
      <c r="E2849" s="1013"/>
      <c r="F2849" s="477" t="s">
        <v>8683</v>
      </c>
      <c r="G2849" s="473">
        <v>0</v>
      </c>
      <c r="H2849" s="999"/>
      <c r="I2849" s="473"/>
      <c r="J2849" s="473"/>
      <c r="K2849" s="934"/>
      <c r="L2849" s="931"/>
      <c r="M2849" s="931"/>
      <c r="N2849" s="683"/>
    </row>
    <row r="2850" spans="1:14" s="474" customFormat="1" ht="15" customHeight="1" x14ac:dyDescent="0.25">
      <c r="A2850" s="1014"/>
      <c r="B2850" s="997"/>
      <c r="C2850" s="1011"/>
      <c r="D2850" s="1012"/>
      <c r="E2850" s="1013"/>
      <c r="F2850" s="477" t="s">
        <v>8684</v>
      </c>
      <c r="G2850" s="473">
        <v>1</v>
      </c>
      <c r="H2850" s="999"/>
      <c r="I2850" s="473"/>
      <c r="J2850" s="473"/>
      <c r="K2850" s="934"/>
      <c r="L2850" s="931"/>
      <c r="M2850" s="931"/>
      <c r="N2850" s="683"/>
    </row>
    <row r="2851" spans="1:14" s="474" customFormat="1" ht="15" customHeight="1" x14ac:dyDescent="0.25">
      <c r="A2851" s="1014"/>
      <c r="B2851" s="997"/>
      <c r="C2851" s="1011"/>
      <c r="D2851" s="1012"/>
      <c r="E2851" s="1013"/>
      <c r="F2851" s="477" t="s">
        <v>8685</v>
      </c>
      <c r="G2851" s="473">
        <v>0</v>
      </c>
      <c r="H2851" s="999"/>
      <c r="I2851" s="473"/>
      <c r="J2851" s="473"/>
      <c r="K2851" s="934"/>
      <c r="L2851" s="931"/>
      <c r="M2851" s="931"/>
      <c r="N2851" s="683"/>
    </row>
    <row r="2852" spans="1:14" s="474" customFormat="1" ht="15" customHeight="1" x14ac:dyDescent="0.25">
      <c r="A2852" s="1014"/>
      <c r="B2852" s="997"/>
      <c r="C2852" s="1011"/>
      <c r="D2852" s="1012"/>
      <c r="E2852" s="1013"/>
      <c r="F2852" s="477" t="s">
        <v>8656</v>
      </c>
      <c r="G2852" s="473">
        <v>0</v>
      </c>
      <c r="H2852" s="999"/>
      <c r="I2852" s="473"/>
      <c r="J2852" s="473"/>
      <c r="K2852" s="934"/>
      <c r="L2852" s="931"/>
      <c r="M2852" s="931"/>
      <c r="N2852" s="683"/>
    </row>
    <row r="2853" spans="1:14" s="474" customFormat="1" ht="15" customHeight="1" x14ac:dyDescent="0.25">
      <c r="A2853" s="1014"/>
      <c r="B2853" s="997"/>
      <c r="C2853" s="1011"/>
      <c r="D2853" s="1012"/>
      <c r="E2853" s="1013"/>
      <c r="F2853" s="477" t="s">
        <v>8657</v>
      </c>
      <c r="G2853" s="473">
        <v>0</v>
      </c>
      <c r="H2853" s="999"/>
      <c r="I2853" s="473"/>
      <c r="J2853" s="473"/>
      <c r="K2853" s="934"/>
      <c r="L2853" s="931"/>
      <c r="M2853" s="931"/>
      <c r="N2853" s="683"/>
    </row>
    <row r="2854" spans="1:14" s="474" customFormat="1" ht="15" customHeight="1" x14ac:dyDescent="0.25">
      <c r="A2854" s="1014"/>
      <c r="B2854" s="997"/>
      <c r="C2854" s="1011"/>
      <c r="D2854" s="1012"/>
      <c r="E2854" s="1013"/>
      <c r="F2854" s="477" t="s">
        <v>8701</v>
      </c>
      <c r="G2854" s="473">
        <v>0</v>
      </c>
      <c r="H2854" s="999"/>
      <c r="I2854" s="473"/>
      <c r="J2854" s="473"/>
      <c r="K2854" s="934"/>
      <c r="L2854" s="931"/>
      <c r="M2854" s="931"/>
      <c r="N2854" s="683"/>
    </row>
    <row r="2855" spans="1:14" s="474" customFormat="1" ht="15" customHeight="1" x14ac:dyDescent="0.25">
      <c r="A2855" s="1014"/>
      <c r="B2855" s="997"/>
      <c r="C2855" s="1011"/>
      <c r="D2855" s="1012"/>
      <c r="E2855" s="1013"/>
      <c r="F2855" s="477" t="s">
        <v>8702</v>
      </c>
      <c r="G2855" s="473">
        <v>0</v>
      </c>
      <c r="H2855" s="999"/>
      <c r="I2855" s="473"/>
      <c r="J2855" s="473"/>
      <c r="K2855" s="934"/>
      <c r="L2855" s="931"/>
      <c r="M2855" s="931"/>
      <c r="N2855" s="683"/>
    </row>
    <row r="2856" spans="1:14" s="474" customFormat="1" ht="15" customHeight="1" x14ac:dyDescent="0.25">
      <c r="A2856" s="1014"/>
      <c r="B2856" s="997"/>
      <c r="C2856" s="1011"/>
      <c r="D2856" s="1012"/>
      <c r="E2856" s="1013"/>
      <c r="F2856" s="477" t="s">
        <v>8660</v>
      </c>
      <c r="G2856" s="473">
        <v>0</v>
      </c>
      <c r="H2856" s="999"/>
      <c r="I2856" s="473"/>
      <c r="J2856" s="473"/>
      <c r="K2856" s="934"/>
      <c r="L2856" s="931"/>
      <c r="M2856" s="931"/>
      <c r="N2856" s="683"/>
    </row>
    <row r="2857" spans="1:14" s="474" customFormat="1" ht="22.5" x14ac:dyDescent="0.25">
      <c r="A2857" s="1014"/>
      <c r="B2857" s="997"/>
      <c r="C2857" s="1011"/>
      <c r="D2857" s="1012"/>
      <c r="E2857" s="1013"/>
      <c r="F2857" s="477" t="s">
        <v>8736</v>
      </c>
      <c r="G2857" s="473">
        <v>0</v>
      </c>
      <c r="H2857" s="999"/>
      <c r="I2857" s="473"/>
      <c r="J2857" s="473"/>
      <c r="K2857" s="934"/>
      <c r="L2857" s="931"/>
      <c r="M2857" s="931"/>
      <c r="N2857" s="683"/>
    </row>
    <row r="2858" spans="1:14" s="474" customFormat="1" ht="15" customHeight="1" x14ac:dyDescent="0.25">
      <c r="A2858" s="1014"/>
      <c r="B2858" s="997"/>
      <c r="C2858" s="1011"/>
      <c r="D2858" s="1012"/>
      <c r="E2858" s="1013"/>
      <c r="F2858" s="477" t="s">
        <v>8662</v>
      </c>
      <c r="G2858" s="473">
        <v>0</v>
      </c>
      <c r="H2858" s="999"/>
      <c r="I2858" s="473"/>
      <c r="J2858" s="473"/>
      <c r="K2858" s="934"/>
      <c r="L2858" s="931"/>
      <c r="M2858" s="931"/>
      <c r="N2858" s="683"/>
    </row>
    <row r="2859" spans="1:14" s="474" customFormat="1" ht="15" customHeight="1" x14ac:dyDescent="0.25">
      <c r="A2859" s="1014"/>
      <c r="B2859" s="997"/>
      <c r="C2859" s="1011"/>
      <c r="D2859" s="1012"/>
      <c r="E2859" s="1013"/>
      <c r="F2859" s="477" t="s">
        <v>8663</v>
      </c>
      <c r="G2859" s="473">
        <v>0</v>
      </c>
      <c r="H2859" s="999"/>
      <c r="I2859" s="473"/>
      <c r="J2859" s="473"/>
      <c r="K2859" s="934"/>
      <c r="L2859" s="931"/>
      <c r="M2859" s="931"/>
      <c r="N2859" s="683"/>
    </row>
    <row r="2860" spans="1:14" s="474" customFormat="1" ht="15" customHeight="1" x14ac:dyDescent="0.25">
      <c r="A2860" s="1014"/>
      <c r="B2860" s="997"/>
      <c r="C2860" s="1011"/>
      <c r="D2860" s="1012"/>
      <c r="E2860" s="1013"/>
      <c r="F2860" s="477" t="s">
        <v>8704</v>
      </c>
      <c r="G2860" s="473">
        <v>0</v>
      </c>
      <c r="H2860" s="999"/>
      <c r="I2860" s="473"/>
      <c r="J2860" s="473"/>
      <c r="K2860" s="934"/>
      <c r="L2860" s="931"/>
      <c r="M2860" s="931"/>
      <c r="N2860" s="683"/>
    </row>
    <row r="2861" spans="1:14" s="474" customFormat="1" ht="15" customHeight="1" x14ac:dyDescent="0.25">
      <c r="A2861" s="1014"/>
      <c r="B2861" s="997"/>
      <c r="C2861" s="1011"/>
      <c r="D2861" s="1012"/>
      <c r="E2861" s="1013"/>
      <c r="F2861" s="477" t="s">
        <v>8705</v>
      </c>
      <c r="G2861" s="473">
        <v>0</v>
      </c>
      <c r="H2861" s="999"/>
      <c r="I2861" s="473"/>
      <c r="J2861" s="473"/>
      <c r="K2861" s="934"/>
      <c r="L2861" s="931"/>
      <c r="M2861" s="931"/>
      <c r="N2861" s="683"/>
    </row>
    <row r="2862" spans="1:14" s="474" customFormat="1" ht="22.5" x14ac:dyDescent="0.25">
      <c r="A2862" s="1014"/>
      <c r="B2862" s="997"/>
      <c r="C2862" s="1011"/>
      <c r="D2862" s="1012"/>
      <c r="E2862" s="1013"/>
      <c r="F2862" s="477" t="s">
        <v>8737</v>
      </c>
      <c r="G2862" s="473">
        <v>2</v>
      </c>
      <c r="H2862" s="999"/>
      <c r="I2862" s="473"/>
      <c r="J2862" s="473"/>
      <c r="K2862" s="934"/>
      <c r="L2862" s="931"/>
      <c r="M2862" s="931"/>
      <c r="N2862" s="683"/>
    </row>
    <row r="2863" spans="1:14" s="474" customFormat="1" ht="15" customHeight="1" x14ac:dyDescent="0.25">
      <c r="A2863" s="1014"/>
      <c r="B2863" s="997"/>
      <c r="C2863" s="1011"/>
      <c r="D2863" s="1012"/>
      <c r="E2863" s="1013"/>
      <c r="F2863" s="477" t="s">
        <v>8738</v>
      </c>
      <c r="G2863" s="473">
        <v>2</v>
      </c>
      <c r="H2863" s="999"/>
      <c r="I2863" s="473"/>
      <c r="J2863" s="473"/>
      <c r="K2863" s="934"/>
      <c r="L2863" s="931"/>
      <c r="M2863" s="931"/>
      <c r="N2863" s="683"/>
    </row>
    <row r="2864" spans="1:14" s="474" customFormat="1" ht="15" customHeight="1" x14ac:dyDescent="0.25">
      <c r="A2864" s="1014"/>
      <c r="B2864" s="997"/>
      <c r="C2864" s="1011"/>
      <c r="D2864" s="1012"/>
      <c r="E2864" s="1013"/>
      <c r="F2864" s="477" t="s">
        <v>8708</v>
      </c>
      <c r="G2864" s="473">
        <v>0</v>
      </c>
      <c r="H2864" s="999"/>
      <c r="I2864" s="473"/>
      <c r="J2864" s="473"/>
      <c r="K2864" s="934"/>
      <c r="L2864" s="931"/>
      <c r="M2864" s="931"/>
      <c r="N2864" s="683"/>
    </row>
    <row r="2865" spans="1:14" s="474" customFormat="1" ht="15" customHeight="1" x14ac:dyDescent="0.25">
      <c r="A2865" s="1014"/>
      <c r="B2865" s="997"/>
      <c r="C2865" s="1011"/>
      <c r="D2865" s="1012"/>
      <c r="E2865" s="1013"/>
      <c r="F2865" s="477" t="s">
        <v>8669</v>
      </c>
      <c r="G2865" s="473">
        <v>0</v>
      </c>
      <c r="H2865" s="999"/>
      <c r="I2865" s="473"/>
      <c r="J2865" s="473"/>
      <c r="K2865" s="934"/>
      <c r="L2865" s="931"/>
      <c r="M2865" s="931"/>
      <c r="N2865" s="683"/>
    </row>
    <row r="2866" spans="1:14" s="474" customFormat="1" ht="15" customHeight="1" x14ac:dyDescent="0.25">
      <c r="A2866" s="1014"/>
      <c r="B2866" s="997"/>
      <c r="C2866" s="1011"/>
      <c r="D2866" s="1012"/>
      <c r="E2866" s="1013"/>
      <c r="F2866" s="477" t="s">
        <v>8670</v>
      </c>
      <c r="G2866" s="473">
        <v>0</v>
      </c>
      <c r="H2866" s="999"/>
      <c r="I2866" s="473"/>
      <c r="J2866" s="473"/>
      <c r="K2866" s="934"/>
      <c r="L2866" s="931"/>
      <c r="M2866" s="931"/>
      <c r="N2866" s="683"/>
    </row>
    <row r="2867" spans="1:14" s="474" customFormat="1" ht="15" customHeight="1" x14ac:dyDescent="0.25">
      <c r="A2867" s="1014"/>
      <c r="B2867" s="997"/>
      <c r="C2867" s="1011"/>
      <c r="D2867" s="1012"/>
      <c r="E2867" s="1013"/>
      <c r="F2867" s="477" t="s">
        <v>8692</v>
      </c>
      <c r="G2867" s="473">
        <v>0</v>
      </c>
      <c r="H2867" s="999"/>
      <c r="I2867" s="473"/>
      <c r="J2867" s="473"/>
      <c r="K2867" s="934"/>
      <c r="L2867" s="931"/>
      <c r="M2867" s="931"/>
      <c r="N2867" s="683"/>
    </row>
    <row r="2868" spans="1:14" s="474" customFormat="1" ht="22.5" x14ac:dyDescent="0.25">
      <c r="A2868" s="1014"/>
      <c r="B2868" s="997"/>
      <c r="C2868" s="1011"/>
      <c r="D2868" s="1012"/>
      <c r="E2868" s="1013"/>
      <c r="F2868" s="477" t="s">
        <v>8739</v>
      </c>
      <c r="G2868" s="473">
        <v>1</v>
      </c>
      <c r="H2868" s="999"/>
      <c r="I2868" s="473"/>
      <c r="J2868" s="473"/>
      <c r="K2868" s="934"/>
      <c r="L2868" s="931"/>
      <c r="M2868" s="931"/>
      <c r="N2868" s="683"/>
    </row>
    <row r="2869" spans="1:14" s="474" customFormat="1" ht="15" customHeight="1" x14ac:dyDescent="0.25">
      <c r="A2869" s="1014"/>
      <c r="B2869" s="997"/>
      <c r="C2869" s="1011"/>
      <c r="D2869" s="1012"/>
      <c r="E2869" s="1013"/>
      <c r="F2869" s="477" t="s">
        <v>8694</v>
      </c>
      <c r="G2869" s="473">
        <v>0</v>
      </c>
      <c r="H2869" s="999"/>
      <c r="I2869" s="473"/>
      <c r="J2869" s="473"/>
      <c r="K2869" s="934"/>
      <c r="L2869" s="931"/>
      <c r="M2869" s="931"/>
      <c r="N2869" s="683"/>
    </row>
    <row r="2870" spans="1:14" s="474" customFormat="1" ht="22.5" x14ac:dyDescent="0.25">
      <c r="A2870" s="1014"/>
      <c r="B2870" s="997"/>
      <c r="C2870" s="1011"/>
      <c r="D2870" s="1012"/>
      <c r="E2870" s="1013"/>
      <c r="F2870" s="477" t="s">
        <v>8740</v>
      </c>
      <c r="G2870" s="473"/>
      <c r="H2870" s="999"/>
      <c r="I2870" s="473"/>
      <c r="J2870" s="473"/>
      <c r="K2870" s="934"/>
      <c r="L2870" s="931"/>
      <c r="M2870" s="931"/>
      <c r="N2870" s="683"/>
    </row>
    <row r="2871" spans="1:14" s="474" customFormat="1" ht="15" customHeight="1" x14ac:dyDescent="0.25">
      <c r="A2871" s="1014"/>
      <c r="B2871" s="997"/>
      <c r="C2871" s="1011"/>
      <c r="D2871" s="1012"/>
      <c r="E2871" s="1013"/>
      <c r="F2871" s="477" t="s">
        <v>8741</v>
      </c>
      <c r="G2871" s="473">
        <v>1</v>
      </c>
      <c r="H2871" s="999"/>
      <c r="I2871" s="473"/>
      <c r="J2871" s="473"/>
      <c r="K2871" s="934"/>
      <c r="L2871" s="931"/>
      <c r="M2871" s="931"/>
      <c r="N2871" s="683"/>
    </row>
    <row r="2872" spans="1:14" s="474" customFormat="1" ht="15" customHeight="1" x14ac:dyDescent="0.25">
      <c r="A2872" s="1014"/>
      <c r="B2872" s="997"/>
      <c r="C2872" s="1011"/>
      <c r="D2872" s="1012"/>
      <c r="E2872" s="1013"/>
      <c r="F2872" s="477" t="s">
        <v>8742</v>
      </c>
      <c r="G2872" s="473">
        <v>2</v>
      </c>
      <c r="H2872" s="999"/>
      <c r="I2872" s="473"/>
      <c r="J2872" s="473"/>
      <c r="K2872" s="934"/>
      <c r="L2872" s="931"/>
      <c r="M2872" s="931"/>
      <c r="N2872" s="683"/>
    </row>
    <row r="2873" spans="1:14" s="474" customFormat="1" ht="15" customHeight="1" x14ac:dyDescent="0.25">
      <c r="A2873" s="1014"/>
      <c r="B2873" s="997"/>
      <c r="C2873" s="1011"/>
      <c r="D2873" s="1012"/>
      <c r="E2873" s="1013"/>
      <c r="F2873" s="477" t="s">
        <v>8743</v>
      </c>
      <c r="G2873" s="473">
        <v>2</v>
      </c>
      <c r="H2873" s="999"/>
      <c r="I2873" s="473"/>
      <c r="J2873" s="473"/>
      <c r="K2873" s="934"/>
      <c r="L2873" s="931"/>
      <c r="M2873" s="931"/>
      <c r="N2873" s="683"/>
    </row>
    <row r="2874" spans="1:14" s="474" customFormat="1" ht="15" customHeight="1" x14ac:dyDescent="0.25">
      <c r="A2874" s="1014"/>
      <c r="B2874" s="997"/>
      <c r="C2874" s="1011"/>
      <c r="D2874" s="1012"/>
      <c r="E2874" s="1013"/>
      <c r="F2874" s="477" t="s">
        <v>8713</v>
      </c>
      <c r="G2874" s="473">
        <v>0</v>
      </c>
      <c r="H2874" s="999"/>
      <c r="I2874" s="473"/>
      <c r="J2874" s="473"/>
      <c r="K2874" s="934"/>
      <c r="L2874" s="931"/>
      <c r="M2874" s="931"/>
      <c r="N2874" s="683"/>
    </row>
    <row r="2875" spans="1:14" s="474" customFormat="1" ht="15" customHeight="1" x14ac:dyDescent="0.25">
      <c r="A2875" s="1014"/>
      <c r="B2875" s="997"/>
      <c r="C2875" s="1011"/>
      <c r="D2875" s="1012"/>
      <c r="E2875" s="1013"/>
      <c r="F2875" s="477" t="s">
        <v>8669</v>
      </c>
      <c r="G2875" s="473">
        <v>0</v>
      </c>
      <c r="H2875" s="999"/>
      <c r="I2875" s="473"/>
      <c r="J2875" s="473"/>
      <c r="K2875" s="934"/>
      <c r="L2875" s="931"/>
      <c r="M2875" s="931"/>
      <c r="N2875" s="683"/>
    </row>
    <row r="2876" spans="1:14" s="474" customFormat="1" ht="15" customHeight="1" x14ac:dyDescent="0.25">
      <c r="A2876" s="1014"/>
      <c r="B2876" s="997"/>
      <c r="C2876" s="1011"/>
      <c r="D2876" s="1012"/>
      <c r="E2876" s="1013"/>
      <c r="F2876" s="477" t="s">
        <v>8676</v>
      </c>
      <c r="G2876" s="473"/>
      <c r="H2876" s="999"/>
      <c r="I2876" s="473"/>
      <c r="J2876" s="473"/>
      <c r="K2876" s="934"/>
      <c r="L2876" s="931"/>
      <c r="M2876" s="931"/>
      <c r="N2876" s="683"/>
    </row>
    <row r="2877" spans="1:14" s="474" customFormat="1" ht="15" customHeight="1" x14ac:dyDescent="0.25">
      <c r="A2877" s="1014"/>
      <c r="B2877" s="997"/>
      <c r="C2877" s="1011"/>
      <c r="D2877" s="1012"/>
      <c r="E2877" s="1013"/>
      <c r="F2877" s="477" t="s">
        <v>8677</v>
      </c>
      <c r="G2877" s="473">
        <v>0</v>
      </c>
      <c r="H2877" s="999"/>
      <c r="I2877" s="473"/>
      <c r="J2877" s="473"/>
      <c r="K2877" s="934"/>
      <c r="L2877" s="931"/>
      <c r="M2877" s="931"/>
      <c r="N2877" s="683"/>
    </row>
    <row r="2878" spans="1:14" s="474" customFormat="1" ht="15" customHeight="1" x14ac:dyDescent="0.25">
      <c r="A2878" s="1014"/>
      <c r="B2878" s="997"/>
      <c r="C2878" s="1011"/>
      <c r="D2878" s="1012"/>
      <c r="E2878" s="1013"/>
      <c r="F2878" s="477" t="s">
        <v>8678</v>
      </c>
      <c r="G2878" s="473">
        <v>4</v>
      </c>
      <c r="H2878" s="999"/>
      <c r="I2878" s="473"/>
      <c r="J2878" s="473"/>
      <c r="K2878" s="934"/>
      <c r="L2878" s="931"/>
      <c r="M2878" s="931"/>
      <c r="N2878" s="683"/>
    </row>
    <row r="2879" spans="1:14" s="474" customFormat="1" ht="15" customHeight="1" x14ac:dyDescent="0.25">
      <c r="A2879" s="1014"/>
      <c r="B2879" s="997"/>
      <c r="C2879" s="1011"/>
      <c r="D2879" s="1012"/>
      <c r="E2879" s="1013"/>
      <c r="F2879" s="477" t="s">
        <v>8714</v>
      </c>
      <c r="G2879" s="473">
        <v>0</v>
      </c>
      <c r="H2879" s="999"/>
      <c r="I2879" s="473"/>
      <c r="J2879" s="473"/>
      <c r="K2879" s="934"/>
      <c r="L2879" s="931"/>
      <c r="M2879" s="931"/>
      <c r="N2879" s="683"/>
    </row>
    <row r="2880" spans="1:14" s="474" customFormat="1" ht="15" customHeight="1" x14ac:dyDescent="0.25">
      <c r="A2880" s="1014"/>
      <c r="B2880" s="997"/>
      <c r="C2880" s="1011"/>
      <c r="D2880" s="1012"/>
      <c r="E2880" s="1013"/>
      <c r="F2880" s="477" t="s">
        <v>8744</v>
      </c>
      <c r="G2880" s="473">
        <v>4</v>
      </c>
      <c r="H2880" s="999"/>
      <c r="I2880" s="473"/>
      <c r="J2880" s="473"/>
      <c r="K2880" s="934"/>
      <c r="L2880" s="931"/>
      <c r="M2880" s="931"/>
      <c r="N2880" s="683"/>
    </row>
    <row r="2881" spans="1:14" s="474" customFormat="1" ht="15" customHeight="1" x14ac:dyDescent="0.25">
      <c r="A2881" s="1014"/>
      <c r="B2881" s="997"/>
      <c r="C2881" s="1011"/>
      <c r="D2881" s="1012"/>
      <c r="E2881" s="1013"/>
      <c r="F2881" s="477" t="s">
        <v>8679</v>
      </c>
      <c r="G2881" s="473">
        <v>1</v>
      </c>
      <c r="H2881" s="999"/>
      <c r="I2881" s="473"/>
      <c r="J2881" s="473"/>
      <c r="K2881" s="935"/>
      <c r="L2881" s="932"/>
      <c r="M2881" s="932"/>
      <c r="N2881" s="683"/>
    </row>
    <row r="2882" spans="1:14" s="474" customFormat="1" ht="22.5" x14ac:dyDescent="0.25">
      <c r="A2882" s="1014" t="s">
        <v>8745</v>
      </c>
      <c r="B2882" s="997" t="s">
        <v>8651</v>
      </c>
      <c r="C2882" s="1011" t="s">
        <v>7923</v>
      </c>
      <c r="D2882" s="1012" t="s">
        <v>8652</v>
      </c>
      <c r="E2882" s="1013" t="s">
        <v>8103</v>
      </c>
      <c r="F2882" s="477" t="s">
        <v>8746</v>
      </c>
      <c r="G2882" s="473"/>
      <c r="H2882" s="999" t="s">
        <v>8654</v>
      </c>
      <c r="I2882" s="473"/>
      <c r="J2882" s="473"/>
      <c r="K2882" s="933"/>
      <c r="L2882" s="930"/>
      <c r="M2882" s="930"/>
      <c r="N2882" s="683"/>
    </row>
    <row r="2883" spans="1:14" s="474" customFormat="1" ht="22.5" x14ac:dyDescent="0.25">
      <c r="A2883" s="1014"/>
      <c r="B2883" s="997"/>
      <c r="C2883" s="1011"/>
      <c r="D2883" s="1012"/>
      <c r="E2883" s="1013"/>
      <c r="F2883" s="477" t="s">
        <v>8682</v>
      </c>
      <c r="G2883" s="473">
        <v>2</v>
      </c>
      <c r="H2883" s="999"/>
      <c r="I2883" s="473"/>
      <c r="J2883" s="473"/>
      <c r="K2883" s="934"/>
      <c r="L2883" s="931"/>
      <c r="M2883" s="931"/>
      <c r="N2883" s="683"/>
    </row>
    <row r="2884" spans="1:14" s="474" customFormat="1" ht="15" customHeight="1" x14ac:dyDescent="0.25">
      <c r="A2884" s="1014"/>
      <c r="B2884" s="997"/>
      <c r="C2884" s="1011"/>
      <c r="D2884" s="1012"/>
      <c r="E2884" s="1013"/>
      <c r="F2884" s="477" t="s">
        <v>8683</v>
      </c>
      <c r="G2884" s="473">
        <v>1</v>
      </c>
      <c r="H2884" s="999"/>
      <c r="I2884" s="473"/>
      <c r="J2884" s="473"/>
      <c r="K2884" s="934"/>
      <c r="L2884" s="931"/>
      <c r="M2884" s="931"/>
      <c r="N2884" s="683"/>
    </row>
    <row r="2885" spans="1:14" s="474" customFormat="1" ht="15" customHeight="1" x14ac:dyDescent="0.25">
      <c r="A2885" s="1014"/>
      <c r="B2885" s="997"/>
      <c r="C2885" s="1011"/>
      <c r="D2885" s="1012"/>
      <c r="E2885" s="1013"/>
      <c r="F2885" s="477" t="s">
        <v>8684</v>
      </c>
      <c r="G2885" s="473">
        <v>1</v>
      </c>
      <c r="H2885" s="999"/>
      <c r="I2885" s="473"/>
      <c r="J2885" s="473"/>
      <c r="K2885" s="934"/>
      <c r="L2885" s="931"/>
      <c r="M2885" s="931"/>
      <c r="N2885" s="683"/>
    </row>
    <row r="2886" spans="1:14" s="474" customFormat="1" ht="15" customHeight="1" x14ac:dyDescent="0.25">
      <c r="A2886" s="1014"/>
      <c r="B2886" s="997"/>
      <c r="C2886" s="1011"/>
      <c r="D2886" s="1012"/>
      <c r="E2886" s="1013"/>
      <c r="F2886" s="477" t="s">
        <v>8747</v>
      </c>
      <c r="G2886" s="473">
        <v>1</v>
      </c>
      <c r="H2886" s="999"/>
      <c r="I2886" s="473"/>
      <c r="J2886" s="473"/>
      <c r="K2886" s="934"/>
      <c r="L2886" s="931"/>
      <c r="M2886" s="931"/>
      <c r="N2886" s="683"/>
    </row>
    <row r="2887" spans="1:14" s="474" customFormat="1" ht="15" customHeight="1" x14ac:dyDescent="0.25">
      <c r="A2887" s="1014"/>
      <c r="B2887" s="997"/>
      <c r="C2887" s="1011"/>
      <c r="D2887" s="1012"/>
      <c r="E2887" s="1013"/>
      <c r="F2887" s="477" t="s">
        <v>8656</v>
      </c>
      <c r="G2887" s="473">
        <v>1</v>
      </c>
      <c r="H2887" s="999"/>
      <c r="I2887" s="473"/>
      <c r="J2887" s="473"/>
      <c r="K2887" s="934"/>
      <c r="L2887" s="931"/>
      <c r="M2887" s="931"/>
      <c r="N2887" s="683"/>
    </row>
    <row r="2888" spans="1:14" s="474" customFormat="1" ht="15" customHeight="1" x14ac:dyDescent="0.25">
      <c r="A2888" s="1014"/>
      <c r="B2888" s="997"/>
      <c r="C2888" s="1011"/>
      <c r="D2888" s="1012"/>
      <c r="E2888" s="1013"/>
      <c r="F2888" s="477" t="s">
        <v>8657</v>
      </c>
      <c r="G2888" s="473">
        <v>2</v>
      </c>
      <c r="H2888" s="999"/>
      <c r="I2888" s="473"/>
      <c r="J2888" s="473"/>
      <c r="K2888" s="934"/>
      <c r="L2888" s="931"/>
      <c r="M2888" s="931"/>
      <c r="N2888" s="683"/>
    </row>
    <row r="2889" spans="1:14" s="474" customFormat="1" ht="15" customHeight="1" x14ac:dyDescent="0.25">
      <c r="A2889" s="1014"/>
      <c r="B2889" s="997"/>
      <c r="C2889" s="1011"/>
      <c r="D2889" s="1012"/>
      <c r="E2889" s="1013"/>
      <c r="F2889" s="477" t="s">
        <v>8748</v>
      </c>
      <c r="G2889" s="473">
        <v>1</v>
      </c>
      <c r="H2889" s="999"/>
      <c r="I2889" s="473"/>
      <c r="J2889" s="473"/>
      <c r="K2889" s="934"/>
      <c r="L2889" s="931"/>
      <c r="M2889" s="931"/>
      <c r="N2889" s="683"/>
    </row>
    <row r="2890" spans="1:14" s="474" customFormat="1" ht="15" customHeight="1" x14ac:dyDescent="0.25">
      <c r="A2890" s="1014"/>
      <c r="B2890" s="997"/>
      <c r="C2890" s="1011"/>
      <c r="D2890" s="1012"/>
      <c r="E2890" s="1013"/>
      <c r="F2890" s="477" t="s">
        <v>8749</v>
      </c>
      <c r="G2890" s="473">
        <v>1</v>
      </c>
      <c r="H2890" s="999"/>
      <c r="I2890" s="473"/>
      <c r="J2890" s="473"/>
      <c r="K2890" s="934"/>
      <c r="L2890" s="931"/>
      <c r="M2890" s="931"/>
      <c r="N2890" s="683"/>
    </row>
    <row r="2891" spans="1:14" s="474" customFormat="1" ht="15" customHeight="1" x14ac:dyDescent="0.25">
      <c r="A2891" s="1014"/>
      <c r="B2891" s="997"/>
      <c r="C2891" s="1011"/>
      <c r="D2891" s="1012"/>
      <c r="E2891" s="1013"/>
      <c r="F2891" s="477" t="s">
        <v>8660</v>
      </c>
      <c r="G2891" s="473">
        <v>0</v>
      </c>
      <c r="H2891" s="999"/>
      <c r="I2891" s="473"/>
      <c r="J2891" s="473"/>
      <c r="K2891" s="934"/>
      <c r="L2891" s="931"/>
      <c r="M2891" s="931"/>
      <c r="N2891" s="683"/>
    </row>
    <row r="2892" spans="1:14" s="474" customFormat="1" ht="22.5" x14ac:dyDescent="0.25">
      <c r="A2892" s="1014"/>
      <c r="B2892" s="997"/>
      <c r="C2892" s="1011"/>
      <c r="D2892" s="1012"/>
      <c r="E2892" s="1013"/>
      <c r="F2892" s="477" t="s">
        <v>8750</v>
      </c>
      <c r="G2892" s="473">
        <v>1</v>
      </c>
      <c r="H2892" s="999"/>
      <c r="I2892" s="473"/>
      <c r="J2892" s="473"/>
      <c r="K2892" s="934"/>
      <c r="L2892" s="931"/>
      <c r="M2892" s="931"/>
      <c r="N2892" s="683"/>
    </row>
    <row r="2893" spans="1:14" s="474" customFormat="1" ht="15" customHeight="1" x14ac:dyDescent="0.25">
      <c r="A2893" s="1014"/>
      <c r="B2893" s="997"/>
      <c r="C2893" s="1011"/>
      <c r="D2893" s="1012"/>
      <c r="E2893" s="1013"/>
      <c r="F2893" s="477" t="s">
        <v>8662</v>
      </c>
      <c r="G2893" s="473">
        <v>1</v>
      </c>
      <c r="H2893" s="999"/>
      <c r="I2893" s="473"/>
      <c r="J2893" s="473"/>
      <c r="K2893" s="934"/>
      <c r="L2893" s="931"/>
      <c r="M2893" s="931"/>
      <c r="N2893" s="683"/>
    </row>
    <row r="2894" spans="1:14" s="474" customFormat="1" ht="15" customHeight="1" x14ac:dyDescent="0.25">
      <c r="A2894" s="1014"/>
      <c r="B2894" s="997"/>
      <c r="C2894" s="1011"/>
      <c r="D2894" s="1012"/>
      <c r="E2894" s="1013"/>
      <c r="F2894" s="477" t="s">
        <v>8663</v>
      </c>
      <c r="G2894" s="473">
        <v>1</v>
      </c>
      <c r="H2894" s="999"/>
      <c r="I2894" s="473"/>
      <c r="J2894" s="473"/>
      <c r="K2894" s="934"/>
      <c r="L2894" s="931"/>
      <c r="M2894" s="931"/>
      <c r="N2894" s="683"/>
    </row>
    <row r="2895" spans="1:14" s="474" customFormat="1" ht="15" customHeight="1" x14ac:dyDescent="0.25">
      <c r="A2895" s="1014"/>
      <c r="B2895" s="997"/>
      <c r="C2895" s="1011"/>
      <c r="D2895" s="1012"/>
      <c r="E2895" s="1013"/>
      <c r="F2895" s="477" t="s">
        <v>8704</v>
      </c>
      <c r="G2895" s="473">
        <v>1</v>
      </c>
      <c r="H2895" s="999"/>
      <c r="I2895" s="473"/>
      <c r="J2895" s="473"/>
      <c r="K2895" s="934"/>
      <c r="L2895" s="931"/>
      <c r="M2895" s="931"/>
      <c r="N2895" s="683"/>
    </row>
    <row r="2896" spans="1:14" s="474" customFormat="1" ht="15" customHeight="1" x14ac:dyDescent="0.25">
      <c r="A2896" s="1014"/>
      <c r="B2896" s="997"/>
      <c r="C2896" s="1011"/>
      <c r="D2896" s="1012"/>
      <c r="E2896" s="1013"/>
      <c r="F2896" s="477" t="s">
        <v>8751</v>
      </c>
      <c r="G2896" s="473">
        <v>1</v>
      </c>
      <c r="H2896" s="999"/>
      <c r="I2896" s="473"/>
      <c r="J2896" s="473"/>
      <c r="K2896" s="934"/>
      <c r="L2896" s="931"/>
      <c r="M2896" s="931"/>
      <c r="N2896" s="683"/>
    </row>
    <row r="2897" spans="1:14" s="474" customFormat="1" ht="15" customHeight="1" x14ac:dyDescent="0.25">
      <c r="A2897" s="1014"/>
      <c r="B2897" s="997"/>
      <c r="C2897" s="1011"/>
      <c r="D2897" s="1012"/>
      <c r="E2897" s="1013"/>
      <c r="F2897" s="477" t="s">
        <v>8752</v>
      </c>
      <c r="G2897" s="473">
        <v>1</v>
      </c>
      <c r="H2897" s="999"/>
      <c r="I2897" s="473"/>
      <c r="J2897" s="473"/>
      <c r="K2897" s="934"/>
      <c r="L2897" s="931"/>
      <c r="M2897" s="931"/>
      <c r="N2897" s="683"/>
    </row>
    <row r="2898" spans="1:14" s="474" customFormat="1" ht="15" customHeight="1" x14ac:dyDescent="0.25">
      <c r="A2898" s="1014"/>
      <c r="B2898" s="997"/>
      <c r="C2898" s="1011"/>
      <c r="D2898" s="1012"/>
      <c r="E2898" s="1013"/>
      <c r="F2898" s="477" t="s">
        <v>8753</v>
      </c>
      <c r="G2898" s="473">
        <v>1</v>
      </c>
      <c r="H2898" s="999"/>
      <c r="I2898" s="473"/>
      <c r="J2898" s="473"/>
      <c r="K2898" s="934"/>
      <c r="L2898" s="931"/>
      <c r="M2898" s="931"/>
      <c r="N2898" s="683"/>
    </row>
    <row r="2899" spans="1:14" s="474" customFormat="1" ht="15" customHeight="1" x14ac:dyDescent="0.25">
      <c r="A2899" s="1014"/>
      <c r="B2899" s="997"/>
      <c r="C2899" s="1011"/>
      <c r="D2899" s="1012"/>
      <c r="E2899" s="1013"/>
      <c r="F2899" s="477" t="s">
        <v>8754</v>
      </c>
      <c r="G2899" s="473">
        <v>1</v>
      </c>
      <c r="H2899" s="999"/>
      <c r="I2899" s="473"/>
      <c r="J2899" s="473"/>
      <c r="K2899" s="934"/>
      <c r="L2899" s="931"/>
      <c r="M2899" s="931"/>
      <c r="N2899" s="683"/>
    </row>
    <row r="2900" spans="1:14" s="474" customFormat="1" ht="15" customHeight="1" x14ac:dyDescent="0.25">
      <c r="A2900" s="1014"/>
      <c r="B2900" s="997"/>
      <c r="C2900" s="1011"/>
      <c r="D2900" s="1012"/>
      <c r="E2900" s="1013"/>
      <c r="F2900" s="477" t="s">
        <v>8669</v>
      </c>
      <c r="G2900" s="473">
        <v>1</v>
      </c>
      <c r="H2900" s="999"/>
      <c r="I2900" s="473"/>
      <c r="J2900" s="473"/>
      <c r="K2900" s="934"/>
      <c r="L2900" s="931"/>
      <c r="M2900" s="931"/>
      <c r="N2900" s="683"/>
    </row>
    <row r="2901" spans="1:14" s="474" customFormat="1" ht="15" customHeight="1" x14ac:dyDescent="0.25">
      <c r="A2901" s="1014"/>
      <c r="B2901" s="997"/>
      <c r="C2901" s="1011"/>
      <c r="D2901" s="1012"/>
      <c r="E2901" s="1013"/>
      <c r="F2901" s="477" t="s">
        <v>8670</v>
      </c>
      <c r="G2901" s="473">
        <v>1</v>
      </c>
      <c r="H2901" s="999"/>
      <c r="I2901" s="473"/>
      <c r="J2901" s="473"/>
      <c r="K2901" s="934"/>
      <c r="L2901" s="931"/>
      <c r="M2901" s="931"/>
      <c r="N2901" s="683"/>
    </row>
    <row r="2902" spans="1:14" s="474" customFormat="1" ht="15" customHeight="1" x14ac:dyDescent="0.25">
      <c r="A2902" s="1014"/>
      <c r="B2902" s="997"/>
      <c r="C2902" s="1011"/>
      <c r="D2902" s="1012"/>
      <c r="E2902" s="1013"/>
      <c r="F2902" s="477" t="s">
        <v>8692</v>
      </c>
      <c r="G2902" s="473">
        <v>0</v>
      </c>
      <c r="H2902" s="999"/>
      <c r="I2902" s="473"/>
      <c r="J2902" s="473"/>
      <c r="K2902" s="934"/>
      <c r="L2902" s="931"/>
      <c r="M2902" s="931"/>
      <c r="N2902" s="683"/>
    </row>
    <row r="2903" spans="1:14" s="474" customFormat="1" ht="15" customHeight="1" x14ac:dyDescent="0.25">
      <c r="A2903" s="1014"/>
      <c r="B2903" s="997"/>
      <c r="C2903" s="1011"/>
      <c r="D2903" s="1012"/>
      <c r="E2903" s="1013"/>
      <c r="F2903" s="477" t="s">
        <v>8709</v>
      </c>
      <c r="G2903" s="473">
        <v>0</v>
      </c>
      <c r="H2903" s="999"/>
      <c r="I2903" s="473"/>
      <c r="J2903" s="473"/>
      <c r="K2903" s="934"/>
      <c r="L2903" s="931"/>
      <c r="M2903" s="931"/>
      <c r="N2903" s="683"/>
    </row>
    <row r="2904" spans="1:14" s="474" customFormat="1" ht="15" customHeight="1" x14ac:dyDescent="0.25">
      <c r="A2904" s="1014"/>
      <c r="B2904" s="997"/>
      <c r="C2904" s="1011"/>
      <c r="D2904" s="1012"/>
      <c r="E2904" s="1013"/>
      <c r="F2904" s="477" t="s">
        <v>8694</v>
      </c>
      <c r="G2904" s="473"/>
      <c r="H2904" s="999"/>
      <c r="I2904" s="473"/>
      <c r="J2904" s="473"/>
      <c r="K2904" s="934"/>
      <c r="L2904" s="931"/>
      <c r="M2904" s="931"/>
      <c r="N2904" s="683"/>
    </row>
    <row r="2905" spans="1:14" s="474" customFormat="1" ht="22.5" x14ac:dyDescent="0.25">
      <c r="A2905" s="1014"/>
      <c r="B2905" s="997"/>
      <c r="C2905" s="1011"/>
      <c r="D2905" s="1012"/>
      <c r="E2905" s="1013"/>
      <c r="F2905" s="477" t="s">
        <v>8755</v>
      </c>
      <c r="G2905" s="473"/>
      <c r="H2905" s="999"/>
      <c r="I2905" s="473"/>
      <c r="J2905" s="473"/>
      <c r="K2905" s="934"/>
      <c r="L2905" s="931"/>
      <c r="M2905" s="931"/>
      <c r="N2905" s="683"/>
    </row>
    <row r="2906" spans="1:14" s="474" customFormat="1" ht="15" customHeight="1" x14ac:dyDescent="0.25">
      <c r="A2906" s="1014"/>
      <c r="B2906" s="997"/>
      <c r="C2906" s="1011"/>
      <c r="D2906" s="1012"/>
      <c r="E2906" s="1013"/>
      <c r="F2906" s="477" t="s">
        <v>8672</v>
      </c>
      <c r="G2906" s="473">
        <v>1</v>
      </c>
      <c r="H2906" s="999"/>
      <c r="I2906" s="473"/>
      <c r="J2906" s="473"/>
      <c r="K2906" s="934"/>
      <c r="L2906" s="931"/>
      <c r="M2906" s="931"/>
      <c r="N2906" s="683"/>
    </row>
    <row r="2907" spans="1:14" s="474" customFormat="1" ht="15" customHeight="1" x14ac:dyDescent="0.25">
      <c r="A2907" s="1014"/>
      <c r="B2907" s="997"/>
      <c r="C2907" s="1011"/>
      <c r="D2907" s="1012"/>
      <c r="E2907" s="1013"/>
      <c r="F2907" s="477" t="s">
        <v>8756</v>
      </c>
      <c r="G2907" s="473">
        <v>1</v>
      </c>
      <c r="H2907" s="999"/>
      <c r="I2907" s="473"/>
      <c r="J2907" s="473"/>
      <c r="K2907" s="934"/>
      <c r="L2907" s="931"/>
      <c r="M2907" s="931"/>
      <c r="N2907" s="683"/>
    </row>
    <row r="2908" spans="1:14" s="474" customFormat="1" ht="15" customHeight="1" x14ac:dyDescent="0.25">
      <c r="A2908" s="1014"/>
      <c r="B2908" s="997"/>
      <c r="C2908" s="1011"/>
      <c r="D2908" s="1012"/>
      <c r="E2908" s="1013"/>
      <c r="F2908" s="477" t="s">
        <v>8757</v>
      </c>
      <c r="G2908" s="473">
        <v>1</v>
      </c>
      <c r="H2908" s="999"/>
      <c r="I2908" s="473"/>
      <c r="J2908" s="473"/>
      <c r="K2908" s="934"/>
      <c r="L2908" s="931"/>
      <c r="M2908" s="931"/>
      <c r="N2908" s="683"/>
    </row>
    <row r="2909" spans="1:14" s="474" customFormat="1" ht="15" customHeight="1" x14ac:dyDescent="0.25">
      <c r="A2909" s="1014"/>
      <c r="B2909" s="997"/>
      <c r="C2909" s="1011"/>
      <c r="D2909" s="1012"/>
      <c r="E2909" s="1013"/>
      <c r="F2909" s="477" t="s">
        <v>8708</v>
      </c>
      <c r="G2909" s="473">
        <v>1</v>
      </c>
      <c r="H2909" s="999"/>
      <c r="I2909" s="473"/>
      <c r="J2909" s="473"/>
      <c r="K2909" s="934"/>
      <c r="L2909" s="931"/>
      <c r="M2909" s="931"/>
      <c r="N2909" s="683"/>
    </row>
    <row r="2910" spans="1:14" s="474" customFormat="1" ht="15" customHeight="1" x14ac:dyDescent="0.25">
      <c r="A2910" s="1014"/>
      <c r="B2910" s="997"/>
      <c r="C2910" s="1011"/>
      <c r="D2910" s="1012"/>
      <c r="E2910" s="1013"/>
      <c r="F2910" s="477" t="s">
        <v>8669</v>
      </c>
      <c r="G2910" s="473">
        <v>1</v>
      </c>
      <c r="H2910" s="999"/>
      <c r="I2910" s="473"/>
      <c r="J2910" s="473"/>
      <c r="K2910" s="934"/>
      <c r="L2910" s="931"/>
      <c r="M2910" s="931"/>
      <c r="N2910" s="683"/>
    </row>
    <row r="2911" spans="1:14" s="474" customFormat="1" ht="15" customHeight="1" x14ac:dyDescent="0.25">
      <c r="A2911" s="1014"/>
      <c r="B2911" s="997"/>
      <c r="C2911" s="1011"/>
      <c r="D2911" s="1012"/>
      <c r="E2911" s="1013"/>
      <c r="F2911" s="477" t="s">
        <v>8676</v>
      </c>
      <c r="G2911" s="473"/>
      <c r="H2911" s="999"/>
      <c r="I2911" s="473"/>
      <c r="J2911" s="473"/>
      <c r="K2911" s="934"/>
      <c r="L2911" s="931"/>
      <c r="M2911" s="931"/>
      <c r="N2911" s="683"/>
    </row>
    <row r="2912" spans="1:14" s="474" customFormat="1" ht="15" customHeight="1" x14ac:dyDescent="0.25">
      <c r="A2912" s="1014"/>
      <c r="B2912" s="997"/>
      <c r="C2912" s="1011"/>
      <c r="D2912" s="1012"/>
      <c r="E2912" s="1013"/>
      <c r="F2912" s="477" t="s">
        <v>8677</v>
      </c>
      <c r="G2912" s="473">
        <v>0</v>
      </c>
      <c r="H2912" s="999"/>
      <c r="I2912" s="473"/>
      <c r="J2912" s="473"/>
      <c r="K2912" s="934"/>
      <c r="L2912" s="931"/>
      <c r="M2912" s="931"/>
      <c r="N2912" s="683"/>
    </row>
    <row r="2913" spans="1:14" s="474" customFormat="1" ht="15" customHeight="1" x14ac:dyDescent="0.25">
      <c r="A2913" s="1014"/>
      <c r="B2913" s="997"/>
      <c r="C2913" s="1011"/>
      <c r="D2913" s="1012"/>
      <c r="E2913" s="1013"/>
      <c r="F2913" s="477" t="s">
        <v>8678</v>
      </c>
      <c r="G2913" s="473">
        <v>5</v>
      </c>
      <c r="H2913" s="999"/>
      <c r="I2913" s="473"/>
      <c r="J2913" s="473"/>
      <c r="K2913" s="934"/>
      <c r="L2913" s="931"/>
      <c r="M2913" s="931"/>
      <c r="N2913" s="683"/>
    </row>
    <row r="2914" spans="1:14" s="474" customFormat="1" ht="15" customHeight="1" x14ac:dyDescent="0.25">
      <c r="A2914" s="1014"/>
      <c r="B2914" s="997"/>
      <c r="C2914" s="1011"/>
      <c r="D2914" s="1012"/>
      <c r="E2914" s="1013"/>
      <c r="F2914" s="477" t="s">
        <v>8714</v>
      </c>
      <c r="G2914" s="473">
        <v>0</v>
      </c>
      <c r="H2914" s="999"/>
      <c r="I2914" s="473"/>
      <c r="J2914" s="473"/>
      <c r="K2914" s="934"/>
      <c r="L2914" s="931"/>
      <c r="M2914" s="931"/>
      <c r="N2914" s="683"/>
    </row>
    <row r="2915" spans="1:14" s="474" customFormat="1" ht="15" customHeight="1" x14ac:dyDescent="0.25">
      <c r="A2915" s="1014"/>
      <c r="B2915" s="997"/>
      <c r="C2915" s="1011"/>
      <c r="D2915" s="1012"/>
      <c r="E2915" s="1013"/>
      <c r="F2915" s="477" t="s">
        <v>8679</v>
      </c>
      <c r="G2915" s="473">
        <v>1</v>
      </c>
      <c r="H2915" s="999"/>
      <c r="I2915" s="473"/>
      <c r="J2915" s="473"/>
      <c r="K2915" s="935"/>
      <c r="L2915" s="932"/>
      <c r="M2915" s="932"/>
      <c r="N2915" s="683"/>
    </row>
    <row r="2916" spans="1:14" s="474" customFormat="1" ht="22.5" x14ac:dyDescent="0.25">
      <c r="A2916" s="1014" t="s">
        <v>8758</v>
      </c>
      <c r="B2916" s="997" t="s">
        <v>8651</v>
      </c>
      <c r="C2916" s="1011" t="s">
        <v>7923</v>
      </c>
      <c r="D2916" s="1012" t="s">
        <v>8652</v>
      </c>
      <c r="E2916" s="1013" t="s">
        <v>8005</v>
      </c>
      <c r="F2916" s="477" t="s">
        <v>8759</v>
      </c>
      <c r="G2916" s="473"/>
      <c r="H2916" s="999" t="s">
        <v>8654</v>
      </c>
      <c r="I2916" s="473"/>
      <c r="J2916" s="473"/>
      <c r="K2916" s="933"/>
      <c r="L2916" s="930"/>
      <c r="M2916" s="930"/>
      <c r="N2916" s="683"/>
    </row>
    <row r="2917" spans="1:14" s="474" customFormat="1" ht="22.5" x14ac:dyDescent="0.25">
      <c r="A2917" s="1014"/>
      <c r="B2917" s="997"/>
      <c r="C2917" s="1011"/>
      <c r="D2917" s="1012"/>
      <c r="E2917" s="1013"/>
      <c r="F2917" s="477" t="s">
        <v>8682</v>
      </c>
      <c r="G2917" s="473">
        <v>2</v>
      </c>
      <c r="H2917" s="999"/>
      <c r="I2917" s="473"/>
      <c r="J2917" s="473"/>
      <c r="K2917" s="934"/>
      <c r="L2917" s="931"/>
      <c r="M2917" s="931"/>
      <c r="N2917" s="683"/>
    </row>
    <row r="2918" spans="1:14" s="474" customFormat="1" ht="15" customHeight="1" x14ac:dyDescent="0.25">
      <c r="A2918" s="1014"/>
      <c r="B2918" s="997"/>
      <c r="C2918" s="1011"/>
      <c r="D2918" s="1012"/>
      <c r="E2918" s="1013"/>
      <c r="F2918" s="477" t="s">
        <v>8683</v>
      </c>
      <c r="G2918" s="473">
        <v>1</v>
      </c>
      <c r="H2918" s="999"/>
      <c r="I2918" s="473"/>
      <c r="J2918" s="473"/>
      <c r="K2918" s="934"/>
      <c r="L2918" s="931"/>
      <c r="M2918" s="931"/>
      <c r="N2918" s="683"/>
    </row>
    <row r="2919" spans="1:14" s="474" customFormat="1" ht="15" customHeight="1" x14ac:dyDescent="0.25">
      <c r="A2919" s="1014"/>
      <c r="B2919" s="997"/>
      <c r="C2919" s="1011"/>
      <c r="D2919" s="1012"/>
      <c r="E2919" s="1013"/>
      <c r="F2919" s="477" t="s">
        <v>8684</v>
      </c>
      <c r="G2919" s="473">
        <v>1</v>
      </c>
      <c r="H2919" s="999"/>
      <c r="I2919" s="473"/>
      <c r="J2919" s="473"/>
      <c r="K2919" s="934"/>
      <c r="L2919" s="931"/>
      <c r="M2919" s="931"/>
      <c r="N2919" s="683"/>
    </row>
    <row r="2920" spans="1:14" s="474" customFormat="1" ht="15" customHeight="1" x14ac:dyDescent="0.25">
      <c r="A2920" s="1014"/>
      <c r="B2920" s="997"/>
      <c r="C2920" s="1011"/>
      <c r="D2920" s="1012"/>
      <c r="E2920" s="1013"/>
      <c r="F2920" s="477" t="s">
        <v>8760</v>
      </c>
      <c r="G2920" s="473">
        <v>1</v>
      </c>
      <c r="H2920" s="999"/>
      <c r="I2920" s="473"/>
      <c r="J2920" s="473"/>
      <c r="K2920" s="934"/>
      <c r="L2920" s="931"/>
      <c r="M2920" s="931"/>
      <c r="N2920" s="683"/>
    </row>
    <row r="2921" spans="1:14" s="474" customFormat="1" ht="15" customHeight="1" x14ac:dyDescent="0.25">
      <c r="A2921" s="1014"/>
      <c r="B2921" s="997"/>
      <c r="C2921" s="1011"/>
      <c r="D2921" s="1012"/>
      <c r="E2921" s="1013"/>
      <c r="F2921" s="477" t="s">
        <v>8656</v>
      </c>
      <c r="G2921" s="473">
        <v>1</v>
      </c>
      <c r="H2921" s="999"/>
      <c r="I2921" s="473"/>
      <c r="J2921" s="473"/>
      <c r="K2921" s="934"/>
      <c r="L2921" s="931"/>
      <c r="M2921" s="931"/>
      <c r="N2921" s="683"/>
    </row>
    <row r="2922" spans="1:14" s="474" customFormat="1" ht="15" customHeight="1" x14ac:dyDescent="0.25">
      <c r="A2922" s="1014"/>
      <c r="B2922" s="997"/>
      <c r="C2922" s="1011"/>
      <c r="D2922" s="1012"/>
      <c r="E2922" s="1013"/>
      <c r="F2922" s="477" t="s">
        <v>8657</v>
      </c>
      <c r="G2922" s="473">
        <v>2</v>
      </c>
      <c r="H2922" s="999"/>
      <c r="I2922" s="473"/>
      <c r="J2922" s="473"/>
      <c r="K2922" s="934"/>
      <c r="L2922" s="931"/>
      <c r="M2922" s="931"/>
      <c r="N2922" s="683"/>
    </row>
    <row r="2923" spans="1:14" s="474" customFormat="1" ht="15" customHeight="1" x14ac:dyDescent="0.25">
      <c r="A2923" s="1014"/>
      <c r="B2923" s="997"/>
      <c r="C2923" s="1011"/>
      <c r="D2923" s="1012"/>
      <c r="E2923" s="1013"/>
      <c r="F2923" s="477" t="s">
        <v>8761</v>
      </c>
      <c r="G2923" s="473">
        <v>1</v>
      </c>
      <c r="H2923" s="999"/>
      <c r="I2923" s="473"/>
      <c r="J2923" s="473"/>
      <c r="K2923" s="934"/>
      <c r="L2923" s="931"/>
      <c r="M2923" s="931"/>
      <c r="N2923" s="683"/>
    </row>
    <row r="2924" spans="1:14" s="474" customFormat="1" ht="15" customHeight="1" x14ac:dyDescent="0.25">
      <c r="A2924" s="1014"/>
      <c r="B2924" s="997"/>
      <c r="C2924" s="1011"/>
      <c r="D2924" s="1012"/>
      <c r="E2924" s="1013"/>
      <c r="F2924" s="477" t="s">
        <v>8762</v>
      </c>
      <c r="G2924" s="473">
        <v>1</v>
      </c>
      <c r="H2924" s="999"/>
      <c r="I2924" s="473"/>
      <c r="J2924" s="473"/>
      <c r="K2924" s="934"/>
      <c r="L2924" s="931"/>
      <c r="M2924" s="931"/>
      <c r="N2924" s="683"/>
    </row>
    <row r="2925" spans="1:14" s="474" customFormat="1" ht="15" customHeight="1" x14ac:dyDescent="0.25">
      <c r="A2925" s="1014"/>
      <c r="B2925" s="997"/>
      <c r="C2925" s="1011"/>
      <c r="D2925" s="1012"/>
      <c r="E2925" s="1013"/>
      <c r="F2925" s="477" t="s">
        <v>8660</v>
      </c>
      <c r="G2925" s="473">
        <v>0</v>
      </c>
      <c r="H2925" s="999"/>
      <c r="I2925" s="473"/>
      <c r="J2925" s="473"/>
      <c r="K2925" s="934"/>
      <c r="L2925" s="931"/>
      <c r="M2925" s="931"/>
      <c r="N2925" s="683"/>
    </row>
    <row r="2926" spans="1:14" s="474" customFormat="1" ht="22.5" x14ac:dyDescent="0.25">
      <c r="A2926" s="1014"/>
      <c r="B2926" s="997"/>
      <c r="C2926" s="1011"/>
      <c r="D2926" s="1012"/>
      <c r="E2926" s="1013"/>
      <c r="F2926" s="477" t="s">
        <v>8763</v>
      </c>
      <c r="G2926" s="473">
        <v>1</v>
      </c>
      <c r="H2926" s="999"/>
      <c r="I2926" s="473"/>
      <c r="J2926" s="473"/>
      <c r="K2926" s="934"/>
      <c r="L2926" s="931"/>
      <c r="M2926" s="931"/>
      <c r="N2926" s="683"/>
    </row>
    <row r="2927" spans="1:14" s="474" customFormat="1" ht="15" customHeight="1" x14ac:dyDescent="0.25">
      <c r="A2927" s="1014"/>
      <c r="B2927" s="997"/>
      <c r="C2927" s="1011"/>
      <c r="D2927" s="1012"/>
      <c r="E2927" s="1013"/>
      <c r="F2927" s="477" t="s">
        <v>8662</v>
      </c>
      <c r="G2927" s="473">
        <v>1</v>
      </c>
      <c r="H2927" s="999"/>
      <c r="I2927" s="473"/>
      <c r="J2927" s="473"/>
      <c r="K2927" s="934"/>
      <c r="L2927" s="931"/>
      <c r="M2927" s="931"/>
      <c r="N2927" s="683"/>
    </row>
    <row r="2928" spans="1:14" s="474" customFormat="1" ht="15" customHeight="1" x14ac:dyDescent="0.25">
      <c r="A2928" s="1014"/>
      <c r="B2928" s="997"/>
      <c r="C2928" s="1011"/>
      <c r="D2928" s="1012"/>
      <c r="E2928" s="1013"/>
      <c r="F2928" s="477" t="s">
        <v>8663</v>
      </c>
      <c r="G2928" s="473">
        <v>1</v>
      </c>
      <c r="H2928" s="999"/>
      <c r="I2928" s="473"/>
      <c r="J2928" s="473"/>
      <c r="K2928" s="934"/>
      <c r="L2928" s="931"/>
      <c r="M2928" s="931"/>
      <c r="N2928" s="683"/>
    </row>
    <row r="2929" spans="1:14" s="474" customFormat="1" ht="15" customHeight="1" x14ac:dyDescent="0.25">
      <c r="A2929" s="1014"/>
      <c r="B2929" s="997"/>
      <c r="C2929" s="1011"/>
      <c r="D2929" s="1012"/>
      <c r="E2929" s="1013"/>
      <c r="F2929" s="477" t="s">
        <v>8704</v>
      </c>
      <c r="G2929" s="473">
        <v>1</v>
      </c>
      <c r="H2929" s="999"/>
      <c r="I2929" s="473"/>
      <c r="J2929" s="473"/>
      <c r="K2929" s="934"/>
      <c r="L2929" s="931"/>
      <c r="M2929" s="931"/>
      <c r="N2929" s="683"/>
    </row>
    <row r="2930" spans="1:14" s="474" customFormat="1" ht="15" customHeight="1" x14ac:dyDescent="0.25">
      <c r="A2930" s="1014"/>
      <c r="B2930" s="997"/>
      <c r="C2930" s="1011"/>
      <c r="D2930" s="1012"/>
      <c r="E2930" s="1013"/>
      <c r="F2930" s="477" t="s">
        <v>8764</v>
      </c>
      <c r="G2930" s="473">
        <v>1</v>
      </c>
      <c r="H2930" s="999"/>
      <c r="I2930" s="473"/>
      <c r="J2930" s="473"/>
      <c r="K2930" s="934"/>
      <c r="L2930" s="931"/>
      <c r="M2930" s="931"/>
      <c r="N2930" s="683"/>
    </row>
    <row r="2931" spans="1:14" s="474" customFormat="1" ht="22.5" x14ac:dyDescent="0.25">
      <c r="A2931" s="1014"/>
      <c r="B2931" s="997"/>
      <c r="C2931" s="1011"/>
      <c r="D2931" s="1012"/>
      <c r="E2931" s="1013"/>
      <c r="F2931" s="477" t="s">
        <v>8765</v>
      </c>
      <c r="G2931" s="473">
        <v>2</v>
      </c>
      <c r="H2931" s="999"/>
      <c r="I2931" s="473"/>
      <c r="J2931" s="473"/>
      <c r="K2931" s="934"/>
      <c r="L2931" s="931"/>
      <c r="M2931" s="931"/>
      <c r="N2931" s="683"/>
    </row>
    <row r="2932" spans="1:14" s="474" customFormat="1" ht="15" customHeight="1" x14ac:dyDescent="0.25">
      <c r="A2932" s="1014"/>
      <c r="B2932" s="997"/>
      <c r="C2932" s="1011"/>
      <c r="D2932" s="1012"/>
      <c r="E2932" s="1013"/>
      <c r="F2932" s="477" t="s">
        <v>8766</v>
      </c>
      <c r="G2932" s="473">
        <v>2</v>
      </c>
      <c r="H2932" s="999"/>
      <c r="I2932" s="473"/>
      <c r="J2932" s="473"/>
      <c r="K2932" s="934"/>
      <c r="L2932" s="931"/>
      <c r="M2932" s="931"/>
      <c r="N2932" s="683"/>
    </row>
    <row r="2933" spans="1:14" s="474" customFormat="1" ht="15" customHeight="1" x14ac:dyDescent="0.25">
      <c r="A2933" s="1014"/>
      <c r="B2933" s="997"/>
      <c r="C2933" s="1011"/>
      <c r="D2933" s="1012"/>
      <c r="E2933" s="1013"/>
      <c r="F2933" s="477" t="s">
        <v>8754</v>
      </c>
      <c r="G2933" s="473">
        <v>2</v>
      </c>
      <c r="H2933" s="999"/>
      <c r="I2933" s="473"/>
      <c r="J2933" s="473"/>
      <c r="K2933" s="934"/>
      <c r="L2933" s="931"/>
      <c r="M2933" s="931"/>
      <c r="N2933" s="683"/>
    </row>
    <row r="2934" spans="1:14" s="474" customFormat="1" ht="15" customHeight="1" x14ac:dyDescent="0.25">
      <c r="A2934" s="1014"/>
      <c r="B2934" s="997"/>
      <c r="C2934" s="1011"/>
      <c r="D2934" s="1012"/>
      <c r="E2934" s="1013"/>
      <c r="F2934" s="477" t="s">
        <v>8669</v>
      </c>
      <c r="G2934" s="473">
        <v>1</v>
      </c>
      <c r="H2934" s="999"/>
      <c r="I2934" s="473"/>
      <c r="J2934" s="473"/>
      <c r="K2934" s="934"/>
      <c r="L2934" s="931"/>
      <c r="M2934" s="931"/>
      <c r="N2934" s="683"/>
    </row>
    <row r="2935" spans="1:14" s="474" customFormat="1" ht="15" customHeight="1" x14ac:dyDescent="0.25">
      <c r="A2935" s="1014"/>
      <c r="B2935" s="997"/>
      <c r="C2935" s="1011"/>
      <c r="D2935" s="1012"/>
      <c r="E2935" s="1013"/>
      <c r="F2935" s="477" t="s">
        <v>8767</v>
      </c>
      <c r="G2935" s="473">
        <v>4</v>
      </c>
      <c r="H2935" s="999"/>
      <c r="I2935" s="473"/>
      <c r="J2935" s="473"/>
      <c r="K2935" s="934"/>
      <c r="L2935" s="931"/>
      <c r="M2935" s="931"/>
      <c r="N2935" s="683"/>
    </row>
    <row r="2936" spans="1:14" s="474" customFormat="1" ht="15" customHeight="1" x14ac:dyDescent="0.25">
      <c r="A2936" s="1014"/>
      <c r="B2936" s="997"/>
      <c r="C2936" s="1011"/>
      <c r="D2936" s="1012"/>
      <c r="E2936" s="1013"/>
      <c r="F2936" s="477" t="s">
        <v>8670</v>
      </c>
      <c r="G2936" s="473">
        <v>0</v>
      </c>
      <c r="H2936" s="999"/>
      <c r="I2936" s="473"/>
      <c r="J2936" s="473"/>
      <c r="K2936" s="934"/>
      <c r="L2936" s="931"/>
      <c r="M2936" s="931"/>
      <c r="N2936" s="683"/>
    </row>
    <row r="2937" spans="1:14" s="474" customFormat="1" ht="15" customHeight="1" x14ac:dyDescent="0.25">
      <c r="A2937" s="1014"/>
      <c r="B2937" s="997"/>
      <c r="C2937" s="1011"/>
      <c r="D2937" s="1012"/>
      <c r="E2937" s="1013"/>
      <c r="F2937" s="477" t="s">
        <v>8692</v>
      </c>
      <c r="G2937" s="473"/>
      <c r="H2937" s="999"/>
      <c r="I2937" s="473"/>
      <c r="J2937" s="473"/>
      <c r="K2937" s="934"/>
      <c r="L2937" s="931"/>
      <c r="M2937" s="931"/>
      <c r="N2937" s="683"/>
    </row>
    <row r="2938" spans="1:14" s="474" customFormat="1" ht="15" customHeight="1" x14ac:dyDescent="0.25">
      <c r="A2938" s="1014"/>
      <c r="B2938" s="997"/>
      <c r="C2938" s="1011"/>
      <c r="D2938" s="1012"/>
      <c r="E2938" s="1013"/>
      <c r="F2938" s="477" t="s">
        <v>8709</v>
      </c>
      <c r="G2938" s="473">
        <v>0</v>
      </c>
      <c r="H2938" s="999"/>
      <c r="I2938" s="473"/>
      <c r="J2938" s="473"/>
      <c r="K2938" s="934"/>
      <c r="L2938" s="931"/>
      <c r="M2938" s="931"/>
      <c r="N2938" s="683"/>
    </row>
    <row r="2939" spans="1:14" s="474" customFormat="1" ht="15" customHeight="1" x14ac:dyDescent="0.25">
      <c r="A2939" s="1014"/>
      <c r="B2939" s="997"/>
      <c r="C2939" s="1011"/>
      <c r="D2939" s="1012"/>
      <c r="E2939" s="1013"/>
      <c r="F2939" s="477" t="s">
        <v>8694</v>
      </c>
      <c r="G2939" s="473"/>
      <c r="H2939" s="999"/>
      <c r="I2939" s="473"/>
      <c r="J2939" s="473"/>
      <c r="K2939" s="934"/>
      <c r="L2939" s="931"/>
      <c r="M2939" s="931"/>
      <c r="N2939" s="683"/>
    </row>
    <row r="2940" spans="1:14" s="474" customFormat="1" ht="22.5" x14ac:dyDescent="0.25">
      <c r="A2940" s="1014"/>
      <c r="B2940" s="997"/>
      <c r="C2940" s="1011"/>
      <c r="D2940" s="1012"/>
      <c r="E2940" s="1013"/>
      <c r="F2940" s="477" t="s">
        <v>8768</v>
      </c>
      <c r="G2940" s="473"/>
      <c r="H2940" s="999"/>
      <c r="I2940" s="473"/>
      <c r="J2940" s="473"/>
      <c r="K2940" s="934"/>
      <c r="L2940" s="931"/>
      <c r="M2940" s="931"/>
      <c r="N2940" s="683"/>
    </row>
    <row r="2941" spans="1:14" s="474" customFormat="1" ht="15" customHeight="1" x14ac:dyDescent="0.25">
      <c r="A2941" s="1014"/>
      <c r="B2941" s="997"/>
      <c r="C2941" s="1011"/>
      <c r="D2941" s="1012"/>
      <c r="E2941" s="1013"/>
      <c r="F2941" s="477" t="s">
        <v>8672</v>
      </c>
      <c r="G2941" s="473">
        <v>1</v>
      </c>
      <c r="H2941" s="999"/>
      <c r="I2941" s="473"/>
      <c r="J2941" s="473"/>
      <c r="K2941" s="934"/>
      <c r="L2941" s="931"/>
      <c r="M2941" s="931"/>
      <c r="N2941" s="683"/>
    </row>
    <row r="2942" spans="1:14" s="474" customFormat="1" ht="22.5" x14ac:dyDescent="0.25">
      <c r="A2942" s="1014"/>
      <c r="B2942" s="997"/>
      <c r="C2942" s="1011"/>
      <c r="D2942" s="1012"/>
      <c r="E2942" s="1013"/>
      <c r="F2942" s="477" t="s">
        <v>8769</v>
      </c>
      <c r="G2942" s="473">
        <v>2</v>
      </c>
      <c r="H2942" s="999"/>
      <c r="I2942" s="473"/>
      <c r="J2942" s="473"/>
      <c r="K2942" s="934"/>
      <c r="L2942" s="931"/>
      <c r="M2942" s="931"/>
      <c r="N2942" s="683"/>
    </row>
    <row r="2943" spans="1:14" s="474" customFormat="1" ht="15" customHeight="1" x14ac:dyDescent="0.25">
      <c r="A2943" s="1014"/>
      <c r="B2943" s="997"/>
      <c r="C2943" s="1011"/>
      <c r="D2943" s="1012"/>
      <c r="E2943" s="1013"/>
      <c r="F2943" s="477" t="s">
        <v>8770</v>
      </c>
      <c r="G2943" s="473">
        <v>2</v>
      </c>
      <c r="H2943" s="999"/>
      <c r="I2943" s="473"/>
      <c r="J2943" s="473"/>
      <c r="K2943" s="934"/>
      <c r="L2943" s="931"/>
      <c r="M2943" s="931"/>
      <c r="N2943" s="683"/>
    </row>
    <row r="2944" spans="1:14" s="474" customFormat="1" ht="15" customHeight="1" x14ac:dyDescent="0.25">
      <c r="A2944" s="1014"/>
      <c r="B2944" s="997"/>
      <c r="C2944" s="1011"/>
      <c r="D2944" s="1012"/>
      <c r="E2944" s="1013"/>
      <c r="F2944" s="477" t="s">
        <v>8708</v>
      </c>
      <c r="G2944" s="473">
        <v>0</v>
      </c>
      <c r="H2944" s="999"/>
      <c r="I2944" s="473"/>
      <c r="J2944" s="473"/>
      <c r="K2944" s="934"/>
      <c r="L2944" s="931"/>
      <c r="M2944" s="931"/>
      <c r="N2944" s="683"/>
    </row>
    <row r="2945" spans="1:14" s="474" customFormat="1" ht="15" customHeight="1" x14ac:dyDescent="0.25">
      <c r="A2945" s="1014"/>
      <c r="B2945" s="997"/>
      <c r="C2945" s="1011"/>
      <c r="D2945" s="1012"/>
      <c r="E2945" s="1013"/>
      <c r="F2945" s="477" t="s">
        <v>8669</v>
      </c>
      <c r="G2945" s="473">
        <v>1</v>
      </c>
      <c r="H2945" s="999"/>
      <c r="I2945" s="473"/>
      <c r="J2945" s="473"/>
      <c r="K2945" s="934"/>
      <c r="L2945" s="931"/>
      <c r="M2945" s="931"/>
      <c r="N2945" s="683"/>
    </row>
    <row r="2946" spans="1:14" s="474" customFormat="1" ht="15" customHeight="1" x14ac:dyDescent="0.25">
      <c r="A2946" s="1014"/>
      <c r="B2946" s="997"/>
      <c r="C2946" s="1011"/>
      <c r="D2946" s="1012"/>
      <c r="E2946" s="1013"/>
      <c r="F2946" s="477" t="s">
        <v>8676</v>
      </c>
      <c r="G2946" s="473"/>
      <c r="H2946" s="999"/>
      <c r="I2946" s="473"/>
      <c r="J2946" s="473"/>
      <c r="K2946" s="934"/>
      <c r="L2946" s="931"/>
      <c r="M2946" s="931"/>
      <c r="N2946" s="683"/>
    </row>
    <row r="2947" spans="1:14" s="474" customFormat="1" ht="15" customHeight="1" x14ac:dyDescent="0.25">
      <c r="A2947" s="1014"/>
      <c r="B2947" s="997"/>
      <c r="C2947" s="1011"/>
      <c r="D2947" s="1012"/>
      <c r="E2947" s="1013"/>
      <c r="F2947" s="477" t="s">
        <v>8677</v>
      </c>
      <c r="G2947" s="473">
        <v>0</v>
      </c>
      <c r="H2947" s="999"/>
      <c r="I2947" s="473"/>
      <c r="J2947" s="473"/>
      <c r="K2947" s="934"/>
      <c r="L2947" s="931"/>
      <c r="M2947" s="931"/>
      <c r="N2947" s="683"/>
    </row>
    <row r="2948" spans="1:14" s="474" customFormat="1" ht="15" customHeight="1" x14ac:dyDescent="0.25">
      <c r="A2948" s="1014"/>
      <c r="B2948" s="997"/>
      <c r="C2948" s="1011"/>
      <c r="D2948" s="1012"/>
      <c r="E2948" s="1013"/>
      <c r="F2948" s="477" t="s">
        <v>8678</v>
      </c>
      <c r="G2948" s="473">
        <v>5</v>
      </c>
      <c r="H2948" s="999"/>
      <c r="I2948" s="473"/>
      <c r="J2948" s="473"/>
      <c r="K2948" s="934"/>
      <c r="L2948" s="931"/>
      <c r="M2948" s="931"/>
      <c r="N2948" s="683"/>
    </row>
    <row r="2949" spans="1:14" s="474" customFormat="1" ht="15" customHeight="1" x14ac:dyDescent="0.25">
      <c r="A2949" s="1014"/>
      <c r="B2949" s="997"/>
      <c r="C2949" s="1011"/>
      <c r="D2949" s="1012"/>
      <c r="E2949" s="1013"/>
      <c r="F2949" s="477" t="s">
        <v>8714</v>
      </c>
      <c r="G2949" s="473">
        <v>0</v>
      </c>
      <c r="H2949" s="999"/>
      <c r="I2949" s="473"/>
      <c r="J2949" s="473"/>
      <c r="K2949" s="934"/>
      <c r="L2949" s="931"/>
      <c r="M2949" s="931"/>
      <c r="N2949" s="683"/>
    </row>
    <row r="2950" spans="1:14" s="474" customFormat="1" ht="15" customHeight="1" x14ac:dyDescent="0.25">
      <c r="A2950" s="1014"/>
      <c r="B2950" s="997"/>
      <c r="C2950" s="1011"/>
      <c r="D2950" s="1012"/>
      <c r="E2950" s="1013"/>
      <c r="F2950" s="477" t="s">
        <v>8679</v>
      </c>
      <c r="G2950" s="473">
        <v>1</v>
      </c>
      <c r="H2950" s="999"/>
      <c r="I2950" s="473"/>
      <c r="J2950" s="473"/>
      <c r="K2950" s="935"/>
      <c r="L2950" s="932"/>
      <c r="M2950" s="932"/>
      <c r="N2950" s="683"/>
    </row>
    <row r="2951" spans="1:14" s="474" customFormat="1" ht="22.5" x14ac:dyDescent="0.25">
      <c r="A2951" s="1014" t="s">
        <v>8771</v>
      </c>
      <c r="B2951" s="997" t="s">
        <v>8651</v>
      </c>
      <c r="C2951" s="1011" t="s">
        <v>7923</v>
      </c>
      <c r="D2951" s="1012" t="s">
        <v>8652</v>
      </c>
      <c r="E2951" s="1013" t="s">
        <v>8111</v>
      </c>
      <c r="F2951" s="477" t="s">
        <v>8772</v>
      </c>
      <c r="G2951" s="473"/>
      <c r="H2951" s="999" t="s">
        <v>8654</v>
      </c>
      <c r="I2951" s="473"/>
      <c r="J2951" s="473"/>
      <c r="K2951" s="933"/>
      <c r="L2951" s="930"/>
      <c r="M2951" s="930"/>
      <c r="N2951" s="683"/>
    </row>
    <row r="2952" spans="1:14" s="474" customFormat="1" ht="22.5" x14ac:dyDescent="0.25">
      <c r="A2952" s="1014"/>
      <c r="B2952" s="997"/>
      <c r="C2952" s="1011"/>
      <c r="D2952" s="1012"/>
      <c r="E2952" s="1013"/>
      <c r="F2952" s="477" t="s">
        <v>8682</v>
      </c>
      <c r="G2952" s="473">
        <v>2</v>
      </c>
      <c r="H2952" s="999"/>
      <c r="I2952" s="473"/>
      <c r="J2952" s="473"/>
      <c r="K2952" s="934"/>
      <c r="L2952" s="931"/>
      <c r="M2952" s="931"/>
      <c r="N2952" s="683"/>
    </row>
    <row r="2953" spans="1:14" s="474" customFormat="1" ht="15" customHeight="1" x14ac:dyDescent="0.25">
      <c r="A2953" s="1014"/>
      <c r="B2953" s="997"/>
      <c r="C2953" s="1011"/>
      <c r="D2953" s="1012"/>
      <c r="E2953" s="1013"/>
      <c r="F2953" s="477" t="s">
        <v>8683</v>
      </c>
      <c r="G2953" s="473">
        <v>1</v>
      </c>
      <c r="H2953" s="999"/>
      <c r="I2953" s="473"/>
      <c r="J2953" s="473"/>
      <c r="K2953" s="934"/>
      <c r="L2953" s="931"/>
      <c r="M2953" s="931"/>
      <c r="N2953" s="683"/>
    </row>
    <row r="2954" spans="1:14" s="474" customFormat="1" ht="15" customHeight="1" x14ac:dyDescent="0.25">
      <c r="A2954" s="1014"/>
      <c r="B2954" s="997"/>
      <c r="C2954" s="1011"/>
      <c r="D2954" s="1012"/>
      <c r="E2954" s="1013"/>
      <c r="F2954" s="477" t="s">
        <v>8684</v>
      </c>
      <c r="G2954" s="473">
        <v>1</v>
      </c>
      <c r="H2954" s="999"/>
      <c r="I2954" s="473"/>
      <c r="J2954" s="473"/>
      <c r="K2954" s="934"/>
      <c r="L2954" s="931"/>
      <c r="M2954" s="931"/>
      <c r="N2954" s="683"/>
    </row>
    <row r="2955" spans="1:14" s="474" customFormat="1" ht="15" customHeight="1" x14ac:dyDescent="0.25">
      <c r="A2955" s="1014"/>
      <c r="B2955" s="997"/>
      <c r="C2955" s="1011"/>
      <c r="D2955" s="1012"/>
      <c r="E2955" s="1013"/>
      <c r="F2955" s="477" t="s">
        <v>8773</v>
      </c>
      <c r="G2955" s="473">
        <v>1</v>
      </c>
      <c r="H2955" s="999"/>
      <c r="I2955" s="473"/>
      <c r="J2955" s="473"/>
      <c r="K2955" s="934"/>
      <c r="L2955" s="931"/>
      <c r="M2955" s="931"/>
      <c r="N2955" s="683"/>
    </row>
    <row r="2956" spans="1:14" s="474" customFormat="1" ht="15" customHeight="1" x14ac:dyDescent="0.25">
      <c r="A2956" s="1014"/>
      <c r="B2956" s="997"/>
      <c r="C2956" s="1011"/>
      <c r="D2956" s="1012"/>
      <c r="E2956" s="1013"/>
      <c r="F2956" s="477" t="s">
        <v>8656</v>
      </c>
      <c r="G2956" s="473">
        <v>1</v>
      </c>
      <c r="H2956" s="999"/>
      <c r="I2956" s="473"/>
      <c r="J2956" s="473"/>
      <c r="K2956" s="934"/>
      <c r="L2956" s="931"/>
      <c r="M2956" s="931"/>
      <c r="N2956" s="683"/>
    </row>
    <row r="2957" spans="1:14" s="474" customFormat="1" ht="15" customHeight="1" x14ac:dyDescent="0.25">
      <c r="A2957" s="1014"/>
      <c r="B2957" s="997"/>
      <c r="C2957" s="1011"/>
      <c r="D2957" s="1012"/>
      <c r="E2957" s="1013"/>
      <c r="F2957" s="477" t="s">
        <v>8657</v>
      </c>
      <c r="G2957" s="473">
        <v>2</v>
      </c>
      <c r="H2957" s="999"/>
      <c r="I2957" s="473"/>
      <c r="J2957" s="473"/>
      <c r="K2957" s="934"/>
      <c r="L2957" s="931"/>
      <c r="M2957" s="931"/>
      <c r="N2957" s="683"/>
    </row>
    <row r="2958" spans="1:14" s="474" customFormat="1" ht="15" customHeight="1" x14ac:dyDescent="0.25">
      <c r="A2958" s="1014"/>
      <c r="B2958" s="997"/>
      <c r="C2958" s="1011"/>
      <c r="D2958" s="1012"/>
      <c r="E2958" s="1013"/>
      <c r="F2958" s="477" t="s">
        <v>8774</v>
      </c>
      <c r="G2958" s="473">
        <v>1</v>
      </c>
      <c r="H2958" s="999"/>
      <c r="I2958" s="473"/>
      <c r="J2958" s="473"/>
      <c r="K2958" s="934"/>
      <c r="L2958" s="931"/>
      <c r="M2958" s="931"/>
      <c r="N2958" s="683"/>
    </row>
    <row r="2959" spans="1:14" s="474" customFormat="1" ht="15" customHeight="1" x14ac:dyDescent="0.25">
      <c r="A2959" s="1014"/>
      <c r="B2959" s="997"/>
      <c r="C2959" s="1011"/>
      <c r="D2959" s="1012"/>
      <c r="E2959" s="1013"/>
      <c r="F2959" s="477" t="s">
        <v>8775</v>
      </c>
      <c r="G2959" s="473">
        <v>1</v>
      </c>
      <c r="H2959" s="999"/>
      <c r="I2959" s="473"/>
      <c r="J2959" s="473"/>
      <c r="K2959" s="934"/>
      <c r="L2959" s="931"/>
      <c r="M2959" s="931"/>
      <c r="N2959" s="683"/>
    </row>
    <row r="2960" spans="1:14" s="474" customFormat="1" ht="15" customHeight="1" x14ac:dyDescent="0.25">
      <c r="A2960" s="1014"/>
      <c r="B2960" s="997"/>
      <c r="C2960" s="1011"/>
      <c r="D2960" s="1012"/>
      <c r="E2960" s="1013"/>
      <c r="F2960" s="477" t="s">
        <v>8660</v>
      </c>
      <c r="G2960" s="473">
        <v>0</v>
      </c>
      <c r="H2960" s="999"/>
      <c r="I2960" s="473"/>
      <c r="J2960" s="473"/>
      <c r="K2960" s="934"/>
      <c r="L2960" s="931"/>
      <c r="M2960" s="931"/>
      <c r="N2960" s="683"/>
    </row>
    <row r="2961" spans="1:14" s="474" customFormat="1" ht="22.5" x14ac:dyDescent="0.25">
      <c r="A2961" s="1014"/>
      <c r="B2961" s="997"/>
      <c r="C2961" s="1011"/>
      <c r="D2961" s="1012"/>
      <c r="E2961" s="1013"/>
      <c r="F2961" s="477" t="s">
        <v>8776</v>
      </c>
      <c r="G2961" s="473">
        <v>1</v>
      </c>
      <c r="H2961" s="999"/>
      <c r="I2961" s="473"/>
      <c r="J2961" s="473"/>
      <c r="K2961" s="934"/>
      <c r="L2961" s="931"/>
      <c r="M2961" s="931"/>
      <c r="N2961" s="683"/>
    </row>
    <row r="2962" spans="1:14" s="474" customFormat="1" ht="15" customHeight="1" x14ac:dyDescent="0.25">
      <c r="A2962" s="1014"/>
      <c r="B2962" s="997"/>
      <c r="C2962" s="1011"/>
      <c r="D2962" s="1012"/>
      <c r="E2962" s="1013"/>
      <c r="F2962" s="477" t="s">
        <v>8662</v>
      </c>
      <c r="G2962" s="473">
        <v>1</v>
      </c>
      <c r="H2962" s="999"/>
      <c r="I2962" s="473"/>
      <c r="J2962" s="473"/>
      <c r="K2962" s="934"/>
      <c r="L2962" s="931"/>
      <c r="M2962" s="931"/>
      <c r="N2962" s="683"/>
    </row>
    <row r="2963" spans="1:14" s="474" customFormat="1" ht="15" customHeight="1" x14ac:dyDescent="0.25">
      <c r="A2963" s="1014"/>
      <c r="B2963" s="997"/>
      <c r="C2963" s="1011"/>
      <c r="D2963" s="1012"/>
      <c r="E2963" s="1013"/>
      <c r="F2963" s="477" t="s">
        <v>8663</v>
      </c>
      <c r="G2963" s="473">
        <v>1</v>
      </c>
      <c r="H2963" s="999"/>
      <c r="I2963" s="473"/>
      <c r="J2963" s="473"/>
      <c r="K2963" s="934"/>
      <c r="L2963" s="931"/>
      <c r="M2963" s="931"/>
      <c r="N2963" s="683"/>
    </row>
    <row r="2964" spans="1:14" s="474" customFormat="1" ht="15" customHeight="1" x14ac:dyDescent="0.25">
      <c r="A2964" s="1014"/>
      <c r="B2964" s="997"/>
      <c r="C2964" s="1011"/>
      <c r="D2964" s="1012"/>
      <c r="E2964" s="1013"/>
      <c r="F2964" s="477" t="s">
        <v>8704</v>
      </c>
      <c r="G2964" s="473">
        <v>1</v>
      </c>
      <c r="H2964" s="999"/>
      <c r="I2964" s="473"/>
      <c r="J2964" s="473"/>
      <c r="K2964" s="934"/>
      <c r="L2964" s="931"/>
      <c r="M2964" s="931"/>
      <c r="N2964" s="683"/>
    </row>
    <row r="2965" spans="1:14" s="474" customFormat="1" ht="15" customHeight="1" x14ac:dyDescent="0.25">
      <c r="A2965" s="1014"/>
      <c r="B2965" s="997"/>
      <c r="C2965" s="1011"/>
      <c r="D2965" s="1012"/>
      <c r="E2965" s="1013"/>
      <c r="F2965" s="477" t="s">
        <v>8777</v>
      </c>
      <c r="G2965" s="473">
        <v>1</v>
      </c>
      <c r="H2965" s="999"/>
      <c r="I2965" s="473"/>
      <c r="J2965" s="473"/>
      <c r="K2965" s="934"/>
      <c r="L2965" s="931"/>
      <c r="M2965" s="931"/>
      <c r="N2965" s="683"/>
    </row>
    <row r="2966" spans="1:14" s="474" customFormat="1" ht="22.5" x14ac:dyDescent="0.25">
      <c r="A2966" s="1014"/>
      <c r="B2966" s="997"/>
      <c r="C2966" s="1011"/>
      <c r="D2966" s="1012"/>
      <c r="E2966" s="1013"/>
      <c r="F2966" s="477" t="s">
        <v>8778</v>
      </c>
      <c r="G2966" s="473">
        <v>1</v>
      </c>
      <c r="H2966" s="999"/>
      <c r="I2966" s="473"/>
      <c r="J2966" s="473"/>
      <c r="K2966" s="934"/>
      <c r="L2966" s="931"/>
      <c r="M2966" s="931"/>
      <c r="N2966" s="683"/>
    </row>
    <row r="2967" spans="1:14" s="474" customFormat="1" ht="15" customHeight="1" x14ac:dyDescent="0.25">
      <c r="A2967" s="1014"/>
      <c r="B2967" s="997"/>
      <c r="C2967" s="1011"/>
      <c r="D2967" s="1012"/>
      <c r="E2967" s="1013"/>
      <c r="F2967" s="477" t="s">
        <v>8779</v>
      </c>
      <c r="G2967" s="473">
        <v>1</v>
      </c>
      <c r="H2967" s="999"/>
      <c r="I2967" s="473"/>
      <c r="J2967" s="473"/>
      <c r="K2967" s="934"/>
      <c r="L2967" s="931"/>
      <c r="M2967" s="931"/>
      <c r="N2967" s="683"/>
    </row>
    <row r="2968" spans="1:14" s="474" customFormat="1" ht="15" customHeight="1" x14ac:dyDescent="0.25">
      <c r="A2968" s="1014"/>
      <c r="B2968" s="997"/>
      <c r="C2968" s="1011"/>
      <c r="D2968" s="1012"/>
      <c r="E2968" s="1013"/>
      <c r="F2968" s="477" t="s">
        <v>8754</v>
      </c>
      <c r="G2968" s="473">
        <v>1</v>
      </c>
      <c r="H2968" s="999"/>
      <c r="I2968" s="473"/>
      <c r="J2968" s="473"/>
      <c r="K2968" s="934"/>
      <c r="L2968" s="931"/>
      <c r="M2968" s="931"/>
      <c r="N2968" s="683"/>
    </row>
    <row r="2969" spans="1:14" s="474" customFormat="1" ht="15" customHeight="1" x14ac:dyDescent="0.25">
      <c r="A2969" s="1014"/>
      <c r="B2969" s="997"/>
      <c r="C2969" s="1011"/>
      <c r="D2969" s="1012"/>
      <c r="E2969" s="1013"/>
      <c r="F2969" s="477" t="s">
        <v>8669</v>
      </c>
      <c r="G2969" s="473">
        <v>1</v>
      </c>
      <c r="H2969" s="999"/>
      <c r="I2969" s="473"/>
      <c r="J2969" s="473"/>
      <c r="K2969" s="934"/>
      <c r="L2969" s="931"/>
      <c r="M2969" s="931"/>
      <c r="N2969" s="683"/>
    </row>
    <row r="2970" spans="1:14" s="474" customFormat="1" ht="15" customHeight="1" x14ac:dyDescent="0.25">
      <c r="A2970" s="1014"/>
      <c r="B2970" s="997"/>
      <c r="C2970" s="1011"/>
      <c r="D2970" s="1012"/>
      <c r="E2970" s="1013"/>
      <c r="F2970" s="477" t="s">
        <v>8767</v>
      </c>
      <c r="G2970" s="473">
        <v>0</v>
      </c>
      <c r="H2970" s="999"/>
      <c r="I2970" s="473"/>
      <c r="J2970" s="473"/>
      <c r="K2970" s="934"/>
      <c r="L2970" s="931"/>
      <c r="M2970" s="931"/>
      <c r="N2970" s="683"/>
    </row>
    <row r="2971" spans="1:14" s="474" customFormat="1" ht="15" customHeight="1" x14ac:dyDescent="0.25">
      <c r="A2971" s="1014"/>
      <c r="B2971" s="997"/>
      <c r="C2971" s="1011"/>
      <c r="D2971" s="1012"/>
      <c r="E2971" s="1013"/>
      <c r="F2971" s="477" t="s">
        <v>8670</v>
      </c>
      <c r="G2971" s="473">
        <v>0</v>
      </c>
      <c r="H2971" s="999"/>
      <c r="I2971" s="473"/>
      <c r="J2971" s="473"/>
      <c r="K2971" s="934"/>
      <c r="L2971" s="931"/>
      <c r="M2971" s="931"/>
      <c r="N2971" s="683"/>
    </row>
    <row r="2972" spans="1:14" s="474" customFormat="1" ht="15" customHeight="1" x14ac:dyDescent="0.25">
      <c r="A2972" s="1014"/>
      <c r="B2972" s="997"/>
      <c r="C2972" s="1011"/>
      <c r="D2972" s="1012"/>
      <c r="E2972" s="1013"/>
      <c r="F2972" s="477" t="s">
        <v>8692</v>
      </c>
      <c r="G2972" s="473">
        <v>0</v>
      </c>
      <c r="H2972" s="999"/>
      <c r="I2972" s="473"/>
      <c r="J2972" s="473"/>
      <c r="K2972" s="934"/>
      <c r="L2972" s="931"/>
      <c r="M2972" s="931"/>
      <c r="N2972" s="683"/>
    </row>
    <row r="2973" spans="1:14" s="474" customFormat="1" ht="15" customHeight="1" x14ac:dyDescent="0.25">
      <c r="A2973" s="1014"/>
      <c r="B2973" s="997"/>
      <c r="C2973" s="1011"/>
      <c r="D2973" s="1012"/>
      <c r="E2973" s="1013"/>
      <c r="F2973" s="477" t="s">
        <v>8780</v>
      </c>
      <c r="G2973" s="473">
        <v>0</v>
      </c>
      <c r="H2973" s="999"/>
      <c r="I2973" s="473"/>
      <c r="J2973" s="473"/>
      <c r="K2973" s="934"/>
      <c r="L2973" s="931"/>
      <c r="M2973" s="931"/>
      <c r="N2973" s="683"/>
    </row>
    <row r="2974" spans="1:14" s="474" customFormat="1" ht="15" customHeight="1" x14ac:dyDescent="0.25">
      <c r="A2974" s="1014"/>
      <c r="B2974" s="997"/>
      <c r="C2974" s="1011"/>
      <c r="D2974" s="1012"/>
      <c r="E2974" s="1013"/>
      <c r="F2974" s="477" t="s">
        <v>8694</v>
      </c>
      <c r="G2974" s="473"/>
      <c r="H2974" s="999"/>
      <c r="I2974" s="473"/>
      <c r="J2974" s="473"/>
      <c r="K2974" s="934"/>
      <c r="L2974" s="931"/>
      <c r="M2974" s="931"/>
      <c r="N2974" s="683"/>
    </row>
    <row r="2975" spans="1:14" s="474" customFormat="1" ht="22.5" x14ac:dyDescent="0.25">
      <c r="A2975" s="1014"/>
      <c r="B2975" s="997"/>
      <c r="C2975" s="1011"/>
      <c r="D2975" s="1012"/>
      <c r="E2975" s="1013"/>
      <c r="F2975" s="477" t="s">
        <v>8781</v>
      </c>
      <c r="G2975" s="473"/>
      <c r="H2975" s="999"/>
      <c r="I2975" s="473"/>
      <c r="J2975" s="473"/>
      <c r="K2975" s="934"/>
      <c r="L2975" s="931"/>
      <c r="M2975" s="931"/>
      <c r="N2975" s="683"/>
    </row>
    <row r="2976" spans="1:14" s="474" customFormat="1" ht="15" customHeight="1" x14ac:dyDescent="0.25">
      <c r="A2976" s="1014"/>
      <c r="B2976" s="997"/>
      <c r="C2976" s="1011"/>
      <c r="D2976" s="1012"/>
      <c r="E2976" s="1013"/>
      <c r="F2976" s="477" t="s">
        <v>8672</v>
      </c>
      <c r="G2976" s="473">
        <v>1</v>
      </c>
      <c r="H2976" s="999"/>
      <c r="I2976" s="473"/>
      <c r="J2976" s="473"/>
      <c r="K2976" s="934"/>
      <c r="L2976" s="931"/>
      <c r="M2976" s="931"/>
      <c r="N2976" s="683"/>
    </row>
    <row r="2977" spans="1:14" s="474" customFormat="1" ht="22.5" x14ac:dyDescent="0.25">
      <c r="A2977" s="1014"/>
      <c r="B2977" s="997"/>
      <c r="C2977" s="1011"/>
      <c r="D2977" s="1012"/>
      <c r="E2977" s="1013"/>
      <c r="F2977" s="477" t="s">
        <v>8782</v>
      </c>
      <c r="G2977" s="473">
        <v>1</v>
      </c>
      <c r="H2977" s="999"/>
      <c r="I2977" s="473"/>
      <c r="J2977" s="473"/>
      <c r="K2977" s="934"/>
      <c r="L2977" s="931"/>
      <c r="M2977" s="931"/>
      <c r="N2977" s="683"/>
    </row>
    <row r="2978" spans="1:14" s="474" customFormat="1" ht="15" customHeight="1" x14ac:dyDescent="0.25">
      <c r="A2978" s="1014"/>
      <c r="B2978" s="997"/>
      <c r="C2978" s="1011"/>
      <c r="D2978" s="1012"/>
      <c r="E2978" s="1013"/>
      <c r="F2978" s="477" t="s">
        <v>8783</v>
      </c>
      <c r="G2978" s="473">
        <v>1</v>
      </c>
      <c r="H2978" s="999"/>
      <c r="I2978" s="473"/>
      <c r="J2978" s="473"/>
      <c r="K2978" s="934"/>
      <c r="L2978" s="931"/>
      <c r="M2978" s="931"/>
      <c r="N2978" s="683"/>
    </row>
    <row r="2979" spans="1:14" s="474" customFormat="1" ht="15" customHeight="1" x14ac:dyDescent="0.25">
      <c r="A2979" s="1014"/>
      <c r="B2979" s="997"/>
      <c r="C2979" s="1011"/>
      <c r="D2979" s="1012"/>
      <c r="E2979" s="1013"/>
      <c r="F2979" s="477" t="s">
        <v>8708</v>
      </c>
      <c r="G2979" s="473">
        <v>0</v>
      </c>
      <c r="H2979" s="999"/>
      <c r="I2979" s="473"/>
      <c r="J2979" s="473"/>
      <c r="K2979" s="934"/>
      <c r="L2979" s="931"/>
      <c r="M2979" s="931"/>
      <c r="N2979" s="683"/>
    </row>
    <row r="2980" spans="1:14" s="474" customFormat="1" ht="15" customHeight="1" x14ac:dyDescent="0.25">
      <c r="A2980" s="1014"/>
      <c r="B2980" s="997"/>
      <c r="C2980" s="1011"/>
      <c r="D2980" s="1012"/>
      <c r="E2980" s="1013"/>
      <c r="F2980" s="477" t="s">
        <v>8669</v>
      </c>
      <c r="G2980" s="473">
        <v>1</v>
      </c>
      <c r="H2980" s="999"/>
      <c r="I2980" s="473"/>
      <c r="J2980" s="473"/>
      <c r="K2980" s="934"/>
      <c r="L2980" s="931"/>
      <c r="M2980" s="931"/>
      <c r="N2980" s="683"/>
    </row>
    <row r="2981" spans="1:14" s="474" customFormat="1" ht="15" customHeight="1" x14ac:dyDescent="0.25">
      <c r="A2981" s="1014"/>
      <c r="B2981" s="997"/>
      <c r="C2981" s="1011"/>
      <c r="D2981" s="1012"/>
      <c r="E2981" s="1013"/>
      <c r="F2981" s="477" t="s">
        <v>8676</v>
      </c>
      <c r="G2981" s="473"/>
      <c r="H2981" s="999"/>
      <c r="I2981" s="473"/>
      <c r="J2981" s="473"/>
      <c r="K2981" s="934"/>
      <c r="L2981" s="931"/>
      <c r="M2981" s="931"/>
      <c r="N2981" s="683"/>
    </row>
    <row r="2982" spans="1:14" s="474" customFormat="1" ht="15" customHeight="1" x14ac:dyDescent="0.25">
      <c r="A2982" s="1014"/>
      <c r="B2982" s="997"/>
      <c r="C2982" s="1011"/>
      <c r="D2982" s="1012"/>
      <c r="E2982" s="1013"/>
      <c r="F2982" s="477" t="s">
        <v>8677</v>
      </c>
      <c r="G2982" s="473">
        <v>0</v>
      </c>
      <c r="H2982" s="999"/>
      <c r="I2982" s="473"/>
      <c r="J2982" s="473"/>
      <c r="K2982" s="934"/>
      <c r="L2982" s="931"/>
      <c r="M2982" s="931"/>
      <c r="N2982" s="683"/>
    </row>
    <row r="2983" spans="1:14" s="474" customFormat="1" ht="15" customHeight="1" x14ac:dyDescent="0.25">
      <c r="A2983" s="1014"/>
      <c r="B2983" s="997"/>
      <c r="C2983" s="1011"/>
      <c r="D2983" s="1012"/>
      <c r="E2983" s="1013"/>
      <c r="F2983" s="477" t="s">
        <v>8678</v>
      </c>
      <c r="G2983" s="473">
        <v>5</v>
      </c>
      <c r="H2983" s="999"/>
      <c r="I2983" s="473"/>
      <c r="J2983" s="473"/>
      <c r="K2983" s="934"/>
      <c r="L2983" s="931"/>
      <c r="M2983" s="931"/>
      <c r="N2983" s="683"/>
    </row>
    <row r="2984" spans="1:14" s="474" customFormat="1" ht="15" customHeight="1" x14ac:dyDescent="0.25">
      <c r="A2984" s="1014"/>
      <c r="B2984" s="997"/>
      <c r="C2984" s="1011"/>
      <c r="D2984" s="1012"/>
      <c r="E2984" s="1013"/>
      <c r="F2984" s="477" t="s">
        <v>8714</v>
      </c>
      <c r="G2984" s="473">
        <v>0</v>
      </c>
      <c r="H2984" s="999"/>
      <c r="I2984" s="473"/>
      <c r="J2984" s="473"/>
      <c r="K2984" s="934"/>
      <c r="L2984" s="931"/>
      <c r="M2984" s="931"/>
      <c r="N2984" s="683"/>
    </row>
    <row r="2985" spans="1:14" s="474" customFormat="1" ht="15" customHeight="1" x14ac:dyDescent="0.25">
      <c r="A2985" s="1014"/>
      <c r="B2985" s="997"/>
      <c r="C2985" s="1011"/>
      <c r="D2985" s="1012"/>
      <c r="E2985" s="1013"/>
      <c r="F2985" s="477" t="s">
        <v>8679</v>
      </c>
      <c r="G2985" s="473">
        <v>1</v>
      </c>
      <c r="H2985" s="999"/>
      <c r="I2985" s="473"/>
      <c r="J2985" s="473"/>
      <c r="K2985" s="935"/>
      <c r="L2985" s="932"/>
      <c r="M2985" s="932"/>
      <c r="N2985" s="683"/>
    </row>
    <row r="2986" spans="1:14" s="474" customFormat="1" ht="22.5" x14ac:dyDescent="0.25">
      <c r="A2986" s="1014" t="s">
        <v>8784</v>
      </c>
      <c r="B2986" s="997" t="s">
        <v>8651</v>
      </c>
      <c r="C2986" s="1011" t="s">
        <v>7923</v>
      </c>
      <c r="D2986" s="1012" t="s">
        <v>8652</v>
      </c>
      <c r="E2986" s="1013" t="s">
        <v>8117</v>
      </c>
      <c r="F2986" s="477" t="s">
        <v>8785</v>
      </c>
      <c r="G2986" s="473"/>
      <c r="H2986" s="999" t="s">
        <v>8654</v>
      </c>
      <c r="I2986" s="473"/>
      <c r="J2986" s="473"/>
      <c r="K2986" s="933"/>
      <c r="L2986" s="930"/>
      <c r="M2986" s="930"/>
      <c r="N2986" s="683"/>
    </row>
    <row r="2987" spans="1:14" s="474" customFormat="1" ht="22.5" x14ac:dyDescent="0.25">
      <c r="A2987" s="1014"/>
      <c r="B2987" s="997"/>
      <c r="C2987" s="1011"/>
      <c r="D2987" s="1012"/>
      <c r="E2987" s="1013"/>
      <c r="F2987" s="477" t="s">
        <v>8682</v>
      </c>
      <c r="G2987" s="473">
        <v>2</v>
      </c>
      <c r="H2987" s="999"/>
      <c r="I2987" s="473"/>
      <c r="J2987" s="473"/>
      <c r="K2987" s="934"/>
      <c r="L2987" s="931"/>
      <c r="M2987" s="931"/>
      <c r="N2987" s="683"/>
    </row>
    <row r="2988" spans="1:14" s="474" customFormat="1" ht="15" customHeight="1" x14ac:dyDescent="0.25">
      <c r="A2988" s="1014"/>
      <c r="B2988" s="997"/>
      <c r="C2988" s="1011"/>
      <c r="D2988" s="1012"/>
      <c r="E2988" s="1013"/>
      <c r="F2988" s="477" t="s">
        <v>8683</v>
      </c>
      <c r="G2988" s="473">
        <v>1</v>
      </c>
      <c r="H2988" s="999"/>
      <c r="I2988" s="473"/>
      <c r="J2988" s="473"/>
      <c r="K2988" s="934"/>
      <c r="L2988" s="931"/>
      <c r="M2988" s="931"/>
      <c r="N2988" s="683"/>
    </row>
    <row r="2989" spans="1:14" s="474" customFormat="1" ht="15" customHeight="1" x14ac:dyDescent="0.25">
      <c r="A2989" s="1014"/>
      <c r="B2989" s="997"/>
      <c r="C2989" s="1011"/>
      <c r="D2989" s="1012"/>
      <c r="E2989" s="1013"/>
      <c r="F2989" s="477" t="s">
        <v>8684</v>
      </c>
      <c r="G2989" s="473">
        <v>1</v>
      </c>
      <c r="H2989" s="999"/>
      <c r="I2989" s="473"/>
      <c r="J2989" s="473"/>
      <c r="K2989" s="934"/>
      <c r="L2989" s="931"/>
      <c r="M2989" s="931"/>
      <c r="N2989" s="683"/>
    </row>
    <row r="2990" spans="1:14" s="474" customFormat="1" ht="15" customHeight="1" x14ac:dyDescent="0.25">
      <c r="A2990" s="1014"/>
      <c r="B2990" s="997"/>
      <c r="C2990" s="1011"/>
      <c r="D2990" s="1012"/>
      <c r="E2990" s="1013"/>
      <c r="F2990" s="477" t="s">
        <v>8786</v>
      </c>
      <c r="G2990" s="473">
        <v>1</v>
      </c>
      <c r="H2990" s="999"/>
      <c r="I2990" s="473"/>
      <c r="J2990" s="473"/>
      <c r="K2990" s="934"/>
      <c r="L2990" s="931"/>
      <c r="M2990" s="931"/>
      <c r="N2990" s="683"/>
    </row>
    <row r="2991" spans="1:14" s="474" customFormat="1" ht="15" customHeight="1" x14ac:dyDescent="0.25">
      <c r="A2991" s="1014"/>
      <c r="B2991" s="997"/>
      <c r="C2991" s="1011"/>
      <c r="D2991" s="1012"/>
      <c r="E2991" s="1013"/>
      <c r="F2991" s="477" t="s">
        <v>8656</v>
      </c>
      <c r="G2991" s="473">
        <v>1</v>
      </c>
      <c r="H2991" s="999"/>
      <c r="I2991" s="473"/>
      <c r="J2991" s="473"/>
      <c r="K2991" s="934"/>
      <c r="L2991" s="931"/>
      <c r="M2991" s="931"/>
      <c r="N2991" s="683"/>
    </row>
    <row r="2992" spans="1:14" s="474" customFormat="1" ht="15" customHeight="1" x14ac:dyDescent="0.25">
      <c r="A2992" s="1014"/>
      <c r="B2992" s="997"/>
      <c r="C2992" s="1011"/>
      <c r="D2992" s="1012"/>
      <c r="E2992" s="1013"/>
      <c r="F2992" s="477" t="s">
        <v>8657</v>
      </c>
      <c r="G2992" s="473">
        <v>2</v>
      </c>
      <c r="H2992" s="999"/>
      <c r="I2992" s="473"/>
      <c r="J2992" s="473"/>
      <c r="K2992" s="934"/>
      <c r="L2992" s="931"/>
      <c r="M2992" s="931"/>
      <c r="N2992" s="683"/>
    </row>
    <row r="2993" spans="1:14" s="474" customFormat="1" ht="15" customHeight="1" x14ac:dyDescent="0.25">
      <c r="A2993" s="1014"/>
      <c r="B2993" s="997"/>
      <c r="C2993" s="1011"/>
      <c r="D2993" s="1012"/>
      <c r="E2993" s="1013"/>
      <c r="F2993" s="477" t="s">
        <v>8787</v>
      </c>
      <c r="G2993" s="473">
        <v>1</v>
      </c>
      <c r="H2993" s="999"/>
      <c r="I2993" s="473"/>
      <c r="J2993" s="473"/>
      <c r="K2993" s="934"/>
      <c r="L2993" s="931"/>
      <c r="M2993" s="931"/>
      <c r="N2993" s="683"/>
    </row>
    <row r="2994" spans="1:14" s="474" customFormat="1" ht="15" customHeight="1" x14ac:dyDescent="0.25">
      <c r="A2994" s="1014"/>
      <c r="B2994" s="997"/>
      <c r="C2994" s="1011"/>
      <c r="D2994" s="1012"/>
      <c r="E2994" s="1013"/>
      <c r="F2994" s="477" t="s">
        <v>8788</v>
      </c>
      <c r="G2994" s="473">
        <v>1</v>
      </c>
      <c r="H2994" s="999"/>
      <c r="I2994" s="473"/>
      <c r="J2994" s="473"/>
      <c r="K2994" s="934"/>
      <c r="L2994" s="931"/>
      <c r="M2994" s="931"/>
      <c r="N2994" s="683"/>
    </row>
    <row r="2995" spans="1:14" s="474" customFormat="1" ht="15" customHeight="1" x14ac:dyDescent="0.25">
      <c r="A2995" s="1014"/>
      <c r="B2995" s="997"/>
      <c r="C2995" s="1011"/>
      <c r="D2995" s="1012"/>
      <c r="E2995" s="1013"/>
      <c r="F2995" s="477" t="s">
        <v>8660</v>
      </c>
      <c r="G2995" s="473">
        <v>0</v>
      </c>
      <c r="H2995" s="999"/>
      <c r="I2995" s="473"/>
      <c r="J2995" s="473"/>
      <c r="K2995" s="934"/>
      <c r="L2995" s="931"/>
      <c r="M2995" s="931"/>
      <c r="N2995" s="683"/>
    </row>
    <row r="2996" spans="1:14" s="474" customFormat="1" ht="22.5" x14ac:dyDescent="0.25">
      <c r="A2996" s="1014"/>
      <c r="B2996" s="997"/>
      <c r="C2996" s="1011"/>
      <c r="D2996" s="1012"/>
      <c r="E2996" s="1013"/>
      <c r="F2996" s="477" t="s">
        <v>8776</v>
      </c>
      <c r="G2996" s="473">
        <v>0</v>
      </c>
      <c r="H2996" s="999"/>
      <c r="I2996" s="473"/>
      <c r="J2996" s="473"/>
      <c r="K2996" s="934"/>
      <c r="L2996" s="931"/>
      <c r="M2996" s="931"/>
      <c r="N2996" s="683"/>
    </row>
    <row r="2997" spans="1:14" s="474" customFormat="1" ht="15" customHeight="1" x14ac:dyDescent="0.25">
      <c r="A2997" s="1014"/>
      <c r="B2997" s="997"/>
      <c r="C2997" s="1011"/>
      <c r="D2997" s="1012"/>
      <c r="E2997" s="1013"/>
      <c r="F2997" s="477" t="s">
        <v>8662</v>
      </c>
      <c r="G2997" s="473">
        <v>0</v>
      </c>
      <c r="H2997" s="999"/>
      <c r="I2997" s="473"/>
      <c r="J2997" s="473"/>
      <c r="K2997" s="934"/>
      <c r="L2997" s="931"/>
      <c r="M2997" s="931"/>
      <c r="N2997" s="683"/>
    </row>
    <row r="2998" spans="1:14" s="474" customFormat="1" ht="15" customHeight="1" x14ac:dyDescent="0.25">
      <c r="A2998" s="1014"/>
      <c r="B2998" s="997"/>
      <c r="C2998" s="1011"/>
      <c r="D2998" s="1012"/>
      <c r="E2998" s="1013"/>
      <c r="F2998" s="477" t="s">
        <v>8663</v>
      </c>
      <c r="G2998" s="473">
        <v>0</v>
      </c>
      <c r="H2998" s="999"/>
      <c r="I2998" s="473"/>
      <c r="J2998" s="473"/>
      <c r="K2998" s="934"/>
      <c r="L2998" s="931"/>
      <c r="M2998" s="931"/>
      <c r="N2998" s="683"/>
    </row>
    <row r="2999" spans="1:14" s="474" customFormat="1" ht="15" customHeight="1" x14ac:dyDescent="0.25">
      <c r="A2999" s="1014"/>
      <c r="B2999" s="997"/>
      <c r="C2999" s="1011"/>
      <c r="D2999" s="1012"/>
      <c r="E2999" s="1013"/>
      <c r="F2999" s="477" t="s">
        <v>8704</v>
      </c>
      <c r="G2999" s="473">
        <v>0</v>
      </c>
      <c r="H2999" s="999"/>
      <c r="I2999" s="473"/>
      <c r="J2999" s="473"/>
      <c r="K2999" s="934"/>
      <c r="L2999" s="931"/>
      <c r="M2999" s="931"/>
      <c r="N2999" s="683"/>
    </row>
    <row r="3000" spans="1:14" s="474" customFormat="1" ht="15" customHeight="1" x14ac:dyDescent="0.25">
      <c r="A3000" s="1014"/>
      <c r="B3000" s="997"/>
      <c r="C3000" s="1011"/>
      <c r="D3000" s="1012"/>
      <c r="E3000" s="1013"/>
      <c r="F3000" s="477" t="s">
        <v>8777</v>
      </c>
      <c r="G3000" s="473">
        <v>0</v>
      </c>
      <c r="H3000" s="999"/>
      <c r="I3000" s="473"/>
      <c r="J3000" s="473"/>
      <c r="K3000" s="934"/>
      <c r="L3000" s="931"/>
      <c r="M3000" s="931"/>
      <c r="N3000" s="683"/>
    </row>
    <row r="3001" spans="1:14" s="474" customFormat="1" ht="22.5" x14ac:dyDescent="0.25">
      <c r="A3001" s="1014"/>
      <c r="B3001" s="997"/>
      <c r="C3001" s="1011"/>
      <c r="D3001" s="1012"/>
      <c r="E3001" s="1013"/>
      <c r="F3001" s="477" t="s">
        <v>8789</v>
      </c>
      <c r="G3001" s="473">
        <v>1</v>
      </c>
      <c r="H3001" s="999"/>
      <c r="I3001" s="473"/>
      <c r="J3001" s="473"/>
      <c r="K3001" s="934"/>
      <c r="L3001" s="931"/>
      <c r="M3001" s="931"/>
      <c r="N3001" s="683"/>
    </row>
    <row r="3002" spans="1:14" s="474" customFormat="1" ht="15" customHeight="1" x14ac:dyDescent="0.25">
      <c r="A3002" s="1014"/>
      <c r="B3002" s="997"/>
      <c r="C3002" s="1011"/>
      <c r="D3002" s="1012"/>
      <c r="E3002" s="1013"/>
      <c r="F3002" s="477" t="s">
        <v>8790</v>
      </c>
      <c r="G3002" s="473">
        <v>1</v>
      </c>
      <c r="H3002" s="999"/>
      <c r="I3002" s="473"/>
      <c r="J3002" s="473"/>
      <c r="K3002" s="934"/>
      <c r="L3002" s="931"/>
      <c r="M3002" s="931"/>
      <c r="N3002" s="683"/>
    </row>
    <row r="3003" spans="1:14" s="474" customFormat="1" ht="15" customHeight="1" x14ac:dyDescent="0.25">
      <c r="A3003" s="1014"/>
      <c r="B3003" s="997"/>
      <c r="C3003" s="1011"/>
      <c r="D3003" s="1012"/>
      <c r="E3003" s="1013"/>
      <c r="F3003" s="477" t="s">
        <v>8708</v>
      </c>
      <c r="G3003" s="473">
        <v>1</v>
      </c>
      <c r="H3003" s="999"/>
      <c r="I3003" s="473"/>
      <c r="J3003" s="473"/>
      <c r="K3003" s="934"/>
      <c r="L3003" s="931"/>
      <c r="M3003" s="931"/>
      <c r="N3003" s="683"/>
    </row>
    <row r="3004" spans="1:14" s="474" customFormat="1" ht="15" customHeight="1" x14ac:dyDescent="0.25">
      <c r="A3004" s="1014"/>
      <c r="B3004" s="997"/>
      <c r="C3004" s="1011"/>
      <c r="D3004" s="1012"/>
      <c r="E3004" s="1013"/>
      <c r="F3004" s="477" t="s">
        <v>8669</v>
      </c>
      <c r="G3004" s="473">
        <v>1</v>
      </c>
      <c r="H3004" s="999"/>
      <c r="I3004" s="473"/>
      <c r="J3004" s="473"/>
      <c r="K3004" s="934"/>
      <c r="L3004" s="931"/>
      <c r="M3004" s="931"/>
      <c r="N3004" s="683"/>
    </row>
    <row r="3005" spans="1:14" s="474" customFormat="1" ht="15" customHeight="1" x14ac:dyDescent="0.25">
      <c r="A3005" s="1014"/>
      <c r="B3005" s="997"/>
      <c r="C3005" s="1011"/>
      <c r="D3005" s="1012"/>
      <c r="E3005" s="1013"/>
      <c r="F3005" s="477" t="s">
        <v>8767</v>
      </c>
      <c r="G3005" s="473">
        <v>0</v>
      </c>
      <c r="H3005" s="999"/>
      <c r="I3005" s="473"/>
      <c r="J3005" s="473"/>
      <c r="K3005" s="934"/>
      <c r="L3005" s="931"/>
      <c r="M3005" s="931"/>
      <c r="N3005" s="683"/>
    </row>
    <row r="3006" spans="1:14" s="474" customFormat="1" ht="15" customHeight="1" x14ac:dyDescent="0.25">
      <c r="A3006" s="1014"/>
      <c r="B3006" s="997"/>
      <c r="C3006" s="1011"/>
      <c r="D3006" s="1012"/>
      <c r="E3006" s="1013"/>
      <c r="F3006" s="477" t="s">
        <v>8670</v>
      </c>
      <c r="G3006" s="473">
        <v>0</v>
      </c>
      <c r="H3006" s="999"/>
      <c r="I3006" s="473"/>
      <c r="J3006" s="473"/>
      <c r="K3006" s="934"/>
      <c r="L3006" s="931"/>
      <c r="M3006" s="931"/>
      <c r="N3006" s="683"/>
    </row>
    <row r="3007" spans="1:14" s="474" customFormat="1" ht="15" customHeight="1" x14ac:dyDescent="0.25">
      <c r="A3007" s="1014"/>
      <c r="B3007" s="997"/>
      <c r="C3007" s="1011"/>
      <c r="D3007" s="1012"/>
      <c r="E3007" s="1013"/>
      <c r="F3007" s="477" t="s">
        <v>8692</v>
      </c>
      <c r="G3007" s="473">
        <v>0</v>
      </c>
      <c r="H3007" s="999"/>
      <c r="I3007" s="473"/>
      <c r="J3007" s="473"/>
      <c r="K3007" s="934"/>
      <c r="L3007" s="931"/>
      <c r="M3007" s="931"/>
      <c r="N3007" s="683"/>
    </row>
    <row r="3008" spans="1:14" s="474" customFormat="1" ht="15" customHeight="1" x14ac:dyDescent="0.25">
      <c r="A3008" s="1014"/>
      <c r="B3008" s="997"/>
      <c r="C3008" s="1011"/>
      <c r="D3008" s="1012"/>
      <c r="E3008" s="1013"/>
      <c r="F3008" s="477" t="s">
        <v>8780</v>
      </c>
      <c r="G3008" s="473">
        <v>0</v>
      </c>
      <c r="H3008" s="999"/>
      <c r="I3008" s="473"/>
      <c r="J3008" s="473"/>
      <c r="K3008" s="934"/>
      <c r="L3008" s="931"/>
      <c r="M3008" s="931"/>
      <c r="N3008" s="683"/>
    </row>
    <row r="3009" spans="1:14" s="474" customFormat="1" ht="15" customHeight="1" x14ac:dyDescent="0.25">
      <c r="A3009" s="1014"/>
      <c r="B3009" s="997"/>
      <c r="C3009" s="1011"/>
      <c r="D3009" s="1012"/>
      <c r="E3009" s="1013"/>
      <c r="F3009" s="477" t="s">
        <v>8694</v>
      </c>
      <c r="G3009" s="473"/>
      <c r="H3009" s="999"/>
      <c r="I3009" s="473"/>
      <c r="J3009" s="473"/>
      <c r="K3009" s="934"/>
      <c r="L3009" s="931"/>
      <c r="M3009" s="931"/>
      <c r="N3009" s="683"/>
    </row>
    <row r="3010" spans="1:14" s="474" customFormat="1" ht="22.5" x14ac:dyDescent="0.25">
      <c r="A3010" s="1014"/>
      <c r="B3010" s="997"/>
      <c r="C3010" s="1011"/>
      <c r="D3010" s="1012"/>
      <c r="E3010" s="1013"/>
      <c r="F3010" s="477" t="s">
        <v>8791</v>
      </c>
      <c r="G3010" s="473"/>
      <c r="H3010" s="999"/>
      <c r="I3010" s="473"/>
      <c r="J3010" s="473"/>
      <c r="K3010" s="934"/>
      <c r="L3010" s="931"/>
      <c r="M3010" s="931"/>
      <c r="N3010" s="683"/>
    </row>
    <row r="3011" spans="1:14" s="474" customFormat="1" ht="15" customHeight="1" x14ac:dyDescent="0.25">
      <c r="A3011" s="1014"/>
      <c r="B3011" s="997"/>
      <c r="C3011" s="1011"/>
      <c r="D3011" s="1012"/>
      <c r="E3011" s="1013"/>
      <c r="F3011" s="477" t="s">
        <v>8672</v>
      </c>
      <c r="G3011" s="473">
        <v>1</v>
      </c>
      <c r="H3011" s="999"/>
      <c r="I3011" s="473"/>
      <c r="J3011" s="473"/>
      <c r="K3011" s="934"/>
      <c r="L3011" s="931"/>
      <c r="M3011" s="931"/>
      <c r="N3011" s="683"/>
    </row>
    <row r="3012" spans="1:14" s="474" customFormat="1" ht="22.5" x14ac:dyDescent="0.25">
      <c r="A3012" s="1014"/>
      <c r="B3012" s="997"/>
      <c r="C3012" s="1011"/>
      <c r="D3012" s="1012"/>
      <c r="E3012" s="1013"/>
      <c r="F3012" s="477" t="s">
        <v>8792</v>
      </c>
      <c r="G3012" s="473">
        <v>1</v>
      </c>
      <c r="H3012" s="999"/>
      <c r="I3012" s="473"/>
      <c r="J3012" s="473"/>
      <c r="K3012" s="934"/>
      <c r="L3012" s="931"/>
      <c r="M3012" s="931"/>
      <c r="N3012" s="683"/>
    </row>
    <row r="3013" spans="1:14" s="474" customFormat="1" ht="15" customHeight="1" x14ac:dyDescent="0.25">
      <c r="A3013" s="1014"/>
      <c r="B3013" s="997"/>
      <c r="C3013" s="1011"/>
      <c r="D3013" s="1012"/>
      <c r="E3013" s="1013"/>
      <c r="F3013" s="477" t="s">
        <v>8793</v>
      </c>
      <c r="G3013" s="473">
        <v>1</v>
      </c>
      <c r="H3013" s="999"/>
      <c r="I3013" s="473"/>
      <c r="J3013" s="473"/>
      <c r="K3013" s="934"/>
      <c r="L3013" s="931"/>
      <c r="M3013" s="931"/>
      <c r="N3013" s="683"/>
    </row>
    <row r="3014" spans="1:14" s="474" customFormat="1" ht="15" customHeight="1" x14ac:dyDescent="0.25">
      <c r="A3014" s="1014"/>
      <c r="B3014" s="997"/>
      <c r="C3014" s="1011"/>
      <c r="D3014" s="1012"/>
      <c r="E3014" s="1013"/>
      <c r="F3014" s="477" t="s">
        <v>8708</v>
      </c>
      <c r="G3014" s="473">
        <v>1</v>
      </c>
      <c r="H3014" s="999"/>
      <c r="I3014" s="473"/>
      <c r="J3014" s="473"/>
      <c r="K3014" s="934"/>
      <c r="L3014" s="931"/>
      <c r="M3014" s="931"/>
      <c r="N3014" s="683"/>
    </row>
    <row r="3015" spans="1:14" s="474" customFormat="1" ht="15" customHeight="1" x14ac:dyDescent="0.25">
      <c r="A3015" s="1014"/>
      <c r="B3015" s="997"/>
      <c r="C3015" s="1011"/>
      <c r="D3015" s="1012"/>
      <c r="E3015" s="1013"/>
      <c r="F3015" s="477" t="s">
        <v>8669</v>
      </c>
      <c r="G3015" s="473">
        <v>1</v>
      </c>
      <c r="H3015" s="999"/>
      <c r="I3015" s="473"/>
      <c r="J3015" s="473"/>
      <c r="K3015" s="934"/>
      <c r="L3015" s="931"/>
      <c r="M3015" s="931"/>
      <c r="N3015" s="683"/>
    </row>
    <row r="3016" spans="1:14" s="474" customFormat="1" ht="15" customHeight="1" x14ac:dyDescent="0.25">
      <c r="A3016" s="1014"/>
      <c r="B3016" s="997"/>
      <c r="C3016" s="1011"/>
      <c r="D3016" s="1012"/>
      <c r="E3016" s="1013"/>
      <c r="F3016" s="477" t="s">
        <v>8676</v>
      </c>
      <c r="G3016" s="473"/>
      <c r="H3016" s="999"/>
      <c r="I3016" s="473"/>
      <c r="J3016" s="473"/>
      <c r="K3016" s="934"/>
      <c r="L3016" s="931"/>
      <c r="M3016" s="931"/>
      <c r="N3016" s="683"/>
    </row>
    <row r="3017" spans="1:14" s="474" customFormat="1" ht="15" customHeight="1" x14ac:dyDescent="0.25">
      <c r="A3017" s="1014"/>
      <c r="B3017" s="997"/>
      <c r="C3017" s="1011"/>
      <c r="D3017" s="1012"/>
      <c r="E3017" s="1013"/>
      <c r="F3017" s="477" t="s">
        <v>8677</v>
      </c>
      <c r="G3017" s="473">
        <v>0</v>
      </c>
      <c r="H3017" s="999"/>
      <c r="I3017" s="473"/>
      <c r="J3017" s="473"/>
      <c r="K3017" s="934"/>
      <c r="L3017" s="931"/>
      <c r="M3017" s="931"/>
      <c r="N3017" s="683"/>
    </row>
    <row r="3018" spans="1:14" s="474" customFormat="1" ht="15" customHeight="1" x14ac:dyDescent="0.25">
      <c r="A3018" s="1014"/>
      <c r="B3018" s="997"/>
      <c r="C3018" s="1011"/>
      <c r="D3018" s="1012"/>
      <c r="E3018" s="1013"/>
      <c r="F3018" s="477" t="s">
        <v>8678</v>
      </c>
      <c r="G3018" s="473">
        <v>5</v>
      </c>
      <c r="H3018" s="999"/>
      <c r="I3018" s="473"/>
      <c r="J3018" s="473"/>
      <c r="K3018" s="934"/>
      <c r="L3018" s="931"/>
      <c r="M3018" s="931"/>
      <c r="N3018" s="683"/>
    </row>
    <row r="3019" spans="1:14" s="474" customFormat="1" ht="15" customHeight="1" x14ac:dyDescent="0.25">
      <c r="A3019" s="1014"/>
      <c r="B3019" s="997"/>
      <c r="C3019" s="1011"/>
      <c r="D3019" s="1012"/>
      <c r="E3019" s="1013"/>
      <c r="F3019" s="477" t="s">
        <v>8714</v>
      </c>
      <c r="G3019" s="473">
        <v>0</v>
      </c>
      <c r="H3019" s="999"/>
      <c r="I3019" s="473"/>
      <c r="J3019" s="473"/>
      <c r="K3019" s="934"/>
      <c r="L3019" s="931"/>
      <c r="M3019" s="931"/>
      <c r="N3019" s="683"/>
    </row>
    <row r="3020" spans="1:14" s="474" customFormat="1" ht="15" customHeight="1" x14ac:dyDescent="0.25">
      <c r="A3020" s="1014"/>
      <c r="B3020" s="997"/>
      <c r="C3020" s="1011"/>
      <c r="D3020" s="1012"/>
      <c r="E3020" s="1013"/>
      <c r="F3020" s="477" t="s">
        <v>8679</v>
      </c>
      <c r="G3020" s="473">
        <v>1</v>
      </c>
      <c r="H3020" s="999"/>
      <c r="I3020" s="473"/>
      <c r="J3020" s="473"/>
      <c r="K3020" s="935"/>
      <c r="L3020" s="932"/>
      <c r="M3020" s="932"/>
      <c r="N3020" s="683"/>
    </row>
    <row r="3021" spans="1:14" s="474" customFormat="1" ht="22.5" x14ac:dyDescent="0.25">
      <c r="A3021" s="1014" t="s">
        <v>8794</v>
      </c>
      <c r="B3021" s="997" t="s">
        <v>8651</v>
      </c>
      <c r="C3021" s="1011" t="s">
        <v>7923</v>
      </c>
      <c r="D3021" s="1012" t="s">
        <v>8652</v>
      </c>
      <c r="E3021" s="1013" t="s">
        <v>8795</v>
      </c>
      <c r="F3021" s="477" t="s">
        <v>8796</v>
      </c>
      <c r="G3021" s="478"/>
      <c r="H3021" s="999" t="s">
        <v>8654</v>
      </c>
      <c r="I3021" s="473"/>
      <c r="J3021" s="473"/>
      <c r="K3021" s="933"/>
      <c r="L3021" s="930"/>
      <c r="M3021" s="930"/>
      <c r="N3021" s="683"/>
    </row>
    <row r="3022" spans="1:14" s="474" customFormat="1" ht="22.5" x14ac:dyDescent="0.25">
      <c r="A3022" s="1014"/>
      <c r="B3022" s="997"/>
      <c r="C3022" s="1011"/>
      <c r="D3022" s="1012"/>
      <c r="E3022" s="1013"/>
      <c r="F3022" s="477" t="s">
        <v>8682</v>
      </c>
      <c r="G3022" s="478">
        <v>2</v>
      </c>
      <c r="H3022" s="999"/>
      <c r="I3022" s="473"/>
      <c r="J3022" s="473"/>
      <c r="K3022" s="934"/>
      <c r="L3022" s="931"/>
      <c r="M3022" s="931"/>
      <c r="N3022" s="683"/>
    </row>
    <row r="3023" spans="1:14" s="474" customFormat="1" ht="15" customHeight="1" x14ac:dyDescent="0.25">
      <c r="A3023" s="1014"/>
      <c r="B3023" s="997"/>
      <c r="C3023" s="1011"/>
      <c r="D3023" s="1012"/>
      <c r="E3023" s="1013"/>
      <c r="F3023" s="477" t="s">
        <v>8683</v>
      </c>
      <c r="G3023" s="478">
        <v>0</v>
      </c>
      <c r="H3023" s="999"/>
      <c r="I3023" s="473"/>
      <c r="J3023" s="473"/>
      <c r="K3023" s="934"/>
      <c r="L3023" s="931"/>
      <c r="M3023" s="931"/>
      <c r="N3023" s="683"/>
    </row>
    <row r="3024" spans="1:14" s="474" customFormat="1" ht="15" customHeight="1" x14ac:dyDescent="0.25">
      <c r="A3024" s="1014"/>
      <c r="B3024" s="997"/>
      <c r="C3024" s="1011"/>
      <c r="D3024" s="1012"/>
      <c r="E3024" s="1013"/>
      <c r="F3024" s="477" t="s">
        <v>8684</v>
      </c>
      <c r="G3024" s="478">
        <v>1</v>
      </c>
      <c r="H3024" s="999"/>
      <c r="I3024" s="473"/>
      <c r="J3024" s="473"/>
      <c r="K3024" s="934"/>
      <c r="L3024" s="931"/>
      <c r="M3024" s="931"/>
      <c r="N3024" s="683"/>
    </row>
    <row r="3025" spans="1:14" s="474" customFormat="1" ht="15" customHeight="1" x14ac:dyDescent="0.25">
      <c r="A3025" s="1014"/>
      <c r="B3025" s="997"/>
      <c r="C3025" s="1011"/>
      <c r="D3025" s="1012"/>
      <c r="E3025" s="1013"/>
      <c r="F3025" s="477" t="s">
        <v>8786</v>
      </c>
      <c r="G3025" s="478"/>
      <c r="H3025" s="999"/>
      <c r="I3025" s="473"/>
      <c r="J3025" s="473"/>
      <c r="K3025" s="934"/>
      <c r="L3025" s="931"/>
      <c r="M3025" s="931"/>
      <c r="N3025" s="683"/>
    </row>
    <row r="3026" spans="1:14" s="474" customFormat="1" ht="15" customHeight="1" x14ac:dyDescent="0.25">
      <c r="A3026" s="1014"/>
      <c r="B3026" s="997"/>
      <c r="C3026" s="1011"/>
      <c r="D3026" s="1012"/>
      <c r="E3026" s="1013"/>
      <c r="F3026" s="477" t="s">
        <v>8656</v>
      </c>
      <c r="G3026" s="478"/>
      <c r="H3026" s="999"/>
      <c r="I3026" s="473"/>
      <c r="J3026" s="473"/>
      <c r="K3026" s="934"/>
      <c r="L3026" s="931"/>
      <c r="M3026" s="931"/>
      <c r="N3026" s="683"/>
    </row>
    <row r="3027" spans="1:14" s="474" customFormat="1" ht="15" customHeight="1" x14ac:dyDescent="0.25">
      <c r="A3027" s="1014"/>
      <c r="B3027" s="997"/>
      <c r="C3027" s="1011"/>
      <c r="D3027" s="1012"/>
      <c r="E3027" s="1013"/>
      <c r="F3027" s="477" t="s">
        <v>8657</v>
      </c>
      <c r="G3027" s="478"/>
      <c r="H3027" s="999"/>
      <c r="I3027" s="473"/>
      <c r="J3027" s="473"/>
      <c r="K3027" s="934"/>
      <c r="L3027" s="931"/>
      <c r="M3027" s="931"/>
      <c r="N3027" s="683"/>
    </row>
    <row r="3028" spans="1:14" s="474" customFormat="1" ht="15" customHeight="1" x14ac:dyDescent="0.25">
      <c r="A3028" s="1014"/>
      <c r="B3028" s="997"/>
      <c r="C3028" s="1011"/>
      <c r="D3028" s="1012"/>
      <c r="E3028" s="1013"/>
      <c r="F3028" s="477" t="s">
        <v>8797</v>
      </c>
      <c r="G3028" s="478"/>
      <c r="H3028" s="999"/>
      <c r="I3028" s="473"/>
      <c r="J3028" s="473"/>
      <c r="K3028" s="934"/>
      <c r="L3028" s="931"/>
      <c r="M3028" s="931"/>
      <c r="N3028" s="683"/>
    </row>
    <row r="3029" spans="1:14" s="474" customFormat="1" ht="15" customHeight="1" x14ac:dyDescent="0.25">
      <c r="A3029" s="1014"/>
      <c r="B3029" s="997"/>
      <c r="C3029" s="1011"/>
      <c r="D3029" s="1012"/>
      <c r="E3029" s="1013"/>
      <c r="F3029" s="477" t="s">
        <v>8798</v>
      </c>
      <c r="G3029" s="478"/>
      <c r="H3029" s="999"/>
      <c r="I3029" s="473"/>
      <c r="J3029" s="473"/>
      <c r="K3029" s="934"/>
      <c r="L3029" s="931"/>
      <c r="M3029" s="931"/>
      <c r="N3029" s="683"/>
    </row>
    <row r="3030" spans="1:14" s="474" customFormat="1" ht="15" customHeight="1" x14ac:dyDescent="0.25">
      <c r="A3030" s="1014"/>
      <c r="B3030" s="997"/>
      <c r="C3030" s="1011"/>
      <c r="D3030" s="1012"/>
      <c r="E3030" s="1013"/>
      <c r="F3030" s="477" t="s">
        <v>8660</v>
      </c>
      <c r="G3030" s="478"/>
      <c r="H3030" s="999"/>
      <c r="I3030" s="473"/>
      <c r="J3030" s="473"/>
      <c r="K3030" s="934"/>
      <c r="L3030" s="931"/>
      <c r="M3030" s="931"/>
      <c r="N3030" s="683"/>
    </row>
    <row r="3031" spans="1:14" s="474" customFormat="1" ht="22.5" x14ac:dyDescent="0.25">
      <c r="A3031" s="1014"/>
      <c r="B3031" s="997"/>
      <c r="C3031" s="1011"/>
      <c r="D3031" s="1012"/>
      <c r="E3031" s="1013"/>
      <c r="F3031" s="477" t="s">
        <v>8799</v>
      </c>
      <c r="G3031" s="478"/>
      <c r="H3031" s="999"/>
      <c r="I3031" s="473"/>
      <c r="J3031" s="473"/>
      <c r="K3031" s="934"/>
      <c r="L3031" s="931"/>
      <c r="M3031" s="931"/>
      <c r="N3031" s="683"/>
    </row>
    <row r="3032" spans="1:14" s="474" customFormat="1" ht="15" customHeight="1" x14ac:dyDescent="0.25">
      <c r="A3032" s="1014"/>
      <c r="B3032" s="997"/>
      <c r="C3032" s="1011"/>
      <c r="D3032" s="1012"/>
      <c r="E3032" s="1013"/>
      <c r="F3032" s="477" t="s">
        <v>8662</v>
      </c>
      <c r="G3032" s="478"/>
      <c r="H3032" s="999"/>
      <c r="I3032" s="473"/>
      <c r="J3032" s="473"/>
      <c r="K3032" s="934"/>
      <c r="L3032" s="931"/>
      <c r="M3032" s="931"/>
      <c r="N3032" s="683"/>
    </row>
    <row r="3033" spans="1:14" s="474" customFormat="1" ht="15" customHeight="1" x14ac:dyDescent="0.25">
      <c r="A3033" s="1014"/>
      <c r="B3033" s="997"/>
      <c r="C3033" s="1011"/>
      <c r="D3033" s="1012"/>
      <c r="E3033" s="1013"/>
      <c r="F3033" s="477" t="s">
        <v>8663</v>
      </c>
      <c r="G3033" s="478"/>
      <c r="H3033" s="999"/>
      <c r="I3033" s="473"/>
      <c r="J3033" s="473"/>
      <c r="K3033" s="934"/>
      <c r="L3033" s="931"/>
      <c r="M3033" s="931"/>
      <c r="N3033" s="683"/>
    </row>
    <row r="3034" spans="1:14" s="474" customFormat="1" ht="15" customHeight="1" x14ac:dyDescent="0.25">
      <c r="A3034" s="1014"/>
      <c r="B3034" s="997"/>
      <c r="C3034" s="1011"/>
      <c r="D3034" s="1012"/>
      <c r="E3034" s="1013"/>
      <c r="F3034" s="477" t="s">
        <v>8704</v>
      </c>
      <c r="G3034" s="478"/>
      <c r="H3034" s="999"/>
      <c r="I3034" s="473"/>
      <c r="J3034" s="473"/>
      <c r="K3034" s="934"/>
      <c r="L3034" s="931"/>
      <c r="M3034" s="931"/>
      <c r="N3034" s="683"/>
    </row>
    <row r="3035" spans="1:14" s="474" customFormat="1" ht="15" customHeight="1" x14ac:dyDescent="0.25">
      <c r="A3035" s="1014"/>
      <c r="B3035" s="997"/>
      <c r="C3035" s="1011"/>
      <c r="D3035" s="1012"/>
      <c r="E3035" s="1013"/>
      <c r="F3035" s="477" t="s">
        <v>8800</v>
      </c>
      <c r="G3035" s="478"/>
      <c r="H3035" s="999"/>
      <c r="I3035" s="473"/>
      <c r="J3035" s="473"/>
      <c r="K3035" s="934"/>
      <c r="L3035" s="931"/>
      <c r="M3035" s="931"/>
      <c r="N3035" s="683"/>
    </row>
    <row r="3036" spans="1:14" s="474" customFormat="1" ht="22.5" x14ac:dyDescent="0.25">
      <c r="A3036" s="1014"/>
      <c r="B3036" s="997"/>
      <c r="C3036" s="1011"/>
      <c r="D3036" s="1012"/>
      <c r="E3036" s="1013"/>
      <c r="F3036" s="477" t="s">
        <v>8801</v>
      </c>
      <c r="G3036" s="478">
        <v>1</v>
      </c>
      <c r="H3036" s="999"/>
      <c r="I3036" s="473"/>
      <c r="J3036" s="473"/>
      <c r="K3036" s="934"/>
      <c r="L3036" s="931"/>
      <c r="M3036" s="931"/>
      <c r="N3036" s="683"/>
    </row>
    <row r="3037" spans="1:14" s="474" customFormat="1" ht="15" customHeight="1" x14ac:dyDescent="0.25">
      <c r="A3037" s="1014"/>
      <c r="B3037" s="997"/>
      <c r="C3037" s="1011"/>
      <c r="D3037" s="1012"/>
      <c r="E3037" s="1013"/>
      <c r="F3037" s="477" t="s">
        <v>8802</v>
      </c>
      <c r="G3037" s="478">
        <v>1</v>
      </c>
      <c r="H3037" s="999"/>
      <c r="I3037" s="473"/>
      <c r="J3037" s="473"/>
      <c r="K3037" s="934"/>
      <c r="L3037" s="931"/>
      <c r="M3037" s="931"/>
      <c r="N3037" s="683"/>
    </row>
    <row r="3038" spans="1:14" s="474" customFormat="1" ht="15" customHeight="1" x14ac:dyDescent="0.25">
      <c r="A3038" s="1014"/>
      <c r="B3038" s="997"/>
      <c r="C3038" s="1011"/>
      <c r="D3038" s="1012"/>
      <c r="E3038" s="1013"/>
      <c r="F3038" s="477" t="s">
        <v>8724</v>
      </c>
      <c r="G3038" s="478"/>
      <c r="H3038" s="999"/>
      <c r="I3038" s="473"/>
      <c r="J3038" s="473"/>
      <c r="K3038" s="934"/>
      <c r="L3038" s="931"/>
      <c r="M3038" s="931"/>
      <c r="N3038" s="683"/>
    </row>
    <row r="3039" spans="1:14" s="474" customFormat="1" ht="15" customHeight="1" x14ac:dyDescent="0.25">
      <c r="A3039" s="1014"/>
      <c r="B3039" s="997"/>
      <c r="C3039" s="1011"/>
      <c r="D3039" s="1012"/>
      <c r="E3039" s="1013"/>
      <c r="F3039" s="477" t="s">
        <v>8669</v>
      </c>
      <c r="G3039" s="478"/>
      <c r="H3039" s="999"/>
      <c r="I3039" s="473"/>
      <c r="J3039" s="473"/>
      <c r="K3039" s="934"/>
      <c r="L3039" s="931"/>
      <c r="M3039" s="931"/>
      <c r="N3039" s="683"/>
    </row>
    <row r="3040" spans="1:14" s="474" customFormat="1" ht="15" customHeight="1" x14ac:dyDescent="0.25">
      <c r="A3040" s="1014"/>
      <c r="B3040" s="997"/>
      <c r="C3040" s="1011"/>
      <c r="D3040" s="1012"/>
      <c r="E3040" s="1013"/>
      <c r="F3040" s="477" t="s">
        <v>8767</v>
      </c>
      <c r="G3040" s="478">
        <v>2</v>
      </c>
      <c r="H3040" s="999"/>
      <c r="I3040" s="473"/>
      <c r="J3040" s="473"/>
      <c r="K3040" s="934"/>
      <c r="L3040" s="931"/>
      <c r="M3040" s="931"/>
      <c r="N3040" s="683"/>
    </row>
    <row r="3041" spans="1:14" s="474" customFormat="1" ht="15" customHeight="1" x14ac:dyDescent="0.25">
      <c r="A3041" s="1014"/>
      <c r="B3041" s="997"/>
      <c r="C3041" s="1011"/>
      <c r="D3041" s="1012"/>
      <c r="E3041" s="1013"/>
      <c r="F3041" s="477" t="s">
        <v>8670</v>
      </c>
      <c r="G3041" s="478"/>
      <c r="H3041" s="999"/>
      <c r="I3041" s="473"/>
      <c r="J3041" s="473"/>
      <c r="K3041" s="934"/>
      <c r="L3041" s="931"/>
      <c r="M3041" s="931"/>
      <c r="N3041" s="683"/>
    </row>
    <row r="3042" spans="1:14" s="474" customFormat="1" ht="15" customHeight="1" x14ac:dyDescent="0.25">
      <c r="A3042" s="1014"/>
      <c r="B3042" s="997"/>
      <c r="C3042" s="1011"/>
      <c r="D3042" s="1012"/>
      <c r="E3042" s="1013"/>
      <c r="F3042" s="477" t="s">
        <v>8692</v>
      </c>
      <c r="G3042" s="478"/>
      <c r="H3042" s="999"/>
      <c r="I3042" s="473"/>
      <c r="J3042" s="473"/>
      <c r="K3042" s="934"/>
      <c r="L3042" s="931"/>
      <c r="M3042" s="931"/>
      <c r="N3042" s="683"/>
    </row>
    <row r="3043" spans="1:14" s="474" customFormat="1" ht="22.5" x14ac:dyDescent="0.25">
      <c r="A3043" s="1014"/>
      <c r="B3043" s="997"/>
      <c r="C3043" s="1011"/>
      <c r="D3043" s="1012"/>
      <c r="E3043" s="1013"/>
      <c r="F3043" s="477" t="s">
        <v>8803</v>
      </c>
      <c r="G3043" s="478">
        <v>1</v>
      </c>
      <c r="H3043" s="999"/>
      <c r="I3043" s="473"/>
      <c r="J3043" s="473"/>
      <c r="K3043" s="934"/>
      <c r="L3043" s="931"/>
      <c r="M3043" s="931"/>
      <c r="N3043" s="683"/>
    </row>
    <row r="3044" spans="1:14" s="474" customFormat="1" ht="15" customHeight="1" x14ac:dyDescent="0.25">
      <c r="A3044" s="1014"/>
      <c r="B3044" s="997"/>
      <c r="C3044" s="1011"/>
      <c r="D3044" s="1012"/>
      <c r="E3044" s="1013"/>
      <c r="F3044" s="477" t="s">
        <v>8804</v>
      </c>
      <c r="G3044" s="478">
        <v>1</v>
      </c>
      <c r="H3044" s="999"/>
      <c r="I3044" s="473"/>
      <c r="J3044" s="473"/>
      <c r="K3044" s="934"/>
      <c r="L3044" s="931"/>
      <c r="M3044" s="931"/>
      <c r="N3044" s="683"/>
    </row>
    <row r="3045" spans="1:14" s="474" customFormat="1" ht="22.5" x14ac:dyDescent="0.25">
      <c r="A3045" s="1014"/>
      <c r="B3045" s="997"/>
      <c r="C3045" s="1011"/>
      <c r="D3045" s="1012"/>
      <c r="E3045" s="1013"/>
      <c r="F3045" s="477" t="s">
        <v>8805</v>
      </c>
      <c r="G3045" s="478"/>
      <c r="H3045" s="999"/>
      <c r="I3045" s="473"/>
      <c r="J3045" s="473"/>
      <c r="K3045" s="934"/>
      <c r="L3045" s="931"/>
      <c r="M3045" s="931"/>
      <c r="N3045" s="683"/>
    </row>
    <row r="3046" spans="1:14" s="474" customFormat="1" ht="15" customHeight="1" x14ac:dyDescent="0.25">
      <c r="A3046" s="1014"/>
      <c r="B3046" s="997"/>
      <c r="C3046" s="1011"/>
      <c r="D3046" s="1012"/>
      <c r="E3046" s="1013"/>
      <c r="F3046" s="477" t="s">
        <v>8728</v>
      </c>
      <c r="G3046" s="478">
        <v>1</v>
      </c>
      <c r="H3046" s="999"/>
      <c r="I3046" s="473"/>
      <c r="J3046" s="473"/>
      <c r="K3046" s="934"/>
      <c r="L3046" s="931"/>
      <c r="M3046" s="931"/>
      <c r="N3046" s="683"/>
    </row>
    <row r="3047" spans="1:14" s="474" customFormat="1" ht="22.5" x14ac:dyDescent="0.25">
      <c r="A3047" s="1014"/>
      <c r="B3047" s="997"/>
      <c r="C3047" s="1011"/>
      <c r="D3047" s="1012"/>
      <c r="E3047" s="1013"/>
      <c r="F3047" s="477" t="s">
        <v>8806</v>
      </c>
      <c r="G3047" s="478">
        <v>1</v>
      </c>
      <c r="H3047" s="999"/>
      <c r="I3047" s="473"/>
      <c r="J3047" s="473"/>
      <c r="K3047" s="934"/>
      <c r="L3047" s="931"/>
      <c r="M3047" s="931"/>
      <c r="N3047" s="683"/>
    </row>
    <row r="3048" spans="1:14" s="474" customFormat="1" ht="15" customHeight="1" x14ac:dyDescent="0.25">
      <c r="A3048" s="1014"/>
      <c r="B3048" s="997"/>
      <c r="C3048" s="1011"/>
      <c r="D3048" s="1012"/>
      <c r="E3048" s="1013"/>
      <c r="F3048" s="477" t="s">
        <v>8807</v>
      </c>
      <c r="G3048" s="478">
        <v>1</v>
      </c>
      <c r="H3048" s="999"/>
      <c r="I3048" s="473"/>
      <c r="J3048" s="473"/>
      <c r="K3048" s="934"/>
      <c r="L3048" s="931"/>
      <c r="M3048" s="931"/>
      <c r="N3048" s="683"/>
    </row>
    <row r="3049" spans="1:14" s="474" customFormat="1" ht="15" customHeight="1" x14ac:dyDescent="0.25">
      <c r="A3049" s="1014"/>
      <c r="B3049" s="997"/>
      <c r="C3049" s="1011"/>
      <c r="D3049" s="1012"/>
      <c r="E3049" s="1013"/>
      <c r="F3049" s="477" t="s">
        <v>8708</v>
      </c>
      <c r="G3049" s="478"/>
      <c r="H3049" s="999"/>
      <c r="I3049" s="473"/>
      <c r="J3049" s="473"/>
      <c r="K3049" s="934"/>
      <c r="L3049" s="931"/>
      <c r="M3049" s="931"/>
      <c r="N3049" s="683"/>
    </row>
    <row r="3050" spans="1:14" s="474" customFormat="1" ht="15" customHeight="1" x14ac:dyDescent="0.25">
      <c r="A3050" s="1014"/>
      <c r="B3050" s="997"/>
      <c r="C3050" s="1011"/>
      <c r="D3050" s="1012"/>
      <c r="E3050" s="1013"/>
      <c r="F3050" s="477" t="s">
        <v>8669</v>
      </c>
      <c r="G3050" s="478"/>
      <c r="H3050" s="999"/>
      <c r="I3050" s="473"/>
      <c r="J3050" s="473"/>
      <c r="K3050" s="934"/>
      <c r="L3050" s="931"/>
      <c r="M3050" s="931"/>
      <c r="N3050" s="683"/>
    </row>
    <row r="3051" spans="1:14" s="474" customFormat="1" ht="15" customHeight="1" x14ac:dyDescent="0.25">
      <c r="A3051" s="1014"/>
      <c r="B3051" s="997"/>
      <c r="C3051" s="1011"/>
      <c r="D3051" s="1012"/>
      <c r="E3051" s="1013"/>
      <c r="F3051" s="477" t="s">
        <v>8676</v>
      </c>
      <c r="G3051" s="478"/>
      <c r="H3051" s="999"/>
      <c r="I3051" s="473"/>
      <c r="J3051" s="473"/>
      <c r="K3051" s="934"/>
      <c r="L3051" s="931"/>
      <c r="M3051" s="931"/>
      <c r="N3051" s="683"/>
    </row>
    <row r="3052" spans="1:14" s="474" customFormat="1" ht="15" customHeight="1" x14ac:dyDescent="0.25">
      <c r="A3052" s="1014"/>
      <c r="B3052" s="997"/>
      <c r="C3052" s="1011"/>
      <c r="D3052" s="1012"/>
      <c r="E3052" s="1013"/>
      <c r="F3052" s="477" t="s">
        <v>8677</v>
      </c>
      <c r="G3052" s="478"/>
      <c r="H3052" s="999"/>
      <c r="I3052" s="473"/>
      <c r="J3052" s="473"/>
      <c r="K3052" s="934"/>
      <c r="L3052" s="931"/>
      <c r="M3052" s="931"/>
      <c r="N3052" s="683"/>
    </row>
    <row r="3053" spans="1:14" s="474" customFormat="1" ht="15" customHeight="1" x14ac:dyDescent="0.25">
      <c r="A3053" s="1014"/>
      <c r="B3053" s="997"/>
      <c r="C3053" s="1011"/>
      <c r="D3053" s="1012"/>
      <c r="E3053" s="1013"/>
      <c r="F3053" s="477" t="s">
        <v>8678</v>
      </c>
      <c r="G3053" s="478">
        <v>4</v>
      </c>
      <c r="H3053" s="999"/>
      <c r="I3053" s="473"/>
      <c r="J3053" s="473"/>
      <c r="K3053" s="934"/>
      <c r="L3053" s="931"/>
      <c r="M3053" s="931"/>
      <c r="N3053" s="683"/>
    </row>
    <row r="3054" spans="1:14" s="474" customFormat="1" ht="15" customHeight="1" x14ac:dyDescent="0.25">
      <c r="A3054" s="1014"/>
      <c r="B3054" s="997"/>
      <c r="C3054" s="1011"/>
      <c r="D3054" s="1012"/>
      <c r="E3054" s="1013"/>
      <c r="F3054" s="477" t="s">
        <v>8714</v>
      </c>
      <c r="G3054" s="478"/>
      <c r="H3054" s="999"/>
      <c r="I3054" s="473"/>
      <c r="J3054" s="473"/>
      <c r="K3054" s="934"/>
      <c r="L3054" s="931"/>
      <c r="M3054" s="931"/>
      <c r="N3054" s="683"/>
    </row>
    <row r="3055" spans="1:14" s="474" customFormat="1" ht="15" customHeight="1" x14ac:dyDescent="0.25">
      <c r="A3055" s="1014"/>
      <c r="B3055" s="997"/>
      <c r="C3055" s="1011"/>
      <c r="D3055" s="1012"/>
      <c r="E3055" s="1013"/>
      <c r="F3055" s="477" t="s">
        <v>8679</v>
      </c>
      <c r="G3055" s="478">
        <v>1</v>
      </c>
      <c r="H3055" s="999"/>
      <c r="I3055" s="473"/>
      <c r="J3055" s="473"/>
      <c r="K3055" s="935"/>
      <c r="L3055" s="932"/>
      <c r="M3055" s="932"/>
      <c r="N3055" s="683"/>
    </row>
    <row r="3056" spans="1:14" s="474" customFormat="1" ht="22.5" x14ac:dyDescent="0.25">
      <c r="A3056" s="1014" t="s">
        <v>8808</v>
      </c>
      <c r="B3056" s="997" t="s">
        <v>8651</v>
      </c>
      <c r="C3056" s="1011" t="s">
        <v>7923</v>
      </c>
      <c r="D3056" s="1012" t="s">
        <v>8652</v>
      </c>
      <c r="E3056" s="1013" t="s">
        <v>8809</v>
      </c>
      <c r="F3056" s="477" t="s">
        <v>8810</v>
      </c>
      <c r="G3056" s="478"/>
      <c r="H3056" s="999" t="s">
        <v>8654</v>
      </c>
      <c r="I3056" s="473"/>
      <c r="J3056" s="473"/>
      <c r="K3056" s="933"/>
      <c r="L3056" s="930"/>
      <c r="M3056" s="930"/>
      <c r="N3056" s="683"/>
    </row>
    <row r="3057" spans="1:14" s="474" customFormat="1" ht="22.5" x14ac:dyDescent="0.25">
      <c r="A3057" s="1014"/>
      <c r="B3057" s="997"/>
      <c r="C3057" s="1011"/>
      <c r="D3057" s="1012"/>
      <c r="E3057" s="1013"/>
      <c r="F3057" s="477" t="s">
        <v>8682</v>
      </c>
      <c r="G3057" s="478">
        <v>2</v>
      </c>
      <c r="H3057" s="999"/>
      <c r="I3057" s="473"/>
      <c r="J3057" s="473"/>
      <c r="K3057" s="934"/>
      <c r="L3057" s="931"/>
      <c r="M3057" s="931"/>
      <c r="N3057" s="683"/>
    </row>
    <row r="3058" spans="1:14" s="474" customFormat="1" ht="15" customHeight="1" x14ac:dyDescent="0.25">
      <c r="A3058" s="1014"/>
      <c r="B3058" s="997"/>
      <c r="C3058" s="1011"/>
      <c r="D3058" s="1012"/>
      <c r="E3058" s="1013"/>
      <c r="F3058" s="477" t="s">
        <v>8683</v>
      </c>
      <c r="G3058" s="478"/>
      <c r="H3058" s="999"/>
      <c r="I3058" s="473"/>
      <c r="J3058" s="473"/>
      <c r="K3058" s="934"/>
      <c r="L3058" s="931"/>
      <c r="M3058" s="931"/>
      <c r="N3058" s="683"/>
    </row>
    <row r="3059" spans="1:14" s="474" customFormat="1" ht="15" customHeight="1" x14ac:dyDescent="0.25">
      <c r="A3059" s="1014"/>
      <c r="B3059" s="997"/>
      <c r="C3059" s="1011"/>
      <c r="D3059" s="1012"/>
      <c r="E3059" s="1013"/>
      <c r="F3059" s="477" t="s">
        <v>8684</v>
      </c>
      <c r="G3059" s="478">
        <v>1</v>
      </c>
      <c r="H3059" s="999"/>
      <c r="I3059" s="473"/>
      <c r="J3059" s="473"/>
      <c r="K3059" s="934"/>
      <c r="L3059" s="931"/>
      <c r="M3059" s="931"/>
      <c r="N3059" s="683"/>
    </row>
    <row r="3060" spans="1:14" s="474" customFormat="1" ht="15" customHeight="1" x14ac:dyDescent="0.25">
      <c r="A3060" s="1014"/>
      <c r="B3060" s="997"/>
      <c r="C3060" s="1011"/>
      <c r="D3060" s="1012"/>
      <c r="E3060" s="1013"/>
      <c r="F3060" s="477" t="s">
        <v>8786</v>
      </c>
      <c r="G3060" s="478"/>
      <c r="H3060" s="999"/>
      <c r="I3060" s="473"/>
      <c r="J3060" s="473"/>
      <c r="K3060" s="934"/>
      <c r="L3060" s="931"/>
      <c r="M3060" s="931"/>
      <c r="N3060" s="683"/>
    </row>
    <row r="3061" spans="1:14" s="474" customFormat="1" ht="15" customHeight="1" x14ac:dyDescent="0.25">
      <c r="A3061" s="1014"/>
      <c r="B3061" s="997"/>
      <c r="C3061" s="1011"/>
      <c r="D3061" s="1012"/>
      <c r="E3061" s="1013"/>
      <c r="F3061" s="477" t="s">
        <v>8656</v>
      </c>
      <c r="G3061" s="478"/>
      <c r="H3061" s="999"/>
      <c r="I3061" s="473"/>
      <c r="J3061" s="473"/>
      <c r="K3061" s="934"/>
      <c r="L3061" s="931"/>
      <c r="M3061" s="931"/>
      <c r="N3061" s="683"/>
    </row>
    <row r="3062" spans="1:14" s="474" customFormat="1" ht="15" customHeight="1" x14ac:dyDescent="0.25">
      <c r="A3062" s="1014"/>
      <c r="B3062" s="997"/>
      <c r="C3062" s="1011"/>
      <c r="D3062" s="1012"/>
      <c r="E3062" s="1013"/>
      <c r="F3062" s="477" t="s">
        <v>8657</v>
      </c>
      <c r="G3062" s="478"/>
      <c r="H3062" s="999"/>
      <c r="I3062" s="473"/>
      <c r="J3062" s="473"/>
      <c r="K3062" s="934"/>
      <c r="L3062" s="931"/>
      <c r="M3062" s="931"/>
      <c r="N3062" s="683"/>
    </row>
    <row r="3063" spans="1:14" s="474" customFormat="1" ht="15" customHeight="1" x14ac:dyDescent="0.25">
      <c r="A3063" s="1014"/>
      <c r="B3063" s="997"/>
      <c r="C3063" s="1011"/>
      <c r="D3063" s="1012"/>
      <c r="E3063" s="1013"/>
      <c r="F3063" s="477" t="s">
        <v>8797</v>
      </c>
      <c r="G3063" s="478"/>
      <c r="H3063" s="999"/>
      <c r="I3063" s="473"/>
      <c r="J3063" s="473"/>
      <c r="K3063" s="934"/>
      <c r="L3063" s="931"/>
      <c r="M3063" s="931"/>
      <c r="N3063" s="683"/>
    </row>
    <row r="3064" spans="1:14" s="474" customFormat="1" ht="15" customHeight="1" x14ac:dyDescent="0.25">
      <c r="A3064" s="1014"/>
      <c r="B3064" s="997"/>
      <c r="C3064" s="1011"/>
      <c r="D3064" s="1012"/>
      <c r="E3064" s="1013"/>
      <c r="F3064" s="477" t="s">
        <v>8798</v>
      </c>
      <c r="G3064" s="478"/>
      <c r="H3064" s="999"/>
      <c r="I3064" s="473"/>
      <c r="J3064" s="473"/>
      <c r="K3064" s="934"/>
      <c r="L3064" s="931"/>
      <c r="M3064" s="931"/>
      <c r="N3064" s="683"/>
    </row>
    <row r="3065" spans="1:14" s="474" customFormat="1" ht="15" customHeight="1" x14ac:dyDescent="0.25">
      <c r="A3065" s="1014"/>
      <c r="B3065" s="997"/>
      <c r="C3065" s="1011"/>
      <c r="D3065" s="1012"/>
      <c r="E3065" s="1013"/>
      <c r="F3065" s="477" t="s">
        <v>8660</v>
      </c>
      <c r="G3065" s="478"/>
      <c r="H3065" s="999"/>
      <c r="I3065" s="473"/>
      <c r="J3065" s="473"/>
      <c r="K3065" s="934"/>
      <c r="L3065" s="931"/>
      <c r="M3065" s="931"/>
      <c r="N3065" s="683"/>
    </row>
    <row r="3066" spans="1:14" s="474" customFormat="1" ht="22.5" x14ac:dyDescent="0.25">
      <c r="A3066" s="1014"/>
      <c r="B3066" s="997"/>
      <c r="C3066" s="1011"/>
      <c r="D3066" s="1012"/>
      <c r="E3066" s="1013"/>
      <c r="F3066" s="477" t="s">
        <v>8799</v>
      </c>
      <c r="G3066" s="478"/>
      <c r="H3066" s="999"/>
      <c r="I3066" s="473"/>
      <c r="J3066" s="473"/>
      <c r="K3066" s="934"/>
      <c r="L3066" s="931"/>
      <c r="M3066" s="931"/>
      <c r="N3066" s="683"/>
    </row>
    <row r="3067" spans="1:14" s="474" customFormat="1" ht="15" customHeight="1" x14ac:dyDescent="0.25">
      <c r="A3067" s="1014"/>
      <c r="B3067" s="997"/>
      <c r="C3067" s="1011"/>
      <c r="D3067" s="1012"/>
      <c r="E3067" s="1013"/>
      <c r="F3067" s="477" t="s">
        <v>8662</v>
      </c>
      <c r="G3067" s="478"/>
      <c r="H3067" s="999"/>
      <c r="I3067" s="473"/>
      <c r="J3067" s="473"/>
      <c r="K3067" s="934"/>
      <c r="L3067" s="931"/>
      <c r="M3067" s="931"/>
      <c r="N3067" s="683"/>
    </row>
    <row r="3068" spans="1:14" s="474" customFormat="1" ht="15" customHeight="1" x14ac:dyDescent="0.25">
      <c r="A3068" s="1014"/>
      <c r="B3068" s="997"/>
      <c r="C3068" s="1011"/>
      <c r="D3068" s="1012"/>
      <c r="E3068" s="1013"/>
      <c r="F3068" s="477" t="s">
        <v>8663</v>
      </c>
      <c r="G3068" s="478"/>
      <c r="H3068" s="999"/>
      <c r="I3068" s="473"/>
      <c r="J3068" s="473"/>
      <c r="K3068" s="934"/>
      <c r="L3068" s="931"/>
      <c r="M3068" s="931"/>
      <c r="N3068" s="683"/>
    </row>
    <row r="3069" spans="1:14" s="474" customFormat="1" ht="15" customHeight="1" x14ac:dyDescent="0.25">
      <c r="A3069" s="1014"/>
      <c r="B3069" s="997"/>
      <c r="C3069" s="1011"/>
      <c r="D3069" s="1012"/>
      <c r="E3069" s="1013"/>
      <c r="F3069" s="477" t="s">
        <v>8704</v>
      </c>
      <c r="G3069" s="478"/>
      <c r="H3069" s="999"/>
      <c r="I3069" s="473"/>
      <c r="J3069" s="473"/>
      <c r="K3069" s="934"/>
      <c r="L3069" s="931"/>
      <c r="M3069" s="931"/>
      <c r="N3069" s="683"/>
    </row>
    <row r="3070" spans="1:14" s="474" customFormat="1" ht="15" customHeight="1" x14ac:dyDescent="0.25">
      <c r="A3070" s="1014"/>
      <c r="B3070" s="997"/>
      <c r="C3070" s="1011"/>
      <c r="D3070" s="1012"/>
      <c r="E3070" s="1013"/>
      <c r="F3070" s="477" t="s">
        <v>8800</v>
      </c>
      <c r="G3070" s="478"/>
      <c r="H3070" s="999"/>
      <c r="I3070" s="473"/>
      <c r="J3070" s="473"/>
      <c r="K3070" s="934"/>
      <c r="L3070" s="931"/>
      <c r="M3070" s="931"/>
      <c r="N3070" s="683"/>
    </row>
    <row r="3071" spans="1:14" s="474" customFormat="1" ht="22.5" x14ac:dyDescent="0.25">
      <c r="A3071" s="1014"/>
      <c r="B3071" s="997"/>
      <c r="C3071" s="1011"/>
      <c r="D3071" s="1012"/>
      <c r="E3071" s="1013"/>
      <c r="F3071" s="477" t="s">
        <v>8811</v>
      </c>
      <c r="G3071" s="478">
        <v>1</v>
      </c>
      <c r="H3071" s="999"/>
      <c r="I3071" s="473"/>
      <c r="J3071" s="473"/>
      <c r="K3071" s="934"/>
      <c r="L3071" s="931"/>
      <c r="M3071" s="931"/>
      <c r="N3071" s="683"/>
    </row>
    <row r="3072" spans="1:14" s="474" customFormat="1" ht="15" customHeight="1" x14ac:dyDescent="0.25">
      <c r="A3072" s="1014"/>
      <c r="B3072" s="997"/>
      <c r="C3072" s="1011"/>
      <c r="D3072" s="1012"/>
      <c r="E3072" s="1013"/>
      <c r="F3072" s="477" t="s">
        <v>8812</v>
      </c>
      <c r="G3072" s="478">
        <v>1</v>
      </c>
      <c r="H3072" s="999"/>
      <c r="I3072" s="473"/>
      <c r="J3072" s="473"/>
      <c r="K3072" s="934"/>
      <c r="L3072" s="931"/>
      <c r="M3072" s="931"/>
      <c r="N3072" s="683"/>
    </row>
    <row r="3073" spans="1:14" s="474" customFormat="1" ht="15" customHeight="1" x14ac:dyDescent="0.25">
      <c r="A3073" s="1014"/>
      <c r="B3073" s="997"/>
      <c r="C3073" s="1011"/>
      <c r="D3073" s="1012"/>
      <c r="E3073" s="1013"/>
      <c r="F3073" s="477" t="s">
        <v>8708</v>
      </c>
      <c r="G3073" s="478"/>
      <c r="H3073" s="999"/>
      <c r="I3073" s="473"/>
      <c r="J3073" s="473"/>
      <c r="K3073" s="934"/>
      <c r="L3073" s="931"/>
      <c r="M3073" s="931"/>
      <c r="N3073" s="683"/>
    </row>
    <row r="3074" spans="1:14" s="474" customFormat="1" ht="15" customHeight="1" x14ac:dyDescent="0.25">
      <c r="A3074" s="1014"/>
      <c r="B3074" s="997"/>
      <c r="C3074" s="1011"/>
      <c r="D3074" s="1012"/>
      <c r="E3074" s="1013"/>
      <c r="F3074" s="477" t="s">
        <v>8669</v>
      </c>
      <c r="G3074" s="478"/>
      <c r="H3074" s="999"/>
      <c r="I3074" s="473"/>
      <c r="J3074" s="473"/>
      <c r="K3074" s="934"/>
      <c r="L3074" s="931"/>
      <c r="M3074" s="931"/>
      <c r="N3074" s="683"/>
    </row>
    <row r="3075" spans="1:14" s="474" customFormat="1" ht="15" customHeight="1" x14ac:dyDescent="0.25">
      <c r="A3075" s="1014"/>
      <c r="B3075" s="997"/>
      <c r="C3075" s="1011"/>
      <c r="D3075" s="1012"/>
      <c r="E3075" s="1013"/>
      <c r="F3075" s="477" t="s">
        <v>8767</v>
      </c>
      <c r="G3075" s="478">
        <v>2</v>
      </c>
      <c r="H3075" s="999"/>
      <c r="I3075" s="473"/>
      <c r="J3075" s="473"/>
      <c r="K3075" s="934"/>
      <c r="L3075" s="931"/>
      <c r="M3075" s="931"/>
      <c r="N3075" s="683"/>
    </row>
    <row r="3076" spans="1:14" s="474" customFormat="1" ht="15" customHeight="1" x14ac:dyDescent="0.25">
      <c r="A3076" s="1014"/>
      <c r="B3076" s="997"/>
      <c r="C3076" s="1011"/>
      <c r="D3076" s="1012"/>
      <c r="E3076" s="1013"/>
      <c r="F3076" s="477" t="s">
        <v>8670</v>
      </c>
      <c r="G3076" s="478"/>
      <c r="H3076" s="999"/>
      <c r="I3076" s="473"/>
      <c r="J3076" s="473"/>
      <c r="K3076" s="934"/>
      <c r="L3076" s="931"/>
      <c r="M3076" s="931"/>
      <c r="N3076" s="683"/>
    </row>
    <row r="3077" spans="1:14" s="474" customFormat="1" ht="15" customHeight="1" x14ac:dyDescent="0.25">
      <c r="A3077" s="1014"/>
      <c r="B3077" s="997"/>
      <c r="C3077" s="1011"/>
      <c r="D3077" s="1012"/>
      <c r="E3077" s="1013"/>
      <c r="F3077" s="477" t="s">
        <v>8692</v>
      </c>
      <c r="G3077" s="478"/>
      <c r="H3077" s="999"/>
      <c r="I3077" s="473"/>
      <c r="J3077" s="473"/>
      <c r="K3077" s="934"/>
      <c r="L3077" s="931"/>
      <c r="M3077" s="931"/>
      <c r="N3077" s="683"/>
    </row>
    <row r="3078" spans="1:14" s="474" customFormat="1" ht="22.5" x14ac:dyDescent="0.25">
      <c r="A3078" s="1014"/>
      <c r="B3078" s="997"/>
      <c r="C3078" s="1011"/>
      <c r="D3078" s="1012"/>
      <c r="E3078" s="1013"/>
      <c r="F3078" s="477" t="s">
        <v>8813</v>
      </c>
      <c r="G3078" s="478">
        <v>1</v>
      </c>
      <c r="H3078" s="999"/>
      <c r="I3078" s="473"/>
      <c r="J3078" s="473"/>
      <c r="K3078" s="934"/>
      <c r="L3078" s="931"/>
      <c r="M3078" s="931"/>
      <c r="N3078" s="683"/>
    </row>
    <row r="3079" spans="1:14" s="474" customFormat="1" ht="15" customHeight="1" x14ac:dyDescent="0.25">
      <c r="A3079" s="1014"/>
      <c r="B3079" s="997"/>
      <c r="C3079" s="1011"/>
      <c r="D3079" s="1012"/>
      <c r="E3079" s="1013"/>
      <c r="F3079" s="477" t="s">
        <v>8814</v>
      </c>
      <c r="G3079" s="478">
        <v>1</v>
      </c>
      <c r="H3079" s="999"/>
      <c r="I3079" s="473"/>
      <c r="J3079" s="473"/>
      <c r="K3079" s="934"/>
      <c r="L3079" s="931"/>
      <c r="M3079" s="931"/>
      <c r="N3079" s="683"/>
    </row>
    <row r="3080" spans="1:14" s="474" customFormat="1" ht="22.5" x14ac:dyDescent="0.25">
      <c r="A3080" s="1014"/>
      <c r="B3080" s="997"/>
      <c r="C3080" s="1011"/>
      <c r="D3080" s="1012"/>
      <c r="E3080" s="1013"/>
      <c r="F3080" s="477" t="s">
        <v>8815</v>
      </c>
      <c r="G3080" s="478"/>
      <c r="H3080" s="999"/>
      <c r="I3080" s="473"/>
      <c r="J3080" s="473"/>
      <c r="K3080" s="934"/>
      <c r="L3080" s="931"/>
      <c r="M3080" s="931"/>
      <c r="N3080" s="683"/>
    </row>
    <row r="3081" spans="1:14" s="474" customFormat="1" ht="15" customHeight="1" x14ac:dyDescent="0.25">
      <c r="A3081" s="1014"/>
      <c r="B3081" s="997"/>
      <c r="C3081" s="1011"/>
      <c r="D3081" s="1012"/>
      <c r="E3081" s="1013"/>
      <c r="F3081" s="477" t="s">
        <v>8728</v>
      </c>
      <c r="G3081" s="478">
        <v>1</v>
      </c>
      <c r="H3081" s="999"/>
      <c r="I3081" s="473"/>
      <c r="J3081" s="473"/>
      <c r="K3081" s="934"/>
      <c r="L3081" s="931"/>
      <c r="M3081" s="931"/>
      <c r="N3081" s="683"/>
    </row>
    <row r="3082" spans="1:14" s="474" customFormat="1" ht="22.5" x14ac:dyDescent="0.25">
      <c r="A3082" s="1014"/>
      <c r="B3082" s="997"/>
      <c r="C3082" s="1011"/>
      <c r="D3082" s="1012"/>
      <c r="E3082" s="1013"/>
      <c r="F3082" s="477" t="s">
        <v>8816</v>
      </c>
      <c r="G3082" s="478">
        <v>1</v>
      </c>
      <c r="H3082" s="999"/>
      <c r="I3082" s="473"/>
      <c r="J3082" s="473"/>
      <c r="K3082" s="934"/>
      <c r="L3082" s="931"/>
      <c r="M3082" s="931"/>
      <c r="N3082" s="683"/>
    </row>
    <row r="3083" spans="1:14" s="474" customFormat="1" ht="15" customHeight="1" x14ac:dyDescent="0.25">
      <c r="A3083" s="1014"/>
      <c r="B3083" s="997"/>
      <c r="C3083" s="1011"/>
      <c r="D3083" s="1012"/>
      <c r="E3083" s="1013"/>
      <c r="F3083" s="477" t="s">
        <v>8817</v>
      </c>
      <c r="G3083" s="478">
        <v>1</v>
      </c>
      <c r="H3083" s="999"/>
      <c r="I3083" s="473"/>
      <c r="J3083" s="473"/>
      <c r="K3083" s="934"/>
      <c r="L3083" s="931"/>
      <c r="M3083" s="931"/>
      <c r="N3083" s="683"/>
    </row>
    <row r="3084" spans="1:14" s="474" customFormat="1" ht="15" customHeight="1" x14ac:dyDescent="0.25">
      <c r="A3084" s="1014"/>
      <c r="B3084" s="997"/>
      <c r="C3084" s="1011"/>
      <c r="D3084" s="1012"/>
      <c r="E3084" s="1013"/>
      <c r="F3084" s="477" t="s">
        <v>8708</v>
      </c>
      <c r="G3084" s="478"/>
      <c r="H3084" s="999"/>
      <c r="I3084" s="473"/>
      <c r="J3084" s="473"/>
      <c r="K3084" s="934"/>
      <c r="L3084" s="931"/>
      <c r="M3084" s="931"/>
      <c r="N3084" s="683"/>
    </row>
    <row r="3085" spans="1:14" s="474" customFormat="1" ht="15" customHeight="1" x14ac:dyDescent="0.25">
      <c r="A3085" s="1014"/>
      <c r="B3085" s="997"/>
      <c r="C3085" s="1011"/>
      <c r="D3085" s="1012"/>
      <c r="E3085" s="1013"/>
      <c r="F3085" s="477" t="s">
        <v>8669</v>
      </c>
      <c r="G3085" s="478"/>
      <c r="H3085" s="999"/>
      <c r="I3085" s="473"/>
      <c r="J3085" s="473"/>
      <c r="K3085" s="934"/>
      <c r="L3085" s="931"/>
      <c r="M3085" s="931"/>
      <c r="N3085" s="683"/>
    </row>
    <row r="3086" spans="1:14" s="474" customFormat="1" ht="15" customHeight="1" x14ac:dyDescent="0.25">
      <c r="A3086" s="1014"/>
      <c r="B3086" s="997"/>
      <c r="C3086" s="1011"/>
      <c r="D3086" s="1012"/>
      <c r="E3086" s="1013"/>
      <c r="F3086" s="477" t="s">
        <v>8676</v>
      </c>
      <c r="G3086" s="478"/>
      <c r="H3086" s="999"/>
      <c r="I3086" s="473"/>
      <c r="J3086" s="473"/>
      <c r="K3086" s="934"/>
      <c r="L3086" s="931"/>
      <c r="M3086" s="931"/>
      <c r="N3086" s="683"/>
    </row>
    <row r="3087" spans="1:14" s="474" customFormat="1" ht="15" customHeight="1" x14ac:dyDescent="0.25">
      <c r="A3087" s="1014"/>
      <c r="B3087" s="997"/>
      <c r="C3087" s="1011"/>
      <c r="D3087" s="1012"/>
      <c r="E3087" s="1013"/>
      <c r="F3087" s="477" t="s">
        <v>8677</v>
      </c>
      <c r="G3087" s="478"/>
      <c r="H3087" s="999"/>
      <c r="I3087" s="473"/>
      <c r="J3087" s="473"/>
      <c r="K3087" s="934"/>
      <c r="L3087" s="931"/>
      <c r="M3087" s="931"/>
      <c r="N3087" s="683"/>
    </row>
    <row r="3088" spans="1:14" s="474" customFormat="1" ht="15" customHeight="1" x14ac:dyDescent="0.25">
      <c r="A3088" s="1014"/>
      <c r="B3088" s="997"/>
      <c r="C3088" s="1011"/>
      <c r="D3088" s="1012"/>
      <c r="E3088" s="1013"/>
      <c r="F3088" s="477" t="s">
        <v>8678</v>
      </c>
      <c r="G3088" s="478">
        <v>4</v>
      </c>
      <c r="H3088" s="999"/>
      <c r="I3088" s="473"/>
      <c r="J3088" s="473"/>
      <c r="K3088" s="934"/>
      <c r="L3088" s="931"/>
      <c r="M3088" s="931"/>
      <c r="N3088" s="683"/>
    </row>
    <row r="3089" spans="1:14" s="474" customFormat="1" ht="15" customHeight="1" x14ac:dyDescent="0.25">
      <c r="A3089" s="1014"/>
      <c r="B3089" s="997"/>
      <c r="C3089" s="1011"/>
      <c r="D3089" s="1012"/>
      <c r="E3089" s="1013"/>
      <c r="F3089" s="477" t="s">
        <v>8714</v>
      </c>
      <c r="G3089" s="478"/>
      <c r="H3089" s="999"/>
      <c r="I3089" s="473"/>
      <c r="J3089" s="473"/>
      <c r="K3089" s="934"/>
      <c r="L3089" s="931"/>
      <c r="M3089" s="931"/>
      <c r="N3089" s="683"/>
    </row>
    <row r="3090" spans="1:14" s="474" customFormat="1" ht="15" customHeight="1" x14ac:dyDescent="0.25">
      <c r="A3090" s="1014"/>
      <c r="B3090" s="997"/>
      <c r="C3090" s="1011"/>
      <c r="D3090" s="1012"/>
      <c r="E3090" s="1013"/>
      <c r="F3090" s="477" t="s">
        <v>8679</v>
      </c>
      <c r="G3090" s="478">
        <v>1</v>
      </c>
      <c r="H3090" s="999"/>
      <c r="I3090" s="473"/>
      <c r="J3090" s="473"/>
      <c r="K3090" s="935"/>
      <c r="L3090" s="932"/>
      <c r="M3090" s="932"/>
      <c r="N3090" s="683"/>
    </row>
    <row r="3091" spans="1:14" s="474" customFormat="1" ht="22.5" x14ac:dyDescent="0.25">
      <c r="A3091" s="1014" t="s">
        <v>8818</v>
      </c>
      <c r="B3091" s="997" t="s">
        <v>8651</v>
      </c>
      <c r="C3091" s="1011" t="s">
        <v>7923</v>
      </c>
      <c r="D3091" s="1012" t="s">
        <v>8652</v>
      </c>
      <c r="E3091" s="1013" t="s">
        <v>8127</v>
      </c>
      <c r="F3091" s="477" t="s">
        <v>8746</v>
      </c>
      <c r="G3091" s="473"/>
      <c r="H3091" s="999" t="s">
        <v>8654</v>
      </c>
      <c r="I3091" s="473"/>
      <c r="J3091" s="473"/>
      <c r="K3091" s="933"/>
      <c r="L3091" s="930"/>
      <c r="M3091" s="930"/>
      <c r="N3091" s="683"/>
    </row>
    <row r="3092" spans="1:14" s="474" customFormat="1" ht="22.5" x14ac:dyDescent="0.25">
      <c r="A3092" s="1014"/>
      <c r="B3092" s="997"/>
      <c r="C3092" s="1011"/>
      <c r="D3092" s="1012"/>
      <c r="E3092" s="1013"/>
      <c r="F3092" s="477" t="s">
        <v>8682</v>
      </c>
      <c r="G3092" s="473">
        <v>2</v>
      </c>
      <c r="H3092" s="999"/>
      <c r="I3092" s="473"/>
      <c r="J3092" s="473"/>
      <c r="K3092" s="934"/>
      <c r="L3092" s="931"/>
      <c r="M3092" s="931"/>
      <c r="N3092" s="683"/>
    </row>
    <row r="3093" spans="1:14" s="474" customFormat="1" ht="15" customHeight="1" x14ac:dyDescent="0.25">
      <c r="A3093" s="1014"/>
      <c r="B3093" s="997"/>
      <c r="C3093" s="1011"/>
      <c r="D3093" s="1012"/>
      <c r="E3093" s="1013"/>
      <c r="F3093" s="477" t="s">
        <v>8683</v>
      </c>
      <c r="G3093" s="473">
        <v>1</v>
      </c>
      <c r="H3093" s="999"/>
      <c r="I3093" s="473"/>
      <c r="J3093" s="473"/>
      <c r="K3093" s="934"/>
      <c r="L3093" s="931"/>
      <c r="M3093" s="931"/>
      <c r="N3093" s="683"/>
    </row>
    <row r="3094" spans="1:14" s="474" customFormat="1" ht="15" customHeight="1" x14ac:dyDescent="0.25">
      <c r="A3094" s="1014"/>
      <c r="B3094" s="997"/>
      <c r="C3094" s="1011"/>
      <c r="D3094" s="1012"/>
      <c r="E3094" s="1013"/>
      <c r="F3094" s="477" t="s">
        <v>8684</v>
      </c>
      <c r="G3094" s="473">
        <v>1</v>
      </c>
      <c r="H3094" s="999"/>
      <c r="I3094" s="473"/>
      <c r="J3094" s="473"/>
      <c r="K3094" s="934"/>
      <c r="L3094" s="931"/>
      <c r="M3094" s="931"/>
      <c r="N3094" s="683"/>
    </row>
    <row r="3095" spans="1:14" s="474" customFormat="1" ht="15" customHeight="1" x14ac:dyDescent="0.25">
      <c r="A3095" s="1014"/>
      <c r="B3095" s="997"/>
      <c r="C3095" s="1011"/>
      <c r="D3095" s="1012"/>
      <c r="E3095" s="1013"/>
      <c r="F3095" s="477" t="s">
        <v>8747</v>
      </c>
      <c r="G3095" s="473">
        <v>1</v>
      </c>
      <c r="H3095" s="999"/>
      <c r="I3095" s="473"/>
      <c r="J3095" s="473"/>
      <c r="K3095" s="934"/>
      <c r="L3095" s="931"/>
      <c r="M3095" s="931"/>
      <c r="N3095" s="683"/>
    </row>
    <row r="3096" spans="1:14" s="474" customFormat="1" ht="15" customHeight="1" x14ac:dyDescent="0.25">
      <c r="A3096" s="1014"/>
      <c r="B3096" s="997"/>
      <c r="C3096" s="1011"/>
      <c r="D3096" s="1012"/>
      <c r="E3096" s="1013"/>
      <c r="F3096" s="477" t="s">
        <v>8656</v>
      </c>
      <c r="G3096" s="473">
        <v>1</v>
      </c>
      <c r="H3096" s="999"/>
      <c r="I3096" s="473"/>
      <c r="J3096" s="473"/>
      <c r="K3096" s="934"/>
      <c r="L3096" s="931"/>
      <c r="M3096" s="931"/>
      <c r="N3096" s="683"/>
    </row>
    <row r="3097" spans="1:14" s="474" customFormat="1" ht="15" customHeight="1" x14ac:dyDescent="0.25">
      <c r="A3097" s="1014"/>
      <c r="B3097" s="997"/>
      <c r="C3097" s="1011"/>
      <c r="D3097" s="1012"/>
      <c r="E3097" s="1013"/>
      <c r="F3097" s="477" t="s">
        <v>8657</v>
      </c>
      <c r="G3097" s="473">
        <v>2</v>
      </c>
      <c r="H3097" s="999"/>
      <c r="I3097" s="473"/>
      <c r="J3097" s="473"/>
      <c r="K3097" s="934"/>
      <c r="L3097" s="931"/>
      <c r="M3097" s="931"/>
      <c r="N3097" s="683"/>
    </row>
    <row r="3098" spans="1:14" s="474" customFormat="1" ht="15" customHeight="1" x14ac:dyDescent="0.25">
      <c r="A3098" s="1014"/>
      <c r="B3098" s="997"/>
      <c r="C3098" s="1011"/>
      <c r="D3098" s="1012"/>
      <c r="E3098" s="1013"/>
      <c r="F3098" s="477" t="s">
        <v>8819</v>
      </c>
      <c r="G3098" s="473">
        <v>1</v>
      </c>
      <c r="H3098" s="999"/>
      <c r="I3098" s="473"/>
      <c r="J3098" s="473"/>
      <c r="K3098" s="934"/>
      <c r="L3098" s="931"/>
      <c r="M3098" s="931"/>
      <c r="N3098" s="683"/>
    </row>
    <row r="3099" spans="1:14" s="474" customFormat="1" ht="15" customHeight="1" x14ac:dyDescent="0.25">
      <c r="A3099" s="1014"/>
      <c r="B3099" s="997"/>
      <c r="C3099" s="1011"/>
      <c r="D3099" s="1012"/>
      <c r="E3099" s="1013"/>
      <c r="F3099" s="477" t="s">
        <v>8749</v>
      </c>
      <c r="G3099" s="473">
        <v>1</v>
      </c>
      <c r="H3099" s="999"/>
      <c r="I3099" s="473"/>
      <c r="J3099" s="473"/>
      <c r="K3099" s="934"/>
      <c r="L3099" s="931"/>
      <c r="M3099" s="931"/>
      <c r="N3099" s="683"/>
    </row>
    <row r="3100" spans="1:14" s="474" customFormat="1" ht="15" customHeight="1" x14ac:dyDescent="0.25">
      <c r="A3100" s="1014"/>
      <c r="B3100" s="997"/>
      <c r="C3100" s="1011"/>
      <c r="D3100" s="1012"/>
      <c r="E3100" s="1013"/>
      <c r="F3100" s="477" t="s">
        <v>8660</v>
      </c>
      <c r="G3100" s="473">
        <v>0</v>
      </c>
      <c r="H3100" s="999"/>
      <c r="I3100" s="473"/>
      <c r="J3100" s="473"/>
      <c r="K3100" s="934"/>
      <c r="L3100" s="931"/>
      <c r="M3100" s="931"/>
      <c r="N3100" s="683"/>
    </row>
    <row r="3101" spans="1:14" s="474" customFormat="1" ht="22.5" x14ac:dyDescent="0.25">
      <c r="A3101" s="1014"/>
      <c r="B3101" s="997"/>
      <c r="C3101" s="1011"/>
      <c r="D3101" s="1012"/>
      <c r="E3101" s="1013"/>
      <c r="F3101" s="477" t="s">
        <v>8750</v>
      </c>
      <c r="G3101" s="473">
        <v>1</v>
      </c>
      <c r="H3101" s="999"/>
      <c r="I3101" s="473"/>
      <c r="J3101" s="473"/>
      <c r="K3101" s="934"/>
      <c r="L3101" s="931"/>
      <c r="M3101" s="931"/>
      <c r="N3101" s="683"/>
    </row>
    <row r="3102" spans="1:14" s="474" customFormat="1" ht="15" customHeight="1" x14ac:dyDescent="0.25">
      <c r="A3102" s="1014"/>
      <c r="B3102" s="997"/>
      <c r="C3102" s="1011"/>
      <c r="D3102" s="1012"/>
      <c r="E3102" s="1013"/>
      <c r="F3102" s="477" t="s">
        <v>8662</v>
      </c>
      <c r="G3102" s="473">
        <v>1</v>
      </c>
      <c r="H3102" s="999"/>
      <c r="I3102" s="473"/>
      <c r="J3102" s="473"/>
      <c r="K3102" s="934"/>
      <c r="L3102" s="931"/>
      <c r="M3102" s="931"/>
      <c r="N3102" s="683"/>
    </row>
    <row r="3103" spans="1:14" s="474" customFormat="1" ht="15" customHeight="1" x14ac:dyDescent="0.25">
      <c r="A3103" s="1014"/>
      <c r="B3103" s="997"/>
      <c r="C3103" s="1011"/>
      <c r="D3103" s="1012"/>
      <c r="E3103" s="1013"/>
      <c r="F3103" s="477" t="s">
        <v>8663</v>
      </c>
      <c r="G3103" s="473">
        <v>1</v>
      </c>
      <c r="H3103" s="999"/>
      <c r="I3103" s="473"/>
      <c r="J3103" s="473"/>
      <c r="K3103" s="934"/>
      <c r="L3103" s="931"/>
      <c r="M3103" s="931"/>
      <c r="N3103" s="683"/>
    </row>
    <row r="3104" spans="1:14" s="474" customFormat="1" ht="15" customHeight="1" x14ac:dyDescent="0.25">
      <c r="A3104" s="1014"/>
      <c r="B3104" s="997"/>
      <c r="C3104" s="1011"/>
      <c r="D3104" s="1012"/>
      <c r="E3104" s="1013"/>
      <c r="F3104" s="477" t="s">
        <v>8704</v>
      </c>
      <c r="G3104" s="473">
        <v>1</v>
      </c>
      <c r="H3104" s="999"/>
      <c r="I3104" s="473"/>
      <c r="J3104" s="473"/>
      <c r="K3104" s="934"/>
      <c r="L3104" s="931"/>
      <c r="M3104" s="931"/>
      <c r="N3104" s="683"/>
    </row>
    <row r="3105" spans="1:14" s="474" customFormat="1" ht="15" customHeight="1" x14ac:dyDescent="0.25">
      <c r="A3105" s="1014"/>
      <c r="B3105" s="997"/>
      <c r="C3105" s="1011"/>
      <c r="D3105" s="1012"/>
      <c r="E3105" s="1013"/>
      <c r="F3105" s="477" t="s">
        <v>8751</v>
      </c>
      <c r="G3105" s="473">
        <v>0</v>
      </c>
      <c r="H3105" s="999"/>
      <c r="I3105" s="473"/>
      <c r="J3105" s="473"/>
      <c r="K3105" s="934"/>
      <c r="L3105" s="931"/>
      <c r="M3105" s="931"/>
      <c r="N3105" s="683"/>
    </row>
    <row r="3106" spans="1:14" s="474" customFormat="1" ht="22.5" x14ac:dyDescent="0.25">
      <c r="A3106" s="1014"/>
      <c r="B3106" s="997"/>
      <c r="C3106" s="1011"/>
      <c r="D3106" s="1012"/>
      <c r="E3106" s="1013"/>
      <c r="F3106" s="477" t="s">
        <v>8820</v>
      </c>
      <c r="G3106" s="473">
        <v>1</v>
      </c>
      <c r="H3106" s="999"/>
      <c r="I3106" s="473"/>
      <c r="J3106" s="473"/>
      <c r="K3106" s="934"/>
      <c r="L3106" s="931"/>
      <c r="M3106" s="931"/>
      <c r="N3106" s="683"/>
    </row>
    <row r="3107" spans="1:14" s="474" customFormat="1" ht="15" customHeight="1" x14ac:dyDescent="0.25">
      <c r="A3107" s="1014"/>
      <c r="B3107" s="997"/>
      <c r="C3107" s="1011"/>
      <c r="D3107" s="1012"/>
      <c r="E3107" s="1013"/>
      <c r="F3107" s="477" t="s">
        <v>8821</v>
      </c>
      <c r="G3107" s="473">
        <v>1</v>
      </c>
      <c r="H3107" s="999"/>
      <c r="I3107" s="473"/>
      <c r="J3107" s="473"/>
      <c r="K3107" s="934"/>
      <c r="L3107" s="931"/>
      <c r="M3107" s="931"/>
      <c r="N3107" s="683"/>
    </row>
    <row r="3108" spans="1:14" s="474" customFormat="1" ht="15" customHeight="1" x14ac:dyDescent="0.25">
      <c r="A3108" s="1014"/>
      <c r="B3108" s="997"/>
      <c r="C3108" s="1011"/>
      <c r="D3108" s="1012"/>
      <c r="E3108" s="1013"/>
      <c r="F3108" s="477" t="s">
        <v>8754</v>
      </c>
      <c r="G3108" s="473">
        <v>1</v>
      </c>
      <c r="H3108" s="999"/>
      <c r="I3108" s="473"/>
      <c r="J3108" s="473"/>
      <c r="K3108" s="934"/>
      <c r="L3108" s="931"/>
      <c r="M3108" s="931"/>
      <c r="N3108" s="683"/>
    </row>
    <row r="3109" spans="1:14" s="474" customFormat="1" ht="15" customHeight="1" x14ac:dyDescent="0.25">
      <c r="A3109" s="1014"/>
      <c r="B3109" s="997"/>
      <c r="C3109" s="1011"/>
      <c r="D3109" s="1012"/>
      <c r="E3109" s="1013"/>
      <c r="F3109" s="477" t="s">
        <v>8669</v>
      </c>
      <c r="G3109" s="473">
        <v>1</v>
      </c>
      <c r="H3109" s="999"/>
      <c r="I3109" s="473"/>
      <c r="J3109" s="473"/>
      <c r="K3109" s="934"/>
      <c r="L3109" s="931"/>
      <c r="M3109" s="931"/>
      <c r="N3109" s="683"/>
    </row>
    <row r="3110" spans="1:14" s="474" customFormat="1" ht="15" customHeight="1" x14ac:dyDescent="0.25">
      <c r="A3110" s="1014"/>
      <c r="B3110" s="997"/>
      <c r="C3110" s="1011"/>
      <c r="D3110" s="1012"/>
      <c r="E3110" s="1013"/>
      <c r="F3110" s="477" t="s">
        <v>8767</v>
      </c>
      <c r="G3110" s="473">
        <v>0</v>
      </c>
      <c r="H3110" s="999"/>
      <c r="I3110" s="473"/>
      <c r="J3110" s="473"/>
      <c r="K3110" s="934"/>
      <c r="L3110" s="931"/>
      <c r="M3110" s="931"/>
      <c r="N3110" s="683"/>
    </row>
    <row r="3111" spans="1:14" s="474" customFormat="1" ht="15" customHeight="1" x14ac:dyDescent="0.25">
      <c r="A3111" s="1014"/>
      <c r="B3111" s="997"/>
      <c r="C3111" s="1011"/>
      <c r="D3111" s="1012"/>
      <c r="E3111" s="1013"/>
      <c r="F3111" s="477" t="s">
        <v>8670</v>
      </c>
      <c r="G3111" s="473">
        <v>0</v>
      </c>
      <c r="H3111" s="999"/>
      <c r="I3111" s="473"/>
      <c r="J3111" s="473"/>
      <c r="K3111" s="934"/>
      <c r="L3111" s="931"/>
      <c r="M3111" s="931"/>
      <c r="N3111" s="683"/>
    </row>
    <row r="3112" spans="1:14" s="474" customFormat="1" ht="15" customHeight="1" x14ac:dyDescent="0.25">
      <c r="A3112" s="1014"/>
      <c r="B3112" s="997"/>
      <c r="C3112" s="1011"/>
      <c r="D3112" s="1012"/>
      <c r="E3112" s="1013"/>
      <c r="F3112" s="477" t="s">
        <v>8692</v>
      </c>
      <c r="G3112" s="473">
        <v>0</v>
      </c>
      <c r="H3112" s="999"/>
      <c r="I3112" s="473"/>
      <c r="J3112" s="473"/>
      <c r="K3112" s="934"/>
      <c r="L3112" s="931"/>
      <c r="M3112" s="931"/>
      <c r="N3112" s="683"/>
    </row>
    <row r="3113" spans="1:14" s="474" customFormat="1" ht="15" customHeight="1" x14ac:dyDescent="0.25">
      <c r="A3113" s="1014"/>
      <c r="B3113" s="997"/>
      <c r="C3113" s="1011"/>
      <c r="D3113" s="1012"/>
      <c r="E3113" s="1013"/>
      <c r="F3113" s="477" t="s">
        <v>8780</v>
      </c>
      <c r="G3113" s="473">
        <v>0</v>
      </c>
      <c r="H3113" s="999"/>
      <c r="I3113" s="473"/>
      <c r="J3113" s="473"/>
      <c r="K3113" s="934"/>
      <c r="L3113" s="931"/>
      <c r="M3113" s="931"/>
      <c r="N3113" s="683"/>
    </row>
    <row r="3114" spans="1:14" s="474" customFormat="1" ht="15" customHeight="1" x14ac:dyDescent="0.25">
      <c r="A3114" s="1014"/>
      <c r="B3114" s="997"/>
      <c r="C3114" s="1011"/>
      <c r="D3114" s="1012"/>
      <c r="E3114" s="1013"/>
      <c r="F3114" s="477" t="s">
        <v>8694</v>
      </c>
      <c r="G3114" s="473"/>
      <c r="H3114" s="999"/>
      <c r="I3114" s="473"/>
      <c r="J3114" s="473"/>
      <c r="K3114" s="934"/>
      <c r="L3114" s="931"/>
      <c r="M3114" s="931"/>
      <c r="N3114" s="683"/>
    </row>
    <row r="3115" spans="1:14" s="474" customFormat="1" ht="22.5" x14ac:dyDescent="0.25">
      <c r="A3115" s="1014"/>
      <c r="B3115" s="997"/>
      <c r="C3115" s="1011"/>
      <c r="D3115" s="1012"/>
      <c r="E3115" s="1013"/>
      <c r="F3115" s="477" t="s">
        <v>8755</v>
      </c>
      <c r="G3115" s="473"/>
      <c r="H3115" s="999"/>
      <c r="I3115" s="473"/>
      <c r="J3115" s="473"/>
      <c r="K3115" s="934"/>
      <c r="L3115" s="931"/>
      <c r="M3115" s="931"/>
      <c r="N3115" s="683"/>
    </row>
    <row r="3116" spans="1:14" s="474" customFormat="1" ht="15" customHeight="1" x14ac:dyDescent="0.25">
      <c r="A3116" s="1014"/>
      <c r="B3116" s="997"/>
      <c r="C3116" s="1011"/>
      <c r="D3116" s="1012"/>
      <c r="E3116" s="1013"/>
      <c r="F3116" s="477" t="s">
        <v>8672</v>
      </c>
      <c r="G3116" s="473">
        <v>1</v>
      </c>
      <c r="H3116" s="999"/>
      <c r="I3116" s="473"/>
      <c r="J3116" s="473"/>
      <c r="K3116" s="934"/>
      <c r="L3116" s="931"/>
      <c r="M3116" s="931"/>
      <c r="N3116" s="683"/>
    </row>
    <row r="3117" spans="1:14" s="474" customFormat="1" ht="22.5" x14ac:dyDescent="0.25">
      <c r="A3117" s="1014"/>
      <c r="B3117" s="997"/>
      <c r="C3117" s="1011"/>
      <c r="D3117" s="1012"/>
      <c r="E3117" s="1013"/>
      <c r="F3117" s="477" t="s">
        <v>8822</v>
      </c>
      <c r="G3117" s="473">
        <v>1</v>
      </c>
      <c r="H3117" s="999"/>
      <c r="I3117" s="473"/>
      <c r="J3117" s="473"/>
      <c r="K3117" s="934"/>
      <c r="L3117" s="931"/>
      <c r="M3117" s="931"/>
      <c r="N3117" s="683"/>
    </row>
    <row r="3118" spans="1:14" s="474" customFormat="1" ht="15" customHeight="1" x14ac:dyDescent="0.25">
      <c r="A3118" s="1014"/>
      <c r="B3118" s="997"/>
      <c r="C3118" s="1011"/>
      <c r="D3118" s="1012"/>
      <c r="E3118" s="1013"/>
      <c r="F3118" s="477" t="s">
        <v>8757</v>
      </c>
      <c r="G3118" s="473">
        <v>1</v>
      </c>
      <c r="H3118" s="999"/>
      <c r="I3118" s="473"/>
      <c r="J3118" s="473"/>
      <c r="K3118" s="934"/>
      <c r="L3118" s="931"/>
      <c r="M3118" s="931"/>
      <c r="N3118" s="683"/>
    </row>
    <row r="3119" spans="1:14" s="474" customFormat="1" ht="15" customHeight="1" x14ac:dyDescent="0.25">
      <c r="A3119" s="1014"/>
      <c r="B3119" s="997"/>
      <c r="C3119" s="1011"/>
      <c r="D3119" s="1012"/>
      <c r="E3119" s="1013"/>
      <c r="F3119" s="477" t="s">
        <v>8708</v>
      </c>
      <c r="G3119" s="473">
        <v>1</v>
      </c>
      <c r="H3119" s="999"/>
      <c r="I3119" s="473"/>
      <c r="J3119" s="473"/>
      <c r="K3119" s="934"/>
      <c r="L3119" s="931"/>
      <c r="M3119" s="931"/>
      <c r="N3119" s="683"/>
    </row>
    <row r="3120" spans="1:14" s="474" customFormat="1" ht="15" customHeight="1" x14ac:dyDescent="0.25">
      <c r="A3120" s="1014"/>
      <c r="B3120" s="997"/>
      <c r="C3120" s="1011"/>
      <c r="D3120" s="1012"/>
      <c r="E3120" s="1013"/>
      <c r="F3120" s="477" t="s">
        <v>8669</v>
      </c>
      <c r="G3120" s="473">
        <v>1</v>
      </c>
      <c r="H3120" s="999"/>
      <c r="I3120" s="473"/>
      <c r="J3120" s="473"/>
      <c r="K3120" s="934"/>
      <c r="L3120" s="931"/>
      <c r="M3120" s="931"/>
      <c r="N3120" s="683"/>
    </row>
    <row r="3121" spans="1:14" s="474" customFormat="1" ht="15" customHeight="1" x14ac:dyDescent="0.25">
      <c r="A3121" s="1014"/>
      <c r="B3121" s="997"/>
      <c r="C3121" s="1011"/>
      <c r="D3121" s="1012"/>
      <c r="E3121" s="1013"/>
      <c r="F3121" s="477" t="s">
        <v>8676</v>
      </c>
      <c r="G3121" s="473"/>
      <c r="H3121" s="999"/>
      <c r="I3121" s="473"/>
      <c r="J3121" s="473"/>
      <c r="K3121" s="934"/>
      <c r="L3121" s="931"/>
      <c r="M3121" s="931"/>
      <c r="N3121" s="683"/>
    </row>
    <row r="3122" spans="1:14" s="474" customFormat="1" ht="15" customHeight="1" x14ac:dyDescent="0.25">
      <c r="A3122" s="1014"/>
      <c r="B3122" s="997"/>
      <c r="C3122" s="1011"/>
      <c r="D3122" s="1012"/>
      <c r="E3122" s="1013"/>
      <c r="F3122" s="477" t="s">
        <v>8677</v>
      </c>
      <c r="G3122" s="473">
        <v>0</v>
      </c>
      <c r="H3122" s="999"/>
      <c r="I3122" s="473"/>
      <c r="J3122" s="473"/>
      <c r="K3122" s="934"/>
      <c r="L3122" s="931"/>
      <c r="M3122" s="931"/>
      <c r="N3122" s="683"/>
    </row>
    <row r="3123" spans="1:14" s="474" customFormat="1" ht="15" customHeight="1" x14ac:dyDescent="0.25">
      <c r="A3123" s="1014"/>
      <c r="B3123" s="997"/>
      <c r="C3123" s="1011"/>
      <c r="D3123" s="1012"/>
      <c r="E3123" s="1013"/>
      <c r="F3123" s="477" t="s">
        <v>8678</v>
      </c>
      <c r="G3123" s="473">
        <v>5</v>
      </c>
      <c r="H3123" s="999"/>
      <c r="I3123" s="473"/>
      <c r="J3123" s="473"/>
      <c r="K3123" s="934"/>
      <c r="L3123" s="931"/>
      <c r="M3123" s="931"/>
      <c r="N3123" s="683"/>
    </row>
    <row r="3124" spans="1:14" s="474" customFormat="1" ht="15" customHeight="1" x14ac:dyDescent="0.25">
      <c r="A3124" s="1014"/>
      <c r="B3124" s="997"/>
      <c r="C3124" s="1011"/>
      <c r="D3124" s="1012"/>
      <c r="E3124" s="1013"/>
      <c r="F3124" s="477" t="s">
        <v>8714</v>
      </c>
      <c r="G3124" s="473">
        <v>0</v>
      </c>
      <c r="H3124" s="999"/>
      <c r="I3124" s="473"/>
      <c r="J3124" s="473"/>
      <c r="K3124" s="934"/>
      <c r="L3124" s="931"/>
      <c r="M3124" s="931"/>
      <c r="N3124" s="683"/>
    </row>
    <row r="3125" spans="1:14" s="474" customFormat="1" ht="15" customHeight="1" x14ac:dyDescent="0.25">
      <c r="A3125" s="1014"/>
      <c r="B3125" s="997"/>
      <c r="C3125" s="1011"/>
      <c r="D3125" s="1012"/>
      <c r="E3125" s="1013"/>
      <c r="F3125" s="477" t="s">
        <v>8679</v>
      </c>
      <c r="G3125" s="473">
        <v>1</v>
      </c>
      <c r="H3125" s="999"/>
      <c r="I3125" s="473"/>
      <c r="J3125" s="473"/>
      <c r="K3125" s="935"/>
      <c r="L3125" s="932"/>
      <c r="M3125" s="932"/>
      <c r="N3125" s="683"/>
    </row>
    <row r="3126" spans="1:14" s="474" customFormat="1" ht="22.5" x14ac:dyDescent="0.25">
      <c r="A3126" s="1014" t="s">
        <v>8823</v>
      </c>
      <c r="B3126" s="997" t="s">
        <v>8651</v>
      </c>
      <c r="C3126" s="1011" t="s">
        <v>7923</v>
      </c>
      <c r="D3126" s="1012" t="s">
        <v>8652</v>
      </c>
      <c r="E3126" s="1013" t="s">
        <v>8824</v>
      </c>
      <c r="F3126" s="477" t="s">
        <v>8825</v>
      </c>
      <c r="G3126" s="478"/>
      <c r="H3126" s="999" t="s">
        <v>8654</v>
      </c>
      <c r="I3126" s="473"/>
      <c r="J3126" s="473"/>
      <c r="K3126" s="933"/>
      <c r="L3126" s="930"/>
      <c r="M3126" s="930"/>
      <c r="N3126" s="683"/>
    </row>
    <row r="3127" spans="1:14" s="474" customFormat="1" ht="22.5" x14ac:dyDescent="0.25">
      <c r="A3127" s="1014"/>
      <c r="B3127" s="997"/>
      <c r="C3127" s="1011"/>
      <c r="D3127" s="1012"/>
      <c r="E3127" s="1013"/>
      <c r="F3127" s="477" t="s">
        <v>8682</v>
      </c>
      <c r="G3127" s="478">
        <v>2</v>
      </c>
      <c r="H3127" s="999"/>
      <c r="I3127" s="473"/>
      <c r="J3127" s="473"/>
      <c r="K3127" s="934"/>
      <c r="L3127" s="931"/>
      <c r="M3127" s="931"/>
      <c r="N3127" s="683"/>
    </row>
    <row r="3128" spans="1:14" s="474" customFormat="1" ht="15" customHeight="1" x14ac:dyDescent="0.25">
      <c r="A3128" s="1014"/>
      <c r="B3128" s="997"/>
      <c r="C3128" s="1011"/>
      <c r="D3128" s="1012"/>
      <c r="E3128" s="1013"/>
      <c r="F3128" s="477" t="s">
        <v>8683</v>
      </c>
      <c r="G3128" s="478"/>
      <c r="H3128" s="999"/>
      <c r="I3128" s="473"/>
      <c r="J3128" s="473"/>
      <c r="K3128" s="934"/>
      <c r="L3128" s="931"/>
      <c r="M3128" s="931"/>
      <c r="N3128" s="683"/>
    </row>
    <row r="3129" spans="1:14" s="474" customFormat="1" ht="15" customHeight="1" x14ac:dyDescent="0.25">
      <c r="A3129" s="1014"/>
      <c r="B3129" s="997"/>
      <c r="C3129" s="1011"/>
      <c r="D3129" s="1012"/>
      <c r="E3129" s="1013"/>
      <c r="F3129" s="477" t="s">
        <v>8826</v>
      </c>
      <c r="G3129" s="478">
        <v>1</v>
      </c>
      <c r="H3129" s="999"/>
      <c r="I3129" s="473"/>
      <c r="J3129" s="473"/>
      <c r="K3129" s="934"/>
      <c r="L3129" s="931"/>
      <c r="M3129" s="931"/>
      <c r="N3129" s="683"/>
    </row>
    <row r="3130" spans="1:14" s="474" customFormat="1" ht="15" customHeight="1" x14ac:dyDescent="0.25">
      <c r="A3130" s="1014"/>
      <c r="B3130" s="997"/>
      <c r="C3130" s="1011"/>
      <c r="D3130" s="1012"/>
      <c r="E3130" s="1013"/>
      <c r="F3130" s="477" t="s">
        <v>8786</v>
      </c>
      <c r="G3130" s="478"/>
      <c r="H3130" s="999"/>
      <c r="I3130" s="473"/>
      <c r="J3130" s="473"/>
      <c r="K3130" s="934"/>
      <c r="L3130" s="931"/>
      <c r="M3130" s="931"/>
      <c r="N3130" s="683"/>
    </row>
    <row r="3131" spans="1:14" s="474" customFormat="1" ht="15" customHeight="1" x14ac:dyDescent="0.25">
      <c r="A3131" s="1014"/>
      <c r="B3131" s="997"/>
      <c r="C3131" s="1011"/>
      <c r="D3131" s="1012"/>
      <c r="E3131" s="1013"/>
      <c r="F3131" s="477" t="s">
        <v>8656</v>
      </c>
      <c r="G3131" s="478"/>
      <c r="H3131" s="999"/>
      <c r="I3131" s="473"/>
      <c r="J3131" s="473"/>
      <c r="K3131" s="934"/>
      <c r="L3131" s="931"/>
      <c r="M3131" s="931"/>
      <c r="N3131" s="683"/>
    </row>
    <row r="3132" spans="1:14" s="474" customFormat="1" ht="15" customHeight="1" x14ac:dyDescent="0.25">
      <c r="A3132" s="1014"/>
      <c r="B3132" s="997"/>
      <c r="C3132" s="1011"/>
      <c r="D3132" s="1012"/>
      <c r="E3132" s="1013"/>
      <c r="F3132" s="477" t="s">
        <v>8657</v>
      </c>
      <c r="G3132" s="478"/>
      <c r="H3132" s="999"/>
      <c r="I3132" s="473"/>
      <c r="J3132" s="473"/>
      <c r="K3132" s="934"/>
      <c r="L3132" s="931"/>
      <c r="M3132" s="931"/>
      <c r="N3132" s="683"/>
    </row>
    <row r="3133" spans="1:14" s="474" customFormat="1" ht="15" customHeight="1" x14ac:dyDescent="0.25">
      <c r="A3133" s="1014"/>
      <c r="B3133" s="997"/>
      <c r="C3133" s="1011"/>
      <c r="D3133" s="1012"/>
      <c r="E3133" s="1013"/>
      <c r="F3133" s="477" t="s">
        <v>8827</v>
      </c>
      <c r="G3133" s="478">
        <v>1</v>
      </c>
      <c r="H3133" s="999"/>
      <c r="I3133" s="473"/>
      <c r="J3133" s="473"/>
      <c r="K3133" s="934"/>
      <c r="L3133" s="931"/>
      <c r="M3133" s="931"/>
      <c r="N3133" s="683"/>
    </row>
    <row r="3134" spans="1:14" s="474" customFormat="1" ht="15" customHeight="1" x14ac:dyDescent="0.25">
      <c r="A3134" s="1014"/>
      <c r="B3134" s="997"/>
      <c r="C3134" s="1011"/>
      <c r="D3134" s="1012"/>
      <c r="E3134" s="1013"/>
      <c r="F3134" s="477" t="s">
        <v>8828</v>
      </c>
      <c r="G3134" s="478">
        <v>1</v>
      </c>
      <c r="H3134" s="999"/>
      <c r="I3134" s="473"/>
      <c r="J3134" s="473"/>
      <c r="K3134" s="934"/>
      <c r="L3134" s="931"/>
      <c r="M3134" s="931"/>
      <c r="N3134" s="683"/>
    </row>
    <row r="3135" spans="1:14" s="474" customFormat="1" ht="15" customHeight="1" x14ac:dyDescent="0.25">
      <c r="A3135" s="1014"/>
      <c r="B3135" s="997"/>
      <c r="C3135" s="1011"/>
      <c r="D3135" s="1012"/>
      <c r="E3135" s="1013"/>
      <c r="F3135" s="477" t="s">
        <v>8660</v>
      </c>
      <c r="G3135" s="478"/>
      <c r="H3135" s="999"/>
      <c r="I3135" s="473"/>
      <c r="J3135" s="473"/>
      <c r="K3135" s="934"/>
      <c r="L3135" s="931"/>
      <c r="M3135" s="931"/>
      <c r="N3135" s="683"/>
    </row>
    <row r="3136" spans="1:14" s="474" customFormat="1" ht="22.5" x14ac:dyDescent="0.25">
      <c r="A3136" s="1014"/>
      <c r="B3136" s="997"/>
      <c r="C3136" s="1011"/>
      <c r="D3136" s="1012"/>
      <c r="E3136" s="1013"/>
      <c r="F3136" s="477" t="s">
        <v>8799</v>
      </c>
      <c r="G3136" s="478"/>
      <c r="H3136" s="999"/>
      <c r="I3136" s="473"/>
      <c r="J3136" s="473"/>
      <c r="K3136" s="934"/>
      <c r="L3136" s="931"/>
      <c r="M3136" s="931"/>
      <c r="N3136" s="683"/>
    </row>
    <row r="3137" spans="1:14" s="474" customFormat="1" ht="15" customHeight="1" x14ac:dyDescent="0.25">
      <c r="A3137" s="1014"/>
      <c r="B3137" s="997"/>
      <c r="C3137" s="1011"/>
      <c r="D3137" s="1012"/>
      <c r="E3137" s="1013"/>
      <c r="F3137" s="477" t="s">
        <v>8662</v>
      </c>
      <c r="G3137" s="478"/>
      <c r="H3137" s="999"/>
      <c r="I3137" s="473"/>
      <c r="J3137" s="473"/>
      <c r="K3137" s="934"/>
      <c r="L3137" s="931"/>
      <c r="M3137" s="931"/>
      <c r="N3137" s="683"/>
    </row>
    <row r="3138" spans="1:14" s="474" customFormat="1" ht="15" customHeight="1" x14ac:dyDescent="0.25">
      <c r="A3138" s="1014"/>
      <c r="B3138" s="997"/>
      <c r="C3138" s="1011"/>
      <c r="D3138" s="1012"/>
      <c r="E3138" s="1013"/>
      <c r="F3138" s="477" t="s">
        <v>8663</v>
      </c>
      <c r="G3138" s="478"/>
      <c r="H3138" s="999"/>
      <c r="I3138" s="473"/>
      <c r="J3138" s="473"/>
      <c r="K3138" s="934"/>
      <c r="L3138" s="931"/>
      <c r="M3138" s="931"/>
      <c r="N3138" s="683"/>
    </row>
    <row r="3139" spans="1:14" s="474" customFormat="1" ht="15" customHeight="1" x14ac:dyDescent="0.25">
      <c r="A3139" s="1014"/>
      <c r="B3139" s="997"/>
      <c r="C3139" s="1011"/>
      <c r="D3139" s="1012"/>
      <c r="E3139" s="1013"/>
      <c r="F3139" s="477" t="s">
        <v>8704</v>
      </c>
      <c r="G3139" s="478"/>
      <c r="H3139" s="999"/>
      <c r="I3139" s="473"/>
      <c r="J3139" s="473"/>
      <c r="K3139" s="934"/>
      <c r="L3139" s="931"/>
      <c r="M3139" s="931"/>
      <c r="N3139" s="683"/>
    </row>
    <row r="3140" spans="1:14" s="474" customFormat="1" ht="15" customHeight="1" x14ac:dyDescent="0.25">
      <c r="A3140" s="1014"/>
      <c r="B3140" s="997"/>
      <c r="C3140" s="1011"/>
      <c r="D3140" s="1012"/>
      <c r="E3140" s="1013"/>
      <c r="F3140" s="477" t="s">
        <v>8800</v>
      </c>
      <c r="G3140" s="478"/>
      <c r="H3140" s="999"/>
      <c r="I3140" s="473"/>
      <c r="J3140" s="473"/>
      <c r="K3140" s="934"/>
      <c r="L3140" s="931"/>
      <c r="M3140" s="931"/>
      <c r="N3140" s="683"/>
    </row>
    <row r="3141" spans="1:14" s="474" customFormat="1" ht="22.5" x14ac:dyDescent="0.25">
      <c r="A3141" s="1014"/>
      <c r="B3141" s="997"/>
      <c r="C3141" s="1011"/>
      <c r="D3141" s="1012"/>
      <c r="E3141" s="1013"/>
      <c r="F3141" s="477" t="s">
        <v>8829</v>
      </c>
      <c r="G3141" s="478">
        <v>1</v>
      </c>
      <c r="H3141" s="999"/>
      <c r="I3141" s="473"/>
      <c r="J3141" s="473"/>
      <c r="K3141" s="934"/>
      <c r="L3141" s="931"/>
      <c r="M3141" s="931"/>
      <c r="N3141" s="683"/>
    </row>
    <row r="3142" spans="1:14" s="474" customFormat="1" ht="15" customHeight="1" x14ac:dyDescent="0.25">
      <c r="A3142" s="1014"/>
      <c r="B3142" s="997"/>
      <c r="C3142" s="1011"/>
      <c r="D3142" s="1012"/>
      <c r="E3142" s="1013"/>
      <c r="F3142" s="477" t="s">
        <v>8830</v>
      </c>
      <c r="G3142" s="478">
        <v>1</v>
      </c>
      <c r="H3142" s="999"/>
      <c r="I3142" s="473"/>
      <c r="J3142" s="473"/>
      <c r="K3142" s="934"/>
      <c r="L3142" s="931"/>
      <c r="M3142" s="931"/>
      <c r="N3142" s="683"/>
    </row>
    <row r="3143" spans="1:14" s="474" customFormat="1" ht="15" customHeight="1" x14ac:dyDescent="0.25">
      <c r="A3143" s="1014"/>
      <c r="B3143" s="997"/>
      <c r="C3143" s="1011"/>
      <c r="D3143" s="1012"/>
      <c r="E3143" s="1013"/>
      <c r="F3143" s="477" t="s">
        <v>8708</v>
      </c>
      <c r="G3143" s="478"/>
      <c r="H3143" s="999"/>
      <c r="I3143" s="473"/>
      <c r="J3143" s="473"/>
      <c r="K3143" s="934"/>
      <c r="L3143" s="931"/>
      <c r="M3143" s="931"/>
      <c r="N3143" s="683"/>
    </row>
    <row r="3144" spans="1:14" s="474" customFormat="1" ht="15" customHeight="1" x14ac:dyDescent="0.25">
      <c r="A3144" s="1014"/>
      <c r="B3144" s="997"/>
      <c r="C3144" s="1011"/>
      <c r="D3144" s="1012"/>
      <c r="E3144" s="1013"/>
      <c r="F3144" s="477" t="s">
        <v>8669</v>
      </c>
      <c r="G3144" s="478"/>
      <c r="H3144" s="999"/>
      <c r="I3144" s="473"/>
      <c r="J3144" s="473"/>
      <c r="K3144" s="934"/>
      <c r="L3144" s="931"/>
      <c r="M3144" s="931"/>
      <c r="N3144" s="683"/>
    </row>
    <row r="3145" spans="1:14" s="474" customFormat="1" ht="15" customHeight="1" x14ac:dyDescent="0.25">
      <c r="A3145" s="1014"/>
      <c r="B3145" s="997"/>
      <c r="C3145" s="1011"/>
      <c r="D3145" s="1012"/>
      <c r="E3145" s="1013"/>
      <c r="F3145" s="477" t="s">
        <v>8767</v>
      </c>
      <c r="G3145" s="478">
        <v>2</v>
      </c>
      <c r="H3145" s="999"/>
      <c r="I3145" s="473"/>
      <c r="J3145" s="473"/>
      <c r="K3145" s="934"/>
      <c r="L3145" s="931"/>
      <c r="M3145" s="931"/>
      <c r="N3145" s="683"/>
    </row>
    <row r="3146" spans="1:14" s="474" customFormat="1" ht="15" customHeight="1" x14ac:dyDescent="0.25">
      <c r="A3146" s="1014"/>
      <c r="B3146" s="997"/>
      <c r="C3146" s="1011"/>
      <c r="D3146" s="1012"/>
      <c r="E3146" s="1013"/>
      <c r="F3146" s="477" t="s">
        <v>8670</v>
      </c>
      <c r="G3146" s="478"/>
      <c r="H3146" s="999"/>
      <c r="I3146" s="473"/>
      <c r="J3146" s="473"/>
      <c r="K3146" s="934"/>
      <c r="L3146" s="931"/>
      <c r="M3146" s="931"/>
      <c r="N3146" s="683"/>
    </row>
    <row r="3147" spans="1:14" s="474" customFormat="1" ht="22.5" x14ac:dyDescent="0.25">
      <c r="A3147" s="1014"/>
      <c r="B3147" s="997"/>
      <c r="C3147" s="1011"/>
      <c r="D3147" s="1012"/>
      <c r="E3147" s="1013"/>
      <c r="F3147" s="477" t="s">
        <v>8831</v>
      </c>
      <c r="G3147" s="478">
        <v>1</v>
      </c>
      <c r="H3147" s="999"/>
      <c r="I3147" s="473"/>
      <c r="J3147" s="473"/>
      <c r="K3147" s="934"/>
      <c r="L3147" s="931"/>
      <c r="M3147" s="931"/>
      <c r="N3147" s="683"/>
    </row>
    <row r="3148" spans="1:14" s="474" customFormat="1" ht="22.5" x14ac:dyDescent="0.25">
      <c r="A3148" s="1014"/>
      <c r="B3148" s="997"/>
      <c r="C3148" s="1011"/>
      <c r="D3148" s="1012"/>
      <c r="E3148" s="1013"/>
      <c r="F3148" s="477" t="s">
        <v>8832</v>
      </c>
      <c r="G3148" s="478"/>
      <c r="H3148" s="999"/>
      <c r="I3148" s="473"/>
      <c r="J3148" s="473"/>
      <c r="K3148" s="934"/>
      <c r="L3148" s="931"/>
      <c r="M3148" s="931"/>
      <c r="N3148" s="683"/>
    </row>
    <row r="3149" spans="1:14" s="474" customFormat="1" ht="15" customHeight="1" x14ac:dyDescent="0.25">
      <c r="A3149" s="1014"/>
      <c r="B3149" s="997"/>
      <c r="C3149" s="1011"/>
      <c r="D3149" s="1012"/>
      <c r="E3149" s="1013"/>
      <c r="F3149" s="477" t="s">
        <v>8814</v>
      </c>
      <c r="G3149" s="478"/>
      <c r="H3149" s="999"/>
      <c r="I3149" s="473"/>
      <c r="J3149" s="473"/>
      <c r="K3149" s="934"/>
      <c r="L3149" s="931"/>
      <c r="M3149" s="931"/>
      <c r="N3149" s="683"/>
    </row>
    <row r="3150" spans="1:14" s="474" customFormat="1" ht="22.5" x14ac:dyDescent="0.25">
      <c r="A3150" s="1014"/>
      <c r="B3150" s="997"/>
      <c r="C3150" s="1011"/>
      <c r="D3150" s="1012"/>
      <c r="E3150" s="1013"/>
      <c r="F3150" s="477" t="s">
        <v>8815</v>
      </c>
      <c r="G3150" s="478"/>
      <c r="H3150" s="999"/>
      <c r="I3150" s="473"/>
      <c r="J3150" s="473"/>
      <c r="K3150" s="934"/>
      <c r="L3150" s="931"/>
      <c r="M3150" s="931"/>
      <c r="N3150" s="683"/>
    </row>
    <row r="3151" spans="1:14" s="474" customFormat="1" ht="15" customHeight="1" x14ac:dyDescent="0.25">
      <c r="A3151" s="1014"/>
      <c r="B3151" s="997"/>
      <c r="C3151" s="1011"/>
      <c r="D3151" s="1012"/>
      <c r="E3151" s="1013"/>
      <c r="F3151" s="477" t="s">
        <v>8728</v>
      </c>
      <c r="G3151" s="478">
        <v>1</v>
      </c>
      <c r="H3151" s="999"/>
      <c r="I3151" s="473"/>
      <c r="J3151" s="473"/>
      <c r="K3151" s="934"/>
      <c r="L3151" s="931"/>
      <c r="M3151" s="931"/>
      <c r="N3151" s="683"/>
    </row>
    <row r="3152" spans="1:14" s="474" customFormat="1" ht="22.5" x14ac:dyDescent="0.25">
      <c r="A3152" s="1014"/>
      <c r="B3152" s="997"/>
      <c r="C3152" s="1011"/>
      <c r="D3152" s="1012"/>
      <c r="E3152" s="1013"/>
      <c r="F3152" s="477" t="s">
        <v>8833</v>
      </c>
      <c r="G3152" s="478">
        <v>1</v>
      </c>
      <c r="H3152" s="999"/>
      <c r="I3152" s="473"/>
      <c r="J3152" s="473"/>
      <c r="K3152" s="934"/>
      <c r="L3152" s="931"/>
      <c r="M3152" s="931"/>
      <c r="N3152" s="683"/>
    </row>
    <row r="3153" spans="1:14" s="474" customFormat="1" ht="15" customHeight="1" x14ac:dyDescent="0.25">
      <c r="A3153" s="1014"/>
      <c r="B3153" s="997"/>
      <c r="C3153" s="1011"/>
      <c r="D3153" s="1012"/>
      <c r="E3153" s="1013"/>
      <c r="F3153" s="477" t="s">
        <v>8834</v>
      </c>
      <c r="G3153" s="478">
        <v>1</v>
      </c>
      <c r="H3153" s="999"/>
      <c r="I3153" s="473"/>
      <c r="J3153" s="473"/>
      <c r="K3153" s="934"/>
      <c r="L3153" s="931"/>
      <c r="M3153" s="931"/>
      <c r="N3153" s="683"/>
    </row>
    <row r="3154" spans="1:14" s="474" customFormat="1" ht="15" customHeight="1" x14ac:dyDescent="0.25">
      <c r="A3154" s="1014"/>
      <c r="B3154" s="997"/>
      <c r="C3154" s="1011"/>
      <c r="D3154" s="1012"/>
      <c r="E3154" s="1013"/>
      <c r="F3154" s="477" t="s">
        <v>8708</v>
      </c>
      <c r="G3154" s="478"/>
      <c r="H3154" s="999"/>
      <c r="I3154" s="473"/>
      <c r="J3154" s="473"/>
      <c r="K3154" s="934"/>
      <c r="L3154" s="931"/>
      <c r="M3154" s="931"/>
      <c r="N3154" s="683"/>
    </row>
    <row r="3155" spans="1:14" s="474" customFormat="1" ht="15" customHeight="1" x14ac:dyDescent="0.25">
      <c r="A3155" s="1014"/>
      <c r="B3155" s="997"/>
      <c r="C3155" s="1011"/>
      <c r="D3155" s="1012"/>
      <c r="E3155" s="1013"/>
      <c r="F3155" s="477" t="s">
        <v>8669</v>
      </c>
      <c r="G3155" s="478"/>
      <c r="H3155" s="999"/>
      <c r="I3155" s="473"/>
      <c r="J3155" s="473"/>
      <c r="K3155" s="934"/>
      <c r="L3155" s="931"/>
      <c r="M3155" s="931"/>
      <c r="N3155" s="683"/>
    </row>
    <row r="3156" spans="1:14" s="474" customFormat="1" ht="15" customHeight="1" x14ac:dyDescent="0.25">
      <c r="A3156" s="1014"/>
      <c r="B3156" s="997"/>
      <c r="C3156" s="1011"/>
      <c r="D3156" s="1012"/>
      <c r="E3156" s="1013"/>
      <c r="F3156" s="477" t="s">
        <v>8676</v>
      </c>
      <c r="G3156" s="478"/>
      <c r="H3156" s="999"/>
      <c r="I3156" s="473"/>
      <c r="J3156" s="473"/>
      <c r="K3156" s="934"/>
      <c r="L3156" s="931"/>
      <c r="M3156" s="931"/>
      <c r="N3156" s="683"/>
    </row>
    <row r="3157" spans="1:14" s="474" customFormat="1" ht="15" customHeight="1" x14ac:dyDescent="0.25">
      <c r="A3157" s="1014"/>
      <c r="B3157" s="997"/>
      <c r="C3157" s="1011"/>
      <c r="D3157" s="1012"/>
      <c r="E3157" s="1013"/>
      <c r="F3157" s="477" t="s">
        <v>8677</v>
      </c>
      <c r="G3157" s="478">
        <v>1</v>
      </c>
      <c r="H3157" s="999"/>
      <c r="I3157" s="473"/>
      <c r="J3157" s="473"/>
      <c r="K3157" s="934"/>
      <c r="L3157" s="931"/>
      <c r="M3157" s="931"/>
      <c r="N3157" s="683"/>
    </row>
    <row r="3158" spans="1:14" s="474" customFormat="1" ht="15" customHeight="1" x14ac:dyDescent="0.25">
      <c r="A3158" s="1014"/>
      <c r="B3158" s="997"/>
      <c r="C3158" s="1011"/>
      <c r="D3158" s="1012"/>
      <c r="E3158" s="1013"/>
      <c r="F3158" s="477" t="s">
        <v>8678</v>
      </c>
      <c r="G3158" s="478">
        <v>4</v>
      </c>
      <c r="H3158" s="999"/>
      <c r="I3158" s="473"/>
      <c r="J3158" s="473"/>
      <c r="K3158" s="934"/>
      <c r="L3158" s="931"/>
      <c r="M3158" s="931"/>
      <c r="N3158" s="683"/>
    </row>
    <row r="3159" spans="1:14" s="474" customFormat="1" ht="15" customHeight="1" x14ac:dyDescent="0.25">
      <c r="A3159" s="1014"/>
      <c r="B3159" s="997"/>
      <c r="C3159" s="1011"/>
      <c r="D3159" s="1012"/>
      <c r="E3159" s="1013"/>
      <c r="F3159" s="477" t="s">
        <v>8714</v>
      </c>
      <c r="G3159" s="478"/>
      <c r="H3159" s="999"/>
      <c r="I3159" s="473"/>
      <c r="J3159" s="473"/>
      <c r="K3159" s="934"/>
      <c r="L3159" s="931"/>
      <c r="M3159" s="931"/>
      <c r="N3159" s="683"/>
    </row>
    <row r="3160" spans="1:14" s="474" customFormat="1" ht="15" customHeight="1" x14ac:dyDescent="0.25">
      <c r="A3160" s="1014"/>
      <c r="B3160" s="997"/>
      <c r="C3160" s="1011"/>
      <c r="D3160" s="1012"/>
      <c r="E3160" s="1013"/>
      <c r="F3160" s="477" t="s">
        <v>8679</v>
      </c>
      <c r="G3160" s="478">
        <v>1</v>
      </c>
      <c r="H3160" s="999"/>
      <c r="I3160" s="473"/>
      <c r="J3160" s="473"/>
      <c r="K3160" s="935"/>
      <c r="L3160" s="932"/>
      <c r="M3160" s="932"/>
      <c r="N3160" s="683"/>
    </row>
    <row r="3161" spans="1:14" s="474" customFormat="1" ht="22.5" x14ac:dyDescent="0.25">
      <c r="A3161" s="1014" t="s">
        <v>8835</v>
      </c>
      <c r="B3161" s="997" t="s">
        <v>8651</v>
      </c>
      <c r="C3161" s="1011" t="s">
        <v>7923</v>
      </c>
      <c r="D3161" s="1012" t="s">
        <v>8652</v>
      </c>
      <c r="E3161" s="1013" t="s">
        <v>8007</v>
      </c>
      <c r="F3161" s="477" t="s">
        <v>8836</v>
      </c>
      <c r="G3161" s="478"/>
      <c r="H3161" s="999" t="s">
        <v>8654</v>
      </c>
      <c r="I3161" s="473"/>
      <c r="J3161" s="473"/>
      <c r="K3161" s="933"/>
      <c r="L3161" s="930"/>
      <c r="M3161" s="930"/>
      <c r="N3161" s="683"/>
    </row>
    <row r="3162" spans="1:14" s="474" customFormat="1" ht="22.5" x14ac:dyDescent="0.25">
      <c r="A3162" s="1014"/>
      <c r="B3162" s="997"/>
      <c r="C3162" s="1011"/>
      <c r="D3162" s="1012"/>
      <c r="E3162" s="1013"/>
      <c r="F3162" s="477" t="s">
        <v>8682</v>
      </c>
      <c r="G3162" s="478">
        <v>2</v>
      </c>
      <c r="H3162" s="999"/>
      <c r="I3162" s="473"/>
      <c r="J3162" s="473"/>
      <c r="K3162" s="934"/>
      <c r="L3162" s="931"/>
      <c r="M3162" s="931"/>
      <c r="N3162" s="683"/>
    </row>
    <row r="3163" spans="1:14" s="474" customFormat="1" ht="15" customHeight="1" x14ac:dyDescent="0.25">
      <c r="A3163" s="1014"/>
      <c r="B3163" s="997"/>
      <c r="C3163" s="1011"/>
      <c r="D3163" s="1012"/>
      <c r="E3163" s="1013"/>
      <c r="F3163" s="477" t="s">
        <v>8683</v>
      </c>
      <c r="G3163" s="478"/>
      <c r="H3163" s="999"/>
      <c r="I3163" s="473"/>
      <c r="J3163" s="473"/>
      <c r="K3163" s="934"/>
      <c r="L3163" s="931"/>
      <c r="M3163" s="931"/>
      <c r="N3163" s="683"/>
    </row>
    <row r="3164" spans="1:14" s="474" customFormat="1" ht="15" customHeight="1" x14ac:dyDescent="0.25">
      <c r="A3164" s="1014"/>
      <c r="B3164" s="997"/>
      <c r="C3164" s="1011"/>
      <c r="D3164" s="1012"/>
      <c r="E3164" s="1013"/>
      <c r="F3164" s="477" t="s">
        <v>8684</v>
      </c>
      <c r="G3164" s="478">
        <v>1</v>
      </c>
      <c r="H3164" s="999"/>
      <c r="I3164" s="473"/>
      <c r="J3164" s="473"/>
      <c r="K3164" s="934"/>
      <c r="L3164" s="931"/>
      <c r="M3164" s="931"/>
      <c r="N3164" s="683"/>
    </row>
    <row r="3165" spans="1:14" s="474" customFormat="1" ht="15" customHeight="1" x14ac:dyDescent="0.25">
      <c r="A3165" s="1014"/>
      <c r="B3165" s="997"/>
      <c r="C3165" s="1011"/>
      <c r="D3165" s="1012"/>
      <c r="E3165" s="1013"/>
      <c r="F3165" s="477" t="s">
        <v>8786</v>
      </c>
      <c r="G3165" s="478"/>
      <c r="H3165" s="999"/>
      <c r="I3165" s="473"/>
      <c r="J3165" s="473"/>
      <c r="K3165" s="934"/>
      <c r="L3165" s="931"/>
      <c r="M3165" s="931"/>
      <c r="N3165" s="683"/>
    </row>
    <row r="3166" spans="1:14" s="474" customFormat="1" ht="15" customHeight="1" x14ac:dyDescent="0.25">
      <c r="A3166" s="1014"/>
      <c r="B3166" s="997"/>
      <c r="C3166" s="1011"/>
      <c r="D3166" s="1012"/>
      <c r="E3166" s="1013"/>
      <c r="F3166" s="477" t="s">
        <v>8656</v>
      </c>
      <c r="G3166" s="478"/>
      <c r="H3166" s="999"/>
      <c r="I3166" s="473"/>
      <c r="J3166" s="473"/>
      <c r="K3166" s="934"/>
      <c r="L3166" s="931"/>
      <c r="M3166" s="931"/>
      <c r="N3166" s="683"/>
    </row>
    <row r="3167" spans="1:14" s="474" customFormat="1" ht="15" customHeight="1" x14ac:dyDescent="0.25">
      <c r="A3167" s="1014"/>
      <c r="B3167" s="997"/>
      <c r="C3167" s="1011"/>
      <c r="D3167" s="1012"/>
      <c r="E3167" s="1013"/>
      <c r="F3167" s="477" t="s">
        <v>8657</v>
      </c>
      <c r="G3167" s="478"/>
      <c r="H3167" s="999"/>
      <c r="I3167" s="473"/>
      <c r="J3167" s="473"/>
      <c r="K3167" s="934"/>
      <c r="L3167" s="931"/>
      <c r="M3167" s="931"/>
      <c r="N3167" s="683"/>
    </row>
    <row r="3168" spans="1:14" s="474" customFormat="1" ht="15" customHeight="1" x14ac:dyDescent="0.25">
      <c r="A3168" s="1014"/>
      <c r="B3168" s="997"/>
      <c r="C3168" s="1011"/>
      <c r="D3168" s="1012"/>
      <c r="E3168" s="1013"/>
      <c r="F3168" s="477" t="s">
        <v>8797</v>
      </c>
      <c r="G3168" s="478"/>
      <c r="H3168" s="999"/>
      <c r="I3168" s="473"/>
      <c r="J3168" s="473"/>
      <c r="K3168" s="934"/>
      <c r="L3168" s="931"/>
      <c r="M3168" s="931"/>
      <c r="N3168" s="683"/>
    </row>
    <row r="3169" spans="1:14" s="474" customFormat="1" ht="15" customHeight="1" x14ac:dyDescent="0.25">
      <c r="A3169" s="1014"/>
      <c r="B3169" s="997"/>
      <c r="C3169" s="1011"/>
      <c r="D3169" s="1012"/>
      <c r="E3169" s="1013"/>
      <c r="F3169" s="477" t="s">
        <v>8798</v>
      </c>
      <c r="G3169" s="478"/>
      <c r="H3169" s="999"/>
      <c r="I3169" s="473"/>
      <c r="J3169" s="473"/>
      <c r="K3169" s="934"/>
      <c r="L3169" s="931"/>
      <c r="M3169" s="931"/>
      <c r="N3169" s="683"/>
    </row>
    <row r="3170" spans="1:14" s="474" customFormat="1" ht="15" customHeight="1" x14ac:dyDescent="0.25">
      <c r="A3170" s="1014"/>
      <c r="B3170" s="997"/>
      <c r="C3170" s="1011"/>
      <c r="D3170" s="1012"/>
      <c r="E3170" s="1013"/>
      <c r="F3170" s="477" t="s">
        <v>8660</v>
      </c>
      <c r="G3170" s="478"/>
      <c r="H3170" s="999"/>
      <c r="I3170" s="473"/>
      <c r="J3170" s="473"/>
      <c r="K3170" s="934"/>
      <c r="L3170" s="931"/>
      <c r="M3170" s="931"/>
      <c r="N3170" s="683"/>
    </row>
    <row r="3171" spans="1:14" s="474" customFormat="1" ht="22.5" x14ac:dyDescent="0.25">
      <c r="A3171" s="1014"/>
      <c r="B3171" s="997"/>
      <c r="C3171" s="1011"/>
      <c r="D3171" s="1012"/>
      <c r="E3171" s="1013"/>
      <c r="F3171" s="477" t="s">
        <v>8799</v>
      </c>
      <c r="G3171" s="478"/>
      <c r="H3171" s="999"/>
      <c r="I3171" s="473"/>
      <c r="J3171" s="473"/>
      <c r="K3171" s="934"/>
      <c r="L3171" s="931"/>
      <c r="M3171" s="931"/>
      <c r="N3171" s="683"/>
    </row>
    <row r="3172" spans="1:14" s="474" customFormat="1" ht="15" customHeight="1" x14ac:dyDescent="0.25">
      <c r="A3172" s="1014"/>
      <c r="B3172" s="997"/>
      <c r="C3172" s="1011"/>
      <c r="D3172" s="1012"/>
      <c r="E3172" s="1013"/>
      <c r="F3172" s="477" t="s">
        <v>8662</v>
      </c>
      <c r="G3172" s="478"/>
      <c r="H3172" s="999"/>
      <c r="I3172" s="473"/>
      <c r="J3172" s="473"/>
      <c r="K3172" s="934"/>
      <c r="L3172" s="931"/>
      <c r="M3172" s="931"/>
      <c r="N3172" s="683"/>
    </row>
    <row r="3173" spans="1:14" s="474" customFormat="1" ht="15" customHeight="1" x14ac:dyDescent="0.25">
      <c r="A3173" s="1014"/>
      <c r="B3173" s="997"/>
      <c r="C3173" s="1011"/>
      <c r="D3173" s="1012"/>
      <c r="E3173" s="1013"/>
      <c r="F3173" s="477" t="s">
        <v>8663</v>
      </c>
      <c r="G3173" s="478"/>
      <c r="H3173" s="999"/>
      <c r="I3173" s="473"/>
      <c r="J3173" s="473"/>
      <c r="K3173" s="934"/>
      <c r="L3173" s="931"/>
      <c r="M3173" s="931"/>
      <c r="N3173" s="683"/>
    </row>
    <row r="3174" spans="1:14" s="474" customFormat="1" ht="15" customHeight="1" x14ac:dyDescent="0.25">
      <c r="A3174" s="1014"/>
      <c r="B3174" s="997"/>
      <c r="C3174" s="1011"/>
      <c r="D3174" s="1012"/>
      <c r="E3174" s="1013"/>
      <c r="F3174" s="477" t="s">
        <v>8704</v>
      </c>
      <c r="G3174" s="478"/>
      <c r="H3174" s="999"/>
      <c r="I3174" s="473"/>
      <c r="J3174" s="473"/>
      <c r="K3174" s="934"/>
      <c r="L3174" s="931"/>
      <c r="M3174" s="931"/>
      <c r="N3174" s="683"/>
    </row>
    <row r="3175" spans="1:14" s="474" customFormat="1" ht="15" customHeight="1" x14ac:dyDescent="0.25">
      <c r="A3175" s="1014"/>
      <c r="B3175" s="997"/>
      <c r="C3175" s="1011"/>
      <c r="D3175" s="1012"/>
      <c r="E3175" s="1013"/>
      <c r="F3175" s="477" t="s">
        <v>8800</v>
      </c>
      <c r="G3175" s="478"/>
      <c r="H3175" s="999"/>
      <c r="I3175" s="473"/>
      <c r="J3175" s="473"/>
      <c r="K3175" s="934"/>
      <c r="L3175" s="931"/>
      <c r="M3175" s="931"/>
      <c r="N3175" s="683"/>
    </row>
    <row r="3176" spans="1:14" s="474" customFormat="1" ht="22.5" x14ac:dyDescent="0.25">
      <c r="A3176" s="1014"/>
      <c r="B3176" s="997"/>
      <c r="C3176" s="1011"/>
      <c r="D3176" s="1012"/>
      <c r="E3176" s="1013"/>
      <c r="F3176" s="477" t="s">
        <v>8837</v>
      </c>
      <c r="G3176" s="478">
        <v>1</v>
      </c>
      <c r="H3176" s="999"/>
      <c r="I3176" s="473"/>
      <c r="J3176" s="473"/>
      <c r="K3176" s="934"/>
      <c r="L3176" s="931"/>
      <c r="M3176" s="931"/>
      <c r="N3176" s="683"/>
    </row>
    <row r="3177" spans="1:14" s="474" customFormat="1" ht="15" customHeight="1" x14ac:dyDescent="0.25">
      <c r="A3177" s="1014"/>
      <c r="B3177" s="997"/>
      <c r="C3177" s="1011"/>
      <c r="D3177" s="1012"/>
      <c r="E3177" s="1013"/>
      <c r="F3177" s="477" t="s">
        <v>8838</v>
      </c>
      <c r="G3177" s="478">
        <v>1</v>
      </c>
      <c r="H3177" s="999"/>
      <c r="I3177" s="473"/>
      <c r="J3177" s="473"/>
      <c r="K3177" s="934"/>
      <c r="L3177" s="931"/>
      <c r="M3177" s="931"/>
      <c r="N3177" s="683"/>
    </row>
    <row r="3178" spans="1:14" s="474" customFormat="1" ht="15" customHeight="1" x14ac:dyDescent="0.25">
      <c r="A3178" s="1014"/>
      <c r="B3178" s="997"/>
      <c r="C3178" s="1011"/>
      <c r="D3178" s="1012"/>
      <c r="E3178" s="1013"/>
      <c r="F3178" s="477" t="s">
        <v>8839</v>
      </c>
      <c r="G3178" s="478"/>
      <c r="H3178" s="999"/>
      <c r="I3178" s="473"/>
      <c r="J3178" s="473"/>
      <c r="K3178" s="934"/>
      <c r="L3178" s="931"/>
      <c r="M3178" s="931"/>
      <c r="N3178" s="683"/>
    </row>
    <row r="3179" spans="1:14" s="474" customFormat="1" ht="15" customHeight="1" x14ac:dyDescent="0.25">
      <c r="A3179" s="1014"/>
      <c r="B3179" s="997"/>
      <c r="C3179" s="1011"/>
      <c r="D3179" s="1012"/>
      <c r="E3179" s="1013"/>
      <c r="F3179" s="477" t="s">
        <v>8669</v>
      </c>
      <c r="G3179" s="478"/>
      <c r="H3179" s="999"/>
      <c r="I3179" s="473"/>
      <c r="J3179" s="473"/>
      <c r="K3179" s="934"/>
      <c r="L3179" s="931"/>
      <c r="M3179" s="931"/>
      <c r="N3179" s="683"/>
    </row>
    <row r="3180" spans="1:14" s="474" customFormat="1" ht="15" customHeight="1" x14ac:dyDescent="0.25">
      <c r="A3180" s="1014"/>
      <c r="B3180" s="997"/>
      <c r="C3180" s="1011"/>
      <c r="D3180" s="1012"/>
      <c r="E3180" s="1013"/>
      <c r="F3180" s="477" t="s">
        <v>8767</v>
      </c>
      <c r="G3180" s="478">
        <v>2</v>
      </c>
      <c r="H3180" s="999"/>
      <c r="I3180" s="473"/>
      <c r="J3180" s="473"/>
      <c r="K3180" s="934"/>
      <c r="L3180" s="931"/>
      <c r="M3180" s="931"/>
      <c r="N3180" s="683"/>
    </row>
    <row r="3181" spans="1:14" s="474" customFormat="1" ht="15" customHeight="1" x14ac:dyDescent="0.25">
      <c r="A3181" s="1014"/>
      <c r="B3181" s="997"/>
      <c r="C3181" s="1011"/>
      <c r="D3181" s="1012"/>
      <c r="E3181" s="1013"/>
      <c r="F3181" s="477" t="s">
        <v>8670</v>
      </c>
      <c r="G3181" s="478"/>
      <c r="H3181" s="999"/>
      <c r="I3181" s="473"/>
      <c r="J3181" s="473"/>
      <c r="K3181" s="934"/>
      <c r="L3181" s="931"/>
      <c r="M3181" s="931"/>
      <c r="N3181" s="683"/>
    </row>
    <row r="3182" spans="1:14" s="474" customFormat="1" ht="15" customHeight="1" x14ac:dyDescent="0.25">
      <c r="A3182" s="1014"/>
      <c r="B3182" s="997"/>
      <c r="C3182" s="1011"/>
      <c r="D3182" s="1012"/>
      <c r="E3182" s="1013"/>
      <c r="F3182" s="477" t="s">
        <v>8692</v>
      </c>
      <c r="G3182" s="478"/>
      <c r="H3182" s="999"/>
      <c r="I3182" s="473"/>
      <c r="J3182" s="473"/>
      <c r="K3182" s="934"/>
      <c r="L3182" s="931"/>
      <c r="M3182" s="931"/>
      <c r="N3182" s="683"/>
    </row>
    <row r="3183" spans="1:14" s="474" customFormat="1" ht="22.5" x14ac:dyDescent="0.25">
      <c r="A3183" s="1014"/>
      <c r="B3183" s="997"/>
      <c r="C3183" s="1011"/>
      <c r="D3183" s="1012"/>
      <c r="E3183" s="1013"/>
      <c r="F3183" s="477" t="s">
        <v>8840</v>
      </c>
      <c r="G3183" s="478">
        <v>1</v>
      </c>
      <c r="H3183" s="999"/>
      <c r="I3183" s="473"/>
      <c r="J3183" s="473"/>
      <c r="K3183" s="934"/>
      <c r="L3183" s="931"/>
      <c r="M3183" s="931"/>
      <c r="N3183" s="683"/>
    </row>
    <row r="3184" spans="1:14" s="474" customFormat="1" ht="15" customHeight="1" x14ac:dyDescent="0.25">
      <c r="A3184" s="1014"/>
      <c r="B3184" s="997"/>
      <c r="C3184" s="1011"/>
      <c r="D3184" s="1012"/>
      <c r="E3184" s="1013"/>
      <c r="F3184" s="477" t="s">
        <v>8841</v>
      </c>
      <c r="G3184" s="478">
        <v>1</v>
      </c>
      <c r="H3184" s="999"/>
      <c r="I3184" s="473"/>
      <c r="J3184" s="473"/>
      <c r="K3184" s="934"/>
      <c r="L3184" s="931"/>
      <c r="M3184" s="931"/>
      <c r="N3184" s="683"/>
    </row>
    <row r="3185" spans="1:14" s="474" customFormat="1" ht="22.5" x14ac:dyDescent="0.25">
      <c r="A3185" s="1014"/>
      <c r="B3185" s="997"/>
      <c r="C3185" s="1011"/>
      <c r="D3185" s="1012"/>
      <c r="E3185" s="1013"/>
      <c r="F3185" s="477" t="s">
        <v>8815</v>
      </c>
      <c r="G3185" s="478"/>
      <c r="H3185" s="999"/>
      <c r="I3185" s="473"/>
      <c r="J3185" s="473"/>
      <c r="K3185" s="934"/>
      <c r="L3185" s="931"/>
      <c r="M3185" s="931"/>
      <c r="N3185" s="683"/>
    </row>
    <row r="3186" spans="1:14" s="474" customFormat="1" ht="15" customHeight="1" x14ac:dyDescent="0.25">
      <c r="A3186" s="1014"/>
      <c r="B3186" s="997"/>
      <c r="C3186" s="1011"/>
      <c r="D3186" s="1012"/>
      <c r="E3186" s="1013"/>
      <c r="F3186" s="477" t="s">
        <v>8728</v>
      </c>
      <c r="G3186" s="478">
        <v>1</v>
      </c>
      <c r="H3186" s="999"/>
      <c r="I3186" s="473"/>
      <c r="J3186" s="473"/>
      <c r="K3186" s="934"/>
      <c r="L3186" s="931"/>
      <c r="M3186" s="931"/>
      <c r="N3186" s="683"/>
    </row>
    <row r="3187" spans="1:14" s="474" customFormat="1" ht="22.5" x14ac:dyDescent="0.25">
      <c r="A3187" s="1014"/>
      <c r="B3187" s="997"/>
      <c r="C3187" s="1011"/>
      <c r="D3187" s="1012"/>
      <c r="E3187" s="1013"/>
      <c r="F3187" s="477" t="s">
        <v>8842</v>
      </c>
      <c r="G3187" s="478">
        <v>1</v>
      </c>
      <c r="H3187" s="999"/>
      <c r="I3187" s="473"/>
      <c r="J3187" s="473"/>
      <c r="K3187" s="934"/>
      <c r="L3187" s="931"/>
      <c r="M3187" s="931"/>
      <c r="N3187" s="683"/>
    </row>
    <row r="3188" spans="1:14" s="474" customFormat="1" ht="15" customHeight="1" x14ac:dyDescent="0.25">
      <c r="A3188" s="1014"/>
      <c r="B3188" s="997"/>
      <c r="C3188" s="1011"/>
      <c r="D3188" s="1012"/>
      <c r="E3188" s="1013"/>
      <c r="F3188" s="477" t="s">
        <v>8843</v>
      </c>
      <c r="G3188" s="478">
        <v>1</v>
      </c>
      <c r="H3188" s="999"/>
      <c r="I3188" s="473"/>
      <c r="J3188" s="473"/>
      <c r="K3188" s="934"/>
      <c r="L3188" s="931"/>
      <c r="M3188" s="931"/>
      <c r="N3188" s="683"/>
    </row>
    <row r="3189" spans="1:14" s="474" customFormat="1" ht="15" customHeight="1" x14ac:dyDescent="0.25">
      <c r="A3189" s="1014"/>
      <c r="B3189" s="997"/>
      <c r="C3189" s="1011"/>
      <c r="D3189" s="1012"/>
      <c r="E3189" s="1013"/>
      <c r="F3189" s="477" t="s">
        <v>8724</v>
      </c>
      <c r="G3189" s="478">
        <v>1</v>
      </c>
      <c r="H3189" s="999"/>
      <c r="I3189" s="473"/>
      <c r="J3189" s="473"/>
      <c r="K3189" s="934"/>
      <c r="L3189" s="931"/>
      <c r="M3189" s="931"/>
      <c r="N3189" s="683"/>
    </row>
    <row r="3190" spans="1:14" s="474" customFormat="1" ht="15" customHeight="1" x14ac:dyDescent="0.25">
      <c r="A3190" s="1014"/>
      <c r="B3190" s="997"/>
      <c r="C3190" s="1011"/>
      <c r="D3190" s="1012"/>
      <c r="E3190" s="1013"/>
      <c r="F3190" s="477" t="s">
        <v>8669</v>
      </c>
      <c r="G3190" s="478"/>
      <c r="H3190" s="999"/>
      <c r="I3190" s="473"/>
      <c r="J3190" s="473"/>
      <c r="K3190" s="934"/>
      <c r="L3190" s="931"/>
      <c r="M3190" s="931"/>
      <c r="N3190" s="683"/>
    </row>
    <row r="3191" spans="1:14" s="474" customFormat="1" ht="15" customHeight="1" x14ac:dyDescent="0.25">
      <c r="A3191" s="1014"/>
      <c r="B3191" s="997"/>
      <c r="C3191" s="1011"/>
      <c r="D3191" s="1012"/>
      <c r="E3191" s="1013"/>
      <c r="F3191" s="477" t="s">
        <v>8676</v>
      </c>
      <c r="G3191" s="478"/>
      <c r="H3191" s="999"/>
      <c r="I3191" s="473"/>
      <c r="J3191" s="473"/>
      <c r="K3191" s="934"/>
      <c r="L3191" s="931"/>
      <c r="M3191" s="931"/>
      <c r="N3191" s="683"/>
    </row>
    <row r="3192" spans="1:14" s="474" customFormat="1" ht="15" customHeight="1" x14ac:dyDescent="0.25">
      <c r="A3192" s="1014"/>
      <c r="B3192" s="997"/>
      <c r="C3192" s="1011"/>
      <c r="D3192" s="1012"/>
      <c r="E3192" s="1013"/>
      <c r="F3192" s="477" t="s">
        <v>8677</v>
      </c>
      <c r="G3192" s="478"/>
      <c r="H3192" s="999"/>
      <c r="I3192" s="473"/>
      <c r="J3192" s="473"/>
      <c r="K3192" s="934"/>
      <c r="L3192" s="931"/>
      <c r="M3192" s="931"/>
      <c r="N3192" s="683"/>
    </row>
    <row r="3193" spans="1:14" s="474" customFormat="1" ht="15" customHeight="1" x14ac:dyDescent="0.25">
      <c r="A3193" s="1014"/>
      <c r="B3193" s="997"/>
      <c r="C3193" s="1011"/>
      <c r="D3193" s="1012"/>
      <c r="E3193" s="1013"/>
      <c r="F3193" s="477" t="s">
        <v>8678</v>
      </c>
      <c r="G3193" s="478">
        <v>4</v>
      </c>
      <c r="H3193" s="999"/>
      <c r="I3193" s="473"/>
      <c r="J3193" s="473"/>
      <c r="K3193" s="934"/>
      <c r="L3193" s="931"/>
      <c r="M3193" s="931"/>
      <c r="N3193" s="683"/>
    </row>
    <row r="3194" spans="1:14" s="474" customFormat="1" ht="15" customHeight="1" x14ac:dyDescent="0.25">
      <c r="A3194" s="1014"/>
      <c r="B3194" s="997"/>
      <c r="C3194" s="1011"/>
      <c r="D3194" s="1012"/>
      <c r="E3194" s="1013"/>
      <c r="F3194" s="477" t="s">
        <v>8714</v>
      </c>
      <c r="G3194" s="478"/>
      <c r="H3194" s="999"/>
      <c r="I3194" s="473"/>
      <c r="J3194" s="473"/>
      <c r="K3194" s="934"/>
      <c r="L3194" s="931"/>
      <c r="M3194" s="931"/>
      <c r="N3194" s="683"/>
    </row>
    <row r="3195" spans="1:14" s="474" customFormat="1" ht="15" customHeight="1" x14ac:dyDescent="0.25">
      <c r="A3195" s="1014"/>
      <c r="B3195" s="997"/>
      <c r="C3195" s="1011"/>
      <c r="D3195" s="1012"/>
      <c r="E3195" s="1013"/>
      <c r="F3195" s="477" t="s">
        <v>8679</v>
      </c>
      <c r="G3195" s="478">
        <v>1</v>
      </c>
      <c r="H3195" s="999"/>
      <c r="I3195" s="473"/>
      <c r="J3195" s="473"/>
      <c r="K3195" s="935"/>
      <c r="L3195" s="932"/>
      <c r="M3195" s="932"/>
      <c r="N3195" s="683"/>
    </row>
    <row r="3196" spans="1:14" s="474" customFormat="1" ht="135" x14ac:dyDescent="0.25">
      <c r="A3196" s="482" t="s">
        <v>8844</v>
      </c>
      <c r="B3196" s="487" t="s">
        <v>8651</v>
      </c>
      <c r="C3196" s="491" t="s">
        <v>7923</v>
      </c>
      <c r="D3196" s="483" t="s">
        <v>8652</v>
      </c>
      <c r="E3196" s="484" t="s">
        <v>8103</v>
      </c>
      <c r="F3196" s="477" t="s">
        <v>8845</v>
      </c>
      <c r="G3196" s="478">
        <v>1</v>
      </c>
      <c r="H3196" s="476" t="s">
        <v>8654</v>
      </c>
      <c r="I3196" s="473"/>
      <c r="J3196" s="473"/>
      <c r="K3196" s="480"/>
      <c r="L3196" s="836"/>
      <c r="M3196" s="836"/>
      <c r="N3196" s="683"/>
    </row>
    <row r="3197" spans="1:14" s="474" customFormat="1" ht="22.5" x14ac:dyDescent="0.25">
      <c r="A3197" s="1015" t="s">
        <v>8846</v>
      </c>
      <c r="B3197" s="997" t="s">
        <v>8651</v>
      </c>
      <c r="C3197" s="1016" t="s">
        <v>7923</v>
      </c>
      <c r="D3197" s="1017" t="s">
        <v>8847</v>
      </c>
      <c r="E3197" s="1014" t="s">
        <v>8848</v>
      </c>
      <c r="F3197" s="477" t="s">
        <v>8849</v>
      </c>
      <c r="G3197" s="478">
        <v>2</v>
      </c>
      <c r="H3197" s="476" t="s">
        <v>6684</v>
      </c>
      <c r="I3197" s="473"/>
      <c r="J3197" s="473"/>
      <c r="K3197" s="933"/>
      <c r="L3197" s="930"/>
      <c r="M3197" s="930"/>
      <c r="N3197" s="683"/>
    </row>
    <row r="3198" spans="1:14" s="474" customFormat="1" ht="15" customHeight="1" x14ac:dyDescent="0.25">
      <c r="A3198" s="996"/>
      <c r="B3198" s="997"/>
      <c r="C3198" s="998"/>
      <c r="D3198" s="996"/>
      <c r="E3198" s="996"/>
      <c r="F3198" s="477" t="s">
        <v>8850</v>
      </c>
      <c r="G3198" s="478">
        <v>2</v>
      </c>
      <c r="H3198" s="476" t="s">
        <v>6684</v>
      </c>
      <c r="I3198" s="473"/>
      <c r="J3198" s="473"/>
      <c r="K3198" s="934"/>
      <c r="L3198" s="931"/>
      <c r="M3198" s="931"/>
      <c r="N3198" s="683"/>
    </row>
    <row r="3199" spans="1:14" s="474" customFormat="1" ht="15" customHeight="1" x14ac:dyDescent="0.25">
      <c r="A3199" s="996"/>
      <c r="B3199" s="997"/>
      <c r="C3199" s="998"/>
      <c r="D3199" s="996"/>
      <c r="E3199" s="1014" t="s">
        <v>8851</v>
      </c>
      <c r="F3199" s="477" t="s">
        <v>8852</v>
      </c>
      <c r="G3199" s="478">
        <v>2</v>
      </c>
      <c r="H3199" s="476" t="s">
        <v>8654</v>
      </c>
      <c r="I3199" s="473"/>
      <c r="J3199" s="473"/>
      <c r="K3199" s="934"/>
      <c r="L3199" s="931"/>
      <c r="M3199" s="931"/>
      <c r="N3199" s="683"/>
    </row>
    <row r="3200" spans="1:14" s="474" customFormat="1" ht="15" customHeight="1" x14ac:dyDescent="0.25">
      <c r="A3200" s="996"/>
      <c r="B3200" s="997"/>
      <c r="C3200" s="998"/>
      <c r="D3200" s="996"/>
      <c r="E3200" s="996"/>
      <c r="F3200" s="477" t="s">
        <v>8853</v>
      </c>
      <c r="G3200" s="478">
        <v>2</v>
      </c>
      <c r="H3200" s="476" t="s">
        <v>8654</v>
      </c>
      <c r="I3200" s="473"/>
      <c r="J3200" s="473"/>
      <c r="K3200" s="934"/>
      <c r="L3200" s="931"/>
      <c r="M3200" s="931"/>
      <c r="N3200" s="683"/>
    </row>
    <row r="3201" spans="1:14" s="474" customFormat="1" ht="15" customHeight="1" x14ac:dyDescent="0.25">
      <c r="A3201" s="996"/>
      <c r="B3201" s="997"/>
      <c r="C3201" s="998"/>
      <c r="D3201" s="996"/>
      <c r="E3201" s="484" t="s">
        <v>8854</v>
      </c>
      <c r="F3201" s="477" t="s">
        <v>8855</v>
      </c>
      <c r="G3201" s="478">
        <v>4</v>
      </c>
      <c r="H3201" s="476" t="s">
        <v>8654</v>
      </c>
      <c r="I3201" s="473"/>
      <c r="J3201" s="473"/>
      <c r="K3201" s="935"/>
      <c r="L3201" s="932"/>
      <c r="M3201" s="932"/>
      <c r="N3201" s="683"/>
    </row>
    <row r="3202" spans="1:14" s="474" customFormat="1" ht="22.5" x14ac:dyDescent="0.25">
      <c r="A3202" s="1015" t="s">
        <v>8856</v>
      </c>
      <c r="B3202" s="997" t="s">
        <v>8651</v>
      </c>
      <c r="C3202" s="1006" t="s">
        <v>7923</v>
      </c>
      <c r="D3202" s="1017" t="s">
        <v>8857</v>
      </c>
      <c r="E3202" s="471" t="s">
        <v>8134</v>
      </c>
      <c r="F3202" s="472" t="s">
        <v>8858</v>
      </c>
      <c r="G3202" s="471">
        <v>1</v>
      </c>
      <c r="H3202" s="476" t="s">
        <v>6684</v>
      </c>
      <c r="I3202" s="473"/>
      <c r="J3202" s="473"/>
      <c r="K3202" s="933"/>
      <c r="L3202" s="930"/>
      <c r="M3202" s="930"/>
      <c r="N3202" s="683"/>
    </row>
    <row r="3203" spans="1:14" s="474" customFormat="1" ht="22.5" x14ac:dyDescent="0.25">
      <c r="A3203" s="996"/>
      <c r="B3203" s="997"/>
      <c r="C3203" s="1007"/>
      <c r="D3203" s="996"/>
      <c r="E3203" s="996" t="s">
        <v>8103</v>
      </c>
      <c r="F3203" s="472" t="s">
        <v>8859</v>
      </c>
      <c r="G3203" s="471">
        <v>1</v>
      </c>
      <c r="H3203" s="476" t="s">
        <v>6684</v>
      </c>
      <c r="I3203" s="473"/>
      <c r="J3203" s="473"/>
      <c r="K3203" s="934"/>
      <c r="L3203" s="931"/>
      <c r="M3203" s="931"/>
      <c r="N3203" s="683"/>
    </row>
    <row r="3204" spans="1:14" s="474" customFormat="1" ht="22.5" x14ac:dyDescent="0.25">
      <c r="A3204" s="996"/>
      <c r="B3204" s="997"/>
      <c r="C3204" s="1007"/>
      <c r="D3204" s="996"/>
      <c r="E3204" s="996"/>
      <c r="F3204" s="472" t="s">
        <v>8860</v>
      </c>
      <c r="G3204" s="471">
        <v>1</v>
      </c>
      <c r="H3204" s="476" t="s">
        <v>6684</v>
      </c>
      <c r="I3204" s="473"/>
      <c r="J3204" s="473"/>
      <c r="K3204" s="934"/>
      <c r="L3204" s="931"/>
      <c r="M3204" s="931"/>
      <c r="N3204" s="683"/>
    </row>
    <row r="3205" spans="1:14" s="474" customFormat="1" ht="22.5" x14ac:dyDescent="0.25">
      <c r="A3205" s="996"/>
      <c r="B3205" s="997"/>
      <c r="C3205" s="1007"/>
      <c r="D3205" s="996"/>
      <c r="E3205" s="996"/>
      <c r="F3205" s="472" t="s">
        <v>8861</v>
      </c>
      <c r="G3205" s="471">
        <v>1</v>
      </c>
      <c r="H3205" s="476" t="s">
        <v>6684</v>
      </c>
      <c r="I3205" s="473"/>
      <c r="J3205" s="473"/>
      <c r="K3205" s="934"/>
      <c r="L3205" s="931"/>
      <c r="M3205" s="931"/>
      <c r="N3205" s="683"/>
    </row>
    <row r="3206" spans="1:14" s="474" customFormat="1" ht="22.5" x14ac:dyDescent="0.25">
      <c r="A3206" s="996"/>
      <c r="B3206" s="997"/>
      <c r="C3206" s="1007"/>
      <c r="D3206" s="996"/>
      <c r="E3206" s="996"/>
      <c r="F3206" s="472" t="s">
        <v>8862</v>
      </c>
      <c r="G3206" s="471">
        <v>1</v>
      </c>
      <c r="H3206" s="476" t="s">
        <v>6684</v>
      </c>
      <c r="I3206" s="473"/>
      <c r="J3206" s="473"/>
      <c r="K3206" s="934"/>
      <c r="L3206" s="931"/>
      <c r="M3206" s="931"/>
      <c r="N3206" s="683"/>
    </row>
    <row r="3207" spans="1:14" s="474" customFormat="1" ht="22.5" x14ac:dyDescent="0.25">
      <c r="A3207" s="996"/>
      <c r="B3207" s="997"/>
      <c r="C3207" s="1007"/>
      <c r="D3207" s="996"/>
      <c r="E3207" s="471" t="s">
        <v>8117</v>
      </c>
      <c r="F3207" s="472" t="s">
        <v>8863</v>
      </c>
      <c r="G3207" s="471">
        <v>3</v>
      </c>
      <c r="H3207" s="476" t="s">
        <v>6684</v>
      </c>
      <c r="I3207" s="473"/>
      <c r="J3207" s="473"/>
      <c r="K3207" s="934"/>
      <c r="L3207" s="931"/>
      <c r="M3207" s="931"/>
      <c r="N3207" s="683"/>
    </row>
    <row r="3208" spans="1:14" s="474" customFormat="1" ht="22.5" x14ac:dyDescent="0.25">
      <c r="A3208" s="996"/>
      <c r="B3208" s="997"/>
      <c r="C3208" s="1007"/>
      <c r="D3208" s="996"/>
      <c r="E3208" s="471" t="s">
        <v>8117</v>
      </c>
      <c r="F3208" s="472" t="s">
        <v>8864</v>
      </c>
      <c r="G3208" s="471">
        <v>1</v>
      </c>
      <c r="H3208" s="476" t="s">
        <v>6684</v>
      </c>
      <c r="I3208" s="473"/>
      <c r="J3208" s="473"/>
      <c r="K3208" s="934"/>
      <c r="L3208" s="931"/>
      <c r="M3208" s="931"/>
      <c r="N3208" s="683"/>
    </row>
    <row r="3209" spans="1:14" s="474" customFormat="1" ht="22.5" x14ac:dyDescent="0.25">
      <c r="A3209" s="996"/>
      <c r="B3209" s="997"/>
      <c r="C3209" s="1007"/>
      <c r="D3209" s="996"/>
      <c r="E3209" s="471" t="s">
        <v>8117</v>
      </c>
      <c r="F3209" s="472" t="s">
        <v>8865</v>
      </c>
      <c r="G3209" s="471">
        <v>1</v>
      </c>
      <c r="H3209" s="476" t="s">
        <v>6684</v>
      </c>
      <c r="I3209" s="473"/>
      <c r="J3209" s="473"/>
      <c r="K3209" s="934"/>
      <c r="L3209" s="931"/>
      <c r="M3209" s="931"/>
      <c r="N3209" s="683"/>
    </row>
    <row r="3210" spans="1:14" s="474" customFormat="1" ht="22.5" x14ac:dyDescent="0.25">
      <c r="A3210" s="996"/>
      <c r="B3210" s="997"/>
      <c r="C3210" s="1007"/>
      <c r="D3210" s="996"/>
      <c r="E3210" s="471" t="s">
        <v>8117</v>
      </c>
      <c r="F3210" s="472" t="s">
        <v>8866</v>
      </c>
      <c r="G3210" s="471">
        <v>1</v>
      </c>
      <c r="H3210" s="476" t="s">
        <v>6684</v>
      </c>
      <c r="I3210" s="473"/>
      <c r="J3210" s="473"/>
      <c r="K3210" s="934"/>
      <c r="L3210" s="931"/>
      <c r="M3210" s="931"/>
      <c r="N3210" s="683"/>
    </row>
    <row r="3211" spans="1:14" s="474" customFormat="1" ht="22.5" x14ac:dyDescent="0.25">
      <c r="A3211" s="996"/>
      <c r="B3211" s="997"/>
      <c r="C3211" s="1007"/>
      <c r="D3211" s="996"/>
      <c r="E3211" s="471" t="s">
        <v>8117</v>
      </c>
      <c r="F3211" s="472" t="s">
        <v>8867</v>
      </c>
      <c r="G3211" s="471">
        <v>1</v>
      </c>
      <c r="H3211" s="476" t="s">
        <v>6684</v>
      </c>
      <c r="I3211" s="473"/>
      <c r="J3211" s="473"/>
      <c r="K3211" s="934"/>
      <c r="L3211" s="931"/>
      <c r="M3211" s="931"/>
      <c r="N3211" s="683"/>
    </row>
    <row r="3212" spans="1:14" s="474" customFormat="1" ht="33.75" x14ac:dyDescent="0.25">
      <c r="A3212" s="996"/>
      <c r="B3212" s="997"/>
      <c r="C3212" s="1007"/>
      <c r="D3212" s="996"/>
      <c r="E3212" s="471" t="s">
        <v>8117</v>
      </c>
      <c r="F3212" s="472" t="s">
        <v>8868</v>
      </c>
      <c r="G3212" s="471">
        <v>1</v>
      </c>
      <c r="H3212" s="476" t="s">
        <v>6684</v>
      </c>
      <c r="I3212" s="473"/>
      <c r="J3212" s="473"/>
      <c r="K3212" s="934"/>
      <c r="L3212" s="931"/>
      <c r="M3212" s="931"/>
      <c r="N3212" s="683"/>
    </row>
    <row r="3213" spans="1:14" s="474" customFormat="1" ht="22.5" x14ac:dyDescent="0.25">
      <c r="A3213" s="996"/>
      <c r="B3213" s="997"/>
      <c r="C3213" s="1008"/>
      <c r="D3213" s="996"/>
      <c r="E3213" s="471" t="s">
        <v>8848</v>
      </c>
      <c r="F3213" s="472" t="s">
        <v>8869</v>
      </c>
      <c r="G3213" s="471">
        <v>1</v>
      </c>
      <c r="H3213" s="476" t="s">
        <v>6684</v>
      </c>
      <c r="I3213" s="473"/>
      <c r="J3213" s="473"/>
      <c r="K3213" s="935"/>
      <c r="L3213" s="932"/>
      <c r="M3213" s="932"/>
      <c r="N3213" s="683"/>
    </row>
    <row r="3214" spans="1:14" s="474" customFormat="1" ht="33.75" x14ac:dyDescent="0.25">
      <c r="A3214" s="1015" t="s">
        <v>8870</v>
      </c>
      <c r="B3214" s="997" t="s">
        <v>8651</v>
      </c>
      <c r="C3214" s="998" t="s">
        <v>7923</v>
      </c>
      <c r="D3214" s="996" t="s">
        <v>8418</v>
      </c>
      <c r="E3214" s="471" t="s">
        <v>8871</v>
      </c>
      <c r="F3214" s="472" t="s">
        <v>8872</v>
      </c>
      <c r="G3214" s="471">
        <v>2</v>
      </c>
      <c r="H3214" s="471" t="s">
        <v>6684</v>
      </c>
      <c r="I3214" s="473"/>
      <c r="J3214" s="473"/>
      <c r="K3214" s="933"/>
      <c r="L3214" s="930"/>
      <c r="M3214" s="930"/>
      <c r="N3214" s="683"/>
    </row>
    <row r="3215" spans="1:14" s="474" customFormat="1" ht="33.75" x14ac:dyDescent="0.25">
      <c r="A3215" s="996"/>
      <c r="B3215" s="997"/>
      <c r="C3215" s="998"/>
      <c r="D3215" s="996"/>
      <c r="E3215" s="471" t="s">
        <v>8873</v>
      </c>
      <c r="F3215" s="472" t="s">
        <v>8874</v>
      </c>
      <c r="G3215" s="471">
        <v>2</v>
      </c>
      <c r="H3215" s="471" t="s">
        <v>6684</v>
      </c>
      <c r="I3215" s="473"/>
      <c r="J3215" s="473"/>
      <c r="K3215" s="934"/>
      <c r="L3215" s="931"/>
      <c r="M3215" s="931"/>
      <c r="N3215" s="683"/>
    </row>
    <row r="3216" spans="1:14" s="474" customFormat="1" ht="45" x14ac:dyDescent="0.25">
      <c r="A3216" s="996"/>
      <c r="B3216" s="997"/>
      <c r="C3216" s="998"/>
      <c r="D3216" s="996"/>
      <c r="E3216" s="471" t="s">
        <v>8875</v>
      </c>
      <c r="F3216" s="472" t="s">
        <v>8876</v>
      </c>
      <c r="G3216" s="471">
        <v>1</v>
      </c>
      <c r="H3216" s="471" t="s">
        <v>6684</v>
      </c>
      <c r="I3216" s="473"/>
      <c r="J3216" s="473"/>
      <c r="K3216" s="934"/>
      <c r="L3216" s="931"/>
      <c r="M3216" s="931"/>
      <c r="N3216" s="683"/>
    </row>
    <row r="3217" spans="1:14" s="474" customFormat="1" ht="45" x14ac:dyDescent="0.25">
      <c r="A3217" s="996"/>
      <c r="B3217" s="997"/>
      <c r="C3217" s="998"/>
      <c r="D3217" s="996"/>
      <c r="E3217" s="471" t="s">
        <v>8877</v>
      </c>
      <c r="F3217" s="472" t="s">
        <v>8876</v>
      </c>
      <c r="G3217" s="471">
        <v>24</v>
      </c>
      <c r="H3217" s="471" t="s">
        <v>6684</v>
      </c>
      <c r="I3217" s="473"/>
      <c r="J3217" s="473"/>
      <c r="K3217" s="934"/>
      <c r="L3217" s="931"/>
      <c r="M3217" s="931"/>
      <c r="N3217" s="683"/>
    </row>
    <row r="3218" spans="1:14" s="474" customFormat="1" ht="33.75" x14ac:dyDescent="0.25">
      <c r="A3218" s="996"/>
      <c r="B3218" s="997"/>
      <c r="C3218" s="998"/>
      <c r="D3218" s="996"/>
      <c r="E3218" s="471" t="s">
        <v>8878</v>
      </c>
      <c r="F3218" s="472" t="s">
        <v>8876</v>
      </c>
      <c r="G3218" s="471">
        <v>6</v>
      </c>
      <c r="H3218" s="471" t="s">
        <v>6684</v>
      </c>
      <c r="I3218" s="473"/>
      <c r="J3218" s="473"/>
      <c r="K3218" s="934"/>
      <c r="L3218" s="931"/>
      <c r="M3218" s="931"/>
      <c r="N3218" s="683"/>
    </row>
    <row r="3219" spans="1:14" s="474" customFormat="1" ht="33.75" x14ac:dyDescent="0.25">
      <c r="A3219" s="996"/>
      <c r="B3219" s="997"/>
      <c r="C3219" s="998"/>
      <c r="D3219" s="996"/>
      <c r="E3219" s="471" t="s">
        <v>8878</v>
      </c>
      <c r="F3219" s="472" t="s">
        <v>8879</v>
      </c>
      <c r="G3219" s="471">
        <v>2</v>
      </c>
      <c r="H3219" s="471" t="s">
        <v>6684</v>
      </c>
      <c r="I3219" s="473"/>
      <c r="J3219" s="473"/>
      <c r="K3219" s="934"/>
      <c r="L3219" s="931"/>
      <c r="M3219" s="931"/>
      <c r="N3219" s="683"/>
    </row>
    <row r="3220" spans="1:14" s="474" customFormat="1" ht="33.75" x14ac:dyDescent="0.25">
      <c r="A3220" s="996"/>
      <c r="B3220" s="997"/>
      <c r="C3220" s="998"/>
      <c r="D3220" s="996"/>
      <c r="E3220" s="471" t="s">
        <v>8878</v>
      </c>
      <c r="F3220" s="472" t="s">
        <v>8880</v>
      </c>
      <c r="G3220" s="471">
        <v>2</v>
      </c>
      <c r="H3220" s="471" t="s">
        <v>6684</v>
      </c>
      <c r="I3220" s="473"/>
      <c r="J3220" s="473"/>
      <c r="K3220" s="934"/>
      <c r="L3220" s="931"/>
      <c r="M3220" s="931"/>
      <c r="N3220" s="683"/>
    </row>
    <row r="3221" spans="1:14" s="474" customFormat="1" ht="33.75" x14ac:dyDescent="0.25">
      <c r="A3221" s="996"/>
      <c r="B3221" s="997"/>
      <c r="C3221" s="998"/>
      <c r="D3221" s="996"/>
      <c r="E3221" s="471" t="s">
        <v>8878</v>
      </c>
      <c r="F3221" s="472" t="s">
        <v>8881</v>
      </c>
      <c r="G3221" s="471">
        <v>2</v>
      </c>
      <c r="H3221" s="471" t="s">
        <v>6684</v>
      </c>
      <c r="I3221" s="473"/>
      <c r="J3221" s="473"/>
      <c r="K3221" s="934"/>
      <c r="L3221" s="931"/>
      <c r="M3221" s="931"/>
      <c r="N3221" s="683"/>
    </row>
    <row r="3222" spans="1:14" s="474" customFormat="1" ht="45" x14ac:dyDescent="0.25">
      <c r="A3222" s="996"/>
      <c r="B3222" s="997"/>
      <c r="C3222" s="998"/>
      <c r="D3222" s="996"/>
      <c r="E3222" s="471" t="s">
        <v>8882</v>
      </c>
      <c r="F3222" s="472" t="s">
        <v>8883</v>
      </c>
      <c r="G3222" s="471">
        <v>2</v>
      </c>
      <c r="H3222" s="471" t="s">
        <v>6684</v>
      </c>
      <c r="I3222" s="473"/>
      <c r="J3222" s="473"/>
      <c r="K3222" s="934"/>
      <c r="L3222" s="931"/>
      <c r="M3222" s="931"/>
      <c r="N3222" s="683"/>
    </row>
    <row r="3223" spans="1:14" s="474" customFormat="1" ht="33.75" x14ac:dyDescent="0.25">
      <c r="A3223" s="996"/>
      <c r="B3223" s="997"/>
      <c r="C3223" s="998"/>
      <c r="D3223" s="996"/>
      <c r="E3223" s="471" t="s">
        <v>8884</v>
      </c>
      <c r="F3223" s="472" t="s">
        <v>8874</v>
      </c>
      <c r="G3223" s="471">
        <v>2</v>
      </c>
      <c r="H3223" s="471" t="s">
        <v>6684</v>
      </c>
      <c r="I3223" s="473"/>
      <c r="J3223" s="473"/>
      <c r="K3223" s="934"/>
      <c r="L3223" s="931"/>
      <c r="M3223" s="931"/>
      <c r="N3223" s="683"/>
    </row>
    <row r="3224" spans="1:14" s="474" customFormat="1" ht="33.75" x14ac:dyDescent="0.25">
      <c r="A3224" s="996"/>
      <c r="B3224" s="997"/>
      <c r="C3224" s="998"/>
      <c r="D3224" s="996"/>
      <c r="E3224" s="471" t="s">
        <v>8884</v>
      </c>
      <c r="F3224" s="472" t="s">
        <v>8876</v>
      </c>
      <c r="G3224" s="471">
        <v>2</v>
      </c>
      <c r="H3224" s="471" t="s">
        <v>6684</v>
      </c>
      <c r="I3224" s="473"/>
      <c r="J3224" s="473"/>
      <c r="K3224" s="934"/>
      <c r="L3224" s="931"/>
      <c r="M3224" s="931"/>
      <c r="N3224" s="683"/>
    </row>
    <row r="3225" spans="1:14" s="474" customFormat="1" ht="33.75" x14ac:dyDescent="0.25">
      <c r="A3225" s="996"/>
      <c r="B3225" s="997"/>
      <c r="C3225" s="998"/>
      <c r="D3225" s="996"/>
      <c r="E3225" s="471" t="s">
        <v>8884</v>
      </c>
      <c r="F3225" s="472" t="s">
        <v>8885</v>
      </c>
      <c r="G3225" s="471">
        <v>2</v>
      </c>
      <c r="H3225" s="471" t="s">
        <v>6684</v>
      </c>
      <c r="I3225" s="473"/>
      <c r="J3225" s="473"/>
      <c r="K3225" s="934"/>
      <c r="L3225" s="931"/>
      <c r="M3225" s="931"/>
      <c r="N3225" s="683"/>
    </row>
    <row r="3226" spans="1:14" s="474" customFormat="1" ht="33.75" x14ac:dyDescent="0.25">
      <c r="A3226" s="996"/>
      <c r="B3226" s="997"/>
      <c r="C3226" s="998"/>
      <c r="D3226" s="996"/>
      <c r="E3226" s="471" t="s">
        <v>8884</v>
      </c>
      <c r="F3226" s="472" t="s">
        <v>8879</v>
      </c>
      <c r="G3226" s="471">
        <v>2</v>
      </c>
      <c r="H3226" s="471" t="s">
        <v>6684</v>
      </c>
      <c r="I3226" s="473"/>
      <c r="J3226" s="473"/>
      <c r="K3226" s="934"/>
      <c r="L3226" s="931"/>
      <c r="M3226" s="931"/>
      <c r="N3226" s="683"/>
    </row>
    <row r="3227" spans="1:14" s="474" customFormat="1" ht="33.75" x14ac:dyDescent="0.25">
      <c r="A3227" s="996"/>
      <c r="B3227" s="997"/>
      <c r="C3227" s="998"/>
      <c r="D3227" s="996"/>
      <c r="E3227" s="471" t="s">
        <v>8886</v>
      </c>
      <c r="F3227" s="472" t="s">
        <v>8876</v>
      </c>
      <c r="G3227" s="471">
        <v>7</v>
      </c>
      <c r="H3227" s="471" t="s">
        <v>6684</v>
      </c>
      <c r="I3227" s="473"/>
      <c r="J3227" s="473"/>
      <c r="K3227" s="934"/>
      <c r="L3227" s="931"/>
      <c r="M3227" s="931"/>
      <c r="N3227" s="683"/>
    </row>
    <row r="3228" spans="1:14" s="474" customFormat="1" ht="33.75" x14ac:dyDescent="0.25">
      <c r="A3228" s="996"/>
      <c r="B3228" s="997"/>
      <c r="C3228" s="998"/>
      <c r="D3228" s="996"/>
      <c r="E3228" s="471" t="s">
        <v>8886</v>
      </c>
      <c r="F3228" s="472" t="s">
        <v>8887</v>
      </c>
      <c r="G3228" s="471">
        <v>2</v>
      </c>
      <c r="H3228" s="471" t="s">
        <v>6684</v>
      </c>
      <c r="I3228" s="473"/>
      <c r="J3228" s="473"/>
      <c r="K3228" s="934"/>
      <c r="L3228" s="931"/>
      <c r="M3228" s="931"/>
      <c r="N3228" s="683"/>
    </row>
    <row r="3229" spans="1:14" s="474" customFormat="1" ht="33.75" x14ac:dyDescent="0.25">
      <c r="A3229" s="996"/>
      <c r="B3229" s="997"/>
      <c r="C3229" s="998"/>
      <c r="D3229" s="996"/>
      <c r="E3229" s="471" t="s">
        <v>8886</v>
      </c>
      <c r="F3229" s="472" t="s">
        <v>8888</v>
      </c>
      <c r="G3229" s="471">
        <v>3</v>
      </c>
      <c r="H3229" s="471" t="s">
        <v>6684</v>
      </c>
      <c r="I3229" s="473"/>
      <c r="J3229" s="473"/>
      <c r="K3229" s="934"/>
      <c r="L3229" s="931"/>
      <c r="M3229" s="931"/>
      <c r="N3229" s="683"/>
    </row>
    <row r="3230" spans="1:14" s="474" customFormat="1" ht="33.75" x14ac:dyDescent="0.25">
      <c r="A3230" s="996"/>
      <c r="B3230" s="997"/>
      <c r="C3230" s="998"/>
      <c r="D3230" s="996"/>
      <c r="E3230" s="471" t="s">
        <v>8886</v>
      </c>
      <c r="F3230" s="472" t="s">
        <v>8889</v>
      </c>
      <c r="G3230" s="471">
        <v>1</v>
      </c>
      <c r="H3230" s="471" t="s">
        <v>6684</v>
      </c>
      <c r="I3230" s="473"/>
      <c r="J3230" s="473"/>
      <c r="K3230" s="934"/>
      <c r="L3230" s="931"/>
      <c r="M3230" s="931"/>
      <c r="N3230" s="683"/>
    </row>
    <row r="3231" spans="1:14" s="474" customFormat="1" ht="45" x14ac:dyDescent="0.25">
      <c r="A3231" s="996"/>
      <c r="B3231" s="997"/>
      <c r="C3231" s="998"/>
      <c r="D3231" s="996"/>
      <c r="E3231" s="471" t="s">
        <v>8890</v>
      </c>
      <c r="F3231" s="472" t="s">
        <v>8874</v>
      </c>
      <c r="G3231" s="471">
        <v>2</v>
      </c>
      <c r="H3231" s="471" t="s">
        <v>6684</v>
      </c>
      <c r="I3231" s="473"/>
      <c r="J3231" s="473"/>
      <c r="K3231" s="934"/>
      <c r="L3231" s="931"/>
      <c r="M3231" s="931"/>
      <c r="N3231" s="683"/>
    </row>
    <row r="3232" spans="1:14" s="474" customFormat="1" ht="45" x14ac:dyDescent="0.25">
      <c r="A3232" s="996"/>
      <c r="B3232" s="997"/>
      <c r="C3232" s="998"/>
      <c r="D3232" s="996"/>
      <c r="E3232" s="471" t="s">
        <v>8890</v>
      </c>
      <c r="F3232" s="472" t="s">
        <v>8891</v>
      </c>
      <c r="G3232" s="471">
        <v>2</v>
      </c>
      <c r="H3232" s="471" t="s">
        <v>6684</v>
      </c>
      <c r="I3232" s="473"/>
      <c r="J3232" s="473"/>
      <c r="K3232" s="934"/>
      <c r="L3232" s="931"/>
      <c r="M3232" s="931"/>
      <c r="N3232" s="683"/>
    </row>
    <row r="3233" spans="1:14" s="474" customFormat="1" ht="45" x14ac:dyDescent="0.25">
      <c r="A3233" s="996"/>
      <c r="B3233" s="997"/>
      <c r="C3233" s="998"/>
      <c r="D3233" s="996"/>
      <c r="E3233" s="471" t="s">
        <v>8890</v>
      </c>
      <c r="F3233" s="472" t="s">
        <v>8876</v>
      </c>
      <c r="G3233" s="471">
        <v>3</v>
      </c>
      <c r="H3233" s="471" t="s">
        <v>6684</v>
      </c>
      <c r="I3233" s="473"/>
      <c r="J3233" s="473"/>
      <c r="K3233" s="934"/>
      <c r="L3233" s="931"/>
      <c r="M3233" s="931"/>
      <c r="N3233" s="683"/>
    </row>
    <row r="3234" spans="1:14" s="474" customFormat="1" ht="45" x14ac:dyDescent="0.25">
      <c r="A3234" s="996"/>
      <c r="B3234" s="997"/>
      <c r="C3234" s="998"/>
      <c r="D3234" s="996"/>
      <c r="E3234" s="471" t="s">
        <v>8892</v>
      </c>
      <c r="F3234" s="472" t="s">
        <v>8891</v>
      </c>
      <c r="G3234" s="471">
        <v>1</v>
      </c>
      <c r="H3234" s="471" t="s">
        <v>6684</v>
      </c>
      <c r="I3234" s="473"/>
      <c r="J3234" s="473"/>
      <c r="K3234" s="934"/>
      <c r="L3234" s="931"/>
      <c r="M3234" s="931"/>
      <c r="N3234" s="683"/>
    </row>
    <row r="3235" spans="1:14" s="474" customFormat="1" ht="45" x14ac:dyDescent="0.25">
      <c r="A3235" s="996"/>
      <c r="B3235" s="997"/>
      <c r="C3235" s="998"/>
      <c r="D3235" s="996"/>
      <c r="E3235" s="471" t="s">
        <v>8892</v>
      </c>
      <c r="F3235" s="472" t="s">
        <v>8876</v>
      </c>
      <c r="G3235" s="471">
        <v>3</v>
      </c>
      <c r="H3235" s="471" t="s">
        <v>6684</v>
      </c>
      <c r="I3235" s="473"/>
      <c r="J3235" s="473"/>
      <c r="K3235" s="934"/>
      <c r="L3235" s="931"/>
      <c r="M3235" s="931"/>
      <c r="N3235" s="683"/>
    </row>
    <row r="3236" spans="1:14" s="474" customFormat="1" ht="90" x14ac:dyDescent="0.25">
      <c r="A3236" s="996"/>
      <c r="B3236" s="997"/>
      <c r="C3236" s="998"/>
      <c r="D3236" s="996"/>
      <c r="E3236" s="471" t="s">
        <v>8893</v>
      </c>
      <c r="F3236" s="472" t="s">
        <v>8894</v>
      </c>
      <c r="G3236" s="471">
        <v>192</v>
      </c>
      <c r="H3236" s="471" t="s">
        <v>6684</v>
      </c>
      <c r="I3236" s="473"/>
      <c r="J3236" s="473"/>
      <c r="K3236" s="934"/>
      <c r="L3236" s="931"/>
      <c r="M3236" s="931"/>
      <c r="N3236" s="683"/>
    </row>
    <row r="3237" spans="1:14" s="474" customFormat="1" ht="78.75" x14ac:dyDescent="0.25">
      <c r="A3237" s="996"/>
      <c r="B3237" s="997"/>
      <c r="C3237" s="998"/>
      <c r="D3237" s="996"/>
      <c r="E3237" s="471" t="s">
        <v>8895</v>
      </c>
      <c r="F3237" s="472" t="s">
        <v>8896</v>
      </c>
      <c r="G3237" s="471">
        <v>2</v>
      </c>
      <c r="H3237" s="471" t="s">
        <v>6684</v>
      </c>
      <c r="I3237" s="473"/>
      <c r="J3237" s="473"/>
      <c r="K3237" s="934"/>
      <c r="L3237" s="931"/>
      <c r="M3237" s="931"/>
      <c r="N3237" s="683"/>
    </row>
    <row r="3238" spans="1:14" s="474" customFormat="1" ht="157.5" x14ac:dyDescent="0.25">
      <c r="A3238" s="996"/>
      <c r="B3238" s="997"/>
      <c r="C3238" s="998"/>
      <c r="D3238" s="996"/>
      <c r="E3238" s="471" t="s">
        <v>8897</v>
      </c>
      <c r="F3238" s="472" t="s">
        <v>8898</v>
      </c>
      <c r="G3238" s="471">
        <v>8</v>
      </c>
      <c r="H3238" s="471" t="s">
        <v>6684</v>
      </c>
      <c r="I3238" s="473"/>
      <c r="J3238" s="473"/>
      <c r="K3238" s="934"/>
      <c r="L3238" s="931"/>
      <c r="M3238" s="931"/>
      <c r="N3238" s="683"/>
    </row>
    <row r="3239" spans="1:14" s="474" customFormat="1" ht="281.25" x14ac:dyDescent="0.25">
      <c r="A3239" s="996"/>
      <c r="B3239" s="997"/>
      <c r="C3239" s="998"/>
      <c r="D3239" s="996"/>
      <c r="E3239" s="471" t="s">
        <v>8899</v>
      </c>
      <c r="F3239" s="472" t="s">
        <v>8874</v>
      </c>
      <c r="G3239" s="471">
        <v>19</v>
      </c>
      <c r="H3239" s="471" t="s">
        <v>6684</v>
      </c>
      <c r="I3239" s="473"/>
      <c r="J3239" s="473"/>
      <c r="K3239" s="934"/>
      <c r="L3239" s="931"/>
      <c r="M3239" s="931"/>
      <c r="N3239" s="683"/>
    </row>
    <row r="3240" spans="1:14" s="474" customFormat="1" ht="90" x14ac:dyDescent="0.25">
      <c r="A3240" s="996"/>
      <c r="B3240" s="997"/>
      <c r="C3240" s="998"/>
      <c r="D3240" s="996"/>
      <c r="E3240" s="471" t="s">
        <v>8900</v>
      </c>
      <c r="F3240" s="472" t="s">
        <v>8894</v>
      </c>
      <c r="G3240" s="471">
        <v>8</v>
      </c>
      <c r="H3240" s="471" t="s">
        <v>6684</v>
      </c>
      <c r="I3240" s="473"/>
      <c r="J3240" s="473"/>
      <c r="K3240" s="935"/>
      <c r="L3240" s="932"/>
      <c r="M3240" s="932"/>
      <c r="N3240" s="683"/>
    </row>
    <row r="3241" spans="1:14" s="474" customFormat="1" ht="56.25" x14ac:dyDescent="0.25">
      <c r="A3241" s="1018" t="s">
        <v>8901</v>
      </c>
      <c r="B3241" s="1003" t="s">
        <v>8651</v>
      </c>
      <c r="C3241" s="1006" t="s">
        <v>7923</v>
      </c>
      <c r="D3241" s="996" t="s">
        <v>8902</v>
      </c>
      <c r="E3241" s="471" t="s">
        <v>8903</v>
      </c>
      <c r="F3241" s="472" t="s">
        <v>8904</v>
      </c>
      <c r="G3241" s="471">
        <v>2</v>
      </c>
      <c r="H3241" s="471" t="s">
        <v>6684</v>
      </c>
      <c r="I3241" s="473"/>
      <c r="J3241" s="480"/>
      <c r="K3241" s="933"/>
      <c r="L3241" s="930"/>
      <c r="M3241" s="930"/>
      <c r="N3241" s="683"/>
    </row>
    <row r="3242" spans="1:14" s="474" customFormat="1" ht="56.25" x14ac:dyDescent="0.25">
      <c r="A3242" s="1001"/>
      <c r="B3242" s="1004"/>
      <c r="C3242" s="1007"/>
      <c r="D3242" s="996"/>
      <c r="E3242" s="471" t="s">
        <v>8905</v>
      </c>
      <c r="F3242" s="472" t="s">
        <v>8906</v>
      </c>
      <c r="G3242" s="471">
        <v>1</v>
      </c>
      <c r="H3242" s="471" t="s">
        <v>6684</v>
      </c>
      <c r="I3242" s="473"/>
      <c r="J3242" s="480"/>
      <c r="K3242" s="934"/>
      <c r="L3242" s="931"/>
      <c r="M3242" s="931"/>
      <c r="N3242" s="683"/>
    </row>
    <row r="3243" spans="1:14" s="474" customFormat="1" ht="56.25" x14ac:dyDescent="0.25">
      <c r="A3243" s="1001"/>
      <c r="B3243" s="1004"/>
      <c r="C3243" s="1007"/>
      <c r="D3243" s="996"/>
      <c r="E3243" s="471" t="s">
        <v>8907</v>
      </c>
      <c r="F3243" s="472" t="s">
        <v>8908</v>
      </c>
      <c r="G3243" s="471">
        <v>1</v>
      </c>
      <c r="H3243" s="471" t="s">
        <v>6684</v>
      </c>
      <c r="I3243" s="473"/>
      <c r="J3243" s="480"/>
      <c r="K3243" s="934"/>
      <c r="L3243" s="931"/>
      <c r="M3243" s="931"/>
      <c r="N3243" s="683"/>
    </row>
    <row r="3244" spans="1:14" s="474" customFormat="1" ht="67.5" x14ac:dyDescent="0.25">
      <c r="A3244" s="1001"/>
      <c r="B3244" s="1004"/>
      <c r="C3244" s="1007"/>
      <c r="D3244" s="996"/>
      <c r="E3244" s="471" t="s">
        <v>8909</v>
      </c>
      <c r="F3244" s="472" t="s">
        <v>8910</v>
      </c>
      <c r="G3244" s="471">
        <v>2</v>
      </c>
      <c r="H3244" s="471" t="s">
        <v>6684</v>
      </c>
      <c r="I3244" s="473"/>
      <c r="J3244" s="480"/>
      <c r="K3244" s="934"/>
      <c r="L3244" s="931"/>
      <c r="M3244" s="931"/>
      <c r="N3244" s="683"/>
    </row>
    <row r="3245" spans="1:14" s="474" customFormat="1" ht="56.25" x14ac:dyDescent="0.25">
      <c r="A3245" s="1001"/>
      <c r="B3245" s="1004"/>
      <c r="C3245" s="1007"/>
      <c r="D3245" s="996"/>
      <c r="E3245" s="471" t="s">
        <v>8911</v>
      </c>
      <c r="F3245" s="472" t="s">
        <v>8912</v>
      </c>
      <c r="G3245" s="471">
        <v>1</v>
      </c>
      <c r="H3245" s="471" t="s">
        <v>6684</v>
      </c>
      <c r="I3245" s="473"/>
      <c r="J3245" s="480"/>
      <c r="K3245" s="934"/>
      <c r="L3245" s="931"/>
      <c r="M3245" s="931"/>
      <c r="N3245" s="683"/>
    </row>
    <row r="3246" spans="1:14" s="474" customFormat="1" ht="67.5" x14ac:dyDescent="0.25">
      <c r="A3246" s="1002"/>
      <c r="B3246" s="1005"/>
      <c r="C3246" s="1008"/>
      <c r="D3246" s="996"/>
      <c r="E3246" s="471" t="s">
        <v>8913</v>
      </c>
      <c r="F3246" s="472" t="s">
        <v>8914</v>
      </c>
      <c r="G3246" s="471">
        <v>2</v>
      </c>
      <c r="H3246" s="471" t="s">
        <v>6684</v>
      </c>
      <c r="I3246" s="473"/>
      <c r="J3246" s="480"/>
      <c r="K3246" s="935"/>
      <c r="L3246" s="932"/>
      <c r="M3246" s="932"/>
      <c r="N3246" s="683"/>
    </row>
    <row r="3247" spans="1:14" s="474" customFormat="1" ht="33.75" x14ac:dyDescent="0.25">
      <c r="A3247" s="1018" t="s">
        <v>8915</v>
      </c>
      <c r="B3247" s="1003" t="s">
        <v>8651</v>
      </c>
      <c r="C3247" s="1006" t="s">
        <v>7923</v>
      </c>
      <c r="D3247" s="996" t="s">
        <v>8916</v>
      </c>
      <c r="E3247" s="471" t="s">
        <v>8917</v>
      </c>
      <c r="F3247" s="472" t="s">
        <v>8918</v>
      </c>
      <c r="G3247" s="471">
        <v>41</v>
      </c>
      <c r="H3247" s="471" t="s">
        <v>6684</v>
      </c>
      <c r="I3247" s="473"/>
      <c r="J3247" s="473"/>
      <c r="K3247" s="933"/>
      <c r="L3247" s="930"/>
      <c r="M3247" s="930"/>
      <c r="N3247" s="683"/>
    </row>
    <row r="3248" spans="1:14" s="474" customFormat="1" ht="45" x14ac:dyDescent="0.25">
      <c r="A3248" s="1001"/>
      <c r="B3248" s="1004"/>
      <c r="C3248" s="1007"/>
      <c r="D3248" s="996"/>
      <c r="E3248" s="471" t="s">
        <v>8919</v>
      </c>
      <c r="F3248" s="472" t="s">
        <v>8920</v>
      </c>
      <c r="G3248" s="471">
        <v>5</v>
      </c>
      <c r="H3248" s="471" t="s">
        <v>6684</v>
      </c>
      <c r="I3248" s="473"/>
      <c r="J3248" s="473"/>
      <c r="K3248" s="934"/>
      <c r="L3248" s="931"/>
      <c r="M3248" s="931"/>
      <c r="N3248" s="683"/>
    </row>
    <row r="3249" spans="1:14" s="474" customFormat="1" ht="45" x14ac:dyDescent="0.25">
      <c r="A3249" s="1001"/>
      <c r="B3249" s="1004"/>
      <c r="C3249" s="1007"/>
      <c r="D3249" s="996"/>
      <c r="E3249" s="471" t="s">
        <v>8921</v>
      </c>
      <c r="F3249" s="472" t="s">
        <v>8922</v>
      </c>
      <c r="G3249" s="471">
        <v>2</v>
      </c>
      <c r="H3249" s="471" t="s">
        <v>6684</v>
      </c>
      <c r="I3249" s="473"/>
      <c r="J3249" s="473"/>
      <c r="K3249" s="934"/>
      <c r="L3249" s="931"/>
      <c r="M3249" s="931"/>
      <c r="N3249" s="683"/>
    </row>
    <row r="3250" spans="1:14" s="474" customFormat="1" ht="45" x14ac:dyDescent="0.25">
      <c r="A3250" s="1001"/>
      <c r="B3250" s="1004"/>
      <c r="C3250" s="1007"/>
      <c r="D3250" s="996"/>
      <c r="E3250" s="471" t="s">
        <v>8921</v>
      </c>
      <c r="F3250" s="472" t="s">
        <v>8923</v>
      </c>
      <c r="G3250" s="471">
        <v>8</v>
      </c>
      <c r="H3250" s="471" t="s">
        <v>6684</v>
      </c>
      <c r="I3250" s="473"/>
      <c r="J3250" s="473"/>
      <c r="K3250" s="934"/>
      <c r="L3250" s="931"/>
      <c r="M3250" s="931"/>
      <c r="N3250" s="683"/>
    </row>
    <row r="3251" spans="1:14" s="474" customFormat="1" ht="33.75" x14ac:dyDescent="0.25">
      <c r="A3251" s="1001"/>
      <c r="B3251" s="1004"/>
      <c r="C3251" s="1007"/>
      <c r="D3251" s="996"/>
      <c r="E3251" s="471" t="s">
        <v>8924</v>
      </c>
      <c r="F3251" s="472" t="s">
        <v>8925</v>
      </c>
      <c r="G3251" s="471">
        <v>2</v>
      </c>
      <c r="H3251" s="471" t="s">
        <v>6684</v>
      </c>
      <c r="I3251" s="473"/>
      <c r="J3251" s="473"/>
      <c r="K3251" s="934"/>
      <c r="L3251" s="931"/>
      <c r="M3251" s="931"/>
      <c r="N3251" s="683"/>
    </row>
    <row r="3252" spans="1:14" s="474" customFormat="1" ht="33.75" x14ac:dyDescent="0.25">
      <c r="A3252" s="1001"/>
      <c r="B3252" s="1004"/>
      <c r="C3252" s="1007"/>
      <c r="D3252" s="996"/>
      <c r="E3252" s="471" t="s">
        <v>8924</v>
      </c>
      <c r="F3252" s="472" t="s">
        <v>8926</v>
      </c>
      <c r="G3252" s="471">
        <v>5</v>
      </c>
      <c r="H3252" s="471" t="s">
        <v>6684</v>
      </c>
      <c r="I3252" s="473"/>
      <c r="J3252" s="473"/>
      <c r="K3252" s="934"/>
      <c r="L3252" s="931"/>
      <c r="M3252" s="931"/>
      <c r="N3252" s="683"/>
    </row>
    <row r="3253" spans="1:14" s="474" customFormat="1" ht="33.75" x14ac:dyDescent="0.25">
      <c r="A3253" s="1001"/>
      <c r="B3253" s="1004"/>
      <c r="C3253" s="1007"/>
      <c r="D3253" s="996"/>
      <c r="E3253" s="471" t="s">
        <v>8924</v>
      </c>
      <c r="F3253" s="472" t="s">
        <v>8923</v>
      </c>
      <c r="G3253" s="471">
        <v>11</v>
      </c>
      <c r="H3253" s="471" t="s">
        <v>6684</v>
      </c>
      <c r="I3253" s="473"/>
      <c r="J3253" s="473"/>
      <c r="K3253" s="934"/>
      <c r="L3253" s="931"/>
      <c r="M3253" s="931"/>
      <c r="N3253" s="683"/>
    </row>
    <row r="3254" spans="1:14" s="474" customFormat="1" ht="45" x14ac:dyDescent="0.25">
      <c r="A3254" s="1001"/>
      <c r="B3254" s="1004"/>
      <c r="C3254" s="1007"/>
      <c r="D3254" s="996"/>
      <c r="E3254" s="471" t="s">
        <v>8882</v>
      </c>
      <c r="F3254" s="472" t="s">
        <v>8927</v>
      </c>
      <c r="G3254" s="471">
        <v>1</v>
      </c>
      <c r="H3254" s="471" t="s">
        <v>6684</v>
      </c>
      <c r="I3254" s="473"/>
      <c r="J3254" s="473"/>
      <c r="K3254" s="934"/>
      <c r="L3254" s="931"/>
      <c r="M3254" s="931"/>
      <c r="N3254" s="683"/>
    </row>
    <row r="3255" spans="1:14" s="474" customFormat="1" ht="45" x14ac:dyDescent="0.25">
      <c r="A3255" s="1001"/>
      <c r="B3255" s="1004"/>
      <c r="C3255" s="1007"/>
      <c r="D3255" s="996"/>
      <c r="E3255" s="471" t="s">
        <v>8882</v>
      </c>
      <c r="F3255" s="472" t="s">
        <v>8928</v>
      </c>
      <c r="G3255" s="471">
        <v>1</v>
      </c>
      <c r="H3255" s="471" t="s">
        <v>6684</v>
      </c>
      <c r="I3255" s="473"/>
      <c r="J3255" s="473"/>
      <c r="K3255" s="934"/>
      <c r="L3255" s="931"/>
      <c r="M3255" s="931"/>
      <c r="N3255" s="683"/>
    </row>
    <row r="3256" spans="1:14" s="474" customFormat="1" ht="33.75" x14ac:dyDescent="0.25">
      <c r="A3256" s="1001"/>
      <c r="B3256" s="1004"/>
      <c r="C3256" s="1007"/>
      <c r="D3256" s="996"/>
      <c r="E3256" s="471" t="s">
        <v>8929</v>
      </c>
      <c r="F3256" s="472" t="s">
        <v>8930</v>
      </c>
      <c r="G3256" s="471">
        <v>1</v>
      </c>
      <c r="H3256" s="471" t="s">
        <v>6684</v>
      </c>
      <c r="I3256" s="473"/>
      <c r="J3256" s="473"/>
      <c r="K3256" s="934"/>
      <c r="L3256" s="931"/>
      <c r="M3256" s="931"/>
      <c r="N3256" s="683"/>
    </row>
    <row r="3257" spans="1:14" s="474" customFormat="1" ht="33.75" x14ac:dyDescent="0.25">
      <c r="A3257" s="1001"/>
      <c r="B3257" s="1004"/>
      <c r="C3257" s="1007"/>
      <c r="D3257" s="996"/>
      <c r="E3257" s="471" t="s">
        <v>8929</v>
      </c>
      <c r="F3257" s="472" t="s">
        <v>8931</v>
      </c>
      <c r="G3257" s="471">
        <v>23</v>
      </c>
      <c r="H3257" s="471" t="s">
        <v>6684</v>
      </c>
      <c r="I3257" s="473"/>
      <c r="J3257" s="473"/>
      <c r="K3257" s="934"/>
      <c r="L3257" s="931"/>
      <c r="M3257" s="931"/>
      <c r="N3257" s="683"/>
    </row>
    <row r="3258" spans="1:14" s="474" customFormat="1" ht="45" x14ac:dyDescent="0.25">
      <c r="A3258" s="1001"/>
      <c r="B3258" s="1004"/>
      <c r="C3258" s="1007"/>
      <c r="D3258" s="996"/>
      <c r="E3258" s="471" t="s">
        <v>8932</v>
      </c>
      <c r="F3258" s="472" t="s">
        <v>8933</v>
      </c>
      <c r="G3258" s="471">
        <v>6</v>
      </c>
      <c r="H3258" s="471" t="s">
        <v>6684</v>
      </c>
      <c r="I3258" s="473"/>
      <c r="J3258" s="473"/>
      <c r="K3258" s="934"/>
      <c r="L3258" s="931"/>
      <c r="M3258" s="931"/>
      <c r="N3258" s="683"/>
    </row>
    <row r="3259" spans="1:14" s="474" customFormat="1" ht="45" x14ac:dyDescent="0.25">
      <c r="A3259" s="1001"/>
      <c r="B3259" s="1004"/>
      <c r="C3259" s="1007"/>
      <c r="D3259" s="996"/>
      <c r="E3259" s="471" t="s">
        <v>8932</v>
      </c>
      <c r="F3259" s="472" t="s">
        <v>8930</v>
      </c>
      <c r="G3259" s="471">
        <v>5</v>
      </c>
      <c r="H3259" s="471" t="s">
        <v>6684</v>
      </c>
      <c r="I3259" s="473"/>
      <c r="J3259" s="473"/>
      <c r="K3259" s="934"/>
      <c r="L3259" s="931"/>
      <c r="M3259" s="931"/>
      <c r="N3259" s="683"/>
    </row>
    <row r="3260" spans="1:14" s="474" customFormat="1" ht="45" x14ac:dyDescent="0.25">
      <c r="A3260" s="1001"/>
      <c r="B3260" s="1004"/>
      <c r="C3260" s="1007"/>
      <c r="D3260" s="996"/>
      <c r="E3260" s="471" t="s">
        <v>8932</v>
      </c>
      <c r="F3260" s="472" t="s">
        <v>8934</v>
      </c>
      <c r="G3260" s="471">
        <v>10</v>
      </c>
      <c r="H3260" s="471" t="s">
        <v>6684</v>
      </c>
      <c r="I3260" s="473"/>
      <c r="J3260" s="473"/>
      <c r="K3260" s="934"/>
      <c r="L3260" s="931"/>
      <c r="M3260" s="931"/>
      <c r="N3260" s="683"/>
    </row>
    <row r="3261" spans="1:14" s="474" customFormat="1" ht="45" x14ac:dyDescent="0.25">
      <c r="A3261" s="1002"/>
      <c r="B3261" s="1005"/>
      <c r="C3261" s="1008"/>
      <c r="D3261" s="996"/>
      <c r="E3261" s="471" t="s">
        <v>8932</v>
      </c>
      <c r="F3261" s="472" t="s">
        <v>8935</v>
      </c>
      <c r="G3261" s="471">
        <v>26</v>
      </c>
      <c r="H3261" s="471" t="s">
        <v>6684</v>
      </c>
      <c r="I3261" s="473"/>
      <c r="J3261" s="473"/>
      <c r="K3261" s="935"/>
      <c r="L3261" s="932"/>
      <c r="M3261" s="932"/>
      <c r="N3261" s="683"/>
    </row>
    <row r="3262" spans="1:14" s="474" customFormat="1" ht="22.5" x14ac:dyDescent="0.25">
      <c r="A3262" s="1018" t="s">
        <v>8936</v>
      </c>
      <c r="B3262" s="1003" t="s">
        <v>8651</v>
      </c>
      <c r="C3262" s="1006" t="s">
        <v>7923</v>
      </c>
      <c r="D3262" s="996" t="s">
        <v>8937</v>
      </c>
      <c r="E3262" s="471" t="s">
        <v>8938</v>
      </c>
      <c r="F3262" s="472" t="s">
        <v>8939</v>
      </c>
      <c r="G3262" s="471">
        <v>184</v>
      </c>
      <c r="H3262" s="471" t="s">
        <v>6684</v>
      </c>
      <c r="I3262" s="473"/>
      <c r="J3262" s="473"/>
      <c r="K3262" s="933"/>
      <c r="L3262" s="930"/>
      <c r="M3262" s="930"/>
      <c r="N3262" s="683"/>
    </row>
    <row r="3263" spans="1:14" s="474" customFormat="1" ht="22.5" x14ac:dyDescent="0.25">
      <c r="A3263" s="1001"/>
      <c r="B3263" s="1004"/>
      <c r="C3263" s="1007"/>
      <c r="D3263" s="996"/>
      <c r="E3263" s="471" t="s">
        <v>8938</v>
      </c>
      <c r="F3263" s="472" t="s">
        <v>8940</v>
      </c>
      <c r="G3263" s="471">
        <v>1270</v>
      </c>
      <c r="H3263" s="471" t="s">
        <v>6684</v>
      </c>
      <c r="I3263" s="473"/>
      <c r="J3263" s="473"/>
      <c r="K3263" s="934"/>
      <c r="L3263" s="931"/>
      <c r="M3263" s="931"/>
      <c r="N3263" s="683"/>
    </row>
    <row r="3264" spans="1:14" s="474" customFormat="1" ht="45" x14ac:dyDescent="0.25">
      <c r="A3264" s="1001"/>
      <c r="B3264" s="1004"/>
      <c r="C3264" s="1007"/>
      <c r="D3264" s="996"/>
      <c r="E3264" s="471" t="s">
        <v>8941</v>
      </c>
      <c r="F3264" s="472" t="s">
        <v>8942</v>
      </c>
      <c r="G3264" s="471">
        <v>1</v>
      </c>
      <c r="H3264" s="471" t="s">
        <v>6684</v>
      </c>
      <c r="I3264" s="473"/>
      <c r="J3264" s="473"/>
      <c r="K3264" s="934"/>
      <c r="L3264" s="931"/>
      <c r="M3264" s="931"/>
      <c r="N3264" s="683"/>
    </row>
    <row r="3265" spans="1:14" s="474" customFormat="1" ht="45" x14ac:dyDescent="0.25">
      <c r="A3265" s="1001"/>
      <c r="B3265" s="1004"/>
      <c r="C3265" s="1007"/>
      <c r="D3265" s="996"/>
      <c r="E3265" s="471" t="s">
        <v>8941</v>
      </c>
      <c r="F3265" s="472" t="s">
        <v>8943</v>
      </c>
      <c r="G3265" s="471">
        <v>1</v>
      </c>
      <c r="H3265" s="471" t="s">
        <v>6684</v>
      </c>
      <c r="I3265" s="473"/>
      <c r="J3265" s="473"/>
      <c r="K3265" s="934"/>
      <c r="L3265" s="931"/>
      <c r="M3265" s="931"/>
      <c r="N3265" s="683"/>
    </row>
    <row r="3266" spans="1:14" s="474" customFormat="1" ht="45" x14ac:dyDescent="0.25">
      <c r="A3266" s="1001"/>
      <c r="B3266" s="1004"/>
      <c r="C3266" s="1007"/>
      <c r="D3266" s="996"/>
      <c r="E3266" s="471" t="s">
        <v>8941</v>
      </c>
      <c r="F3266" s="472" t="s">
        <v>8939</v>
      </c>
      <c r="G3266" s="471">
        <v>1</v>
      </c>
      <c r="H3266" s="471" t="s">
        <v>6684</v>
      </c>
      <c r="I3266" s="473"/>
      <c r="J3266" s="473"/>
      <c r="K3266" s="934"/>
      <c r="L3266" s="931"/>
      <c r="M3266" s="931"/>
      <c r="N3266" s="683"/>
    </row>
    <row r="3267" spans="1:14" s="474" customFormat="1" ht="45" x14ac:dyDescent="0.25">
      <c r="A3267" s="1001"/>
      <c r="B3267" s="1004"/>
      <c r="C3267" s="1007"/>
      <c r="D3267" s="996"/>
      <c r="E3267" s="471" t="s">
        <v>8941</v>
      </c>
      <c r="F3267" s="472" t="s">
        <v>8940</v>
      </c>
      <c r="G3267" s="471">
        <v>12</v>
      </c>
      <c r="H3267" s="471" t="s">
        <v>6684</v>
      </c>
      <c r="I3267" s="473"/>
      <c r="J3267" s="473"/>
      <c r="K3267" s="934"/>
      <c r="L3267" s="931"/>
      <c r="M3267" s="931"/>
      <c r="N3267" s="683"/>
    </row>
    <row r="3268" spans="1:14" s="474" customFormat="1" ht="33.75" x14ac:dyDescent="0.25">
      <c r="A3268" s="1001"/>
      <c r="B3268" s="1004"/>
      <c r="C3268" s="1007"/>
      <c r="D3268" s="996"/>
      <c r="E3268" s="471" t="s">
        <v>8944</v>
      </c>
      <c r="F3268" s="472" t="s">
        <v>8942</v>
      </c>
      <c r="G3268" s="471">
        <v>1</v>
      </c>
      <c r="H3268" s="471" t="s">
        <v>6684</v>
      </c>
      <c r="I3268" s="473"/>
      <c r="J3268" s="473"/>
      <c r="K3268" s="934"/>
      <c r="L3268" s="931"/>
      <c r="M3268" s="931"/>
      <c r="N3268" s="683"/>
    </row>
    <row r="3269" spans="1:14" s="474" customFormat="1" ht="33.75" x14ac:dyDescent="0.25">
      <c r="A3269" s="1001"/>
      <c r="B3269" s="1004"/>
      <c r="C3269" s="1007"/>
      <c r="D3269" s="996"/>
      <c r="E3269" s="471" t="s">
        <v>8944</v>
      </c>
      <c r="F3269" s="472" t="s">
        <v>8939</v>
      </c>
      <c r="G3269" s="471">
        <v>24</v>
      </c>
      <c r="H3269" s="471" t="s">
        <v>6684</v>
      </c>
      <c r="I3269" s="473"/>
      <c r="J3269" s="473"/>
      <c r="K3269" s="934"/>
      <c r="L3269" s="931"/>
      <c r="M3269" s="931"/>
      <c r="N3269" s="683"/>
    </row>
    <row r="3270" spans="1:14" s="474" customFormat="1" ht="33.75" x14ac:dyDescent="0.25">
      <c r="A3270" s="1001"/>
      <c r="B3270" s="1004"/>
      <c r="C3270" s="1007"/>
      <c r="D3270" s="996"/>
      <c r="E3270" s="471" t="s">
        <v>8944</v>
      </c>
      <c r="F3270" s="472" t="s">
        <v>8940</v>
      </c>
      <c r="G3270" s="471">
        <v>285</v>
      </c>
      <c r="H3270" s="471" t="s">
        <v>6684</v>
      </c>
      <c r="I3270" s="473"/>
      <c r="J3270" s="473"/>
      <c r="K3270" s="934"/>
      <c r="L3270" s="931"/>
      <c r="M3270" s="931"/>
      <c r="N3270" s="683"/>
    </row>
    <row r="3271" spans="1:14" s="474" customFormat="1" ht="67.5" x14ac:dyDescent="0.25">
      <c r="A3271" s="1001"/>
      <c r="B3271" s="1004"/>
      <c r="C3271" s="1007"/>
      <c r="D3271" s="996"/>
      <c r="E3271" s="471" t="s">
        <v>8945</v>
      </c>
      <c r="F3271" s="472" t="s">
        <v>8946</v>
      </c>
      <c r="G3271" s="471">
        <v>4</v>
      </c>
      <c r="H3271" s="471" t="s">
        <v>6684</v>
      </c>
      <c r="I3271" s="473"/>
      <c r="J3271" s="473"/>
      <c r="K3271" s="934"/>
      <c r="L3271" s="931"/>
      <c r="M3271" s="931"/>
      <c r="N3271" s="683"/>
    </row>
    <row r="3272" spans="1:14" s="474" customFormat="1" ht="33.75" x14ac:dyDescent="0.25">
      <c r="A3272" s="1001"/>
      <c r="B3272" s="1004"/>
      <c r="C3272" s="1007"/>
      <c r="D3272" s="996"/>
      <c r="E3272" s="471" t="s">
        <v>8878</v>
      </c>
      <c r="F3272" s="472" t="s">
        <v>8947</v>
      </c>
      <c r="G3272" s="471">
        <v>4</v>
      </c>
      <c r="H3272" s="471" t="s">
        <v>6684</v>
      </c>
      <c r="I3272" s="473"/>
      <c r="J3272" s="473"/>
      <c r="K3272" s="934"/>
      <c r="L3272" s="931"/>
      <c r="M3272" s="931"/>
      <c r="N3272" s="683"/>
    </row>
    <row r="3273" spans="1:14" s="474" customFormat="1" ht="33.75" x14ac:dyDescent="0.25">
      <c r="A3273" s="1001"/>
      <c r="B3273" s="1004"/>
      <c r="C3273" s="1007"/>
      <c r="D3273" s="996"/>
      <c r="E3273" s="471" t="s">
        <v>8878</v>
      </c>
      <c r="F3273" s="472" t="s">
        <v>8948</v>
      </c>
      <c r="G3273" s="471">
        <v>6</v>
      </c>
      <c r="H3273" s="471" t="s">
        <v>6684</v>
      </c>
      <c r="I3273" s="473"/>
      <c r="J3273" s="473"/>
      <c r="K3273" s="934"/>
      <c r="L3273" s="931"/>
      <c r="M3273" s="931"/>
      <c r="N3273" s="683"/>
    </row>
    <row r="3274" spans="1:14" s="474" customFormat="1" ht="33.75" x14ac:dyDescent="0.25">
      <c r="A3274" s="1001"/>
      <c r="B3274" s="1004"/>
      <c r="C3274" s="1007"/>
      <c r="D3274" s="996"/>
      <c r="E3274" s="471" t="s">
        <v>8878</v>
      </c>
      <c r="F3274" s="472" t="s">
        <v>8949</v>
      </c>
      <c r="G3274" s="471">
        <v>2</v>
      </c>
      <c r="H3274" s="471" t="s">
        <v>6684</v>
      </c>
      <c r="I3274" s="473"/>
      <c r="J3274" s="473"/>
      <c r="K3274" s="934"/>
      <c r="L3274" s="931"/>
      <c r="M3274" s="931"/>
      <c r="N3274" s="683"/>
    </row>
    <row r="3275" spans="1:14" s="474" customFormat="1" ht="33.75" x14ac:dyDescent="0.25">
      <c r="A3275" s="1001"/>
      <c r="B3275" s="1004"/>
      <c r="C3275" s="1007"/>
      <c r="D3275" s="996"/>
      <c r="E3275" s="471" t="s">
        <v>8878</v>
      </c>
      <c r="F3275" s="472" t="s">
        <v>8950</v>
      </c>
      <c r="G3275" s="471">
        <v>1</v>
      </c>
      <c r="H3275" s="471" t="s">
        <v>6684</v>
      </c>
      <c r="I3275" s="473"/>
      <c r="J3275" s="473"/>
      <c r="K3275" s="934"/>
      <c r="L3275" s="931"/>
      <c r="M3275" s="931"/>
      <c r="N3275" s="683"/>
    </row>
    <row r="3276" spans="1:14" s="474" customFormat="1" ht="33.75" x14ac:dyDescent="0.25">
      <c r="A3276" s="1001"/>
      <c r="B3276" s="1004"/>
      <c r="C3276" s="1007"/>
      <c r="D3276" s="996"/>
      <c r="E3276" s="471" t="s">
        <v>8878</v>
      </c>
      <c r="F3276" s="472" t="s">
        <v>8951</v>
      </c>
      <c r="G3276" s="471">
        <v>1</v>
      </c>
      <c r="H3276" s="471" t="s">
        <v>6684</v>
      </c>
      <c r="I3276" s="473"/>
      <c r="J3276" s="473"/>
      <c r="K3276" s="934"/>
      <c r="L3276" s="931"/>
      <c r="M3276" s="931"/>
      <c r="N3276" s="683"/>
    </row>
    <row r="3277" spans="1:14" s="474" customFormat="1" ht="45" x14ac:dyDescent="0.25">
      <c r="A3277" s="1001"/>
      <c r="B3277" s="1004"/>
      <c r="C3277" s="1007"/>
      <c r="D3277" s="996"/>
      <c r="E3277" s="471" t="s">
        <v>8952</v>
      </c>
      <c r="F3277" s="472" t="s">
        <v>8953</v>
      </c>
      <c r="G3277" s="471">
        <v>11</v>
      </c>
      <c r="H3277" s="471" t="s">
        <v>6684</v>
      </c>
      <c r="I3277" s="473"/>
      <c r="J3277" s="473"/>
      <c r="K3277" s="934"/>
      <c r="L3277" s="931"/>
      <c r="M3277" s="931"/>
      <c r="N3277" s="683"/>
    </row>
    <row r="3278" spans="1:14" s="474" customFormat="1" ht="45" x14ac:dyDescent="0.25">
      <c r="A3278" s="1001"/>
      <c r="B3278" s="1004"/>
      <c r="C3278" s="1007"/>
      <c r="D3278" s="996"/>
      <c r="E3278" s="471" t="s">
        <v>8952</v>
      </c>
      <c r="F3278" s="472" t="s">
        <v>8954</v>
      </c>
      <c r="G3278" s="471">
        <v>6</v>
      </c>
      <c r="H3278" s="471" t="s">
        <v>6684</v>
      </c>
      <c r="I3278" s="473"/>
      <c r="J3278" s="473"/>
      <c r="K3278" s="934"/>
      <c r="L3278" s="931"/>
      <c r="M3278" s="931"/>
      <c r="N3278" s="683"/>
    </row>
    <row r="3279" spans="1:14" s="474" customFormat="1" ht="45" x14ac:dyDescent="0.25">
      <c r="A3279" s="1001"/>
      <c r="B3279" s="1004"/>
      <c r="C3279" s="1007"/>
      <c r="D3279" s="996"/>
      <c r="E3279" s="471" t="s">
        <v>8952</v>
      </c>
      <c r="F3279" s="472" t="s">
        <v>8955</v>
      </c>
      <c r="G3279" s="471">
        <v>4</v>
      </c>
      <c r="H3279" s="471" t="s">
        <v>6684</v>
      </c>
      <c r="I3279" s="473"/>
      <c r="J3279" s="473"/>
      <c r="K3279" s="934"/>
      <c r="L3279" s="931"/>
      <c r="M3279" s="931"/>
      <c r="N3279" s="683"/>
    </row>
    <row r="3280" spans="1:14" s="474" customFormat="1" ht="45" x14ac:dyDescent="0.25">
      <c r="A3280" s="1001"/>
      <c r="B3280" s="1004"/>
      <c r="C3280" s="1007"/>
      <c r="D3280" s="996"/>
      <c r="E3280" s="471" t="s">
        <v>8952</v>
      </c>
      <c r="F3280" s="472" t="s">
        <v>8956</v>
      </c>
      <c r="G3280" s="471">
        <v>21</v>
      </c>
      <c r="H3280" s="471" t="s">
        <v>6684</v>
      </c>
      <c r="I3280" s="473"/>
      <c r="J3280" s="473"/>
      <c r="K3280" s="934"/>
      <c r="L3280" s="931"/>
      <c r="M3280" s="931"/>
      <c r="N3280" s="683"/>
    </row>
    <row r="3281" spans="1:14" s="474" customFormat="1" ht="45" x14ac:dyDescent="0.25">
      <c r="A3281" s="1001"/>
      <c r="B3281" s="1004"/>
      <c r="C3281" s="1007"/>
      <c r="D3281" s="996"/>
      <c r="E3281" s="471" t="s">
        <v>8882</v>
      </c>
      <c r="F3281" s="472" t="s">
        <v>8948</v>
      </c>
      <c r="G3281" s="471">
        <v>6</v>
      </c>
      <c r="H3281" s="471" t="s">
        <v>6684</v>
      </c>
      <c r="I3281" s="473"/>
      <c r="J3281" s="473"/>
      <c r="K3281" s="934"/>
      <c r="L3281" s="931"/>
      <c r="M3281" s="931"/>
      <c r="N3281" s="683"/>
    </row>
    <row r="3282" spans="1:14" s="474" customFormat="1" ht="45" x14ac:dyDescent="0.25">
      <c r="A3282" s="1001"/>
      <c r="B3282" s="1004"/>
      <c r="C3282" s="1007"/>
      <c r="D3282" s="996"/>
      <c r="E3282" s="471" t="s">
        <v>8882</v>
      </c>
      <c r="F3282" s="472" t="s">
        <v>8957</v>
      </c>
      <c r="G3282" s="471">
        <v>2</v>
      </c>
      <c r="H3282" s="471" t="s">
        <v>6684</v>
      </c>
      <c r="I3282" s="473"/>
      <c r="J3282" s="473"/>
      <c r="K3282" s="934"/>
      <c r="L3282" s="931"/>
      <c r="M3282" s="931"/>
      <c r="N3282" s="683"/>
    </row>
    <row r="3283" spans="1:14" s="474" customFormat="1" ht="45" x14ac:dyDescent="0.25">
      <c r="A3283" s="1001"/>
      <c r="B3283" s="1004"/>
      <c r="C3283" s="1007"/>
      <c r="D3283" s="996"/>
      <c r="E3283" s="471" t="s">
        <v>8882</v>
      </c>
      <c r="F3283" s="472" t="s">
        <v>8950</v>
      </c>
      <c r="G3283" s="471">
        <v>3</v>
      </c>
      <c r="H3283" s="471" t="s">
        <v>6684</v>
      </c>
      <c r="I3283" s="473"/>
      <c r="J3283" s="473"/>
      <c r="K3283" s="934"/>
      <c r="L3283" s="931"/>
      <c r="M3283" s="931"/>
      <c r="N3283" s="683"/>
    </row>
    <row r="3284" spans="1:14" s="474" customFormat="1" ht="45" x14ac:dyDescent="0.25">
      <c r="A3284" s="1001"/>
      <c r="B3284" s="1004"/>
      <c r="C3284" s="1007"/>
      <c r="D3284" s="996"/>
      <c r="E3284" s="471" t="s">
        <v>8882</v>
      </c>
      <c r="F3284" s="472" t="s">
        <v>8951</v>
      </c>
      <c r="G3284" s="471">
        <v>2</v>
      </c>
      <c r="H3284" s="471" t="s">
        <v>6684</v>
      </c>
      <c r="I3284" s="473"/>
      <c r="J3284" s="473"/>
      <c r="K3284" s="934"/>
      <c r="L3284" s="931"/>
      <c r="M3284" s="931"/>
      <c r="N3284" s="683"/>
    </row>
    <row r="3285" spans="1:14" s="474" customFormat="1" ht="33.75" x14ac:dyDescent="0.25">
      <c r="A3285" s="1002"/>
      <c r="B3285" s="1005"/>
      <c r="C3285" s="1008"/>
      <c r="D3285" s="996"/>
      <c r="E3285" s="471" t="s">
        <v>8886</v>
      </c>
      <c r="F3285" s="472" t="s">
        <v>8951</v>
      </c>
      <c r="G3285" s="471">
        <v>2</v>
      </c>
      <c r="H3285" s="471" t="s">
        <v>6684</v>
      </c>
      <c r="I3285" s="473"/>
      <c r="J3285" s="473"/>
      <c r="K3285" s="935"/>
      <c r="L3285" s="932"/>
      <c r="M3285" s="932"/>
      <c r="N3285" s="683"/>
    </row>
    <row r="3286" spans="1:14" s="474" customFormat="1" ht="45" x14ac:dyDescent="0.25">
      <c r="A3286" s="1018" t="s">
        <v>8958</v>
      </c>
      <c r="B3286" s="1003" t="s">
        <v>8651</v>
      </c>
      <c r="C3286" s="1006" t="s">
        <v>7923</v>
      </c>
      <c r="D3286" s="996" t="s">
        <v>8959</v>
      </c>
      <c r="E3286" s="471" t="s">
        <v>8960</v>
      </c>
      <c r="F3286" s="472" t="s">
        <v>8961</v>
      </c>
      <c r="G3286" s="471">
        <v>1</v>
      </c>
      <c r="H3286" s="471" t="s">
        <v>6684</v>
      </c>
      <c r="I3286" s="473"/>
      <c r="J3286" s="473"/>
      <c r="K3286" s="933"/>
      <c r="L3286" s="930"/>
      <c r="M3286" s="930"/>
      <c r="N3286" s="683"/>
    </row>
    <row r="3287" spans="1:14" s="474" customFormat="1" ht="45" x14ac:dyDescent="0.25">
      <c r="A3287" s="1001"/>
      <c r="B3287" s="1004"/>
      <c r="C3287" s="1007"/>
      <c r="D3287" s="996"/>
      <c r="E3287" s="471" t="s">
        <v>8960</v>
      </c>
      <c r="F3287" s="472" t="s">
        <v>8962</v>
      </c>
      <c r="G3287" s="471">
        <v>1</v>
      </c>
      <c r="H3287" s="471" t="s">
        <v>6684</v>
      </c>
      <c r="I3287" s="473"/>
      <c r="J3287" s="473"/>
      <c r="K3287" s="934"/>
      <c r="L3287" s="931"/>
      <c r="M3287" s="931"/>
      <c r="N3287" s="683"/>
    </row>
    <row r="3288" spans="1:14" s="474" customFormat="1" ht="33.75" x14ac:dyDescent="0.25">
      <c r="A3288" s="1001"/>
      <c r="B3288" s="1004"/>
      <c r="C3288" s="1007"/>
      <c r="D3288" s="996"/>
      <c r="E3288" s="471" t="s">
        <v>8963</v>
      </c>
      <c r="F3288" s="472" t="s">
        <v>8961</v>
      </c>
      <c r="G3288" s="471">
        <v>1</v>
      </c>
      <c r="H3288" s="471" t="s">
        <v>6684</v>
      </c>
      <c r="I3288" s="473"/>
      <c r="J3288" s="473"/>
      <c r="K3288" s="934"/>
      <c r="L3288" s="931"/>
      <c r="M3288" s="931"/>
      <c r="N3288" s="683"/>
    </row>
    <row r="3289" spans="1:14" s="474" customFormat="1" ht="33.75" x14ac:dyDescent="0.25">
      <c r="A3289" s="1001"/>
      <c r="B3289" s="1004"/>
      <c r="C3289" s="1007"/>
      <c r="D3289" s="996"/>
      <c r="E3289" s="471" t="s">
        <v>8963</v>
      </c>
      <c r="F3289" s="472" t="s">
        <v>8962</v>
      </c>
      <c r="G3289" s="471">
        <v>1</v>
      </c>
      <c r="H3289" s="471" t="s">
        <v>6684</v>
      </c>
      <c r="I3289" s="473"/>
      <c r="J3289" s="473"/>
      <c r="K3289" s="934"/>
      <c r="L3289" s="931"/>
      <c r="M3289" s="931"/>
      <c r="N3289" s="683"/>
    </row>
    <row r="3290" spans="1:14" s="474" customFormat="1" ht="56.25" x14ac:dyDescent="0.25">
      <c r="A3290" s="1001"/>
      <c r="B3290" s="1004"/>
      <c r="C3290" s="1007"/>
      <c r="D3290" s="996"/>
      <c r="E3290" s="471" t="s">
        <v>8964</v>
      </c>
      <c r="F3290" s="472" t="s">
        <v>8965</v>
      </c>
      <c r="G3290" s="471">
        <v>18</v>
      </c>
      <c r="H3290" s="471" t="s">
        <v>6684</v>
      </c>
      <c r="I3290" s="473"/>
      <c r="J3290" s="473"/>
      <c r="K3290" s="934"/>
      <c r="L3290" s="931"/>
      <c r="M3290" s="931"/>
      <c r="N3290" s="683"/>
    </row>
    <row r="3291" spans="1:14" s="474" customFormat="1" ht="67.5" x14ac:dyDescent="0.25">
      <c r="A3291" s="1001"/>
      <c r="B3291" s="1004"/>
      <c r="C3291" s="1007"/>
      <c r="D3291" s="996"/>
      <c r="E3291" s="471" t="s">
        <v>8966</v>
      </c>
      <c r="F3291" s="472" t="s">
        <v>8967</v>
      </c>
      <c r="G3291" s="471">
        <v>2</v>
      </c>
      <c r="H3291" s="471" t="s">
        <v>6684</v>
      </c>
      <c r="I3291" s="473"/>
      <c r="J3291" s="473"/>
      <c r="K3291" s="934"/>
      <c r="L3291" s="931"/>
      <c r="M3291" s="931"/>
      <c r="N3291" s="683"/>
    </row>
    <row r="3292" spans="1:14" s="474" customFormat="1" ht="56.25" x14ac:dyDescent="0.25">
      <c r="A3292" s="1001"/>
      <c r="B3292" s="1004"/>
      <c r="C3292" s="1007"/>
      <c r="D3292" s="996"/>
      <c r="E3292" s="471" t="s">
        <v>8968</v>
      </c>
      <c r="F3292" s="472" t="s">
        <v>8969</v>
      </c>
      <c r="G3292" s="471">
        <v>2</v>
      </c>
      <c r="H3292" s="471" t="s">
        <v>6684</v>
      </c>
      <c r="I3292" s="473"/>
      <c r="J3292" s="473"/>
      <c r="K3292" s="934"/>
      <c r="L3292" s="931"/>
      <c r="M3292" s="931"/>
      <c r="N3292" s="683"/>
    </row>
    <row r="3293" spans="1:14" s="474" customFormat="1" ht="67.5" x14ac:dyDescent="0.25">
      <c r="A3293" s="1001"/>
      <c r="B3293" s="1004"/>
      <c r="C3293" s="1007"/>
      <c r="D3293" s="996"/>
      <c r="E3293" s="471" t="s">
        <v>8970</v>
      </c>
      <c r="F3293" s="472" t="s">
        <v>8971</v>
      </c>
      <c r="G3293" s="471">
        <v>4</v>
      </c>
      <c r="H3293" s="471" t="s">
        <v>6684</v>
      </c>
      <c r="I3293" s="473"/>
      <c r="J3293" s="473"/>
      <c r="K3293" s="934"/>
      <c r="L3293" s="931"/>
      <c r="M3293" s="931"/>
      <c r="N3293" s="683"/>
    </row>
    <row r="3294" spans="1:14" s="474" customFormat="1" ht="33.75" x14ac:dyDescent="0.25">
      <c r="A3294" s="1001"/>
      <c r="B3294" s="1004"/>
      <c r="C3294" s="1007"/>
      <c r="D3294" s="996"/>
      <c r="E3294" s="471" t="s">
        <v>8972</v>
      </c>
      <c r="F3294" s="472" t="s">
        <v>8973</v>
      </c>
      <c r="G3294" s="471">
        <v>5</v>
      </c>
      <c r="H3294" s="471" t="s">
        <v>6684</v>
      </c>
      <c r="I3294" s="473"/>
      <c r="J3294" s="473"/>
      <c r="K3294" s="934"/>
      <c r="L3294" s="931"/>
      <c r="M3294" s="931"/>
      <c r="N3294" s="683"/>
    </row>
    <row r="3295" spans="1:14" s="474" customFormat="1" ht="45" x14ac:dyDescent="0.25">
      <c r="A3295" s="1002"/>
      <c r="B3295" s="1005"/>
      <c r="C3295" s="1008"/>
      <c r="D3295" s="996"/>
      <c r="E3295" s="471" t="s">
        <v>8974</v>
      </c>
      <c r="F3295" s="472" t="s">
        <v>8975</v>
      </c>
      <c r="G3295" s="471">
        <v>14</v>
      </c>
      <c r="H3295" s="471" t="s">
        <v>6684</v>
      </c>
      <c r="I3295" s="473"/>
      <c r="J3295" s="473"/>
      <c r="K3295" s="935"/>
      <c r="L3295" s="932"/>
      <c r="M3295" s="932"/>
      <c r="N3295" s="683"/>
    </row>
    <row r="3296" spans="1:14" s="474" customFormat="1" ht="33.75" x14ac:dyDescent="0.25">
      <c r="A3296" s="482" t="s">
        <v>8976</v>
      </c>
      <c r="B3296" s="487" t="s">
        <v>8651</v>
      </c>
      <c r="C3296" s="492" t="s">
        <v>7923</v>
      </c>
      <c r="D3296" s="471" t="s">
        <v>6562</v>
      </c>
      <c r="E3296" s="473" t="s">
        <v>8977</v>
      </c>
      <c r="F3296" s="485" t="s">
        <v>8978</v>
      </c>
      <c r="G3296" s="473">
        <v>1</v>
      </c>
      <c r="H3296" s="476" t="s">
        <v>8654</v>
      </c>
      <c r="I3296" s="473"/>
      <c r="J3296" s="473"/>
      <c r="K3296" s="480"/>
      <c r="L3296" s="836"/>
      <c r="M3296" s="836"/>
      <c r="N3296" s="683"/>
    </row>
    <row r="3297" spans="1:14" s="474" customFormat="1" ht="33.75" x14ac:dyDescent="0.25">
      <c r="A3297" s="1018" t="s">
        <v>8979</v>
      </c>
      <c r="B3297" s="1003" t="s">
        <v>8651</v>
      </c>
      <c r="C3297" s="1006" t="s">
        <v>7923</v>
      </c>
      <c r="D3297" s="996" t="s">
        <v>8980</v>
      </c>
      <c r="E3297" s="471" t="s">
        <v>8981</v>
      </c>
      <c r="F3297" s="472" t="s">
        <v>8982</v>
      </c>
      <c r="G3297" s="471">
        <v>4</v>
      </c>
      <c r="H3297" s="471" t="s">
        <v>8983</v>
      </c>
      <c r="I3297" s="473"/>
      <c r="J3297" s="473"/>
      <c r="K3297" s="933"/>
      <c r="L3297" s="930"/>
      <c r="M3297" s="930"/>
      <c r="N3297" s="683"/>
    </row>
    <row r="3298" spans="1:14" s="474" customFormat="1" ht="45" x14ac:dyDescent="0.25">
      <c r="A3298" s="1001"/>
      <c r="B3298" s="1004"/>
      <c r="C3298" s="1007"/>
      <c r="D3298" s="996"/>
      <c r="E3298" s="471" t="s">
        <v>8984</v>
      </c>
      <c r="F3298" s="472" t="s">
        <v>8982</v>
      </c>
      <c r="G3298" s="471">
        <v>2</v>
      </c>
      <c r="H3298" s="471" t="s">
        <v>8983</v>
      </c>
      <c r="I3298" s="473"/>
      <c r="J3298" s="473"/>
      <c r="K3298" s="934"/>
      <c r="L3298" s="931"/>
      <c r="M3298" s="931"/>
      <c r="N3298" s="683"/>
    </row>
    <row r="3299" spans="1:14" s="474" customFormat="1" ht="45" x14ac:dyDescent="0.25">
      <c r="A3299" s="1001"/>
      <c r="B3299" s="1004"/>
      <c r="C3299" s="1007"/>
      <c r="D3299" s="996"/>
      <c r="E3299" s="471" t="s">
        <v>8985</v>
      </c>
      <c r="F3299" s="472" t="s">
        <v>8982</v>
      </c>
      <c r="G3299" s="471">
        <v>2</v>
      </c>
      <c r="H3299" s="471" t="s">
        <v>8983</v>
      </c>
      <c r="I3299" s="473"/>
      <c r="J3299" s="473"/>
      <c r="K3299" s="934"/>
      <c r="L3299" s="931"/>
      <c r="M3299" s="931"/>
      <c r="N3299" s="683"/>
    </row>
    <row r="3300" spans="1:14" s="474" customFormat="1" ht="33.75" x14ac:dyDescent="0.25">
      <c r="A3300" s="1001"/>
      <c r="B3300" s="1004"/>
      <c r="C3300" s="1007"/>
      <c r="D3300" s="996"/>
      <c r="E3300" s="471" t="s">
        <v>8986</v>
      </c>
      <c r="F3300" s="472" t="s">
        <v>8982</v>
      </c>
      <c r="G3300" s="471">
        <v>2</v>
      </c>
      <c r="H3300" s="471" t="s">
        <v>8983</v>
      </c>
      <c r="I3300" s="473"/>
      <c r="J3300" s="473"/>
      <c r="K3300" s="934"/>
      <c r="L3300" s="931"/>
      <c r="M3300" s="931"/>
      <c r="N3300" s="683"/>
    </row>
    <row r="3301" spans="1:14" s="474" customFormat="1" ht="33.75" x14ac:dyDescent="0.25">
      <c r="A3301" s="1001"/>
      <c r="B3301" s="1004"/>
      <c r="C3301" s="1007"/>
      <c r="D3301" s="996"/>
      <c r="E3301" s="471" t="s">
        <v>8987</v>
      </c>
      <c r="F3301" s="472" t="s">
        <v>8982</v>
      </c>
      <c r="G3301" s="471">
        <v>2</v>
      </c>
      <c r="H3301" s="471" t="s">
        <v>8983</v>
      </c>
      <c r="I3301" s="473"/>
      <c r="J3301" s="473"/>
      <c r="K3301" s="934"/>
      <c r="L3301" s="931"/>
      <c r="M3301" s="931"/>
      <c r="N3301" s="683"/>
    </row>
    <row r="3302" spans="1:14" s="474" customFormat="1" ht="33.75" x14ac:dyDescent="0.25">
      <c r="A3302" s="1001"/>
      <c r="B3302" s="1004"/>
      <c r="C3302" s="1007"/>
      <c r="D3302" s="996"/>
      <c r="E3302" s="471" t="s">
        <v>8988</v>
      </c>
      <c r="F3302" s="472" t="s">
        <v>8982</v>
      </c>
      <c r="G3302" s="471">
        <v>2</v>
      </c>
      <c r="H3302" s="471" t="s">
        <v>8983</v>
      </c>
      <c r="I3302" s="473"/>
      <c r="J3302" s="473"/>
      <c r="K3302" s="934"/>
      <c r="L3302" s="931"/>
      <c r="M3302" s="931"/>
      <c r="N3302" s="683"/>
    </row>
    <row r="3303" spans="1:14" s="474" customFormat="1" ht="33.75" x14ac:dyDescent="0.25">
      <c r="A3303" s="1001"/>
      <c r="B3303" s="1004"/>
      <c r="C3303" s="1007"/>
      <c r="D3303" s="996"/>
      <c r="E3303" s="471" t="s">
        <v>8989</v>
      </c>
      <c r="F3303" s="472" t="s">
        <v>8982</v>
      </c>
      <c r="G3303" s="471">
        <v>2</v>
      </c>
      <c r="H3303" s="471" t="s">
        <v>8983</v>
      </c>
      <c r="I3303" s="473"/>
      <c r="J3303" s="473"/>
      <c r="K3303" s="934"/>
      <c r="L3303" s="931"/>
      <c r="M3303" s="931"/>
      <c r="N3303" s="683"/>
    </row>
    <row r="3304" spans="1:14" s="474" customFormat="1" ht="33.75" x14ac:dyDescent="0.25">
      <c r="A3304" s="1001"/>
      <c r="B3304" s="1004"/>
      <c r="C3304" s="1007"/>
      <c r="D3304" s="996"/>
      <c r="E3304" s="471" t="s">
        <v>8990</v>
      </c>
      <c r="F3304" s="472" t="s">
        <v>8982</v>
      </c>
      <c r="G3304" s="471">
        <v>2</v>
      </c>
      <c r="H3304" s="471" t="s">
        <v>8983</v>
      </c>
      <c r="I3304" s="473"/>
      <c r="J3304" s="473"/>
      <c r="K3304" s="934"/>
      <c r="L3304" s="931"/>
      <c r="M3304" s="931"/>
      <c r="N3304" s="683"/>
    </row>
    <row r="3305" spans="1:14" s="474" customFormat="1" ht="33.75" x14ac:dyDescent="0.25">
      <c r="A3305" s="1001"/>
      <c r="B3305" s="1004"/>
      <c r="C3305" s="1007"/>
      <c r="D3305" s="996"/>
      <c r="E3305" s="471" t="s">
        <v>8991</v>
      </c>
      <c r="F3305" s="472" t="s">
        <v>8982</v>
      </c>
      <c r="G3305" s="471">
        <v>2</v>
      </c>
      <c r="H3305" s="471" t="s">
        <v>8983</v>
      </c>
      <c r="I3305" s="473"/>
      <c r="J3305" s="473"/>
      <c r="K3305" s="934"/>
      <c r="L3305" s="931"/>
      <c r="M3305" s="931"/>
      <c r="N3305" s="683"/>
    </row>
    <row r="3306" spans="1:14" s="474" customFormat="1" ht="33.75" x14ac:dyDescent="0.25">
      <c r="A3306" s="1001"/>
      <c r="B3306" s="1004"/>
      <c r="C3306" s="1007"/>
      <c r="D3306" s="996"/>
      <c r="E3306" s="471" t="s">
        <v>8992</v>
      </c>
      <c r="F3306" s="472" t="s">
        <v>8982</v>
      </c>
      <c r="G3306" s="471">
        <v>2</v>
      </c>
      <c r="H3306" s="471" t="s">
        <v>8983</v>
      </c>
      <c r="I3306" s="473"/>
      <c r="J3306" s="473"/>
      <c r="K3306" s="934"/>
      <c r="L3306" s="931"/>
      <c r="M3306" s="931"/>
      <c r="N3306" s="683"/>
    </row>
    <row r="3307" spans="1:14" s="474" customFormat="1" ht="33.75" x14ac:dyDescent="0.25">
      <c r="A3307" s="1001"/>
      <c r="B3307" s="1004"/>
      <c r="C3307" s="1007"/>
      <c r="D3307" s="996"/>
      <c r="E3307" s="471" t="s">
        <v>8993</v>
      </c>
      <c r="F3307" s="472" t="s">
        <v>8982</v>
      </c>
      <c r="G3307" s="471">
        <v>2</v>
      </c>
      <c r="H3307" s="471" t="s">
        <v>8983</v>
      </c>
      <c r="I3307" s="473"/>
      <c r="J3307" s="473"/>
      <c r="K3307" s="934"/>
      <c r="L3307" s="931"/>
      <c r="M3307" s="931"/>
      <c r="N3307" s="683"/>
    </row>
    <row r="3308" spans="1:14" s="474" customFormat="1" ht="22.5" x14ac:dyDescent="0.25">
      <c r="A3308" s="1001"/>
      <c r="B3308" s="1004"/>
      <c r="C3308" s="1007"/>
      <c r="D3308" s="996"/>
      <c r="E3308" s="471" t="s">
        <v>8994</v>
      </c>
      <c r="F3308" s="472" t="s">
        <v>8982</v>
      </c>
      <c r="G3308" s="471">
        <v>2</v>
      </c>
      <c r="H3308" s="471" t="s">
        <v>8983</v>
      </c>
      <c r="I3308" s="473"/>
      <c r="J3308" s="473"/>
      <c r="K3308" s="934"/>
      <c r="L3308" s="931"/>
      <c r="M3308" s="931"/>
      <c r="N3308" s="683"/>
    </row>
    <row r="3309" spans="1:14" s="474" customFormat="1" ht="33.75" x14ac:dyDescent="0.25">
      <c r="A3309" s="1001"/>
      <c r="B3309" s="1004"/>
      <c r="C3309" s="1007"/>
      <c r="D3309" s="996"/>
      <c r="E3309" s="471" t="s">
        <v>8995</v>
      </c>
      <c r="F3309" s="472" t="s">
        <v>8982</v>
      </c>
      <c r="G3309" s="471">
        <v>2</v>
      </c>
      <c r="H3309" s="471" t="s">
        <v>8983</v>
      </c>
      <c r="I3309" s="473"/>
      <c r="J3309" s="473"/>
      <c r="K3309" s="934"/>
      <c r="L3309" s="931"/>
      <c r="M3309" s="931"/>
      <c r="N3309" s="683"/>
    </row>
    <row r="3310" spans="1:14" s="474" customFormat="1" ht="45" x14ac:dyDescent="0.25">
      <c r="A3310" s="1001"/>
      <c r="B3310" s="1004"/>
      <c r="C3310" s="1007"/>
      <c r="D3310" s="996"/>
      <c r="E3310" s="471" t="s">
        <v>8996</v>
      </c>
      <c r="F3310" s="472" t="s">
        <v>8982</v>
      </c>
      <c r="G3310" s="471">
        <v>2</v>
      </c>
      <c r="H3310" s="471" t="s">
        <v>8983</v>
      </c>
      <c r="I3310" s="473"/>
      <c r="J3310" s="473"/>
      <c r="K3310" s="934"/>
      <c r="L3310" s="931"/>
      <c r="M3310" s="931"/>
      <c r="N3310" s="683"/>
    </row>
    <row r="3311" spans="1:14" s="474" customFormat="1" ht="56.25" x14ac:dyDescent="0.25">
      <c r="A3311" s="1002"/>
      <c r="B3311" s="1005"/>
      <c r="C3311" s="1008"/>
      <c r="D3311" s="996"/>
      <c r="E3311" s="471" t="s">
        <v>8997</v>
      </c>
      <c r="F3311" s="472" t="s">
        <v>8982</v>
      </c>
      <c r="G3311" s="471">
        <v>10</v>
      </c>
      <c r="H3311" s="471" t="s">
        <v>8983</v>
      </c>
      <c r="I3311" s="473"/>
      <c r="J3311" s="473"/>
      <c r="K3311" s="935"/>
      <c r="L3311" s="932"/>
      <c r="M3311" s="932"/>
      <c r="N3311" s="683"/>
    </row>
    <row r="3312" spans="1:14" s="474" customFormat="1" ht="78.75" x14ac:dyDescent="0.25">
      <c r="A3312" s="1018" t="s">
        <v>8998</v>
      </c>
      <c r="B3312" s="1003" t="s">
        <v>8651</v>
      </c>
      <c r="C3312" s="1006" t="s">
        <v>7923</v>
      </c>
      <c r="D3312" s="996" t="s">
        <v>8999</v>
      </c>
      <c r="E3312" s="471" t="s">
        <v>9000</v>
      </c>
      <c r="F3312" s="472" t="s">
        <v>9001</v>
      </c>
      <c r="G3312" s="471">
        <v>1</v>
      </c>
      <c r="H3312" s="471" t="s">
        <v>9002</v>
      </c>
      <c r="I3312" s="473"/>
      <c r="J3312" s="473"/>
      <c r="K3312" s="933"/>
      <c r="L3312" s="930"/>
      <c r="M3312" s="930"/>
      <c r="N3312" s="683"/>
    </row>
    <row r="3313" spans="1:14" s="474" customFormat="1" ht="78.75" x14ac:dyDescent="0.25">
      <c r="A3313" s="1001"/>
      <c r="B3313" s="1004"/>
      <c r="C3313" s="1007"/>
      <c r="D3313" s="996"/>
      <c r="E3313" s="471" t="s">
        <v>9003</v>
      </c>
      <c r="F3313" s="472" t="s">
        <v>9004</v>
      </c>
      <c r="G3313" s="471">
        <v>1</v>
      </c>
      <c r="H3313" s="471" t="s">
        <v>9002</v>
      </c>
      <c r="I3313" s="473"/>
      <c r="J3313" s="473"/>
      <c r="K3313" s="934"/>
      <c r="L3313" s="931"/>
      <c r="M3313" s="931"/>
      <c r="N3313" s="683"/>
    </row>
    <row r="3314" spans="1:14" s="474" customFormat="1" ht="78.75" x14ac:dyDescent="0.25">
      <c r="A3314" s="1002"/>
      <c r="B3314" s="1005"/>
      <c r="C3314" s="1008"/>
      <c r="D3314" s="996"/>
      <c r="E3314" s="471" t="s">
        <v>9005</v>
      </c>
      <c r="F3314" s="472" t="s">
        <v>9006</v>
      </c>
      <c r="G3314" s="471">
        <v>1</v>
      </c>
      <c r="H3314" s="471" t="s">
        <v>9002</v>
      </c>
      <c r="I3314" s="473"/>
      <c r="J3314" s="473"/>
      <c r="K3314" s="935"/>
      <c r="L3314" s="932"/>
      <c r="M3314" s="932"/>
      <c r="N3314" s="683"/>
    </row>
    <row r="3315" spans="1:14" s="474" customFormat="1" ht="78.75" x14ac:dyDescent="0.25">
      <c r="A3315" s="1018" t="s">
        <v>9007</v>
      </c>
      <c r="B3315" s="1003" t="s">
        <v>8651</v>
      </c>
      <c r="C3315" s="1006" t="s">
        <v>7923</v>
      </c>
      <c r="D3315" s="996" t="s">
        <v>9008</v>
      </c>
      <c r="E3315" s="471" t="s">
        <v>9009</v>
      </c>
      <c r="F3315" s="472" t="s">
        <v>9010</v>
      </c>
      <c r="G3315" s="471">
        <v>1</v>
      </c>
      <c r="H3315" s="471" t="s">
        <v>9002</v>
      </c>
      <c r="I3315" s="473"/>
      <c r="J3315" s="473"/>
      <c r="K3315" s="933"/>
      <c r="L3315" s="930"/>
      <c r="M3315" s="930"/>
      <c r="N3315" s="683"/>
    </row>
    <row r="3316" spans="1:14" s="474" customFormat="1" ht="78.75" x14ac:dyDescent="0.25">
      <c r="A3316" s="1001"/>
      <c r="B3316" s="1004"/>
      <c r="C3316" s="1007"/>
      <c r="D3316" s="996"/>
      <c r="E3316" s="471" t="s">
        <v>9011</v>
      </c>
      <c r="F3316" s="472" t="s">
        <v>9012</v>
      </c>
      <c r="G3316" s="471">
        <v>1</v>
      </c>
      <c r="H3316" s="471" t="s">
        <v>9002</v>
      </c>
      <c r="I3316" s="473"/>
      <c r="J3316" s="473"/>
      <c r="K3316" s="934"/>
      <c r="L3316" s="931"/>
      <c r="M3316" s="931"/>
      <c r="N3316" s="683"/>
    </row>
    <row r="3317" spans="1:14" s="474" customFormat="1" ht="78.75" x14ac:dyDescent="0.25">
      <c r="A3317" s="1001"/>
      <c r="B3317" s="1004"/>
      <c r="C3317" s="1007"/>
      <c r="D3317" s="996"/>
      <c r="E3317" s="471" t="s">
        <v>9011</v>
      </c>
      <c r="F3317" s="472" t="s">
        <v>9012</v>
      </c>
      <c r="G3317" s="471">
        <v>1</v>
      </c>
      <c r="H3317" s="471" t="s">
        <v>9002</v>
      </c>
      <c r="I3317" s="473"/>
      <c r="J3317" s="473"/>
      <c r="K3317" s="934"/>
      <c r="L3317" s="931"/>
      <c r="M3317" s="931"/>
      <c r="N3317" s="683"/>
    </row>
    <row r="3318" spans="1:14" s="474" customFormat="1" ht="78.75" x14ac:dyDescent="0.25">
      <c r="A3318" s="1001"/>
      <c r="B3318" s="1004"/>
      <c r="C3318" s="1007"/>
      <c r="D3318" s="996"/>
      <c r="E3318" s="471" t="s">
        <v>9013</v>
      </c>
      <c r="F3318" s="472" t="s">
        <v>9014</v>
      </c>
      <c r="G3318" s="471">
        <v>7</v>
      </c>
      <c r="H3318" s="471" t="s">
        <v>9002</v>
      </c>
      <c r="I3318" s="473"/>
      <c r="J3318" s="473"/>
      <c r="K3318" s="934"/>
      <c r="L3318" s="931"/>
      <c r="M3318" s="931"/>
      <c r="N3318" s="683"/>
    </row>
    <row r="3319" spans="1:14" s="474" customFormat="1" ht="78.75" x14ac:dyDescent="0.25">
      <c r="A3319" s="1001"/>
      <c r="B3319" s="1004"/>
      <c r="C3319" s="1007"/>
      <c r="D3319" s="996"/>
      <c r="E3319" s="471" t="s">
        <v>9013</v>
      </c>
      <c r="F3319" s="472" t="s">
        <v>9015</v>
      </c>
      <c r="G3319" s="471">
        <v>9</v>
      </c>
      <c r="H3319" s="471" t="s">
        <v>9002</v>
      </c>
      <c r="I3319" s="473"/>
      <c r="J3319" s="473"/>
      <c r="K3319" s="934"/>
      <c r="L3319" s="931"/>
      <c r="M3319" s="931"/>
      <c r="N3319" s="683"/>
    </row>
    <row r="3320" spans="1:14" s="474" customFormat="1" ht="78.75" x14ac:dyDescent="0.25">
      <c r="A3320" s="1001"/>
      <c r="B3320" s="1004"/>
      <c r="C3320" s="1007"/>
      <c r="D3320" s="996"/>
      <c r="E3320" s="471" t="s">
        <v>9013</v>
      </c>
      <c r="F3320" s="472" t="s">
        <v>9016</v>
      </c>
      <c r="G3320" s="471">
        <v>158</v>
      </c>
      <c r="H3320" s="471" t="s">
        <v>9002</v>
      </c>
      <c r="I3320" s="473"/>
      <c r="J3320" s="473"/>
      <c r="K3320" s="934"/>
      <c r="L3320" s="931"/>
      <c r="M3320" s="931"/>
      <c r="N3320" s="683"/>
    </row>
    <row r="3321" spans="1:14" s="474" customFormat="1" ht="90" x14ac:dyDescent="0.25">
      <c r="A3321" s="1001"/>
      <c r="B3321" s="1004"/>
      <c r="C3321" s="1007"/>
      <c r="D3321" s="996"/>
      <c r="E3321" s="471" t="s">
        <v>9017</v>
      </c>
      <c r="F3321" s="472" t="s">
        <v>9018</v>
      </c>
      <c r="G3321" s="471">
        <v>2</v>
      </c>
      <c r="H3321" s="471" t="s">
        <v>9002</v>
      </c>
      <c r="I3321" s="473"/>
      <c r="J3321" s="473"/>
      <c r="K3321" s="934"/>
      <c r="L3321" s="931"/>
      <c r="M3321" s="931"/>
      <c r="N3321" s="683"/>
    </row>
    <row r="3322" spans="1:14" s="474" customFormat="1" ht="67.5" x14ac:dyDescent="0.25">
      <c r="A3322" s="1001"/>
      <c r="B3322" s="1004"/>
      <c r="C3322" s="1007"/>
      <c r="D3322" s="996"/>
      <c r="E3322" s="471" t="s">
        <v>9019</v>
      </c>
      <c r="F3322" s="472" t="s">
        <v>9020</v>
      </c>
      <c r="G3322" s="471">
        <v>10</v>
      </c>
      <c r="H3322" s="471" t="s">
        <v>9002</v>
      </c>
      <c r="I3322" s="473"/>
      <c r="J3322" s="473"/>
      <c r="K3322" s="934"/>
      <c r="L3322" s="931"/>
      <c r="M3322" s="931"/>
      <c r="N3322" s="683"/>
    </row>
    <row r="3323" spans="1:14" s="474" customFormat="1" ht="90" x14ac:dyDescent="0.25">
      <c r="A3323" s="1002"/>
      <c r="B3323" s="1005"/>
      <c r="C3323" s="1008"/>
      <c r="D3323" s="996"/>
      <c r="E3323" s="471" t="s">
        <v>9021</v>
      </c>
      <c r="F3323" s="472" t="s">
        <v>9022</v>
      </c>
      <c r="G3323" s="471">
        <v>2</v>
      </c>
      <c r="H3323" s="471" t="s">
        <v>9002</v>
      </c>
      <c r="I3323" s="473"/>
      <c r="J3323" s="473"/>
      <c r="K3323" s="935"/>
      <c r="L3323" s="932"/>
      <c r="M3323" s="932"/>
      <c r="N3323" s="683"/>
    </row>
    <row r="3324" spans="1:14" s="474" customFormat="1" ht="45" x14ac:dyDescent="0.25">
      <c r="A3324" s="1018" t="s">
        <v>9023</v>
      </c>
      <c r="B3324" s="1003" t="s">
        <v>8651</v>
      </c>
      <c r="C3324" s="1006" t="s">
        <v>7923</v>
      </c>
      <c r="D3324" s="996" t="s">
        <v>9024</v>
      </c>
      <c r="E3324" s="471" t="s">
        <v>9025</v>
      </c>
      <c r="F3324" s="472" t="s">
        <v>9026</v>
      </c>
      <c r="G3324" s="471">
        <v>1</v>
      </c>
      <c r="H3324" s="471" t="s">
        <v>9002</v>
      </c>
      <c r="I3324" s="473"/>
      <c r="J3324" s="473"/>
      <c r="K3324" s="933"/>
      <c r="L3324" s="930"/>
      <c r="M3324" s="930"/>
      <c r="N3324" s="683"/>
    </row>
    <row r="3325" spans="1:14" s="474" customFormat="1" ht="67.5" x14ac:dyDescent="0.25">
      <c r="A3325" s="1002"/>
      <c r="B3325" s="1005"/>
      <c r="C3325" s="1008"/>
      <c r="D3325" s="996"/>
      <c r="E3325" s="471" t="s">
        <v>9027</v>
      </c>
      <c r="F3325" s="472" t="s">
        <v>9028</v>
      </c>
      <c r="G3325" s="471">
        <v>1</v>
      </c>
      <c r="H3325" s="471" t="s">
        <v>9002</v>
      </c>
      <c r="I3325" s="473"/>
      <c r="J3325" s="473"/>
      <c r="K3325" s="935"/>
      <c r="L3325" s="932"/>
      <c r="M3325" s="932"/>
      <c r="N3325" s="683"/>
    </row>
    <row r="3326" spans="1:14" s="474" customFormat="1" ht="22.5" x14ac:dyDescent="0.25">
      <c r="A3326" s="1018" t="s">
        <v>9029</v>
      </c>
      <c r="B3326" s="1003" t="s">
        <v>6681</v>
      </c>
      <c r="C3326" s="1006" t="s">
        <v>7923</v>
      </c>
      <c r="D3326" s="996" t="s">
        <v>9030</v>
      </c>
      <c r="E3326" s="471" t="s">
        <v>8134</v>
      </c>
      <c r="F3326" s="472" t="s">
        <v>9031</v>
      </c>
      <c r="G3326" s="471">
        <v>4</v>
      </c>
      <c r="H3326" s="471" t="s">
        <v>8983</v>
      </c>
      <c r="I3326" s="473"/>
      <c r="J3326" s="473"/>
      <c r="K3326" s="933"/>
      <c r="L3326" s="930"/>
      <c r="M3326" s="930"/>
      <c r="N3326" s="683"/>
    </row>
    <row r="3327" spans="1:14" s="474" customFormat="1" ht="22.5" x14ac:dyDescent="0.25">
      <c r="A3327" s="1001"/>
      <c r="B3327" s="1004"/>
      <c r="C3327" s="1007"/>
      <c r="D3327" s="996"/>
      <c r="E3327" s="471" t="s">
        <v>8134</v>
      </c>
      <c r="F3327" s="472" t="s">
        <v>9032</v>
      </c>
      <c r="G3327" s="471">
        <v>1</v>
      </c>
      <c r="H3327" s="471" t="s">
        <v>8983</v>
      </c>
      <c r="I3327" s="473"/>
      <c r="J3327" s="473"/>
      <c r="K3327" s="934"/>
      <c r="L3327" s="931"/>
      <c r="M3327" s="931"/>
      <c r="N3327" s="683"/>
    </row>
    <row r="3328" spans="1:14" s="474" customFormat="1" ht="22.5" x14ac:dyDescent="0.25">
      <c r="A3328" s="1001"/>
      <c r="B3328" s="1004"/>
      <c r="C3328" s="1007"/>
      <c r="D3328" s="996"/>
      <c r="E3328" s="471" t="s">
        <v>8134</v>
      </c>
      <c r="F3328" s="472" t="s">
        <v>9033</v>
      </c>
      <c r="G3328" s="471">
        <v>119</v>
      </c>
      <c r="H3328" s="471" t="s">
        <v>8983</v>
      </c>
      <c r="I3328" s="473"/>
      <c r="J3328" s="473"/>
      <c r="K3328" s="934"/>
      <c r="L3328" s="931"/>
      <c r="M3328" s="931"/>
      <c r="N3328" s="683"/>
    </row>
    <row r="3329" spans="1:14" s="474" customFormat="1" ht="22.5" x14ac:dyDescent="0.25">
      <c r="A3329" s="1001"/>
      <c r="B3329" s="1004"/>
      <c r="C3329" s="1007"/>
      <c r="D3329" s="996"/>
      <c r="E3329" s="471" t="s">
        <v>8138</v>
      </c>
      <c r="F3329" s="472" t="s">
        <v>9034</v>
      </c>
      <c r="G3329" s="471">
        <v>1</v>
      </c>
      <c r="H3329" s="471" t="s">
        <v>8983</v>
      </c>
      <c r="I3329" s="473"/>
      <c r="J3329" s="473"/>
      <c r="K3329" s="934"/>
      <c r="L3329" s="931"/>
      <c r="M3329" s="931"/>
      <c r="N3329" s="683"/>
    </row>
    <row r="3330" spans="1:14" s="474" customFormat="1" ht="22.5" x14ac:dyDescent="0.25">
      <c r="A3330" s="1001"/>
      <c r="B3330" s="1004"/>
      <c r="C3330" s="1007"/>
      <c r="D3330" s="996"/>
      <c r="E3330" s="471" t="s">
        <v>8138</v>
      </c>
      <c r="F3330" s="472" t="s">
        <v>9035</v>
      </c>
      <c r="G3330" s="471">
        <v>4</v>
      </c>
      <c r="H3330" s="471" t="s">
        <v>8983</v>
      </c>
      <c r="I3330" s="473"/>
      <c r="J3330" s="473"/>
      <c r="K3330" s="934"/>
      <c r="L3330" s="931"/>
      <c r="M3330" s="931"/>
      <c r="N3330" s="683"/>
    </row>
    <row r="3331" spans="1:14" s="474" customFormat="1" ht="22.5" x14ac:dyDescent="0.25">
      <c r="A3331" s="1001"/>
      <c r="B3331" s="1004"/>
      <c r="C3331" s="1007"/>
      <c r="D3331" s="996"/>
      <c r="E3331" s="471" t="s">
        <v>8138</v>
      </c>
      <c r="F3331" s="472" t="s">
        <v>9036</v>
      </c>
      <c r="G3331" s="471">
        <v>9</v>
      </c>
      <c r="H3331" s="471" t="s">
        <v>8983</v>
      </c>
      <c r="I3331" s="473"/>
      <c r="J3331" s="473"/>
      <c r="K3331" s="934"/>
      <c r="L3331" s="931"/>
      <c r="M3331" s="931"/>
      <c r="N3331" s="683"/>
    </row>
    <row r="3332" spans="1:14" s="474" customFormat="1" ht="22.5" x14ac:dyDescent="0.25">
      <c r="A3332" s="1001"/>
      <c r="B3332" s="1004"/>
      <c r="C3332" s="1007"/>
      <c r="D3332" s="996"/>
      <c r="E3332" s="471" t="s">
        <v>8138</v>
      </c>
      <c r="F3332" s="472" t="s">
        <v>9033</v>
      </c>
      <c r="G3332" s="471">
        <v>7</v>
      </c>
      <c r="H3332" s="471" t="s">
        <v>8983</v>
      </c>
      <c r="I3332" s="473"/>
      <c r="J3332" s="473"/>
      <c r="K3332" s="934"/>
      <c r="L3332" s="931"/>
      <c r="M3332" s="931"/>
      <c r="N3332" s="683"/>
    </row>
    <row r="3333" spans="1:14" s="474" customFormat="1" ht="15" customHeight="1" x14ac:dyDescent="0.25">
      <c r="A3333" s="1001"/>
      <c r="B3333" s="1004"/>
      <c r="C3333" s="1007"/>
      <c r="D3333" s="996"/>
      <c r="E3333" s="471" t="s">
        <v>9037</v>
      </c>
      <c r="F3333" s="472" t="s">
        <v>9034</v>
      </c>
      <c r="G3333" s="471">
        <v>0</v>
      </c>
      <c r="H3333" s="471" t="s">
        <v>8983</v>
      </c>
      <c r="I3333" s="473"/>
      <c r="J3333" s="473"/>
      <c r="K3333" s="934"/>
      <c r="L3333" s="931"/>
      <c r="M3333" s="931"/>
      <c r="N3333" s="683"/>
    </row>
    <row r="3334" spans="1:14" s="474" customFormat="1" ht="15" customHeight="1" x14ac:dyDescent="0.25">
      <c r="A3334" s="1001"/>
      <c r="B3334" s="1004"/>
      <c r="C3334" s="1007"/>
      <c r="D3334" s="996"/>
      <c r="E3334" s="471" t="s">
        <v>9037</v>
      </c>
      <c r="F3334" s="472" t="s">
        <v>9035</v>
      </c>
      <c r="G3334" s="471">
        <v>4</v>
      </c>
      <c r="H3334" s="471" t="s">
        <v>8983</v>
      </c>
      <c r="I3334" s="473"/>
      <c r="J3334" s="473"/>
      <c r="K3334" s="934"/>
      <c r="L3334" s="931"/>
      <c r="M3334" s="931"/>
      <c r="N3334" s="683"/>
    </row>
    <row r="3335" spans="1:14" s="474" customFormat="1" ht="15" customHeight="1" x14ac:dyDescent="0.25">
      <c r="A3335" s="1001"/>
      <c r="B3335" s="1004"/>
      <c r="C3335" s="1007"/>
      <c r="D3335" s="996"/>
      <c r="E3335" s="471" t="s">
        <v>9037</v>
      </c>
      <c r="F3335" s="472" t="s">
        <v>9036</v>
      </c>
      <c r="G3335" s="471">
        <v>5</v>
      </c>
      <c r="H3335" s="471" t="s">
        <v>8983</v>
      </c>
      <c r="I3335" s="473"/>
      <c r="J3335" s="473"/>
      <c r="K3335" s="934"/>
      <c r="L3335" s="931"/>
      <c r="M3335" s="931"/>
      <c r="N3335" s="683"/>
    </row>
    <row r="3336" spans="1:14" s="474" customFormat="1" ht="15" customHeight="1" x14ac:dyDescent="0.25">
      <c r="A3336" s="1001"/>
      <c r="B3336" s="1004"/>
      <c r="C3336" s="1007"/>
      <c r="D3336" s="996"/>
      <c r="E3336" s="471" t="s">
        <v>9037</v>
      </c>
      <c r="F3336" s="472" t="s">
        <v>9033</v>
      </c>
      <c r="G3336" s="471">
        <v>20</v>
      </c>
      <c r="H3336" s="471" t="s">
        <v>8983</v>
      </c>
      <c r="I3336" s="473"/>
      <c r="J3336" s="473"/>
      <c r="K3336" s="934"/>
      <c r="L3336" s="931"/>
      <c r="M3336" s="931"/>
      <c r="N3336" s="683"/>
    </row>
    <row r="3337" spans="1:14" s="474" customFormat="1" ht="22.5" x14ac:dyDescent="0.25">
      <c r="A3337" s="1001"/>
      <c r="B3337" s="1004"/>
      <c r="C3337" s="1007"/>
      <c r="D3337" s="996"/>
      <c r="E3337" s="471" t="s">
        <v>8734</v>
      </c>
      <c r="F3337" s="472" t="s">
        <v>9038</v>
      </c>
      <c r="G3337" s="471">
        <v>3</v>
      </c>
      <c r="H3337" s="471" t="s">
        <v>8983</v>
      </c>
      <c r="I3337" s="473"/>
      <c r="J3337" s="473"/>
      <c r="K3337" s="934"/>
      <c r="L3337" s="931"/>
      <c r="M3337" s="931"/>
      <c r="N3337" s="683"/>
    </row>
    <row r="3338" spans="1:14" s="474" customFormat="1" ht="22.5" x14ac:dyDescent="0.25">
      <c r="A3338" s="1001"/>
      <c r="B3338" s="1004"/>
      <c r="C3338" s="1007"/>
      <c r="D3338" s="996"/>
      <c r="E3338" s="471" t="s">
        <v>8734</v>
      </c>
      <c r="F3338" s="472" t="s">
        <v>9039</v>
      </c>
      <c r="G3338" s="471">
        <v>7</v>
      </c>
      <c r="H3338" s="471" t="s">
        <v>8983</v>
      </c>
      <c r="I3338" s="473"/>
      <c r="J3338" s="473"/>
      <c r="K3338" s="934"/>
      <c r="L3338" s="931"/>
      <c r="M3338" s="931"/>
      <c r="N3338" s="683"/>
    </row>
    <row r="3339" spans="1:14" s="474" customFormat="1" ht="22.5" x14ac:dyDescent="0.25">
      <c r="A3339" s="1001"/>
      <c r="B3339" s="1004"/>
      <c r="C3339" s="1007"/>
      <c r="D3339" s="996"/>
      <c r="E3339" s="471" t="s">
        <v>8734</v>
      </c>
      <c r="F3339" s="472" t="s">
        <v>9040</v>
      </c>
      <c r="G3339" s="471">
        <v>161</v>
      </c>
      <c r="H3339" s="471" t="s">
        <v>8983</v>
      </c>
      <c r="I3339" s="473"/>
      <c r="J3339" s="473"/>
      <c r="K3339" s="934"/>
      <c r="L3339" s="931"/>
      <c r="M3339" s="931"/>
      <c r="N3339" s="683"/>
    </row>
    <row r="3340" spans="1:14" s="474" customFormat="1" ht="22.5" x14ac:dyDescent="0.25">
      <c r="A3340" s="1001"/>
      <c r="B3340" s="1004"/>
      <c r="C3340" s="1007"/>
      <c r="D3340" s="996"/>
      <c r="E3340" s="471" t="s">
        <v>8103</v>
      </c>
      <c r="F3340" s="472" t="s">
        <v>9038</v>
      </c>
      <c r="G3340" s="471">
        <v>17</v>
      </c>
      <c r="H3340" s="471" t="s">
        <v>8983</v>
      </c>
      <c r="I3340" s="473"/>
      <c r="J3340" s="473"/>
      <c r="K3340" s="934"/>
      <c r="L3340" s="931"/>
      <c r="M3340" s="931"/>
      <c r="N3340" s="683"/>
    </row>
    <row r="3341" spans="1:14" s="474" customFormat="1" ht="22.5" x14ac:dyDescent="0.25">
      <c r="A3341" s="1001"/>
      <c r="B3341" s="1004"/>
      <c r="C3341" s="1007"/>
      <c r="D3341" s="996"/>
      <c r="E3341" s="471" t="s">
        <v>8103</v>
      </c>
      <c r="F3341" s="472" t="s">
        <v>9041</v>
      </c>
      <c r="G3341" s="471">
        <v>1</v>
      </c>
      <c r="H3341" s="471" t="s">
        <v>8983</v>
      </c>
      <c r="I3341" s="473"/>
      <c r="J3341" s="473"/>
      <c r="K3341" s="934"/>
      <c r="L3341" s="931"/>
      <c r="M3341" s="931"/>
      <c r="N3341" s="683"/>
    </row>
    <row r="3342" spans="1:14" s="474" customFormat="1" ht="22.5" x14ac:dyDescent="0.25">
      <c r="A3342" s="1001"/>
      <c r="B3342" s="1004"/>
      <c r="C3342" s="1007"/>
      <c r="D3342" s="996"/>
      <c r="E3342" s="471" t="s">
        <v>8103</v>
      </c>
      <c r="F3342" s="472" t="s">
        <v>9042</v>
      </c>
      <c r="G3342" s="471">
        <v>4</v>
      </c>
      <c r="H3342" s="471" t="s">
        <v>8983</v>
      </c>
      <c r="I3342" s="473"/>
      <c r="J3342" s="473"/>
      <c r="K3342" s="934"/>
      <c r="L3342" s="931"/>
      <c r="M3342" s="931"/>
      <c r="N3342" s="683"/>
    </row>
    <row r="3343" spans="1:14" s="474" customFormat="1" ht="33.75" x14ac:dyDescent="0.25">
      <c r="A3343" s="1001"/>
      <c r="B3343" s="1004"/>
      <c r="C3343" s="1007"/>
      <c r="D3343" s="996"/>
      <c r="E3343" s="471" t="s">
        <v>8005</v>
      </c>
      <c r="F3343" s="472" t="s">
        <v>9038</v>
      </c>
      <c r="G3343" s="471">
        <v>6</v>
      </c>
      <c r="H3343" s="471" t="s">
        <v>8983</v>
      </c>
      <c r="I3343" s="473"/>
      <c r="J3343" s="473"/>
      <c r="K3343" s="934"/>
      <c r="L3343" s="931"/>
      <c r="M3343" s="931"/>
      <c r="N3343" s="683"/>
    </row>
    <row r="3344" spans="1:14" s="474" customFormat="1" ht="33.75" x14ac:dyDescent="0.25">
      <c r="A3344" s="1001"/>
      <c r="B3344" s="1004"/>
      <c r="C3344" s="1007"/>
      <c r="D3344" s="996"/>
      <c r="E3344" s="471" t="s">
        <v>8005</v>
      </c>
      <c r="F3344" s="472" t="s">
        <v>9039</v>
      </c>
      <c r="G3344" s="471">
        <v>2</v>
      </c>
      <c r="H3344" s="471" t="s">
        <v>8983</v>
      </c>
      <c r="I3344" s="473"/>
      <c r="J3344" s="473"/>
      <c r="K3344" s="934"/>
      <c r="L3344" s="931"/>
      <c r="M3344" s="931"/>
      <c r="N3344" s="683"/>
    </row>
    <row r="3345" spans="1:14" s="474" customFormat="1" ht="33.75" x14ac:dyDescent="0.25">
      <c r="A3345" s="1001"/>
      <c r="B3345" s="1004"/>
      <c r="C3345" s="1007"/>
      <c r="D3345" s="996"/>
      <c r="E3345" s="471" t="s">
        <v>8005</v>
      </c>
      <c r="F3345" s="472" t="s">
        <v>9043</v>
      </c>
      <c r="G3345" s="471">
        <v>1</v>
      </c>
      <c r="H3345" s="471" t="s">
        <v>8983</v>
      </c>
      <c r="I3345" s="473"/>
      <c r="J3345" s="473"/>
      <c r="K3345" s="934"/>
      <c r="L3345" s="931"/>
      <c r="M3345" s="931"/>
      <c r="N3345" s="683"/>
    </row>
    <row r="3346" spans="1:14" s="474" customFormat="1" ht="33.75" x14ac:dyDescent="0.25">
      <c r="A3346" s="1001"/>
      <c r="B3346" s="1004"/>
      <c r="C3346" s="1007"/>
      <c r="D3346" s="996"/>
      <c r="E3346" s="471" t="s">
        <v>8005</v>
      </c>
      <c r="F3346" s="472" t="s">
        <v>9044</v>
      </c>
      <c r="G3346" s="471">
        <v>6</v>
      </c>
      <c r="H3346" s="471" t="s">
        <v>8983</v>
      </c>
      <c r="I3346" s="473"/>
      <c r="J3346" s="473"/>
      <c r="K3346" s="934"/>
      <c r="L3346" s="931"/>
      <c r="M3346" s="931"/>
      <c r="N3346" s="683"/>
    </row>
    <row r="3347" spans="1:14" s="474" customFormat="1" ht="33.75" x14ac:dyDescent="0.25">
      <c r="A3347" s="1001"/>
      <c r="B3347" s="1004"/>
      <c r="C3347" s="1007"/>
      <c r="D3347" s="996"/>
      <c r="E3347" s="471" t="s">
        <v>8005</v>
      </c>
      <c r="F3347" s="472" t="s">
        <v>9045</v>
      </c>
      <c r="G3347" s="471">
        <v>1</v>
      </c>
      <c r="H3347" s="471" t="s">
        <v>8983</v>
      </c>
      <c r="I3347" s="473"/>
      <c r="J3347" s="473"/>
      <c r="K3347" s="934"/>
      <c r="L3347" s="931"/>
      <c r="M3347" s="931"/>
      <c r="N3347" s="683"/>
    </row>
    <row r="3348" spans="1:14" s="474" customFormat="1" ht="33.75" x14ac:dyDescent="0.25">
      <c r="A3348" s="1001"/>
      <c r="B3348" s="1004"/>
      <c r="C3348" s="1007"/>
      <c r="D3348" s="996"/>
      <c r="E3348" s="471" t="s">
        <v>8005</v>
      </c>
      <c r="F3348" s="472" t="s">
        <v>9046</v>
      </c>
      <c r="G3348" s="471">
        <v>9</v>
      </c>
      <c r="H3348" s="471" t="s">
        <v>8983</v>
      </c>
      <c r="I3348" s="473"/>
      <c r="J3348" s="473"/>
      <c r="K3348" s="934"/>
      <c r="L3348" s="931"/>
      <c r="M3348" s="931"/>
      <c r="N3348" s="683"/>
    </row>
    <row r="3349" spans="1:14" s="474" customFormat="1" ht="33.75" x14ac:dyDescent="0.25">
      <c r="A3349" s="1001"/>
      <c r="B3349" s="1004"/>
      <c r="C3349" s="1007"/>
      <c r="D3349" s="996"/>
      <c r="E3349" s="471" t="s">
        <v>8005</v>
      </c>
      <c r="F3349" s="472" t="s">
        <v>9047</v>
      </c>
      <c r="G3349" s="471">
        <v>6</v>
      </c>
      <c r="H3349" s="471" t="s">
        <v>8983</v>
      </c>
      <c r="I3349" s="473"/>
      <c r="J3349" s="473"/>
      <c r="K3349" s="934"/>
      <c r="L3349" s="931"/>
      <c r="M3349" s="931"/>
      <c r="N3349" s="683"/>
    </row>
    <row r="3350" spans="1:14" s="474" customFormat="1" ht="33.75" x14ac:dyDescent="0.25">
      <c r="A3350" s="1001"/>
      <c r="B3350" s="1004"/>
      <c r="C3350" s="1007"/>
      <c r="D3350" s="996"/>
      <c r="E3350" s="471" t="s">
        <v>8005</v>
      </c>
      <c r="F3350" s="472" t="s">
        <v>9048</v>
      </c>
      <c r="G3350" s="471">
        <v>2</v>
      </c>
      <c r="H3350" s="471" t="s">
        <v>8983</v>
      </c>
      <c r="I3350" s="473"/>
      <c r="J3350" s="473"/>
      <c r="K3350" s="934"/>
      <c r="L3350" s="931"/>
      <c r="M3350" s="931"/>
      <c r="N3350" s="683"/>
    </row>
    <row r="3351" spans="1:14" s="474" customFormat="1" ht="33.75" x14ac:dyDescent="0.25">
      <c r="A3351" s="1001"/>
      <c r="B3351" s="1004"/>
      <c r="C3351" s="1007"/>
      <c r="D3351" s="996"/>
      <c r="E3351" s="471" t="s">
        <v>8005</v>
      </c>
      <c r="F3351" s="472" t="s">
        <v>9049</v>
      </c>
      <c r="G3351" s="471">
        <v>29</v>
      </c>
      <c r="H3351" s="471" t="s">
        <v>8983</v>
      </c>
      <c r="I3351" s="473"/>
      <c r="J3351" s="473"/>
      <c r="K3351" s="934"/>
      <c r="L3351" s="931"/>
      <c r="M3351" s="931"/>
      <c r="N3351" s="683"/>
    </row>
    <row r="3352" spans="1:14" s="474" customFormat="1" ht="33.75" x14ac:dyDescent="0.25">
      <c r="A3352" s="1001"/>
      <c r="B3352" s="1004"/>
      <c r="C3352" s="1007"/>
      <c r="D3352" s="996"/>
      <c r="E3352" s="471" t="s">
        <v>8111</v>
      </c>
      <c r="F3352" s="472" t="s">
        <v>9039</v>
      </c>
      <c r="G3352" s="471">
        <v>3</v>
      </c>
      <c r="H3352" s="471" t="s">
        <v>8983</v>
      </c>
      <c r="I3352" s="473"/>
      <c r="J3352" s="473"/>
      <c r="K3352" s="934"/>
      <c r="L3352" s="931"/>
      <c r="M3352" s="931"/>
      <c r="N3352" s="683"/>
    </row>
    <row r="3353" spans="1:14" s="474" customFormat="1" ht="33.75" x14ac:dyDescent="0.25">
      <c r="A3353" s="1001"/>
      <c r="B3353" s="1004"/>
      <c r="C3353" s="1007"/>
      <c r="D3353" s="996"/>
      <c r="E3353" s="471" t="s">
        <v>8111</v>
      </c>
      <c r="F3353" s="472" t="s">
        <v>9050</v>
      </c>
      <c r="G3353" s="471">
        <v>1</v>
      </c>
      <c r="H3353" s="471" t="s">
        <v>8983</v>
      </c>
      <c r="I3353" s="473"/>
      <c r="J3353" s="473"/>
      <c r="K3353" s="934"/>
      <c r="L3353" s="931"/>
      <c r="M3353" s="931"/>
      <c r="N3353" s="683"/>
    </row>
    <row r="3354" spans="1:14" s="474" customFormat="1" ht="33.75" x14ac:dyDescent="0.25">
      <c r="A3354" s="1001"/>
      <c r="B3354" s="1004"/>
      <c r="C3354" s="1007"/>
      <c r="D3354" s="996"/>
      <c r="E3354" s="471" t="s">
        <v>8111</v>
      </c>
      <c r="F3354" s="472" t="s">
        <v>9051</v>
      </c>
      <c r="G3354" s="471">
        <v>2</v>
      </c>
      <c r="H3354" s="471" t="s">
        <v>8983</v>
      </c>
      <c r="I3354" s="473"/>
      <c r="J3354" s="473"/>
      <c r="K3354" s="934"/>
      <c r="L3354" s="931"/>
      <c r="M3354" s="931"/>
      <c r="N3354" s="683"/>
    </row>
    <row r="3355" spans="1:14" s="474" customFormat="1" ht="33.75" x14ac:dyDescent="0.25">
      <c r="A3355" s="1001"/>
      <c r="B3355" s="1004"/>
      <c r="C3355" s="1007"/>
      <c r="D3355" s="996"/>
      <c r="E3355" s="471" t="s">
        <v>8111</v>
      </c>
      <c r="F3355" s="472" t="s">
        <v>9042</v>
      </c>
      <c r="G3355" s="471">
        <v>5</v>
      </c>
      <c r="H3355" s="471" t="s">
        <v>8983</v>
      </c>
      <c r="I3355" s="473"/>
      <c r="J3355" s="473"/>
      <c r="K3355" s="934"/>
      <c r="L3355" s="931"/>
      <c r="M3355" s="931"/>
      <c r="N3355" s="683"/>
    </row>
    <row r="3356" spans="1:14" s="474" customFormat="1" ht="33.75" x14ac:dyDescent="0.25">
      <c r="A3356" s="1001"/>
      <c r="B3356" s="1004"/>
      <c r="C3356" s="1007"/>
      <c r="D3356" s="996"/>
      <c r="E3356" s="471" t="s">
        <v>8111</v>
      </c>
      <c r="F3356" s="472" t="s">
        <v>9052</v>
      </c>
      <c r="G3356" s="471">
        <v>2</v>
      </c>
      <c r="H3356" s="471" t="s">
        <v>8983</v>
      </c>
      <c r="I3356" s="473"/>
      <c r="J3356" s="473"/>
      <c r="K3356" s="934"/>
      <c r="L3356" s="931"/>
      <c r="M3356" s="931"/>
      <c r="N3356" s="683"/>
    </row>
    <row r="3357" spans="1:14" s="474" customFormat="1" ht="33.75" x14ac:dyDescent="0.25">
      <c r="A3357" s="1001"/>
      <c r="B3357" s="1004"/>
      <c r="C3357" s="1007"/>
      <c r="D3357" s="996"/>
      <c r="E3357" s="471" t="s">
        <v>8111</v>
      </c>
      <c r="F3357" s="472" t="s">
        <v>9053</v>
      </c>
      <c r="G3357" s="471">
        <v>1</v>
      </c>
      <c r="H3357" s="471" t="s">
        <v>8983</v>
      </c>
      <c r="I3357" s="473"/>
      <c r="J3357" s="473"/>
      <c r="K3357" s="934"/>
      <c r="L3357" s="931"/>
      <c r="M3357" s="931"/>
      <c r="N3357" s="683"/>
    </row>
    <row r="3358" spans="1:14" s="474" customFormat="1" ht="33.75" x14ac:dyDescent="0.25">
      <c r="A3358" s="1001"/>
      <c r="B3358" s="1004"/>
      <c r="C3358" s="1007"/>
      <c r="D3358" s="996"/>
      <c r="E3358" s="471" t="s">
        <v>8111</v>
      </c>
      <c r="F3358" s="472" t="s">
        <v>9054</v>
      </c>
      <c r="G3358" s="471">
        <v>6</v>
      </c>
      <c r="H3358" s="471" t="s">
        <v>8983</v>
      </c>
      <c r="I3358" s="473"/>
      <c r="J3358" s="473"/>
      <c r="K3358" s="934"/>
      <c r="L3358" s="931"/>
      <c r="M3358" s="931"/>
      <c r="N3358" s="683"/>
    </row>
    <row r="3359" spans="1:14" s="474" customFormat="1" ht="33.75" x14ac:dyDescent="0.25">
      <c r="A3359" s="1001"/>
      <c r="B3359" s="1004"/>
      <c r="C3359" s="1007"/>
      <c r="D3359" s="996"/>
      <c r="E3359" s="471" t="s">
        <v>8111</v>
      </c>
      <c r="F3359" s="472" t="s">
        <v>9055</v>
      </c>
      <c r="G3359" s="471">
        <v>1</v>
      </c>
      <c r="H3359" s="471" t="s">
        <v>8983</v>
      </c>
      <c r="I3359" s="473"/>
      <c r="J3359" s="473"/>
      <c r="K3359" s="934"/>
      <c r="L3359" s="931"/>
      <c r="M3359" s="931"/>
      <c r="N3359" s="683"/>
    </row>
    <row r="3360" spans="1:14" s="474" customFormat="1" ht="33.75" x14ac:dyDescent="0.25">
      <c r="A3360" s="1001"/>
      <c r="B3360" s="1004"/>
      <c r="C3360" s="1007"/>
      <c r="D3360" s="996"/>
      <c r="E3360" s="471" t="s">
        <v>8111</v>
      </c>
      <c r="F3360" s="472" t="s">
        <v>9056</v>
      </c>
      <c r="G3360" s="471">
        <v>2</v>
      </c>
      <c r="H3360" s="471" t="s">
        <v>8983</v>
      </c>
      <c r="I3360" s="473"/>
      <c r="J3360" s="473"/>
      <c r="K3360" s="934"/>
      <c r="L3360" s="931"/>
      <c r="M3360" s="931"/>
      <c r="N3360" s="683"/>
    </row>
    <row r="3361" spans="1:14" s="474" customFormat="1" ht="33.75" x14ac:dyDescent="0.25">
      <c r="A3361" s="1001"/>
      <c r="B3361" s="1004"/>
      <c r="C3361" s="1007"/>
      <c r="D3361" s="996"/>
      <c r="E3361" s="471" t="s">
        <v>8111</v>
      </c>
      <c r="F3361" s="472" t="s">
        <v>9057</v>
      </c>
      <c r="G3361" s="471">
        <v>21</v>
      </c>
      <c r="H3361" s="471" t="s">
        <v>8983</v>
      </c>
      <c r="I3361" s="473"/>
      <c r="J3361" s="473"/>
      <c r="K3361" s="934"/>
      <c r="L3361" s="931"/>
      <c r="M3361" s="931"/>
      <c r="N3361" s="683"/>
    </row>
    <row r="3362" spans="1:14" s="474" customFormat="1" ht="22.5" x14ac:dyDescent="0.25">
      <c r="A3362" s="1001"/>
      <c r="B3362" s="1004"/>
      <c r="C3362" s="1007"/>
      <c r="D3362" s="996"/>
      <c r="E3362" s="471" t="s">
        <v>8117</v>
      </c>
      <c r="F3362" s="472" t="s">
        <v>9039</v>
      </c>
      <c r="G3362" s="471">
        <v>2</v>
      </c>
      <c r="H3362" s="471" t="s">
        <v>8983</v>
      </c>
      <c r="I3362" s="473"/>
      <c r="J3362" s="473"/>
      <c r="K3362" s="934"/>
      <c r="L3362" s="931"/>
      <c r="M3362" s="931"/>
      <c r="N3362" s="683"/>
    </row>
    <row r="3363" spans="1:14" s="474" customFormat="1" ht="22.5" x14ac:dyDescent="0.25">
      <c r="A3363" s="1001"/>
      <c r="B3363" s="1004"/>
      <c r="C3363" s="1007"/>
      <c r="D3363" s="996"/>
      <c r="E3363" s="471" t="s">
        <v>8117</v>
      </c>
      <c r="F3363" s="472" t="s">
        <v>9050</v>
      </c>
      <c r="G3363" s="471">
        <v>2</v>
      </c>
      <c r="H3363" s="471" t="s">
        <v>8983</v>
      </c>
      <c r="I3363" s="473"/>
      <c r="J3363" s="473"/>
      <c r="K3363" s="934"/>
      <c r="L3363" s="931"/>
      <c r="M3363" s="931"/>
      <c r="N3363" s="683"/>
    </row>
    <row r="3364" spans="1:14" s="474" customFormat="1" ht="22.5" x14ac:dyDescent="0.25">
      <c r="A3364" s="1001"/>
      <c r="B3364" s="1004"/>
      <c r="C3364" s="1007"/>
      <c r="D3364" s="996"/>
      <c r="E3364" s="471" t="s">
        <v>8117</v>
      </c>
      <c r="F3364" s="472" t="s">
        <v>9040</v>
      </c>
      <c r="G3364" s="471">
        <v>10</v>
      </c>
      <c r="H3364" s="471" t="s">
        <v>8983</v>
      </c>
      <c r="I3364" s="473"/>
      <c r="J3364" s="473"/>
      <c r="K3364" s="934"/>
      <c r="L3364" s="931"/>
      <c r="M3364" s="931"/>
      <c r="N3364" s="683"/>
    </row>
    <row r="3365" spans="1:14" s="474" customFormat="1" ht="22.5" x14ac:dyDescent="0.25">
      <c r="A3365" s="1001"/>
      <c r="B3365" s="1004"/>
      <c r="C3365" s="1007"/>
      <c r="D3365" s="996"/>
      <c r="E3365" s="471" t="s">
        <v>8117</v>
      </c>
      <c r="F3365" s="472" t="s">
        <v>9051</v>
      </c>
      <c r="G3365" s="471">
        <v>3</v>
      </c>
      <c r="H3365" s="471" t="s">
        <v>8983</v>
      </c>
      <c r="I3365" s="473"/>
      <c r="J3365" s="473"/>
      <c r="K3365" s="934"/>
      <c r="L3365" s="931"/>
      <c r="M3365" s="931"/>
      <c r="N3365" s="683"/>
    </row>
    <row r="3366" spans="1:14" s="474" customFormat="1" ht="22.5" x14ac:dyDescent="0.25">
      <c r="A3366" s="1001"/>
      <c r="B3366" s="1004"/>
      <c r="C3366" s="1007"/>
      <c r="D3366" s="996"/>
      <c r="E3366" s="471" t="s">
        <v>8117</v>
      </c>
      <c r="F3366" s="472" t="s">
        <v>9058</v>
      </c>
      <c r="G3366" s="471">
        <v>2</v>
      </c>
      <c r="H3366" s="471" t="s">
        <v>8983</v>
      </c>
      <c r="I3366" s="473"/>
      <c r="J3366" s="473"/>
      <c r="K3366" s="934"/>
      <c r="L3366" s="931"/>
      <c r="M3366" s="931"/>
      <c r="N3366" s="683"/>
    </row>
    <row r="3367" spans="1:14" s="474" customFormat="1" ht="22.5" x14ac:dyDescent="0.25">
      <c r="A3367" s="1001"/>
      <c r="B3367" s="1004"/>
      <c r="C3367" s="1007"/>
      <c r="D3367" s="996"/>
      <c r="E3367" s="471" t="s">
        <v>8117</v>
      </c>
      <c r="F3367" s="472" t="s">
        <v>9042</v>
      </c>
      <c r="G3367" s="471">
        <v>3</v>
      </c>
      <c r="H3367" s="471" t="s">
        <v>8983</v>
      </c>
      <c r="I3367" s="473"/>
      <c r="J3367" s="473"/>
      <c r="K3367" s="934"/>
      <c r="L3367" s="931"/>
      <c r="M3367" s="931"/>
      <c r="N3367" s="683"/>
    </row>
    <row r="3368" spans="1:14" s="474" customFormat="1" ht="22.5" x14ac:dyDescent="0.25">
      <c r="A3368" s="1001"/>
      <c r="B3368" s="1004"/>
      <c r="C3368" s="1007"/>
      <c r="D3368" s="996"/>
      <c r="E3368" s="471" t="s">
        <v>8117</v>
      </c>
      <c r="F3368" s="472" t="s">
        <v>9054</v>
      </c>
      <c r="G3368" s="471">
        <v>6</v>
      </c>
      <c r="H3368" s="471" t="s">
        <v>8983</v>
      </c>
      <c r="I3368" s="473"/>
      <c r="J3368" s="473"/>
      <c r="K3368" s="934"/>
      <c r="L3368" s="931"/>
      <c r="M3368" s="931"/>
      <c r="N3368" s="683"/>
    </row>
    <row r="3369" spans="1:14" s="474" customFormat="1" ht="22.5" x14ac:dyDescent="0.25">
      <c r="A3369" s="1001"/>
      <c r="B3369" s="1004"/>
      <c r="C3369" s="1007"/>
      <c r="D3369" s="996"/>
      <c r="E3369" s="471" t="s">
        <v>8117</v>
      </c>
      <c r="F3369" s="472" t="s">
        <v>9056</v>
      </c>
      <c r="G3369" s="471">
        <v>7</v>
      </c>
      <c r="H3369" s="471" t="s">
        <v>8983</v>
      </c>
      <c r="I3369" s="473"/>
      <c r="J3369" s="473"/>
      <c r="K3369" s="934"/>
      <c r="L3369" s="931"/>
      <c r="M3369" s="931"/>
      <c r="N3369" s="683"/>
    </row>
    <row r="3370" spans="1:14" s="474" customFormat="1" ht="22.5" x14ac:dyDescent="0.25">
      <c r="A3370" s="1001"/>
      <c r="B3370" s="1004"/>
      <c r="C3370" s="1007"/>
      <c r="D3370" s="996"/>
      <c r="E3370" s="471" t="s">
        <v>8117</v>
      </c>
      <c r="F3370" s="472" t="s">
        <v>9057</v>
      </c>
      <c r="G3370" s="471">
        <v>6</v>
      </c>
      <c r="H3370" s="471" t="s">
        <v>8983</v>
      </c>
      <c r="I3370" s="473"/>
      <c r="J3370" s="473"/>
      <c r="K3370" s="934"/>
      <c r="L3370" s="931"/>
      <c r="M3370" s="931"/>
      <c r="N3370" s="683"/>
    </row>
    <row r="3371" spans="1:14" s="474" customFormat="1" ht="22.5" x14ac:dyDescent="0.25">
      <c r="A3371" s="1001"/>
      <c r="B3371" s="1004"/>
      <c r="C3371" s="1007"/>
      <c r="D3371" s="996"/>
      <c r="E3371" s="471" t="s">
        <v>8795</v>
      </c>
      <c r="F3371" s="472" t="s">
        <v>9040</v>
      </c>
      <c r="G3371" s="471">
        <v>16</v>
      </c>
      <c r="H3371" s="471" t="s">
        <v>8983</v>
      </c>
      <c r="I3371" s="473"/>
      <c r="J3371" s="473"/>
      <c r="K3371" s="934"/>
      <c r="L3371" s="931"/>
      <c r="M3371" s="931"/>
      <c r="N3371" s="683"/>
    </row>
    <row r="3372" spans="1:14" s="474" customFormat="1" ht="22.5" x14ac:dyDescent="0.25">
      <c r="A3372" s="1001"/>
      <c r="B3372" s="1004"/>
      <c r="C3372" s="1007"/>
      <c r="D3372" s="996"/>
      <c r="E3372" s="471" t="s">
        <v>8795</v>
      </c>
      <c r="F3372" s="472" t="s">
        <v>9042</v>
      </c>
      <c r="G3372" s="471">
        <v>11</v>
      </c>
      <c r="H3372" s="471" t="s">
        <v>8983</v>
      </c>
      <c r="I3372" s="473"/>
      <c r="J3372" s="473"/>
      <c r="K3372" s="934"/>
      <c r="L3372" s="931"/>
      <c r="M3372" s="931"/>
      <c r="N3372" s="683"/>
    </row>
    <row r="3373" spans="1:14" s="474" customFormat="1" ht="22.5" x14ac:dyDescent="0.25">
      <c r="A3373" s="1001"/>
      <c r="B3373" s="1004"/>
      <c r="C3373" s="1007"/>
      <c r="D3373" s="996"/>
      <c r="E3373" s="471" t="s">
        <v>8795</v>
      </c>
      <c r="F3373" s="472" t="s">
        <v>9054</v>
      </c>
      <c r="G3373" s="471">
        <v>13</v>
      </c>
      <c r="H3373" s="471" t="s">
        <v>8983</v>
      </c>
      <c r="I3373" s="473"/>
      <c r="J3373" s="473"/>
      <c r="K3373" s="934"/>
      <c r="L3373" s="931"/>
      <c r="M3373" s="931"/>
      <c r="N3373" s="683"/>
    </row>
    <row r="3374" spans="1:14" s="474" customFormat="1" ht="22.5" x14ac:dyDescent="0.25">
      <c r="A3374" s="1001"/>
      <c r="B3374" s="1004"/>
      <c r="C3374" s="1007"/>
      <c r="D3374" s="996"/>
      <c r="E3374" s="471" t="s">
        <v>8795</v>
      </c>
      <c r="F3374" s="472" t="s">
        <v>9057</v>
      </c>
      <c r="G3374" s="471">
        <v>8</v>
      </c>
      <c r="H3374" s="471" t="s">
        <v>8983</v>
      </c>
      <c r="I3374" s="473"/>
      <c r="J3374" s="473"/>
      <c r="K3374" s="934"/>
      <c r="L3374" s="931"/>
      <c r="M3374" s="931"/>
      <c r="N3374" s="683"/>
    </row>
    <row r="3375" spans="1:14" s="474" customFormat="1" ht="22.5" x14ac:dyDescent="0.25">
      <c r="A3375" s="1001"/>
      <c r="B3375" s="1004"/>
      <c r="C3375" s="1007"/>
      <c r="D3375" s="996"/>
      <c r="E3375" s="471" t="s">
        <v>8809</v>
      </c>
      <c r="F3375" s="472" t="s">
        <v>9050</v>
      </c>
      <c r="G3375" s="471">
        <v>4</v>
      </c>
      <c r="H3375" s="471" t="s">
        <v>8983</v>
      </c>
      <c r="I3375" s="473"/>
      <c r="J3375" s="473"/>
      <c r="K3375" s="934"/>
      <c r="L3375" s="931"/>
      <c r="M3375" s="931"/>
      <c r="N3375" s="683"/>
    </row>
    <row r="3376" spans="1:14" s="474" customFormat="1" ht="22.5" x14ac:dyDescent="0.25">
      <c r="A3376" s="1001"/>
      <c r="B3376" s="1004"/>
      <c r="C3376" s="1007"/>
      <c r="D3376" s="996"/>
      <c r="E3376" s="471" t="s">
        <v>8809</v>
      </c>
      <c r="F3376" s="472" t="s">
        <v>9057</v>
      </c>
      <c r="G3376" s="471">
        <v>6</v>
      </c>
      <c r="H3376" s="471" t="s">
        <v>8983</v>
      </c>
      <c r="I3376" s="473"/>
      <c r="J3376" s="473"/>
      <c r="K3376" s="934"/>
      <c r="L3376" s="931"/>
      <c r="M3376" s="931"/>
      <c r="N3376" s="683"/>
    </row>
    <row r="3377" spans="1:14" s="474" customFormat="1" ht="22.5" x14ac:dyDescent="0.25">
      <c r="A3377" s="1001"/>
      <c r="B3377" s="1004"/>
      <c r="C3377" s="1007"/>
      <c r="D3377" s="996"/>
      <c r="E3377" s="471" t="s">
        <v>8127</v>
      </c>
      <c r="F3377" s="472" t="s">
        <v>9038</v>
      </c>
      <c r="G3377" s="471">
        <v>1</v>
      </c>
      <c r="H3377" s="471" t="s">
        <v>8983</v>
      </c>
      <c r="I3377" s="473"/>
      <c r="J3377" s="473"/>
      <c r="K3377" s="934"/>
      <c r="L3377" s="931"/>
      <c r="M3377" s="931"/>
      <c r="N3377" s="683"/>
    </row>
    <row r="3378" spans="1:14" s="474" customFormat="1" ht="22.5" x14ac:dyDescent="0.25">
      <c r="A3378" s="1001"/>
      <c r="B3378" s="1004"/>
      <c r="C3378" s="1007"/>
      <c r="D3378" s="996"/>
      <c r="E3378" s="471" t="s">
        <v>8127</v>
      </c>
      <c r="F3378" s="472" t="s">
        <v>9041</v>
      </c>
      <c r="G3378" s="471">
        <v>4</v>
      </c>
      <c r="H3378" s="471" t="s">
        <v>8983</v>
      </c>
      <c r="I3378" s="473"/>
      <c r="J3378" s="473"/>
      <c r="K3378" s="934"/>
      <c r="L3378" s="931"/>
      <c r="M3378" s="931"/>
      <c r="N3378" s="683"/>
    </row>
    <row r="3379" spans="1:14" s="474" customFormat="1" ht="22.5" x14ac:dyDescent="0.25">
      <c r="A3379" s="1001"/>
      <c r="B3379" s="1004"/>
      <c r="C3379" s="1007"/>
      <c r="D3379" s="996"/>
      <c r="E3379" s="471" t="s">
        <v>8127</v>
      </c>
      <c r="F3379" s="472" t="s">
        <v>9042</v>
      </c>
      <c r="G3379" s="471">
        <v>6</v>
      </c>
      <c r="H3379" s="471" t="s">
        <v>8983</v>
      </c>
      <c r="I3379" s="473"/>
      <c r="J3379" s="473"/>
      <c r="K3379" s="934"/>
      <c r="L3379" s="931"/>
      <c r="M3379" s="931"/>
      <c r="N3379" s="683"/>
    </row>
    <row r="3380" spans="1:14" s="474" customFormat="1" ht="22.5" x14ac:dyDescent="0.25">
      <c r="A3380" s="1001"/>
      <c r="B3380" s="1004"/>
      <c r="C3380" s="1007"/>
      <c r="D3380" s="996"/>
      <c r="E3380" s="471" t="s">
        <v>8127</v>
      </c>
      <c r="F3380" s="472" t="s">
        <v>9054</v>
      </c>
      <c r="G3380" s="471">
        <v>1</v>
      </c>
      <c r="H3380" s="471" t="s">
        <v>8983</v>
      </c>
      <c r="I3380" s="473"/>
      <c r="J3380" s="473"/>
      <c r="K3380" s="934"/>
      <c r="L3380" s="931"/>
      <c r="M3380" s="931"/>
      <c r="N3380" s="683"/>
    </row>
    <row r="3381" spans="1:14" s="474" customFormat="1" ht="22.5" x14ac:dyDescent="0.25">
      <c r="A3381" s="1001"/>
      <c r="B3381" s="1004"/>
      <c r="C3381" s="1007"/>
      <c r="D3381" s="996"/>
      <c r="E3381" s="471" t="s">
        <v>8127</v>
      </c>
      <c r="F3381" s="472" t="s">
        <v>9057</v>
      </c>
      <c r="G3381" s="471">
        <v>15</v>
      </c>
      <c r="H3381" s="471" t="s">
        <v>8983</v>
      </c>
      <c r="I3381" s="473"/>
      <c r="J3381" s="473"/>
      <c r="K3381" s="934"/>
      <c r="L3381" s="931"/>
      <c r="M3381" s="931"/>
      <c r="N3381" s="683"/>
    </row>
    <row r="3382" spans="1:14" s="474" customFormat="1" ht="22.5" x14ac:dyDescent="0.25">
      <c r="A3382" s="1001"/>
      <c r="B3382" s="1004"/>
      <c r="C3382" s="1007"/>
      <c r="D3382" s="996"/>
      <c r="E3382" s="471" t="s">
        <v>8824</v>
      </c>
      <c r="F3382" s="472" t="s">
        <v>9059</v>
      </c>
      <c r="G3382" s="471">
        <v>12</v>
      </c>
      <c r="H3382" s="471" t="s">
        <v>8983</v>
      </c>
      <c r="I3382" s="473"/>
      <c r="J3382" s="473"/>
      <c r="K3382" s="934"/>
      <c r="L3382" s="931"/>
      <c r="M3382" s="931"/>
      <c r="N3382" s="683"/>
    </row>
    <row r="3383" spans="1:14" s="474" customFormat="1" ht="22.5" x14ac:dyDescent="0.25">
      <c r="A3383" s="1001"/>
      <c r="B3383" s="1004"/>
      <c r="C3383" s="1007"/>
      <c r="D3383" s="996"/>
      <c r="E3383" s="471" t="s">
        <v>8824</v>
      </c>
      <c r="F3383" s="472" t="s">
        <v>9060</v>
      </c>
      <c r="G3383" s="471">
        <v>1</v>
      </c>
      <c r="H3383" s="471" t="s">
        <v>8983</v>
      </c>
      <c r="I3383" s="473"/>
      <c r="J3383" s="473"/>
      <c r="K3383" s="934"/>
      <c r="L3383" s="931"/>
      <c r="M3383" s="931"/>
      <c r="N3383" s="683"/>
    </row>
    <row r="3384" spans="1:14" s="474" customFormat="1" ht="22.5" x14ac:dyDescent="0.25">
      <c r="A3384" s="1001"/>
      <c r="B3384" s="1004"/>
      <c r="C3384" s="1007"/>
      <c r="D3384" s="996"/>
      <c r="E3384" s="471" t="s">
        <v>8824</v>
      </c>
      <c r="F3384" s="472" t="s">
        <v>9041</v>
      </c>
      <c r="G3384" s="471">
        <v>2</v>
      </c>
      <c r="H3384" s="471" t="s">
        <v>8983</v>
      </c>
      <c r="I3384" s="473"/>
      <c r="J3384" s="473"/>
      <c r="K3384" s="934"/>
      <c r="L3384" s="931"/>
      <c r="M3384" s="931"/>
      <c r="N3384" s="683"/>
    </row>
    <row r="3385" spans="1:14" s="474" customFormat="1" ht="22.5" x14ac:dyDescent="0.25">
      <c r="A3385" s="1001"/>
      <c r="B3385" s="1004"/>
      <c r="C3385" s="1007"/>
      <c r="D3385" s="996"/>
      <c r="E3385" s="471" t="s">
        <v>8824</v>
      </c>
      <c r="F3385" s="472" t="s">
        <v>9051</v>
      </c>
      <c r="G3385" s="471">
        <v>1</v>
      </c>
      <c r="H3385" s="471" t="s">
        <v>8983</v>
      </c>
      <c r="I3385" s="473"/>
      <c r="J3385" s="473"/>
      <c r="K3385" s="934"/>
      <c r="L3385" s="931"/>
      <c r="M3385" s="931"/>
      <c r="N3385" s="683"/>
    </row>
    <row r="3386" spans="1:14" s="474" customFormat="1" ht="22.5" x14ac:dyDescent="0.25">
      <c r="A3386" s="1001"/>
      <c r="B3386" s="1004"/>
      <c r="C3386" s="1007"/>
      <c r="D3386" s="996"/>
      <c r="E3386" s="471" t="s">
        <v>8824</v>
      </c>
      <c r="F3386" s="472" t="s">
        <v>9058</v>
      </c>
      <c r="G3386" s="471">
        <v>2</v>
      </c>
      <c r="H3386" s="471" t="s">
        <v>8983</v>
      </c>
      <c r="I3386" s="473"/>
      <c r="J3386" s="473"/>
      <c r="K3386" s="934"/>
      <c r="L3386" s="931"/>
      <c r="M3386" s="931"/>
      <c r="N3386" s="683"/>
    </row>
    <row r="3387" spans="1:14" s="474" customFormat="1" ht="22.5" x14ac:dyDescent="0.25">
      <c r="A3387" s="1001"/>
      <c r="B3387" s="1004"/>
      <c r="C3387" s="1007"/>
      <c r="D3387" s="996"/>
      <c r="E3387" s="471" t="s">
        <v>8824</v>
      </c>
      <c r="F3387" s="472" t="s">
        <v>9042</v>
      </c>
      <c r="G3387" s="471">
        <v>22</v>
      </c>
      <c r="H3387" s="471" t="s">
        <v>8983</v>
      </c>
      <c r="I3387" s="473"/>
      <c r="J3387" s="473"/>
      <c r="K3387" s="934"/>
      <c r="L3387" s="931"/>
      <c r="M3387" s="931"/>
      <c r="N3387" s="683"/>
    </row>
    <row r="3388" spans="1:14" s="474" customFormat="1" ht="22.5" x14ac:dyDescent="0.25">
      <c r="A3388" s="1001"/>
      <c r="B3388" s="1004"/>
      <c r="C3388" s="1007"/>
      <c r="D3388" s="996"/>
      <c r="E3388" s="471" t="s">
        <v>8824</v>
      </c>
      <c r="F3388" s="472" t="s">
        <v>9053</v>
      </c>
      <c r="G3388" s="471">
        <v>3</v>
      </c>
      <c r="H3388" s="471" t="s">
        <v>8983</v>
      </c>
      <c r="I3388" s="473"/>
      <c r="J3388" s="473"/>
      <c r="K3388" s="934"/>
      <c r="L3388" s="931"/>
      <c r="M3388" s="931"/>
      <c r="N3388" s="683"/>
    </row>
    <row r="3389" spans="1:14" s="474" customFormat="1" ht="22.5" x14ac:dyDescent="0.25">
      <c r="A3389" s="1001"/>
      <c r="B3389" s="1004"/>
      <c r="C3389" s="1007"/>
      <c r="D3389" s="996"/>
      <c r="E3389" s="471" t="s">
        <v>8824</v>
      </c>
      <c r="F3389" s="472" t="s">
        <v>9054</v>
      </c>
      <c r="G3389" s="471">
        <v>1</v>
      </c>
      <c r="H3389" s="471" t="s">
        <v>8983</v>
      </c>
      <c r="I3389" s="473"/>
      <c r="J3389" s="473"/>
      <c r="K3389" s="934"/>
      <c r="L3389" s="931"/>
      <c r="M3389" s="931"/>
      <c r="N3389" s="683"/>
    </row>
    <row r="3390" spans="1:14" s="474" customFormat="1" ht="33.75" x14ac:dyDescent="0.25">
      <c r="A3390" s="1001"/>
      <c r="B3390" s="1004"/>
      <c r="C3390" s="1007"/>
      <c r="D3390" s="996"/>
      <c r="E3390" s="471" t="s">
        <v>8007</v>
      </c>
      <c r="F3390" s="472" t="s">
        <v>9040</v>
      </c>
      <c r="G3390" s="471">
        <v>14</v>
      </c>
      <c r="H3390" s="471" t="s">
        <v>8983</v>
      </c>
      <c r="I3390" s="473"/>
      <c r="J3390" s="473"/>
      <c r="K3390" s="934"/>
      <c r="L3390" s="931"/>
      <c r="M3390" s="931"/>
      <c r="N3390" s="683"/>
    </row>
    <row r="3391" spans="1:14" s="474" customFormat="1" ht="33.75" x14ac:dyDescent="0.25">
      <c r="A3391" s="1001"/>
      <c r="B3391" s="1004"/>
      <c r="C3391" s="1007"/>
      <c r="D3391" s="996"/>
      <c r="E3391" s="471" t="s">
        <v>8007</v>
      </c>
      <c r="F3391" s="472" t="s">
        <v>9051</v>
      </c>
      <c r="G3391" s="471">
        <v>16</v>
      </c>
      <c r="H3391" s="471" t="s">
        <v>8983</v>
      </c>
      <c r="I3391" s="473"/>
      <c r="J3391" s="473"/>
      <c r="K3391" s="934"/>
      <c r="L3391" s="931"/>
      <c r="M3391" s="931"/>
      <c r="N3391" s="683"/>
    </row>
    <row r="3392" spans="1:14" s="474" customFormat="1" ht="33.75" x14ac:dyDescent="0.25">
      <c r="A3392" s="1001"/>
      <c r="B3392" s="1004"/>
      <c r="C3392" s="1007"/>
      <c r="D3392" s="996"/>
      <c r="E3392" s="471" t="s">
        <v>8007</v>
      </c>
      <c r="F3392" s="472" t="s">
        <v>9058</v>
      </c>
      <c r="G3392" s="471">
        <v>6</v>
      </c>
      <c r="H3392" s="471" t="s">
        <v>8983</v>
      </c>
      <c r="I3392" s="473"/>
      <c r="J3392" s="473"/>
      <c r="K3392" s="934"/>
      <c r="L3392" s="931"/>
      <c r="M3392" s="931"/>
      <c r="N3392" s="683"/>
    </row>
    <row r="3393" spans="1:14" s="474" customFormat="1" ht="33.75" x14ac:dyDescent="0.25">
      <c r="A3393" s="1001"/>
      <c r="B3393" s="1004"/>
      <c r="C3393" s="1007"/>
      <c r="D3393" s="996"/>
      <c r="E3393" s="471" t="s">
        <v>8007</v>
      </c>
      <c r="F3393" s="472" t="s">
        <v>9042</v>
      </c>
      <c r="G3393" s="471">
        <v>61</v>
      </c>
      <c r="H3393" s="471" t="s">
        <v>8983</v>
      </c>
      <c r="I3393" s="473"/>
      <c r="J3393" s="473"/>
      <c r="K3393" s="934"/>
      <c r="L3393" s="931"/>
      <c r="M3393" s="931"/>
      <c r="N3393" s="683"/>
    </row>
    <row r="3394" spans="1:14" s="474" customFormat="1" ht="33.75" x14ac:dyDescent="0.25">
      <c r="A3394" s="1001"/>
      <c r="B3394" s="1004"/>
      <c r="C3394" s="1007"/>
      <c r="D3394" s="996"/>
      <c r="E3394" s="471" t="s">
        <v>8007</v>
      </c>
      <c r="F3394" s="472" t="s">
        <v>9054</v>
      </c>
      <c r="G3394" s="471">
        <v>43</v>
      </c>
      <c r="H3394" s="471" t="s">
        <v>8983</v>
      </c>
      <c r="I3394" s="473"/>
      <c r="J3394" s="473"/>
      <c r="K3394" s="934"/>
      <c r="L3394" s="931"/>
      <c r="M3394" s="931"/>
      <c r="N3394" s="683"/>
    </row>
    <row r="3395" spans="1:14" s="474" customFormat="1" ht="33.75" x14ac:dyDescent="0.25">
      <c r="A3395" s="1001"/>
      <c r="B3395" s="1004"/>
      <c r="C3395" s="1007"/>
      <c r="D3395" s="996"/>
      <c r="E3395" s="471" t="s">
        <v>8007</v>
      </c>
      <c r="F3395" s="472" t="s">
        <v>9057</v>
      </c>
      <c r="G3395" s="471">
        <v>1</v>
      </c>
      <c r="H3395" s="471" t="s">
        <v>8983</v>
      </c>
      <c r="I3395" s="473"/>
      <c r="J3395" s="473"/>
      <c r="K3395" s="934"/>
      <c r="L3395" s="931"/>
      <c r="M3395" s="931"/>
      <c r="N3395" s="683"/>
    </row>
    <row r="3396" spans="1:14" s="474" customFormat="1" ht="22.5" x14ac:dyDescent="0.25">
      <c r="A3396" s="1001"/>
      <c r="B3396" s="1004"/>
      <c r="C3396" s="1007"/>
      <c r="D3396" s="996"/>
      <c r="E3396" s="471" t="s">
        <v>8848</v>
      </c>
      <c r="F3396" s="472" t="s">
        <v>9040</v>
      </c>
      <c r="G3396" s="471">
        <v>2</v>
      </c>
      <c r="H3396" s="471" t="s">
        <v>8983</v>
      </c>
      <c r="I3396" s="473"/>
      <c r="J3396" s="473"/>
      <c r="K3396" s="934"/>
      <c r="L3396" s="931"/>
      <c r="M3396" s="931"/>
      <c r="N3396" s="683"/>
    </row>
    <row r="3397" spans="1:14" s="474" customFormat="1" ht="22.5" x14ac:dyDescent="0.25">
      <c r="A3397" s="1001"/>
      <c r="B3397" s="1004"/>
      <c r="C3397" s="1007"/>
      <c r="D3397" s="996"/>
      <c r="E3397" s="471" t="s">
        <v>8848</v>
      </c>
      <c r="F3397" s="472" t="s">
        <v>9059</v>
      </c>
      <c r="G3397" s="471">
        <v>1</v>
      </c>
      <c r="H3397" s="471" t="s">
        <v>8983</v>
      </c>
      <c r="I3397" s="473"/>
      <c r="J3397" s="473"/>
      <c r="K3397" s="934"/>
      <c r="L3397" s="931"/>
      <c r="M3397" s="931"/>
      <c r="N3397" s="683"/>
    </row>
    <row r="3398" spans="1:14" s="474" customFormat="1" ht="22.5" x14ac:dyDescent="0.25">
      <c r="A3398" s="1001"/>
      <c r="B3398" s="1004"/>
      <c r="C3398" s="1007"/>
      <c r="D3398" s="996"/>
      <c r="E3398" s="471" t="s">
        <v>8848</v>
      </c>
      <c r="F3398" s="472" t="s">
        <v>9051</v>
      </c>
      <c r="G3398" s="471">
        <v>5</v>
      </c>
      <c r="H3398" s="471" t="s">
        <v>8983</v>
      </c>
      <c r="I3398" s="473"/>
      <c r="J3398" s="473"/>
      <c r="K3398" s="934"/>
      <c r="L3398" s="931"/>
      <c r="M3398" s="931"/>
      <c r="N3398" s="683"/>
    </row>
    <row r="3399" spans="1:14" s="474" customFormat="1" ht="22.5" x14ac:dyDescent="0.25">
      <c r="A3399" s="1001"/>
      <c r="B3399" s="1004"/>
      <c r="C3399" s="1007"/>
      <c r="D3399" s="996"/>
      <c r="E3399" s="471" t="s">
        <v>8848</v>
      </c>
      <c r="F3399" s="472" t="s">
        <v>9058</v>
      </c>
      <c r="G3399" s="471">
        <v>3</v>
      </c>
      <c r="H3399" s="471" t="s">
        <v>8983</v>
      </c>
      <c r="I3399" s="473"/>
      <c r="J3399" s="473"/>
      <c r="K3399" s="934"/>
      <c r="L3399" s="931"/>
      <c r="M3399" s="931"/>
      <c r="N3399" s="683"/>
    </row>
    <row r="3400" spans="1:14" s="474" customFormat="1" ht="22.5" x14ac:dyDescent="0.25">
      <c r="A3400" s="1001"/>
      <c r="B3400" s="1004"/>
      <c r="C3400" s="1007"/>
      <c r="D3400" s="996"/>
      <c r="E3400" s="471" t="s">
        <v>8848</v>
      </c>
      <c r="F3400" s="472" t="s">
        <v>9042</v>
      </c>
      <c r="G3400" s="471">
        <v>28</v>
      </c>
      <c r="H3400" s="471" t="s">
        <v>8983</v>
      </c>
      <c r="I3400" s="473"/>
      <c r="J3400" s="473"/>
      <c r="K3400" s="934"/>
      <c r="L3400" s="931"/>
      <c r="M3400" s="931"/>
      <c r="N3400" s="683"/>
    </row>
    <row r="3401" spans="1:14" s="474" customFormat="1" ht="22.5" x14ac:dyDescent="0.25">
      <c r="A3401" s="1002"/>
      <c r="B3401" s="1005"/>
      <c r="C3401" s="1008"/>
      <c r="D3401" s="996"/>
      <c r="E3401" s="471" t="s">
        <v>8848</v>
      </c>
      <c r="F3401" s="472" t="s">
        <v>9054</v>
      </c>
      <c r="G3401" s="471">
        <v>1</v>
      </c>
      <c r="H3401" s="471" t="s">
        <v>8983</v>
      </c>
      <c r="I3401" s="473"/>
      <c r="J3401" s="473"/>
      <c r="K3401" s="935"/>
      <c r="L3401" s="932"/>
      <c r="M3401" s="932"/>
      <c r="N3401" s="683"/>
    </row>
    <row r="3402" spans="1:14" s="474" customFormat="1" ht="33.75" x14ac:dyDescent="0.25">
      <c r="A3402" s="1000" t="s">
        <v>9061</v>
      </c>
      <c r="B3402" s="1003" t="s">
        <v>6681</v>
      </c>
      <c r="C3402" s="1006" t="s">
        <v>7923</v>
      </c>
      <c r="D3402" s="1000" t="s">
        <v>8151</v>
      </c>
      <c r="E3402" s="471" t="s">
        <v>9062</v>
      </c>
      <c r="F3402" s="472" t="s">
        <v>9063</v>
      </c>
      <c r="G3402" s="471">
        <v>4</v>
      </c>
      <c r="H3402" s="471"/>
      <c r="I3402" s="473"/>
      <c r="J3402" s="473"/>
      <c r="K3402" s="933"/>
      <c r="L3402" s="930"/>
      <c r="M3402" s="930"/>
      <c r="N3402" s="683"/>
    </row>
    <row r="3403" spans="1:14" s="474" customFormat="1" ht="45" x14ac:dyDescent="0.25">
      <c r="A3403" s="1001"/>
      <c r="B3403" s="1004"/>
      <c r="C3403" s="1007"/>
      <c r="D3403" s="1001"/>
      <c r="E3403" s="471" t="s">
        <v>9064</v>
      </c>
      <c r="F3403" s="472" t="s">
        <v>9063</v>
      </c>
      <c r="G3403" s="471">
        <v>2</v>
      </c>
      <c r="H3403" s="471"/>
      <c r="I3403" s="473"/>
      <c r="J3403" s="473"/>
      <c r="K3403" s="934"/>
      <c r="L3403" s="931"/>
      <c r="M3403" s="931"/>
      <c r="N3403" s="683"/>
    </row>
    <row r="3404" spans="1:14" s="474" customFormat="1" ht="45" x14ac:dyDescent="0.25">
      <c r="A3404" s="1001"/>
      <c r="B3404" s="1004"/>
      <c r="C3404" s="1007"/>
      <c r="D3404" s="1001"/>
      <c r="E3404" s="471" t="s">
        <v>9065</v>
      </c>
      <c r="F3404" s="472" t="s">
        <v>9063</v>
      </c>
      <c r="G3404" s="471">
        <v>2</v>
      </c>
      <c r="H3404" s="471"/>
      <c r="I3404" s="473"/>
      <c r="J3404" s="473"/>
      <c r="K3404" s="934"/>
      <c r="L3404" s="931"/>
      <c r="M3404" s="931"/>
      <c r="N3404" s="683"/>
    </row>
    <row r="3405" spans="1:14" s="474" customFormat="1" ht="33.75" x14ac:dyDescent="0.25">
      <c r="A3405" s="1001"/>
      <c r="B3405" s="1004"/>
      <c r="C3405" s="1007"/>
      <c r="D3405" s="1001"/>
      <c r="E3405" s="471" t="s">
        <v>9066</v>
      </c>
      <c r="F3405" s="472" t="s">
        <v>9063</v>
      </c>
      <c r="G3405" s="471">
        <v>2</v>
      </c>
      <c r="H3405" s="471"/>
      <c r="I3405" s="473"/>
      <c r="J3405" s="473"/>
      <c r="K3405" s="934"/>
      <c r="L3405" s="931"/>
      <c r="M3405" s="931"/>
      <c r="N3405" s="683"/>
    </row>
    <row r="3406" spans="1:14" s="474" customFormat="1" ht="33.75" x14ac:dyDescent="0.25">
      <c r="A3406" s="1001"/>
      <c r="B3406" s="1004"/>
      <c r="C3406" s="1007"/>
      <c r="D3406" s="1001"/>
      <c r="E3406" s="471" t="s">
        <v>9067</v>
      </c>
      <c r="F3406" s="472" t="s">
        <v>9063</v>
      </c>
      <c r="G3406" s="471">
        <v>2</v>
      </c>
      <c r="H3406" s="471"/>
      <c r="I3406" s="473"/>
      <c r="J3406" s="473"/>
      <c r="K3406" s="934"/>
      <c r="L3406" s="931"/>
      <c r="M3406" s="931"/>
      <c r="N3406" s="683"/>
    </row>
    <row r="3407" spans="1:14" s="474" customFormat="1" ht="33.75" x14ac:dyDescent="0.25">
      <c r="A3407" s="1001"/>
      <c r="B3407" s="1004"/>
      <c r="C3407" s="1007"/>
      <c r="D3407" s="1001"/>
      <c r="E3407" s="471" t="s">
        <v>9068</v>
      </c>
      <c r="F3407" s="472" t="s">
        <v>9063</v>
      </c>
      <c r="G3407" s="471">
        <v>2</v>
      </c>
      <c r="H3407" s="471"/>
      <c r="I3407" s="473"/>
      <c r="J3407" s="473"/>
      <c r="K3407" s="934"/>
      <c r="L3407" s="931"/>
      <c r="M3407" s="931"/>
      <c r="N3407" s="683"/>
    </row>
    <row r="3408" spans="1:14" s="474" customFormat="1" ht="33.75" x14ac:dyDescent="0.25">
      <c r="A3408" s="1001"/>
      <c r="B3408" s="1004"/>
      <c r="C3408" s="1007"/>
      <c r="D3408" s="1001"/>
      <c r="E3408" s="471" t="s">
        <v>9069</v>
      </c>
      <c r="F3408" s="472" t="s">
        <v>9063</v>
      </c>
      <c r="G3408" s="471">
        <v>2</v>
      </c>
      <c r="H3408" s="471"/>
      <c r="I3408" s="473"/>
      <c r="J3408" s="473"/>
      <c r="K3408" s="934"/>
      <c r="L3408" s="931"/>
      <c r="M3408" s="931"/>
      <c r="N3408" s="683"/>
    </row>
    <row r="3409" spans="1:14" s="474" customFormat="1" ht="33.75" x14ac:dyDescent="0.25">
      <c r="A3409" s="1001"/>
      <c r="B3409" s="1004"/>
      <c r="C3409" s="1007"/>
      <c r="D3409" s="1001"/>
      <c r="E3409" s="471" t="s">
        <v>9070</v>
      </c>
      <c r="F3409" s="472" t="s">
        <v>9063</v>
      </c>
      <c r="G3409" s="471">
        <v>2</v>
      </c>
      <c r="H3409" s="471"/>
      <c r="I3409" s="473"/>
      <c r="J3409" s="473"/>
      <c r="K3409" s="934"/>
      <c r="L3409" s="931"/>
      <c r="M3409" s="931"/>
      <c r="N3409" s="683"/>
    </row>
    <row r="3410" spans="1:14" s="474" customFormat="1" ht="33.75" x14ac:dyDescent="0.25">
      <c r="A3410" s="1001"/>
      <c r="B3410" s="1004"/>
      <c r="C3410" s="1007"/>
      <c r="D3410" s="1001"/>
      <c r="E3410" s="471" t="s">
        <v>9071</v>
      </c>
      <c r="F3410" s="472" t="s">
        <v>9063</v>
      </c>
      <c r="G3410" s="471">
        <v>2</v>
      </c>
      <c r="H3410" s="471"/>
      <c r="I3410" s="473"/>
      <c r="J3410" s="473"/>
      <c r="K3410" s="934"/>
      <c r="L3410" s="931"/>
      <c r="M3410" s="931"/>
      <c r="N3410" s="683"/>
    </row>
    <row r="3411" spans="1:14" s="474" customFormat="1" ht="45" x14ac:dyDescent="0.25">
      <c r="A3411" s="1001"/>
      <c r="B3411" s="1004"/>
      <c r="C3411" s="1007"/>
      <c r="D3411" s="1001"/>
      <c r="E3411" s="471" t="s">
        <v>9072</v>
      </c>
      <c r="F3411" s="472" t="s">
        <v>9063</v>
      </c>
      <c r="G3411" s="471">
        <v>2</v>
      </c>
      <c r="H3411" s="471"/>
      <c r="I3411" s="473"/>
      <c r="J3411" s="473"/>
      <c r="K3411" s="934"/>
      <c r="L3411" s="931"/>
      <c r="M3411" s="931"/>
      <c r="N3411" s="683"/>
    </row>
    <row r="3412" spans="1:14" s="474" customFormat="1" ht="33.75" x14ac:dyDescent="0.25">
      <c r="A3412" s="1001"/>
      <c r="B3412" s="1004"/>
      <c r="C3412" s="1007"/>
      <c r="D3412" s="1001"/>
      <c r="E3412" s="471" t="s">
        <v>9073</v>
      </c>
      <c r="F3412" s="472" t="s">
        <v>9063</v>
      </c>
      <c r="G3412" s="471">
        <v>2</v>
      </c>
      <c r="H3412" s="471"/>
      <c r="I3412" s="473"/>
      <c r="J3412" s="473"/>
      <c r="K3412" s="934"/>
      <c r="L3412" s="931"/>
      <c r="M3412" s="931"/>
      <c r="N3412" s="683"/>
    </row>
    <row r="3413" spans="1:14" s="474" customFormat="1" ht="22.5" x14ac:dyDescent="0.25">
      <c r="A3413" s="1001"/>
      <c r="B3413" s="1004"/>
      <c r="C3413" s="1007"/>
      <c r="D3413" s="1001"/>
      <c r="E3413" s="471" t="s">
        <v>9074</v>
      </c>
      <c r="F3413" s="472" t="s">
        <v>9063</v>
      </c>
      <c r="G3413" s="471">
        <v>2</v>
      </c>
      <c r="H3413" s="471"/>
      <c r="I3413" s="473"/>
      <c r="J3413" s="473"/>
      <c r="K3413" s="934"/>
      <c r="L3413" s="931"/>
      <c r="M3413" s="931"/>
      <c r="N3413" s="683"/>
    </row>
    <row r="3414" spans="1:14" s="474" customFormat="1" ht="33.75" x14ac:dyDescent="0.25">
      <c r="A3414" s="1001"/>
      <c r="B3414" s="1004"/>
      <c r="C3414" s="1007"/>
      <c r="D3414" s="1001"/>
      <c r="E3414" s="471" t="s">
        <v>9075</v>
      </c>
      <c r="F3414" s="472" t="s">
        <v>9063</v>
      </c>
      <c r="G3414" s="471">
        <v>2</v>
      </c>
      <c r="H3414" s="471"/>
      <c r="I3414" s="473"/>
      <c r="J3414" s="473"/>
      <c r="K3414" s="934"/>
      <c r="L3414" s="931"/>
      <c r="M3414" s="931"/>
      <c r="N3414" s="683"/>
    </row>
    <row r="3415" spans="1:14" s="474" customFormat="1" ht="45" x14ac:dyDescent="0.25">
      <c r="A3415" s="1001"/>
      <c r="B3415" s="1004"/>
      <c r="C3415" s="1007"/>
      <c r="D3415" s="1001"/>
      <c r="E3415" s="471" t="s">
        <v>9076</v>
      </c>
      <c r="F3415" s="472" t="s">
        <v>9063</v>
      </c>
      <c r="G3415" s="471">
        <v>2</v>
      </c>
      <c r="H3415" s="471"/>
      <c r="I3415" s="473"/>
      <c r="J3415" s="473"/>
      <c r="K3415" s="935"/>
      <c r="L3415" s="932"/>
      <c r="M3415" s="932"/>
      <c r="N3415" s="683"/>
    </row>
    <row r="3416" spans="1:14" s="474" customFormat="1" ht="56.25" x14ac:dyDescent="0.25">
      <c r="A3416" s="1000" t="s">
        <v>9077</v>
      </c>
      <c r="B3416" s="1003" t="s">
        <v>6697</v>
      </c>
      <c r="C3416" s="1006" t="s">
        <v>7923</v>
      </c>
      <c r="D3416" s="996" t="s">
        <v>9078</v>
      </c>
      <c r="E3416" s="471" t="s">
        <v>9079</v>
      </c>
      <c r="F3416" s="472" t="s">
        <v>9080</v>
      </c>
      <c r="G3416" s="471">
        <v>2</v>
      </c>
      <c r="H3416" s="471" t="s">
        <v>6684</v>
      </c>
      <c r="I3416" s="473"/>
      <c r="J3416" s="473"/>
      <c r="K3416" s="933"/>
      <c r="L3416" s="930"/>
      <c r="M3416" s="930"/>
      <c r="N3416" s="683"/>
    </row>
    <row r="3417" spans="1:14" s="474" customFormat="1" ht="56.25" x14ac:dyDescent="0.25">
      <c r="A3417" s="1002"/>
      <c r="B3417" s="1005"/>
      <c r="C3417" s="1008"/>
      <c r="D3417" s="996"/>
      <c r="E3417" s="471" t="s">
        <v>9081</v>
      </c>
      <c r="F3417" s="472" t="s">
        <v>9082</v>
      </c>
      <c r="G3417" s="471">
        <v>1</v>
      </c>
      <c r="H3417" s="471" t="s">
        <v>6684</v>
      </c>
      <c r="I3417" s="473"/>
      <c r="J3417" s="473"/>
      <c r="K3417" s="935"/>
      <c r="L3417" s="932"/>
      <c r="M3417" s="932"/>
      <c r="N3417" s="683"/>
    </row>
    <row r="3418" spans="1:14" s="474" customFormat="1" ht="22.5" x14ac:dyDescent="0.25">
      <c r="A3418" s="471" t="s">
        <v>9083</v>
      </c>
      <c r="B3418" s="487" t="s">
        <v>9084</v>
      </c>
      <c r="C3418" s="490" t="s">
        <v>7923</v>
      </c>
      <c r="D3418" s="471" t="s">
        <v>9085</v>
      </c>
      <c r="E3418" s="471" t="s">
        <v>9086</v>
      </c>
      <c r="F3418" s="472" t="s">
        <v>9087</v>
      </c>
      <c r="G3418" s="471">
        <v>2085</v>
      </c>
      <c r="H3418" s="471" t="s">
        <v>6684</v>
      </c>
      <c r="I3418" s="473"/>
      <c r="J3418" s="473"/>
      <c r="K3418" s="480"/>
      <c r="L3418" s="836"/>
      <c r="M3418" s="836"/>
      <c r="N3418" s="683"/>
    </row>
    <row r="3419" spans="1:14" s="474" customFormat="1" ht="33.75" x14ac:dyDescent="0.25">
      <c r="A3419" s="471" t="s">
        <v>9088</v>
      </c>
      <c r="B3419" s="487" t="s">
        <v>9084</v>
      </c>
      <c r="C3419" s="490" t="s">
        <v>7923</v>
      </c>
      <c r="D3419" s="471" t="s">
        <v>9089</v>
      </c>
      <c r="E3419" s="471" t="s">
        <v>9090</v>
      </c>
      <c r="F3419" s="472" t="s">
        <v>9091</v>
      </c>
      <c r="G3419" s="471">
        <v>6</v>
      </c>
      <c r="H3419" s="471" t="s">
        <v>6684</v>
      </c>
      <c r="I3419" s="473"/>
      <c r="J3419" s="473"/>
      <c r="K3419" s="480"/>
      <c r="L3419" s="836"/>
      <c r="M3419" s="836"/>
      <c r="N3419" s="683"/>
    </row>
    <row r="3420" spans="1:14" s="474" customFormat="1" ht="168.75" x14ac:dyDescent="0.25">
      <c r="A3420" s="471" t="s">
        <v>9092</v>
      </c>
      <c r="B3420" s="487" t="s">
        <v>9084</v>
      </c>
      <c r="C3420" s="490" t="s">
        <v>7923</v>
      </c>
      <c r="D3420" s="471" t="s">
        <v>4974</v>
      </c>
      <c r="E3420" s="471" t="s">
        <v>9093</v>
      </c>
      <c r="F3420" s="472" t="s">
        <v>9094</v>
      </c>
      <c r="G3420" s="471">
        <v>2025</v>
      </c>
      <c r="H3420" s="471" t="s">
        <v>9095</v>
      </c>
      <c r="I3420" s="473"/>
      <c r="J3420" s="473"/>
      <c r="K3420" s="480"/>
      <c r="L3420" s="836"/>
      <c r="M3420" s="836"/>
      <c r="N3420" s="683"/>
    </row>
    <row r="3421" spans="1:14" s="474" customFormat="1" ht="101.25" x14ac:dyDescent="0.25">
      <c r="A3421" s="1000" t="s">
        <v>9096</v>
      </c>
      <c r="B3421" s="1003" t="s">
        <v>9084</v>
      </c>
      <c r="C3421" s="1006" t="s">
        <v>7923</v>
      </c>
      <c r="D3421" s="996" t="s">
        <v>6725</v>
      </c>
      <c r="E3421" s="471" t="s">
        <v>9097</v>
      </c>
      <c r="F3421" s="472" t="s">
        <v>9098</v>
      </c>
      <c r="G3421" s="471">
        <v>4</v>
      </c>
      <c r="H3421" s="471" t="s">
        <v>6684</v>
      </c>
      <c r="I3421" s="473"/>
      <c r="J3421" s="473"/>
      <c r="K3421" s="933"/>
      <c r="L3421" s="930"/>
      <c r="M3421" s="930"/>
      <c r="N3421" s="683"/>
    </row>
    <row r="3422" spans="1:14" s="474" customFormat="1" ht="101.25" x14ac:dyDescent="0.25">
      <c r="A3422" s="1001"/>
      <c r="B3422" s="1004"/>
      <c r="C3422" s="1007"/>
      <c r="D3422" s="996"/>
      <c r="E3422" s="471" t="s">
        <v>9099</v>
      </c>
      <c r="F3422" s="472" t="s">
        <v>9100</v>
      </c>
      <c r="G3422" s="471">
        <v>1</v>
      </c>
      <c r="H3422" s="471" t="s">
        <v>6684</v>
      </c>
      <c r="I3422" s="473"/>
      <c r="J3422" s="473"/>
      <c r="K3422" s="934"/>
      <c r="L3422" s="931"/>
      <c r="M3422" s="931"/>
      <c r="N3422" s="683"/>
    </row>
    <row r="3423" spans="1:14" s="474" customFormat="1" ht="157.5" x14ac:dyDescent="0.25">
      <c r="A3423" s="1001"/>
      <c r="B3423" s="1004"/>
      <c r="C3423" s="1007"/>
      <c r="D3423" s="996"/>
      <c r="E3423" s="471" t="s">
        <v>9101</v>
      </c>
      <c r="F3423" s="472" t="s">
        <v>9102</v>
      </c>
      <c r="G3423" s="471">
        <v>1</v>
      </c>
      <c r="H3423" s="471" t="s">
        <v>6684</v>
      </c>
      <c r="I3423" s="473"/>
      <c r="J3423" s="473"/>
      <c r="K3423" s="934"/>
      <c r="L3423" s="931"/>
      <c r="M3423" s="931"/>
      <c r="N3423" s="683"/>
    </row>
    <row r="3424" spans="1:14" s="474" customFormat="1" ht="157.5" x14ac:dyDescent="0.25">
      <c r="A3424" s="1001"/>
      <c r="B3424" s="1004"/>
      <c r="C3424" s="1007"/>
      <c r="D3424" s="996"/>
      <c r="E3424" s="471" t="s">
        <v>9103</v>
      </c>
      <c r="F3424" s="472" t="s">
        <v>9104</v>
      </c>
      <c r="G3424" s="471">
        <v>1</v>
      </c>
      <c r="H3424" s="471" t="s">
        <v>6684</v>
      </c>
      <c r="I3424" s="473"/>
      <c r="J3424" s="473"/>
      <c r="K3424" s="934"/>
      <c r="L3424" s="931"/>
      <c r="M3424" s="931"/>
      <c r="N3424" s="683"/>
    </row>
    <row r="3425" spans="1:14" s="474" customFormat="1" ht="157.5" x14ac:dyDescent="0.25">
      <c r="A3425" s="1001"/>
      <c r="B3425" s="1004"/>
      <c r="C3425" s="1007"/>
      <c r="D3425" s="996"/>
      <c r="E3425" s="471" t="s">
        <v>9105</v>
      </c>
      <c r="F3425" s="472" t="s">
        <v>9104</v>
      </c>
      <c r="G3425" s="471">
        <v>4</v>
      </c>
      <c r="H3425" s="471" t="s">
        <v>6684</v>
      </c>
      <c r="I3425" s="473"/>
      <c r="J3425" s="473"/>
      <c r="K3425" s="934"/>
      <c r="L3425" s="931"/>
      <c r="M3425" s="931"/>
      <c r="N3425" s="683"/>
    </row>
    <row r="3426" spans="1:14" s="474" customFormat="1" ht="157.5" x14ac:dyDescent="0.25">
      <c r="A3426" s="1001"/>
      <c r="B3426" s="1004"/>
      <c r="C3426" s="1007"/>
      <c r="D3426" s="996"/>
      <c r="E3426" s="471" t="s">
        <v>9106</v>
      </c>
      <c r="F3426" s="472" t="s">
        <v>9107</v>
      </c>
      <c r="G3426" s="471">
        <v>47</v>
      </c>
      <c r="H3426" s="471" t="s">
        <v>6684</v>
      </c>
      <c r="I3426" s="473"/>
      <c r="J3426" s="473"/>
      <c r="K3426" s="934"/>
      <c r="L3426" s="931"/>
      <c r="M3426" s="931"/>
      <c r="N3426" s="683"/>
    </row>
    <row r="3427" spans="1:14" s="474" customFormat="1" ht="157.5" x14ac:dyDescent="0.25">
      <c r="A3427" s="1001"/>
      <c r="B3427" s="1004"/>
      <c r="C3427" s="1007"/>
      <c r="D3427" s="996"/>
      <c r="E3427" s="471" t="s">
        <v>9108</v>
      </c>
      <c r="F3427" s="472" t="s">
        <v>9109</v>
      </c>
      <c r="G3427" s="471">
        <v>14</v>
      </c>
      <c r="H3427" s="471" t="s">
        <v>6684</v>
      </c>
      <c r="I3427" s="473"/>
      <c r="J3427" s="473"/>
      <c r="K3427" s="934"/>
      <c r="L3427" s="931"/>
      <c r="M3427" s="931"/>
      <c r="N3427" s="683"/>
    </row>
    <row r="3428" spans="1:14" s="474" customFormat="1" ht="157.5" x14ac:dyDescent="0.25">
      <c r="A3428" s="1001"/>
      <c r="B3428" s="1004"/>
      <c r="C3428" s="1007"/>
      <c r="D3428" s="996"/>
      <c r="E3428" s="471" t="s">
        <v>9110</v>
      </c>
      <c r="F3428" s="472" t="s">
        <v>9107</v>
      </c>
      <c r="G3428" s="471">
        <v>1</v>
      </c>
      <c r="H3428" s="471" t="s">
        <v>6684</v>
      </c>
      <c r="I3428" s="473"/>
      <c r="J3428" s="473"/>
      <c r="K3428" s="934"/>
      <c r="L3428" s="931"/>
      <c r="M3428" s="931"/>
      <c r="N3428" s="683"/>
    </row>
    <row r="3429" spans="1:14" s="474" customFormat="1" ht="213.75" x14ac:dyDescent="0.25">
      <c r="A3429" s="1001"/>
      <c r="B3429" s="1004"/>
      <c r="C3429" s="1007"/>
      <c r="D3429" s="996"/>
      <c r="E3429" s="471" t="s">
        <v>9111</v>
      </c>
      <c r="F3429" s="472" t="s">
        <v>9112</v>
      </c>
      <c r="G3429" s="471">
        <v>3</v>
      </c>
      <c r="H3429" s="471" t="s">
        <v>6684</v>
      </c>
      <c r="I3429" s="473"/>
      <c r="J3429" s="473"/>
      <c r="K3429" s="934"/>
      <c r="L3429" s="931"/>
      <c r="M3429" s="931"/>
      <c r="N3429" s="683"/>
    </row>
    <row r="3430" spans="1:14" s="474" customFormat="1" ht="33.75" x14ac:dyDescent="0.25">
      <c r="A3430" s="1001"/>
      <c r="B3430" s="1004"/>
      <c r="C3430" s="1007"/>
      <c r="D3430" s="996"/>
      <c r="E3430" s="471" t="s">
        <v>9113</v>
      </c>
      <c r="F3430" s="472" t="s">
        <v>9114</v>
      </c>
      <c r="G3430" s="471">
        <v>2078</v>
      </c>
      <c r="H3430" s="471" t="s">
        <v>6684</v>
      </c>
      <c r="I3430" s="473"/>
      <c r="J3430" s="473"/>
      <c r="K3430" s="934"/>
      <c r="L3430" s="931"/>
      <c r="M3430" s="931"/>
      <c r="N3430" s="683"/>
    </row>
    <row r="3431" spans="1:14" s="474" customFormat="1" ht="33.75" x14ac:dyDescent="0.25">
      <c r="A3431" s="1001"/>
      <c r="B3431" s="1004"/>
      <c r="C3431" s="1007"/>
      <c r="D3431" s="996"/>
      <c r="E3431" s="471" t="s">
        <v>9115</v>
      </c>
      <c r="F3431" s="472" t="s">
        <v>9116</v>
      </c>
      <c r="G3431" s="471">
        <v>22</v>
      </c>
      <c r="H3431" s="471" t="s">
        <v>6684</v>
      </c>
      <c r="I3431" s="473"/>
      <c r="J3431" s="473"/>
      <c r="K3431" s="934"/>
      <c r="L3431" s="931"/>
      <c r="M3431" s="931"/>
      <c r="N3431" s="683"/>
    </row>
    <row r="3432" spans="1:14" s="474" customFormat="1" ht="33.75" x14ac:dyDescent="0.25">
      <c r="A3432" s="1001"/>
      <c r="B3432" s="1004"/>
      <c r="C3432" s="1007"/>
      <c r="D3432" s="996"/>
      <c r="E3432" s="471" t="s">
        <v>9117</v>
      </c>
      <c r="F3432" s="472" t="s">
        <v>9118</v>
      </c>
      <c r="G3432" s="471">
        <v>13</v>
      </c>
      <c r="H3432" s="471" t="s">
        <v>6684</v>
      </c>
      <c r="I3432" s="473"/>
      <c r="J3432" s="473"/>
      <c r="K3432" s="934"/>
      <c r="L3432" s="931"/>
      <c r="M3432" s="931"/>
      <c r="N3432" s="683"/>
    </row>
    <row r="3433" spans="1:14" s="474" customFormat="1" ht="33.75" x14ac:dyDescent="0.25">
      <c r="A3433" s="1001"/>
      <c r="B3433" s="1004"/>
      <c r="C3433" s="1007"/>
      <c r="D3433" s="996"/>
      <c r="E3433" s="471" t="s">
        <v>9119</v>
      </c>
      <c r="F3433" s="472" t="s">
        <v>9120</v>
      </c>
      <c r="G3433" s="471">
        <v>51</v>
      </c>
      <c r="H3433" s="471" t="s">
        <v>6684</v>
      </c>
      <c r="I3433" s="473"/>
      <c r="J3433" s="473"/>
      <c r="K3433" s="934"/>
      <c r="L3433" s="931"/>
      <c r="M3433" s="931"/>
      <c r="N3433" s="683"/>
    </row>
    <row r="3434" spans="1:14" s="474" customFormat="1" ht="33.75" x14ac:dyDescent="0.25">
      <c r="A3434" s="1001"/>
      <c r="B3434" s="1004"/>
      <c r="C3434" s="1007"/>
      <c r="D3434" s="996"/>
      <c r="E3434" s="471" t="s">
        <v>9119</v>
      </c>
      <c r="F3434" s="472" t="s">
        <v>9121</v>
      </c>
      <c r="G3434" s="471">
        <v>101</v>
      </c>
      <c r="H3434" s="471" t="s">
        <v>6684</v>
      </c>
      <c r="I3434" s="473"/>
      <c r="J3434" s="473"/>
      <c r="K3434" s="934"/>
      <c r="L3434" s="931"/>
      <c r="M3434" s="931"/>
      <c r="N3434" s="683"/>
    </row>
    <row r="3435" spans="1:14" s="474" customFormat="1" ht="33.75" x14ac:dyDescent="0.25">
      <c r="A3435" s="1002"/>
      <c r="B3435" s="1005"/>
      <c r="C3435" s="1008"/>
      <c r="D3435" s="996"/>
      <c r="E3435" s="471" t="s">
        <v>9122</v>
      </c>
      <c r="F3435" s="472" t="s">
        <v>9123</v>
      </c>
      <c r="G3435" s="471">
        <v>22</v>
      </c>
      <c r="H3435" s="471" t="s">
        <v>6684</v>
      </c>
      <c r="I3435" s="473"/>
      <c r="J3435" s="473"/>
      <c r="K3435" s="935"/>
      <c r="L3435" s="932"/>
      <c r="M3435" s="932"/>
      <c r="N3435" s="683"/>
    </row>
    <row r="3436" spans="1:14" s="474" customFormat="1" ht="22.5" customHeight="1" x14ac:dyDescent="0.25">
      <c r="A3436" s="1000" t="s">
        <v>9124</v>
      </c>
      <c r="B3436" s="1003" t="s">
        <v>9084</v>
      </c>
      <c r="C3436" s="1006" t="s">
        <v>7923</v>
      </c>
      <c r="D3436" s="996" t="s">
        <v>6723</v>
      </c>
      <c r="E3436" s="1000" t="s">
        <v>9125</v>
      </c>
      <c r="F3436" s="472" t="s">
        <v>9126</v>
      </c>
      <c r="G3436" s="471">
        <v>1</v>
      </c>
      <c r="H3436" s="471" t="s">
        <v>6684</v>
      </c>
      <c r="I3436" s="473"/>
      <c r="J3436" s="473"/>
      <c r="K3436" s="933"/>
      <c r="L3436" s="930"/>
      <c r="M3436" s="930"/>
      <c r="N3436" s="683"/>
    </row>
    <row r="3437" spans="1:14" s="474" customFormat="1" ht="15" customHeight="1" x14ac:dyDescent="0.25">
      <c r="A3437" s="1001"/>
      <c r="B3437" s="1004"/>
      <c r="C3437" s="1007"/>
      <c r="D3437" s="996"/>
      <c r="E3437" s="1001"/>
      <c r="F3437" s="472" t="s">
        <v>9127</v>
      </c>
      <c r="G3437" s="471">
        <v>3</v>
      </c>
      <c r="H3437" s="471" t="s">
        <v>6684</v>
      </c>
      <c r="I3437" s="473"/>
      <c r="J3437" s="473"/>
      <c r="K3437" s="934"/>
      <c r="L3437" s="931"/>
      <c r="M3437" s="931"/>
      <c r="N3437" s="683"/>
    </row>
    <row r="3438" spans="1:14" s="474" customFormat="1" ht="15" customHeight="1" x14ac:dyDescent="0.25">
      <c r="A3438" s="1001"/>
      <c r="B3438" s="1004"/>
      <c r="C3438" s="1007"/>
      <c r="D3438" s="996"/>
      <c r="E3438" s="1001"/>
      <c r="F3438" s="472" t="s">
        <v>9128</v>
      </c>
      <c r="G3438" s="471">
        <v>1</v>
      </c>
      <c r="H3438" s="471" t="s">
        <v>6684</v>
      </c>
      <c r="I3438" s="473"/>
      <c r="J3438" s="473"/>
      <c r="K3438" s="934"/>
      <c r="L3438" s="931"/>
      <c r="M3438" s="931"/>
      <c r="N3438" s="683"/>
    </row>
    <row r="3439" spans="1:14" s="474" customFormat="1" ht="15" customHeight="1" x14ac:dyDescent="0.25">
      <c r="A3439" s="1001"/>
      <c r="B3439" s="1004"/>
      <c r="C3439" s="1007"/>
      <c r="D3439" s="996"/>
      <c r="E3439" s="1001"/>
      <c r="F3439" s="472" t="s">
        <v>9129</v>
      </c>
      <c r="G3439" s="471">
        <v>1</v>
      </c>
      <c r="H3439" s="471" t="s">
        <v>6684</v>
      </c>
      <c r="I3439" s="473"/>
      <c r="J3439" s="473"/>
      <c r="K3439" s="934"/>
      <c r="L3439" s="931"/>
      <c r="M3439" s="931"/>
      <c r="N3439" s="683"/>
    </row>
    <row r="3440" spans="1:14" s="474" customFormat="1" ht="15" customHeight="1" x14ac:dyDescent="0.25">
      <c r="A3440" s="1001"/>
      <c r="B3440" s="1004"/>
      <c r="C3440" s="1007"/>
      <c r="D3440" s="996"/>
      <c r="E3440" s="1001"/>
      <c r="F3440" s="472" t="s">
        <v>9130</v>
      </c>
      <c r="G3440" s="471">
        <v>2</v>
      </c>
      <c r="H3440" s="471" t="s">
        <v>6684</v>
      </c>
      <c r="I3440" s="473"/>
      <c r="J3440" s="473"/>
      <c r="K3440" s="934"/>
      <c r="L3440" s="931"/>
      <c r="M3440" s="931"/>
      <c r="N3440" s="683"/>
    </row>
    <row r="3441" spans="1:14" s="474" customFormat="1" ht="15" customHeight="1" x14ac:dyDescent="0.25">
      <c r="A3441" s="1001"/>
      <c r="B3441" s="1004"/>
      <c r="C3441" s="1007"/>
      <c r="D3441" s="996"/>
      <c r="E3441" s="1001"/>
      <c r="F3441" s="472" t="s">
        <v>9130</v>
      </c>
      <c r="G3441" s="471">
        <v>1</v>
      </c>
      <c r="H3441" s="471" t="s">
        <v>6684</v>
      </c>
      <c r="I3441" s="473"/>
      <c r="J3441" s="473"/>
      <c r="K3441" s="934"/>
      <c r="L3441" s="931"/>
      <c r="M3441" s="931"/>
      <c r="N3441" s="683"/>
    </row>
    <row r="3442" spans="1:14" s="474" customFormat="1" ht="15" customHeight="1" x14ac:dyDescent="0.25">
      <c r="A3442" s="1001"/>
      <c r="B3442" s="1004"/>
      <c r="C3442" s="1007"/>
      <c r="D3442" s="996"/>
      <c r="E3442" s="1001"/>
      <c r="F3442" s="472" t="s">
        <v>9131</v>
      </c>
      <c r="G3442" s="471">
        <v>1</v>
      </c>
      <c r="H3442" s="471" t="s">
        <v>6684</v>
      </c>
      <c r="I3442" s="473"/>
      <c r="J3442" s="473"/>
      <c r="K3442" s="934"/>
      <c r="L3442" s="931"/>
      <c r="M3442" s="931"/>
      <c r="N3442" s="683"/>
    </row>
    <row r="3443" spans="1:14" s="474" customFormat="1" ht="15" customHeight="1" x14ac:dyDescent="0.25">
      <c r="A3443" s="1001"/>
      <c r="B3443" s="1004"/>
      <c r="C3443" s="1007"/>
      <c r="D3443" s="996"/>
      <c r="E3443" s="1001"/>
      <c r="F3443" s="472" t="s">
        <v>9132</v>
      </c>
      <c r="G3443" s="471">
        <v>1</v>
      </c>
      <c r="H3443" s="471" t="s">
        <v>6684</v>
      </c>
      <c r="I3443" s="473"/>
      <c r="J3443" s="473"/>
      <c r="K3443" s="934"/>
      <c r="L3443" s="931"/>
      <c r="M3443" s="931"/>
      <c r="N3443" s="683"/>
    </row>
    <row r="3444" spans="1:14" s="474" customFormat="1" ht="15" customHeight="1" x14ac:dyDescent="0.25">
      <c r="A3444" s="1001"/>
      <c r="B3444" s="1004"/>
      <c r="C3444" s="1007"/>
      <c r="D3444" s="996"/>
      <c r="E3444" s="1001"/>
      <c r="F3444" s="472" t="s">
        <v>9133</v>
      </c>
      <c r="G3444" s="471">
        <v>1</v>
      </c>
      <c r="H3444" s="471" t="s">
        <v>6684</v>
      </c>
      <c r="I3444" s="473"/>
      <c r="J3444" s="473"/>
      <c r="K3444" s="934"/>
      <c r="L3444" s="931"/>
      <c r="M3444" s="931"/>
      <c r="N3444" s="683"/>
    </row>
    <row r="3445" spans="1:14" s="474" customFormat="1" ht="15" customHeight="1" x14ac:dyDescent="0.25">
      <c r="A3445" s="1001"/>
      <c r="B3445" s="1004"/>
      <c r="C3445" s="1007"/>
      <c r="D3445" s="996"/>
      <c r="E3445" s="1001"/>
      <c r="F3445" s="472" t="s">
        <v>9134</v>
      </c>
      <c r="G3445" s="471">
        <v>1</v>
      </c>
      <c r="H3445" s="471" t="s">
        <v>6684</v>
      </c>
      <c r="I3445" s="473"/>
      <c r="J3445" s="473"/>
      <c r="K3445" s="934"/>
      <c r="L3445" s="931"/>
      <c r="M3445" s="931"/>
      <c r="N3445" s="683"/>
    </row>
    <row r="3446" spans="1:14" s="474" customFormat="1" ht="15" customHeight="1" x14ac:dyDescent="0.25">
      <c r="A3446" s="1001"/>
      <c r="B3446" s="1004"/>
      <c r="C3446" s="1007"/>
      <c r="D3446" s="996"/>
      <c r="E3446" s="1001"/>
      <c r="F3446" s="472" t="s">
        <v>9135</v>
      </c>
      <c r="G3446" s="471">
        <v>1</v>
      </c>
      <c r="H3446" s="471" t="s">
        <v>6684</v>
      </c>
      <c r="I3446" s="473"/>
      <c r="J3446" s="473"/>
      <c r="K3446" s="934"/>
      <c r="L3446" s="931"/>
      <c r="M3446" s="931"/>
      <c r="N3446" s="683"/>
    </row>
    <row r="3447" spans="1:14" s="474" customFormat="1" ht="15" customHeight="1" x14ac:dyDescent="0.25">
      <c r="A3447" s="1001"/>
      <c r="B3447" s="1004"/>
      <c r="C3447" s="1007"/>
      <c r="D3447" s="996"/>
      <c r="E3447" s="1001"/>
      <c r="F3447" s="472" t="s">
        <v>9136</v>
      </c>
      <c r="G3447" s="471">
        <v>2</v>
      </c>
      <c r="H3447" s="471" t="s">
        <v>6684</v>
      </c>
      <c r="I3447" s="473"/>
      <c r="J3447" s="473"/>
      <c r="K3447" s="934"/>
      <c r="L3447" s="931"/>
      <c r="M3447" s="931"/>
      <c r="N3447" s="683"/>
    </row>
    <row r="3448" spans="1:14" s="474" customFormat="1" ht="15" customHeight="1" x14ac:dyDescent="0.25">
      <c r="A3448" s="1001"/>
      <c r="B3448" s="1004"/>
      <c r="C3448" s="1007"/>
      <c r="D3448" s="996"/>
      <c r="E3448" s="1001"/>
      <c r="F3448" s="472" t="s">
        <v>9137</v>
      </c>
      <c r="G3448" s="471">
        <v>2</v>
      </c>
      <c r="H3448" s="471" t="s">
        <v>6684</v>
      </c>
      <c r="I3448" s="473"/>
      <c r="J3448" s="473"/>
      <c r="K3448" s="934"/>
      <c r="L3448" s="931"/>
      <c r="M3448" s="931"/>
      <c r="N3448" s="683"/>
    </row>
    <row r="3449" spans="1:14" s="474" customFormat="1" ht="15" customHeight="1" x14ac:dyDescent="0.25">
      <c r="A3449" s="1001"/>
      <c r="B3449" s="1004"/>
      <c r="C3449" s="1007"/>
      <c r="D3449" s="996"/>
      <c r="E3449" s="1001"/>
      <c r="F3449" s="472" t="s">
        <v>9138</v>
      </c>
      <c r="G3449" s="471">
        <v>1</v>
      </c>
      <c r="H3449" s="471" t="s">
        <v>6684</v>
      </c>
      <c r="I3449" s="473"/>
      <c r="J3449" s="473"/>
      <c r="K3449" s="934"/>
      <c r="L3449" s="931"/>
      <c r="M3449" s="931"/>
      <c r="N3449" s="683"/>
    </row>
    <row r="3450" spans="1:14" s="474" customFormat="1" ht="15" customHeight="1" x14ac:dyDescent="0.25">
      <c r="A3450" s="1001"/>
      <c r="B3450" s="1004"/>
      <c r="C3450" s="1007"/>
      <c r="D3450" s="996"/>
      <c r="E3450" s="1001"/>
      <c r="F3450" s="472" t="s">
        <v>9139</v>
      </c>
      <c r="G3450" s="471">
        <v>1</v>
      </c>
      <c r="H3450" s="471" t="s">
        <v>6684</v>
      </c>
      <c r="I3450" s="473"/>
      <c r="J3450" s="473"/>
      <c r="K3450" s="934"/>
      <c r="L3450" s="931"/>
      <c r="M3450" s="931"/>
      <c r="N3450" s="683"/>
    </row>
    <row r="3451" spans="1:14" s="474" customFormat="1" ht="15" customHeight="1" x14ac:dyDescent="0.25">
      <c r="A3451" s="1001"/>
      <c r="B3451" s="1004"/>
      <c r="C3451" s="1007"/>
      <c r="D3451" s="996"/>
      <c r="E3451" s="1002"/>
      <c r="F3451" s="472" t="s">
        <v>9140</v>
      </c>
      <c r="G3451" s="471">
        <v>1</v>
      </c>
      <c r="H3451" s="471" t="s">
        <v>6684</v>
      </c>
      <c r="I3451" s="473"/>
      <c r="J3451" s="473"/>
      <c r="K3451" s="934"/>
      <c r="L3451" s="931"/>
      <c r="M3451" s="931"/>
      <c r="N3451" s="683"/>
    </row>
    <row r="3452" spans="1:14" s="474" customFormat="1" ht="22.5" x14ac:dyDescent="0.25">
      <c r="A3452" s="1001"/>
      <c r="B3452" s="1004"/>
      <c r="C3452" s="1007"/>
      <c r="D3452" s="996"/>
      <c r="E3452" s="471" t="s">
        <v>9141</v>
      </c>
      <c r="F3452" s="472" t="s">
        <v>9142</v>
      </c>
      <c r="G3452" s="471">
        <v>4</v>
      </c>
      <c r="H3452" s="471" t="s">
        <v>6684</v>
      </c>
      <c r="I3452" s="473"/>
      <c r="J3452" s="473"/>
      <c r="K3452" s="934"/>
      <c r="L3452" s="931"/>
      <c r="M3452" s="931"/>
      <c r="N3452" s="683"/>
    </row>
    <row r="3453" spans="1:14" s="474" customFormat="1" ht="22.5" x14ac:dyDescent="0.25">
      <c r="A3453" s="1001"/>
      <c r="B3453" s="1004"/>
      <c r="C3453" s="1007"/>
      <c r="D3453" s="996"/>
      <c r="E3453" s="471" t="s">
        <v>9143</v>
      </c>
      <c r="F3453" s="472" t="s">
        <v>9144</v>
      </c>
      <c r="G3453" s="471">
        <v>2</v>
      </c>
      <c r="H3453" s="471" t="s">
        <v>6684</v>
      </c>
      <c r="I3453" s="473"/>
      <c r="J3453" s="473"/>
      <c r="K3453" s="934"/>
      <c r="L3453" s="931"/>
      <c r="M3453" s="931"/>
      <c r="N3453" s="683"/>
    </row>
    <row r="3454" spans="1:14" s="474" customFormat="1" ht="22.5" x14ac:dyDescent="0.25">
      <c r="A3454" s="1001"/>
      <c r="B3454" s="1004"/>
      <c r="C3454" s="1007"/>
      <c r="D3454" s="996"/>
      <c r="E3454" s="471" t="s">
        <v>9145</v>
      </c>
      <c r="F3454" s="472" t="s">
        <v>9146</v>
      </c>
      <c r="G3454" s="471">
        <v>1</v>
      </c>
      <c r="H3454" s="471" t="s">
        <v>6684</v>
      </c>
      <c r="I3454" s="473"/>
      <c r="J3454" s="473"/>
      <c r="K3454" s="934"/>
      <c r="L3454" s="931"/>
      <c r="M3454" s="931"/>
      <c r="N3454" s="683"/>
    </row>
    <row r="3455" spans="1:14" s="474" customFormat="1" ht="22.5" customHeight="1" x14ac:dyDescent="0.25">
      <c r="A3455" s="1001"/>
      <c r="B3455" s="1004"/>
      <c r="C3455" s="1007"/>
      <c r="D3455" s="996"/>
      <c r="E3455" s="1000" t="s">
        <v>9125</v>
      </c>
      <c r="F3455" s="472" t="s">
        <v>9147</v>
      </c>
      <c r="G3455" s="471">
        <v>1</v>
      </c>
      <c r="H3455" s="471" t="s">
        <v>6684</v>
      </c>
      <c r="I3455" s="473"/>
      <c r="J3455" s="473"/>
      <c r="K3455" s="934"/>
      <c r="L3455" s="931"/>
      <c r="M3455" s="931"/>
      <c r="N3455" s="683"/>
    </row>
    <row r="3456" spans="1:14" s="474" customFormat="1" ht="15" customHeight="1" x14ac:dyDescent="0.25">
      <c r="A3456" s="1002"/>
      <c r="B3456" s="1005"/>
      <c r="C3456" s="1008"/>
      <c r="D3456" s="996"/>
      <c r="E3456" s="1002"/>
      <c r="F3456" s="472" t="s">
        <v>9148</v>
      </c>
      <c r="G3456" s="471">
        <v>1</v>
      </c>
      <c r="H3456" s="471" t="s">
        <v>6684</v>
      </c>
      <c r="I3456" s="473"/>
      <c r="J3456" s="473"/>
      <c r="K3456" s="935"/>
      <c r="L3456" s="932"/>
      <c r="M3456" s="932"/>
      <c r="N3456" s="683"/>
    </row>
    <row r="3457" spans="1:14" s="475" customFormat="1" ht="11.25" x14ac:dyDescent="0.25">
      <c r="A3457" s="1019" t="s">
        <v>9149</v>
      </c>
      <c r="B3457" s="1022" t="s">
        <v>0</v>
      </c>
      <c r="C3457" s="1025" t="s">
        <v>7923</v>
      </c>
      <c r="D3457" s="1000" t="s">
        <v>9150</v>
      </c>
      <c r="E3457" s="471" t="s">
        <v>9151</v>
      </c>
      <c r="F3457" s="472" t="s">
        <v>9152</v>
      </c>
      <c r="G3457" s="486">
        <v>136</v>
      </c>
      <c r="H3457" s="486" t="s">
        <v>9095</v>
      </c>
      <c r="I3457" s="473"/>
      <c r="J3457" s="473"/>
      <c r="K3457" s="933"/>
      <c r="L3457" s="930"/>
      <c r="M3457" s="930"/>
      <c r="N3457" s="684"/>
    </row>
    <row r="3458" spans="1:14" s="475" customFormat="1" ht="15" customHeight="1" x14ac:dyDescent="0.25">
      <c r="A3458" s="1020"/>
      <c r="B3458" s="1023"/>
      <c r="C3458" s="1026"/>
      <c r="D3458" s="1001"/>
      <c r="E3458" s="471" t="s">
        <v>9151</v>
      </c>
      <c r="F3458" s="472" t="s">
        <v>9153</v>
      </c>
      <c r="G3458" s="486">
        <v>185</v>
      </c>
      <c r="H3458" s="486" t="s">
        <v>9095</v>
      </c>
      <c r="I3458" s="473"/>
      <c r="J3458" s="473"/>
      <c r="K3458" s="934"/>
      <c r="L3458" s="931"/>
      <c r="M3458" s="931"/>
      <c r="N3458" s="684"/>
    </row>
    <row r="3459" spans="1:14" s="475" customFormat="1" ht="22.5" x14ac:dyDescent="0.25">
      <c r="A3459" s="1020"/>
      <c r="B3459" s="1023"/>
      <c r="C3459" s="1026"/>
      <c r="D3459" s="1001"/>
      <c r="E3459" s="471" t="s">
        <v>9154</v>
      </c>
      <c r="F3459" s="472" t="s">
        <v>9152</v>
      </c>
      <c r="G3459" s="486">
        <v>156</v>
      </c>
      <c r="H3459" s="486" t="s">
        <v>6695</v>
      </c>
      <c r="I3459" s="473"/>
      <c r="J3459" s="473"/>
      <c r="K3459" s="934"/>
      <c r="L3459" s="931"/>
      <c r="M3459" s="931"/>
      <c r="N3459" s="684"/>
    </row>
    <row r="3460" spans="1:14" s="475" customFormat="1" ht="22.5" x14ac:dyDescent="0.25">
      <c r="A3460" s="1020"/>
      <c r="B3460" s="1023"/>
      <c r="C3460" s="1026"/>
      <c r="D3460" s="1001"/>
      <c r="E3460" s="471" t="s">
        <v>9154</v>
      </c>
      <c r="F3460" s="472" t="s">
        <v>9155</v>
      </c>
      <c r="G3460" s="486">
        <v>53</v>
      </c>
      <c r="H3460" s="486" t="s">
        <v>6695</v>
      </c>
      <c r="I3460" s="473"/>
      <c r="J3460" s="473"/>
      <c r="K3460" s="934"/>
      <c r="L3460" s="931"/>
      <c r="M3460" s="931"/>
      <c r="N3460" s="684"/>
    </row>
    <row r="3461" spans="1:14" s="475" customFormat="1" ht="22.5" x14ac:dyDescent="0.25">
      <c r="A3461" s="1020"/>
      <c r="B3461" s="1023"/>
      <c r="C3461" s="1026"/>
      <c r="D3461" s="1001"/>
      <c r="E3461" s="471" t="s">
        <v>9156</v>
      </c>
      <c r="F3461" s="472" t="s">
        <v>9152</v>
      </c>
      <c r="G3461" s="486">
        <v>25</v>
      </c>
      <c r="H3461" s="486" t="s">
        <v>9095</v>
      </c>
      <c r="I3461" s="473"/>
      <c r="J3461" s="473"/>
      <c r="K3461" s="934"/>
      <c r="L3461" s="931"/>
      <c r="M3461" s="931"/>
      <c r="N3461" s="684"/>
    </row>
    <row r="3462" spans="1:14" s="475" customFormat="1" ht="22.5" x14ac:dyDescent="0.25">
      <c r="A3462" s="1020"/>
      <c r="B3462" s="1023"/>
      <c r="C3462" s="1026"/>
      <c r="D3462" s="1001"/>
      <c r="E3462" s="471" t="s">
        <v>9156</v>
      </c>
      <c r="F3462" s="472" t="s">
        <v>9157</v>
      </c>
      <c r="G3462" s="486">
        <v>22</v>
      </c>
      <c r="H3462" s="486" t="s">
        <v>9095</v>
      </c>
      <c r="I3462" s="473"/>
      <c r="J3462" s="473"/>
      <c r="K3462" s="934"/>
      <c r="L3462" s="931"/>
      <c r="M3462" s="931"/>
      <c r="N3462" s="684"/>
    </row>
    <row r="3463" spans="1:14" s="475" customFormat="1" ht="22.5" x14ac:dyDescent="0.25">
      <c r="A3463" s="1020"/>
      <c r="B3463" s="1023"/>
      <c r="C3463" s="1026"/>
      <c r="D3463" s="1001"/>
      <c r="E3463" s="471" t="s">
        <v>9158</v>
      </c>
      <c r="F3463" s="472" t="s">
        <v>9159</v>
      </c>
      <c r="G3463" s="486">
        <v>3</v>
      </c>
      <c r="H3463" s="486" t="s">
        <v>6684</v>
      </c>
      <c r="I3463" s="473"/>
      <c r="J3463" s="473"/>
      <c r="K3463" s="934"/>
      <c r="L3463" s="931"/>
      <c r="M3463" s="931"/>
      <c r="N3463" s="684"/>
    </row>
    <row r="3464" spans="1:14" s="475" customFormat="1" ht="33.75" x14ac:dyDescent="0.25">
      <c r="A3464" s="1020"/>
      <c r="B3464" s="1023"/>
      <c r="C3464" s="1026"/>
      <c r="D3464" s="1001"/>
      <c r="E3464" s="471" t="s">
        <v>9160</v>
      </c>
      <c r="F3464" s="472" t="s">
        <v>9161</v>
      </c>
      <c r="G3464" s="486">
        <v>1</v>
      </c>
      <c r="H3464" s="486" t="s">
        <v>6684</v>
      </c>
      <c r="I3464" s="473"/>
      <c r="J3464" s="473"/>
      <c r="K3464" s="934"/>
      <c r="L3464" s="931"/>
      <c r="M3464" s="931"/>
      <c r="N3464" s="684"/>
    </row>
    <row r="3465" spans="1:14" s="475" customFormat="1" ht="33.75" x14ac:dyDescent="0.25">
      <c r="A3465" s="1020"/>
      <c r="B3465" s="1023"/>
      <c r="C3465" s="1026"/>
      <c r="D3465" s="1001"/>
      <c r="E3465" s="471" t="s">
        <v>9162</v>
      </c>
      <c r="F3465" s="472" t="s">
        <v>9163</v>
      </c>
      <c r="G3465" s="486">
        <v>6</v>
      </c>
      <c r="H3465" s="486" t="s">
        <v>6684</v>
      </c>
      <c r="I3465" s="473"/>
      <c r="J3465" s="473"/>
      <c r="K3465" s="934"/>
      <c r="L3465" s="931"/>
      <c r="M3465" s="931"/>
      <c r="N3465" s="684"/>
    </row>
    <row r="3466" spans="1:14" s="475" customFormat="1" ht="33.75" x14ac:dyDescent="0.25">
      <c r="A3466" s="1020"/>
      <c r="B3466" s="1023"/>
      <c r="C3466" s="1026"/>
      <c r="D3466" s="1001"/>
      <c r="E3466" s="471" t="s">
        <v>9164</v>
      </c>
      <c r="F3466" s="472" t="s">
        <v>9165</v>
      </c>
      <c r="G3466" s="486">
        <v>2</v>
      </c>
      <c r="H3466" s="486" t="s">
        <v>6684</v>
      </c>
      <c r="I3466" s="473"/>
      <c r="J3466" s="473"/>
      <c r="K3466" s="934"/>
      <c r="L3466" s="931"/>
      <c r="M3466" s="931"/>
      <c r="N3466" s="684"/>
    </row>
    <row r="3467" spans="1:14" s="475" customFormat="1" ht="33.75" x14ac:dyDescent="0.25">
      <c r="A3467" s="1020"/>
      <c r="B3467" s="1023"/>
      <c r="C3467" s="1026"/>
      <c r="D3467" s="1001"/>
      <c r="E3467" s="471" t="s">
        <v>9166</v>
      </c>
      <c r="F3467" s="472" t="s">
        <v>9167</v>
      </c>
      <c r="G3467" s="486">
        <v>20</v>
      </c>
      <c r="H3467" s="486" t="s">
        <v>6684</v>
      </c>
      <c r="I3467" s="473"/>
      <c r="J3467" s="473"/>
      <c r="K3467" s="934"/>
      <c r="L3467" s="931"/>
      <c r="M3467" s="931"/>
      <c r="N3467" s="684"/>
    </row>
    <row r="3468" spans="1:14" s="475" customFormat="1" ht="45" x14ac:dyDescent="0.25">
      <c r="A3468" s="1020"/>
      <c r="B3468" s="1023"/>
      <c r="C3468" s="1026"/>
      <c r="D3468" s="1001"/>
      <c r="E3468" s="471" t="s">
        <v>9168</v>
      </c>
      <c r="F3468" s="472" t="s">
        <v>9169</v>
      </c>
      <c r="G3468" s="486">
        <v>2</v>
      </c>
      <c r="H3468" s="486" t="s">
        <v>6684</v>
      </c>
      <c r="I3468" s="473"/>
      <c r="J3468" s="473"/>
      <c r="K3468" s="934"/>
      <c r="L3468" s="931"/>
      <c r="M3468" s="931"/>
      <c r="N3468" s="684"/>
    </row>
    <row r="3469" spans="1:14" s="475" customFormat="1" ht="33.75" x14ac:dyDescent="0.25">
      <c r="A3469" s="1020"/>
      <c r="B3469" s="1023"/>
      <c r="C3469" s="1026"/>
      <c r="D3469" s="1001"/>
      <c r="E3469" s="471" t="s">
        <v>9170</v>
      </c>
      <c r="F3469" s="472" t="s">
        <v>9171</v>
      </c>
      <c r="G3469" s="486">
        <v>8</v>
      </c>
      <c r="H3469" s="486" t="s">
        <v>6684</v>
      </c>
      <c r="I3469" s="473"/>
      <c r="J3469" s="473"/>
      <c r="K3469" s="934"/>
      <c r="L3469" s="931"/>
      <c r="M3469" s="931"/>
      <c r="N3469" s="684"/>
    </row>
    <row r="3470" spans="1:14" s="475" customFormat="1" ht="22.5" x14ac:dyDescent="0.25">
      <c r="A3470" s="1020"/>
      <c r="B3470" s="1023"/>
      <c r="C3470" s="1026"/>
      <c r="D3470" s="1001"/>
      <c r="E3470" s="471" t="s">
        <v>9172</v>
      </c>
      <c r="F3470" s="472" t="s">
        <v>9173</v>
      </c>
      <c r="G3470" s="486">
        <v>1</v>
      </c>
      <c r="H3470" s="486" t="s">
        <v>6684</v>
      </c>
      <c r="I3470" s="473"/>
      <c r="J3470" s="473"/>
      <c r="K3470" s="934"/>
      <c r="L3470" s="931"/>
      <c r="M3470" s="931"/>
      <c r="N3470" s="684"/>
    </row>
    <row r="3471" spans="1:14" s="475" customFormat="1" ht="22.5" x14ac:dyDescent="0.25">
      <c r="A3471" s="1020"/>
      <c r="B3471" s="1023"/>
      <c r="C3471" s="1026"/>
      <c r="D3471" s="1001"/>
      <c r="E3471" s="471" t="s">
        <v>9174</v>
      </c>
      <c r="F3471" s="472" t="s">
        <v>9175</v>
      </c>
      <c r="G3471" s="486">
        <v>1</v>
      </c>
      <c r="H3471" s="486" t="s">
        <v>6684</v>
      </c>
      <c r="I3471" s="473"/>
      <c r="J3471" s="473"/>
      <c r="K3471" s="934"/>
      <c r="L3471" s="931"/>
      <c r="M3471" s="931"/>
      <c r="N3471" s="684"/>
    </row>
    <row r="3472" spans="1:14" s="475" customFormat="1" ht="22.5" x14ac:dyDescent="0.25">
      <c r="A3472" s="1020"/>
      <c r="B3472" s="1023"/>
      <c r="C3472" s="1026"/>
      <c r="D3472" s="1001"/>
      <c r="E3472" s="471" t="s">
        <v>9176</v>
      </c>
      <c r="F3472" s="472" t="s">
        <v>9177</v>
      </c>
      <c r="G3472" s="486">
        <v>86</v>
      </c>
      <c r="H3472" s="486" t="s">
        <v>9095</v>
      </c>
      <c r="I3472" s="473"/>
      <c r="J3472" s="473"/>
      <c r="K3472" s="934"/>
      <c r="L3472" s="931"/>
      <c r="M3472" s="931"/>
      <c r="N3472" s="684"/>
    </row>
    <row r="3473" spans="1:14" s="475" customFormat="1" ht="33.75" x14ac:dyDescent="0.25">
      <c r="A3473" s="1020"/>
      <c r="B3473" s="1023"/>
      <c r="C3473" s="1026"/>
      <c r="D3473" s="1001"/>
      <c r="E3473" s="471" t="s">
        <v>9178</v>
      </c>
      <c r="F3473" s="472" t="s">
        <v>9177</v>
      </c>
      <c r="G3473" s="486">
        <v>92</v>
      </c>
      <c r="H3473" s="486" t="s">
        <v>9095</v>
      </c>
      <c r="I3473" s="473"/>
      <c r="J3473" s="473"/>
      <c r="K3473" s="934"/>
      <c r="L3473" s="931"/>
      <c r="M3473" s="931"/>
      <c r="N3473" s="684"/>
    </row>
    <row r="3474" spans="1:14" s="475" customFormat="1" ht="22.5" x14ac:dyDescent="0.25">
      <c r="A3474" s="1020"/>
      <c r="B3474" s="1023"/>
      <c r="C3474" s="1026"/>
      <c r="D3474" s="1001"/>
      <c r="E3474" s="471" t="s">
        <v>9176</v>
      </c>
      <c r="F3474" s="472" t="s">
        <v>9179</v>
      </c>
      <c r="G3474" s="486">
        <v>91</v>
      </c>
      <c r="H3474" s="486" t="s">
        <v>9095</v>
      </c>
      <c r="I3474" s="473"/>
      <c r="J3474" s="473"/>
      <c r="K3474" s="934"/>
      <c r="L3474" s="931"/>
      <c r="M3474" s="931"/>
      <c r="N3474" s="684"/>
    </row>
    <row r="3475" spans="1:14" s="475" customFormat="1" ht="33.75" x14ac:dyDescent="0.25">
      <c r="A3475" s="1021"/>
      <c r="B3475" s="1024"/>
      <c r="C3475" s="1027"/>
      <c r="D3475" s="1002"/>
      <c r="E3475" s="471" t="s">
        <v>9180</v>
      </c>
      <c r="F3475" s="472" t="s">
        <v>9181</v>
      </c>
      <c r="G3475" s="486">
        <v>52</v>
      </c>
      <c r="H3475" s="486" t="s">
        <v>9095</v>
      </c>
      <c r="I3475" s="473"/>
      <c r="J3475" s="473"/>
      <c r="K3475" s="935"/>
      <c r="L3475" s="932"/>
      <c r="M3475" s="932"/>
      <c r="N3475" s="684"/>
    </row>
    <row r="3476" spans="1:14" s="475" customFormat="1" ht="33.75" x14ac:dyDescent="0.25">
      <c r="A3476" s="1000" t="s">
        <v>9182</v>
      </c>
      <c r="B3476" s="1003" t="s">
        <v>0</v>
      </c>
      <c r="C3476" s="1006" t="s">
        <v>7923</v>
      </c>
      <c r="D3476" s="1000" t="s">
        <v>9183</v>
      </c>
      <c r="E3476" s="471" t="s">
        <v>9184</v>
      </c>
      <c r="F3476" s="472" t="s">
        <v>9185</v>
      </c>
      <c r="G3476" s="486">
        <v>1</v>
      </c>
      <c r="H3476" s="486" t="s">
        <v>6684</v>
      </c>
      <c r="I3476" s="473"/>
      <c r="J3476" s="473"/>
      <c r="K3476" s="933"/>
      <c r="L3476" s="930"/>
      <c r="M3476" s="930"/>
      <c r="N3476" s="684"/>
    </row>
    <row r="3477" spans="1:14" s="475" customFormat="1" ht="33.75" x14ac:dyDescent="0.25">
      <c r="A3477" s="1001"/>
      <c r="B3477" s="1004"/>
      <c r="C3477" s="1007"/>
      <c r="D3477" s="1001"/>
      <c r="E3477" s="471" t="s">
        <v>9184</v>
      </c>
      <c r="F3477" s="472" t="s">
        <v>9186</v>
      </c>
      <c r="G3477" s="486">
        <v>3</v>
      </c>
      <c r="H3477" s="486" t="s">
        <v>6684</v>
      </c>
      <c r="I3477" s="473"/>
      <c r="J3477" s="473"/>
      <c r="K3477" s="934"/>
      <c r="L3477" s="931"/>
      <c r="M3477" s="931"/>
      <c r="N3477" s="684"/>
    </row>
    <row r="3478" spans="1:14" s="475" customFormat="1" ht="56.25" x14ac:dyDescent="0.25">
      <c r="A3478" s="1001"/>
      <c r="B3478" s="1004"/>
      <c r="C3478" s="1007"/>
      <c r="D3478" s="1001"/>
      <c r="E3478" s="471" t="s">
        <v>9187</v>
      </c>
      <c r="F3478" s="472" t="s">
        <v>9188</v>
      </c>
      <c r="G3478" s="486">
        <v>2</v>
      </c>
      <c r="H3478" s="486" t="s">
        <v>6684</v>
      </c>
      <c r="I3478" s="473"/>
      <c r="J3478" s="473"/>
      <c r="K3478" s="934"/>
      <c r="L3478" s="931"/>
      <c r="M3478" s="931"/>
      <c r="N3478" s="684"/>
    </row>
    <row r="3479" spans="1:14" s="475" customFormat="1" ht="56.25" x14ac:dyDescent="0.25">
      <c r="A3479" s="1001"/>
      <c r="B3479" s="1004"/>
      <c r="C3479" s="1007"/>
      <c r="D3479" s="1001"/>
      <c r="E3479" s="471" t="s">
        <v>9189</v>
      </c>
      <c r="F3479" s="472" t="s">
        <v>9190</v>
      </c>
      <c r="G3479" s="486">
        <v>6</v>
      </c>
      <c r="H3479" s="486" t="s">
        <v>6684</v>
      </c>
      <c r="I3479" s="473"/>
      <c r="J3479" s="473"/>
      <c r="K3479" s="934"/>
      <c r="L3479" s="931"/>
      <c r="M3479" s="931"/>
      <c r="N3479" s="684"/>
    </row>
    <row r="3480" spans="1:14" s="475" customFormat="1" ht="45" x14ac:dyDescent="0.25">
      <c r="A3480" s="1001"/>
      <c r="B3480" s="1004"/>
      <c r="C3480" s="1007"/>
      <c r="D3480" s="1001"/>
      <c r="E3480" s="471" t="s">
        <v>9191</v>
      </c>
      <c r="F3480" s="472" t="s">
        <v>9192</v>
      </c>
      <c r="G3480" s="486">
        <v>20</v>
      </c>
      <c r="H3480" s="486" t="s">
        <v>6684</v>
      </c>
      <c r="I3480" s="473"/>
      <c r="J3480" s="473"/>
      <c r="K3480" s="934"/>
      <c r="L3480" s="931"/>
      <c r="M3480" s="931"/>
      <c r="N3480" s="684"/>
    </row>
    <row r="3481" spans="1:14" s="475" customFormat="1" ht="247.5" x14ac:dyDescent="0.25">
      <c r="A3481" s="1001"/>
      <c r="B3481" s="1004"/>
      <c r="C3481" s="1007"/>
      <c r="D3481" s="1001"/>
      <c r="E3481" s="471" t="s">
        <v>9193</v>
      </c>
      <c r="F3481" s="472" t="s">
        <v>9194</v>
      </c>
      <c r="G3481" s="486">
        <v>1</v>
      </c>
      <c r="H3481" s="486" t="s">
        <v>9002</v>
      </c>
      <c r="I3481" s="473"/>
      <c r="J3481" s="473"/>
      <c r="K3481" s="934"/>
      <c r="L3481" s="931"/>
      <c r="M3481" s="931"/>
      <c r="N3481" s="684"/>
    </row>
    <row r="3482" spans="1:14" s="475" customFormat="1" ht="56.25" x14ac:dyDescent="0.25">
      <c r="A3482" s="1001"/>
      <c r="B3482" s="1004"/>
      <c r="C3482" s="1007"/>
      <c r="D3482" s="1001"/>
      <c r="E3482" s="471" t="s">
        <v>9195</v>
      </c>
      <c r="F3482" s="472" t="s">
        <v>9196</v>
      </c>
      <c r="G3482" s="486">
        <v>2</v>
      </c>
      <c r="H3482" s="486" t="s">
        <v>6684</v>
      </c>
      <c r="I3482" s="473"/>
      <c r="J3482" s="473"/>
      <c r="K3482" s="934"/>
      <c r="L3482" s="931"/>
      <c r="M3482" s="931"/>
      <c r="N3482" s="684"/>
    </row>
    <row r="3483" spans="1:14" s="475" customFormat="1" ht="33.75" x14ac:dyDescent="0.25">
      <c r="A3483" s="1001"/>
      <c r="B3483" s="1004"/>
      <c r="C3483" s="1007"/>
      <c r="D3483" s="1001"/>
      <c r="E3483" s="471" t="s">
        <v>9180</v>
      </c>
      <c r="F3483" s="472" t="s">
        <v>9197</v>
      </c>
      <c r="G3483" s="486">
        <v>2</v>
      </c>
      <c r="H3483" s="486" t="s">
        <v>6684</v>
      </c>
      <c r="I3483" s="473"/>
      <c r="J3483" s="473"/>
      <c r="K3483" s="934"/>
      <c r="L3483" s="931"/>
      <c r="M3483" s="931"/>
      <c r="N3483" s="684"/>
    </row>
    <row r="3484" spans="1:14" s="475" customFormat="1" ht="45" x14ac:dyDescent="0.25">
      <c r="A3484" s="1001"/>
      <c r="B3484" s="1004"/>
      <c r="C3484" s="1007"/>
      <c r="D3484" s="1001"/>
      <c r="E3484" s="471" t="s">
        <v>9198</v>
      </c>
      <c r="F3484" s="472" t="s">
        <v>9199</v>
      </c>
      <c r="G3484" s="486">
        <v>2</v>
      </c>
      <c r="H3484" s="486" t="s">
        <v>6684</v>
      </c>
      <c r="I3484" s="473"/>
      <c r="J3484" s="473"/>
      <c r="K3484" s="934"/>
      <c r="L3484" s="931"/>
      <c r="M3484" s="931"/>
      <c r="N3484" s="684"/>
    </row>
    <row r="3485" spans="1:14" s="475" customFormat="1" ht="22.5" x14ac:dyDescent="0.25">
      <c r="A3485" s="1001"/>
      <c r="B3485" s="1004"/>
      <c r="C3485" s="1007"/>
      <c r="D3485" s="1001"/>
      <c r="E3485" s="471" t="s">
        <v>9200</v>
      </c>
      <c r="F3485" s="472" t="s">
        <v>9201</v>
      </c>
      <c r="G3485" s="486">
        <v>22</v>
      </c>
      <c r="H3485" s="486" t="s">
        <v>6684</v>
      </c>
      <c r="I3485" s="473"/>
      <c r="J3485" s="473"/>
      <c r="K3485" s="934"/>
      <c r="L3485" s="931"/>
      <c r="M3485" s="931"/>
      <c r="N3485" s="684"/>
    </row>
    <row r="3486" spans="1:14" s="475" customFormat="1" ht="33.75" x14ac:dyDescent="0.25">
      <c r="A3486" s="1002"/>
      <c r="B3486" s="1005"/>
      <c r="C3486" s="1008"/>
      <c r="D3486" s="1001"/>
      <c r="E3486" s="471" t="s">
        <v>9202</v>
      </c>
      <c r="F3486" s="472" t="s">
        <v>9203</v>
      </c>
      <c r="G3486" s="486">
        <v>2</v>
      </c>
      <c r="H3486" s="486" t="s">
        <v>6684</v>
      </c>
      <c r="I3486" s="473"/>
      <c r="J3486" s="473"/>
      <c r="K3486" s="935"/>
      <c r="L3486" s="932"/>
      <c r="M3486" s="932"/>
      <c r="N3486" s="684"/>
    </row>
    <row r="3487" spans="1:14" s="475" customFormat="1" ht="33.75" x14ac:dyDescent="0.25">
      <c r="A3487" s="1000" t="s">
        <v>9204</v>
      </c>
      <c r="B3487" s="1003" t="s">
        <v>0</v>
      </c>
      <c r="C3487" s="1006" t="s">
        <v>7923</v>
      </c>
      <c r="D3487" s="1000" t="s">
        <v>67</v>
      </c>
      <c r="E3487" s="471" t="s">
        <v>9205</v>
      </c>
      <c r="F3487" s="472" t="s">
        <v>9206</v>
      </c>
      <c r="G3487" s="486">
        <v>6</v>
      </c>
      <c r="H3487" s="486" t="s">
        <v>6684</v>
      </c>
      <c r="I3487" s="473"/>
      <c r="J3487" s="473"/>
      <c r="K3487" s="933"/>
      <c r="L3487" s="930"/>
      <c r="M3487" s="930"/>
      <c r="N3487" s="684"/>
    </row>
    <row r="3488" spans="1:14" s="475" customFormat="1" ht="22.5" x14ac:dyDescent="0.25">
      <c r="A3488" s="1001"/>
      <c r="B3488" s="1004"/>
      <c r="C3488" s="1007"/>
      <c r="D3488" s="1001"/>
      <c r="E3488" s="471" t="s">
        <v>9207</v>
      </c>
      <c r="F3488" s="472" t="s">
        <v>9208</v>
      </c>
      <c r="G3488" s="486">
        <v>3</v>
      </c>
      <c r="H3488" s="486" t="s">
        <v>6684</v>
      </c>
      <c r="I3488" s="473"/>
      <c r="J3488" s="473"/>
      <c r="K3488" s="934"/>
      <c r="L3488" s="931"/>
      <c r="M3488" s="931"/>
      <c r="N3488" s="684"/>
    </row>
    <row r="3489" spans="1:14" s="475" customFormat="1" ht="22.5" x14ac:dyDescent="0.25">
      <c r="A3489" s="1001"/>
      <c r="B3489" s="1004"/>
      <c r="C3489" s="1007"/>
      <c r="D3489" s="1001"/>
      <c r="E3489" s="471" t="s">
        <v>9209</v>
      </c>
      <c r="F3489" s="472" t="s">
        <v>9210</v>
      </c>
      <c r="G3489" s="486">
        <v>1</v>
      </c>
      <c r="H3489" s="486" t="s">
        <v>6684</v>
      </c>
      <c r="I3489" s="473"/>
      <c r="J3489" s="473"/>
      <c r="K3489" s="934"/>
      <c r="L3489" s="931"/>
      <c r="M3489" s="931"/>
      <c r="N3489" s="684"/>
    </row>
    <row r="3490" spans="1:14" s="475" customFormat="1" ht="22.5" x14ac:dyDescent="0.25">
      <c r="A3490" s="1001"/>
      <c r="B3490" s="1004"/>
      <c r="C3490" s="1007"/>
      <c r="D3490" s="1001"/>
      <c r="E3490" s="471" t="s">
        <v>9211</v>
      </c>
      <c r="F3490" s="472" t="s">
        <v>9212</v>
      </c>
      <c r="G3490" s="486">
        <v>2</v>
      </c>
      <c r="H3490" s="486" t="s">
        <v>6684</v>
      </c>
      <c r="I3490" s="473"/>
      <c r="J3490" s="473"/>
      <c r="K3490" s="934"/>
      <c r="L3490" s="931"/>
      <c r="M3490" s="931"/>
      <c r="N3490" s="684"/>
    </row>
    <row r="3491" spans="1:14" s="475" customFormat="1" ht="33.75" x14ac:dyDescent="0.25">
      <c r="A3491" s="1001"/>
      <c r="B3491" s="1004"/>
      <c r="C3491" s="1007"/>
      <c r="D3491" s="1001"/>
      <c r="E3491" s="471" t="s">
        <v>9213</v>
      </c>
      <c r="F3491" s="472" t="s">
        <v>9214</v>
      </c>
      <c r="G3491" s="486">
        <v>1</v>
      </c>
      <c r="H3491" s="486" t="s">
        <v>9215</v>
      </c>
      <c r="I3491" s="473"/>
      <c r="J3491" s="473"/>
      <c r="K3491" s="934"/>
      <c r="L3491" s="931"/>
      <c r="M3491" s="931"/>
      <c r="N3491" s="684"/>
    </row>
    <row r="3492" spans="1:14" s="475" customFormat="1" ht="33.75" x14ac:dyDescent="0.25">
      <c r="A3492" s="1001"/>
      <c r="B3492" s="1004"/>
      <c r="C3492" s="1007"/>
      <c r="D3492" s="1001"/>
      <c r="E3492" s="471" t="s">
        <v>9213</v>
      </c>
      <c r="F3492" s="472" t="s">
        <v>9216</v>
      </c>
      <c r="G3492" s="486">
        <v>8</v>
      </c>
      <c r="H3492" s="486" t="s">
        <v>6684</v>
      </c>
      <c r="I3492" s="473"/>
      <c r="J3492" s="473"/>
      <c r="K3492" s="934"/>
      <c r="L3492" s="931"/>
      <c r="M3492" s="931"/>
      <c r="N3492" s="684"/>
    </row>
    <row r="3493" spans="1:14" s="475" customFormat="1" ht="33.75" x14ac:dyDescent="0.25">
      <c r="A3493" s="1001"/>
      <c r="B3493" s="1004"/>
      <c r="C3493" s="1007"/>
      <c r="D3493" s="1001"/>
      <c r="E3493" s="471" t="s">
        <v>9213</v>
      </c>
      <c r="F3493" s="472" t="s">
        <v>9217</v>
      </c>
      <c r="G3493" s="486">
        <v>16</v>
      </c>
      <c r="H3493" s="486" t="s">
        <v>6684</v>
      </c>
      <c r="I3493" s="473"/>
      <c r="J3493" s="473"/>
      <c r="K3493" s="934"/>
      <c r="L3493" s="931"/>
      <c r="M3493" s="931"/>
      <c r="N3493" s="684"/>
    </row>
    <row r="3494" spans="1:14" s="475" customFormat="1" ht="33.75" x14ac:dyDescent="0.25">
      <c r="A3494" s="1002"/>
      <c r="B3494" s="1005"/>
      <c r="C3494" s="1008"/>
      <c r="D3494" s="1001"/>
      <c r="E3494" s="471" t="s">
        <v>9178</v>
      </c>
      <c r="F3494" s="472" t="s">
        <v>9218</v>
      </c>
      <c r="G3494" s="486">
        <v>1</v>
      </c>
      <c r="H3494" s="486" t="s">
        <v>6684</v>
      </c>
      <c r="I3494" s="473"/>
      <c r="J3494" s="473"/>
      <c r="K3494" s="935"/>
      <c r="L3494" s="932"/>
      <c r="M3494" s="932"/>
      <c r="N3494" s="684"/>
    </row>
    <row r="3495" spans="1:14" s="475" customFormat="1" ht="33.75" x14ac:dyDescent="0.25">
      <c r="A3495" s="486" t="s">
        <v>9219</v>
      </c>
      <c r="B3495" s="489" t="s">
        <v>0</v>
      </c>
      <c r="C3495" s="490" t="s">
        <v>7923</v>
      </c>
      <c r="D3495" s="471" t="s">
        <v>9220</v>
      </c>
      <c r="E3495" s="471" t="s">
        <v>9180</v>
      </c>
      <c r="F3495" s="472" t="s">
        <v>9221</v>
      </c>
      <c r="G3495" s="486">
        <v>2</v>
      </c>
      <c r="H3495" s="486" t="s">
        <v>6684</v>
      </c>
      <c r="I3495" s="473"/>
      <c r="J3495" s="473"/>
      <c r="K3495" s="480"/>
      <c r="L3495" s="836"/>
      <c r="M3495" s="836"/>
      <c r="N3495" s="684"/>
    </row>
    <row r="3496" spans="1:14" s="475" customFormat="1" ht="22.5" x14ac:dyDescent="0.25">
      <c r="A3496" s="1000" t="s">
        <v>9222</v>
      </c>
      <c r="B3496" s="1003" t="s">
        <v>0</v>
      </c>
      <c r="C3496" s="1006" t="s">
        <v>7923</v>
      </c>
      <c r="D3496" s="1000" t="s">
        <v>9223</v>
      </c>
      <c r="E3496" s="471" t="s">
        <v>9176</v>
      </c>
      <c r="F3496" s="472" t="s">
        <v>9224</v>
      </c>
      <c r="G3496" s="486">
        <v>12</v>
      </c>
      <c r="H3496" s="486" t="s">
        <v>6684</v>
      </c>
      <c r="I3496" s="473"/>
      <c r="J3496" s="473"/>
      <c r="K3496" s="933"/>
      <c r="L3496" s="930"/>
      <c r="M3496" s="930"/>
      <c r="N3496" s="684"/>
    </row>
    <row r="3497" spans="1:14" s="475" customFormat="1" ht="19.5" customHeight="1" x14ac:dyDescent="0.25">
      <c r="A3497" s="1001"/>
      <c r="B3497" s="1004"/>
      <c r="C3497" s="1007"/>
      <c r="D3497" s="1001"/>
      <c r="E3497" s="471" t="s">
        <v>9176</v>
      </c>
      <c r="F3497" s="472" t="s">
        <v>9225</v>
      </c>
      <c r="G3497" s="486">
        <v>4</v>
      </c>
      <c r="H3497" s="486" t="s">
        <v>6684</v>
      </c>
      <c r="I3497" s="473"/>
      <c r="J3497" s="473"/>
      <c r="K3497" s="934"/>
      <c r="L3497" s="931"/>
      <c r="M3497" s="931"/>
      <c r="N3497" s="684"/>
    </row>
    <row r="3498" spans="1:14" s="475" customFormat="1" ht="19.5" customHeight="1" x14ac:dyDescent="0.25">
      <c r="A3498" s="1001"/>
      <c r="B3498" s="1004"/>
      <c r="C3498" s="1007"/>
      <c r="D3498" s="1001"/>
      <c r="E3498" s="471" t="s">
        <v>9226</v>
      </c>
      <c r="F3498" s="472" t="s">
        <v>9224</v>
      </c>
      <c r="G3498" s="486">
        <v>6</v>
      </c>
      <c r="H3498" s="486" t="s">
        <v>6684</v>
      </c>
      <c r="I3498" s="473"/>
      <c r="J3498" s="473"/>
      <c r="K3498" s="934"/>
      <c r="L3498" s="931"/>
      <c r="M3498" s="931"/>
      <c r="N3498" s="684"/>
    </row>
    <row r="3499" spans="1:14" s="475" customFormat="1" ht="19.5" customHeight="1" x14ac:dyDescent="0.25">
      <c r="A3499" s="1002"/>
      <c r="B3499" s="1005"/>
      <c r="C3499" s="1008"/>
      <c r="D3499" s="1001"/>
      <c r="E3499" s="471" t="s">
        <v>9226</v>
      </c>
      <c r="F3499" s="472" t="s">
        <v>9225</v>
      </c>
      <c r="G3499" s="486">
        <v>1</v>
      </c>
      <c r="H3499" s="486" t="s">
        <v>6684</v>
      </c>
      <c r="I3499" s="473"/>
      <c r="J3499" s="473"/>
      <c r="K3499" s="935"/>
      <c r="L3499" s="932"/>
      <c r="M3499" s="932"/>
      <c r="N3499" s="684"/>
    </row>
    <row r="3500" spans="1:14" s="475" customFormat="1" ht="19.5" customHeight="1" x14ac:dyDescent="0.25">
      <c r="A3500" s="1000" t="s">
        <v>9227</v>
      </c>
      <c r="B3500" s="1003" t="s">
        <v>5927</v>
      </c>
      <c r="C3500" s="1006" t="s">
        <v>7923</v>
      </c>
      <c r="D3500" s="1000" t="s">
        <v>9228</v>
      </c>
      <c r="E3500" s="471" t="s">
        <v>9229</v>
      </c>
      <c r="F3500" s="472" t="s">
        <v>9230</v>
      </c>
      <c r="G3500" s="486">
        <v>245</v>
      </c>
      <c r="H3500" s="486" t="s">
        <v>6695</v>
      </c>
      <c r="I3500" s="473"/>
      <c r="J3500" s="473"/>
      <c r="K3500" s="933"/>
      <c r="L3500" s="930"/>
      <c r="M3500" s="930"/>
      <c r="N3500" s="684"/>
    </row>
    <row r="3501" spans="1:14" s="475" customFormat="1" ht="19.5" customHeight="1" x14ac:dyDescent="0.25">
      <c r="A3501" s="1002"/>
      <c r="B3501" s="1005"/>
      <c r="C3501" s="1008"/>
      <c r="D3501" s="1001"/>
      <c r="E3501" s="471" t="s">
        <v>9229</v>
      </c>
      <c r="F3501" s="472" t="s">
        <v>9231</v>
      </c>
      <c r="G3501" s="486">
        <v>1</v>
      </c>
      <c r="H3501" s="486" t="s">
        <v>6684</v>
      </c>
      <c r="I3501" s="473"/>
      <c r="J3501" s="473"/>
      <c r="K3501" s="935"/>
      <c r="L3501" s="932"/>
      <c r="M3501" s="932"/>
      <c r="N3501" s="684"/>
    </row>
    <row r="3502" spans="1:14" s="3" customFormat="1" ht="11.25" x14ac:dyDescent="0.25">
      <c r="A3502" s="927" t="s">
        <v>5925</v>
      </c>
      <c r="B3502" s="928" t="s">
        <v>6690</v>
      </c>
      <c r="C3502" s="984" t="s">
        <v>5603</v>
      </c>
      <c r="D3502" s="927" t="s">
        <v>6691</v>
      </c>
      <c r="E3502" s="927" t="s">
        <v>5430</v>
      </c>
      <c r="F3502" s="12" t="s">
        <v>5442</v>
      </c>
      <c r="G3502" s="239">
        <v>2</v>
      </c>
      <c r="H3502" s="927" t="s">
        <v>6682</v>
      </c>
      <c r="I3502" s="12" t="s">
        <v>5443</v>
      </c>
      <c r="J3502" s="12" t="s">
        <v>5444</v>
      </c>
      <c r="K3502" s="928">
        <v>2</v>
      </c>
      <c r="L3502" s="943"/>
      <c r="M3502" s="943"/>
      <c r="N3502" s="681"/>
    </row>
    <row r="3503" spans="1:14" s="3" customFormat="1" ht="11.25" x14ac:dyDescent="0.25">
      <c r="A3503" s="927"/>
      <c r="B3503" s="928"/>
      <c r="C3503" s="984"/>
      <c r="D3503" s="927"/>
      <c r="E3503" s="927"/>
      <c r="F3503" s="12" t="s">
        <v>5446</v>
      </c>
      <c r="G3503" s="239">
        <v>8</v>
      </c>
      <c r="H3503" s="927"/>
      <c r="I3503" s="12" t="s">
        <v>5443</v>
      </c>
      <c r="J3503" s="12" t="s">
        <v>5445</v>
      </c>
      <c r="K3503" s="928"/>
      <c r="L3503" s="943"/>
      <c r="M3503" s="943"/>
      <c r="N3503" s="681"/>
    </row>
    <row r="3504" spans="1:14" s="3" customFormat="1" ht="11.25" x14ac:dyDescent="0.25">
      <c r="A3504" s="927" t="s">
        <v>6064</v>
      </c>
      <c r="B3504" s="928" t="s">
        <v>6690</v>
      </c>
      <c r="C3504" s="984" t="s">
        <v>5603</v>
      </c>
      <c r="D3504" s="927" t="s">
        <v>7832</v>
      </c>
      <c r="E3504" s="927" t="s">
        <v>5429</v>
      </c>
      <c r="F3504" s="12" t="s">
        <v>5448</v>
      </c>
      <c r="G3504" s="376">
        <v>6</v>
      </c>
      <c r="H3504" s="927" t="s">
        <v>6682</v>
      </c>
      <c r="I3504" s="12" t="s">
        <v>10</v>
      </c>
      <c r="J3504" s="56" t="s">
        <v>5456</v>
      </c>
      <c r="K3504" s="928">
        <v>2</v>
      </c>
      <c r="L3504" s="943"/>
      <c r="M3504" s="943"/>
      <c r="N3504" s="681"/>
    </row>
    <row r="3505" spans="1:14" s="3" customFormat="1" ht="11.25" x14ac:dyDescent="0.25">
      <c r="A3505" s="927"/>
      <c r="B3505" s="928"/>
      <c r="C3505" s="984"/>
      <c r="D3505" s="927"/>
      <c r="E3505" s="927"/>
      <c r="F3505" s="12" t="s">
        <v>5449</v>
      </c>
      <c r="G3505" s="376">
        <v>4</v>
      </c>
      <c r="H3505" s="927"/>
      <c r="I3505" s="12" t="s">
        <v>10</v>
      </c>
      <c r="J3505" s="56" t="s">
        <v>5455</v>
      </c>
      <c r="K3505" s="928"/>
      <c r="L3505" s="943"/>
      <c r="M3505" s="943"/>
      <c r="N3505" s="681"/>
    </row>
    <row r="3506" spans="1:14" s="3" customFormat="1" ht="11.25" x14ac:dyDescent="0.25">
      <c r="A3506" s="927"/>
      <c r="B3506" s="928"/>
      <c r="C3506" s="984"/>
      <c r="D3506" s="927"/>
      <c r="E3506" s="927"/>
      <c r="F3506" s="12" t="s">
        <v>5451</v>
      </c>
      <c r="G3506" s="376">
        <v>2</v>
      </c>
      <c r="H3506" s="927"/>
      <c r="I3506" s="12" t="s">
        <v>10</v>
      </c>
      <c r="J3506" s="56" t="s">
        <v>5457</v>
      </c>
      <c r="K3506" s="928"/>
      <c r="L3506" s="943"/>
      <c r="M3506" s="943"/>
      <c r="N3506" s="681"/>
    </row>
    <row r="3507" spans="1:14" s="3" customFormat="1" ht="11.25" x14ac:dyDescent="0.25">
      <c r="A3507" s="927"/>
      <c r="B3507" s="928"/>
      <c r="C3507" s="984"/>
      <c r="D3507" s="927"/>
      <c r="E3507" s="927"/>
      <c r="F3507" s="12" t="s">
        <v>5450</v>
      </c>
      <c r="G3507" s="376">
        <v>2</v>
      </c>
      <c r="H3507" s="927"/>
      <c r="I3507" s="12" t="s">
        <v>10</v>
      </c>
      <c r="J3507" s="56" t="s">
        <v>5456</v>
      </c>
      <c r="K3507" s="928"/>
      <c r="L3507" s="943"/>
      <c r="M3507" s="943"/>
      <c r="N3507" s="681"/>
    </row>
    <row r="3508" spans="1:14" s="3" customFormat="1" ht="11.25" x14ac:dyDescent="0.25">
      <c r="A3508" s="927"/>
      <c r="B3508" s="928"/>
      <c r="C3508" s="984"/>
      <c r="D3508" s="927"/>
      <c r="E3508" s="927"/>
      <c r="F3508" s="12" t="s">
        <v>5452</v>
      </c>
      <c r="G3508" s="376">
        <v>2</v>
      </c>
      <c r="H3508" s="927"/>
      <c r="I3508" s="12" t="s">
        <v>10</v>
      </c>
      <c r="J3508" s="56" t="s">
        <v>5457</v>
      </c>
      <c r="K3508" s="928"/>
      <c r="L3508" s="943"/>
      <c r="M3508" s="943"/>
      <c r="N3508" s="681"/>
    </row>
    <row r="3509" spans="1:14" s="3" customFormat="1" ht="11.25" x14ac:dyDescent="0.25">
      <c r="A3509" s="927"/>
      <c r="B3509" s="928"/>
      <c r="C3509" s="984"/>
      <c r="D3509" s="927"/>
      <c r="E3509" s="927"/>
      <c r="F3509" s="12" t="s">
        <v>5453</v>
      </c>
      <c r="G3509" s="376">
        <v>3</v>
      </c>
      <c r="H3509" s="927"/>
      <c r="I3509" s="12" t="s">
        <v>10</v>
      </c>
      <c r="J3509" s="56" t="s">
        <v>5458</v>
      </c>
      <c r="K3509" s="928"/>
      <c r="L3509" s="943"/>
      <c r="M3509" s="943"/>
      <c r="N3509" s="681"/>
    </row>
    <row r="3510" spans="1:14" s="3" customFormat="1" ht="11.25" x14ac:dyDescent="0.25">
      <c r="A3510" s="927"/>
      <c r="B3510" s="928"/>
      <c r="C3510" s="984"/>
      <c r="D3510" s="927"/>
      <c r="E3510" s="927"/>
      <c r="F3510" s="12" t="s">
        <v>5454</v>
      </c>
      <c r="G3510" s="376">
        <v>2</v>
      </c>
      <c r="H3510" s="927"/>
      <c r="I3510" s="12" t="s">
        <v>10</v>
      </c>
      <c r="J3510" s="56" t="s">
        <v>5459</v>
      </c>
      <c r="K3510" s="928"/>
      <c r="L3510" s="943"/>
      <c r="M3510" s="943"/>
      <c r="N3510" s="681"/>
    </row>
    <row r="3511" spans="1:14" s="3" customFormat="1" ht="11.25" x14ac:dyDescent="0.25">
      <c r="A3511" s="927" t="s">
        <v>6129</v>
      </c>
      <c r="B3511" s="928" t="s">
        <v>6690</v>
      </c>
      <c r="C3511" s="984" t="s">
        <v>5603</v>
      </c>
      <c r="D3511" s="927" t="s">
        <v>7833</v>
      </c>
      <c r="E3511" s="927" t="s">
        <v>5429</v>
      </c>
      <c r="F3511" s="12" t="s">
        <v>5460</v>
      </c>
      <c r="G3511" s="376">
        <v>1</v>
      </c>
      <c r="H3511" s="927" t="s">
        <v>6684</v>
      </c>
      <c r="I3511" s="12" t="s">
        <v>13</v>
      </c>
      <c r="J3511" s="56" t="s">
        <v>5463</v>
      </c>
      <c r="K3511" s="928">
        <v>1</v>
      </c>
      <c r="L3511" s="943"/>
      <c r="M3511" s="943"/>
      <c r="N3511" s="681"/>
    </row>
    <row r="3512" spans="1:14" s="3" customFormat="1" ht="11.25" x14ac:dyDescent="0.25">
      <c r="A3512" s="927"/>
      <c r="B3512" s="928"/>
      <c r="C3512" s="984"/>
      <c r="D3512" s="927"/>
      <c r="E3512" s="927"/>
      <c r="F3512" s="12" t="s">
        <v>5461</v>
      </c>
      <c r="G3512" s="376">
        <v>1</v>
      </c>
      <c r="H3512" s="927"/>
      <c r="I3512" s="12" t="s">
        <v>13</v>
      </c>
      <c r="J3512" s="56" t="s">
        <v>5464</v>
      </c>
      <c r="K3512" s="928"/>
      <c r="L3512" s="943"/>
      <c r="M3512" s="943"/>
      <c r="N3512" s="681"/>
    </row>
    <row r="3513" spans="1:14" s="3" customFormat="1" ht="11.25" x14ac:dyDescent="0.25">
      <c r="A3513" s="927"/>
      <c r="B3513" s="928"/>
      <c r="C3513" s="984"/>
      <c r="D3513" s="927"/>
      <c r="E3513" s="927"/>
      <c r="F3513" s="12" t="s">
        <v>5462</v>
      </c>
      <c r="G3513" s="376">
        <v>1</v>
      </c>
      <c r="H3513" s="927"/>
      <c r="I3513" s="12" t="s">
        <v>13</v>
      </c>
      <c r="J3513" s="56" t="s">
        <v>5465</v>
      </c>
      <c r="K3513" s="928"/>
      <c r="L3513" s="943"/>
      <c r="M3513" s="943"/>
      <c r="N3513" s="681"/>
    </row>
    <row r="3514" spans="1:14" s="3" customFormat="1" ht="11.25" x14ac:dyDescent="0.25">
      <c r="A3514" s="927" t="s">
        <v>6130</v>
      </c>
      <c r="B3514" s="928" t="s">
        <v>6690</v>
      </c>
      <c r="C3514" s="984" t="s">
        <v>5603</v>
      </c>
      <c r="D3514" s="927" t="s">
        <v>6811</v>
      </c>
      <c r="E3514" s="927" t="s">
        <v>5429</v>
      </c>
      <c r="F3514" s="12" t="s">
        <v>5513</v>
      </c>
      <c r="G3514" s="250">
        <v>1</v>
      </c>
      <c r="H3514" s="927" t="s">
        <v>6682</v>
      </c>
      <c r="I3514" s="12"/>
      <c r="J3514" s="56"/>
      <c r="K3514" s="928">
        <v>2</v>
      </c>
      <c r="L3514" s="943"/>
      <c r="M3514" s="943"/>
      <c r="N3514" s="681"/>
    </row>
    <row r="3515" spans="1:14" s="3" customFormat="1" ht="11.25" x14ac:dyDescent="0.25">
      <c r="A3515" s="927"/>
      <c r="B3515" s="928"/>
      <c r="C3515" s="984"/>
      <c r="D3515" s="927"/>
      <c r="E3515" s="927"/>
      <c r="F3515" s="12" t="s">
        <v>5466</v>
      </c>
      <c r="G3515" s="250">
        <v>233</v>
      </c>
      <c r="H3515" s="927"/>
      <c r="I3515" s="12" t="s">
        <v>15</v>
      </c>
      <c r="J3515" s="56" t="s">
        <v>16</v>
      </c>
      <c r="K3515" s="928"/>
      <c r="L3515" s="943"/>
      <c r="M3515" s="943"/>
      <c r="N3515" s="681"/>
    </row>
    <row r="3516" spans="1:14" s="3" customFormat="1" ht="11.25" x14ac:dyDescent="0.25">
      <c r="A3516" s="927"/>
      <c r="B3516" s="928"/>
      <c r="C3516" s="984"/>
      <c r="D3516" s="927"/>
      <c r="E3516" s="927"/>
      <c r="F3516" s="12" t="s">
        <v>515</v>
      </c>
      <c r="G3516" s="250">
        <v>12</v>
      </c>
      <c r="H3516" s="927"/>
      <c r="I3516" s="12" t="s">
        <v>17</v>
      </c>
      <c r="J3516" s="56" t="s">
        <v>18</v>
      </c>
      <c r="K3516" s="928"/>
      <c r="L3516" s="943"/>
      <c r="M3516" s="943"/>
      <c r="N3516" s="681"/>
    </row>
    <row r="3517" spans="1:14" s="3" customFormat="1" ht="11.25" x14ac:dyDescent="0.25">
      <c r="A3517" s="927"/>
      <c r="B3517" s="928"/>
      <c r="C3517" s="984"/>
      <c r="D3517" s="927"/>
      <c r="E3517" s="927"/>
      <c r="F3517" s="12" t="s">
        <v>769</v>
      </c>
      <c r="G3517" s="250">
        <v>9</v>
      </c>
      <c r="H3517" s="927"/>
      <c r="I3517" s="12" t="s">
        <v>424</v>
      </c>
      <c r="J3517" s="56" t="s">
        <v>5478</v>
      </c>
      <c r="K3517" s="928"/>
      <c r="L3517" s="943"/>
      <c r="M3517" s="943"/>
      <c r="N3517" s="681"/>
    </row>
    <row r="3518" spans="1:14" s="3" customFormat="1" ht="11.25" x14ac:dyDescent="0.25">
      <c r="A3518" s="927"/>
      <c r="B3518" s="928"/>
      <c r="C3518" s="984"/>
      <c r="D3518" s="927"/>
      <c r="E3518" s="927"/>
      <c r="F3518" s="12" t="s">
        <v>497</v>
      </c>
      <c r="G3518" s="250">
        <v>5</v>
      </c>
      <c r="H3518" s="927"/>
      <c r="I3518" s="12" t="s">
        <v>17</v>
      </c>
      <c r="J3518" s="56" t="s">
        <v>18</v>
      </c>
      <c r="K3518" s="928"/>
      <c r="L3518" s="943"/>
      <c r="M3518" s="943"/>
      <c r="N3518" s="681"/>
    </row>
    <row r="3519" spans="1:14" s="3" customFormat="1" ht="11.25" x14ac:dyDescent="0.25">
      <c r="A3519" s="927"/>
      <c r="B3519" s="928"/>
      <c r="C3519" s="984"/>
      <c r="D3519" s="927"/>
      <c r="E3519" s="927"/>
      <c r="F3519" s="12" t="s">
        <v>5467</v>
      </c>
      <c r="G3519" s="250">
        <v>60</v>
      </c>
      <c r="H3519" s="927"/>
      <c r="I3519" s="12" t="s">
        <v>19</v>
      </c>
      <c r="J3519" s="56" t="s">
        <v>20</v>
      </c>
      <c r="K3519" s="928"/>
      <c r="L3519" s="943"/>
      <c r="M3519" s="943"/>
      <c r="N3519" s="681"/>
    </row>
    <row r="3520" spans="1:14" s="3" customFormat="1" ht="11.25" x14ac:dyDescent="0.25">
      <c r="A3520" s="927"/>
      <c r="B3520" s="928"/>
      <c r="C3520" s="984"/>
      <c r="D3520" s="927"/>
      <c r="E3520" s="927"/>
      <c r="F3520" s="12" t="s">
        <v>5467</v>
      </c>
      <c r="G3520" s="250">
        <v>80</v>
      </c>
      <c r="H3520" s="927"/>
      <c r="I3520" s="12" t="s">
        <v>19</v>
      </c>
      <c r="J3520" s="56" t="s">
        <v>5479</v>
      </c>
      <c r="K3520" s="928"/>
      <c r="L3520" s="943"/>
      <c r="M3520" s="943"/>
      <c r="N3520" s="681"/>
    </row>
    <row r="3521" spans="1:14" s="3" customFormat="1" ht="11.25" x14ac:dyDescent="0.25">
      <c r="A3521" s="927"/>
      <c r="B3521" s="928"/>
      <c r="C3521" s="984"/>
      <c r="D3521" s="927"/>
      <c r="E3521" s="927"/>
      <c r="F3521" s="12" t="s">
        <v>5467</v>
      </c>
      <c r="G3521" s="250">
        <v>45</v>
      </c>
      <c r="H3521" s="927"/>
      <c r="I3521" s="12" t="s">
        <v>19</v>
      </c>
      <c r="J3521" s="56" t="s">
        <v>5480</v>
      </c>
      <c r="K3521" s="928"/>
      <c r="L3521" s="943"/>
      <c r="M3521" s="943"/>
      <c r="N3521" s="681"/>
    </row>
    <row r="3522" spans="1:14" s="3" customFormat="1" ht="11.25" x14ac:dyDescent="0.25">
      <c r="A3522" s="927"/>
      <c r="B3522" s="928"/>
      <c r="C3522" s="984"/>
      <c r="D3522" s="927"/>
      <c r="E3522" s="927"/>
      <c r="F3522" s="12" t="s">
        <v>21</v>
      </c>
      <c r="G3522" s="250">
        <v>112</v>
      </c>
      <c r="H3522" s="927"/>
      <c r="I3522" s="12" t="s">
        <v>22</v>
      </c>
      <c r="J3522" s="56" t="s">
        <v>23</v>
      </c>
      <c r="K3522" s="928"/>
      <c r="L3522" s="943"/>
      <c r="M3522" s="943"/>
      <c r="N3522" s="681"/>
    </row>
    <row r="3523" spans="1:14" s="3" customFormat="1" ht="11.25" x14ac:dyDescent="0.25">
      <c r="A3523" s="927"/>
      <c r="B3523" s="928"/>
      <c r="C3523" s="984"/>
      <c r="D3523" s="927"/>
      <c r="E3523" s="927"/>
      <c r="F3523" s="12" t="s">
        <v>501</v>
      </c>
      <c r="G3523" s="250">
        <v>35</v>
      </c>
      <c r="H3523" s="927"/>
      <c r="I3523" s="12" t="s">
        <v>5481</v>
      </c>
      <c r="J3523" s="56" t="s">
        <v>5482</v>
      </c>
      <c r="K3523" s="928"/>
      <c r="L3523" s="943"/>
      <c r="M3523" s="943"/>
      <c r="N3523" s="681"/>
    </row>
    <row r="3524" spans="1:14" s="3" customFormat="1" ht="11.25" x14ac:dyDescent="0.25">
      <c r="A3524" s="927"/>
      <c r="B3524" s="928"/>
      <c r="C3524" s="984"/>
      <c r="D3524" s="927"/>
      <c r="E3524" s="927"/>
      <c r="F3524" s="12" t="s">
        <v>857</v>
      </c>
      <c r="G3524" s="250">
        <v>56</v>
      </c>
      <c r="H3524" s="927"/>
      <c r="I3524" s="12" t="s">
        <v>15</v>
      </c>
      <c r="J3524" s="56">
        <v>895</v>
      </c>
      <c r="K3524" s="928"/>
      <c r="L3524" s="943"/>
      <c r="M3524" s="943"/>
      <c r="N3524" s="681"/>
    </row>
    <row r="3525" spans="1:14" s="3" customFormat="1" ht="11.25" x14ac:dyDescent="0.25">
      <c r="A3525" s="927"/>
      <c r="B3525" s="928"/>
      <c r="C3525" s="984"/>
      <c r="D3525" s="927"/>
      <c r="E3525" s="927"/>
      <c r="F3525" s="12" t="s">
        <v>5468</v>
      </c>
      <c r="G3525" s="250">
        <v>28</v>
      </c>
      <c r="H3525" s="927"/>
      <c r="I3525" s="12" t="s">
        <v>5483</v>
      </c>
      <c r="J3525" s="56" t="s">
        <v>5484</v>
      </c>
      <c r="K3525" s="928"/>
      <c r="L3525" s="943"/>
      <c r="M3525" s="943"/>
      <c r="N3525" s="681"/>
    </row>
    <row r="3526" spans="1:14" s="3" customFormat="1" ht="11.25" x14ac:dyDescent="0.25">
      <c r="A3526" s="927"/>
      <c r="B3526" s="928"/>
      <c r="C3526" s="984"/>
      <c r="D3526" s="927"/>
      <c r="E3526" s="927"/>
      <c r="F3526" s="12" t="s">
        <v>5469</v>
      </c>
      <c r="G3526" s="250">
        <v>168</v>
      </c>
      <c r="H3526" s="927"/>
      <c r="I3526" s="12"/>
      <c r="J3526" s="56"/>
      <c r="K3526" s="928"/>
      <c r="L3526" s="943"/>
      <c r="M3526" s="943"/>
      <c r="N3526" s="681"/>
    </row>
    <row r="3527" spans="1:14" s="3" customFormat="1" ht="11.25" x14ac:dyDescent="0.25">
      <c r="A3527" s="927"/>
      <c r="B3527" s="928"/>
      <c r="C3527" s="984"/>
      <c r="D3527" s="927"/>
      <c r="E3527" s="927"/>
      <c r="F3527" s="12" t="s">
        <v>1013</v>
      </c>
      <c r="G3527" s="250">
        <v>2</v>
      </c>
      <c r="H3527" s="927"/>
      <c r="I3527" s="12" t="s">
        <v>5485</v>
      </c>
      <c r="J3527" s="56" t="s">
        <v>860</v>
      </c>
      <c r="K3527" s="928"/>
      <c r="L3527" s="943"/>
      <c r="M3527" s="943"/>
      <c r="N3527" s="681"/>
    </row>
    <row r="3528" spans="1:14" s="3" customFormat="1" ht="11.25" x14ac:dyDescent="0.25">
      <c r="A3528" s="927"/>
      <c r="B3528" s="928"/>
      <c r="C3528" s="984"/>
      <c r="D3528" s="927"/>
      <c r="E3528" s="927"/>
      <c r="F3528" s="12" t="s">
        <v>30</v>
      </c>
      <c r="G3528" s="250">
        <v>48</v>
      </c>
      <c r="H3528" s="927"/>
      <c r="I3528" s="12" t="s">
        <v>5485</v>
      </c>
      <c r="J3528" s="56" t="s">
        <v>778</v>
      </c>
      <c r="K3528" s="928"/>
      <c r="L3528" s="943"/>
      <c r="M3528" s="943"/>
      <c r="N3528" s="681"/>
    </row>
    <row r="3529" spans="1:14" s="3" customFormat="1" ht="11.25" x14ac:dyDescent="0.25">
      <c r="A3529" s="927"/>
      <c r="B3529" s="928"/>
      <c r="C3529" s="984"/>
      <c r="D3529" s="927"/>
      <c r="E3529" s="927"/>
      <c r="F3529" s="12" t="s">
        <v>32</v>
      </c>
      <c r="G3529" s="250">
        <v>100</v>
      </c>
      <c r="H3529" s="927"/>
      <c r="I3529" s="12" t="s">
        <v>33</v>
      </c>
      <c r="J3529" s="56"/>
      <c r="K3529" s="928"/>
      <c r="L3529" s="943"/>
      <c r="M3529" s="943"/>
      <c r="N3529" s="681"/>
    </row>
    <row r="3530" spans="1:14" s="3" customFormat="1" ht="11.25" x14ac:dyDescent="0.25">
      <c r="A3530" s="927"/>
      <c r="B3530" s="928"/>
      <c r="C3530" s="984"/>
      <c r="D3530" s="927"/>
      <c r="E3530" s="927"/>
      <c r="F3530" s="12" t="s">
        <v>36</v>
      </c>
      <c r="G3530" s="250">
        <v>162</v>
      </c>
      <c r="H3530" s="927"/>
      <c r="I3530" s="12" t="s">
        <v>35</v>
      </c>
      <c r="J3530" s="56"/>
      <c r="K3530" s="928"/>
      <c r="L3530" s="943"/>
      <c r="M3530" s="943"/>
      <c r="N3530" s="681"/>
    </row>
    <row r="3531" spans="1:14" s="3" customFormat="1" ht="11.25" x14ac:dyDescent="0.25">
      <c r="A3531" s="927"/>
      <c r="B3531" s="928"/>
      <c r="C3531" s="984"/>
      <c r="D3531" s="927"/>
      <c r="E3531" s="927"/>
      <c r="F3531" s="12" t="s">
        <v>37</v>
      </c>
      <c r="G3531" s="250">
        <v>162</v>
      </c>
      <c r="H3531" s="927"/>
      <c r="I3531" s="12" t="s">
        <v>35</v>
      </c>
      <c r="J3531" s="56"/>
      <c r="K3531" s="928"/>
      <c r="L3531" s="943"/>
      <c r="M3531" s="943"/>
      <c r="N3531" s="681"/>
    </row>
    <row r="3532" spans="1:14" s="3" customFormat="1" ht="11.25" x14ac:dyDescent="0.25">
      <c r="A3532" s="927"/>
      <c r="B3532" s="928"/>
      <c r="C3532" s="984"/>
      <c r="D3532" s="927"/>
      <c r="E3532" s="927"/>
      <c r="F3532" s="12" t="s">
        <v>38</v>
      </c>
      <c r="G3532" s="250">
        <v>35</v>
      </c>
      <c r="H3532" s="927"/>
      <c r="I3532" s="12" t="s">
        <v>35</v>
      </c>
      <c r="J3532" s="56"/>
      <c r="K3532" s="928"/>
      <c r="L3532" s="943"/>
      <c r="M3532" s="943"/>
      <c r="N3532" s="681"/>
    </row>
    <row r="3533" spans="1:14" s="3" customFormat="1" ht="11.25" x14ac:dyDescent="0.25">
      <c r="A3533" s="927"/>
      <c r="B3533" s="928"/>
      <c r="C3533" s="984"/>
      <c r="D3533" s="927"/>
      <c r="E3533" s="927"/>
      <c r="F3533" s="12" t="s">
        <v>5470</v>
      </c>
      <c r="G3533" s="250">
        <v>1</v>
      </c>
      <c r="H3533" s="927"/>
      <c r="I3533" s="12" t="s">
        <v>5486</v>
      </c>
      <c r="J3533" s="56" t="s">
        <v>783</v>
      </c>
      <c r="K3533" s="928"/>
      <c r="L3533" s="943"/>
      <c r="M3533" s="943"/>
      <c r="N3533" s="681"/>
    </row>
    <row r="3534" spans="1:14" s="3" customFormat="1" ht="11.25" x14ac:dyDescent="0.25">
      <c r="A3534" s="927"/>
      <c r="B3534" s="928"/>
      <c r="C3534" s="984"/>
      <c r="D3534" s="927"/>
      <c r="E3534" s="927"/>
      <c r="F3534" s="12" t="s">
        <v>5471</v>
      </c>
      <c r="G3534" s="250">
        <v>2</v>
      </c>
      <c r="H3534" s="927"/>
      <c r="I3534" s="12" t="s">
        <v>5486</v>
      </c>
      <c r="J3534" s="56" t="s">
        <v>783</v>
      </c>
      <c r="K3534" s="928"/>
      <c r="L3534" s="943"/>
      <c r="M3534" s="943"/>
      <c r="N3534" s="681"/>
    </row>
    <row r="3535" spans="1:14" s="3" customFormat="1" ht="11.25" x14ac:dyDescent="0.25">
      <c r="A3535" s="927"/>
      <c r="B3535" s="928"/>
      <c r="C3535" s="984"/>
      <c r="D3535" s="927"/>
      <c r="E3535" s="927"/>
      <c r="F3535" s="12" t="s">
        <v>5472</v>
      </c>
      <c r="G3535" s="250">
        <v>2</v>
      </c>
      <c r="H3535" s="927"/>
      <c r="I3535" s="12" t="s">
        <v>5486</v>
      </c>
      <c r="J3535" s="56" t="s">
        <v>783</v>
      </c>
      <c r="K3535" s="928"/>
      <c r="L3535" s="943"/>
      <c r="M3535" s="943"/>
      <c r="N3535" s="681"/>
    </row>
    <row r="3536" spans="1:14" s="3" customFormat="1" ht="11.25" x14ac:dyDescent="0.25">
      <c r="A3536" s="927"/>
      <c r="B3536" s="928"/>
      <c r="C3536" s="984"/>
      <c r="D3536" s="927"/>
      <c r="E3536" s="927"/>
      <c r="F3536" s="12" t="s">
        <v>5473</v>
      </c>
      <c r="G3536" s="250">
        <v>2</v>
      </c>
      <c r="H3536" s="927"/>
      <c r="I3536" s="12" t="s">
        <v>5486</v>
      </c>
      <c r="J3536" s="56" t="s">
        <v>785</v>
      </c>
      <c r="K3536" s="928"/>
      <c r="L3536" s="943"/>
      <c r="M3536" s="943"/>
      <c r="N3536" s="681"/>
    </row>
    <row r="3537" spans="1:14" s="3" customFormat="1" ht="11.25" x14ac:dyDescent="0.25">
      <c r="A3537" s="927"/>
      <c r="B3537" s="928"/>
      <c r="C3537" s="984"/>
      <c r="D3537" s="927"/>
      <c r="E3537" s="927"/>
      <c r="F3537" s="12" t="s">
        <v>5474</v>
      </c>
      <c r="G3537" s="250">
        <v>8</v>
      </c>
      <c r="H3537" s="927"/>
      <c r="I3537" s="12" t="s">
        <v>5486</v>
      </c>
      <c r="J3537" s="56" t="s">
        <v>785</v>
      </c>
      <c r="K3537" s="928"/>
      <c r="L3537" s="943"/>
      <c r="M3537" s="943"/>
      <c r="N3537" s="681"/>
    </row>
    <row r="3538" spans="1:14" s="3" customFormat="1" ht="11.25" x14ac:dyDescent="0.25">
      <c r="A3538" s="927"/>
      <c r="B3538" s="928"/>
      <c r="C3538" s="984"/>
      <c r="D3538" s="927"/>
      <c r="E3538" s="927"/>
      <c r="F3538" s="12" t="s">
        <v>5475</v>
      </c>
      <c r="G3538" s="250">
        <v>2</v>
      </c>
      <c r="H3538" s="927"/>
      <c r="I3538" s="12" t="s">
        <v>5486</v>
      </c>
      <c r="J3538" s="56" t="s">
        <v>785</v>
      </c>
      <c r="K3538" s="928"/>
      <c r="L3538" s="943"/>
      <c r="M3538" s="943"/>
      <c r="N3538" s="681"/>
    </row>
    <row r="3539" spans="1:14" s="3" customFormat="1" ht="11.25" x14ac:dyDescent="0.25">
      <c r="A3539" s="927"/>
      <c r="B3539" s="928"/>
      <c r="C3539" s="984"/>
      <c r="D3539" s="927"/>
      <c r="E3539" s="927"/>
      <c r="F3539" s="12" t="s">
        <v>41</v>
      </c>
      <c r="G3539" s="250">
        <v>3</v>
      </c>
      <c r="H3539" s="927"/>
      <c r="I3539" s="12"/>
      <c r="J3539" s="56"/>
      <c r="K3539" s="928"/>
      <c r="L3539" s="943"/>
      <c r="M3539" s="943"/>
      <c r="N3539" s="681"/>
    </row>
    <row r="3540" spans="1:14" s="3" customFormat="1" ht="11.25" x14ac:dyDescent="0.25">
      <c r="A3540" s="927"/>
      <c r="B3540" s="928"/>
      <c r="C3540" s="984"/>
      <c r="D3540" s="927"/>
      <c r="E3540" s="927"/>
      <c r="F3540" s="12" t="s">
        <v>787</v>
      </c>
      <c r="G3540" s="250">
        <v>2</v>
      </c>
      <c r="H3540" s="927"/>
      <c r="I3540" s="12"/>
      <c r="J3540" s="56"/>
      <c r="K3540" s="928"/>
      <c r="L3540" s="943"/>
      <c r="M3540" s="943"/>
      <c r="N3540" s="681"/>
    </row>
    <row r="3541" spans="1:14" s="3" customFormat="1" ht="11.25" x14ac:dyDescent="0.25">
      <c r="A3541" s="927"/>
      <c r="B3541" s="928"/>
      <c r="C3541" s="984"/>
      <c r="D3541" s="927"/>
      <c r="E3541" s="927"/>
      <c r="F3541" s="12" t="s">
        <v>5476</v>
      </c>
      <c r="G3541" s="250">
        <v>5</v>
      </c>
      <c r="H3541" s="927"/>
      <c r="I3541" s="12" t="s">
        <v>17</v>
      </c>
      <c r="J3541" s="56"/>
      <c r="K3541" s="928"/>
      <c r="L3541" s="943"/>
      <c r="M3541" s="943"/>
      <c r="N3541" s="681"/>
    </row>
    <row r="3542" spans="1:14" s="3" customFormat="1" ht="11.25" x14ac:dyDescent="0.25">
      <c r="A3542" s="927"/>
      <c r="B3542" s="928"/>
      <c r="C3542" s="984"/>
      <c r="D3542" s="927"/>
      <c r="E3542" s="927"/>
      <c r="F3542" s="12" t="s">
        <v>5477</v>
      </c>
      <c r="G3542" s="250">
        <v>5</v>
      </c>
      <c r="H3542" s="927"/>
      <c r="I3542" s="12"/>
      <c r="J3542" s="56"/>
      <c r="K3542" s="928"/>
      <c r="L3542" s="943"/>
      <c r="M3542" s="943"/>
      <c r="N3542" s="681"/>
    </row>
    <row r="3543" spans="1:14" s="3" customFormat="1" ht="11.25" x14ac:dyDescent="0.25">
      <c r="A3543" s="927" t="s">
        <v>6131</v>
      </c>
      <c r="B3543" s="928" t="s">
        <v>6690</v>
      </c>
      <c r="C3543" s="984" t="s">
        <v>5603</v>
      </c>
      <c r="D3543" s="927" t="s">
        <v>6694</v>
      </c>
      <c r="E3543" s="927" t="s">
        <v>5429</v>
      </c>
      <c r="F3543" s="12" t="s">
        <v>5495</v>
      </c>
      <c r="G3543" s="250">
        <v>6</v>
      </c>
      <c r="H3543" s="927" t="s">
        <v>6682</v>
      </c>
      <c r="I3543" s="12" t="s">
        <v>10</v>
      </c>
      <c r="J3543" s="56" t="s">
        <v>5498</v>
      </c>
      <c r="K3543" s="928">
        <v>2</v>
      </c>
      <c r="L3543" s="943"/>
      <c r="M3543" s="943"/>
      <c r="N3543" s="681"/>
    </row>
    <row r="3544" spans="1:14" s="3" customFormat="1" ht="11.25" x14ac:dyDescent="0.25">
      <c r="A3544" s="927"/>
      <c r="B3544" s="928"/>
      <c r="C3544" s="984"/>
      <c r="D3544" s="927"/>
      <c r="E3544" s="927"/>
      <c r="F3544" s="12" t="s">
        <v>5496</v>
      </c>
      <c r="G3544" s="250">
        <v>1</v>
      </c>
      <c r="H3544" s="927"/>
      <c r="I3544" s="12" t="s">
        <v>10</v>
      </c>
      <c r="J3544" s="56" t="s">
        <v>5499</v>
      </c>
      <c r="K3544" s="928"/>
      <c r="L3544" s="943"/>
      <c r="M3544" s="943"/>
      <c r="N3544" s="681"/>
    </row>
    <row r="3545" spans="1:14" s="3" customFormat="1" ht="11.25" x14ac:dyDescent="0.25">
      <c r="A3545" s="927"/>
      <c r="B3545" s="928"/>
      <c r="C3545" s="984"/>
      <c r="D3545" s="927"/>
      <c r="E3545" s="927"/>
      <c r="F3545" s="12" t="s">
        <v>5497</v>
      </c>
      <c r="G3545" s="250">
        <v>5</v>
      </c>
      <c r="H3545" s="927"/>
      <c r="I3545" s="12" t="s">
        <v>10</v>
      </c>
      <c r="J3545" s="56" t="s">
        <v>5500</v>
      </c>
      <c r="K3545" s="928"/>
      <c r="L3545" s="943"/>
      <c r="M3545" s="943"/>
      <c r="N3545" s="681"/>
    </row>
    <row r="3546" spans="1:14" s="3" customFormat="1" ht="11.25" x14ac:dyDescent="0.25">
      <c r="A3546" s="927"/>
      <c r="B3546" s="928"/>
      <c r="C3546" s="984"/>
      <c r="D3546" s="927"/>
      <c r="E3546" s="927"/>
      <c r="F3546" s="12" t="s">
        <v>5497</v>
      </c>
      <c r="G3546" s="250">
        <v>2</v>
      </c>
      <c r="H3546" s="927"/>
      <c r="I3546" s="12" t="s">
        <v>10</v>
      </c>
      <c r="J3546" s="56" t="s">
        <v>5500</v>
      </c>
      <c r="K3546" s="928"/>
      <c r="L3546" s="943"/>
      <c r="M3546" s="943"/>
      <c r="N3546" s="681"/>
    </row>
    <row r="3547" spans="1:14" s="3" customFormat="1" ht="22.5" x14ac:dyDescent="0.25">
      <c r="A3547" s="239" t="s">
        <v>6132</v>
      </c>
      <c r="B3547" s="434" t="s">
        <v>6690</v>
      </c>
      <c r="C3547" s="493" t="s">
        <v>5603</v>
      </c>
      <c r="D3547" s="239" t="s">
        <v>6810</v>
      </c>
      <c r="E3547" s="239" t="s">
        <v>5429</v>
      </c>
      <c r="F3547" s="12" t="s">
        <v>5501</v>
      </c>
      <c r="G3547" s="250">
        <v>2</v>
      </c>
      <c r="H3547" s="361" t="s">
        <v>6684</v>
      </c>
      <c r="I3547" s="12" t="s">
        <v>13</v>
      </c>
      <c r="J3547" s="56" t="s">
        <v>5502</v>
      </c>
      <c r="K3547" s="241">
        <v>1</v>
      </c>
      <c r="L3547" s="833"/>
      <c r="M3547" s="833"/>
      <c r="N3547" s="681"/>
    </row>
    <row r="3548" spans="1:14" s="3" customFormat="1" ht="11.25" x14ac:dyDescent="0.25">
      <c r="A3548" s="927" t="s">
        <v>6133</v>
      </c>
      <c r="B3548" s="928" t="s">
        <v>6690</v>
      </c>
      <c r="C3548" s="984" t="s">
        <v>5603</v>
      </c>
      <c r="D3548" s="927" t="s">
        <v>6811</v>
      </c>
      <c r="E3548" s="927" t="s">
        <v>5429</v>
      </c>
      <c r="F3548" s="12" t="s">
        <v>5514</v>
      </c>
      <c r="G3548" s="250">
        <v>1</v>
      </c>
      <c r="H3548" s="927" t="s">
        <v>6682</v>
      </c>
      <c r="I3548" s="12"/>
      <c r="J3548" s="56"/>
      <c r="K3548" s="928">
        <v>2</v>
      </c>
      <c r="L3548" s="943"/>
      <c r="M3548" s="943"/>
      <c r="N3548" s="681"/>
    </row>
    <row r="3549" spans="1:14" s="3" customFormat="1" ht="11.25" x14ac:dyDescent="0.25">
      <c r="A3549" s="927"/>
      <c r="B3549" s="928"/>
      <c r="C3549" s="984"/>
      <c r="D3549" s="927"/>
      <c r="E3549" s="927"/>
      <c r="F3549" s="12" t="s">
        <v>847</v>
      </c>
      <c r="G3549" s="250">
        <v>48</v>
      </c>
      <c r="H3549" s="927"/>
      <c r="I3549" s="12"/>
      <c r="J3549" s="56"/>
      <c r="K3549" s="928"/>
      <c r="L3549" s="943"/>
      <c r="M3549" s="943"/>
      <c r="N3549" s="681"/>
    </row>
    <row r="3550" spans="1:14" s="3" customFormat="1" ht="11.25" x14ac:dyDescent="0.25">
      <c r="A3550" s="927"/>
      <c r="B3550" s="928"/>
      <c r="C3550" s="984"/>
      <c r="D3550" s="927"/>
      <c r="E3550" s="927"/>
      <c r="F3550" s="12" t="s">
        <v>1030</v>
      </c>
      <c r="G3550" s="250">
        <v>3</v>
      </c>
      <c r="H3550" s="927"/>
      <c r="I3550" s="12" t="s">
        <v>17</v>
      </c>
      <c r="J3550" s="56" t="s">
        <v>18</v>
      </c>
      <c r="K3550" s="928"/>
      <c r="L3550" s="943"/>
      <c r="M3550" s="943"/>
      <c r="N3550" s="681"/>
    </row>
    <row r="3551" spans="1:14" s="3" customFormat="1" ht="11.25" x14ac:dyDescent="0.25">
      <c r="A3551" s="927"/>
      <c r="B3551" s="928"/>
      <c r="C3551" s="984"/>
      <c r="D3551" s="927"/>
      <c r="E3551" s="927"/>
      <c r="F3551" s="12" t="s">
        <v>5503</v>
      </c>
      <c r="G3551" s="250">
        <v>36</v>
      </c>
      <c r="H3551" s="927"/>
      <c r="I3551" s="12"/>
      <c r="J3551" s="56"/>
      <c r="K3551" s="928"/>
      <c r="L3551" s="943"/>
      <c r="M3551" s="943"/>
      <c r="N3551" s="681"/>
    </row>
    <row r="3552" spans="1:14" s="3" customFormat="1" ht="11.25" x14ac:dyDescent="0.25">
      <c r="A3552" s="927"/>
      <c r="B3552" s="928"/>
      <c r="C3552" s="984"/>
      <c r="D3552" s="927"/>
      <c r="E3552" s="927"/>
      <c r="F3552" s="12" t="s">
        <v>849</v>
      </c>
      <c r="G3552" s="250">
        <v>2</v>
      </c>
      <c r="H3552" s="927"/>
      <c r="I3552" s="12" t="s">
        <v>17</v>
      </c>
      <c r="J3552" s="56" t="s">
        <v>18</v>
      </c>
      <c r="K3552" s="928"/>
      <c r="L3552" s="943"/>
      <c r="M3552" s="943"/>
      <c r="N3552" s="681"/>
    </row>
    <row r="3553" spans="1:14" s="3" customFormat="1" ht="11.25" x14ac:dyDescent="0.25">
      <c r="A3553" s="927"/>
      <c r="B3553" s="928"/>
      <c r="C3553" s="984"/>
      <c r="D3553" s="927"/>
      <c r="E3553" s="927"/>
      <c r="F3553" s="12" t="s">
        <v>517</v>
      </c>
      <c r="G3553" s="250">
        <v>40</v>
      </c>
      <c r="H3553" s="927"/>
      <c r="I3553" s="12" t="s">
        <v>19</v>
      </c>
      <c r="J3553" s="56" t="s">
        <v>20</v>
      </c>
      <c r="K3553" s="928"/>
      <c r="L3553" s="943"/>
      <c r="M3553" s="943"/>
      <c r="N3553" s="681"/>
    </row>
    <row r="3554" spans="1:14" s="3" customFormat="1" ht="11.25" x14ac:dyDescent="0.25">
      <c r="A3554" s="927"/>
      <c r="B3554" s="928"/>
      <c r="C3554" s="984"/>
      <c r="D3554" s="927"/>
      <c r="E3554" s="927"/>
      <c r="F3554" s="12" t="s">
        <v>517</v>
      </c>
      <c r="G3554" s="250">
        <v>107</v>
      </c>
      <c r="H3554" s="927"/>
      <c r="I3554" s="12"/>
      <c r="J3554" s="56"/>
      <c r="K3554" s="928"/>
      <c r="L3554" s="943"/>
      <c r="M3554" s="943"/>
      <c r="N3554" s="681"/>
    </row>
    <row r="3555" spans="1:14" s="3" customFormat="1" ht="11.25" x14ac:dyDescent="0.25">
      <c r="A3555" s="927"/>
      <c r="B3555" s="928"/>
      <c r="C3555" s="984"/>
      <c r="D3555" s="927"/>
      <c r="E3555" s="927"/>
      <c r="F3555" s="12" t="s">
        <v>21</v>
      </c>
      <c r="G3555" s="250">
        <v>34</v>
      </c>
      <c r="H3555" s="927"/>
      <c r="I3555" s="12" t="s">
        <v>22</v>
      </c>
      <c r="J3555" s="56" t="s">
        <v>23</v>
      </c>
      <c r="K3555" s="928"/>
      <c r="L3555" s="943"/>
      <c r="M3555" s="943"/>
      <c r="N3555" s="681"/>
    </row>
    <row r="3556" spans="1:14" s="3" customFormat="1" ht="11.25" x14ac:dyDescent="0.25">
      <c r="A3556" s="927"/>
      <c r="B3556" s="928"/>
      <c r="C3556" s="984"/>
      <c r="D3556" s="927"/>
      <c r="E3556" s="927"/>
      <c r="F3556" s="12" t="s">
        <v>500</v>
      </c>
      <c r="G3556" s="250">
        <v>31</v>
      </c>
      <c r="H3556" s="927"/>
      <c r="I3556" s="12" t="s">
        <v>22</v>
      </c>
      <c r="J3556" s="56" t="s">
        <v>24</v>
      </c>
      <c r="K3556" s="928"/>
      <c r="L3556" s="943"/>
      <c r="M3556" s="943"/>
      <c r="N3556" s="681"/>
    </row>
    <row r="3557" spans="1:14" s="3" customFormat="1" ht="11.25" x14ac:dyDescent="0.25">
      <c r="A3557" s="927"/>
      <c r="B3557" s="928"/>
      <c r="C3557" s="984"/>
      <c r="D3557" s="927"/>
      <c r="E3557" s="927"/>
      <c r="F3557" s="12" t="s">
        <v>854</v>
      </c>
      <c r="G3557" s="250">
        <v>13</v>
      </c>
      <c r="H3557" s="927"/>
      <c r="I3557" s="12" t="s">
        <v>17</v>
      </c>
      <c r="J3557" s="56">
        <v>22050</v>
      </c>
      <c r="K3557" s="928"/>
      <c r="L3557" s="943"/>
      <c r="M3557" s="943"/>
      <c r="N3557" s="681"/>
    </row>
    <row r="3558" spans="1:14" s="3" customFormat="1" ht="11.25" x14ac:dyDescent="0.25">
      <c r="A3558" s="927"/>
      <c r="B3558" s="928"/>
      <c r="C3558" s="984"/>
      <c r="D3558" s="927"/>
      <c r="E3558" s="927"/>
      <c r="F3558" s="12" t="s">
        <v>1038</v>
      </c>
      <c r="G3558" s="250">
        <v>15</v>
      </c>
      <c r="H3558" s="927"/>
      <c r="I3558" s="12" t="s">
        <v>5510</v>
      </c>
      <c r="J3558" s="56">
        <v>331</v>
      </c>
      <c r="K3558" s="928"/>
      <c r="L3558" s="943"/>
      <c r="M3558" s="943"/>
      <c r="N3558" s="681"/>
    </row>
    <row r="3559" spans="1:14" s="3" customFormat="1" ht="11.25" x14ac:dyDescent="0.25">
      <c r="A3559" s="927"/>
      <c r="B3559" s="928"/>
      <c r="C3559" s="984"/>
      <c r="D3559" s="927"/>
      <c r="E3559" s="927"/>
      <c r="F3559" s="12" t="s">
        <v>503</v>
      </c>
      <c r="G3559" s="250">
        <v>26</v>
      </c>
      <c r="H3559" s="927"/>
      <c r="I3559" s="12" t="s">
        <v>15</v>
      </c>
      <c r="J3559" s="56">
        <v>895</v>
      </c>
      <c r="K3559" s="928"/>
      <c r="L3559" s="943"/>
      <c r="M3559" s="943"/>
      <c r="N3559" s="681"/>
    </row>
    <row r="3560" spans="1:14" s="3" customFormat="1" ht="11.25" x14ac:dyDescent="0.25">
      <c r="A3560" s="927"/>
      <c r="B3560" s="928"/>
      <c r="C3560" s="984"/>
      <c r="D3560" s="927"/>
      <c r="E3560" s="927"/>
      <c r="F3560" s="12" t="s">
        <v>858</v>
      </c>
      <c r="G3560" s="250">
        <v>39</v>
      </c>
      <c r="H3560" s="927"/>
      <c r="I3560" s="12" t="s">
        <v>15</v>
      </c>
      <c r="J3560" s="56">
        <v>207</v>
      </c>
      <c r="K3560" s="928"/>
      <c r="L3560" s="943"/>
      <c r="M3560" s="943"/>
      <c r="N3560" s="681"/>
    </row>
    <row r="3561" spans="1:14" s="3" customFormat="1" ht="11.25" x14ac:dyDescent="0.25">
      <c r="A3561" s="927"/>
      <c r="B3561" s="928"/>
      <c r="C3561" s="984"/>
      <c r="D3561" s="927"/>
      <c r="E3561" s="927"/>
      <c r="F3561" s="12" t="s">
        <v>5504</v>
      </c>
      <c r="G3561" s="250">
        <v>40</v>
      </c>
      <c r="H3561" s="927"/>
      <c r="I3561" s="12" t="s">
        <v>5483</v>
      </c>
      <c r="J3561" s="56" t="s">
        <v>5484</v>
      </c>
      <c r="K3561" s="928"/>
      <c r="L3561" s="943"/>
      <c r="M3561" s="943"/>
      <c r="N3561" s="681"/>
    </row>
    <row r="3562" spans="1:14" s="3" customFormat="1" ht="11.25" x14ac:dyDescent="0.25">
      <c r="A3562" s="927"/>
      <c r="B3562" s="928"/>
      <c r="C3562" s="984"/>
      <c r="D3562" s="927"/>
      <c r="E3562" s="927"/>
      <c r="F3562" s="12" t="s">
        <v>521</v>
      </c>
      <c r="G3562" s="250">
        <v>64</v>
      </c>
      <c r="H3562" s="927"/>
      <c r="I3562" s="12"/>
      <c r="J3562" s="56"/>
      <c r="K3562" s="928"/>
      <c r="L3562" s="943"/>
      <c r="M3562" s="943"/>
      <c r="N3562" s="681"/>
    </row>
    <row r="3563" spans="1:14" s="3" customFormat="1" ht="11.25" x14ac:dyDescent="0.25">
      <c r="A3563" s="927"/>
      <c r="B3563" s="928"/>
      <c r="C3563" s="984"/>
      <c r="D3563" s="927"/>
      <c r="E3563" s="927"/>
      <c r="F3563" s="12" t="s">
        <v>859</v>
      </c>
      <c r="G3563" s="250">
        <v>12</v>
      </c>
      <c r="H3563" s="927"/>
      <c r="I3563" s="12" t="s">
        <v>5485</v>
      </c>
      <c r="J3563" s="56" t="s">
        <v>860</v>
      </c>
      <c r="K3563" s="928"/>
      <c r="L3563" s="943"/>
      <c r="M3563" s="943"/>
      <c r="N3563" s="681"/>
    </row>
    <row r="3564" spans="1:14" s="3" customFormat="1" ht="11.25" x14ac:dyDescent="0.25">
      <c r="A3564" s="927"/>
      <c r="B3564" s="928"/>
      <c r="C3564" s="984"/>
      <c r="D3564" s="927"/>
      <c r="E3564" s="927"/>
      <c r="F3564" s="12" t="s">
        <v>30</v>
      </c>
      <c r="G3564" s="250">
        <v>45</v>
      </c>
      <c r="H3564" s="927"/>
      <c r="I3564" s="12" t="s">
        <v>5485</v>
      </c>
      <c r="J3564" s="56" t="s">
        <v>778</v>
      </c>
      <c r="K3564" s="928"/>
      <c r="L3564" s="943"/>
      <c r="M3564" s="943"/>
      <c r="N3564" s="681"/>
    </row>
    <row r="3565" spans="1:14" s="3" customFormat="1" ht="11.25" x14ac:dyDescent="0.25">
      <c r="A3565" s="927"/>
      <c r="B3565" s="928"/>
      <c r="C3565" s="984"/>
      <c r="D3565" s="927"/>
      <c r="E3565" s="927"/>
      <c r="F3565" s="12" t="s">
        <v>32</v>
      </c>
      <c r="G3565" s="250">
        <v>90</v>
      </c>
      <c r="H3565" s="927"/>
      <c r="I3565" s="12" t="s">
        <v>33</v>
      </c>
      <c r="J3565" s="56"/>
      <c r="K3565" s="928"/>
      <c r="L3565" s="943"/>
      <c r="M3565" s="943"/>
      <c r="N3565" s="681"/>
    </row>
    <row r="3566" spans="1:14" s="3" customFormat="1" ht="11.25" x14ac:dyDescent="0.25">
      <c r="A3566" s="927"/>
      <c r="B3566" s="928"/>
      <c r="C3566" s="984"/>
      <c r="D3566" s="927"/>
      <c r="E3566" s="927"/>
      <c r="F3566" s="12" t="s">
        <v>36</v>
      </c>
      <c r="G3566" s="250">
        <v>156</v>
      </c>
      <c r="H3566" s="927"/>
      <c r="I3566" s="12" t="s">
        <v>35</v>
      </c>
      <c r="J3566" s="56"/>
      <c r="K3566" s="928"/>
      <c r="L3566" s="943"/>
      <c r="M3566" s="943"/>
      <c r="N3566" s="681"/>
    </row>
    <row r="3567" spans="1:14" s="3" customFormat="1" ht="11.25" x14ac:dyDescent="0.25">
      <c r="A3567" s="927"/>
      <c r="B3567" s="928"/>
      <c r="C3567" s="984"/>
      <c r="D3567" s="927"/>
      <c r="E3567" s="927"/>
      <c r="F3567" s="12" t="s">
        <v>37</v>
      </c>
      <c r="G3567" s="250">
        <v>156</v>
      </c>
      <c r="H3567" s="927"/>
      <c r="I3567" s="12" t="s">
        <v>35</v>
      </c>
      <c r="J3567" s="56"/>
      <c r="K3567" s="928"/>
      <c r="L3567" s="943"/>
      <c r="M3567" s="943"/>
      <c r="N3567" s="681"/>
    </row>
    <row r="3568" spans="1:14" s="3" customFormat="1" ht="11.25" x14ac:dyDescent="0.25">
      <c r="A3568" s="927"/>
      <c r="B3568" s="928"/>
      <c r="C3568" s="984"/>
      <c r="D3568" s="927"/>
      <c r="E3568" s="927"/>
      <c r="F3568" s="12" t="s">
        <v>38</v>
      </c>
      <c r="G3568" s="250">
        <v>6</v>
      </c>
      <c r="H3568" s="927"/>
      <c r="I3568" s="12" t="s">
        <v>35</v>
      </c>
      <c r="J3568" s="56"/>
      <c r="K3568" s="928"/>
      <c r="L3568" s="943"/>
      <c r="M3568" s="943"/>
      <c r="N3568" s="681"/>
    </row>
    <row r="3569" spans="1:14" s="3" customFormat="1" ht="11.25" x14ac:dyDescent="0.25">
      <c r="A3569" s="927"/>
      <c r="B3569" s="928"/>
      <c r="C3569" s="984"/>
      <c r="D3569" s="927"/>
      <c r="E3569" s="927"/>
      <c r="F3569" s="12" t="s">
        <v>5505</v>
      </c>
      <c r="G3569" s="250">
        <v>2</v>
      </c>
      <c r="H3569" s="927"/>
      <c r="I3569" s="12" t="s">
        <v>5486</v>
      </c>
      <c r="J3569" s="56" t="s">
        <v>783</v>
      </c>
      <c r="K3569" s="928"/>
      <c r="L3569" s="943"/>
      <c r="M3569" s="943"/>
      <c r="N3569" s="681"/>
    </row>
    <row r="3570" spans="1:14" s="3" customFormat="1" ht="11.25" x14ac:dyDescent="0.25">
      <c r="A3570" s="927"/>
      <c r="B3570" s="928"/>
      <c r="C3570" s="984"/>
      <c r="D3570" s="927"/>
      <c r="E3570" s="927"/>
      <c r="F3570" s="12" t="s">
        <v>5506</v>
      </c>
      <c r="G3570" s="250">
        <v>2</v>
      </c>
      <c r="H3570" s="927"/>
      <c r="I3570" s="12" t="s">
        <v>5486</v>
      </c>
      <c r="J3570" s="56" t="s">
        <v>783</v>
      </c>
      <c r="K3570" s="928"/>
      <c r="L3570" s="943"/>
      <c r="M3570" s="943"/>
      <c r="N3570" s="681"/>
    </row>
    <row r="3571" spans="1:14" s="3" customFormat="1" ht="11.25" x14ac:dyDescent="0.25">
      <c r="A3571" s="927"/>
      <c r="B3571" s="928"/>
      <c r="C3571" s="984"/>
      <c r="D3571" s="927"/>
      <c r="E3571" s="927"/>
      <c r="F3571" s="12" t="s">
        <v>5507</v>
      </c>
      <c r="G3571" s="250">
        <v>4</v>
      </c>
      <c r="H3571" s="927"/>
      <c r="I3571" s="12" t="s">
        <v>5486</v>
      </c>
      <c r="J3571" s="56" t="s">
        <v>783</v>
      </c>
      <c r="K3571" s="928"/>
      <c r="L3571" s="943"/>
      <c r="M3571" s="943"/>
      <c r="N3571" s="681"/>
    </row>
    <row r="3572" spans="1:14" s="3" customFormat="1" ht="11.25" x14ac:dyDescent="0.25">
      <c r="A3572" s="927"/>
      <c r="B3572" s="928"/>
      <c r="C3572" s="984"/>
      <c r="D3572" s="927"/>
      <c r="E3572" s="927"/>
      <c r="F3572" s="12" t="s">
        <v>5508</v>
      </c>
      <c r="G3572" s="250">
        <v>4</v>
      </c>
      <c r="H3572" s="927"/>
      <c r="I3572" s="12" t="s">
        <v>5486</v>
      </c>
      <c r="J3572" s="56" t="s">
        <v>785</v>
      </c>
      <c r="K3572" s="928"/>
      <c r="L3572" s="943"/>
      <c r="M3572" s="943"/>
      <c r="N3572" s="681"/>
    </row>
    <row r="3573" spans="1:14" s="3" customFormat="1" ht="11.25" x14ac:dyDescent="0.25">
      <c r="A3573" s="927"/>
      <c r="B3573" s="928"/>
      <c r="C3573" s="984"/>
      <c r="D3573" s="927"/>
      <c r="E3573" s="927"/>
      <c r="F3573" s="12" t="s">
        <v>5509</v>
      </c>
      <c r="G3573" s="250">
        <v>4</v>
      </c>
      <c r="H3573" s="927"/>
      <c r="I3573" s="12" t="s">
        <v>5486</v>
      </c>
      <c r="J3573" s="56" t="s">
        <v>785</v>
      </c>
      <c r="K3573" s="928"/>
      <c r="L3573" s="943"/>
      <c r="M3573" s="943"/>
      <c r="N3573" s="681"/>
    </row>
    <row r="3574" spans="1:14" s="3" customFormat="1" ht="11.25" x14ac:dyDescent="0.25">
      <c r="A3574" s="927"/>
      <c r="B3574" s="928"/>
      <c r="C3574" s="984"/>
      <c r="D3574" s="927"/>
      <c r="E3574" s="927"/>
      <c r="F3574" s="12" t="s">
        <v>41</v>
      </c>
      <c r="G3574" s="250">
        <v>2</v>
      </c>
      <c r="H3574" s="927"/>
      <c r="I3574" s="12"/>
      <c r="J3574" s="56"/>
      <c r="K3574" s="928"/>
      <c r="L3574" s="943"/>
      <c r="M3574" s="943"/>
      <c r="N3574" s="681"/>
    </row>
    <row r="3575" spans="1:14" s="5" customFormat="1" ht="11.25" x14ac:dyDescent="0.25">
      <c r="A3575" s="927" t="s">
        <v>6134</v>
      </c>
      <c r="B3575" s="928" t="s">
        <v>443</v>
      </c>
      <c r="C3575" s="984" t="s">
        <v>5603</v>
      </c>
      <c r="D3575" s="927" t="s">
        <v>4923</v>
      </c>
      <c r="E3575" s="927" t="s">
        <v>5430</v>
      </c>
      <c r="F3575" s="12" t="s">
        <v>5432</v>
      </c>
      <c r="G3575" s="239">
        <v>2</v>
      </c>
      <c r="H3575" s="927" t="s">
        <v>6682</v>
      </c>
      <c r="I3575" s="12" t="s">
        <v>5433</v>
      </c>
      <c r="J3575" s="12" t="s">
        <v>5434</v>
      </c>
      <c r="K3575" s="928">
        <v>1</v>
      </c>
      <c r="L3575" s="943"/>
      <c r="M3575" s="943"/>
      <c r="N3575" s="622"/>
    </row>
    <row r="3576" spans="1:14" s="5" customFormat="1" ht="11.25" x14ac:dyDescent="0.25">
      <c r="A3576" s="927"/>
      <c r="B3576" s="928"/>
      <c r="C3576" s="984"/>
      <c r="D3576" s="927"/>
      <c r="E3576" s="927"/>
      <c r="F3576" s="12" t="s">
        <v>5435</v>
      </c>
      <c r="G3576" s="239">
        <v>2</v>
      </c>
      <c r="H3576" s="927"/>
      <c r="I3576" s="12" t="s">
        <v>5433</v>
      </c>
      <c r="J3576" s="12" t="s">
        <v>5436</v>
      </c>
      <c r="K3576" s="928"/>
      <c r="L3576" s="943"/>
      <c r="M3576" s="943"/>
      <c r="N3576" s="622"/>
    </row>
    <row r="3577" spans="1:14" s="5" customFormat="1" ht="11.25" x14ac:dyDescent="0.25">
      <c r="A3577" s="927"/>
      <c r="B3577" s="928"/>
      <c r="C3577" s="984"/>
      <c r="D3577" s="927"/>
      <c r="E3577" s="927"/>
      <c r="F3577" s="12" t="s">
        <v>5440</v>
      </c>
      <c r="G3577" s="239">
        <v>2</v>
      </c>
      <c r="H3577" s="927"/>
      <c r="I3577" s="12" t="s">
        <v>5433</v>
      </c>
      <c r="J3577" s="12" t="s">
        <v>5437</v>
      </c>
      <c r="K3577" s="928"/>
      <c r="L3577" s="943"/>
      <c r="M3577" s="943"/>
      <c r="N3577" s="622"/>
    </row>
    <row r="3578" spans="1:14" s="5" customFormat="1" ht="22.5" x14ac:dyDescent="0.25">
      <c r="A3578" s="927"/>
      <c r="B3578" s="928"/>
      <c r="C3578" s="984"/>
      <c r="D3578" s="927"/>
      <c r="E3578" s="927"/>
      <c r="F3578" s="12" t="s">
        <v>5441</v>
      </c>
      <c r="G3578" s="239">
        <v>1</v>
      </c>
      <c r="H3578" s="927"/>
      <c r="I3578" s="12" t="s">
        <v>5433</v>
      </c>
      <c r="J3578" s="12" t="s">
        <v>5438</v>
      </c>
      <c r="K3578" s="928"/>
      <c r="L3578" s="943"/>
      <c r="M3578" s="943"/>
      <c r="N3578" s="622"/>
    </row>
    <row r="3579" spans="1:14" s="5" customFormat="1" ht="11.25" x14ac:dyDescent="0.25">
      <c r="A3579" s="927"/>
      <c r="B3579" s="928"/>
      <c r="C3579" s="984"/>
      <c r="D3579" s="927"/>
      <c r="E3579" s="927"/>
      <c r="F3579" s="12" t="s">
        <v>834</v>
      </c>
      <c r="G3579" s="239">
        <v>1</v>
      </c>
      <c r="H3579" s="927"/>
      <c r="I3579" s="12" t="s">
        <v>10</v>
      </c>
      <c r="J3579" s="12" t="s">
        <v>5439</v>
      </c>
      <c r="K3579" s="928"/>
      <c r="L3579" s="943"/>
      <c r="M3579" s="943"/>
      <c r="N3579" s="622"/>
    </row>
    <row r="3580" spans="1:14" s="5" customFormat="1" ht="22.5" x14ac:dyDescent="0.25">
      <c r="A3580" s="927" t="s">
        <v>7311</v>
      </c>
      <c r="B3580" s="928" t="s">
        <v>443</v>
      </c>
      <c r="C3580" s="984" t="s">
        <v>5603</v>
      </c>
      <c r="D3580" s="927" t="s">
        <v>4923</v>
      </c>
      <c r="E3580" s="927" t="s">
        <v>5431</v>
      </c>
      <c r="F3580" s="12" t="s">
        <v>48</v>
      </c>
      <c r="G3580" s="250">
        <v>2</v>
      </c>
      <c r="H3580" s="927" t="s">
        <v>6682</v>
      </c>
      <c r="I3580" s="12" t="s">
        <v>5511</v>
      </c>
      <c r="J3580" s="56" t="s">
        <v>5512</v>
      </c>
      <c r="K3580" s="928">
        <v>1</v>
      </c>
      <c r="L3580" s="943"/>
      <c r="M3580" s="943"/>
      <c r="N3580" s="622"/>
    </row>
    <row r="3581" spans="1:14" s="5" customFormat="1" ht="11.25" x14ac:dyDescent="0.25">
      <c r="A3581" s="927"/>
      <c r="B3581" s="928"/>
      <c r="C3581" s="984"/>
      <c r="D3581" s="927"/>
      <c r="E3581" s="927"/>
      <c r="F3581" s="12" t="s">
        <v>1020</v>
      </c>
      <c r="G3581" s="250">
        <v>1</v>
      </c>
      <c r="H3581" s="927"/>
      <c r="I3581" s="12" t="s">
        <v>5511</v>
      </c>
      <c r="J3581" s="56"/>
      <c r="K3581" s="928"/>
      <c r="L3581" s="943"/>
      <c r="M3581" s="943"/>
      <c r="N3581" s="622"/>
    </row>
    <row r="3582" spans="1:14" s="5" customFormat="1" ht="11.25" x14ac:dyDescent="0.25">
      <c r="A3582" s="927"/>
      <c r="B3582" s="928"/>
      <c r="C3582" s="984"/>
      <c r="D3582" s="927"/>
      <c r="E3582" s="927"/>
      <c r="F3582" s="12" t="s">
        <v>51</v>
      </c>
      <c r="G3582" s="250">
        <v>1</v>
      </c>
      <c r="H3582" s="927"/>
      <c r="I3582" s="12"/>
      <c r="J3582" s="56"/>
      <c r="K3582" s="928"/>
      <c r="L3582" s="943"/>
      <c r="M3582" s="943"/>
      <c r="N3582" s="622"/>
    </row>
    <row r="3583" spans="1:14" s="5" customFormat="1" ht="11.25" x14ac:dyDescent="0.25">
      <c r="A3583" s="927"/>
      <c r="B3583" s="928"/>
      <c r="C3583" s="984"/>
      <c r="D3583" s="927"/>
      <c r="E3583" s="927"/>
      <c r="F3583" s="12" t="s">
        <v>52</v>
      </c>
      <c r="G3583" s="250">
        <v>5</v>
      </c>
      <c r="H3583" s="927"/>
      <c r="I3583" s="12" t="s">
        <v>5511</v>
      </c>
      <c r="J3583" s="56"/>
      <c r="K3583" s="928"/>
      <c r="L3583" s="943"/>
      <c r="M3583" s="943"/>
      <c r="N3583" s="622"/>
    </row>
    <row r="3584" spans="1:14" s="5" customFormat="1" ht="11.25" x14ac:dyDescent="0.25">
      <c r="A3584" s="927"/>
      <c r="B3584" s="928"/>
      <c r="C3584" s="984"/>
      <c r="D3584" s="927"/>
      <c r="E3584" s="927"/>
      <c r="F3584" s="12" t="s">
        <v>54</v>
      </c>
      <c r="G3584" s="250">
        <v>1</v>
      </c>
      <c r="H3584" s="927"/>
      <c r="I3584" s="12" t="s">
        <v>5511</v>
      </c>
      <c r="J3584" s="56"/>
      <c r="K3584" s="928"/>
      <c r="L3584" s="943"/>
      <c r="M3584" s="943"/>
      <c r="N3584" s="622"/>
    </row>
    <row r="3585" spans="1:14" s="3" customFormat="1" ht="11.25" x14ac:dyDescent="0.25">
      <c r="A3585" s="927" t="s">
        <v>7825</v>
      </c>
      <c r="B3585" s="928" t="s">
        <v>740</v>
      </c>
      <c r="C3585" s="984" t="s">
        <v>5603</v>
      </c>
      <c r="D3585" s="927" t="s">
        <v>7826</v>
      </c>
      <c r="E3585" s="927" t="s">
        <v>5430</v>
      </c>
      <c r="F3585" s="12" t="s">
        <v>7827</v>
      </c>
      <c r="G3585" s="374">
        <v>2</v>
      </c>
      <c r="H3585" s="927" t="s">
        <v>6682</v>
      </c>
      <c r="I3585" s="12"/>
      <c r="J3585" s="12"/>
      <c r="K3585" s="928">
        <v>2</v>
      </c>
      <c r="L3585" s="943"/>
      <c r="M3585" s="943"/>
      <c r="N3585" s="681"/>
    </row>
    <row r="3586" spans="1:14" s="3" customFormat="1" ht="11.25" x14ac:dyDescent="0.25">
      <c r="A3586" s="927"/>
      <c r="B3586" s="928"/>
      <c r="C3586" s="984"/>
      <c r="D3586" s="927"/>
      <c r="E3586" s="927"/>
      <c r="F3586" s="12" t="s">
        <v>7828</v>
      </c>
      <c r="G3586" s="374">
        <v>6</v>
      </c>
      <c r="H3586" s="927"/>
      <c r="I3586" s="12"/>
      <c r="J3586" s="12"/>
      <c r="K3586" s="928"/>
      <c r="L3586" s="943"/>
      <c r="M3586" s="943"/>
      <c r="N3586" s="681"/>
    </row>
    <row r="3587" spans="1:14" s="5" customFormat="1" ht="22.5" x14ac:dyDescent="0.25">
      <c r="A3587" s="239" t="s">
        <v>6137</v>
      </c>
      <c r="B3587" s="430" t="s">
        <v>0</v>
      </c>
      <c r="C3587" s="443" t="s">
        <v>5926</v>
      </c>
      <c r="D3587" s="246" t="s">
        <v>4943</v>
      </c>
      <c r="E3587" s="246" t="s">
        <v>5926</v>
      </c>
      <c r="F3587" s="10" t="s">
        <v>4547</v>
      </c>
      <c r="G3587" s="243">
        <v>1</v>
      </c>
      <c r="H3587" s="362" t="s">
        <v>6682</v>
      </c>
      <c r="I3587" s="10" t="s">
        <v>1050</v>
      </c>
      <c r="J3587" s="55"/>
      <c r="K3587" s="244">
        <v>1</v>
      </c>
      <c r="L3587" s="833"/>
      <c r="M3587" s="819"/>
      <c r="N3587" s="622"/>
    </row>
    <row r="3588" spans="1:14" s="5" customFormat="1" ht="11.25" x14ac:dyDescent="0.25">
      <c r="A3588" s="927" t="s">
        <v>6213</v>
      </c>
      <c r="B3588" s="928" t="s">
        <v>0</v>
      </c>
      <c r="C3588" s="984" t="s">
        <v>5926</v>
      </c>
      <c r="D3588" s="927" t="s">
        <v>64</v>
      </c>
      <c r="E3588" s="927" t="s">
        <v>6081</v>
      </c>
      <c r="F3588" s="10" t="s">
        <v>6138</v>
      </c>
      <c r="G3588" s="243">
        <v>1</v>
      </c>
      <c r="H3588" s="927" t="s">
        <v>6682</v>
      </c>
      <c r="I3588" s="10" t="s">
        <v>3</v>
      </c>
      <c r="J3588" s="10" t="s">
        <v>918</v>
      </c>
      <c r="K3588" s="928">
        <v>4</v>
      </c>
      <c r="L3588" s="943"/>
      <c r="M3588" s="979"/>
      <c r="N3588" s="622"/>
    </row>
    <row r="3589" spans="1:14" s="5" customFormat="1" ht="11.25" x14ac:dyDescent="0.25">
      <c r="A3589" s="927"/>
      <c r="B3589" s="928"/>
      <c r="C3589" s="984"/>
      <c r="D3589" s="927"/>
      <c r="E3589" s="927"/>
      <c r="F3589" s="10" t="s">
        <v>6066</v>
      </c>
      <c r="G3589" s="243">
        <v>1</v>
      </c>
      <c r="H3589" s="927"/>
      <c r="I3589" s="10"/>
      <c r="J3589" s="55"/>
      <c r="K3589" s="928"/>
      <c r="L3589" s="943"/>
      <c r="M3589" s="980"/>
      <c r="N3589" s="622"/>
    </row>
    <row r="3590" spans="1:14" s="5" customFormat="1" ht="11.25" x14ac:dyDescent="0.25">
      <c r="A3590" s="927"/>
      <c r="B3590" s="928"/>
      <c r="C3590" s="984"/>
      <c r="D3590" s="927"/>
      <c r="E3590" s="927"/>
      <c r="F3590" s="10" t="s">
        <v>6067</v>
      </c>
      <c r="G3590" s="243">
        <v>2</v>
      </c>
      <c r="H3590" s="927"/>
      <c r="I3590" s="10"/>
      <c r="J3590" s="55"/>
      <c r="K3590" s="928"/>
      <c r="L3590" s="943"/>
      <c r="M3590" s="980"/>
      <c r="N3590" s="622"/>
    </row>
    <row r="3591" spans="1:14" s="5" customFormat="1" ht="11.25" x14ac:dyDescent="0.25">
      <c r="A3591" s="927"/>
      <c r="B3591" s="928"/>
      <c r="C3591" s="984"/>
      <c r="D3591" s="927"/>
      <c r="E3591" s="927"/>
      <c r="F3591" s="10" t="s">
        <v>6068</v>
      </c>
      <c r="G3591" s="243">
        <v>2</v>
      </c>
      <c r="H3591" s="927"/>
      <c r="I3591" s="10" t="s">
        <v>57</v>
      </c>
      <c r="J3591" s="55"/>
      <c r="K3591" s="928"/>
      <c r="L3591" s="943"/>
      <c r="M3591" s="980"/>
      <c r="N3591" s="622"/>
    </row>
    <row r="3592" spans="1:14" s="5" customFormat="1" ht="11.25" x14ac:dyDescent="0.25">
      <c r="A3592" s="927"/>
      <c r="B3592" s="928"/>
      <c r="C3592" s="984"/>
      <c r="D3592" s="927"/>
      <c r="E3592" s="927"/>
      <c r="F3592" s="10" t="s">
        <v>6069</v>
      </c>
      <c r="G3592" s="243">
        <v>2</v>
      </c>
      <c r="H3592" s="927"/>
      <c r="I3592" s="10"/>
      <c r="J3592" s="55"/>
      <c r="K3592" s="928"/>
      <c r="L3592" s="943"/>
      <c r="M3592" s="980"/>
      <c r="N3592" s="622"/>
    </row>
    <row r="3593" spans="1:14" s="5" customFormat="1" ht="11.25" x14ac:dyDescent="0.25">
      <c r="A3593" s="927"/>
      <c r="B3593" s="928"/>
      <c r="C3593" s="984"/>
      <c r="D3593" s="927"/>
      <c r="E3593" s="927"/>
      <c r="F3593" s="10" t="s">
        <v>6070</v>
      </c>
      <c r="G3593" s="243">
        <v>1</v>
      </c>
      <c r="H3593" s="927"/>
      <c r="I3593" s="10"/>
      <c r="J3593" s="55"/>
      <c r="K3593" s="928"/>
      <c r="L3593" s="943"/>
      <c r="M3593" s="980"/>
      <c r="N3593" s="622"/>
    </row>
    <row r="3594" spans="1:14" s="5" customFormat="1" ht="11.25" x14ac:dyDescent="0.25">
      <c r="A3594" s="927"/>
      <c r="B3594" s="928"/>
      <c r="C3594" s="984"/>
      <c r="D3594" s="927"/>
      <c r="E3594" s="927"/>
      <c r="F3594" s="10" t="s">
        <v>6071</v>
      </c>
      <c r="G3594" s="243">
        <v>1</v>
      </c>
      <c r="H3594" s="927"/>
      <c r="I3594" s="10"/>
      <c r="J3594" s="55"/>
      <c r="K3594" s="928"/>
      <c r="L3594" s="943"/>
      <c r="M3594" s="980"/>
      <c r="N3594" s="622"/>
    </row>
    <row r="3595" spans="1:14" s="5" customFormat="1" ht="11.25" x14ac:dyDescent="0.25">
      <c r="A3595" s="927"/>
      <c r="B3595" s="928"/>
      <c r="C3595" s="984"/>
      <c r="D3595" s="927"/>
      <c r="E3595" s="927"/>
      <c r="F3595" s="10" t="s">
        <v>6072</v>
      </c>
      <c r="G3595" s="243">
        <v>2</v>
      </c>
      <c r="H3595" s="927"/>
      <c r="I3595" s="10" t="s">
        <v>46</v>
      </c>
      <c r="J3595" s="55"/>
      <c r="K3595" s="928"/>
      <c r="L3595" s="943"/>
      <c r="M3595" s="980"/>
      <c r="N3595" s="622"/>
    </row>
    <row r="3596" spans="1:14" s="5" customFormat="1" ht="11.25" x14ac:dyDescent="0.25">
      <c r="A3596" s="927"/>
      <c r="B3596" s="928"/>
      <c r="C3596" s="984"/>
      <c r="D3596" s="927"/>
      <c r="E3596" s="927"/>
      <c r="F3596" s="10" t="s">
        <v>6003</v>
      </c>
      <c r="G3596" s="243">
        <v>2</v>
      </c>
      <c r="H3596" s="927"/>
      <c r="I3596" s="10" t="s">
        <v>46</v>
      </c>
      <c r="J3596" s="55"/>
      <c r="K3596" s="928"/>
      <c r="L3596" s="943"/>
      <c r="M3596" s="980"/>
      <c r="N3596" s="622"/>
    </row>
    <row r="3597" spans="1:14" s="5" customFormat="1" ht="11.25" x14ac:dyDescent="0.25">
      <c r="A3597" s="927"/>
      <c r="B3597" s="928"/>
      <c r="C3597" s="984"/>
      <c r="D3597" s="927"/>
      <c r="E3597" s="927"/>
      <c r="F3597" s="10" t="s">
        <v>6073</v>
      </c>
      <c r="G3597" s="243">
        <v>1</v>
      </c>
      <c r="H3597" s="927"/>
      <c r="I3597" s="10"/>
      <c r="J3597" s="55"/>
      <c r="K3597" s="928"/>
      <c r="L3597" s="943"/>
      <c r="M3597" s="980"/>
      <c r="N3597" s="622"/>
    </row>
    <row r="3598" spans="1:14" s="5" customFormat="1" ht="11.25" x14ac:dyDescent="0.25">
      <c r="A3598" s="927"/>
      <c r="B3598" s="928"/>
      <c r="C3598" s="984"/>
      <c r="D3598" s="927"/>
      <c r="E3598" s="927"/>
      <c r="F3598" s="10" t="s">
        <v>6074</v>
      </c>
      <c r="G3598" s="243">
        <v>1</v>
      </c>
      <c r="H3598" s="927"/>
      <c r="I3598" s="10" t="s">
        <v>10</v>
      </c>
      <c r="J3598" s="55"/>
      <c r="K3598" s="928"/>
      <c r="L3598" s="943"/>
      <c r="M3598" s="980"/>
      <c r="N3598" s="622"/>
    </row>
    <row r="3599" spans="1:14" s="5" customFormat="1" ht="11.25" x14ac:dyDescent="0.25">
      <c r="A3599" s="927"/>
      <c r="B3599" s="928"/>
      <c r="C3599" s="984"/>
      <c r="D3599" s="927"/>
      <c r="E3599" s="927"/>
      <c r="F3599" s="10" t="s">
        <v>6075</v>
      </c>
      <c r="G3599" s="243">
        <v>1</v>
      </c>
      <c r="H3599" s="927"/>
      <c r="I3599" s="10" t="s">
        <v>10</v>
      </c>
      <c r="J3599" s="55"/>
      <c r="K3599" s="928"/>
      <c r="L3599" s="943"/>
      <c r="M3599" s="980"/>
      <c r="N3599" s="622"/>
    </row>
    <row r="3600" spans="1:14" s="5" customFormat="1" ht="11.25" x14ac:dyDescent="0.25">
      <c r="A3600" s="927"/>
      <c r="B3600" s="928"/>
      <c r="C3600" s="984"/>
      <c r="D3600" s="927"/>
      <c r="E3600" s="927"/>
      <c r="F3600" s="10" t="s">
        <v>6076</v>
      </c>
      <c r="G3600" s="243">
        <v>1</v>
      </c>
      <c r="H3600" s="927"/>
      <c r="I3600" s="10"/>
      <c r="J3600" s="55"/>
      <c r="K3600" s="928"/>
      <c r="L3600" s="943"/>
      <c r="M3600" s="980"/>
      <c r="N3600" s="622"/>
    </row>
    <row r="3601" spans="1:14" s="5" customFormat="1" ht="11.25" x14ac:dyDescent="0.25">
      <c r="A3601" s="927"/>
      <c r="B3601" s="928"/>
      <c r="C3601" s="984"/>
      <c r="D3601" s="927"/>
      <c r="E3601" s="927"/>
      <c r="F3601" s="10" t="s">
        <v>6077</v>
      </c>
      <c r="G3601" s="243">
        <v>1</v>
      </c>
      <c r="H3601" s="927"/>
      <c r="I3601" s="10"/>
      <c r="J3601" s="55"/>
      <c r="K3601" s="928"/>
      <c r="L3601" s="943"/>
      <c r="M3601" s="980"/>
      <c r="N3601" s="622"/>
    </row>
    <row r="3602" spans="1:14" s="5" customFormat="1" ht="11.25" x14ac:dyDescent="0.25">
      <c r="A3602" s="927"/>
      <c r="B3602" s="928"/>
      <c r="C3602" s="984"/>
      <c r="D3602" s="927"/>
      <c r="E3602" s="927"/>
      <c r="F3602" s="10" t="s">
        <v>414</v>
      </c>
      <c r="G3602" s="243">
        <v>2</v>
      </c>
      <c r="H3602" s="927"/>
      <c r="I3602" s="10"/>
      <c r="J3602" s="55"/>
      <c r="K3602" s="928"/>
      <c r="L3602" s="943"/>
      <c r="M3602" s="980"/>
      <c r="N3602" s="622"/>
    </row>
    <row r="3603" spans="1:14" s="5" customFormat="1" ht="11.25" x14ac:dyDescent="0.25">
      <c r="A3603" s="927"/>
      <c r="B3603" s="928"/>
      <c r="C3603" s="984"/>
      <c r="D3603" s="927"/>
      <c r="E3603" s="927"/>
      <c r="F3603" s="10" t="s">
        <v>6078</v>
      </c>
      <c r="G3603" s="243">
        <v>1</v>
      </c>
      <c r="H3603" s="927"/>
      <c r="I3603" s="10"/>
      <c r="J3603" s="55"/>
      <c r="K3603" s="928"/>
      <c r="L3603" s="943"/>
      <c r="M3603" s="980"/>
      <c r="N3603" s="622"/>
    </row>
    <row r="3604" spans="1:14" s="5" customFormat="1" ht="11.25" x14ac:dyDescent="0.25">
      <c r="A3604" s="927"/>
      <c r="B3604" s="928"/>
      <c r="C3604" s="984"/>
      <c r="D3604" s="927"/>
      <c r="E3604" s="927"/>
      <c r="F3604" s="10" t="s">
        <v>6065</v>
      </c>
      <c r="G3604" s="243">
        <v>2</v>
      </c>
      <c r="H3604" s="927"/>
      <c r="I3604" s="10" t="s">
        <v>5</v>
      </c>
      <c r="J3604" s="55"/>
      <c r="K3604" s="928"/>
      <c r="L3604" s="943"/>
      <c r="M3604" s="980"/>
      <c r="N3604" s="622"/>
    </row>
    <row r="3605" spans="1:14" s="5" customFormat="1" ht="11.25" x14ac:dyDescent="0.25">
      <c r="A3605" s="927"/>
      <c r="B3605" s="928"/>
      <c r="C3605" s="984"/>
      <c r="D3605" s="927"/>
      <c r="E3605" s="927"/>
      <c r="F3605" s="10" t="s">
        <v>6079</v>
      </c>
      <c r="G3605" s="243">
        <v>2</v>
      </c>
      <c r="H3605" s="927"/>
      <c r="I3605" s="10" t="s">
        <v>22</v>
      </c>
      <c r="J3605" s="55"/>
      <c r="K3605" s="928"/>
      <c r="L3605" s="943"/>
      <c r="M3605" s="980"/>
      <c r="N3605" s="622"/>
    </row>
    <row r="3606" spans="1:14" s="5" customFormat="1" ht="11.25" x14ac:dyDescent="0.25">
      <c r="A3606" s="927"/>
      <c r="B3606" s="928"/>
      <c r="C3606" s="984"/>
      <c r="D3606" s="927"/>
      <c r="E3606" s="927"/>
      <c r="F3606" s="10" t="s">
        <v>6080</v>
      </c>
      <c r="G3606" s="243">
        <v>1</v>
      </c>
      <c r="H3606" s="927"/>
      <c r="I3606" s="10"/>
      <c r="J3606" s="55"/>
      <c r="K3606" s="928"/>
      <c r="L3606" s="943"/>
      <c r="M3606" s="980"/>
      <c r="N3606" s="622"/>
    </row>
    <row r="3607" spans="1:14" s="5" customFormat="1" ht="11.25" x14ac:dyDescent="0.25">
      <c r="A3607" s="927" t="s">
        <v>7312</v>
      </c>
      <c r="B3607" s="928" t="s">
        <v>0</v>
      </c>
      <c r="C3607" s="984" t="s">
        <v>5926</v>
      </c>
      <c r="D3607" s="927" t="s">
        <v>64</v>
      </c>
      <c r="E3607" s="927" t="s">
        <v>6087</v>
      </c>
      <c r="F3607" s="10" t="s">
        <v>6139</v>
      </c>
      <c r="G3607" s="243">
        <v>1</v>
      </c>
      <c r="H3607" s="927" t="s">
        <v>6682</v>
      </c>
      <c r="I3607" s="10" t="s">
        <v>3</v>
      </c>
      <c r="J3607" s="10" t="s">
        <v>879</v>
      </c>
      <c r="K3607" s="928">
        <v>4</v>
      </c>
      <c r="L3607" s="943"/>
      <c r="M3607" s="979"/>
      <c r="N3607" s="622"/>
    </row>
    <row r="3608" spans="1:14" s="5" customFormat="1" ht="11.25" x14ac:dyDescent="0.25">
      <c r="A3608" s="927"/>
      <c r="B3608" s="928"/>
      <c r="C3608" s="984"/>
      <c r="D3608" s="927"/>
      <c r="E3608" s="927"/>
      <c r="F3608" s="10" t="s">
        <v>6066</v>
      </c>
      <c r="G3608" s="243">
        <v>1</v>
      </c>
      <c r="H3608" s="927"/>
      <c r="I3608" s="10" t="s">
        <v>46</v>
      </c>
      <c r="J3608" s="55" t="s">
        <v>6082</v>
      </c>
      <c r="K3608" s="928"/>
      <c r="L3608" s="943"/>
      <c r="M3608" s="980"/>
      <c r="N3608" s="622"/>
    </row>
    <row r="3609" spans="1:14" s="5" customFormat="1" ht="11.25" x14ac:dyDescent="0.25">
      <c r="A3609" s="927"/>
      <c r="B3609" s="928"/>
      <c r="C3609" s="984"/>
      <c r="D3609" s="927"/>
      <c r="E3609" s="927"/>
      <c r="F3609" s="10" t="s">
        <v>6083</v>
      </c>
      <c r="G3609" s="243">
        <v>2</v>
      </c>
      <c r="H3609" s="927"/>
      <c r="I3609" s="10"/>
      <c r="J3609" s="55"/>
      <c r="K3609" s="928"/>
      <c r="L3609" s="943"/>
      <c r="M3609" s="980"/>
      <c r="N3609" s="622"/>
    </row>
    <row r="3610" spans="1:14" s="5" customFormat="1" ht="11.25" x14ac:dyDescent="0.25">
      <c r="A3610" s="927"/>
      <c r="B3610" s="928"/>
      <c r="C3610" s="984"/>
      <c r="D3610" s="927"/>
      <c r="E3610" s="927"/>
      <c r="F3610" s="10" t="s">
        <v>6068</v>
      </c>
      <c r="G3610" s="243">
        <v>2</v>
      </c>
      <c r="H3610" s="927"/>
      <c r="I3610" s="10" t="s">
        <v>57</v>
      </c>
      <c r="J3610" s="55"/>
      <c r="K3610" s="928"/>
      <c r="L3610" s="943"/>
      <c r="M3610" s="980"/>
      <c r="N3610" s="622"/>
    </row>
    <row r="3611" spans="1:14" s="5" customFormat="1" ht="11.25" x14ac:dyDescent="0.25">
      <c r="A3611" s="927"/>
      <c r="B3611" s="928"/>
      <c r="C3611" s="984"/>
      <c r="D3611" s="927"/>
      <c r="E3611" s="927"/>
      <c r="F3611" s="10" t="s">
        <v>6069</v>
      </c>
      <c r="G3611" s="243">
        <v>2</v>
      </c>
      <c r="H3611" s="927"/>
      <c r="I3611" s="10"/>
      <c r="J3611" s="55"/>
      <c r="K3611" s="928"/>
      <c r="L3611" s="943"/>
      <c r="M3611" s="980"/>
      <c r="N3611" s="622"/>
    </row>
    <row r="3612" spans="1:14" s="5" customFormat="1" ht="11.25" x14ac:dyDescent="0.25">
      <c r="A3612" s="927"/>
      <c r="B3612" s="928"/>
      <c r="C3612" s="984"/>
      <c r="D3612" s="927"/>
      <c r="E3612" s="927"/>
      <c r="F3612" s="10" t="s">
        <v>6070</v>
      </c>
      <c r="G3612" s="243">
        <v>1</v>
      </c>
      <c r="H3612" s="927"/>
      <c r="I3612" s="10"/>
      <c r="J3612" s="55"/>
      <c r="K3612" s="928"/>
      <c r="L3612" s="943"/>
      <c r="M3612" s="980"/>
      <c r="N3612" s="622"/>
    </row>
    <row r="3613" spans="1:14" s="5" customFormat="1" ht="11.25" x14ac:dyDescent="0.25">
      <c r="A3613" s="927"/>
      <c r="B3613" s="928"/>
      <c r="C3613" s="984"/>
      <c r="D3613" s="927"/>
      <c r="E3613" s="927"/>
      <c r="F3613" s="10" t="s">
        <v>6071</v>
      </c>
      <c r="G3613" s="243">
        <v>1</v>
      </c>
      <c r="H3613" s="927"/>
      <c r="I3613" s="10"/>
      <c r="J3613" s="55"/>
      <c r="K3613" s="928"/>
      <c r="L3613" s="943"/>
      <c r="M3613" s="980"/>
      <c r="N3613" s="622"/>
    </row>
    <row r="3614" spans="1:14" s="5" customFormat="1" ht="11.25" x14ac:dyDescent="0.25">
      <c r="A3614" s="927"/>
      <c r="B3614" s="928"/>
      <c r="C3614" s="984"/>
      <c r="D3614" s="927"/>
      <c r="E3614" s="927"/>
      <c r="F3614" s="10" t="s">
        <v>6072</v>
      </c>
      <c r="G3614" s="243">
        <v>2</v>
      </c>
      <c r="H3614" s="927"/>
      <c r="I3614" s="10" t="s">
        <v>46</v>
      </c>
      <c r="J3614" s="55"/>
      <c r="K3614" s="928"/>
      <c r="L3614" s="943"/>
      <c r="M3614" s="980"/>
      <c r="N3614" s="622"/>
    </row>
    <row r="3615" spans="1:14" s="5" customFormat="1" ht="11.25" x14ac:dyDescent="0.25">
      <c r="A3615" s="927"/>
      <c r="B3615" s="928"/>
      <c r="C3615" s="984"/>
      <c r="D3615" s="927"/>
      <c r="E3615" s="927"/>
      <c r="F3615" s="10" t="s">
        <v>6003</v>
      </c>
      <c r="G3615" s="243">
        <v>2</v>
      </c>
      <c r="H3615" s="927"/>
      <c r="I3615" s="10" t="s">
        <v>46</v>
      </c>
      <c r="J3615" s="55"/>
      <c r="K3615" s="928"/>
      <c r="L3615" s="943"/>
      <c r="M3615" s="980"/>
      <c r="N3615" s="622"/>
    </row>
    <row r="3616" spans="1:14" s="5" customFormat="1" ht="11.25" x14ac:dyDescent="0.25">
      <c r="A3616" s="927"/>
      <c r="B3616" s="928"/>
      <c r="C3616" s="984"/>
      <c r="D3616" s="927"/>
      <c r="E3616" s="927"/>
      <c r="F3616" s="10" t="s">
        <v>6073</v>
      </c>
      <c r="G3616" s="243">
        <v>1</v>
      </c>
      <c r="H3616" s="927"/>
      <c r="I3616" s="10"/>
      <c r="J3616" s="55"/>
      <c r="K3616" s="928"/>
      <c r="L3616" s="943"/>
      <c r="M3616" s="980"/>
      <c r="N3616" s="622"/>
    </row>
    <row r="3617" spans="1:14" s="5" customFormat="1" ht="11.25" x14ac:dyDescent="0.25">
      <c r="A3617" s="927"/>
      <c r="B3617" s="928"/>
      <c r="C3617" s="984"/>
      <c r="D3617" s="927"/>
      <c r="E3617" s="927"/>
      <c r="F3617" s="10" t="s">
        <v>6074</v>
      </c>
      <c r="G3617" s="243">
        <v>1</v>
      </c>
      <c r="H3617" s="927"/>
      <c r="I3617" s="10" t="s">
        <v>10</v>
      </c>
      <c r="J3617" s="55"/>
      <c r="K3617" s="928"/>
      <c r="L3617" s="943"/>
      <c r="M3617" s="980"/>
      <c r="N3617" s="622"/>
    </row>
    <row r="3618" spans="1:14" s="5" customFormat="1" ht="11.25" x14ac:dyDescent="0.25">
      <c r="A3618" s="927"/>
      <c r="B3618" s="928"/>
      <c r="C3618" s="984"/>
      <c r="D3618" s="927"/>
      <c r="E3618" s="927"/>
      <c r="F3618" s="10" t="s">
        <v>6084</v>
      </c>
      <c r="G3618" s="243">
        <v>1</v>
      </c>
      <c r="H3618" s="927"/>
      <c r="I3618" s="10" t="s">
        <v>10</v>
      </c>
      <c r="J3618" s="55"/>
      <c r="K3618" s="928"/>
      <c r="L3618" s="943"/>
      <c r="M3618" s="980"/>
      <c r="N3618" s="622"/>
    </row>
    <row r="3619" spans="1:14" s="5" customFormat="1" ht="11.25" x14ac:dyDescent="0.25">
      <c r="A3619" s="927"/>
      <c r="B3619" s="928"/>
      <c r="C3619" s="984"/>
      <c r="D3619" s="927"/>
      <c r="E3619" s="927"/>
      <c r="F3619" s="10" t="s">
        <v>6076</v>
      </c>
      <c r="G3619" s="243">
        <v>1</v>
      </c>
      <c r="H3619" s="927"/>
      <c r="I3619" s="10"/>
      <c r="J3619" s="55"/>
      <c r="K3619" s="928"/>
      <c r="L3619" s="943"/>
      <c r="M3619" s="980"/>
      <c r="N3619" s="622"/>
    </row>
    <row r="3620" spans="1:14" s="5" customFormat="1" ht="11.25" x14ac:dyDescent="0.25">
      <c r="A3620" s="927"/>
      <c r="B3620" s="928"/>
      <c r="C3620" s="984"/>
      <c r="D3620" s="927"/>
      <c r="E3620" s="927"/>
      <c r="F3620" s="10" t="s">
        <v>6077</v>
      </c>
      <c r="G3620" s="243">
        <v>1</v>
      </c>
      <c r="H3620" s="927"/>
      <c r="I3620" s="10"/>
      <c r="J3620" s="55"/>
      <c r="K3620" s="928"/>
      <c r="L3620" s="943"/>
      <c r="M3620" s="980"/>
      <c r="N3620" s="622"/>
    </row>
    <row r="3621" spans="1:14" s="5" customFormat="1" ht="11.25" x14ac:dyDescent="0.25">
      <c r="A3621" s="927"/>
      <c r="B3621" s="928"/>
      <c r="C3621" s="984"/>
      <c r="D3621" s="927"/>
      <c r="E3621" s="927"/>
      <c r="F3621" s="10" t="s">
        <v>414</v>
      </c>
      <c r="G3621" s="243">
        <v>3</v>
      </c>
      <c r="H3621" s="927"/>
      <c r="I3621" s="10"/>
      <c r="J3621" s="55"/>
      <c r="K3621" s="928"/>
      <c r="L3621" s="943"/>
      <c r="M3621" s="980"/>
      <c r="N3621" s="622"/>
    </row>
    <row r="3622" spans="1:14" s="5" customFormat="1" ht="11.25" x14ac:dyDescent="0.25">
      <c r="A3622" s="927"/>
      <c r="B3622" s="928"/>
      <c r="C3622" s="984"/>
      <c r="D3622" s="927"/>
      <c r="E3622" s="927"/>
      <c r="F3622" s="10" t="s">
        <v>6078</v>
      </c>
      <c r="G3622" s="243">
        <v>1</v>
      </c>
      <c r="H3622" s="927"/>
      <c r="I3622" s="10"/>
      <c r="J3622" s="55"/>
      <c r="K3622" s="928"/>
      <c r="L3622" s="943"/>
      <c r="M3622" s="980"/>
      <c r="N3622" s="622"/>
    </row>
    <row r="3623" spans="1:14" s="5" customFormat="1" ht="11.25" x14ac:dyDescent="0.25">
      <c r="A3623" s="927"/>
      <c r="B3623" s="928"/>
      <c r="C3623" s="984"/>
      <c r="D3623" s="927"/>
      <c r="E3623" s="927"/>
      <c r="F3623" s="10" t="s">
        <v>6085</v>
      </c>
      <c r="G3623" s="243">
        <v>1</v>
      </c>
      <c r="H3623" s="927"/>
      <c r="I3623" s="10"/>
      <c r="J3623" s="55"/>
      <c r="K3623" s="928"/>
      <c r="L3623" s="943"/>
      <c r="M3623" s="980"/>
      <c r="N3623" s="622"/>
    </row>
    <row r="3624" spans="1:14" s="5" customFormat="1" ht="11.25" x14ac:dyDescent="0.25">
      <c r="A3624" s="927"/>
      <c r="B3624" s="928"/>
      <c r="C3624" s="984"/>
      <c r="D3624" s="927"/>
      <c r="E3624" s="927"/>
      <c r="F3624" s="10" t="s">
        <v>6065</v>
      </c>
      <c r="G3624" s="243">
        <v>2</v>
      </c>
      <c r="H3624" s="927"/>
      <c r="I3624" s="10"/>
      <c r="J3624" s="55"/>
      <c r="K3624" s="928"/>
      <c r="L3624" s="943"/>
      <c r="M3624" s="980"/>
      <c r="N3624" s="622"/>
    </row>
    <row r="3625" spans="1:14" s="5" customFormat="1" ht="11.25" x14ac:dyDescent="0.25">
      <c r="A3625" s="927"/>
      <c r="B3625" s="928"/>
      <c r="C3625" s="984"/>
      <c r="D3625" s="927"/>
      <c r="E3625" s="927"/>
      <c r="F3625" s="10" t="s">
        <v>6079</v>
      </c>
      <c r="G3625" s="243">
        <v>2</v>
      </c>
      <c r="H3625" s="927"/>
      <c r="I3625" s="10" t="s">
        <v>22</v>
      </c>
      <c r="J3625" s="55"/>
      <c r="K3625" s="928"/>
      <c r="L3625" s="943"/>
      <c r="M3625" s="980"/>
      <c r="N3625" s="622"/>
    </row>
    <row r="3626" spans="1:14" s="5" customFormat="1" ht="11.25" x14ac:dyDescent="0.25">
      <c r="A3626" s="927"/>
      <c r="B3626" s="928"/>
      <c r="C3626" s="984"/>
      <c r="D3626" s="927"/>
      <c r="E3626" s="927"/>
      <c r="F3626" s="10" t="s">
        <v>6080</v>
      </c>
      <c r="G3626" s="243">
        <v>1</v>
      </c>
      <c r="H3626" s="927"/>
      <c r="I3626" s="10"/>
      <c r="J3626" s="55"/>
      <c r="K3626" s="928"/>
      <c r="L3626" s="943"/>
      <c r="M3626" s="980"/>
      <c r="N3626" s="622"/>
    </row>
    <row r="3627" spans="1:14" s="5" customFormat="1" ht="11.25" x14ac:dyDescent="0.25">
      <c r="A3627" s="927" t="s">
        <v>7313</v>
      </c>
      <c r="B3627" s="928" t="s">
        <v>0</v>
      </c>
      <c r="C3627" s="984" t="s">
        <v>5926</v>
      </c>
      <c r="D3627" s="927" t="s">
        <v>64</v>
      </c>
      <c r="E3627" s="927" t="s">
        <v>6086</v>
      </c>
      <c r="F3627" s="10" t="s">
        <v>6140</v>
      </c>
      <c r="G3627" s="243">
        <v>1</v>
      </c>
      <c r="H3627" s="927" t="s">
        <v>6682</v>
      </c>
      <c r="I3627" s="10" t="s">
        <v>3</v>
      </c>
      <c r="J3627" s="10" t="s">
        <v>870</v>
      </c>
      <c r="K3627" s="928">
        <v>4</v>
      </c>
      <c r="L3627" s="943"/>
      <c r="M3627" s="979"/>
      <c r="N3627" s="622"/>
    </row>
    <row r="3628" spans="1:14" s="5" customFormat="1" ht="11.25" x14ac:dyDescent="0.25">
      <c r="A3628" s="927"/>
      <c r="B3628" s="928"/>
      <c r="C3628" s="984"/>
      <c r="D3628" s="927"/>
      <c r="E3628" s="927"/>
      <c r="F3628" s="10" t="s">
        <v>6066</v>
      </c>
      <c r="G3628" s="243">
        <v>1</v>
      </c>
      <c r="H3628" s="927"/>
      <c r="I3628" s="10" t="s">
        <v>46</v>
      </c>
      <c r="J3628" s="55" t="s">
        <v>6082</v>
      </c>
      <c r="K3628" s="928"/>
      <c r="L3628" s="943"/>
      <c r="M3628" s="980"/>
      <c r="N3628" s="622"/>
    </row>
    <row r="3629" spans="1:14" s="5" customFormat="1" ht="11.25" x14ac:dyDescent="0.25">
      <c r="A3629" s="927"/>
      <c r="B3629" s="928"/>
      <c r="C3629" s="984"/>
      <c r="D3629" s="927"/>
      <c r="E3629" s="927"/>
      <c r="F3629" s="10" t="s">
        <v>6083</v>
      </c>
      <c r="G3629" s="243">
        <v>2</v>
      </c>
      <c r="H3629" s="927"/>
      <c r="I3629" s="10"/>
      <c r="J3629" s="55"/>
      <c r="K3629" s="928"/>
      <c r="L3629" s="943"/>
      <c r="M3629" s="980"/>
      <c r="N3629" s="622"/>
    </row>
    <row r="3630" spans="1:14" s="5" customFormat="1" ht="11.25" x14ac:dyDescent="0.25">
      <c r="A3630" s="927"/>
      <c r="B3630" s="928"/>
      <c r="C3630" s="984"/>
      <c r="D3630" s="927"/>
      <c r="E3630" s="927"/>
      <c r="F3630" s="10" t="s">
        <v>6068</v>
      </c>
      <c r="G3630" s="243">
        <v>2</v>
      </c>
      <c r="H3630" s="927"/>
      <c r="I3630" s="10" t="s">
        <v>57</v>
      </c>
      <c r="J3630" s="55"/>
      <c r="K3630" s="928"/>
      <c r="L3630" s="943"/>
      <c r="M3630" s="980"/>
      <c r="N3630" s="622"/>
    </row>
    <row r="3631" spans="1:14" s="5" customFormat="1" ht="11.25" x14ac:dyDescent="0.25">
      <c r="A3631" s="927"/>
      <c r="B3631" s="928"/>
      <c r="C3631" s="984"/>
      <c r="D3631" s="927"/>
      <c r="E3631" s="927"/>
      <c r="F3631" s="10" t="s">
        <v>6069</v>
      </c>
      <c r="G3631" s="243">
        <v>2</v>
      </c>
      <c r="H3631" s="927"/>
      <c r="I3631" s="10"/>
      <c r="J3631" s="55"/>
      <c r="K3631" s="928"/>
      <c r="L3631" s="943"/>
      <c r="M3631" s="980"/>
      <c r="N3631" s="622"/>
    </row>
    <row r="3632" spans="1:14" s="5" customFormat="1" ht="11.25" x14ac:dyDescent="0.25">
      <c r="A3632" s="927"/>
      <c r="B3632" s="928"/>
      <c r="C3632" s="984"/>
      <c r="D3632" s="927"/>
      <c r="E3632" s="927"/>
      <c r="F3632" s="10" t="s">
        <v>6070</v>
      </c>
      <c r="G3632" s="243">
        <v>1</v>
      </c>
      <c r="H3632" s="927"/>
      <c r="I3632" s="10"/>
      <c r="J3632" s="55"/>
      <c r="K3632" s="928"/>
      <c r="L3632" s="943"/>
      <c r="M3632" s="980"/>
      <c r="N3632" s="622"/>
    </row>
    <row r="3633" spans="1:14" s="5" customFormat="1" ht="11.25" x14ac:dyDescent="0.25">
      <c r="A3633" s="927"/>
      <c r="B3633" s="928"/>
      <c r="C3633" s="984"/>
      <c r="D3633" s="927"/>
      <c r="E3633" s="927"/>
      <c r="F3633" s="10" t="s">
        <v>6071</v>
      </c>
      <c r="G3633" s="243">
        <v>1</v>
      </c>
      <c r="H3633" s="927"/>
      <c r="I3633" s="10"/>
      <c r="J3633" s="55"/>
      <c r="K3633" s="928"/>
      <c r="L3633" s="943"/>
      <c r="M3633" s="980"/>
      <c r="N3633" s="622"/>
    </row>
    <row r="3634" spans="1:14" s="5" customFormat="1" ht="11.25" x14ac:dyDescent="0.25">
      <c r="A3634" s="927"/>
      <c r="B3634" s="928"/>
      <c r="C3634" s="984"/>
      <c r="D3634" s="927"/>
      <c r="E3634" s="927"/>
      <c r="F3634" s="10" t="s">
        <v>6072</v>
      </c>
      <c r="G3634" s="243">
        <v>2</v>
      </c>
      <c r="H3634" s="927"/>
      <c r="I3634" s="10" t="s">
        <v>46</v>
      </c>
      <c r="J3634" s="55"/>
      <c r="K3634" s="928"/>
      <c r="L3634" s="943"/>
      <c r="M3634" s="980"/>
      <c r="N3634" s="622"/>
    </row>
    <row r="3635" spans="1:14" s="5" customFormat="1" ht="11.25" x14ac:dyDescent="0.25">
      <c r="A3635" s="927"/>
      <c r="B3635" s="928"/>
      <c r="C3635" s="984"/>
      <c r="D3635" s="927"/>
      <c r="E3635" s="927"/>
      <c r="F3635" s="10" t="s">
        <v>6003</v>
      </c>
      <c r="G3635" s="243">
        <v>2</v>
      </c>
      <c r="H3635" s="927"/>
      <c r="I3635" s="10" t="s">
        <v>46</v>
      </c>
      <c r="J3635" s="55"/>
      <c r="K3635" s="928"/>
      <c r="L3635" s="943"/>
      <c r="M3635" s="980"/>
      <c r="N3635" s="622"/>
    </row>
    <row r="3636" spans="1:14" s="5" customFormat="1" ht="11.25" x14ac:dyDescent="0.25">
      <c r="A3636" s="927"/>
      <c r="B3636" s="928"/>
      <c r="C3636" s="984"/>
      <c r="D3636" s="927"/>
      <c r="E3636" s="927"/>
      <c r="F3636" s="10" t="s">
        <v>6073</v>
      </c>
      <c r="G3636" s="243">
        <v>1</v>
      </c>
      <c r="H3636" s="927"/>
      <c r="I3636" s="10"/>
      <c r="J3636" s="55"/>
      <c r="K3636" s="928"/>
      <c r="L3636" s="943"/>
      <c r="M3636" s="980"/>
      <c r="N3636" s="622"/>
    </row>
    <row r="3637" spans="1:14" s="5" customFormat="1" ht="11.25" x14ac:dyDescent="0.25">
      <c r="A3637" s="927"/>
      <c r="B3637" s="928"/>
      <c r="C3637" s="984"/>
      <c r="D3637" s="927"/>
      <c r="E3637" s="927"/>
      <c r="F3637" s="10" t="s">
        <v>6074</v>
      </c>
      <c r="G3637" s="243">
        <v>1</v>
      </c>
      <c r="H3637" s="927"/>
      <c r="I3637" s="10" t="s">
        <v>10</v>
      </c>
      <c r="J3637" s="55"/>
      <c r="K3637" s="928"/>
      <c r="L3637" s="943"/>
      <c r="M3637" s="980"/>
      <c r="N3637" s="622"/>
    </row>
    <row r="3638" spans="1:14" s="5" customFormat="1" ht="11.25" x14ac:dyDescent="0.25">
      <c r="A3638" s="927"/>
      <c r="B3638" s="928"/>
      <c r="C3638" s="984"/>
      <c r="D3638" s="927"/>
      <c r="E3638" s="927"/>
      <c r="F3638" s="10" t="s">
        <v>6084</v>
      </c>
      <c r="G3638" s="243">
        <v>1</v>
      </c>
      <c r="H3638" s="927"/>
      <c r="I3638" s="10" t="s">
        <v>10</v>
      </c>
      <c r="J3638" s="55"/>
      <c r="K3638" s="928"/>
      <c r="L3638" s="943"/>
      <c r="M3638" s="980"/>
      <c r="N3638" s="622"/>
    </row>
    <row r="3639" spans="1:14" s="5" customFormat="1" ht="11.25" x14ac:dyDescent="0.25">
      <c r="A3639" s="927"/>
      <c r="B3639" s="928"/>
      <c r="C3639" s="984"/>
      <c r="D3639" s="927"/>
      <c r="E3639" s="927"/>
      <c r="F3639" s="10" t="s">
        <v>6076</v>
      </c>
      <c r="G3639" s="243">
        <v>1</v>
      </c>
      <c r="H3639" s="927"/>
      <c r="I3639" s="10"/>
      <c r="J3639" s="55"/>
      <c r="K3639" s="928"/>
      <c r="L3639" s="943"/>
      <c r="M3639" s="980"/>
      <c r="N3639" s="622"/>
    </row>
    <row r="3640" spans="1:14" s="5" customFormat="1" ht="11.25" x14ac:dyDescent="0.25">
      <c r="A3640" s="927"/>
      <c r="B3640" s="928"/>
      <c r="C3640" s="984"/>
      <c r="D3640" s="927"/>
      <c r="E3640" s="927"/>
      <c r="F3640" s="10" t="s">
        <v>6077</v>
      </c>
      <c r="G3640" s="243">
        <v>1</v>
      </c>
      <c r="H3640" s="927"/>
      <c r="I3640" s="10"/>
      <c r="J3640" s="55"/>
      <c r="K3640" s="928"/>
      <c r="L3640" s="943"/>
      <c r="M3640" s="980"/>
      <c r="N3640" s="622"/>
    </row>
    <row r="3641" spans="1:14" s="5" customFormat="1" ht="11.25" x14ac:dyDescent="0.25">
      <c r="A3641" s="927"/>
      <c r="B3641" s="928"/>
      <c r="C3641" s="984"/>
      <c r="D3641" s="927"/>
      <c r="E3641" s="927"/>
      <c r="F3641" s="10" t="s">
        <v>414</v>
      </c>
      <c r="G3641" s="243">
        <v>3</v>
      </c>
      <c r="H3641" s="927"/>
      <c r="I3641" s="10"/>
      <c r="J3641" s="55"/>
      <c r="K3641" s="928"/>
      <c r="L3641" s="943"/>
      <c r="M3641" s="980"/>
      <c r="N3641" s="622"/>
    </row>
    <row r="3642" spans="1:14" s="5" customFormat="1" ht="11.25" x14ac:dyDescent="0.25">
      <c r="A3642" s="927"/>
      <c r="B3642" s="928"/>
      <c r="C3642" s="984"/>
      <c r="D3642" s="927"/>
      <c r="E3642" s="927"/>
      <c r="F3642" s="10" t="s">
        <v>6078</v>
      </c>
      <c r="G3642" s="243">
        <v>1</v>
      </c>
      <c r="H3642" s="927"/>
      <c r="I3642" s="10"/>
      <c r="J3642" s="55"/>
      <c r="K3642" s="928"/>
      <c r="L3642" s="943"/>
      <c r="M3642" s="980"/>
      <c r="N3642" s="622"/>
    </row>
    <row r="3643" spans="1:14" s="5" customFormat="1" ht="11.25" x14ac:dyDescent="0.25">
      <c r="A3643" s="927"/>
      <c r="B3643" s="928"/>
      <c r="C3643" s="984"/>
      <c r="D3643" s="927"/>
      <c r="E3643" s="927"/>
      <c r="F3643" s="10" t="s">
        <v>6085</v>
      </c>
      <c r="G3643" s="243">
        <v>1</v>
      </c>
      <c r="H3643" s="927"/>
      <c r="I3643" s="10"/>
      <c r="J3643" s="55"/>
      <c r="K3643" s="928"/>
      <c r="L3643" s="943"/>
      <c r="M3643" s="980"/>
      <c r="N3643" s="622"/>
    </row>
    <row r="3644" spans="1:14" s="5" customFormat="1" ht="11.25" x14ac:dyDescent="0.25">
      <c r="A3644" s="927"/>
      <c r="B3644" s="928"/>
      <c r="C3644" s="984"/>
      <c r="D3644" s="927"/>
      <c r="E3644" s="927"/>
      <c r="F3644" s="10" t="s">
        <v>6065</v>
      </c>
      <c r="G3644" s="243">
        <v>2</v>
      </c>
      <c r="H3644" s="927"/>
      <c r="I3644" s="10" t="s">
        <v>5</v>
      </c>
      <c r="J3644" s="55"/>
      <c r="K3644" s="928"/>
      <c r="L3644" s="943"/>
      <c r="M3644" s="980"/>
      <c r="N3644" s="622"/>
    </row>
    <row r="3645" spans="1:14" s="5" customFormat="1" ht="11.25" x14ac:dyDescent="0.25">
      <c r="A3645" s="927"/>
      <c r="B3645" s="928"/>
      <c r="C3645" s="984"/>
      <c r="D3645" s="927"/>
      <c r="E3645" s="927"/>
      <c r="F3645" s="10" t="s">
        <v>6079</v>
      </c>
      <c r="G3645" s="243">
        <v>2</v>
      </c>
      <c r="H3645" s="927"/>
      <c r="I3645" s="10" t="s">
        <v>22</v>
      </c>
      <c r="J3645" s="55"/>
      <c r="K3645" s="928"/>
      <c r="L3645" s="943"/>
      <c r="M3645" s="980"/>
      <c r="N3645" s="622"/>
    </row>
    <row r="3646" spans="1:14" s="5" customFormat="1" ht="11.25" x14ac:dyDescent="0.25">
      <c r="A3646" s="927"/>
      <c r="B3646" s="928"/>
      <c r="C3646" s="984"/>
      <c r="D3646" s="927"/>
      <c r="E3646" s="927"/>
      <c r="F3646" s="10" t="s">
        <v>6080</v>
      </c>
      <c r="G3646" s="243">
        <v>1</v>
      </c>
      <c r="H3646" s="927"/>
      <c r="I3646" s="10"/>
      <c r="J3646" s="55"/>
      <c r="K3646" s="928"/>
      <c r="L3646" s="943"/>
      <c r="M3646" s="980"/>
      <c r="N3646" s="622"/>
    </row>
    <row r="3647" spans="1:14" s="5" customFormat="1" ht="11.25" x14ac:dyDescent="0.25">
      <c r="A3647" s="927" t="s">
        <v>7314</v>
      </c>
      <c r="B3647" s="928" t="s">
        <v>0</v>
      </c>
      <c r="C3647" s="984" t="s">
        <v>5926</v>
      </c>
      <c r="D3647" s="927" t="s">
        <v>64</v>
      </c>
      <c r="E3647" s="927" t="s">
        <v>6088</v>
      </c>
      <c r="F3647" s="10" t="s">
        <v>6141</v>
      </c>
      <c r="G3647" s="243">
        <v>1</v>
      </c>
      <c r="H3647" s="927" t="s">
        <v>6682</v>
      </c>
      <c r="I3647" s="10" t="s">
        <v>6089</v>
      </c>
      <c r="J3647" s="55" t="s">
        <v>6090</v>
      </c>
      <c r="K3647" s="928">
        <v>4</v>
      </c>
      <c r="L3647" s="943"/>
      <c r="M3647" s="979"/>
      <c r="N3647" s="622"/>
    </row>
    <row r="3648" spans="1:14" s="5" customFormat="1" ht="11.25" x14ac:dyDescent="0.25">
      <c r="A3648" s="927"/>
      <c r="B3648" s="928"/>
      <c r="C3648" s="984"/>
      <c r="D3648" s="927"/>
      <c r="E3648" s="927"/>
      <c r="F3648" s="10" t="s">
        <v>6066</v>
      </c>
      <c r="G3648" s="243">
        <v>1</v>
      </c>
      <c r="H3648" s="927"/>
      <c r="I3648" s="10"/>
      <c r="J3648" s="55"/>
      <c r="K3648" s="928"/>
      <c r="L3648" s="943"/>
      <c r="M3648" s="980"/>
      <c r="N3648" s="622"/>
    </row>
    <row r="3649" spans="1:14" s="5" customFormat="1" ht="11.25" x14ac:dyDescent="0.25">
      <c r="A3649" s="927"/>
      <c r="B3649" s="928"/>
      <c r="C3649" s="984"/>
      <c r="D3649" s="927"/>
      <c r="E3649" s="927"/>
      <c r="F3649" s="10" t="s">
        <v>6083</v>
      </c>
      <c r="G3649" s="243">
        <v>2</v>
      </c>
      <c r="H3649" s="927"/>
      <c r="I3649" s="10"/>
      <c r="J3649" s="55"/>
      <c r="K3649" s="928"/>
      <c r="L3649" s="943"/>
      <c r="M3649" s="980"/>
      <c r="N3649" s="622"/>
    </row>
    <row r="3650" spans="1:14" s="5" customFormat="1" ht="11.25" x14ac:dyDescent="0.25">
      <c r="A3650" s="927"/>
      <c r="B3650" s="928"/>
      <c r="C3650" s="984"/>
      <c r="D3650" s="927"/>
      <c r="E3650" s="927"/>
      <c r="F3650" s="10" t="s">
        <v>6068</v>
      </c>
      <c r="G3650" s="243">
        <v>2</v>
      </c>
      <c r="H3650" s="927"/>
      <c r="I3650" s="10" t="s">
        <v>57</v>
      </c>
      <c r="J3650" s="55"/>
      <c r="K3650" s="928"/>
      <c r="L3650" s="943"/>
      <c r="M3650" s="980"/>
      <c r="N3650" s="622"/>
    </row>
    <row r="3651" spans="1:14" s="5" customFormat="1" ht="11.25" x14ac:dyDescent="0.25">
      <c r="A3651" s="927"/>
      <c r="B3651" s="928"/>
      <c r="C3651" s="984"/>
      <c r="D3651" s="927"/>
      <c r="E3651" s="927"/>
      <c r="F3651" s="10" t="s">
        <v>6069</v>
      </c>
      <c r="G3651" s="243">
        <v>2</v>
      </c>
      <c r="H3651" s="927"/>
      <c r="I3651" s="10"/>
      <c r="J3651" s="55"/>
      <c r="K3651" s="928"/>
      <c r="L3651" s="943"/>
      <c r="M3651" s="980"/>
      <c r="N3651" s="622"/>
    </row>
    <row r="3652" spans="1:14" s="5" customFormat="1" ht="11.25" x14ac:dyDescent="0.25">
      <c r="A3652" s="927"/>
      <c r="B3652" s="928"/>
      <c r="C3652" s="984"/>
      <c r="D3652" s="927"/>
      <c r="E3652" s="927"/>
      <c r="F3652" s="10" t="s">
        <v>6070</v>
      </c>
      <c r="G3652" s="243">
        <v>1</v>
      </c>
      <c r="H3652" s="927"/>
      <c r="I3652" s="10"/>
      <c r="J3652" s="55"/>
      <c r="K3652" s="928"/>
      <c r="L3652" s="943"/>
      <c r="M3652" s="980"/>
      <c r="N3652" s="622"/>
    </row>
    <row r="3653" spans="1:14" s="5" customFormat="1" ht="11.25" x14ac:dyDescent="0.25">
      <c r="A3653" s="927"/>
      <c r="B3653" s="928"/>
      <c r="C3653" s="984"/>
      <c r="D3653" s="927"/>
      <c r="E3653" s="927"/>
      <c r="F3653" s="10" t="s">
        <v>6071</v>
      </c>
      <c r="G3653" s="243">
        <v>1</v>
      </c>
      <c r="H3653" s="927"/>
      <c r="I3653" s="10"/>
      <c r="J3653" s="55"/>
      <c r="K3653" s="928"/>
      <c r="L3653" s="943"/>
      <c r="M3653" s="980"/>
      <c r="N3653" s="622"/>
    </row>
    <row r="3654" spans="1:14" s="5" customFormat="1" ht="11.25" x14ac:dyDescent="0.25">
      <c r="A3654" s="927"/>
      <c r="B3654" s="928"/>
      <c r="C3654" s="984"/>
      <c r="D3654" s="927"/>
      <c r="E3654" s="927"/>
      <c r="F3654" s="10" t="s">
        <v>6072</v>
      </c>
      <c r="G3654" s="243">
        <v>2</v>
      </c>
      <c r="H3654" s="927"/>
      <c r="I3654" s="10" t="s">
        <v>46</v>
      </c>
      <c r="J3654" s="55"/>
      <c r="K3654" s="928"/>
      <c r="L3654" s="943"/>
      <c r="M3654" s="980"/>
      <c r="N3654" s="622"/>
    </row>
    <row r="3655" spans="1:14" s="5" customFormat="1" ht="11.25" x14ac:dyDescent="0.25">
      <c r="A3655" s="927"/>
      <c r="B3655" s="928"/>
      <c r="C3655" s="984"/>
      <c r="D3655" s="927"/>
      <c r="E3655" s="927"/>
      <c r="F3655" s="10" t="s">
        <v>6003</v>
      </c>
      <c r="G3655" s="243">
        <v>2</v>
      </c>
      <c r="H3655" s="927"/>
      <c r="I3655" s="10" t="s">
        <v>46</v>
      </c>
      <c r="J3655" s="55"/>
      <c r="K3655" s="928"/>
      <c r="L3655" s="943"/>
      <c r="M3655" s="980"/>
      <c r="N3655" s="622"/>
    </row>
    <row r="3656" spans="1:14" s="5" customFormat="1" ht="11.25" x14ac:dyDescent="0.25">
      <c r="A3656" s="927"/>
      <c r="B3656" s="928"/>
      <c r="C3656" s="984"/>
      <c r="D3656" s="927"/>
      <c r="E3656" s="927"/>
      <c r="F3656" s="10" t="s">
        <v>6084</v>
      </c>
      <c r="G3656" s="243">
        <v>1</v>
      </c>
      <c r="H3656" s="927"/>
      <c r="I3656" s="10" t="s">
        <v>10</v>
      </c>
      <c r="J3656" s="55"/>
      <c r="K3656" s="928"/>
      <c r="L3656" s="943"/>
      <c r="M3656" s="980"/>
      <c r="N3656" s="622"/>
    </row>
    <row r="3657" spans="1:14" s="5" customFormat="1" ht="11.25" x14ac:dyDescent="0.25">
      <c r="A3657" s="927"/>
      <c r="B3657" s="928"/>
      <c r="C3657" s="984"/>
      <c r="D3657" s="927"/>
      <c r="E3657" s="927"/>
      <c r="F3657" s="10" t="s">
        <v>6076</v>
      </c>
      <c r="G3657" s="243">
        <v>1</v>
      </c>
      <c r="H3657" s="927"/>
      <c r="I3657" s="10"/>
      <c r="J3657" s="55"/>
      <c r="K3657" s="928"/>
      <c r="L3657" s="943"/>
      <c r="M3657" s="980"/>
      <c r="N3657" s="622"/>
    </row>
    <row r="3658" spans="1:14" s="5" customFormat="1" ht="11.25" x14ac:dyDescent="0.25">
      <c r="A3658" s="927"/>
      <c r="B3658" s="928"/>
      <c r="C3658" s="984"/>
      <c r="D3658" s="927"/>
      <c r="E3658" s="927"/>
      <c r="F3658" s="10" t="s">
        <v>6077</v>
      </c>
      <c r="G3658" s="243">
        <v>1</v>
      </c>
      <c r="H3658" s="927"/>
      <c r="I3658" s="10"/>
      <c r="J3658" s="55"/>
      <c r="K3658" s="928"/>
      <c r="L3658" s="943"/>
      <c r="M3658" s="980"/>
      <c r="N3658" s="622"/>
    </row>
    <row r="3659" spans="1:14" s="5" customFormat="1" ht="11.25" x14ac:dyDescent="0.25">
      <c r="A3659" s="927"/>
      <c r="B3659" s="928"/>
      <c r="C3659" s="984"/>
      <c r="D3659" s="927"/>
      <c r="E3659" s="927"/>
      <c r="F3659" s="10" t="s">
        <v>414</v>
      </c>
      <c r="G3659" s="243">
        <v>3</v>
      </c>
      <c r="H3659" s="927"/>
      <c r="I3659" s="10"/>
      <c r="J3659" s="55"/>
      <c r="K3659" s="928"/>
      <c r="L3659" s="943"/>
      <c r="M3659" s="980"/>
      <c r="N3659" s="622"/>
    </row>
    <row r="3660" spans="1:14" s="5" customFormat="1" ht="11.25" x14ac:dyDescent="0.25">
      <c r="A3660" s="927"/>
      <c r="B3660" s="928"/>
      <c r="C3660" s="984"/>
      <c r="D3660" s="927"/>
      <c r="E3660" s="927"/>
      <c r="F3660" s="10" t="s">
        <v>6078</v>
      </c>
      <c r="G3660" s="243">
        <v>1</v>
      </c>
      <c r="H3660" s="927"/>
      <c r="I3660" s="10"/>
      <c r="J3660" s="55"/>
      <c r="K3660" s="928"/>
      <c r="L3660" s="943"/>
      <c r="M3660" s="980"/>
      <c r="N3660" s="622"/>
    </row>
    <row r="3661" spans="1:14" s="5" customFormat="1" ht="11.25" x14ac:dyDescent="0.25">
      <c r="A3661" s="927"/>
      <c r="B3661" s="928"/>
      <c r="C3661" s="984"/>
      <c r="D3661" s="927"/>
      <c r="E3661" s="927"/>
      <c r="F3661" s="10" t="s">
        <v>6085</v>
      </c>
      <c r="G3661" s="243">
        <v>1</v>
      </c>
      <c r="H3661" s="927"/>
      <c r="I3661" s="10"/>
      <c r="J3661" s="55"/>
      <c r="K3661" s="928"/>
      <c r="L3661" s="943"/>
      <c r="M3661" s="980"/>
      <c r="N3661" s="622"/>
    </row>
    <row r="3662" spans="1:14" s="5" customFormat="1" ht="11.25" x14ac:dyDescent="0.25">
      <c r="A3662" s="927"/>
      <c r="B3662" s="928"/>
      <c r="C3662" s="984"/>
      <c r="D3662" s="927"/>
      <c r="E3662" s="927"/>
      <c r="F3662" s="10" t="s">
        <v>6065</v>
      </c>
      <c r="G3662" s="243">
        <v>2</v>
      </c>
      <c r="H3662" s="927"/>
      <c r="I3662" s="10" t="s">
        <v>5</v>
      </c>
      <c r="J3662" s="55"/>
      <c r="K3662" s="928"/>
      <c r="L3662" s="943"/>
      <c r="M3662" s="980"/>
      <c r="N3662" s="622"/>
    </row>
    <row r="3663" spans="1:14" s="5" customFormat="1" ht="11.25" x14ac:dyDescent="0.25">
      <c r="A3663" s="927"/>
      <c r="B3663" s="928"/>
      <c r="C3663" s="984"/>
      <c r="D3663" s="927"/>
      <c r="E3663" s="927"/>
      <c r="F3663" s="10" t="s">
        <v>6079</v>
      </c>
      <c r="G3663" s="243">
        <v>2</v>
      </c>
      <c r="H3663" s="927"/>
      <c r="I3663" s="10" t="s">
        <v>22</v>
      </c>
      <c r="J3663" s="55"/>
      <c r="K3663" s="928"/>
      <c r="L3663" s="943"/>
      <c r="M3663" s="980"/>
      <c r="N3663" s="622"/>
    </row>
    <row r="3664" spans="1:14" s="5" customFormat="1" ht="11.25" x14ac:dyDescent="0.25">
      <c r="A3664" s="927" t="s">
        <v>7315</v>
      </c>
      <c r="B3664" s="928" t="s">
        <v>0</v>
      </c>
      <c r="C3664" s="984" t="s">
        <v>5926</v>
      </c>
      <c r="D3664" s="927" t="s">
        <v>64</v>
      </c>
      <c r="E3664" s="927" t="s">
        <v>5926</v>
      </c>
      <c r="F3664" s="10" t="s">
        <v>6142</v>
      </c>
      <c r="G3664" s="243">
        <v>1</v>
      </c>
      <c r="H3664" s="927" t="s">
        <v>6682</v>
      </c>
      <c r="I3664" s="10" t="s">
        <v>720</v>
      </c>
      <c r="J3664" s="55" t="s">
        <v>6091</v>
      </c>
      <c r="K3664" s="928">
        <v>4</v>
      </c>
      <c r="L3664" s="943"/>
      <c r="M3664" s="979"/>
      <c r="N3664" s="622"/>
    </row>
    <row r="3665" spans="1:14" s="5" customFormat="1" ht="11.25" x14ac:dyDescent="0.25">
      <c r="A3665" s="927"/>
      <c r="B3665" s="928"/>
      <c r="C3665" s="984"/>
      <c r="D3665" s="927"/>
      <c r="E3665" s="927"/>
      <c r="F3665" s="10" t="s">
        <v>6083</v>
      </c>
      <c r="G3665" s="243">
        <v>2</v>
      </c>
      <c r="H3665" s="927"/>
      <c r="I3665" s="10"/>
      <c r="J3665" s="55"/>
      <c r="K3665" s="928"/>
      <c r="L3665" s="943"/>
      <c r="M3665" s="980"/>
      <c r="N3665" s="622"/>
    </row>
    <row r="3666" spans="1:14" s="5" customFormat="1" ht="11.25" x14ac:dyDescent="0.25">
      <c r="A3666" s="927"/>
      <c r="B3666" s="928"/>
      <c r="C3666" s="984"/>
      <c r="D3666" s="927"/>
      <c r="E3666" s="927"/>
      <c r="F3666" s="10" t="s">
        <v>6068</v>
      </c>
      <c r="G3666" s="243">
        <v>2</v>
      </c>
      <c r="H3666" s="927"/>
      <c r="I3666" s="10" t="s">
        <v>57</v>
      </c>
      <c r="J3666" s="55"/>
      <c r="K3666" s="928"/>
      <c r="L3666" s="943"/>
      <c r="M3666" s="980"/>
      <c r="N3666" s="622"/>
    </row>
    <row r="3667" spans="1:14" s="5" customFormat="1" ht="11.25" x14ac:dyDescent="0.25">
      <c r="A3667" s="927"/>
      <c r="B3667" s="928"/>
      <c r="C3667" s="984"/>
      <c r="D3667" s="927"/>
      <c r="E3667" s="927"/>
      <c r="F3667" s="10" t="s">
        <v>6069</v>
      </c>
      <c r="G3667" s="243">
        <v>2</v>
      </c>
      <c r="H3667" s="927"/>
      <c r="I3667" s="10"/>
      <c r="J3667" s="55"/>
      <c r="K3667" s="928"/>
      <c r="L3667" s="943"/>
      <c r="M3667" s="980"/>
      <c r="N3667" s="622"/>
    </row>
    <row r="3668" spans="1:14" s="5" customFormat="1" ht="11.25" x14ac:dyDescent="0.25">
      <c r="A3668" s="927"/>
      <c r="B3668" s="928"/>
      <c r="C3668" s="984"/>
      <c r="D3668" s="927"/>
      <c r="E3668" s="927"/>
      <c r="F3668" s="10" t="s">
        <v>6070</v>
      </c>
      <c r="G3668" s="243">
        <v>1</v>
      </c>
      <c r="H3668" s="927"/>
      <c r="I3668" s="10"/>
      <c r="J3668" s="55"/>
      <c r="K3668" s="928"/>
      <c r="L3668" s="943"/>
      <c r="M3668" s="980"/>
      <c r="N3668" s="622"/>
    </row>
    <row r="3669" spans="1:14" s="5" customFormat="1" ht="11.25" x14ac:dyDescent="0.25">
      <c r="A3669" s="927"/>
      <c r="B3669" s="928"/>
      <c r="C3669" s="984"/>
      <c r="D3669" s="927"/>
      <c r="E3669" s="927"/>
      <c r="F3669" s="10" t="s">
        <v>6071</v>
      </c>
      <c r="G3669" s="243">
        <v>1</v>
      </c>
      <c r="H3669" s="927"/>
      <c r="I3669" s="10"/>
      <c r="J3669" s="55"/>
      <c r="K3669" s="928"/>
      <c r="L3669" s="943"/>
      <c r="M3669" s="980"/>
      <c r="N3669" s="622"/>
    </row>
    <row r="3670" spans="1:14" s="5" customFormat="1" ht="11.25" x14ac:dyDescent="0.25">
      <c r="A3670" s="927"/>
      <c r="B3670" s="928"/>
      <c r="C3670" s="984"/>
      <c r="D3670" s="927"/>
      <c r="E3670" s="927"/>
      <c r="F3670" s="10" t="s">
        <v>6072</v>
      </c>
      <c r="G3670" s="243">
        <v>2</v>
      </c>
      <c r="H3670" s="927"/>
      <c r="I3670" s="10" t="s">
        <v>46</v>
      </c>
      <c r="J3670" s="55"/>
      <c r="K3670" s="928"/>
      <c r="L3670" s="943"/>
      <c r="M3670" s="980"/>
      <c r="N3670" s="622"/>
    </row>
    <row r="3671" spans="1:14" s="5" customFormat="1" ht="11.25" x14ac:dyDescent="0.25">
      <c r="A3671" s="927"/>
      <c r="B3671" s="928"/>
      <c r="C3671" s="984"/>
      <c r="D3671" s="927"/>
      <c r="E3671" s="927"/>
      <c r="F3671" s="10" t="s">
        <v>6003</v>
      </c>
      <c r="G3671" s="243">
        <v>2</v>
      </c>
      <c r="H3671" s="927"/>
      <c r="I3671" s="10" t="s">
        <v>46</v>
      </c>
      <c r="J3671" s="55"/>
      <c r="K3671" s="928"/>
      <c r="L3671" s="943"/>
      <c r="M3671" s="980"/>
      <c r="N3671" s="622"/>
    </row>
    <row r="3672" spans="1:14" s="5" customFormat="1" ht="11.25" x14ac:dyDescent="0.25">
      <c r="A3672" s="927"/>
      <c r="B3672" s="928"/>
      <c r="C3672" s="984"/>
      <c r="D3672" s="927"/>
      <c r="E3672" s="927"/>
      <c r="F3672" s="10" t="s">
        <v>6084</v>
      </c>
      <c r="G3672" s="243">
        <v>1</v>
      </c>
      <c r="H3672" s="927"/>
      <c r="I3672" s="10" t="s">
        <v>10</v>
      </c>
      <c r="J3672" s="55"/>
      <c r="K3672" s="928"/>
      <c r="L3672" s="943"/>
      <c r="M3672" s="980"/>
      <c r="N3672" s="622"/>
    </row>
    <row r="3673" spans="1:14" s="5" customFormat="1" ht="11.25" x14ac:dyDescent="0.25">
      <c r="A3673" s="927"/>
      <c r="B3673" s="928"/>
      <c r="C3673" s="984"/>
      <c r="D3673" s="927"/>
      <c r="E3673" s="927"/>
      <c r="F3673" s="10" t="s">
        <v>6076</v>
      </c>
      <c r="G3673" s="243">
        <v>1</v>
      </c>
      <c r="H3673" s="927"/>
      <c r="I3673" s="10"/>
      <c r="J3673" s="55"/>
      <c r="K3673" s="928"/>
      <c r="L3673" s="943"/>
      <c r="M3673" s="980"/>
      <c r="N3673" s="622"/>
    </row>
    <row r="3674" spans="1:14" s="5" customFormat="1" ht="11.25" x14ac:dyDescent="0.25">
      <c r="A3674" s="927"/>
      <c r="B3674" s="928"/>
      <c r="C3674" s="984"/>
      <c r="D3674" s="927"/>
      <c r="E3674" s="927"/>
      <c r="F3674" s="10" t="s">
        <v>6077</v>
      </c>
      <c r="G3674" s="243">
        <v>1</v>
      </c>
      <c r="H3674" s="927"/>
      <c r="I3674" s="10"/>
      <c r="J3674" s="55"/>
      <c r="K3674" s="928"/>
      <c r="L3674" s="943"/>
      <c r="M3674" s="980"/>
      <c r="N3674" s="622"/>
    </row>
    <row r="3675" spans="1:14" s="5" customFormat="1" ht="11.25" x14ac:dyDescent="0.25">
      <c r="A3675" s="927"/>
      <c r="B3675" s="928"/>
      <c r="C3675" s="984"/>
      <c r="D3675" s="927"/>
      <c r="E3675" s="927"/>
      <c r="F3675" s="10" t="s">
        <v>414</v>
      </c>
      <c r="G3675" s="243">
        <v>2</v>
      </c>
      <c r="H3675" s="927"/>
      <c r="I3675" s="10"/>
      <c r="J3675" s="55"/>
      <c r="K3675" s="928"/>
      <c r="L3675" s="943"/>
      <c r="M3675" s="980"/>
      <c r="N3675" s="622"/>
    </row>
    <row r="3676" spans="1:14" s="5" customFormat="1" ht="11.25" x14ac:dyDescent="0.25">
      <c r="A3676" s="927"/>
      <c r="B3676" s="928"/>
      <c r="C3676" s="984"/>
      <c r="D3676" s="927"/>
      <c r="E3676" s="927"/>
      <c r="F3676" s="10" t="s">
        <v>6078</v>
      </c>
      <c r="G3676" s="243">
        <v>1</v>
      </c>
      <c r="H3676" s="927"/>
      <c r="I3676" s="10"/>
      <c r="J3676" s="55"/>
      <c r="K3676" s="928"/>
      <c r="L3676" s="943"/>
      <c r="M3676" s="980"/>
      <c r="N3676" s="622"/>
    </row>
    <row r="3677" spans="1:14" s="5" customFormat="1" ht="11.25" x14ac:dyDescent="0.25">
      <c r="A3677" s="927"/>
      <c r="B3677" s="928"/>
      <c r="C3677" s="984"/>
      <c r="D3677" s="927"/>
      <c r="E3677" s="927"/>
      <c r="F3677" s="10" t="s">
        <v>6085</v>
      </c>
      <c r="G3677" s="243">
        <v>2</v>
      </c>
      <c r="H3677" s="927"/>
      <c r="I3677" s="10" t="s">
        <v>5</v>
      </c>
      <c r="J3677" s="55"/>
      <c r="K3677" s="928"/>
      <c r="L3677" s="943"/>
      <c r="M3677" s="980"/>
      <c r="N3677" s="622"/>
    </row>
    <row r="3678" spans="1:14" s="5" customFormat="1" ht="11.25" x14ac:dyDescent="0.25">
      <c r="A3678" s="927"/>
      <c r="B3678" s="928"/>
      <c r="C3678" s="984"/>
      <c r="D3678" s="927"/>
      <c r="E3678" s="927"/>
      <c r="F3678" s="10" t="s">
        <v>6065</v>
      </c>
      <c r="G3678" s="243">
        <v>2</v>
      </c>
      <c r="H3678" s="927"/>
      <c r="I3678" s="10" t="s">
        <v>57</v>
      </c>
      <c r="J3678" s="55"/>
      <c r="K3678" s="928"/>
      <c r="L3678" s="943"/>
      <c r="M3678" s="980"/>
      <c r="N3678" s="622"/>
    </row>
    <row r="3679" spans="1:14" s="5" customFormat="1" ht="11.25" x14ac:dyDescent="0.25">
      <c r="A3679" s="927"/>
      <c r="B3679" s="928"/>
      <c r="C3679" s="984"/>
      <c r="D3679" s="927"/>
      <c r="E3679" s="927"/>
      <c r="F3679" s="10" t="s">
        <v>6079</v>
      </c>
      <c r="G3679" s="243">
        <v>2</v>
      </c>
      <c r="H3679" s="927"/>
      <c r="I3679" s="10" t="s">
        <v>22</v>
      </c>
      <c r="J3679" s="55"/>
      <c r="K3679" s="928"/>
      <c r="L3679" s="943"/>
      <c r="M3679" s="980"/>
      <c r="N3679" s="622"/>
    </row>
    <row r="3680" spans="1:14" s="5" customFormat="1" ht="22.5" x14ac:dyDescent="0.25">
      <c r="A3680" s="927" t="s">
        <v>7316</v>
      </c>
      <c r="B3680" s="928" t="s">
        <v>0</v>
      </c>
      <c r="C3680" s="984" t="s">
        <v>5926</v>
      </c>
      <c r="D3680" s="927" t="s">
        <v>64</v>
      </c>
      <c r="E3680" s="927" t="s">
        <v>5926</v>
      </c>
      <c r="F3680" s="10" t="s">
        <v>6143</v>
      </c>
      <c r="G3680" s="243">
        <v>1</v>
      </c>
      <c r="H3680" s="927" t="s">
        <v>6682</v>
      </c>
      <c r="I3680" s="10" t="s">
        <v>6092</v>
      </c>
      <c r="J3680" s="55" t="s">
        <v>6093</v>
      </c>
      <c r="K3680" s="928">
        <v>4</v>
      </c>
      <c r="L3680" s="943"/>
      <c r="M3680" s="979"/>
      <c r="N3680" s="622"/>
    </row>
    <row r="3681" spans="1:14" s="5" customFormat="1" ht="11.25" x14ac:dyDescent="0.25">
      <c r="A3681" s="927"/>
      <c r="B3681" s="928"/>
      <c r="C3681" s="984"/>
      <c r="D3681" s="927"/>
      <c r="E3681" s="927"/>
      <c r="F3681" s="10" t="s">
        <v>6095</v>
      </c>
      <c r="G3681" s="243">
        <v>1</v>
      </c>
      <c r="H3681" s="927"/>
      <c r="I3681" s="10" t="s">
        <v>6094</v>
      </c>
      <c r="J3681" s="55"/>
      <c r="K3681" s="928"/>
      <c r="L3681" s="943"/>
      <c r="M3681" s="980"/>
      <c r="N3681" s="622"/>
    </row>
    <row r="3682" spans="1:14" s="5" customFormat="1" ht="11.25" x14ac:dyDescent="0.25">
      <c r="A3682" s="927"/>
      <c r="B3682" s="928"/>
      <c r="C3682" s="984"/>
      <c r="D3682" s="927"/>
      <c r="E3682" s="927"/>
      <c r="F3682" s="10" t="s">
        <v>6096</v>
      </c>
      <c r="G3682" s="243">
        <v>1</v>
      </c>
      <c r="H3682" s="927"/>
      <c r="I3682" s="10"/>
      <c r="J3682" s="55"/>
      <c r="K3682" s="928"/>
      <c r="L3682" s="943"/>
      <c r="M3682" s="980"/>
      <c r="N3682" s="622"/>
    </row>
    <row r="3683" spans="1:14" s="5" customFormat="1" ht="11.25" x14ac:dyDescent="0.25">
      <c r="A3683" s="927"/>
      <c r="B3683" s="928"/>
      <c r="C3683" s="984"/>
      <c r="D3683" s="927"/>
      <c r="E3683" s="927"/>
      <c r="F3683" s="10" t="s">
        <v>6071</v>
      </c>
      <c r="G3683" s="243">
        <v>1</v>
      </c>
      <c r="H3683" s="927"/>
      <c r="I3683" s="10"/>
      <c r="J3683" s="55"/>
      <c r="K3683" s="928"/>
      <c r="L3683" s="943"/>
      <c r="M3683" s="980"/>
      <c r="N3683" s="622"/>
    </row>
    <row r="3684" spans="1:14" s="5" customFormat="1" ht="11.25" x14ac:dyDescent="0.25">
      <c r="A3684" s="927"/>
      <c r="B3684" s="928"/>
      <c r="C3684" s="984"/>
      <c r="D3684" s="927"/>
      <c r="E3684" s="927"/>
      <c r="F3684" s="10" t="s">
        <v>6097</v>
      </c>
      <c r="G3684" s="243">
        <v>1</v>
      </c>
      <c r="H3684" s="927"/>
      <c r="I3684" s="10"/>
      <c r="J3684" s="55"/>
      <c r="K3684" s="928"/>
      <c r="L3684" s="943"/>
      <c r="M3684" s="980"/>
      <c r="N3684" s="622"/>
    </row>
    <row r="3685" spans="1:14" s="5" customFormat="1" ht="11.25" x14ac:dyDescent="0.25">
      <c r="A3685" s="927"/>
      <c r="B3685" s="928"/>
      <c r="C3685" s="984"/>
      <c r="D3685" s="927"/>
      <c r="E3685" s="927"/>
      <c r="F3685" s="10" t="s">
        <v>6098</v>
      </c>
      <c r="G3685" s="243">
        <v>1</v>
      </c>
      <c r="H3685" s="927"/>
      <c r="I3685" s="10"/>
      <c r="J3685" s="55"/>
      <c r="K3685" s="928"/>
      <c r="L3685" s="943"/>
      <c r="M3685" s="980"/>
      <c r="N3685" s="622"/>
    </row>
    <row r="3686" spans="1:14" s="5" customFormat="1" ht="11.25" x14ac:dyDescent="0.25">
      <c r="A3686" s="927"/>
      <c r="B3686" s="928"/>
      <c r="C3686" s="984"/>
      <c r="D3686" s="927"/>
      <c r="E3686" s="927"/>
      <c r="F3686" s="10" t="s">
        <v>414</v>
      </c>
      <c r="G3686" s="243">
        <v>2</v>
      </c>
      <c r="H3686" s="927"/>
      <c r="I3686" s="10"/>
      <c r="J3686" s="55"/>
      <c r="K3686" s="928"/>
      <c r="L3686" s="943"/>
      <c r="M3686" s="980"/>
      <c r="N3686" s="622"/>
    </row>
    <row r="3687" spans="1:14" s="5" customFormat="1" ht="11.25" x14ac:dyDescent="0.25">
      <c r="A3687" s="927"/>
      <c r="B3687" s="928"/>
      <c r="C3687" s="984"/>
      <c r="D3687" s="927"/>
      <c r="E3687" s="927"/>
      <c r="F3687" s="10" t="s">
        <v>6099</v>
      </c>
      <c r="G3687" s="243">
        <v>2</v>
      </c>
      <c r="H3687" s="927"/>
      <c r="I3687" s="10"/>
      <c r="J3687" s="55"/>
      <c r="K3687" s="928"/>
      <c r="L3687" s="943"/>
      <c r="M3687" s="980"/>
      <c r="N3687" s="622"/>
    </row>
    <row r="3688" spans="1:14" s="5" customFormat="1" ht="11.25" x14ac:dyDescent="0.25">
      <c r="A3688" s="927"/>
      <c r="B3688" s="928"/>
      <c r="C3688" s="984"/>
      <c r="D3688" s="927"/>
      <c r="E3688" s="927"/>
      <c r="F3688" s="10" t="s">
        <v>6003</v>
      </c>
      <c r="G3688" s="243">
        <v>2</v>
      </c>
      <c r="H3688" s="927"/>
      <c r="I3688" s="10"/>
      <c r="J3688" s="55"/>
      <c r="K3688" s="928"/>
      <c r="L3688" s="943"/>
      <c r="M3688" s="980"/>
      <c r="N3688" s="622"/>
    </row>
    <row r="3689" spans="1:14" s="5" customFormat="1" ht="11.25" x14ac:dyDescent="0.25">
      <c r="A3689" s="927" t="s">
        <v>7317</v>
      </c>
      <c r="B3689" s="928" t="s">
        <v>0</v>
      </c>
      <c r="C3689" s="984" t="s">
        <v>5926</v>
      </c>
      <c r="D3689" s="927" t="s">
        <v>67</v>
      </c>
      <c r="E3689" s="927" t="s">
        <v>6105</v>
      </c>
      <c r="F3689" s="10" t="s">
        <v>6104</v>
      </c>
      <c r="G3689" s="243">
        <v>3</v>
      </c>
      <c r="H3689" s="927" t="s">
        <v>6684</v>
      </c>
      <c r="I3689" s="10" t="s">
        <v>6100</v>
      </c>
      <c r="J3689" s="55" t="s">
        <v>6101</v>
      </c>
      <c r="K3689" s="928">
        <v>4</v>
      </c>
      <c r="L3689" s="943"/>
      <c r="M3689" s="979"/>
      <c r="N3689" s="622"/>
    </row>
    <row r="3690" spans="1:14" s="5" customFormat="1" ht="11.25" x14ac:dyDescent="0.25">
      <c r="A3690" s="927"/>
      <c r="B3690" s="928"/>
      <c r="C3690" s="984"/>
      <c r="D3690" s="927"/>
      <c r="E3690" s="927"/>
      <c r="F3690" s="10" t="s">
        <v>6104</v>
      </c>
      <c r="G3690" s="243">
        <v>1</v>
      </c>
      <c r="H3690" s="927"/>
      <c r="I3690" s="10" t="s">
        <v>6100</v>
      </c>
      <c r="J3690" s="55" t="s">
        <v>6102</v>
      </c>
      <c r="K3690" s="928"/>
      <c r="L3690" s="943"/>
      <c r="M3690" s="980"/>
      <c r="N3690" s="622"/>
    </row>
    <row r="3691" spans="1:14" s="5" customFormat="1" ht="11.25" x14ac:dyDescent="0.25">
      <c r="A3691" s="927"/>
      <c r="B3691" s="928"/>
      <c r="C3691" s="984"/>
      <c r="D3691" s="927"/>
      <c r="E3691" s="927"/>
      <c r="F3691" s="10" t="s">
        <v>6104</v>
      </c>
      <c r="G3691" s="243">
        <v>4</v>
      </c>
      <c r="H3691" s="927"/>
      <c r="I3691" s="10" t="s">
        <v>6100</v>
      </c>
      <c r="J3691" s="55" t="s">
        <v>6103</v>
      </c>
      <c r="K3691" s="928"/>
      <c r="L3691" s="943"/>
      <c r="M3691" s="980"/>
      <c r="N3691" s="622"/>
    </row>
    <row r="3692" spans="1:14" s="5" customFormat="1" ht="22.5" x14ac:dyDescent="0.25">
      <c r="A3692" s="239" t="s">
        <v>7318</v>
      </c>
      <c r="B3692" s="434" t="s">
        <v>0</v>
      </c>
      <c r="C3692" s="443" t="s">
        <v>5926</v>
      </c>
      <c r="D3692" s="243" t="s">
        <v>67</v>
      </c>
      <c r="E3692" s="246" t="s">
        <v>6088</v>
      </c>
      <c r="F3692" s="10" t="s">
        <v>6109</v>
      </c>
      <c r="G3692" s="243">
        <v>1</v>
      </c>
      <c r="H3692" s="362" t="s">
        <v>6682</v>
      </c>
      <c r="I3692" s="10" t="s">
        <v>6089</v>
      </c>
      <c r="J3692" s="55" t="s">
        <v>6090</v>
      </c>
      <c r="K3692" s="244">
        <v>4</v>
      </c>
      <c r="L3692" s="833"/>
      <c r="M3692" s="819"/>
      <c r="N3692" s="622"/>
    </row>
    <row r="3693" spans="1:14" s="5" customFormat="1" ht="22.5" x14ac:dyDescent="0.25">
      <c r="A3693" s="239" t="s">
        <v>7319</v>
      </c>
      <c r="B3693" s="434" t="s">
        <v>0</v>
      </c>
      <c r="C3693" s="443" t="s">
        <v>5926</v>
      </c>
      <c r="D3693" s="243" t="s">
        <v>67</v>
      </c>
      <c r="E3693" s="246" t="s">
        <v>6108</v>
      </c>
      <c r="F3693" s="10" t="s">
        <v>6110</v>
      </c>
      <c r="G3693" s="243">
        <v>1</v>
      </c>
      <c r="H3693" s="362" t="s">
        <v>6682</v>
      </c>
      <c r="I3693" s="10" t="s">
        <v>6106</v>
      </c>
      <c r="J3693" s="55" t="s">
        <v>6107</v>
      </c>
      <c r="K3693" s="244">
        <v>4</v>
      </c>
      <c r="L3693" s="833"/>
      <c r="M3693" s="819"/>
      <c r="N3693" s="622"/>
    </row>
    <row r="3694" spans="1:14" s="5" customFormat="1" ht="11.25" x14ac:dyDescent="0.25">
      <c r="A3694" s="927" t="s">
        <v>7320</v>
      </c>
      <c r="B3694" s="928" t="s">
        <v>0</v>
      </c>
      <c r="C3694" s="984" t="s">
        <v>5926</v>
      </c>
      <c r="D3694" s="927" t="s">
        <v>67</v>
      </c>
      <c r="E3694" s="927" t="s">
        <v>6113</v>
      </c>
      <c r="F3694" s="10" t="s">
        <v>6117</v>
      </c>
      <c r="G3694" s="243">
        <v>1</v>
      </c>
      <c r="H3694" s="927" t="s">
        <v>6682</v>
      </c>
      <c r="I3694" s="10" t="s">
        <v>3988</v>
      </c>
      <c r="J3694" s="55" t="s">
        <v>6114</v>
      </c>
      <c r="K3694" s="928">
        <v>4</v>
      </c>
      <c r="L3694" s="943"/>
      <c r="M3694" s="979"/>
      <c r="N3694" s="622"/>
    </row>
    <row r="3695" spans="1:14" s="5" customFormat="1" ht="11.25" x14ac:dyDescent="0.25">
      <c r="A3695" s="927"/>
      <c r="B3695" s="928"/>
      <c r="C3695" s="984"/>
      <c r="D3695" s="927"/>
      <c r="E3695" s="927"/>
      <c r="F3695" s="10" t="s">
        <v>5982</v>
      </c>
      <c r="G3695" s="243">
        <v>1</v>
      </c>
      <c r="H3695" s="927"/>
      <c r="I3695" s="10"/>
      <c r="J3695" s="55"/>
      <c r="K3695" s="928"/>
      <c r="L3695" s="943"/>
      <c r="M3695" s="980"/>
      <c r="N3695" s="622"/>
    </row>
    <row r="3696" spans="1:14" s="5" customFormat="1" ht="11.25" x14ac:dyDescent="0.25">
      <c r="A3696" s="927"/>
      <c r="B3696" s="928"/>
      <c r="C3696" s="984"/>
      <c r="D3696" s="927"/>
      <c r="E3696" s="927"/>
      <c r="F3696" s="10" t="s">
        <v>6115</v>
      </c>
      <c r="G3696" s="243">
        <v>1</v>
      </c>
      <c r="H3696" s="927"/>
      <c r="I3696" s="10"/>
      <c r="J3696" s="55"/>
      <c r="K3696" s="928"/>
      <c r="L3696" s="943"/>
      <c r="M3696" s="980"/>
      <c r="N3696" s="622"/>
    </row>
    <row r="3697" spans="1:14" s="5" customFormat="1" ht="11.25" x14ac:dyDescent="0.25">
      <c r="A3697" s="927"/>
      <c r="B3697" s="928"/>
      <c r="C3697" s="984"/>
      <c r="D3697" s="927"/>
      <c r="E3697" s="927"/>
      <c r="F3697" s="10" t="s">
        <v>6116</v>
      </c>
      <c r="G3697" s="243">
        <v>1</v>
      </c>
      <c r="H3697" s="927"/>
      <c r="I3697" s="10"/>
      <c r="J3697" s="55"/>
      <c r="K3697" s="928"/>
      <c r="L3697" s="943"/>
      <c r="M3697" s="980"/>
      <c r="N3697" s="622"/>
    </row>
    <row r="3698" spans="1:14" s="5" customFormat="1" ht="11.25" x14ac:dyDescent="0.25">
      <c r="A3698" s="927" t="s">
        <v>6214</v>
      </c>
      <c r="B3698" s="928" t="s">
        <v>6683</v>
      </c>
      <c r="C3698" s="984" t="s">
        <v>5926</v>
      </c>
      <c r="D3698" s="927" t="s">
        <v>6716</v>
      </c>
      <c r="E3698" s="927" t="s">
        <v>5926</v>
      </c>
      <c r="F3698" s="10" t="s">
        <v>6720</v>
      </c>
      <c r="G3698" s="243">
        <v>4</v>
      </c>
      <c r="H3698" s="927" t="s">
        <v>6684</v>
      </c>
      <c r="I3698" s="10" t="s">
        <v>6111</v>
      </c>
      <c r="J3698" s="55" t="s">
        <v>6112</v>
      </c>
      <c r="K3698" s="928">
        <v>1</v>
      </c>
      <c r="L3698" s="943"/>
      <c r="M3698" s="979"/>
      <c r="N3698" s="622"/>
    </row>
    <row r="3699" spans="1:14" s="5" customFormat="1" ht="11.25" x14ac:dyDescent="0.25">
      <c r="A3699" s="927"/>
      <c r="B3699" s="928"/>
      <c r="C3699" s="984"/>
      <c r="D3699" s="927"/>
      <c r="E3699" s="927"/>
      <c r="F3699" s="10" t="s">
        <v>6721</v>
      </c>
      <c r="G3699" s="243">
        <v>1</v>
      </c>
      <c r="H3699" s="927"/>
      <c r="I3699" s="10" t="s">
        <v>6111</v>
      </c>
      <c r="J3699" s="55" t="s">
        <v>6112</v>
      </c>
      <c r="K3699" s="928"/>
      <c r="L3699" s="943"/>
      <c r="M3699" s="980"/>
      <c r="N3699" s="622"/>
    </row>
    <row r="3700" spans="1:14" s="5" customFormat="1" ht="22.5" x14ac:dyDescent="0.25">
      <c r="A3700" s="927" t="s">
        <v>6215</v>
      </c>
      <c r="B3700" s="928" t="s">
        <v>5927</v>
      </c>
      <c r="C3700" s="984" t="s">
        <v>5926</v>
      </c>
      <c r="D3700" s="927" t="s">
        <v>5928</v>
      </c>
      <c r="E3700" s="927" t="s">
        <v>5926</v>
      </c>
      <c r="F3700" s="12" t="s">
        <v>5961</v>
      </c>
      <c r="G3700" s="243">
        <v>2</v>
      </c>
      <c r="H3700" s="927" t="s">
        <v>6682</v>
      </c>
      <c r="I3700" s="10" t="s">
        <v>5962</v>
      </c>
      <c r="J3700" s="55" t="s">
        <v>5929</v>
      </c>
      <c r="K3700" s="928">
        <v>2</v>
      </c>
      <c r="L3700" s="941"/>
      <c r="M3700" s="979"/>
      <c r="N3700" s="622"/>
    </row>
    <row r="3701" spans="1:14" s="5" customFormat="1" ht="11.25" x14ac:dyDescent="0.25">
      <c r="A3701" s="927"/>
      <c r="B3701" s="928"/>
      <c r="C3701" s="984"/>
      <c r="D3701" s="927"/>
      <c r="E3701" s="927"/>
      <c r="F3701" s="12" t="s">
        <v>5937</v>
      </c>
      <c r="G3701" s="243">
        <v>2</v>
      </c>
      <c r="H3701" s="927"/>
      <c r="I3701" s="10"/>
      <c r="J3701" s="55"/>
      <c r="K3701" s="928"/>
      <c r="L3701" s="944"/>
      <c r="M3701" s="980"/>
      <c r="N3701" s="622"/>
    </row>
    <row r="3702" spans="1:14" s="5" customFormat="1" ht="11.25" x14ac:dyDescent="0.25">
      <c r="A3702" s="927"/>
      <c r="B3702" s="928"/>
      <c r="C3702" s="984"/>
      <c r="D3702" s="927"/>
      <c r="E3702" s="927"/>
      <c r="F3702" s="12" t="s">
        <v>5454</v>
      </c>
      <c r="G3702" s="243">
        <v>2</v>
      </c>
      <c r="H3702" s="927"/>
      <c r="I3702" s="10" t="s">
        <v>438</v>
      </c>
      <c r="J3702" s="55" t="s">
        <v>5930</v>
      </c>
      <c r="K3702" s="928"/>
      <c r="L3702" s="944"/>
      <c r="M3702" s="980"/>
      <c r="N3702" s="622"/>
    </row>
    <row r="3703" spans="1:14" s="5" customFormat="1" ht="11.25" x14ac:dyDescent="0.25">
      <c r="A3703" s="927"/>
      <c r="B3703" s="928"/>
      <c r="C3703" s="984"/>
      <c r="D3703" s="927"/>
      <c r="E3703" s="927"/>
      <c r="F3703" s="12" t="s">
        <v>5938</v>
      </c>
      <c r="G3703" s="243">
        <v>2</v>
      </c>
      <c r="H3703" s="927"/>
      <c r="I3703" s="10" t="s">
        <v>13</v>
      </c>
      <c r="J3703" s="55" t="s">
        <v>5931</v>
      </c>
      <c r="K3703" s="928"/>
      <c r="L3703" s="944"/>
      <c r="M3703" s="980"/>
      <c r="N3703" s="622"/>
    </row>
    <row r="3704" spans="1:14" s="5" customFormat="1" ht="11.25" x14ac:dyDescent="0.25">
      <c r="A3704" s="927"/>
      <c r="B3704" s="928"/>
      <c r="C3704" s="984"/>
      <c r="D3704" s="927"/>
      <c r="E3704" s="927"/>
      <c r="F3704" s="12" t="s">
        <v>5939</v>
      </c>
      <c r="G3704" s="243">
        <v>1</v>
      </c>
      <c r="H3704" s="927"/>
      <c r="I3704" s="10"/>
      <c r="J3704" s="55"/>
      <c r="K3704" s="928"/>
      <c r="L3704" s="944"/>
      <c r="M3704" s="980"/>
      <c r="N3704" s="622"/>
    </row>
    <row r="3705" spans="1:14" s="5" customFormat="1" ht="11.25" x14ac:dyDescent="0.25">
      <c r="A3705" s="927"/>
      <c r="B3705" s="928"/>
      <c r="C3705" s="984"/>
      <c r="D3705" s="927"/>
      <c r="E3705" s="927"/>
      <c r="F3705" s="12" t="s">
        <v>5940</v>
      </c>
      <c r="G3705" s="243">
        <v>2</v>
      </c>
      <c r="H3705" s="927"/>
      <c r="I3705" s="10"/>
      <c r="J3705" s="55"/>
      <c r="K3705" s="928"/>
      <c r="L3705" s="944"/>
      <c r="M3705" s="980"/>
      <c r="N3705" s="622"/>
    </row>
    <row r="3706" spans="1:14" s="5" customFormat="1" ht="11.25" x14ac:dyDescent="0.25">
      <c r="A3706" s="927"/>
      <c r="B3706" s="928"/>
      <c r="C3706" s="984"/>
      <c r="D3706" s="927"/>
      <c r="E3706" s="927"/>
      <c r="F3706" s="10" t="s">
        <v>5941</v>
      </c>
      <c r="G3706" s="243">
        <v>2</v>
      </c>
      <c r="H3706" s="927"/>
      <c r="I3706" s="10"/>
      <c r="J3706" s="55"/>
      <c r="K3706" s="928"/>
      <c r="L3706" s="944"/>
      <c r="M3706" s="980"/>
      <c r="N3706" s="622"/>
    </row>
    <row r="3707" spans="1:14" s="5" customFormat="1" ht="11.25" x14ac:dyDescent="0.25">
      <c r="A3707" s="927"/>
      <c r="B3707" s="928"/>
      <c r="C3707" s="984"/>
      <c r="D3707" s="927"/>
      <c r="E3707" s="927"/>
      <c r="F3707" s="10" t="s">
        <v>5942</v>
      </c>
      <c r="G3707" s="243">
        <v>4</v>
      </c>
      <c r="H3707" s="927"/>
      <c r="I3707" s="10"/>
      <c r="J3707" s="55"/>
      <c r="K3707" s="928"/>
      <c r="L3707" s="944"/>
      <c r="M3707" s="980"/>
      <c r="N3707" s="622"/>
    </row>
    <row r="3708" spans="1:14" s="5" customFormat="1" ht="11.25" x14ac:dyDescent="0.25">
      <c r="A3708" s="927"/>
      <c r="B3708" s="928"/>
      <c r="C3708" s="984"/>
      <c r="D3708" s="927"/>
      <c r="E3708" s="927"/>
      <c r="F3708" s="10" t="s">
        <v>5943</v>
      </c>
      <c r="G3708" s="243">
        <v>4</v>
      </c>
      <c r="H3708" s="927"/>
      <c r="I3708" s="10"/>
      <c r="J3708" s="55"/>
      <c r="K3708" s="928"/>
      <c r="L3708" s="944"/>
      <c r="M3708" s="980"/>
      <c r="N3708" s="622"/>
    </row>
    <row r="3709" spans="1:14" s="5" customFormat="1" ht="11.25" x14ac:dyDescent="0.25">
      <c r="A3709" s="927"/>
      <c r="B3709" s="928"/>
      <c r="C3709" s="984"/>
      <c r="D3709" s="927"/>
      <c r="E3709" s="927"/>
      <c r="F3709" s="10" t="s">
        <v>5944</v>
      </c>
      <c r="G3709" s="243">
        <v>2</v>
      </c>
      <c r="H3709" s="927"/>
      <c r="I3709" s="10"/>
      <c r="J3709" s="55"/>
      <c r="K3709" s="928"/>
      <c r="L3709" s="944"/>
      <c r="M3709" s="980"/>
      <c r="N3709" s="622"/>
    </row>
    <row r="3710" spans="1:14" s="5" customFormat="1" ht="11.25" x14ac:dyDescent="0.25">
      <c r="A3710" s="927"/>
      <c r="B3710" s="928"/>
      <c r="C3710" s="984"/>
      <c r="D3710" s="927"/>
      <c r="E3710" s="927"/>
      <c r="F3710" s="10" t="s">
        <v>5945</v>
      </c>
      <c r="G3710" s="243">
        <v>3</v>
      </c>
      <c r="H3710" s="927"/>
      <c r="I3710" s="10"/>
      <c r="J3710" s="55"/>
      <c r="K3710" s="928"/>
      <c r="L3710" s="944"/>
      <c r="M3710" s="980"/>
      <c r="N3710" s="622"/>
    </row>
    <row r="3711" spans="1:14" s="5" customFormat="1" ht="11.25" x14ac:dyDescent="0.25">
      <c r="A3711" s="927"/>
      <c r="B3711" s="928"/>
      <c r="C3711" s="984"/>
      <c r="D3711" s="927"/>
      <c r="E3711" s="927"/>
      <c r="F3711" s="10" t="s">
        <v>5946</v>
      </c>
      <c r="G3711" s="243">
        <v>5</v>
      </c>
      <c r="H3711" s="927"/>
      <c r="I3711" s="10"/>
      <c r="J3711" s="55"/>
      <c r="K3711" s="928"/>
      <c r="L3711" s="944"/>
      <c r="M3711" s="980"/>
      <c r="N3711" s="622"/>
    </row>
    <row r="3712" spans="1:14" s="5" customFormat="1" ht="11.25" x14ac:dyDescent="0.25">
      <c r="A3712" s="927"/>
      <c r="B3712" s="928"/>
      <c r="C3712" s="984"/>
      <c r="D3712" s="927"/>
      <c r="E3712" s="927"/>
      <c r="F3712" s="10" t="s">
        <v>5947</v>
      </c>
      <c r="G3712" s="243">
        <v>2</v>
      </c>
      <c r="H3712" s="927"/>
      <c r="I3712" s="10"/>
      <c r="J3712" s="55"/>
      <c r="K3712" s="928"/>
      <c r="L3712" s="944"/>
      <c r="M3712" s="980"/>
      <c r="N3712" s="622"/>
    </row>
    <row r="3713" spans="1:14" s="5" customFormat="1" ht="11.25" x14ac:dyDescent="0.25">
      <c r="A3713" s="927"/>
      <c r="B3713" s="928"/>
      <c r="C3713" s="984"/>
      <c r="D3713" s="927"/>
      <c r="E3713" s="927"/>
      <c r="F3713" s="10" t="s">
        <v>5948</v>
      </c>
      <c r="G3713" s="243">
        <v>4</v>
      </c>
      <c r="H3713" s="927"/>
      <c r="I3713" s="10"/>
      <c r="J3713" s="55"/>
      <c r="K3713" s="928"/>
      <c r="L3713" s="944"/>
      <c r="M3713" s="980"/>
      <c r="N3713" s="622"/>
    </row>
    <row r="3714" spans="1:14" s="5" customFormat="1" ht="11.25" x14ac:dyDescent="0.25">
      <c r="A3714" s="927"/>
      <c r="B3714" s="928"/>
      <c r="C3714" s="984"/>
      <c r="D3714" s="927"/>
      <c r="E3714" s="927"/>
      <c r="F3714" s="10" t="s">
        <v>5949</v>
      </c>
      <c r="G3714" s="243">
        <v>2</v>
      </c>
      <c r="H3714" s="927"/>
      <c r="I3714" s="10"/>
      <c r="J3714" s="55"/>
      <c r="K3714" s="928"/>
      <c r="L3714" s="944"/>
      <c r="M3714" s="980"/>
      <c r="N3714" s="622"/>
    </row>
    <row r="3715" spans="1:14" s="5" customFormat="1" ht="11.25" x14ac:dyDescent="0.25">
      <c r="A3715" s="927"/>
      <c r="B3715" s="928"/>
      <c r="C3715" s="984"/>
      <c r="D3715" s="927"/>
      <c r="E3715" s="927"/>
      <c r="F3715" s="10" t="s">
        <v>5950</v>
      </c>
      <c r="G3715" s="243">
        <v>5</v>
      </c>
      <c r="H3715" s="927"/>
      <c r="I3715" s="10"/>
      <c r="J3715" s="55"/>
      <c r="K3715" s="928"/>
      <c r="L3715" s="944"/>
      <c r="M3715" s="980"/>
      <c r="N3715" s="622"/>
    </row>
    <row r="3716" spans="1:14" s="5" customFormat="1" ht="11.25" x14ac:dyDescent="0.25">
      <c r="A3716" s="927"/>
      <c r="B3716" s="928"/>
      <c r="C3716" s="984"/>
      <c r="D3716" s="927"/>
      <c r="E3716" s="927"/>
      <c r="F3716" s="10" t="s">
        <v>5951</v>
      </c>
      <c r="G3716" s="243">
        <v>2</v>
      </c>
      <c r="H3716" s="927"/>
      <c r="I3716" s="10"/>
      <c r="J3716" s="55"/>
      <c r="K3716" s="928"/>
      <c r="L3716" s="944"/>
      <c r="M3716" s="980"/>
      <c r="N3716" s="622"/>
    </row>
    <row r="3717" spans="1:14" s="5" customFormat="1" ht="11.25" x14ac:dyDescent="0.25">
      <c r="A3717" s="927"/>
      <c r="B3717" s="928"/>
      <c r="C3717" s="984"/>
      <c r="D3717" s="927"/>
      <c r="E3717" s="927"/>
      <c r="F3717" s="10" t="s">
        <v>5952</v>
      </c>
      <c r="G3717" s="243">
        <v>1</v>
      </c>
      <c r="H3717" s="927"/>
      <c r="I3717" s="10" t="s">
        <v>5932</v>
      </c>
      <c r="J3717" s="55"/>
      <c r="K3717" s="928"/>
      <c r="L3717" s="944"/>
      <c r="M3717" s="980"/>
      <c r="N3717" s="622"/>
    </row>
    <row r="3718" spans="1:14" s="5" customFormat="1" ht="11.25" x14ac:dyDescent="0.25">
      <c r="A3718" s="927"/>
      <c r="B3718" s="928"/>
      <c r="C3718" s="984"/>
      <c r="D3718" s="927"/>
      <c r="E3718" s="927"/>
      <c r="F3718" s="10" t="s">
        <v>5953</v>
      </c>
      <c r="G3718" s="243">
        <v>1</v>
      </c>
      <c r="H3718" s="927"/>
      <c r="I3718" s="10"/>
      <c r="J3718" s="55"/>
      <c r="K3718" s="928"/>
      <c r="L3718" s="944"/>
      <c r="M3718" s="980"/>
      <c r="N3718" s="622"/>
    </row>
    <row r="3719" spans="1:14" s="5" customFormat="1" ht="11.25" x14ac:dyDescent="0.25">
      <c r="A3719" s="927"/>
      <c r="B3719" s="928"/>
      <c r="C3719" s="984"/>
      <c r="D3719" s="927"/>
      <c r="E3719" s="927"/>
      <c r="F3719" s="10" t="s">
        <v>5954</v>
      </c>
      <c r="G3719" s="243">
        <v>1</v>
      </c>
      <c r="H3719" s="927"/>
      <c r="I3719" s="10"/>
      <c r="J3719" s="55"/>
      <c r="K3719" s="928"/>
      <c r="L3719" s="944"/>
      <c r="M3719" s="980"/>
      <c r="N3719" s="622"/>
    </row>
    <row r="3720" spans="1:14" s="5" customFormat="1" ht="11.25" x14ac:dyDescent="0.25">
      <c r="A3720" s="927"/>
      <c r="B3720" s="928"/>
      <c r="C3720" s="984"/>
      <c r="D3720" s="927"/>
      <c r="E3720" s="927"/>
      <c r="F3720" s="10" t="s">
        <v>5955</v>
      </c>
      <c r="G3720" s="243">
        <v>1</v>
      </c>
      <c r="H3720" s="927"/>
      <c r="I3720" s="10"/>
      <c r="J3720" s="55"/>
      <c r="K3720" s="928"/>
      <c r="L3720" s="944"/>
      <c r="M3720" s="980"/>
      <c r="N3720" s="622"/>
    </row>
    <row r="3721" spans="1:14" s="5" customFormat="1" ht="11.25" x14ac:dyDescent="0.25">
      <c r="A3721" s="927"/>
      <c r="B3721" s="928"/>
      <c r="C3721" s="984"/>
      <c r="D3721" s="927"/>
      <c r="E3721" s="927"/>
      <c r="F3721" s="10" t="s">
        <v>5956</v>
      </c>
      <c r="G3721" s="243">
        <v>1</v>
      </c>
      <c r="H3721" s="927"/>
      <c r="I3721" s="10"/>
      <c r="J3721" s="55" t="s">
        <v>5933</v>
      </c>
      <c r="K3721" s="928"/>
      <c r="L3721" s="944"/>
      <c r="M3721" s="980"/>
      <c r="N3721" s="622"/>
    </row>
    <row r="3722" spans="1:14" s="5" customFormat="1" ht="11.25" x14ac:dyDescent="0.25">
      <c r="A3722" s="927"/>
      <c r="B3722" s="928"/>
      <c r="C3722" s="984"/>
      <c r="D3722" s="927"/>
      <c r="E3722" s="927"/>
      <c r="F3722" s="10" t="s">
        <v>5957</v>
      </c>
      <c r="G3722" s="243">
        <v>1</v>
      </c>
      <c r="H3722" s="927"/>
      <c r="I3722" s="10" t="s">
        <v>5934</v>
      </c>
      <c r="J3722" s="55" t="s">
        <v>5935</v>
      </c>
      <c r="K3722" s="928"/>
      <c r="L3722" s="944"/>
      <c r="M3722" s="980"/>
      <c r="N3722" s="622"/>
    </row>
    <row r="3723" spans="1:14" s="5" customFormat="1" ht="11.25" x14ac:dyDescent="0.25">
      <c r="A3723" s="927"/>
      <c r="B3723" s="928"/>
      <c r="C3723" s="984"/>
      <c r="D3723" s="927"/>
      <c r="E3723" s="927"/>
      <c r="F3723" s="10" t="s">
        <v>5958</v>
      </c>
      <c r="G3723" s="243">
        <v>1</v>
      </c>
      <c r="H3723" s="927"/>
      <c r="I3723" s="10"/>
      <c r="J3723" s="55"/>
      <c r="K3723" s="928"/>
      <c r="L3723" s="944"/>
      <c r="M3723" s="980"/>
      <c r="N3723" s="622"/>
    </row>
    <row r="3724" spans="1:14" s="5" customFormat="1" ht="11.25" x14ac:dyDescent="0.25">
      <c r="A3724" s="927"/>
      <c r="B3724" s="928"/>
      <c r="C3724" s="984"/>
      <c r="D3724" s="927"/>
      <c r="E3724" s="927"/>
      <c r="F3724" s="10" t="s">
        <v>5959</v>
      </c>
      <c r="G3724" s="243">
        <v>1</v>
      </c>
      <c r="H3724" s="927"/>
      <c r="I3724" s="10" t="s">
        <v>5936</v>
      </c>
      <c r="J3724" s="55"/>
      <c r="K3724" s="928"/>
      <c r="L3724" s="944"/>
      <c r="M3724" s="980"/>
      <c r="N3724" s="622"/>
    </row>
    <row r="3725" spans="1:14" s="5" customFormat="1" ht="11.25" x14ac:dyDescent="0.25">
      <c r="A3725" s="927"/>
      <c r="B3725" s="928"/>
      <c r="C3725" s="984"/>
      <c r="D3725" s="927"/>
      <c r="E3725" s="927"/>
      <c r="F3725" s="10" t="s">
        <v>5960</v>
      </c>
      <c r="G3725" s="243">
        <v>3</v>
      </c>
      <c r="H3725" s="927"/>
      <c r="I3725" s="10"/>
      <c r="J3725" s="55"/>
      <c r="K3725" s="928"/>
      <c r="L3725" s="942"/>
      <c r="M3725" s="980"/>
      <c r="N3725" s="622"/>
    </row>
    <row r="3726" spans="1:14" s="5" customFormat="1" ht="22.5" x14ac:dyDescent="0.25">
      <c r="A3726" s="927" t="s">
        <v>6216</v>
      </c>
      <c r="B3726" s="928" t="s">
        <v>740</v>
      </c>
      <c r="C3726" s="984" t="s">
        <v>5926</v>
      </c>
      <c r="D3726" s="927" t="s">
        <v>6719</v>
      </c>
      <c r="E3726" s="927" t="s">
        <v>5926</v>
      </c>
      <c r="F3726" s="10" t="s">
        <v>5965</v>
      </c>
      <c r="G3726" s="243">
        <v>1</v>
      </c>
      <c r="H3726" s="927" t="s">
        <v>6682</v>
      </c>
      <c r="I3726" s="10" t="s">
        <v>5963</v>
      </c>
      <c r="J3726" s="55" t="s">
        <v>5964</v>
      </c>
      <c r="K3726" s="928">
        <v>12</v>
      </c>
      <c r="L3726" s="941"/>
      <c r="M3726" s="981"/>
      <c r="N3726" s="622"/>
    </row>
    <row r="3727" spans="1:14" s="5" customFormat="1" ht="11.25" x14ac:dyDescent="0.25">
      <c r="A3727" s="927"/>
      <c r="B3727" s="928"/>
      <c r="C3727" s="984"/>
      <c r="D3727" s="927"/>
      <c r="E3727" s="927"/>
      <c r="F3727" s="55" t="s">
        <v>5967</v>
      </c>
      <c r="G3727" s="243">
        <v>1</v>
      </c>
      <c r="H3727" s="927"/>
      <c r="I3727" s="10"/>
      <c r="J3727" s="55"/>
      <c r="K3727" s="928"/>
      <c r="L3727" s="944"/>
      <c r="M3727" s="982"/>
      <c r="N3727" s="622"/>
    </row>
    <row r="3728" spans="1:14" s="5" customFormat="1" ht="11.25" x14ac:dyDescent="0.25">
      <c r="A3728" s="927"/>
      <c r="B3728" s="928"/>
      <c r="C3728" s="984"/>
      <c r="D3728" s="927"/>
      <c r="E3728" s="927"/>
      <c r="F3728" s="10" t="s">
        <v>5966</v>
      </c>
      <c r="G3728" s="243">
        <v>1</v>
      </c>
      <c r="H3728" s="927"/>
      <c r="I3728" s="10"/>
      <c r="J3728" s="55"/>
      <c r="K3728" s="928"/>
      <c r="L3728" s="944"/>
      <c r="M3728" s="982"/>
      <c r="N3728" s="622"/>
    </row>
    <row r="3729" spans="1:14" s="5" customFormat="1" ht="11.25" x14ac:dyDescent="0.25">
      <c r="A3729" s="927"/>
      <c r="B3729" s="928"/>
      <c r="C3729" s="984"/>
      <c r="D3729" s="927"/>
      <c r="E3729" s="927"/>
      <c r="F3729" s="10" t="s">
        <v>5968</v>
      </c>
      <c r="G3729" s="243">
        <v>1</v>
      </c>
      <c r="H3729" s="927"/>
      <c r="I3729" s="10"/>
      <c r="J3729" s="55"/>
      <c r="K3729" s="928"/>
      <c r="L3729" s="944"/>
      <c r="M3729" s="982"/>
      <c r="N3729" s="622"/>
    </row>
    <row r="3730" spans="1:14" s="5" customFormat="1" ht="11.25" x14ac:dyDescent="0.25">
      <c r="A3730" s="927"/>
      <c r="B3730" s="928"/>
      <c r="C3730" s="984"/>
      <c r="D3730" s="927"/>
      <c r="E3730" s="927"/>
      <c r="F3730" s="10" t="s">
        <v>5969</v>
      </c>
      <c r="G3730" s="243">
        <v>1</v>
      </c>
      <c r="H3730" s="927"/>
      <c r="I3730" s="10"/>
      <c r="J3730" s="55"/>
      <c r="K3730" s="928"/>
      <c r="L3730" s="944"/>
      <c r="M3730" s="982"/>
      <c r="N3730" s="622"/>
    </row>
    <row r="3731" spans="1:14" s="5" customFormat="1" ht="11.25" x14ac:dyDescent="0.25">
      <c r="A3731" s="927"/>
      <c r="B3731" s="928"/>
      <c r="C3731" s="984"/>
      <c r="D3731" s="927"/>
      <c r="E3731" s="927"/>
      <c r="F3731" s="10" t="s">
        <v>5975</v>
      </c>
      <c r="G3731" s="243">
        <v>1</v>
      </c>
      <c r="H3731" s="927"/>
      <c r="I3731" s="10"/>
      <c r="J3731" s="55"/>
      <c r="K3731" s="928"/>
      <c r="L3731" s="944"/>
      <c r="M3731" s="982"/>
      <c r="N3731" s="622"/>
    </row>
    <row r="3732" spans="1:14" s="5" customFormat="1" ht="11.25" x14ac:dyDescent="0.25">
      <c r="A3732" s="927"/>
      <c r="B3732" s="928"/>
      <c r="C3732" s="984"/>
      <c r="D3732" s="927"/>
      <c r="E3732" s="927"/>
      <c r="F3732" s="10" t="s">
        <v>5971</v>
      </c>
      <c r="G3732" s="243">
        <v>1</v>
      </c>
      <c r="H3732" s="927"/>
      <c r="I3732" s="10"/>
      <c r="J3732" s="55"/>
      <c r="K3732" s="928"/>
      <c r="L3732" s="944"/>
      <c r="M3732" s="982"/>
      <c r="N3732" s="622"/>
    </row>
    <row r="3733" spans="1:14" s="5" customFormat="1" ht="11.25" x14ac:dyDescent="0.25">
      <c r="A3733" s="927"/>
      <c r="B3733" s="928"/>
      <c r="C3733" s="984"/>
      <c r="D3733" s="927"/>
      <c r="E3733" s="927"/>
      <c r="F3733" s="10" t="s">
        <v>5974</v>
      </c>
      <c r="G3733" s="243">
        <v>1</v>
      </c>
      <c r="H3733" s="927"/>
      <c r="I3733" s="10"/>
      <c r="J3733" s="55"/>
      <c r="K3733" s="928"/>
      <c r="L3733" s="944"/>
      <c r="M3733" s="982"/>
      <c r="N3733" s="622"/>
    </row>
    <row r="3734" spans="1:14" s="5" customFormat="1" ht="22.5" x14ac:dyDescent="0.25">
      <c r="A3734" s="927"/>
      <c r="B3734" s="928"/>
      <c r="C3734" s="984"/>
      <c r="D3734" s="927"/>
      <c r="E3734" s="927"/>
      <c r="F3734" s="10" t="s">
        <v>5972</v>
      </c>
      <c r="G3734" s="243" t="s">
        <v>5970</v>
      </c>
      <c r="H3734" s="927"/>
      <c r="I3734" s="10"/>
      <c r="J3734" s="55"/>
      <c r="K3734" s="928"/>
      <c r="L3734" s="944"/>
      <c r="M3734" s="982"/>
      <c r="N3734" s="622"/>
    </row>
    <row r="3735" spans="1:14" s="5" customFormat="1" ht="11.25" x14ac:dyDescent="0.25">
      <c r="A3735" s="927"/>
      <c r="B3735" s="928"/>
      <c r="C3735" s="984"/>
      <c r="D3735" s="927"/>
      <c r="E3735" s="927"/>
      <c r="F3735" s="10" t="s">
        <v>5973</v>
      </c>
      <c r="G3735" s="243">
        <v>1</v>
      </c>
      <c r="H3735" s="927"/>
      <c r="I3735" s="10"/>
      <c r="J3735" s="55"/>
      <c r="K3735" s="928"/>
      <c r="L3735" s="942"/>
      <c r="M3735" s="983"/>
      <c r="N3735" s="622"/>
    </row>
    <row r="3736" spans="1:14" s="5" customFormat="1" ht="22.5" x14ac:dyDescent="0.25">
      <c r="A3736" s="927" t="s">
        <v>6217</v>
      </c>
      <c r="B3736" s="928" t="s">
        <v>740</v>
      </c>
      <c r="C3736" s="984" t="s">
        <v>5926</v>
      </c>
      <c r="D3736" s="927" t="s">
        <v>6722</v>
      </c>
      <c r="E3736" s="927" t="s">
        <v>5983</v>
      </c>
      <c r="F3736" s="10" t="s">
        <v>5979</v>
      </c>
      <c r="G3736" s="243">
        <v>2</v>
      </c>
      <c r="H3736" s="927" t="s">
        <v>6682</v>
      </c>
      <c r="I3736" s="55" t="s">
        <v>5976</v>
      </c>
      <c r="J3736" s="55" t="s">
        <v>5977</v>
      </c>
      <c r="K3736" s="928">
        <v>4</v>
      </c>
      <c r="L3736" s="943"/>
      <c r="M3736" s="979"/>
      <c r="N3736" s="622"/>
    </row>
    <row r="3737" spans="1:14" s="5" customFormat="1" ht="11.25" x14ac:dyDescent="0.25">
      <c r="A3737" s="927"/>
      <c r="B3737" s="928"/>
      <c r="C3737" s="984"/>
      <c r="D3737" s="927"/>
      <c r="E3737" s="927"/>
      <c r="F3737" s="10" t="s">
        <v>5984</v>
      </c>
      <c r="G3737" s="243">
        <v>2</v>
      </c>
      <c r="H3737" s="927"/>
      <c r="I3737" s="55" t="s">
        <v>5978</v>
      </c>
      <c r="J3737" s="55"/>
      <c r="K3737" s="928"/>
      <c r="L3737" s="943"/>
      <c r="M3737" s="980"/>
      <c r="N3737" s="622"/>
    </row>
    <row r="3738" spans="1:14" s="5" customFormat="1" ht="11.25" x14ac:dyDescent="0.25">
      <c r="A3738" s="927"/>
      <c r="B3738" s="928"/>
      <c r="C3738" s="984"/>
      <c r="D3738" s="927"/>
      <c r="E3738" s="927"/>
      <c r="F3738" s="10" t="s">
        <v>5980</v>
      </c>
      <c r="G3738" s="243">
        <v>1</v>
      </c>
      <c r="H3738" s="927"/>
      <c r="I3738" s="55"/>
      <c r="J3738" s="55"/>
      <c r="K3738" s="928"/>
      <c r="L3738" s="943"/>
      <c r="M3738" s="980"/>
      <c r="N3738" s="622"/>
    </row>
    <row r="3739" spans="1:14" s="5" customFormat="1" ht="11.25" x14ac:dyDescent="0.25">
      <c r="A3739" s="927"/>
      <c r="B3739" s="928"/>
      <c r="C3739" s="984"/>
      <c r="D3739" s="927"/>
      <c r="E3739" s="927"/>
      <c r="F3739" s="10" t="s">
        <v>5981</v>
      </c>
      <c r="G3739" s="243">
        <v>1</v>
      </c>
      <c r="H3739" s="927"/>
      <c r="I3739" s="55"/>
      <c r="J3739" s="55"/>
      <c r="K3739" s="928"/>
      <c r="L3739" s="943"/>
      <c r="M3739" s="980"/>
      <c r="N3739" s="622"/>
    </row>
    <row r="3740" spans="1:14" s="5" customFormat="1" ht="11.25" x14ac:dyDescent="0.25">
      <c r="A3740" s="927"/>
      <c r="B3740" s="928"/>
      <c r="C3740" s="984"/>
      <c r="D3740" s="927"/>
      <c r="E3740" s="927"/>
      <c r="F3740" s="10" t="s">
        <v>5982</v>
      </c>
      <c r="G3740" s="243">
        <v>3</v>
      </c>
      <c r="H3740" s="927"/>
      <c r="I3740" s="55"/>
      <c r="J3740" s="55"/>
      <c r="K3740" s="928"/>
      <c r="L3740" s="943"/>
      <c r="M3740" s="980"/>
      <c r="N3740" s="622"/>
    </row>
    <row r="3741" spans="1:14" s="3" customFormat="1" ht="33.75" x14ac:dyDescent="0.25">
      <c r="A3741" s="239" t="s">
        <v>6218</v>
      </c>
      <c r="B3741" s="434" t="s">
        <v>6690</v>
      </c>
      <c r="C3741" s="443" t="s">
        <v>5926</v>
      </c>
      <c r="D3741" s="243" t="s">
        <v>6811</v>
      </c>
      <c r="E3741" s="239" t="s">
        <v>5926</v>
      </c>
      <c r="F3741" s="12" t="s">
        <v>4918</v>
      </c>
      <c r="G3741" s="243">
        <v>1</v>
      </c>
      <c r="H3741" s="359" t="s">
        <v>6682</v>
      </c>
      <c r="I3741" s="10"/>
      <c r="J3741" s="55"/>
      <c r="K3741" s="244">
        <v>2</v>
      </c>
      <c r="L3741" s="833"/>
      <c r="M3741" s="819"/>
      <c r="N3741" s="681"/>
    </row>
    <row r="3742" spans="1:14" s="5" customFormat="1" ht="11.25" x14ac:dyDescent="0.25">
      <c r="A3742" s="927" t="s">
        <v>6219</v>
      </c>
      <c r="B3742" s="928" t="s">
        <v>6690</v>
      </c>
      <c r="C3742" s="984" t="s">
        <v>5926</v>
      </c>
      <c r="D3742" s="927" t="s">
        <v>6693</v>
      </c>
      <c r="E3742" s="927" t="s">
        <v>6010</v>
      </c>
      <c r="F3742" s="10" t="s">
        <v>6011</v>
      </c>
      <c r="G3742" s="243">
        <v>1</v>
      </c>
      <c r="H3742" s="927" t="s">
        <v>6682</v>
      </c>
      <c r="I3742" s="55"/>
      <c r="J3742" s="55"/>
      <c r="K3742" s="928">
        <v>2</v>
      </c>
      <c r="L3742" s="943"/>
      <c r="M3742" s="979"/>
      <c r="N3742" s="622"/>
    </row>
    <row r="3743" spans="1:14" s="5" customFormat="1" ht="11.25" x14ac:dyDescent="0.25">
      <c r="A3743" s="927"/>
      <c r="B3743" s="928"/>
      <c r="C3743" s="984"/>
      <c r="D3743" s="927"/>
      <c r="E3743" s="927"/>
      <c r="F3743" s="10" t="s">
        <v>6012</v>
      </c>
      <c r="G3743" s="243">
        <v>1</v>
      </c>
      <c r="H3743" s="927"/>
      <c r="I3743" s="55"/>
      <c r="J3743" s="55" t="s">
        <v>6013</v>
      </c>
      <c r="K3743" s="928"/>
      <c r="L3743" s="943"/>
      <c r="M3743" s="980"/>
      <c r="N3743" s="622"/>
    </row>
    <row r="3744" spans="1:14" s="5" customFormat="1" ht="11.25" x14ac:dyDescent="0.25">
      <c r="A3744" s="927"/>
      <c r="B3744" s="928"/>
      <c r="C3744" s="984"/>
      <c r="D3744" s="927"/>
      <c r="E3744" s="927"/>
      <c r="F3744" s="10" t="s">
        <v>6014</v>
      </c>
      <c r="G3744" s="243">
        <v>1</v>
      </c>
      <c r="H3744" s="927"/>
      <c r="I3744" s="55"/>
      <c r="J3744" s="55" t="s">
        <v>6013</v>
      </c>
      <c r="K3744" s="928"/>
      <c r="L3744" s="943"/>
      <c r="M3744" s="980"/>
      <c r="N3744" s="622"/>
    </row>
    <row r="3745" spans="1:14" s="5" customFormat="1" ht="11.25" x14ac:dyDescent="0.25">
      <c r="A3745" s="927"/>
      <c r="B3745" s="928"/>
      <c r="C3745" s="984"/>
      <c r="D3745" s="927"/>
      <c r="E3745" s="927"/>
      <c r="F3745" s="10" t="s">
        <v>6000</v>
      </c>
      <c r="G3745" s="243">
        <v>1</v>
      </c>
      <c r="H3745" s="927"/>
      <c r="I3745" s="55" t="s">
        <v>438</v>
      </c>
      <c r="J3745" s="55" t="s">
        <v>6015</v>
      </c>
      <c r="K3745" s="928"/>
      <c r="L3745" s="943"/>
      <c r="M3745" s="980"/>
      <c r="N3745" s="622"/>
    </row>
    <row r="3746" spans="1:14" s="5" customFormat="1" ht="11.25" x14ac:dyDescent="0.25">
      <c r="A3746" s="927"/>
      <c r="B3746" s="928"/>
      <c r="C3746" s="984"/>
      <c r="D3746" s="927"/>
      <c r="E3746" s="927"/>
      <c r="F3746" s="10" t="s">
        <v>6000</v>
      </c>
      <c r="G3746" s="243">
        <v>1</v>
      </c>
      <c r="H3746" s="927"/>
      <c r="I3746" s="55" t="s">
        <v>438</v>
      </c>
      <c r="J3746" s="55" t="s">
        <v>6016</v>
      </c>
      <c r="K3746" s="928"/>
      <c r="L3746" s="943"/>
      <c r="M3746" s="980"/>
      <c r="N3746" s="622"/>
    </row>
    <row r="3747" spans="1:14" s="5" customFormat="1" ht="11.25" x14ac:dyDescent="0.25">
      <c r="A3747" s="927"/>
      <c r="B3747" s="928"/>
      <c r="C3747" s="984"/>
      <c r="D3747" s="927"/>
      <c r="E3747" s="927"/>
      <c r="F3747" s="10" t="s">
        <v>6021</v>
      </c>
      <c r="G3747" s="243">
        <v>1</v>
      </c>
      <c r="H3747" s="927"/>
      <c r="I3747" s="55" t="s">
        <v>13</v>
      </c>
      <c r="J3747" s="55" t="s">
        <v>6017</v>
      </c>
      <c r="K3747" s="928"/>
      <c r="L3747" s="943"/>
      <c r="M3747" s="980"/>
      <c r="N3747" s="622"/>
    </row>
    <row r="3748" spans="1:14" s="5" customFormat="1" ht="11.25" x14ac:dyDescent="0.25">
      <c r="A3748" s="927"/>
      <c r="B3748" s="928"/>
      <c r="C3748" s="984"/>
      <c r="D3748" s="927"/>
      <c r="E3748" s="927"/>
      <c r="F3748" s="10" t="s">
        <v>6022</v>
      </c>
      <c r="G3748" s="243">
        <v>1</v>
      </c>
      <c r="H3748" s="927"/>
      <c r="I3748" s="55" t="s">
        <v>13</v>
      </c>
      <c r="J3748" s="55" t="s">
        <v>6017</v>
      </c>
      <c r="K3748" s="928"/>
      <c r="L3748" s="943"/>
      <c r="M3748" s="980"/>
      <c r="N3748" s="622"/>
    </row>
    <row r="3749" spans="1:14" s="5" customFormat="1" ht="11.25" x14ac:dyDescent="0.25">
      <c r="A3749" s="927"/>
      <c r="B3749" s="928"/>
      <c r="C3749" s="984"/>
      <c r="D3749" s="927"/>
      <c r="E3749" s="927"/>
      <c r="F3749" s="10" t="s">
        <v>6023</v>
      </c>
      <c r="G3749" s="243">
        <v>6</v>
      </c>
      <c r="H3749" s="927"/>
      <c r="I3749" s="55" t="s">
        <v>17</v>
      </c>
      <c r="J3749" s="55" t="s">
        <v>5993</v>
      </c>
      <c r="K3749" s="928"/>
      <c r="L3749" s="943"/>
      <c r="M3749" s="980"/>
      <c r="N3749" s="622"/>
    </row>
    <row r="3750" spans="1:14" s="5" customFormat="1" ht="11.25" x14ac:dyDescent="0.25">
      <c r="A3750" s="927"/>
      <c r="B3750" s="928"/>
      <c r="C3750" s="984"/>
      <c r="D3750" s="927"/>
      <c r="E3750" s="927"/>
      <c r="F3750" s="10" t="s">
        <v>6009</v>
      </c>
      <c r="G3750" s="243">
        <v>2</v>
      </c>
      <c r="H3750" s="927"/>
      <c r="I3750" s="55" t="s">
        <v>17</v>
      </c>
      <c r="J3750" s="55"/>
      <c r="K3750" s="928"/>
      <c r="L3750" s="943"/>
      <c r="M3750" s="980"/>
      <c r="N3750" s="622"/>
    </row>
    <row r="3751" spans="1:14" s="5" customFormat="1" ht="11.25" x14ac:dyDescent="0.25">
      <c r="A3751" s="927"/>
      <c r="B3751" s="928"/>
      <c r="C3751" s="984"/>
      <c r="D3751" s="927"/>
      <c r="E3751" s="927"/>
      <c r="F3751" s="10" t="s">
        <v>1812</v>
      </c>
      <c r="G3751" s="243">
        <v>8</v>
      </c>
      <c r="H3751" s="927"/>
      <c r="I3751" s="55"/>
      <c r="J3751" s="55"/>
      <c r="K3751" s="928"/>
      <c r="L3751" s="943"/>
      <c r="M3751" s="980"/>
      <c r="N3751" s="622"/>
    </row>
    <row r="3752" spans="1:14" s="5" customFormat="1" ht="11.25" x14ac:dyDescent="0.25">
      <c r="A3752" s="927"/>
      <c r="B3752" s="928"/>
      <c r="C3752" s="984"/>
      <c r="D3752" s="927"/>
      <c r="E3752" s="927"/>
      <c r="F3752" s="10" t="s">
        <v>419</v>
      </c>
      <c r="G3752" s="243">
        <v>8</v>
      </c>
      <c r="H3752" s="927"/>
      <c r="I3752" s="55"/>
      <c r="J3752" s="55"/>
      <c r="K3752" s="928"/>
      <c r="L3752" s="943"/>
      <c r="M3752" s="980"/>
      <c r="N3752" s="622"/>
    </row>
    <row r="3753" spans="1:14" s="5" customFormat="1" ht="11.25" x14ac:dyDescent="0.25">
      <c r="A3753" s="927"/>
      <c r="B3753" s="928"/>
      <c r="C3753" s="984"/>
      <c r="D3753" s="927"/>
      <c r="E3753" s="927"/>
      <c r="F3753" s="10" t="s">
        <v>6018</v>
      </c>
      <c r="G3753" s="243">
        <v>8</v>
      </c>
      <c r="H3753" s="927"/>
      <c r="I3753" s="55"/>
      <c r="J3753" s="55"/>
      <c r="K3753" s="928"/>
      <c r="L3753" s="943"/>
      <c r="M3753" s="980"/>
      <c r="N3753" s="622"/>
    </row>
    <row r="3754" spans="1:14" s="5" customFormat="1" ht="11.25" x14ac:dyDescent="0.25">
      <c r="A3754" s="927"/>
      <c r="B3754" s="928"/>
      <c r="C3754" s="984"/>
      <c r="D3754" s="927"/>
      <c r="E3754" s="927"/>
      <c r="F3754" s="10" t="s">
        <v>6024</v>
      </c>
      <c r="G3754" s="243">
        <v>2</v>
      </c>
      <c r="H3754" s="927"/>
      <c r="I3754" s="55"/>
      <c r="J3754" s="55"/>
      <c r="K3754" s="928"/>
      <c r="L3754" s="943"/>
      <c r="M3754" s="980"/>
      <c r="N3754" s="622"/>
    </row>
    <row r="3755" spans="1:14" s="5" customFormat="1" ht="11.25" x14ac:dyDescent="0.25">
      <c r="A3755" s="927"/>
      <c r="B3755" s="928"/>
      <c r="C3755" s="984"/>
      <c r="D3755" s="927"/>
      <c r="E3755" s="927"/>
      <c r="F3755" s="10" t="s">
        <v>6025</v>
      </c>
      <c r="G3755" s="243">
        <v>4</v>
      </c>
      <c r="H3755" s="927"/>
      <c r="I3755" s="55"/>
      <c r="J3755" s="55"/>
      <c r="K3755" s="928"/>
      <c r="L3755" s="943"/>
      <c r="M3755" s="980"/>
      <c r="N3755" s="622"/>
    </row>
    <row r="3756" spans="1:14" s="5" customFormat="1" ht="11.25" x14ac:dyDescent="0.25">
      <c r="A3756" s="927"/>
      <c r="B3756" s="928"/>
      <c r="C3756" s="984"/>
      <c r="D3756" s="927"/>
      <c r="E3756" s="927"/>
      <c r="F3756" s="10" t="s">
        <v>6024</v>
      </c>
      <c r="G3756" s="243">
        <v>2</v>
      </c>
      <c r="H3756" s="927"/>
      <c r="I3756" s="55"/>
      <c r="J3756" s="55"/>
      <c r="K3756" s="928"/>
      <c r="L3756" s="943"/>
      <c r="M3756" s="980"/>
      <c r="N3756" s="622"/>
    </row>
    <row r="3757" spans="1:14" s="5" customFormat="1" ht="11.25" x14ac:dyDescent="0.25">
      <c r="A3757" s="927"/>
      <c r="B3757" s="928"/>
      <c r="C3757" s="984"/>
      <c r="D3757" s="927"/>
      <c r="E3757" s="927"/>
      <c r="F3757" s="10" t="s">
        <v>6026</v>
      </c>
      <c r="G3757" s="243">
        <v>1</v>
      </c>
      <c r="H3757" s="927"/>
      <c r="I3757" s="55"/>
      <c r="J3757" s="55"/>
      <c r="K3757" s="928"/>
      <c r="L3757" s="943"/>
      <c r="M3757" s="980"/>
      <c r="N3757" s="622"/>
    </row>
    <row r="3758" spans="1:14" s="5" customFormat="1" ht="11.25" x14ac:dyDescent="0.25">
      <c r="A3758" s="927"/>
      <c r="B3758" s="928"/>
      <c r="C3758" s="984"/>
      <c r="D3758" s="927"/>
      <c r="E3758" s="927"/>
      <c r="F3758" s="10" t="s">
        <v>6027</v>
      </c>
      <c r="G3758" s="243">
        <v>2</v>
      </c>
      <c r="H3758" s="927"/>
      <c r="I3758" s="55" t="s">
        <v>1817</v>
      </c>
      <c r="J3758" s="55" t="s">
        <v>6019</v>
      </c>
      <c r="K3758" s="928"/>
      <c r="L3758" s="943"/>
      <c r="M3758" s="980"/>
      <c r="N3758" s="622"/>
    </row>
    <row r="3759" spans="1:14" s="5" customFormat="1" ht="11.25" x14ac:dyDescent="0.25">
      <c r="A3759" s="927"/>
      <c r="B3759" s="928"/>
      <c r="C3759" s="984"/>
      <c r="D3759" s="927"/>
      <c r="E3759" s="927"/>
      <c r="F3759" s="10" t="s">
        <v>1820</v>
      </c>
      <c r="G3759" s="243">
        <v>2</v>
      </c>
      <c r="H3759" s="927"/>
      <c r="I3759" s="55" t="s">
        <v>2675</v>
      </c>
      <c r="J3759" s="55" t="s">
        <v>6020</v>
      </c>
      <c r="K3759" s="928"/>
      <c r="L3759" s="943"/>
      <c r="M3759" s="980"/>
      <c r="N3759" s="622"/>
    </row>
    <row r="3760" spans="1:14" s="5" customFormat="1" ht="11.25" x14ac:dyDescent="0.25">
      <c r="A3760" s="927"/>
      <c r="B3760" s="928"/>
      <c r="C3760" s="984"/>
      <c r="D3760" s="927"/>
      <c r="E3760" s="927"/>
      <c r="F3760" s="10" t="s">
        <v>6028</v>
      </c>
      <c r="G3760" s="243">
        <v>2</v>
      </c>
      <c r="H3760" s="927"/>
      <c r="I3760" s="55" t="s">
        <v>35</v>
      </c>
      <c r="J3760" s="55"/>
      <c r="K3760" s="928"/>
      <c r="L3760" s="943"/>
      <c r="M3760" s="980"/>
      <c r="N3760" s="622"/>
    </row>
    <row r="3761" spans="1:14" s="5" customFormat="1" ht="11.25" x14ac:dyDescent="0.25">
      <c r="A3761" s="927"/>
      <c r="B3761" s="928"/>
      <c r="C3761" s="984"/>
      <c r="D3761" s="927"/>
      <c r="E3761" s="927"/>
      <c r="F3761" s="10" t="s">
        <v>6029</v>
      </c>
      <c r="G3761" s="243">
        <v>2</v>
      </c>
      <c r="H3761" s="927"/>
      <c r="I3761" s="55" t="s">
        <v>17</v>
      </c>
      <c r="J3761" s="55"/>
      <c r="K3761" s="928"/>
      <c r="L3761" s="943"/>
      <c r="M3761" s="980"/>
      <c r="N3761" s="622"/>
    </row>
    <row r="3762" spans="1:14" s="5" customFormat="1" ht="11.25" x14ac:dyDescent="0.25">
      <c r="A3762" s="927"/>
      <c r="B3762" s="928"/>
      <c r="C3762" s="984"/>
      <c r="D3762" s="927"/>
      <c r="E3762" s="927"/>
      <c r="F3762" s="10" t="s">
        <v>6024</v>
      </c>
      <c r="G3762" s="243">
        <v>4</v>
      </c>
      <c r="H3762" s="927"/>
      <c r="I3762" s="55"/>
      <c r="J3762" s="55"/>
      <c r="K3762" s="928"/>
      <c r="L3762" s="943"/>
      <c r="M3762" s="980"/>
      <c r="N3762" s="622"/>
    </row>
    <row r="3763" spans="1:14" s="5" customFormat="1" ht="11.25" x14ac:dyDescent="0.25">
      <c r="A3763" s="927"/>
      <c r="B3763" s="928"/>
      <c r="C3763" s="984"/>
      <c r="D3763" s="927"/>
      <c r="E3763" s="927"/>
      <c r="F3763" s="10" t="s">
        <v>6030</v>
      </c>
      <c r="G3763" s="243">
        <v>2</v>
      </c>
      <c r="H3763" s="927"/>
      <c r="I3763" s="55"/>
      <c r="J3763" s="55"/>
      <c r="K3763" s="928"/>
      <c r="L3763" s="943"/>
      <c r="M3763" s="980"/>
      <c r="N3763" s="622"/>
    </row>
    <row r="3764" spans="1:14" s="3" customFormat="1" ht="11.25" x14ac:dyDescent="0.25">
      <c r="A3764" s="927" t="s">
        <v>6220</v>
      </c>
      <c r="B3764" s="928" t="s">
        <v>6690</v>
      </c>
      <c r="C3764" s="984" t="s">
        <v>5926</v>
      </c>
      <c r="D3764" s="927" t="s">
        <v>6694</v>
      </c>
      <c r="E3764" s="927" t="s">
        <v>6010</v>
      </c>
      <c r="F3764" s="12" t="s">
        <v>5985</v>
      </c>
      <c r="G3764" s="243">
        <v>1</v>
      </c>
      <c r="H3764" s="927" t="s">
        <v>6682</v>
      </c>
      <c r="I3764" s="10"/>
      <c r="J3764" s="55"/>
      <c r="K3764" s="928">
        <v>2</v>
      </c>
      <c r="L3764" s="943"/>
      <c r="M3764" s="979"/>
      <c r="N3764" s="681"/>
    </row>
    <row r="3765" spans="1:14" s="3" customFormat="1" ht="11.25" x14ac:dyDescent="0.25">
      <c r="A3765" s="927"/>
      <c r="B3765" s="928"/>
      <c r="C3765" s="984"/>
      <c r="D3765" s="927"/>
      <c r="E3765" s="927"/>
      <c r="F3765" s="12" t="s">
        <v>6000</v>
      </c>
      <c r="G3765" s="250">
        <v>1</v>
      </c>
      <c r="H3765" s="927"/>
      <c r="I3765" s="12" t="s">
        <v>438</v>
      </c>
      <c r="J3765" s="56" t="s">
        <v>5986</v>
      </c>
      <c r="K3765" s="928"/>
      <c r="L3765" s="943"/>
      <c r="M3765" s="980"/>
      <c r="N3765" s="681"/>
    </row>
    <row r="3766" spans="1:14" s="3" customFormat="1" ht="11.25" x14ac:dyDescent="0.25">
      <c r="A3766" s="927"/>
      <c r="B3766" s="928"/>
      <c r="C3766" s="984"/>
      <c r="D3766" s="927"/>
      <c r="E3766" s="927"/>
      <c r="F3766" s="12" t="s">
        <v>6000</v>
      </c>
      <c r="G3766" s="250">
        <v>1</v>
      </c>
      <c r="H3766" s="927"/>
      <c r="I3766" s="12" t="s">
        <v>438</v>
      </c>
      <c r="J3766" s="56" t="s">
        <v>5987</v>
      </c>
      <c r="K3766" s="928"/>
      <c r="L3766" s="943"/>
      <c r="M3766" s="980"/>
      <c r="N3766" s="681"/>
    </row>
    <row r="3767" spans="1:14" s="3" customFormat="1" ht="22.5" x14ac:dyDescent="0.25">
      <c r="A3767" s="927"/>
      <c r="B3767" s="928"/>
      <c r="C3767" s="984"/>
      <c r="D3767" s="927"/>
      <c r="E3767" s="927"/>
      <c r="F3767" s="12" t="s">
        <v>6000</v>
      </c>
      <c r="G3767" s="250">
        <v>1</v>
      </c>
      <c r="H3767" s="927"/>
      <c r="I3767" s="12" t="s">
        <v>438</v>
      </c>
      <c r="J3767" s="56" t="s">
        <v>5988</v>
      </c>
      <c r="K3767" s="928"/>
      <c r="L3767" s="943"/>
      <c r="M3767" s="980"/>
      <c r="N3767" s="681"/>
    </row>
    <row r="3768" spans="1:14" s="3" customFormat="1" ht="11.25" x14ac:dyDescent="0.25">
      <c r="A3768" s="927"/>
      <c r="B3768" s="928"/>
      <c r="C3768" s="984"/>
      <c r="D3768" s="927"/>
      <c r="E3768" s="927"/>
      <c r="F3768" s="12" t="s">
        <v>6001</v>
      </c>
      <c r="G3768" s="250">
        <v>2</v>
      </c>
      <c r="H3768" s="927"/>
      <c r="I3768" s="12"/>
      <c r="J3768" s="56"/>
      <c r="K3768" s="928"/>
      <c r="L3768" s="943"/>
      <c r="M3768" s="980"/>
      <c r="N3768" s="681"/>
    </row>
    <row r="3769" spans="1:14" s="3" customFormat="1" ht="11.25" x14ac:dyDescent="0.25">
      <c r="A3769" s="927"/>
      <c r="B3769" s="928"/>
      <c r="C3769" s="984"/>
      <c r="D3769" s="927"/>
      <c r="E3769" s="927"/>
      <c r="F3769" s="12" t="s">
        <v>6002</v>
      </c>
      <c r="G3769" s="250">
        <v>1</v>
      </c>
      <c r="H3769" s="927"/>
      <c r="I3769" s="12" t="s">
        <v>46</v>
      </c>
      <c r="J3769" s="56" t="s">
        <v>5989</v>
      </c>
      <c r="K3769" s="928"/>
      <c r="L3769" s="943"/>
      <c r="M3769" s="980"/>
      <c r="N3769" s="681"/>
    </row>
    <row r="3770" spans="1:14" s="3" customFormat="1" ht="11.25" x14ac:dyDescent="0.25">
      <c r="A3770" s="927"/>
      <c r="B3770" s="928"/>
      <c r="C3770" s="984"/>
      <c r="D3770" s="927"/>
      <c r="E3770" s="927"/>
      <c r="F3770" s="12" t="s">
        <v>6003</v>
      </c>
      <c r="G3770" s="250">
        <v>1</v>
      </c>
      <c r="H3770" s="927"/>
      <c r="I3770" s="12" t="s">
        <v>46</v>
      </c>
      <c r="J3770" s="56" t="s">
        <v>5990</v>
      </c>
      <c r="K3770" s="928"/>
      <c r="L3770" s="943"/>
      <c r="M3770" s="980"/>
      <c r="N3770" s="681"/>
    </row>
    <row r="3771" spans="1:14" s="3" customFormat="1" ht="11.25" x14ac:dyDescent="0.25">
      <c r="A3771" s="927"/>
      <c r="B3771" s="928"/>
      <c r="C3771" s="984"/>
      <c r="D3771" s="927"/>
      <c r="E3771" s="927"/>
      <c r="F3771" s="12" t="s">
        <v>6004</v>
      </c>
      <c r="G3771" s="250">
        <v>4</v>
      </c>
      <c r="H3771" s="927"/>
      <c r="I3771" s="12" t="s">
        <v>17</v>
      </c>
      <c r="J3771" s="56"/>
      <c r="K3771" s="928"/>
      <c r="L3771" s="943"/>
      <c r="M3771" s="980"/>
      <c r="N3771" s="681"/>
    </row>
    <row r="3772" spans="1:14" s="3" customFormat="1" ht="11.25" x14ac:dyDescent="0.25">
      <c r="A3772" s="927"/>
      <c r="B3772" s="928"/>
      <c r="C3772" s="984"/>
      <c r="D3772" s="927"/>
      <c r="E3772" s="927"/>
      <c r="F3772" s="12" t="s">
        <v>6005</v>
      </c>
      <c r="G3772" s="250">
        <v>6</v>
      </c>
      <c r="H3772" s="927"/>
      <c r="I3772" s="12" t="s">
        <v>5991</v>
      </c>
      <c r="J3772" s="56" t="s">
        <v>5992</v>
      </c>
      <c r="K3772" s="928"/>
      <c r="L3772" s="943"/>
      <c r="M3772" s="980"/>
      <c r="N3772" s="681"/>
    </row>
    <row r="3773" spans="1:14" s="3" customFormat="1" ht="11.25" x14ac:dyDescent="0.25">
      <c r="A3773" s="927"/>
      <c r="B3773" s="928"/>
      <c r="C3773" s="984"/>
      <c r="D3773" s="927"/>
      <c r="E3773" s="927"/>
      <c r="F3773" s="12" t="s">
        <v>5941</v>
      </c>
      <c r="G3773" s="250">
        <v>12</v>
      </c>
      <c r="H3773" s="927"/>
      <c r="I3773" s="12" t="s">
        <v>17</v>
      </c>
      <c r="J3773" s="56" t="s">
        <v>5993</v>
      </c>
      <c r="K3773" s="928"/>
      <c r="L3773" s="943"/>
      <c r="M3773" s="980"/>
      <c r="N3773" s="681"/>
    </row>
    <row r="3774" spans="1:14" s="3" customFormat="1" ht="11.25" x14ac:dyDescent="0.25">
      <c r="A3774" s="927"/>
      <c r="B3774" s="928"/>
      <c r="C3774" s="984"/>
      <c r="D3774" s="927"/>
      <c r="E3774" s="927"/>
      <c r="F3774" s="12" t="s">
        <v>69</v>
      </c>
      <c r="G3774" s="250">
        <v>1</v>
      </c>
      <c r="H3774" s="927"/>
      <c r="I3774" s="12" t="s">
        <v>13</v>
      </c>
      <c r="J3774" s="56" t="s">
        <v>5994</v>
      </c>
      <c r="K3774" s="928"/>
      <c r="L3774" s="943"/>
      <c r="M3774" s="980"/>
      <c r="N3774" s="681"/>
    </row>
    <row r="3775" spans="1:14" s="3" customFormat="1" ht="11.25" x14ac:dyDescent="0.25">
      <c r="A3775" s="927"/>
      <c r="B3775" s="928"/>
      <c r="C3775" s="984"/>
      <c r="D3775" s="927"/>
      <c r="E3775" s="927"/>
      <c r="F3775" s="12" t="s">
        <v>5942</v>
      </c>
      <c r="G3775" s="250">
        <v>10</v>
      </c>
      <c r="H3775" s="927"/>
      <c r="I3775" s="12"/>
      <c r="J3775" s="56"/>
      <c r="K3775" s="928"/>
      <c r="L3775" s="943"/>
      <c r="M3775" s="980"/>
      <c r="N3775" s="681"/>
    </row>
    <row r="3776" spans="1:14" s="3" customFormat="1" ht="11.25" x14ac:dyDescent="0.25">
      <c r="A3776" s="927"/>
      <c r="B3776" s="928"/>
      <c r="C3776" s="984"/>
      <c r="D3776" s="927"/>
      <c r="E3776" s="927"/>
      <c r="F3776" s="12" t="s">
        <v>6006</v>
      </c>
      <c r="G3776" s="250">
        <v>1</v>
      </c>
      <c r="H3776" s="927"/>
      <c r="I3776" s="12" t="s">
        <v>5995</v>
      </c>
      <c r="J3776" s="56" t="s">
        <v>5996</v>
      </c>
      <c r="K3776" s="928"/>
      <c r="L3776" s="943"/>
      <c r="M3776" s="980"/>
      <c r="N3776" s="681"/>
    </row>
    <row r="3777" spans="1:14" s="3" customFormat="1" ht="11.25" x14ac:dyDescent="0.25">
      <c r="A3777" s="927"/>
      <c r="B3777" s="928"/>
      <c r="C3777" s="984"/>
      <c r="D3777" s="927"/>
      <c r="E3777" s="927"/>
      <c r="F3777" s="12" t="s">
        <v>6007</v>
      </c>
      <c r="G3777" s="250">
        <v>1</v>
      </c>
      <c r="H3777" s="927"/>
      <c r="I3777" s="12" t="s">
        <v>5997</v>
      </c>
      <c r="J3777" s="56" t="s">
        <v>5998</v>
      </c>
      <c r="K3777" s="928"/>
      <c r="L3777" s="943"/>
      <c r="M3777" s="980"/>
      <c r="N3777" s="681"/>
    </row>
    <row r="3778" spans="1:14" s="3" customFormat="1" ht="11.25" x14ac:dyDescent="0.25">
      <c r="A3778" s="927"/>
      <c r="B3778" s="928"/>
      <c r="C3778" s="984"/>
      <c r="D3778" s="927"/>
      <c r="E3778" s="927"/>
      <c r="F3778" s="12" t="s">
        <v>5939</v>
      </c>
      <c r="G3778" s="250">
        <v>1</v>
      </c>
      <c r="H3778" s="927"/>
      <c r="I3778" s="12"/>
      <c r="J3778" s="56"/>
      <c r="K3778" s="928"/>
      <c r="L3778" s="943"/>
      <c r="M3778" s="980"/>
      <c r="N3778" s="681"/>
    </row>
    <row r="3779" spans="1:14" s="3" customFormat="1" ht="11.25" x14ac:dyDescent="0.25">
      <c r="A3779" s="927"/>
      <c r="B3779" s="928"/>
      <c r="C3779" s="984"/>
      <c r="D3779" s="927"/>
      <c r="E3779" s="927"/>
      <c r="F3779" s="12" t="s">
        <v>6000</v>
      </c>
      <c r="G3779" s="250">
        <v>1</v>
      </c>
      <c r="H3779" s="927"/>
      <c r="I3779" s="12" t="s">
        <v>438</v>
      </c>
      <c r="J3779" s="56" t="s">
        <v>5930</v>
      </c>
      <c r="K3779" s="928"/>
      <c r="L3779" s="943"/>
      <c r="M3779" s="980"/>
      <c r="N3779" s="681"/>
    </row>
    <row r="3780" spans="1:14" s="3" customFormat="1" ht="11.25" x14ac:dyDescent="0.25">
      <c r="A3780" s="927"/>
      <c r="B3780" s="928"/>
      <c r="C3780" s="984"/>
      <c r="D3780" s="927"/>
      <c r="E3780" s="927"/>
      <c r="F3780" s="12" t="s">
        <v>6008</v>
      </c>
      <c r="G3780" s="250">
        <v>1</v>
      </c>
      <c r="H3780" s="927"/>
      <c r="I3780" s="12" t="s">
        <v>5991</v>
      </c>
      <c r="J3780" s="56" t="s">
        <v>5999</v>
      </c>
      <c r="K3780" s="928"/>
      <c r="L3780" s="943"/>
      <c r="M3780" s="980"/>
      <c r="N3780" s="681"/>
    </row>
    <row r="3781" spans="1:14" s="3" customFormat="1" ht="11.25" x14ac:dyDescent="0.25">
      <c r="A3781" s="927"/>
      <c r="B3781" s="928"/>
      <c r="C3781" s="984"/>
      <c r="D3781" s="927"/>
      <c r="E3781" s="927"/>
      <c r="F3781" s="12" t="s">
        <v>6009</v>
      </c>
      <c r="G3781" s="250">
        <v>1</v>
      </c>
      <c r="H3781" s="927"/>
      <c r="I3781" s="12"/>
      <c r="J3781" s="56"/>
      <c r="K3781" s="928"/>
      <c r="L3781" s="943"/>
      <c r="M3781" s="980"/>
      <c r="N3781" s="681"/>
    </row>
    <row r="3782" spans="1:14" s="3" customFormat="1" ht="33.75" x14ac:dyDescent="0.25">
      <c r="A3782" s="239" t="s">
        <v>7321</v>
      </c>
      <c r="B3782" s="434" t="s">
        <v>6690</v>
      </c>
      <c r="C3782" s="443" t="s">
        <v>5926</v>
      </c>
      <c r="D3782" s="243" t="s">
        <v>6811</v>
      </c>
      <c r="E3782" s="239" t="s">
        <v>5926</v>
      </c>
      <c r="F3782" s="12" t="s">
        <v>4918</v>
      </c>
      <c r="G3782" s="243">
        <v>1</v>
      </c>
      <c r="H3782" s="359" t="s">
        <v>6682</v>
      </c>
      <c r="I3782" s="10"/>
      <c r="J3782" s="55"/>
      <c r="K3782" s="244">
        <v>2</v>
      </c>
      <c r="L3782" s="833"/>
      <c r="M3782" s="819"/>
      <c r="N3782" s="681"/>
    </row>
    <row r="3783" spans="1:14" s="5" customFormat="1" ht="11.25" x14ac:dyDescent="0.25">
      <c r="A3783" s="927" t="s">
        <v>7322</v>
      </c>
      <c r="B3783" s="928" t="s">
        <v>6690</v>
      </c>
      <c r="C3783" s="984" t="s">
        <v>5926</v>
      </c>
      <c r="D3783" s="927" t="s">
        <v>6691</v>
      </c>
      <c r="E3783" s="927" t="s">
        <v>6049</v>
      </c>
      <c r="F3783" s="10" t="s">
        <v>6060</v>
      </c>
      <c r="G3783" s="243">
        <v>1</v>
      </c>
      <c r="H3783" s="927" t="s">
        <v>6682</v>
      </c>
      <c r="I3783" s="55"/>
      <c r="J3783" s="55"/>
      <c r="K3783" s="928">
        <v>2</v>
      </c>
      <c r="L3783" s="943"/>
      <c r="M3783" s="979"/>
      <c r="N3783" s="622"/>
    </row>
    <row r="3784" spans="1:14" s="5" customFormat="1" ht="22.5" x14ac:dyDescent="0.25">
      <c r="A3784" s="927"/>
      <c r="B3784" s="928"/>
      <c r="C3784" s="984"/>
      <c r="D3784" s="927"/>
      <c r="E3784" s="927"/>
      <c r="F3784" s="10" t="s">
        <v>6000</v>
      </c>
      <c r="G3784" s="243">
        <v>1</v>
      </c>
      <c r="H3784" s="927"/>
      <c r="I3784" s="55" t="s">
        <v>438</v>
      </c>
      <c r="J3784" s="55" t="s">
        <v>6038</v>
      </c>
      <c r="K3784" s="928"/>
      <c r="L3784" s="943"/>
      <c r="M3784" s="980"/>
      <c r="N3784" s="622"/>
    </row>
    <row r="3785" spans="1:14" s="5" customFormat="1" ht="11.25" x14ac:dyDescent="0.25">
      <c r="A3785" s="927"/>
      <c r="B3785" s="928"/>
      <c r="C3785" s="984"/>
      <c r="D3785" s="927"/>
      <c r="E3785" s="927"/>
      <c r="F3785" s="10" t="s">
        <v>6023</v>
      </c>
      <c r="G3785" s="243">
        <v>5</v>
      </c>
      <c r="H3785" s="927"/>
      <c r="I3785" s="55" t="s">
        <v>17</v>
      </c>
      <c r="J3785" s="55" t="s">
        <v>5993</v>
      </c>
      <c r="K3785" s="928"/>
      <c r="L3785" s="943"/>
      <c r="M3785" s="980"/>
      <c r="N3785" s="622"/>
    </row>
    <row r="3786" spans="1:14" s="5" customFormat="1" ht="11.25" x14ac:dyDescent="0.25">
      <c r="A3786" s="927"/>
      <c r="B3786" s="928"/>
      <c r="C3786" s="984"/>
      <c r="D3786" s="927"/>
      <c r="E3786" s="927"/>
      <c r="F3786" s="10" t="s">
        <v>5942</v>
      </c>
      <c r="G3786" s="243">
        <v>4</v>
      </c>
      <c r="H3786" s="927"/>
      <c r="I3786" s="55" t="s">
        <v>33</v>
      </c>
      <c r="J3786" s="55" t="s">
        <v>6039</v>
      </c>
      <c r="K3786" s="928"/>
      <c r="L3786" s="943"/>
      <c r="M3786" s="980"/>
      <c r="N3786" s="622"/>
    </row>
    <row r="3787" spans="1:14" s="5" customFormat="1" ht="11.25" x14ac:dyDescent="0.25">
      <c r="A3787" s="927"/>
      <c r="B3787" s="928"/>
      <c r="C3787" s="984"/>
      <c r="D3787" s="927"/>
      <c r="E3787" s="927"/>
      <c r="F3787" s="10" t="s">
        <v>69</v>
      </c>
      <c r="G3787" s="243">
        <v>1</v>
      </c>
      <c r="H3787" s="927"/>
      <c r="I3787" s="55" t="s">
        <v>13</v>
      </c>
      <c r="J3787" s="55" t="s">
        <v>6040</v>
      </c>
      <c r="K3787" s="928"/>
      <c r="L3787" s="943"/>
      <c r="M3787" s="980"/>
      <c r="N3787" s="622"/>
    </row>
    <row r="3788" spans="1:14" s="5" customFormat="1" ht="11.25" x14ac:dyDescent="0.25">
      <c r="A3788" s="927"/>
      <c r="B3788" s="928"/>
      <c r="C3788" s="984"/>
      <c r="D3788" s="927"/>
      <c r="E3788" s="927"/>
      <c r="F3788" s="10" t="s">
        <v>1820</v>
      </c>
      <c r="G3788" s="243">
        <v>2</v>
      </c>
      <c r="H3788" s="927"/>
      <c r="I3788" s="55" t="s">
        <v>2675</v>
      </c>
      <c r="J3788" s="55" t="s">
        <v>6041</v>
      </c>
      <c r="K3788" s="928"/>
      <c r="L3788" s="943"/>
      <c r="M3788" s="980"/>
      <c r="N3788" s="622"/>
    </row>
    <row r="3789" spans="1:14" s="5" customFormat="1" ht="11.25" x14ac:dyDescent="0.25">
      <c r="A3789" s="927"/>
      <c r="B3789" s="928"/>
      <c r="C3789" s="984"/>
      <c r="D3789" s="927"/>
      <c r="E3789" s="927"/>
      <c r="F3789" s="10" t="s">
        <v>69</v>
      </c>
      <c r="G3789" s="243">
        <v>1</v>
      </c>
      <c r="H3789" s="927"/>
      <c r="I3789" s="55" t="s">
        <v>13</v>
      </c>
      <c r="J3789" s="55" t="s">
        <v>6037</v>
      </c>
      <c r="K3789" s="928"/>
      <c r="L3789" s="943"/>
      <c r="M3789" s="980"/>
      <c r="N3789" s="622"/>
    </row>
    <row r="3790" spans="1:14" s="5" customFormat="1" ht="22.5" x14ac:dyDescent="0.25">
      <c r="A3790" s="927"/>
      <c r="B3790" s="928"/>
      <c r="C3790" s="984"/>
      <c r="D3790" s="927"/>
      <c r="E3790" s="927"/>
      <c r="F3790" s="10" t="s">
        <v>6061</v>
      </c>
      <c r="G3790" s="243">
        <v>1</v>
      </c>
      <c r="H3790" s="927"/>
      <c r="I3790" s="55" t="s">
        <v>438</v>
      </c>
      <c r="J3790" s="55" t="s">
        <v>6042</v>
      </c>
      <c r="K3790" s="928"/>
      <c r="L3790" s="943"/>
      <c r="M3790" s="980"/>
      <c r="N3790" s="622"/>
    </row>
    <row r="3791" spans="1:14" s="5" customFormat="1" ht="22.5" x14ac:dyDescent="0.25">
      <c r="A3791" s="927"/>
      <c r="B3791" s="928"/>
      <c r="C3791" s="984"/>
      <c r="D3791" s="927"/>
      <c r="E3791" s="927"/>
      <c r="F3791" s="10" t="s">
        <v>6061</v>
      </c>
      <c r="G3791" s="243">
        <v>1</v>
      </c>
      <c r="H3791" s="927"/>
      <c r="I3791" s="55" t="s">
        <v>438</v>
      </c>
      <c r="J3791" s="55" t="s">
        <v>6043</v>
      </c>
      <c r="K3791" s="928"/>
      <c r="L3791" s="943"/>
      <c r="M3791" s="980"/>
      <c r="N3791" s="622"/>
    </row>
    <row r="3792" spans="1:14" s="5" customFormat="1" ht="11.25" x14ac:dyDescent="0.25">
      <c r="A3792" s="927"/>
      <c r="B3792" s="928"/>
      <c r="C3792" s="984"/>
      <c r="D3792" s="927"/>
      <c r="E3792" s="927"/>
      <c r="F3792" s="10" t="s">
        <v>6023</v>
      </c>
      <c r="G3792" s="243">
        <v>5</v>
      </c>
      <c r="H3792" s="927"/>
      <c r="I3792" s="55" t="s">
        <v>17</v>
      </c>
      <c r="J3792" s="55" t="s">
        <v>5993</v>
      </c>
      <c r="K3792" s="928"/>
      <c r="L3792" s="943"/>
      <c r="M3792" s="980"/>
      <c r="N3792" s="622"/>
    </row>
    <row r="3793" spans="1:14" s="5" customFormat="1" ht="11.25" x14ac:dyDescent="0.25">
      <c r="A3793" s="927"/>
      <c r="B3793" s="928"/>
      <c r="C3793" s="984"/>
      <c r="D3793" s="927"/>
      <c r="E3793" s="927"/>
      <c r="F3793" s="10" t="s">
        <v>6062</v>
      </c>
      <c r="G3793" s="243">
        <v>1</v>
      </c>
      <c r="H3793" s="927"/>
      <c r="I3793" s="55" t="s">
        <v>5991</v>
      </c>
      <c r="J3793" s="55" t="s">
        <v>23</v>
      </c>
      <c r="K3793" s="928"/>
      <c r="L3793" s="943"/>
      <c r="M3793" s="980"/>
      <c r="N3793" s="622"/>
    </row>
    <row r="3794" spans="1:14" s="5" customFormat="1" ht="11.25" x14ac:dyDescent="0.25">
      <c r="A3794" s="927"/>
      <c r="B3794" s="928"/>
      <c r="C3794" s="984"/>
      <c r="D3794" s="927"/>
      <c r="E3794" s="927"/>
      <c r="F3794" s="10" t="s">
        <v>6009</v>
      </c>
      <c r="G3794" s="243">
        <v>1</v>
      </c>
      <c r="H3794" s="927"/>
      <c r="I3794" s="55"/>
      <c r="J3794" s="55"/>
      <c r="K3794" s="928"/>
      <c r="L3794" s="943"/>
      <c r="M3794" s="980"/>
      <c r="N3794" s="622"/>
    </row>
    <row r="3795" spans="1:14" s="5" customFormat="1" ht="11.25" x14ac:dyDescent="0.25">
      <c r="A3795" s="927"/>
      <c r="B3795" s="928"/>
      <c r="C3795" s="984"/>
      <c r="D3795" s="927"/>
      <c r="E3795" s="927"/>
      <c r="F3795" s="10" t="s">
        <v>5942</v>
      </c>
      <c r="G3795" s="243">
        <v>4</v>
      </c>
      <c r="H3795" s="927"/>
      <c r="I3795" s="55"/>
      <c r="J3795" s="55"/>
      <c r="K3795" s="928"/>
      <c r="L3795" s="943"/>
      <c r="M3795" s="980"/>
      <c r="N3795" s="622"/>
    </row>
    <row r="3796" spans="1:14" s="5" customFormat="1" ht="11.25" x14ac:dyDescent="0.25">
      <c r="A3796" s="927"/>
      <c r="B3796" s="928"/>
      <c r="C3796" s="984"/>
      <c r="D3796" s="927"/>
      <c r="E3796" s="927"/>
      <c r="F3796" s="10" t="s">
        <v>1820</v>
      </c>
      <c r="G3796" s="243">
        <v>1</v>
      </c>
      <c r="H3796" s="927"/>
      <c r="I3796" s="55" t="s">
        <v>2675</v>
      </c>
      <c r="J3796" s="55" t="s">
        <v>6041</v>
      </c>
      <c r="K3796" s="928"/>
      <c r="L3796" s="943"/>
      <c r="M3796" s="980"/>
      <c r="N3796" s="622"/>
    </row>
    <row r="3797" spans="1:14" s="5" customFormat="1" ht="11.25" x14ac:dyDescent="0.25">
      <c r="A3797" s="927"/>
      <c r="B3797" s="928"/>
      <c r="C3797" s="984"/>
      <c r="D3797" s="927"/>
      <c r="E3797" s="927"/>
      <c r="F3797" s="10" t="s">
        <v>6063</v>
      </c>
      <c r="G3797" s="243">
        <v>1</v>
      </c>
      <c r="H3797" s="927"/>
      <c r="I3797" s="55" t="s">
        <v>882</v>
      </c>
      <c r="J3797" s="55" t="s">
        <v>6044</v>
      </c>
      <c r="K3797" s="928"/>
      <c r="L3797" s="943"/>
      <c r="M3797" s="980"/>
      <c r="N3797" s="622"/>
    </row>
    <row r="3798" spans="1:14" s="3" customFormat="1" ht="11.25" x14ac:dyDescent="0.25">
      <c r="A3798" s="927" t="s">
        <v>7323</v>
      </c>
      <c r="B3798" s="928" t="s">
        <v>6690</v>
      </c>
      <c r="C3798" s="984" t="s">
        <v>5926</v>
      </c>
      <c r="D3798" s="927" t="s">
        <v>6694</v>
      </c>
      <c r="E3798" s="927" t="s">
        <v>6010</v>
      </c>
      <c r="F3798" s="12" t="s">
        <v>6031</v>
      </c>
      <c r="G3798" s="250"/>
      <c r="H3798" s="927" t="s">
        <v>6682</v>
      </c>
      <c r="I3798" s="12"/>
      <c r="J3798" s="56"/>
      <c r="K3798" s="928">
        <v>2</v>
      </c>
      <c r="L3798" s="943"/>
      <c r="M3798" s="979"/>
      <c r="N3798" s="681"/>
    </row>
    <row r="3799" spans="1:14" s="3" customFormat="1" ht="11.25" x14ac:dyDescent="0.25">
      <c r="A3799" s="927"/>
      <c r="B3799" s="928"/>
      <c r="C3799" s="984"/>
      <c r="D3799" s="927"/>
      <c r="E3799" s="927"/>
      <c r="F3799" s="12" t="s">
        <v>6000</v>
      </c>
      <c r="G3799" s="250">
        <v>1</v>
      </c>
      <c r="H3799" s="927"/>
      <c r="I3799" s="12" t="s">
        <v>438</v>
      </c>
      <c r="J3799" s="56" t="s">
        <v>6032</v>
      </c>
      <c r="K3799" s="928"/>
      <c r="L3799" s="943"/>
      <c r="M3799" s="980"/>
      <c r="N3799" s="681"/>
    </row>
    <row r="3800" spans="1:14" s="3" customFormat="1" ht="22.5" x14ac:dyDescent="0.25">
      <c r="A3800" s="927"/>
      <c r="B3800" s="928"/>
      <c r="C3800" s="984"/>
      <c r="D3800" s="927"/>
      <c r="E3800" s="927"/>
      <c r="F3800" s="12" t="s">
        <v>6000</v>
      </c>
      <c r="G3800" s="250">
        <v>1</v>
      </c>
      <c r="H3800" s="927"/>
      <c r="I3800" s="12" t="s">
        <v>438</v>
      </c>
      <c r="J3800" s="56" t="s">
        <v>6033</v>
      </c>
      <c r="K3800" s="928"/>
      <c r="L3800" s="943"/>
      <c r="M3800" s="980"/>
      <c r="N3800" s="681"/>
    </row>
    <row r="3801" spans="1:14" s="3" customFormat="1" ht="11.25" x14ac:dyDescent="0.25">
      <c r="A3801" s="927"/>
      <c r="B3801" s="928"/>
      <c r="C3801" s="984"/>
      <c r="D3801" s="927"/>
      <c r="E3801" s="927"/>
      <c r="F3801" s="12" t="s">
        <v>6030</v>
      </c>
      <c r="G3801" s="250">
        <v>2</v>
      </c>
      <c r="H3801" s="927"/>
      <c r="I3801" s="12"/>
      <c r="J3801" s="56"/>
      <c r="K3801" s="928"/>
      <c r="L3801" s="943"/>
      <c r="M3801" s="980"/>
      <c r="N3801" s="681"/>
    </row>
    <row r="3802" spans="1:14" s="3" customFormat="1" ht="11.25" x14ac:dyDescent="0.25">
      <c r="A3802" s="927"/>
      <c r="B3802" s="928"/>
      <c r="C3802" s="984"/>
      <c r="D3802" s="927"/>
      <c r="E3802" s="927"/>
      <c r="F3802" s="12" t="s">
        <v>6002</v>
      </c>
      <c r="G3802" s="250">
        <v>1</v>
      </c>
      <c r="H3802" s="927"/>
      <c r="I3802" s="12" t="s">
        <v>46</v>
      </c>
      <c r="J3802" s="56" t="s">
        <v>1542</v>
      </c>
      <c r="K3802" s="928"/>
      <c r="L3802" s="943"/>
      <c r="M3802" s="980"/>
      <c r="N3802" s="681"/>
    </row>
    <row r="3803" spans="1:14" s="3" customFormat="1" ht="11.25" x14ac:dyDescent="0.25">
      <c r="A3803" s="927"/>
      <c r="B3803" s="928"/>
      <c r="C3803" s="984"/>
      <c r="D3803" s="927"/>
      <c r="E3803" s="927"/>
      <c r="F3803" s="12" t="s">
        <v>6003</v>
      </c>
      <c r="G3803" s="250">
        <v>1</v>
      </c>
      <c r="H3803" s="927"/>
      <c r="I3803" s="12" t="s">
        <v>46</v>
      </c>
      <c r="J3803" s="56" t="s">
        <v>1256</v>
      </c>
      <c r="K3803" s="928"/>
      <c r="L3803" s="943"/>
      <c r="M3803" s="980"/>
      <c r="N3803" s="681"/>
    </row>
    <row r="3804" spans="1:14" s="3" customFormat="1" ht="11.25" x14ac:dyDescent="0.25">
      <c r="A3804" s="927"/>
      <c r="B3804" s="928"/>
      <c r="C3804" s="984"/>
      <c r="D3804" s="927"/>
      <c r="E3804" s="927"/>
      <c r="F3804" s="12" t="s">
        <v>6009</v>
      </c>
      <c r="G3804" s="250">
        <v>3</v>
      </c>
      <c r="H3804" s="927"/>
      <c r="I3804" s="12" t="s">
        <v>17</v>
      </c>
      <c r="J3804" s="56" t="s">
        <v>6034</v>
      </c>
      <c r="K3804" s="928"/>
      <c r="L3804" s="943"/>
      <c r="M3804" s="980"/>
      <c r="N3804" s="681"/>
    </row>
    <row r="3805" spans="1:14" s="3" customFormat="1" ht="11.25" x14ac:dyDescent="0.25">
      <c r="A3805" s="927"/>
      <c r="B3805" s="928"/>
      <c r="C3805" s="984"/>
      <c r="D3805" s="927"/>
      <c r="E3805" s="927"/>
      <c r="F3805" s="12" t="s">
        <v>6047</v>
      </c>
      <c r="G3805" s="250">
        <v>3</v>
      </c>
      <c r="H3805" s="927"/>
      <c r="I3805" s="12" t="s">
        <v>5991</v>
      </c>
      <c r="J3805" s="56" t="s">
        <v>5992</v>
      </c>
      <c r="K3805" s="928"/>
      <c r="L3805" s="943"/>
      <c r="M3805" s="980"/>
      <c r="N3805" s="681"/>
    </row>
    <row r="3806" spans="1:14" s="3" customFormat="1" ht="11.25" x14ac:dyDescent="0.25">
      <c r="A3806" s="927"/>
      <c r="B3806" s="928"/>
      <c r="C3806" s="984"/>
      <c r="D3806" s="927"/>
      <c r="E3806" s="927"/>
      <c r="F3806" s="12" t="s">
        <v>6023</v>
      </c>
      <c r="G3806" s="250">
        <v>11</v>
      </c>
      <c r="H3806" s="927"/>
      <c r="I3806" s="12" t="s">
        <v>17</v>
      </c>
      <c r="J3806" s="56" t="s">
        <v>5993</v>
      </c>
      <c r="K3806" s="928"/>
      <c r="L3806" s="943"/>
      <c r="M3806" s="980"/>
      <c r="N3806" s="681"/>
    </row>
    <row r="3807" spans="1:14" s="3" customFormat="1" ht="11.25" x14ac:dyDescent="0.25">
      <c r="A3807" s="927"/>
      <c r="B3807" s="928"/>
      <c r="C3807" s="984"/>
      <c r="D3807" s="927"/>
      <c r="E3807" s="927"/>
      <c r="F3807" s="12" t="s">
        <v>6003</v>
      </c>
      <c r="G3807" s="250">
        <v>1</v>
      </c>
      <c r="H3807" s="927"/>
      <c r="I3807" s="12" t="s">
        <v>6035</v>
      </c>
      <c r="J3807" s="56" t="s">
        <v>6036</v>
      </c>
      <c r="K3807" s="928"/>
      <c r="L3807" s="943"/>
      <c r="M3807" s="980"/>
      <c r="N3807" s="681"/>
    </row>
    <row r="3808" spans="1:14" s="3" customFormat="1" ht="11.25" x14ac:dyDescent="0.25">
      <c r="A3808" s="927"/>
      <c r="B3808" s="928"/>
      <c r="C3808" s="984"/>
      <c r="D3808" s="927"/>
      <c r="E3808" s="927"/>
      <c r="F3808" s="12" t="s">
        <v>69</v>
      </c>
      <c r="G3808" s="250">
        <v>1</v>
      </c>
      <c r="H3808" s="927"/>
      <c r="I3808" s="12" t="s">
        <v>13</v>
      </c>
      <c r="J3808" s="56" t="s">
        <v>6037</v>
      </c>
      <c r="K3808" s="928"/>
      <c r="L3808" s="943"/>
      <c r="M3808" s="980"/>
      <c r="N3808" s="681"/>
    </row>
    <row r="3809" spans="1:14" s="3" customFormat="1" ht="11.25" x14ac:dyDescent="0.25">
      <c r="A3809" s="927"/>
      <c r="B3809" s="928"/>
      <c r="C3809" s="984"/>
      <c r="D3809" s="927"/>
      <c r="E3809" s="927"/>
      <c r="F3809" s="12" t="s">
        <v>1820</v>
      </c>
      <c r="G3809" s="250">
        <v>1</v>
      </c>
      <c r="H3809" s="927"/>
      <c r="I3809" s="12"/>
      <c r="J3809" s="56"/>
      <c r="K3809" s="928"/>
      <c r="L3809" s="943"/>
      <c r="M3809" s="980"/>
      <c r="N3809" s="681"/>
    </row>
    <row r="3810" spans="1:14" s="3" customFormat="1" ht="11.25" x14ac:dyDescent="0.25">
      <c r="A3810" s="927"/>
      <c r="B3810" s="928"/>
      <c r="C3810" s="984"/>
      <c r="D3810" s="927"/>
      <c r="E3810" s="927"/>
      <c r="F3810" s="12" t="s">
        <v>6048</v>
      </c>
      <c r="G3810" s="250">
        <v>1</v>
      </c>
      <c r="H3810" s="927"/>
      <c r="I3810" s="12"/>
      <c r="J3810" s="56"/>
      <c r="K3810" s="928"/>
      <c r="L3810" s="943"/>
      <c r="M3810" s="980"/>
      <c r="N3810" s="681"/>
    </row>
    <row r="3811" spans="1:14" s="3" customFormat="1" ht="11.25" x14ac:dyDescent="0.25">
      <c r="A3811" s="927"/>
      <c r="B3811" s="928"/>
      <c r="C3811" s="984"/>
      <c r="D3811" s="927"/>
      <c r="E3811" s="927"/>
      <c r="F3811" s="12" t="s">
        <v>5942</v>
      </c>
      <c r="G3811" s="250">
        <v>4</v>
      </c>
      <c r="H3811" s="927"/>
      <c r="I3811" s="12"/>
      <c r="J3811" s="56"/>
      <c r="K3811" s="928"/>
      <c r="L3811" s="943"/>
      <c r="M3811" s="980"/>
      <c r="N3811" s="681"/>
    </row>
    <row r="3812" spans="1:14" s="3" customFormat="1" ht="11.25" x14ac:dyDescent="0.25">
      <c r="A3812" s="927"/>
      <c r="B3812" s="928"/>
      <c r="C3812" s="984"/>
      <c r="D3812" s="927"/>
      <c r="E3812" s="927"/>
      <c r="F3812" s="12" t="s">
        <v>6050</v>
      </c>
      <c r="G3812" s="250">
        <v>1</v>
      </c>
      <c r="H3812" s="927"/>
      <c r="I3812" s="12" t="s">
        <v>6045</v>
      </c>
      <c r="J3812" s="56" t="s">
        <v>6046</v>
      </c>
      <c r="K3812" s="928"/>
      <c r="L3812" s="943"/>
      <c r="M3812" s="980"/>
      <c r="N3812" s="681"/>
    </row>
    <row r="3813" spans="1:14" s="3" customFormat="1" ht="11.25" x14ac:dyDescent="0.25">
      <c r="A3813" s="927"/>
      <c r="B3813" s="928"/>
      <c r="C3813" s="984"/>
      <c r="D3813" s="927"/>
      <c r="E3813" s="927"/>
      <c r="F3813" s="12" t="s">
        <v>6051</v>
      </c>
      <c r="G3813" s="250">
        <v>1</v>
      </c>
      <c r="H3813" s="927"/>
      <c r="I3813" s="12"/>
      <c r="J3813" s="56"/>
      <c r="K3813" s="928"/>
      <c r="L3813" s="943"/>
      <c r="M3813" s="980"/>
      <c r="N3813" s="681"/>
    </row>
    <row r="3814" spans="1:14" s="3" customFormat="1" ht="11.25" x14ac:dyDescent="0.25">
      <c r="A3814" s="927"/>
      <c r="B3814" s="928"/>
      <c r="C3814" s="984"/>
      <c r="D3814" s="927"/>
      <c r="E3814" s="927"/>
      <c r="F3814" s="12" t="s">
        <v>6052</v>
      </c>
      <c r="G3814" s="250">
        <v>1</v>
      </c>
      <c r="H3814" s="927"/>
      <c r="I3814" s="12"/>
      <c r="J3814" s="56"/>
      <c r="K3814" s="928"/>
      <c r="L3814" s="943"/>
      <c r="M3814" s="980"/>
      <c r="N3814" s="681"/>
    </row>
    <row r="3815" spans="1:14" s="3" customFormat="1" ht="11.25" x14ac:dyDescent="0.25">
      <c r="A3815" s="927"/>
      <c r="B3815" s="928"/>
      <c r="C3815" s="984"/>
      <c r="D3815" s="927"/>
      <c r="E3815" s="927"/>
      <c r="F3815" s="12" t="s">
        <v>6053</v>
      </c>
      <c r="G3815" s="250">
        <v>1</v>
      </c>
      <c r="H3815" s="927"/>
      <c r="I3815" s="12"/>
      <c r="J3815" s="56"/>
      <c r="K3815" s="928"/>
      <c r="L3815" s="943"/>
      <c r="M3815" s="980"/>
      <c r="N3815" s="681"/>
    </row>
    <row r="3816" spans="1:14" s="3" customFormat="1" ht="11.25" x14ac:dyDescent="0.25">
      <c r="A3816" s="927"/>
      <c r="B3816" s="928"/>
      <c r="C3816" s="984"/>
      <c r="D3816" s="927"/>
      <c r="E3816" s="927"/>
      <c r="F3816" s="12" t="s">
        <v>6054</v>
      </c>
      <c r="G3816" s="250">
        <v>2</v>
      </c>
      <c r="H3816" s="927"/>
      <c r="I3816" s="12"/>
      <c r="J3816" s="56"/>
      <c r="K3816" s="928"/>
      <c r="L3816" s="943"/>
      <c r="M3816" s="980"/>
      <c r="N3816" s="681"/>
    </row>
    <row r="3817" spans="1:14" s="3" customFormat="1" ht="11.25" x14ac:dyDescent="0.25">
      <c r="A3817" s="927"/>
      <c r="B3817" s="928"/>
      <c r="C3817" s="984"/>
      <c r="D3817" s="927"/>
      <c r="E3817" s="927"/>
      <c r="F3817" s="12" t="s">
        <v>6055</v>
      </c>
      <c r="G3817" s="250">
        <v>9</v>
      </c>
      <c r="H3817" s="927"/>
      <c r="I3817" s="12"/>
      <c r="J3817" s="56"/>
      <c r="K3817" s="928"/>
      <c r="L3817" s="943"/>
      <c r="M3817" s="980"/>
      <c r="N3817" s="681"/>
    </row>
    <row r="3818" spans="1:14" s="3" customFormat="1" ht="11.25" x14ac:dyDescent="0.25">
      <c r="A3818" s="927"/>
      <c r="B3818" s="928"/>
      <c r="C3818" s="984"/>
      <c r="D3818" s="927"/>
      <c r="E3818" s="927"/>
      <c r="F3818" s="12" t="s">
        <v>1818</v>
      </c>
      <c r="G3818" s="250">
        <v>2</v>
      </c>
      <c r="H3818" s="927"/>
      <c r="I3818" s="12"/>
      <c r="J3818" s="56"/>
      <c r="K3818" s="928"/>
      <c r="L3818" s="943"/>
      <c r="M3818" s="980"/>
      <c r="N3818" s="681"/>
    </row>
    <row r="3819" spans="1:14" s="3" customFormat="1" ht="11.25" x14ac:dyDescent="0.25">
      <c r="A3819" s="927"/>
      <c r="B3819" s="928"/>
      <c r="C3819" s="984"/>
      <c r="D3819" s="927"/>
      <c r="E3819" s="927"/>
      <c r="F3819" s="12" t="s">
        <v>69</v>
      </c>
      <c r="G3819" s="250">
        <v>1</v>
      </c>
      <c r="H3819" s="927"/>
      <c r="I3819" s="12" t="s">
        <v>13</v>
      </c>
      <c r="J3819" s="56" t="s">
        <v>6040</v>
      </c>
      <c r="K3819" s="928"/>
      <c r="L3819" s="943"/>
      <c r="M3819" s="980"/>
      <c r="N3819" s="681"/>
    </row>
    <row r="3820" spans="1:14" s="3" customFormat="1" ht="11.25" x14ac:dyDescent="0.25">
      <c r="A3820" s="927"/>
      <c r="B3820" s="928"/>
      <c r="C3820" s="984"/>
      <c r="D3820" s="927"/>
      <c r="E3820" s="927"/>
      <c r="F3820" s="12" t="s">
        <v>6028</v>
      </c>
      <c r="G3820" s="250">
        <v>2</v>
      </c>
      <c r="H3820" s="927"/>
      <c r="I3820" s="12"/>
      <c r="J3820" s="56"/>
      <c r="K3820" s="928"/>
      <c r="L3820" s="943"/>
      <c r="M3820" s="980"/>
      <c r="N3820" s="681"/>
    </row>
    <row r="3821" spans="1:14" s="3" customFormat="1" ht="11.25" x14ac:dyDescent="0.25">
      <c r="A3821" s="927"/>
      <c r="B3821" s="928"/>
      <c r="C3821" s="984"/>
      <c r="D3821" s="927"/>
      <c r="E3821" s="927"/>
      <c r="F3821" s="12" t="s">
        <v>6056</v>
      </c>
      <c r="G3821" s="250">
        <v>2</v>
      </c>
      <c r="H3821" s="927"/>
      <c r="I3821" s="12"/>
      <c r="J3821" s="56"/>
      <c r="K3821" s="928"/>
      <c r="L3821" s="943"/>
      <c r="M3821" s="980"/>
      <c r="N3821" s="681"/>
    </row>
    <row r="3822" spans="1:14" s="3" customFormat="1" ht="11.25" x14ac:dyDescent="0.25">
      <c r="A3822" s="927"/>
      <c r="B3822" s="928"/>
      <c r="C3822" s="984"/>
      <c r="D3822" s="927"/>
      <c r="E3822" s="927"/>
      <c r="F3822" s="12" t="s">
        <v>6027</v>
      </c>
      <c r="G3822" s="250">
        <v>1</v>
      </c>
      <c r="H3822" s="927"/>
      <c r="I3822" s="12"/>
      <c r="J3822" s="56"/>
      <c r="K3822" s="928"/>
      <c r="L3822" s="943"/>
      <c r="M3822" s="980"/>
      <c r="N3822" s="681"/>
    </row>
    <row r="3823" spans="1:14" s="3" customFormat="1" ht="11.25" x14ac:dyDescent="0.25">
      <c r="A3823" s="927"/>
      <c r="B3823" s="928"/>
      <c r="C3823" s="984"/>
      <c r="D3823" s="927"/>
      <c r="E3823" s="927"/>
      <c r="F3823" s="12" t="s">
        <v>6024</v>
      </c>
      <c r="G3823" s="250">
        <v>4</v>
      </c>
      <c r="H3823" s="927"/>
      <c r="I3823" s="12"/>
      <c r="J3823" s="56"/>
      <c r="K3823" s="928"/>
      <c r="L3823" s="943"/>
      <c r="M3823" s="980"/>
      <c r="N3823" s="681"/>
    </row>
    <row r="3824" spans="1:14" s="3" customFormat="1" ht="11.25" x14ac:dyDescent="0.25">
      <c r="A3824" s="927"/>
      <c r="B3824" s="928"/>
      <c r="C3824" s="984"/>
      <c r="D3824" s="927"/>
      <c r="E3824" s="927"/>
      <c r="F3824" s="12" t="s">
        <v>6057</v>
      </c>
      <c r="G3824" s="250">
        <v>2</v>
      </c>
      <c r="H3824" s="927"/>
      <c r="I3824" s="12"/>
      <c r="J3824" s="56"/>
      <c r="K3824" s="928"/>
      <c r="L3824" s="943"/>
      <c r="M3824" s="980"/>
      <c r="N3824" s="681"/>
    </row>
    <row r="3825" spans="1:14" s="5" customFormat="1" ht="11.25" x14ac:dyDescent="0.25">
      <c r="A3825" s="927"/>
      <c r="B3825" s="928"/>
      <c r="C3825" s="984"/>
      <c r="D3825" s="927"/>
      <c r="E3825" s="927"/>
      <c r="F3825" s="12" t="s">
        <v>6058</v>
      </c>
      <c r="G3825" s="250">
        <v>1</v>
      </c>
      <c r="H3825" s="927"/>
      <c r="I3825" s="12"/>
      <c r="J3825" s="56"/>
      <c r="K3825" s="928"/>
      <c r="L3825" s="943"/>
      <c r="M3825" s="980"/>
      <c r="N3825" s="622"/>
    </row>
    <row r="3826" spans="1:14" s="5" customFormat="1" ht="11.25" x14ac:dyDescent="0.25">
      <c r="A3826" s="927"/>
      <c r="B3826" s="928"/>
      <c r="C3826" s="984"/>
      <c r="D3826" s="927"/>
      <c r="E3826" s="927"/>
      <c r="F3826" s="12" t="s">
        <v>6059</v>
      </c>
      <c r="G3826" s="250">
        <v>2</v>
      </c>
      <c r="H3826" s="927"/>
      <c r="I3826" s="12"/>
      <c r="J3826" s="56"/>
      <c r="K3826" s="928"/>
      <c r="L3826" s="943"/>
      <c r="M3826" s="980"/>
      <c r="N3826" s="622"/>
    </row>
    <row r="3827" spans="1:14" ht="11.25" x14ac:dyDescent="0.25">
      <c r="A3827" s="927" t="s">
        <v>6221</v>
      </c>
      <c r="B3827" s="928" t="s">
        <v>532</v>
      </c>
      <c r="C3827" s="984" t="s">
        <v>5926</v>
      </c>
      <c r="D3827" s="927" t="s">
        <v>6715</v>
      </c>
      <c r="E3827" s="927" t="s">
        <v>6122</v>
      </c>
      <c r="F3827" s="12" t="s">
        <v>6126</v>
      </c>
      <c r="G3827" s="250">
        <v>172</v>
      </c>
      <c r="H3827" s="927" t="s">
        <v>6682</v>
      </c>
      <c r="I3827" s="12" t="s">
        <v>6092</v>
      </c>
      <c r="J3827" s="56" t="s">
        <v>6118</v>
      </c>
      <c r="K3827" s="928">
        <v>2</v>
      </c>
      <c r="L3827" s="943"/>
      <c r="M3827" s="979"/>
    </row>
    <row r="3828" spans="1:14" ht="11.25" x14ac:dyDescent="0.25">
      <c r="A3828" s="927"/>
      <c r="B3828" s="928"/>
      <c r="C3828" s="984"/>
      <c r="D3828" s="927"/>
      <c r="E3828" s="927"/>
      <c r="F3828" s="12" t="s">
        <v>6127</v>
      </c>
      <c r="G3828" s="250">
        <v>344</v>
      </c>
      <c r="H3828" s="927"/>
      <c r="I3828" s="12"/>
      <c r="J3828" s="56"/>
      <c r="K3828" s="928"/>
      <c r="L3828" s="943"/>
      <c r="M3828" s="980"/>
    </row>
    <row r="3829" spans="1:14" ht="11.25" x14ac:dyDescent="0.25">
      <c r="A3829" s="927"/>
      <c r="B3829" s="928"/>
      <c r="C3829" s="984"/>
      <c r="D3829" s="927"/>
      <c r="E3829" s="927"/>
      <c r="F3829" s="12" t="s">
        <v>5980</v>
      </c>
      <c r="G3829" s="250">
        <v>172</v>
      </c>
      <c r="H3829" s="927"/>
      <c r="I3829" s="12" t="s">
        <v>6135</v>
      </c>
      <c r="J3829" s="56"/>
      <c r="K3829" s="928"/>
      <c r="L3829" s="943"/>
      <c r="M3829" s="980"/>
    </row>
    <row r="3830" spans="1:14" ht="11.25" x14ac:dyDescent="0.25">
      <c r="A3830" s="927"/>
      <c r="B3830" s="928"/>
      <c r="C3830" s="984"/>
      <c r="D3830" s="927"/>
      <c r="E3830" s="927"/>
      <c r="F3830" s="12" t="s">
        <v>414</v>
      </c>
      <c r="G3830" s="250">
        <v>344</v>
      </c>
      <c r="H3830" s="927"/>
      <c r="I3830" s="12"/>
      <c r="J3830" s="56"/>
      <c r="K3830" s="928"/>
      <c r="L3830" s="943"/>
      <c r="M3830" s="980"/>
    </row>
    <row r="3831" spans="1:14" ht="11.25" x14ac:dyDescent="0.25">
      <c r="A3831" s="927"/>
      <c r="B3831" s="928"/>
      <c r="C3831" s="984"/>
      <c r="D3831" s="927"/>
      <c r="E3831" s="927"/>
      <c r="F3831" s="12" t="s">
        <v>6128</v>
      </c>
      <c r="G3831" s="250">
        <v>172</v>
      </c>
      <c r="H3831" s="927"/>
      <c r="I3831" s="12"/>
      <c r="J3831" s="56"/>
      <c r="K3831" s="928"/>
      <c r="L3831" s="943"/>
      <c r="M3831" s="980"/>
    </row>
    <row r="3832" spans="1:14" ht="11.25" x14ac:dyDescent="0.25">
      <c r="A3832" s="927"/>
      <c r="B3832" s="928"/>
      <c r="C3832" s="984"/>
      <c r="D3832" s="927"/>
      <c r="E3832" s="927"/>
      <c r="F3832" s="12" t="s">
        <v>6003</v>
      </c>
      <c r="G3832" s="250">
        <v>344</v>
      </c>
      <c r="H3832" s="927"/>
      <c r="I3832" s="12"/>
      <c r="J3832" s="56"/>
      <c r="K3832" s="928"/>
      <c r="L3832" s="943"/>
      <c r="M3832" s="980"/>
    </row>
    <row r="3833" spans="1:14" ht="11.25" x14ac:dyDescent="0.25">
      <c r="A3833" s="927" t="s">
        <v>6222</v>
      </c>
      <c r="B3833" s="928" t="s">
        <v>532</v>
      </c>
      <c r="C3833" s="984" t="s">
        <v>5926</v>
      </c>
      <c r="D3833" s="927" t="s">
        <v>6715</v>
      </c>
      <c r="E3833" s="927" t="s">
        <v>6123</v>
      </c>
      <c r="F3833" s="12" t="s">
        <v>6126</v>
      </c>
      <c r="G3833" s="250">
        <v>172</v>
      </c>
      <c r="H3833" s="927" t="s">
        <v>6682</v>
      </c>
      <c r="I3833" s="12" t="s">
        <v>6092</v>
      </c>
      <c r="J3833" s="56" t="s">
        <v>6118</v>
      </c>
      <c r="K3833" s="928">
        <v>2</v>
      </c>
      <c r="L3833" s="943"/>
      <c r="M3833" s="979"/>
    </row>
    <row r="3834" spans="1:14" ht="11.25" x14ac:dyDescent="0.25">
      <c r="A3834" s="927"/>
      <c r="B3834" s="928"/>
      <c r="C3834" s="984"/>
      <c r="D3834" s="927"/>
      <c r="E3834" s="927"/>
      <c r="F3834" s="12" t="s">
        <v>6127</v>
      </c>
      <c r="G3834" s="250">
        <v>344</v>
      </c>
      <c r="H3834" s="927"/>
      <c r="I3834" s="12"/>
      <c r="J3834" s="56"/>
      <c r="K3834" s="928"/>
      <c r="L3834" s="943"/>
      <c r="M3834" s="980"/>
    </row>
    <row r="3835" spans="1:14" ht="11.25" x14ac:dyDescent="0.25">
      <c r="A3835" s="927"/>
      <c r="B3835" s="928"/>
      <c r="C3835" s="984"/>
      <c r="D3835" s="927"/>
      <c r="E3835" s="927"/>
      <c r="F3835" s="12" t="s">
        <v>5980</v>
      </c>
      <c r="G3835" s="250">
        <v>172</v>
      </c>
      <c r="H3835" s="927"/>
      <c r="I3835" s="12" t="s">
        <v>6135</v>
      </c>
      <c r="J3835" s="56"/>
      <c r="K3835" s="928"/>
      <c r="L3835" s="943"/>
      <c r="M3835" s="980"/>
    </row>
    <row r="3836" spans="1:14" ht="11.25" x14ac:dyDescent="0.25">
      <c r="A3836" s="927"/>
      <c r="B3836" s="928"/>
      <c r="C3836" s="984"/>
      <c r="D3836" s="927"/>
      <c r="E3836" s="927"/>
      <c r="F3836" s="12" t="s">
        <v>414</v>
      </c>
      <c r="G3836" s="250">
        <v>344</v>
      </c>
      <c r="H3836" s="927"/>
      <c r="I3836" s="12"/>
      <c r="J3836" s="56"/>
      <c r="K3836" s="928"/>
      <c r="L3836" s="943"/>
      <c r="M3836" s="980"/>
    </row>
    <row r="3837" spans="1:14" ht="11.25" x14ac:dyDescent="0.25">
      <c r="A3837" s="927"/>
      <c r="B3837" s="928"/>
      <c r="C3837" s="984"/>
      <c r="D3837" s="927"/>
      <c r="E3837" s="927"/>
      <c r="F3837" s="12" t="s">
        <v>6128</v>
      </c>
      <c r="G3837" s="250">
        <v>172</v>
      </c>
      <c r="H3837" s="927"/>
      <c r="I3837" s="12"/>
      <c r="J3837" s="56"/>
      <c r="K3837" s="928"/>
      <c r="L3837" s="943"/>
      <c r="M3837" s="980"/>
    </row>
    <row r="3838" spans="1:14" ht="11.25" x14ac:dyDescent="0.25">
      <c r="A3838" s="927"/>
      <c r="B3838" s="928"/>
      <c r="C3838" s="984"/>
      <c r="D3838" s="927"/>
      <c r="E3838" s="927"/>
      <c r="F3838" s="12" t="s">
        <v>6003</v>
      </c>
      <c r="G3838" s="250">
        <v>344</v>
      </c>
      <c r="H3838" s="927"/>
      <c r="I3838" s="12"/>
      <c r="J3838" s="56"/>
      <c r="K3838" s="928"/>
      <c r="L3838" s="943"/>
      <c r="M3838" s="980"/>
    </row>
    <row r="3839" spans="1:14" ht="11.25" x14ac:dyDescent="0.25">
      <c r="A3839" s="927" t="s">
        <v>6223</v>
      </c>
      <c r="B3839" s="928" t="s">
        <v>532</v>
      </c>
      <c r="C3839" s="984" t="s">
        <v>5926</v>
      </c>
      <c r="D3839" s="927" t="s">
        <v>6715</v>
      </c>
      <c r="E3839" s="927" t="s">
        <v>6124</v>
      </c>
      <c r="F3839" s="12" t="s">
        <v>6126</v>
      </c>
      <c r="G3839" s="250">
        <v>172</v>
      </c>
      <c r="H3839" s="927" t="s">
        <v>6682</v>
      </c>
      <c r="I3839" s="12" t="s">
        <v>6092</v>
      </c>
      <c r="J3839" s="56" t="s">
        <v>6118</v>
      </c>
      <c r="K3839" s="928">
        <v>2</v>
      </c>
      <c r="L3839" s="943"/>
      <c r="M3839" s="979"/>
    </row>
    <row r="3840" spans="1:14" ht="11.25" x14ac:dyDescent="0.25">
      <c r="A3840" s="927"/>
      <c r="B3840" s="928"/>
      <c r="C3840" s="984"/>
      <c r="D3840" s="927"/>
      <c r="E3840" s="927"/>
      <c r="F3840" s="12" t="s">
        <v>6127</v>
      </c>
      <c r="G3840" s="250">
        <v>344</v>
      </c>
      <c r="H3840" s="927"/>
      <c r="I3840" s="12"/>
      <c r="J3840" s="56"/>
      <c r="K3840" s="928"/>
      <c r="L3840" s="943"/>
      <c r="M3840" s="980"/>
    </row>
    <row r="3841" spans="1:13" ht="11.25" x14ac:dyDescent="0.25">
      <c r="A3841" s="927"/>
      <c r="B3841" s="928"/>
      <c r="C3841" s="984"/>
      <c r="D3841" s="927"/>
      <c r="E3841" s="927"/>
      <c r="F3841" s="12" t="s">
        <v>5980</v>
      </c>
      <c r="G3841" s="250">
        <v>172</v>
      </c>
      <c r="H3841" s="927"/>
      <c r="I3841" s="12" t="s">
        <v>6135</v>
      </c>
      <c r="J3841" s="56"/>
      <c r="K3841" s="928"/>
      <c r="L3841" s="943"/>
      <c r="M3841" s="980"/>
    </row>
    <row r="3842" spans="1:13" ht="11.25" x14ac:dyDescent="0.25">
      <c r="A3842" s="927"/>
      <c r="B3842" s="928"/>
      <c r="C3842" s="984"/>
      <c r="D3842" s="927"/>
      <c r="E3842" s="927"/>
      <c r="F3842" s="12" t="s">
        <v>414</v>
      </c>
      <c r="G3842" s="250">
        <v>344</v>
      </c>
      <c r="H3842" s="927"/>
      <c r="I3842" s="12"/>
      <c r="J3842" s="56"/>
      <c r="K3842" s="928"/>
      <c r="L3842" s="943"/>
      <c r="M3842" s="980"/>
    </row>
    <row r="3843" spans="1:13" ht="11.25" x14ac:dyDescent="0.25">
      <c r="A3843" s="927"/>
      <c r="B3843" s="928"/>
      <c r="C3843" s="984"/>
      <c r="D3843" s="927"/>
      <c r="E3843" s="927"/>
      <c r="F3843" s="12" t="s">
        <v>6128</v>
      </c>
      <c r="G3843" s="250">
        <v>172</v>
      </c>
      <c r="H3843" s="927"/>
      <c r="I3843" s="12"/>
      <c r="J3843" s="56"/>
      <c r="K3843" s="928"/>
      <c r="L3843" s="943"/>
      <c r="M3843" s="980"/>
    </row>
    <row r="3844" spans="1:13" ht="11.25" x14ac:dyDescent="0.25">
      <c r="A3844" s="927"/>
      <c r="B3844" s="928"/>
      <c r="C3844" s="984"/>
      <c r="D3844" s="927"/>
      <c r="E3844" s="927"/>
      <c r="F3844" s="12" t="s">
        <v>6003</v>
      </c>
      <c r="G3844" s="250">
        <v>344</v>
      </c>
      <c r="H3844" s="927"/>
      <c r="I3844" s="12"/>
      <c r="J3844" s="56"/>
      <c r="K3844" s="928"/>
      <c r="L3844" s="943"/>
      <c r="M3844" s="980"/>
    </row>
    <row r="3845" spans="1:13" ht="11.25" x14ac:dyDescent="0.25">
      <c r="A3845" s="927" t="s">
        <v>6224</v>
      </c>
      <c r="B3845" s="928" t="s">
        <v>532</v>
      </c>
      <c r="C3845" s="984" t="s">
        <v>5926</v>
      </c>
      <c r="D3845" s="927" t="s">
        <v>6715</v>
      </c>
      <c r="E3845" s="927" t="s">
        <v>6125</v>
      </c>
      <c r="F3845" s="12" t="s">
        <v>6126</v>
      </c>
      <c r="G3845" s="250">
        <v>11</v>
      </c>
      <c r="H3845" s="927" t="s">
        <v>6682</v>
      </c>
      <c r="I3845" s="12" t="s">
        <v>6119</v>
      </c>
      <c r="J3845" s="56" t="s">
        <v>6120</v>
      </c>
      <c r="K3845" s="928">
        <v>2</v>
      </c>
      <c r="L3845" s="943"/>
      <c r="M3845" s="979"/>
    </row>
    <row r="3846" spans="1:13" ht="11.25" x14ac:dyDescent="0.25">
      <c r="A3846" s="927"/>
      <c r="B3846" s="928"/>
      <c r="C3846" s="984"/>
      <c r="D3846" s="927"/>
      <c r="E3846" s="927"/>
      <c r="F3846" s="12" t="s">
        <v>6127</v>
      </c>
      <c r="G3846" s="250">
        <v>22</v>
      </c>
      <c r="H3846" s="927"/>
      <c r="I3846" s="12"/>
      <c r="J3846" s="56"/>
      <c r="K3846" s="928"/>
      <c r="L3846" s="943"/>
      <c r="M3846" s="980"/>
    </row>
    <row r="3847" spans="1:13" ht="11.25" x14ac:dyDescent="0.25">
      <c r="A3847" s="927"/>
      <c r="B3847" s="928"/>
      <c r="C3847" s="984"/>
      <c r="D3847" s="927"/>
      <c r="E3847" s="927"/>
      <c r="F3847" s="12" t="s">
        <v>5980</v>
      </c>
      <c r="G3847" s="250">
        <v>11</v>
      </c>
      <c r="H3847" s="927"/>
      <c r="I3847" s="12" t="s">
        <v>6135</v>
      </c>
      <c r="J3847" s="56"/>
      <c r="K3847" s="928"/>
      <c r="L3847" s="943"/>
      <c r="M3847" s="980"/>
    </row>
    <row r="3848" spans="1:13" ht="11.25" x14ac:dyDescent="0.25">
      <c r="A3848" s="927"/>
      <c r="B3848" s="928"/>
      <c r="C3848" s="984"/>
      <c r="D3848" s="927"/>
      <c r="E3848" s="927"/>
      <c r="F3848" s="12" t="s">
        <v>414</v>
      </c>
      <c r="G3848" s="250">
        <v>22</v>
      </c>
      <c r="H3848" s="927"/>
      <c r="I3848" s="12"/>
      <c r="J3848" s="56"/>
      <c r="K3848" s="928"/>
      <c r="L3848" s="943"/>
      <c r="M3848" s="980"/>
    </row>
    <row r="3849" spans="1:13" ht="11.25" x14ac:dyDescent="0.25">
      <c r="A3849" s="927"/>
      <c r="B3849" s="928"/>
      <c r="C3849" s="984"/>
      <c r="D3849" s="927"/>
      <c r="E3849" s="927"/>
      <c r="F3849" s="12" t="s">
        <v>6128</v>
      </c>
      <c r="G3849" s="250">
        <v>11</v>
      </c>
      <c r="H3849" s="927"/>
      <c r="I3849" s="12"/>
      <c r="J3849" s="56"/>
      <c r="K3849" s="928"/>
      <c r="L3849" s="943"/>
      <c r="M3849" s="980"/>
    </row>
    <row r="3850" spans="1:13" ht="11.25" x14ac:dyDescent="0.25">
      <c r="A3850" s="927"/>
      <c r="B3850" s="928"/>
      <c r="C3850" s="984"/>
      <c r="D3850" s="927"/>
      <c r="E3850" s="927"/>
      <c r="F3850" s="12" t="s">
        <v>6003</v>
      </c>
      <c r="G3850" s="250">
        <v>22</v>
      </c>
      <c r="H3850" s="927"/>
      <c r="I3850" s="12"/>
      <c r="J3850" s="56"/>
      <c r="K3850" s="928"/>
      <c r="L3850" s="943"/>
      <c r="M3850" s="980"/>
    </row>
    <row r="3851" spans="1:13" ht="11.25" x14ac:dyDescent="0.25">
      <c r="A3851" s="927" t="s">
        <v>6225</v>
      </c>
      <c r="B3851" s="928" t="s">
        <v>532</v>
      </c>
      <c r="C3851" s="984" t="s">
        <v>5926</v>
      </c>
      <c r="D3851" s="927" t="s">
        <v>6715</v>
      </c>
      <c r="E3851" s="927" t="s">
        <v>5926</v>
      </c>
      <c r="F3851" s="12" t="s">
        <v>6126</v>
      </c>
      <c r="G3851" s="250">
        <v>6</v>
      </c>
      <c r="H3851" s="927" t="s">
        <v>6682</v>
      </c>
      <c r="I3851" s="12" t="s">
        <v>6121</v>
      </c>
      <c r="J3851" s="56" t="s">
        <v>6120</v>
      </c>
      <c r="K3851" s="928">
        <v>2</v>
      </c>
      <c r="L3851" s="943"/>
      <c r="M3851" s="979"/>
    </row>
    <row r="3852" spans="1:13" ht="11.25" x14ac:dyDescent="0.25">
      <c r="A3852" s="927"/>
      <c r="B3852" s="928"/>
      <c r="C3852" s="984"/>
      <c r="D3852" s="927"/>
      <c r="E3852" s="927"/>
      <c r="F3852" s="12" t="s">
        <v>6127</v>
      </c>
      <c r="G3852" s="250">
        <v>12</v>
      </c>
      <c r="H3852" s="927"/>
      <c r="I3852" s="12"/>
      <c r="J3852" s="56"/>
      <c r="K3852" s="928"/>
      <c r="L3852" s="943"/>
      <c r="M3852" s="980"/>
    </row>
    <row r="3853" spans="1:13" ht="11.25" x14ac:dyDescent="0.25">
      <c r="A3853" s="927"/>
      <c r="B3853" s="928"/>
      <c r="C3853" s="984"/>
      <c r="D3853" s="927"/>
      <c r="E3853" s="927"/>
      <c r="F3853" s="12" t="s">
        <v>5980</v>
      </c>
      <c r="G3853" s="250">
        <v>6</v>
      </c>
      <c r="H3853" s="927"/>
      <c r="I3853" s="12" t="s">
        <v>6135</v>
      </c>
      <c r="J3853" s="56"/>
      <c r="K3853" s="928"/>
      <c r="L3853" s="943"/>
      <c r="M3853" s="980"/>
    </row>
    <row r="3854" spans="1:13" ht="11.25" x14ac:dyDescent="0.25">
      <c r="A3854" s="927"/>
      <c r="B3854" s="928"/>
      <c r="C3854" s="984"/>
      <c r="D3854" s="927"/>
      <c r="E3854" s="927"/>
      <c r="F3854" s="12" t="s">
        <v>414</v>
      </c>
      <c r="G3854" s="250">
        <v>12</v>
      </c>
      <c r="H3854" s="927"/>
      <c r="I3854" s="12"/>
      <c r="J3854" s="56"/>
      <c r="K3854" s="928"/>
      <c r="L3854" s="943"/>
      <c r="M3854" s="980"/>
    </row>
    <row r="3855" spans="1:13" ht="11.25" x14ac:dyDescent="0.25">
      <c r="A3855" s="927"/>
      <c r="B3855" s="928"/>
      <c r="C3855" s="984"/>
      <c r="D3855" s="927"/>
      <c r="E3855" s="927"/>
      <c r="F3855" s="12" t="s">
        <v>6128</v>
      </c>
      <c r="G3855" s="250">
        <v>6</v>
      </c>
      <c r="H3855" s="927"/>
      <c r="I3855" s="12"/>
      <c r="J3855" s="56"/>
      <c r="K3855" s="928"/>
      <c r="L3855" s="943"/>
      <c r="M3855" s="980"/>
    </row>
    <row r="3856" spans="1:13" ht="11.25" x14ac:dyDescent="0.25">
      <c r="A3856" s="927"/>
      <c r="B3856" s="928"/>
      <c r="C3856" s="984"/>
      <c r="D3856" s="927"/>
      <c r="E3856" s="927"/>
      <c r="F3856" s="12" t="s">
        <v>6003</v>
      </c>
      <c r="G3856" s="250">
        <v>12</v>
      </c>
      <c r="H3856" s="927"/>
      <c r="I3856" s="12"/>
      <c r="J3856" s="56"/>
      <c r="K3856" s="928"/>
      <c r="L3856" s="943"/>
      <c r="M3856" s="980"/>
    </row>
    <row r="3857" spans="1:14" ht="22.5" x14ac:dyDescent="0.25">
      <c r="A3857" s="239" t="s">
        <v>6226</v>
      </c>
      <c r="B3857" s="434" t="s">
        <v>532</v>
      </c>
      <c r="C3857" s="443" t="s">
        <v>5926</v>
      </c>
      <c r="D3857" s="239" t="s">
        <v>6725</v>
      </c>
      <c r="E3857" s="239" t="s">
        <v>5926</v>
      </c>
      <c r="F3857" s="12" t="s">
        <v>6966</v>
      </c>
      <c r="G3857" s="250">
        <v>600</v>
      </c>
      <c r="H3857" s="361" t="s">
        <v>6682</v>
      </c>
      <c r="I3857" s="12"/>
      <c r="J3857" s="56"/>
      <c r="K3857" s="241">
        <v>2</v>
      </c>
      <c r="L3857" s="833"/>
      <c r="M3857" s="819"/>
    </row>
    <row r="3858" spans="1:14" s="5" customFormat="1" ht="25.5" customHeight="1" x14ac:dyDescent="0.25">
      <c r="A3858" s="269" t="s">
        <v>7324</v>
      </c>
      <c r="B3858" s="430" t="s">
        <v>163</v>
      </c>
      <c r="C3858" s="443" t="s">
        <v>5926</v>
      </c>
      <c r="D3858" s="267" t="s">
        <v>6864</v>
      </c>
      <c r="E3858" s="275" t="s">
        <v>5926</v>
      </c>
      <c r="F3858" s="10" t="s">
        <v>5900</v>
      </c>
      <c r="G3858" s="271">
        <v>1</v>
      </c>
      <c r="H3858" s="362" t="s">
        <v>6684</v>
      </c>
      <c r="I3858" s="10"/>
      <c r="J3858" s="55"/>
      <c r="K3858" s="273">
        <v>4</v>
      </c>
      <c r="L3858" s="833"/>
      <c r="M3858" s="819"/>
      <c r="N3858" s="622"/>
    </row>
    <row r="3859" spans="1:14" s="5" customFormat="1" ht="22.5" x14ac:dyDescent="0.25">
      <c r="A3859" s="239" t="s">
        <v>7325</v>
      </c>
      <c r="B3859" s="430" t="s">
        <v>0</v>
      </c>
      <c r="C3859" s="435" t="s">
        <v>6136</v>
      </c>
      <c r="D3859" s="246" t="s">
        <v>4943</v>
      </c>
      <c r="E3859" s="246" t="s">
        <v>6136</v>
      </c>
      <c r="F3859" s="10" t="s">
        <v>4547</v>
      </c>
      <c r="G3859" s="243">
        <v>1</v>
      </c>
      <c r="H3859" s="362" t="s">
        <v>6682</v>
      </c>
      <c r="I3859" s="10" t="s">
        <v>1050</v>
      </c>
      <c r="J3859" s="55"/>
      <c r="K3859" s="244">
        <v>1</v>
      </c>
      <c r="L3859" s="833"/>
      <c r="M3859" s="819"/>
      <c r="N3859" s="622"/>
    </row>
    <row r="3860" spans="1:14" s="3" customFormat="1" ht="22.5" x14ac:dyDescent="0.25">
      <c r="A3860" s="269" t="s">
        <v>7326</v>
      </c>
      <c r="B3860" s="434" t="s">
        <v>0</v>
      </c>
      <c r="C3860" s="435" t="s">
        <v>6136</v>
      </c>
      <c r="D3860" s="239" t="s">
        <v>67</v>
      </c>
      <c r="E3860" s="239" t="s">
        <v>6179</v>
      </c>
      <c r="F3860" s="12" t="s">
        <v>6212</v>
      </c>
      <c r="G3860" s="239">
        <v>8</v>
      </c>
      <c r="H3860" s="359" t="s">
        <v>6682</v>
      </c>
      <c r="I3860" s="12" t="s">
        <v>6210</v>
      </c>
      <c r="J3860" s="56" t="s">
        <v>6211</v>
      </c>
      <c r="K3860" s="241">
        <v>4</v>
      </c>
      <c r="L3860" s="833"/>
      <c r="M3860" s="819"/>
      <c r="N3860" s="681"/>
    </row>
    <row r="3861" spans="1:14" s="5" customFormat="1" ht="11.25" x14ac:dyDescent="0.25">
      <c r="A3861" s="927" t="s">
        <v>7327</v>
      </c>
      <c r="B3861" s="928" t="s">
        <v>5927</v>
      </c>
      <c r="C3861" s="946" t="s">
        <v>6136</v>
      </c>
      <c r="D3861" s="927" t="s">
        <v>5928</v>
      </c>
      <c r="E3861" s="927" t="s">
        <v>6136</v>
      </c>
      <c r="F3861" s="12" t="s">
        <v>6144</v>
      </c>
      <c r="G3861" s="239">
        <v>1</v>
      </c>
      <c r="H3861" s="927" t="s">
        <v>6682</v>
      </c>
      <c r="I3861" s="12" t="s">
        <v>6145</v>
      </c>
      <c r="J3861" s="56" t="s">
        <v>6146</v>
      </c>
      <c r="K3861" s="928">
        <v>2</v>
      </c>
      <c r="L3861" s="943"/>
      <c r="M3861" s="979"/>
      <c r="N3861" s="622"/>
    </row>
    <row r="3862" spans="1:14" s="5" customFormat="1" ht="11.25" x14ac:dyDescent="0.25">
      <c r="A3862" s="927"/>
      <c r="B3862" s="928"/>
      <c r="C3862" s="946"/>
      <c r="D3862" s="927"/>
      <c r="E3862" s="927"/>
      <c r="F3862" s="12" t="s">
        <v>6147</v>
      </c>
      <c r="G3862" s="239">
        <v>1</v>
      </c>
      <c r="H3862" s="927"/>
      <c r="I3862" s="12"/>
      <c r="J3862" s="56"/>
      <c r="K3862" s="928"/>
      <c r="L3862" s="943"/>
      <c r="M3862" s="980"/>
      <c r="N3862" s="622"/>
    </row>
    <row r="3863" spans="1:14" s="5" customFormat="1" ht="11.25" x14ac:dyDescent="0.25">
      <c r="A3863" s="927"/>
      <c r="B3863" s="928"/>
      <c r="C3863" s="946"/>
      <c r="D3863" s="927"/>
      <c r="E3863" s="927"/>
      <c r="F3863" s="12" t="s">
        <v>6151</v>
      </c>
      <c r="G3863" s="239">
        <v>1</v>
      </c>
      <c r="H3863" s="927"/>
      <c r="I3863" s="12" t="s">
        <v>6148</v>
      </c>
      <c r="J3863" s="56" t="s">
        <v>6149</v>
      </c>
      <c r="K3863" s="928"/>
      <c r="L3863" s="943"/>
      <c r="M3863" s="980"/>
      <c r="N3863" s="622"/>
    </row>
    <row r="3864" spans="1:14" s="5" customFormat="1" ht="11.25" x14ac:dyDescent="0.25">
      <c r="A3864" s="927"/>
      <c r="B3864" s="928"/>
      <c r="C3864" s="946"/>
      <c r="D3864" s="927"/>
      <c r="E3864" s="927"/>
      <c r="F3864" s="12" t="s">
        <v>69</v>
      </c>
      <c r="G3864" s="239">
        <v>1</v>
      </c>
      <c r="H3864" s="927"/>
      <c r="I3864" s="12" t="s">
        <v>13</v>
      </c>
      <c r="J3864" s="56" t="s">
        <v>6040</v>
      </c>
      <c r="K3864" s="928"/>
      <c r="L3864" s="943"/>
      <c r="M3864" s="980"/>
      <c r="N3864" s="622"/>
    </row>
    <row r="3865" spans="1:14" s="5" customFormat="1" ht="11.25" x14ac:dyDescent="0.25">
      <c r="A3865" s="927"/>
      <c r="B3865" s="928"/>
      <c r="C3865" s="946"/>
      <c r="D3865" s="927"/>
      <c r="E3865" s="927"/>
      <c r="F3865" s="12" t="s">
        <v>6152</v>
      </c>
      <c r="G3865" s="239">
        <v>1</v>
      </c>
      <c r="H3865" s="927"/>
      <c r="I3865" s="12"/>
      <c r="J3865" s="56"/>
      <c r="K3865" s="928"/>
      <c r="L3865" s="943"/>
      <c r="M3865" s="980"/>
      <c r="N3865" s="622"/>
    </row>
    <row r="3866" spans="1:14" s="5" customFormat="1" ht="11.25" x14ac:dyDescent="0.25">
      <c r="A3866" s="927"/>
      <c r="B3866" s="928"/>
      <c r="C3866" s="946"/>
      <c r="D3866" s="927"/>
      <c r="E3866" s="927"/>
      <c r="F3866" s="12" t="s">
        <v>5955</v>
      </c>
      <c r="G3866" s="239">
        <v>1</v>
      </c>
      <c r="H3866" s="927"/>
      <c r="I3866" s="12"/>
      <c r="J3866" s="56"/>
      <c r="K3866" s="928"/>
      <c r="L3866" s="943"/>
      <c r="M3866" s="980"/>
      <c r="N3866" s="622"/>
    </row>
    <row r="3867" spans="1:14" s="5" customFormat="1" ht="11.25" x14ac:dyDescent="0.25">
      <c r="A3867" s="927"/>
      <c r="B3867" s="928"/>
      <c r="C3867" s="946"/>
      <c r="D3867" s="927"/>
      <c r="E3867" s="927"/>
      <c r="F3867" s="12" t="s">
        <v>5956</v>
      </c>
      <c r="G3867" s="239">
        <v>1</v>
      </c>
      <c r="H3867" s="927"/>
      <c r="I3867" s="12"/>
      <c r="J3867" s="56"/>
      <c r="K3867" s="928"/>
      <c r="L3867" s="943"/>
      <c r="M3867" s="980"/>
      <c r="N3867" s="622"/>
    </row>
    <row r="3868" spans="1:14" s="5" customFormat="1" ht="11.25" x14ac:dyDescent="0.25">
      <c r="A3868" s="927"/>
      <c r="B3868" s="928"/>
      <c r="C3868" s="946"/>
      <c r="D3868" s="927"/>
      <c r="E3868" s="927"/>
      <c r="F3868" s="12" t="s">
        <v>6027</v>
      </c>
      <c r="G3868" s="239">
        <v>1</v>
      </c>
      <c r="H3868" s="927"/>
      <c r="I3868" s="12"/>
      <c r="J3868" s="56" t="s">
        <v>6150</v>
      </c>
      <c r="K3868" s="928"/>
      <c r="L3868" s="943"/>
      <c r="M3868" s="980"/>
      <c r="N3868" s="622"/>
    </row>
    <row r="3869" spans="1:14" s="5" customFormat="1" ht="11.25" x14ac:dyDescent="0.25">
      <c r="A3869" s="927"/>
      <c r="B3869" s="928"/>
      <c r="C3869" s="946"/>
      <c r="D3869" s="927"/>
      <c r="E3869" s="927"/>
      <c r="F3869" s="12" t="s">
        <v>6153</v>
      </c>
      <c r="G3869" s="239">
        <v>1</v>
      </c>
      <c r="H3869" s="927"/>
      <c r="I3869" s="12"/>
      <c r="J3869" s="56"/>
      <c r="K3869" s="928"/>
      <c r="L3869" s="943"/>
      <c r="M3869" s="980"/>
      <c r="N3869" s="622"/>
    </row>
    <row r="3870" spans="1:14" s="5" customFormat="1" ht="11.25" x14ac:dyDescent="0.25">
      <c r="A3870" s="927"/>
      <c r="B3870" s="928"/>
      <c r="C3870" s="946"/>
      <c r="D3870" s="927"/>
      <c r="E3870" s="927"/>
      <c r="F3870" s="12" t="s">
        <v>5959</v>
      </c>
      <c r="G3870" s="239">
        <v>1</v>
      </c>
      <c r="H3870" s="927"/>
      <c r="I3870" s="12"/>
      <c r="J3870" s="56"/>
      <c r="K3870" s="928"/>
      <c r="L3870" s="943"/>
      <c r="M3870" s="980"/>
      <c r="N3870" s="622"/>
    </row>
    <row r="3871" spans="1:14" s="5" customFormat="1" ht="11.25" x14ac:dyDescent="0.25">
      <c r="A3871" s="927"/>
      <c r="B3871" s="928"/>
      <c r="C3871" s="946"/>
      <c r="D3871" s="927"/>
      <c r="E3871" s="927"/>
      <c r="F3871" s="12" t="s">
        <v>6058</v>
      </c>
      <c r="G3871" s="239">
        <v>1</v>
      </c>
      <c r="H3871" s="927"/>
      <c r="I3871" s="12"/>
      <c r="J3871" s="56"/>
      <c r="K3871" s="928"/>
      <c r="L3871" s="943"/>
      <c r="M3871" s="980"/>
      <c r="N3871" s="622"/>
    </row>
    <row r="3872" spans="1:14" s="5" customFormat="1" ht="22.5" x14ac:dyDescent="0.25">
      <c r="A3872" s="927" t="s">
        <v>7328</v>
      </c>
      <c r="B3872" s="928" t="s">
        <v>740</v>
      </c>
      <c r="C3872" s="946" t="s">
        <v>6136</v>
      </c>
      <c r="D3872" s="927" t="s">
        <v>6719</v>
      </c>
      <c r="E3872" s="927" t="s">
        <v>6136</v>
      </c>
      <c r="F3872" s="10" t="s">
        <v>6155</v>
      </c>
      <c r="G3872" s="243">
        <v>1</v>
      </c>
      <c r="H3872" s="927" t="s">
        <v>6682</v>
      </c>
      <c r="I3872" s="10" t="s">
        <v>5963</v>
      </c>
      <c r="J3872" s="55" t="s">
        <v>6154</v>
      </c>
      <c r="K3872" s="928">
        <v>12</v>
      </c>
      <c r="L3872" s="941"/>
      <c r="M3872" s="981"/>
      <c r="N3872" s="622"/>
    </row>
    <row r="3873" spans="1:14" s="5" customFormat="1" ht="15" customHeight="1" x14ac:dyDescent="0.25">
      <c r="A3873" s="927"/>
      <c r="B3873" s="928"/>
      <c r="C3873" s="946"/>
      <c r="D3873" s="927"/>
      <c r="E3873" s="927"/>
      <c r="F3873" s="55" t="s">
        <v>6158</v>
      </c>
      <c r="G3873" s="243">
        <v>1</v>
      </c>
      <c r="H3873" s="927"/>
      <c r="I3873" s="10"/>
      <c r="J3873" s="55"/>
      <c r="K3873" s="928"/>
      <c r="L3873" s="944"/>
      <c r="M3873" s="982"/>
      <c r="N3873" s="622"/>
    </row>
    <row r="3874" spans="1:14" s="5" customFormat="1" ht="15" customHeight="1" x14ac:dyDescent="0.25">
      <c r="A3874" s="927"/>
      <c r="B3874" s="928"/>
      <c r="C3874" s="946"/>
      <c r="D3874" s="927"/>
      <c r="E3874" s="927"/>
      <c r="F3874" s="10" t="s">
        <v>6157</v>
      </c>
      <c r="G3874" s="243">
        <v>1</v>
      </c>
      <c r="H3874" s="927"/>
      <c r="I3874" s="10"/>
      <c r="J3874" s="55"/>
      <c r="K3874" s="928"/>
      <c r="L3874" s="944"/>
      <c r="M3874" s="982"/>
      <c r="N3874" s="622"/>
    </row>
    <row r="3875" spans="1:14" s="5" customFormat="1" ht="15" customHeight="1" x14ac:dyDescent="0.25">
      <c r="A3875" s="927"/>
      <c r="B3875" s="928"/>
      <c r="C3875" s="946"/>
      <c r="D3875" s="927"/>
      <c r="E3875" s="927"/>
      <c r="F3875" s="10" t="s">
        <v>6159</v>
      </c>
      <c r="G3875" s="243">
        <v>1</v>
      </c>
      <c r="H3875" s="927"/>
      <c r="I3875" s="10"/>
      <c r="J3875" s="55"/>
      <c r="K3875" s="928"/>
      <c r="L3875" s="944"/>
      <c r="M3875" s="982"/>
      <c r="N3875" s="622"/>
    </row>
    <row r="3876" spans="1:14" s="5" customFormat="1" ht="15" customHeight="1" x14ac:dyDescent="0.25">
      <c r="A3876" s="927"/>
      <c r="B3876" s="928"/>
      <c r="C3876" s="946"/>
      <c r="D3876" s="927"/>
      <c r="E3876" s="927"/>
      <c r="F3876" s="10" t="s">
        <v>5972</v>
      </c>
      <c r="G3876" s="243">
        <v>1</v>
      </c>
      <c r="H3876" s="927"/>
      <c r="I3876" s="10"/>
      <c r="J3876" s="55"/>
      <c r="K3876" s="928"/>
      <c r="L3876" s="944"/>
      <c r="M3876" s="982"/>
      <c r="N3876" s="622"/>
    </row>
    <row r="3877" spans="1:14" s="5" customFormat="1" ht="15" customHeight="1" x14ac:dyDescent="0.25">
      <c r="A3877" s="927"/>
      <c r="B3877" s="928"/>
      <c r="C3877" s="946"/>
      <c r="D3877" s="927"/>
      <c r="E3877" s="927"/>
      <c r="F3877" s="10" t="s">
        <v>6058</v>
      </c>
      <c r="G3877" s="243">
        <v>1</v>
      </c>
      <c r="H3877" s="927"/>
      <c r="I3877" s="10"/>
      <c r="J3877" s="55"/>
      <c r="K3877" s="928"/>
      <c r="L3877" s="944"/>
      <c r="M3877" s="982"/>
      <c r="N3877" s="622"/>
    </row>
    <row r="3878" spans="1:14" s="5" customFormat="1" ht="15" customHeight="1" x14ac:dyDescent="0.25">
      <c r="A3878" s="927"/>
      <c r="B3878" s="928"/>
      <c r="C3878" s="946"/>
      <c r="D3878" s="927"/>
      <c r="E3878" s="927"/>
      <c r="F3878" s="10" t="s">
        <v>5973</v>
      </c>
      <c r="G3878" s="243">
        <v>2</v>
      </c>
      <c r="H3878" s="927"/>
      <c r="I3878" s="10"/>
      <c r="J3878" s="55"/>
      <c r="K3878" s="928"/>
      <c r="L3878" s="944"/>
      <c r="M3878" s="982"/>
      <c r="N3878" s="622"/>
    </row>
    <row r="3879" spans="1:14" s="5" customFormat="1" ht="15" customHeight="1" x14ac:dyDescent="0.25">
      <c r="A3879" s="927"/>
      <c r="B3879" s="928"/>
      <c r="C3879" s="946"/>
      <c r="D3879" s="927"/>
      <c r="E3879" s="927"/>
      <c r="F3879" s="10" t="s">
        <v>6156</v>
      </c>
      <c r="G3879" s="243">
        <v>1</v>
      </c>
      <c r="H3879" s="927"/>
      <c r="I3879" s="10"/>
      <c r="J3879" s="55"/>
      <c r="K3879" s="928"/>
      <c r="L3879" s="942"/>
      <c r="M3879" s="983"/>
      <c r="N3879" s="622"/>
    </row>
    <row r="3880" spans="1:14" s="5" customFormat="1" ht="33.75" x14ac:dyDescent="0.25">
      <c r="A3880" s="239" t="s">
        <v>7329</v>
      </c>
      <c r="B3880" s="434" t="s">
        <v>740</v>
      </c>
      <c r="C3880" s="435" t="s">
        <v>6136</v>
      </c>
      <c r="D3880" s="239" t="s">
        <v>6722</v>
      </c>
      <c r="E3880" s="239" t="s">
        <v>6161</v>
      </c>
      <c r="F3880" s="10" t="s">
        <v>6162</v>
      </c>
      <c r="G3880" s="243">
        <v>2</v>
      </c>
      <c r="H3880" s="359" t="s">
        <v>6682</v>
      </c>
      <c r="I3880" s="55" t="s">
        <v>6163</v>
      </c>
      <c r="J3880" s="55" t="s">
        <v>6160</v>
      </c>
      <c r="K3880" s="241">
        <v>4</v>
      </c>
      <c r="L3880" s="833"/>
      <c r="M3880" s="819"/>
      <c r="N3880" s="622"/>
    </row>
    <row r="3881" spans="1:14" s="3" customFormat="1" ht="11.25" x14ac:dyDescent="0.25">
      <c r="A3881" s="927" t="s">
        <v>7330</v>
      </c>
      <c r="B3881" s="928" t="s">
        <v>6690</v>
      </c>
      <c r="C3881" s="946" t="s">
        <v>6136</v>
      </c>
      <c r="D3881" s="927" t="s">
        <v>6811</v>
      </c>
      <c r="E3881" s="927" t="s">
        <v>6179</v>
      </c>
      <c r="F3881" s="12" t="s">
        <v>4918</v>
      </c>
      <c r="G3881" s="243">
        <v>1</v>
      </c>
      <c r="H3881" s="927" t="s">
        <v>6682</v>
      </c>
      <c r="I3881" s="10"/>
      <c r="J3881" s="55"/>
      <c r="K3881" s="928">
        <v>2</v>
      </c>
      <c r="L3881" s="943"/>
      <c r="M3881" s="979"/>
      <c r="N3881" s="681"/>
    </row>
    <row r="3882" spans="1:14" s="3" customFormat="1" ht="11.25" x14ac:dyDescent="0.25">
      <c r="A3882" s="927"/>
      <c r="B3882" s="928"/>
      <c r="C3882" s="946"/>
      <c r="D3882" s="927"/>
      <c r="E3882" s="927"/>
      <c r="F3882" s="12" t="s">
        <v>6174</v>
      </c>
      <c r="G3882" s="243">
        <v>2</v>
      </c>
      <c r="H3882" s="927"/>
      <c r="I3882" s="10"/>
      <c r="J3882" s="55"/>
      <c r="K3882" s="928"/>
      <c r="L3882" s="943"/>
      <c r="M3882" s="980"/>
      <c r="N3882" s="681"/>
    </row>
    <row r="3883" spans="1:14" s="3" customFormat="1" ht="11.25" x14ac:dyDescent="0.25">
      <c r="A3883" s="927"/>
      <c r="B3883" s="928"/>
      <c r="C3883" s="946"/>
      <c r="D3883" s="927"/>
      <c r="E3883" s="927"/>
      <c r="F3883" s="12" t="s">
        <v>414</v>
      </c>
      <c r="G3883" s="243">
        <v>2</v>
      </c>
      <c r="H3883" s="927"/>
      <c r="I3883" s="10"/>
      <c r="J3883" s="55"/>
      <c r="K3883" s="928"/>
      <c r="L3883" s="943"/>
      <c r="M3883" s="980"/>
      <c r="N3883" s="681"/>
    </row>
    <row r="3884" spans="1:14" s="3" customFormat="1" ht="11.25" x14ac:dyDescent="0.25">
      <c r="A3884" s="927"/>
      <c r="B3884" s="928"/>
      <c r="C3884" s="946"/>
      <c r="D3884" s="927"/>
      <c r="E3884" s="927"/>
      <c r="F3884" s="12" t="s">
        <v>6000</v>
      </c>
      <c r="G3884" s="243">
        <v>1</v>
      </c>
      <c r="H3884" s="927"/>
      <c r="I3884" s="10" t="s">
        <v>438</v>
      </c>
      <c r="J3884" s="55" t="s">
        <v>6176</v>
      </c>
      <c r="K3884" s="928"/>
      <c r="L3884" s="943"/>
      <c r="M3884" s="980"/>
      <c r="N3884" s="681"/>
    </row>
    <row r="3885" spans="1:14" s="3" customFormat="1" ht="11.25" x14ac:dyDescent="0.25">
      <c r="A3885" s="927"/>
      <c r="B3885" s="928"/>
      <c r="C3885" s="946"/>
      <c r="D3885" s="927"/>
      <c r="E3885" s="927"/>
      <c r="F3885" s="12" t="s">
        <v>6027</v>
      </c>
      <c r="G3885" s="243">
        <v>2</v>
      </c>
      <c r="H3885" s="927"/>
      <c r="I3885" s="10" t="s">
        <v>1817</v>
      </c>
      <c r="J3885" s="55" t="s">
        <v>6177</v>
      </c>
      <c r="K3885" s="928"/>
      <c r="L3885" s="943"/>
      <c r="M3885" s="980"/>
      <c r="N3885" s="681"/>
    </row>
    <row r="3886" spans="1:14" s="3" customFormat="1" ht="11.25" x14ac:dyDescent="0.25">
      <c r="A3886" s="927"/>
      <c r="B3886" s="928"/>
      <c r="C3886" s="946"/>
      <c r="D3886" s="927"/>
      <c r="E3886" s="927"/>
      <c r="F3886" s="12" t="s">
        <v>69</v>
      </c>
      <c r="G3886" s="243">
        <v>1</v>
      </c>
      <c r="H3886" s="927"/>
      <c r="I3886" s="10" t="s">
        <v>6178</v>
      </c>
      <c r="J3886" s="55"/>
      <c r="K3886" s="928"/>
      <c r="L3886" s="943"/>
      <c r="M3886" s="980"/>
      <c r="N3886" s="681"/>
    </row>
    <row r="3887" spans="1:14" s="3" customFormat="1" ht="11.25" x14ac:dyDescent="0.25">
      <c r="A3887" s="927"/>
      <c r="B3887" s="928"/>
      <c r="C3887" s="946"/>
      <c r="D3887" s="927"/>
      <c r="E3887" s="927"/>
      <c r="F3887" s="12" t="s">
        <v>6062</v>
      </c>
      <c r="G3887" s="243">
        <v>1</v>
      </c>
      <c r="H3887" s="927"/>
      <c r="I3887" s="10"/>
      <c r="J3887" s="55"/>
      <c r="K3887" s="928"/>
      <c r="L3887" s="943"/>
      <c r="M3887" s="980"/>
      <c r="N3887" s="681"/>
    </row>
    <row r="3888" spans="1:14" s="5" customFormat="1" ht="11.25" x14ac:dyDescent="0.25">
      <c r="A3888" s="927" t="s">
        <v>7331</v>
      </c>
      <c r="B3888" s="928" t="s">
        <v>6690</v>
      </c>
      <c r="C3888" s="946" t="s">
        <v>6136</v>
      </c>
      <c r="D3888" s="927" t="s">
        <v>6693</v>
      </c>
      <c r="E3888" s="927" t="s">
        <v>6175</v>
      </c>
      <c r="F3888" s="10" t="s">
        <v>6011</v>
      </c>
      <c r="G3888" s="243">
        <v>1</v>
      </c>
      <c r="H3888" s="927" t="s">
        <v>6682</v>
      </c>
      <c r="I3888" s="55" t="s">
        <v>5997</v>
      </c>
      <c r="J3888" s="55" t="s">
        <v>6164</v>
      </c>
      <c r="K3888" s="928">
        <v>2</v>
      </c>
      <c r="L3888" s="943"/>
      <c r="M3888" s="979"/>
      <c r="N3888" s="622"/>
    </row>
    <row r="3889" spans="1:14" s="5" customFormat="1" ht="11.25" x14ac:dyDescent="0.25">
      <c r="A3889" s="927"/>
      <c r="B3889" s="928"/>
      <c r="C3889" s="946"/>
      <c r="D3889" s="927"/>
      <c r="E3889" s="927"/>
      <c r="F3889" s="10" t="s">
        <v>6000</v>
      </c>
      <c r="G3889" s="243">
        <v>1</v>
      </c>
      <c r="H3889" s="927"/>
      <c r="I3889" s="55" t="s">
        <v>438</v>
      </c>
      <c r="J3889" s="55" t="s">
        <v>6165</v>
      </c>
      <c r="K3889" s="928"/>
      <c r="L3889" s="943"/>
      <c r="M3889" s="980"/>
      <c r="N3889" s="622"/>
    </row>
    <row r="3890" spans="1:14" s="5" customFormat="1" ht="11.25" x14ac:dyDescent="0.25">
      <c r="A3890" s="927"/>
      <c r="B3890" s="928"/>
      <c r="C3890" s="946"/>
      <c r="D3890" s="927"/>
      <c r="E3890" s="927"/>
      <c r="F3890" s="10" t="s">
        <v>6023</v>
      </c>
      <c r="G3890" s="243">
        <v>3</v>
      </c>
      <c r="H3890" s="927"/>
      <c r="I3890" s="55" t="s">
        <v>17</v>
      </c>
      <c r="J3890" s="55" t="s">
        <v>5993</v>
      </c>
      <c r="K3890" s="928"/>
      <c r="L3890" s="943"/>
      <c r="M3890" s="980"/>
      <c r="N3890" s="622"/>
    </row>
    <row r="3891" spans="1:14" s="5" customFormat="1" ht="11.25" x14ac:dyDescent="0.25">
      <c r="A3891" s="927"/>
      <c r="B3891" s="928"/>
      <c r="C3891" s="946"/>
      <c r="D3891" s="927"/>
      <c r="E3891" s="927"/>
      <c r="F3891" s="10" t="s">
        <v>6009</v>
      </c>
      <c r="G3891" s="243">
        <v>1</v>
      </c>
      <c r="H3891" s="927"/>
      <c r="I3891" s="55" t="s">
        <v>17</v>
      </c>
      <c r="J3891" s="55"/>
      <c r="K3891" s="928"/>
      <c r="L3891" s="943"/>
      <c r="M3891" s="980"/>
      <c r="N3891" s="622"/>
    </row>
    <row r="3892" spans="1:14" s="5" customFormat="1" ht="11.25" x14ac:dyDescent="0.25">
      <c r="A3892" s="927"/>
      <c r="B3892" s="928"/>
      <c r="C3892" s="946"/>
      <c r="D3892" s="927"/>
      <c r="E3892" s="927"/>
      <c r="F3892" s="10" t="s">
        <v>1812</v>
      </c>
      <c r="G3892" s="243">
        <v>4</v>
      </c>
      <c r="H3892" s="927"/>
      <c r="I3892" s="55" t="s">
        <v>35</v>
      </c>
      <c r="J3892" s="55"/>
      <c r="K3892" s="928"/>
      <c r="L3892" s="943"/>
      <c r="M3892" s="980"/>
      <c r="N3892" s="622"/>
    </row>
    <row r="3893" spans="1:14" s="5" customFormat="1" ht="11.25" x14ac:dyDescent="0.25">
      <c r="A3893" s="927"/>
      <c r="B3893" s="928"/>
      <c r="C3893" s="946"/>
      <c r="D3893" s="927"/>
      <c r="E3893" s="927"/>
      <c r="F3893" s="10" t="s">
        <v>419</v>
      </c>
      <c r="G3893" s="243">
        <v>4</v>
      </c>
      <c r="H3893" s="927"/>
      <c r="I3893" s="55"/>
      <c r="J3893" s="55"/>
      <c r="K3893" s="928"/>
      <c r="L3893" s="943"/>
      <c r="M3893" s="980"/>
      <c r="N3893" s="622"/>
    </row>
    <row r="3894" spans="1:14" s="5" customFormat="1" ht="11.25" x14ac:dyDescent="0.25">
      <c r="A3894" s="927"/>
      <c r="B3894" s="928"/>
      <c r="C3894" s="946"/>
      <c r="D3894" s="927"/>
      <c r="E3894" s="927"/>
      <c r="F3894" s="10" t="s">
        <v>6171</v>
      </c>
      <c r="G3894" s="243">
        <v>1</v>
      </c>
      <c r="H3894" s="927"/>
      <c r="I3894" s="55" t="s">
        <v>6166</v>
      </c>
      <c r="J3894" s="55" t="s">
        <v>6167</v>
      </c>
      <c r="K3894" s="928"/>
      <c r="L3894" s="943"/>
      <c r="M3894" s="980"/>
      <c r="N3894" s="622"/>
    </row>
    <row r="3895" spans="1:14" s="5" customFormat="1" ht="11.25" x14ac:dyDescent="0.25">
      <c r="A3895" s="927"/>
      <c r="B3895" s="928"/>
      <c r="C3895" s="946"/>
      <c r="D3895" s="927"/>
      <c r="E3895" s="927"/>
      <c r="F3895" s="10" t="s">
        <v>6172</v>
      </c>
      <c r="G3895" s="243">
        <v>1</v>
      </c>
      <c r="H3895" s="927"/>
      <c r="I3895" s="55" t="s">
        <v>6168</v>
      </c>
      <c r="J3895" s="55" t="s">
        <v>6169</v>
      </c>
      <c r="K3895" s="928"/>
      <c r="L3895" s="943"/>
      <c r="M3895" s="980"/>
      <c r="N3895" s="622"/>
    </row>
    <row r="3896" spans="1:14" s="5" customFormat="1" ht="11.25" x14ac:dyDescent="0.25">
      <c r="A3896" s="927"/>
      <c r="B3896" s="928"/>
      <c r="C3896" s="946"/>
      <c r="D3896" s="927"/>
      <c r="E3896" s="927"/>
      <c r="F3896" s="10" t="s">
        <v>6030</v>
      </c>
      <c r="G3896" s="243">
        <v>1</v>
      </c>
      <c r="H3896" s="927"/>
      <c r="I3896" s="55"/>
      <c r="J3896" s="55"/>
      <c r="K3896" s="928"/>
      <c r="L3896" s="943"/>
      <c r="M3896" s="980"/>
      <c r="N3896" s="622"/>
    </row>
    <row r="3897" spans="1:14" s="5" customFormat="1" ht="11.25" x14ac:dyDescent="0.25">
      <c r="A3897" s="927"/>
      <c r="B3897" s="928"/>
      <c r="C3897" s="946"/>
      <c r="D3897" s="927"/>
      <c r="E3897" s="927"/>
      <c r="F3897" s="10" t="s">
        <v>1820</v>
      </c>
      <c r="G3897" s="243">
        <v>2</v>
      </c>
      <c r="H3897" s="927"/>
      <c r="I3897" s="55" t="s">
        <v>2675</v>
      </c>
      <c r="J3897" s="55"/>
      <c r="K3897" s="928"/>
      <c r="L3897" s="943"/>
      <c r="M3897" s="980"/>
      <c r="N3897" s="622"/>
    </row>
    <row r="3898" spans="1:14" s="5" customFormat="1" ht="11.25" x14ac:dyDescent="0.25">
      <c r="A3898" s="927"/>
      <c r="B3898" s="928"/>
      <c r="C3898" s="946"/>
      <c r="D3898" s="927"/>
      <c r="E3898" s="927"/>
      <c r="F3898" s="10" t="s">
        <v>6027</v>
      </c>
      <c r="G3898" s="243">
        <v>3</v>
      </c>
      <c r="H3898" s="927"/>
      <c r="I3898" s="55"/>
      <c r="J3898" s="55"/>
      <c r="K3898" s="928"/>
      <c r="L3898" s="943"/>
      <c r="M3898" s="980"/>
      <c r="N3898" s="622"/>
    </row>
    <row r="3899" spans="1:14" s="5" customFormat="1" ht="11.25" x14ac:dyDescent="0.25">
      <c r="A3899" s="927"/>
      <c r="B3899" s="928"/>
      <c r="C3899" s="946"/>
      <c r="D3899" s="927"/>
      <c r="E3899" s="927"/>
      <c r="F3899" s="10" t="s">
        <v>6173</v>
      </c>
      <c r="G3899" s="243">
        <v>1</v>
      </c>
      <c r="H3899" s="927"/>
      <c r="I3899" s="55"/>
      <c r="J3899" s="55"/>
      <c r="K3899" s="928"/>
      <c r="L3899" s="943"/>
      <c r="M3899" s="980"/>
      <c r="N3899" s="622"/>
    </row>
    <row r="3900" spans="1:14" s="5" customFormat="1" ht="11.25" x14ac:dyDescent="0.25">
      <c r="A3900" s="927"/>
      <c r="B3900" s="928"/>
      <c r="C3900" s="946"/>
      <c r="D3900" s="927"/>
      <c r="E3900" s="927"/>
      <c r="F3900" s="10" t="s">
        <v>6174</v>
      </c>
      <c r="G3900" s="243">
        <v>1</v>
      </c>
      <c r="H3900" s="927"/>
      <c r="I3900" s="55" t="s">
        <v>5485</v>
      </c>
      <c r="J3900" s="55" t="s">
        <v>6170</v>
      </c>
      <c r="K3900" s="928"/>
      <c r="L3900" s="943"/>
      <c r="M3900" s="980"/>
      <c r="N3900" s="622"/>
    </row>
    <row r="3901" spans="1:14" s="5" customFormat="1" ht="11.25" x14ac:dyDescent="0.25">
      <c r="A3901" s="927"/>
      <c r="B3901" s="928"/>
      <c r="C3901" s="946"/>
      <c r="D3901" s="927"/>
      <c r="E3901" s="927"/>
      <c r="F3901" s="10" t="s">
        <v>6028</v>
      </c>
      <c r="G3901" s="243">
        <v>1</v>
      </c>
      <c r="H3901" s="927"/>
      <c r="I3901" s="55"/>
      <c r="J3901" s="55"/>
      <c r="K3901" s="928"/>
      <c r="L3901" s="943"/>
      <c r="M3901" s="980"/>
      <c r="N3901" s="622"/>
    </row>
    <row r="3902" spans="1:14" s="5" customFormat="1" ht="11.25" x14ac:dyDescent="0.25">
      <c r="A3902" s="927"/>
      <c r="B3902" s="928"/>
      <c r="C3902" s="946"/>
      <c r="D3902" s="927"/>
      <c r="E3902" s="927"/>
      <c r="F3902" s="10" t="s">
        <v>6024</v>
      </c>
      <c r="G3902" s="243">
        <v>8</v>
      </c>
      <c r="H3902" s="927"/>
      <c r="I3902" s="55" t="s">
        <v>35</v>
      </c>
      <c r="J3902" s="55"/>
      <c r="K3902" s="928"/>
      <c r="L3902" s="943"/>
      <c r="M3902" s="980"/>
      <c r="N3902" s="622"/>
    </row>
    <row r="3903" spans="1:14" s="5" customFormat="1" ht="11.25" x14ac:dyDescent="0.25">
      <c r="A3903" s="927"/>
      <c r="B3903" s="928"/>
      <c r="C3903" s="946"/>
      <c r="D3903" s="927"/>
      <c r="E3903" s="927"/>
      <c r="F3903" s="10" t="s">
        <v>6029</v>
      </c>
      <c r="G3903" s="243">
        <v>1</v>
      </c>
      <c r="H3903" s="927"/>
      <c r="I3903" s="55"/>
      <c r="J3903" s="55"/>
      <c r="K3903" s="928"/>
      <c r="L3903" s="943"/>
      <c r="M3903" s="980"/>
      <c r="N3903" s="622"/>
    </row>
    <row r="3904" spans="1:14" s="5" customFormat="1" ht="11.25" x14ac:dyDescent="0.25">
      <c r="A3904" s="927"/>
      <c r="B3904" s="928"/>
      <c r="C3904" s="946"/>
      <c r="D3904" s="927"/>
      <c r="E3904" s="927"/>
      <c r="F3904" s="10" t="s">
        <v>6055</v>
      </c>
      <c r="G3904" s="243">
        <v>1</v>
      </c>
      <c r="H3904" s="927"/>
      <c r="I3904" s="55"/>
      <c r="J3904" s="55"/>
      <c r="K3904" s="928"/>
      <c r="L3904" s="943"/>
      <c r="M3904" s="980"/>
      <c r="N3904" s="622"/>
    </row>
    <row r="3905" spans="1:14" s="5" customFormat="1" ht="11.25" x14ac:dyDescent="0.25">
      <c r="A3905" s="927"/>
      <c r="B3905" s="928"/>
      <c r="C3905" s="946"/>
      <c r="D3905" s="927"/>
      <c r="E3905" s="927"/>
      <c r="F3905" s="10" t="s">
        <v>6056</v>
      </c>
      <c r="G3905" s="243">
        <v>1</v>
      </c>
      <c r="H3905" s="927"/>
      <c r="I3905" s="55"/>
      <c r="J3905" s="55"/>
      <c r="K3905" s="928"/>
      <c r="L3905" s="943"/>
      <c r="M3905" s="980"/>
      <c r="N3905" s="622"/>
    </row>
    <row r="3906" spans="1:14" s="3" customFormat="1" ht="11.25" x14ac:dyDescent="0.25">
      <c r="A3906" s="927" t="s">
        <v>7332</v>
      </c>
      <c r="B3906" s="928" t="s">
        <v>6690</v>
      </c>
      <c r="C3906" s="946" t="s">
        <v>6136</v>
      </c>
      <c r="D3906" s="927" t="s">
        <v>6694</v>
      </c>
      <c r="E3906" s="927" t="s">
        <v>6175</v>
      </c>
      <c r="F3906" s="12" t="s">
        <v>5985</v>
      </c>
      <c r="G3906" s="243">
        <v>1</v>
      </c>
      <c r="H3906" s="927" t="s">
        <v>6682</v>
      </c>
      <c r="I3906" s="10"/>
      <c r="J3906" s="55"/>
      <c r="K3906" s="928">
        <v>2</v>
      </c>
      <c r="L3906" s="943"/>
      <c r="M3906" s="979"/>
      <c r="N3906" s="681"/>
    </row>
    <row r="3907" spans="1:14" s="3" customFormat="1" ht="11.25" x14ac:dyDescent="0.25">
      <c r="A3907" s="927"/>
      <c r="B3907" s="928"/>
      <c r="C3907" s="946"/>
      <c r="D3907" s="927"/>
      <c r="E3907" s="927"/>
      <c r="F3907" s="12" t="s">
        <v>6000</v>
      </c>
      <c r="G3907" s="250">
        <v>1</v>
      </c>
      <c r="H3907" s="927"/>
      <c r="I3907" s="12" t="s">
        <v>438</v>
      </c>
      <c r="J3907" s="56" t="s">
        <v>5986</v>
      </c>
      <c r="K3907" s="928"/>
      <c r="L3907" s="943"/>
      <c r="M3907" s="980"/>
      <c r="N3907" s="681"/>
    </row>
    <row r="3908" spans="1:14" s="3" customFormat="1" ht="11.25" x14ac:dyDescent="0.25">
      <c r="A3908" s="927"/>
      <c r="B3908" s="928"/>
      <c r="C3908" s="946"/>
      <c r="D3908" s="927"/>
      <c r="E3908" s="927"/>
      <c r="F3908" s="12" t="s">
        <v>6000</v>
      </c>
      <c r="G3908" s="250">
        <v>1</v>
      </c>
      <c r="H3908" s="927"/>
      <c r="I3908" s="12" t="s">
        <v>438</v>
      </c>
      <c r="J3908" s="56" t="s">
        <v>5987</v>
      </c>
      <c r="K3908" s="928"/>
      <c r="L3908" s="943"/>
      <c r="M3908" s="980"/>
      <c r="N3908" s="681"/>
    </row>
    <row r="3909" spans="1:14" s="3" customFormat="1" ht="22.5" x14ac:dyDescent="0.25">
      <c r="A3909" s="927"/>
      <c r="B3909" s="928"/>
      <c r="C3909" s="946"/>
      <c r="D3909" s="927"/>
      <c r="E3909" s="927"/>
      <c r="F3909" s="12" t="s">
        <v>6000</v>
      </c>
      <c r="G3909" s="250">
        <v>1</v>
      </c>
      <c r="H3909" s="927"/>
      <c r="I3909" s="12" t="s">
        <v>438</v>
      </c>
      <c r="J3909" s="56" t="s">
        <v>5988</v>
      </c>
      <c r="K3909" s="928"/>
      <c r="L3909" s="943"/>
      <c r="M3909" s="980"/>
      <c r="N3909" s="681"/>
    </row>
    <row r="3910" spans="1:14" s="3" customFormat="1" ht="11.25" x14ac:dyDescent="0.25">
      <c r="A3910" s="927"/>
      <c r="B3910" s="928"/>
      <c r="C3910" s="946"/>
      <c r="D3910" s="927"/>
      <c r="E3910" s="927"/>
      <c r="F3910" s="12" t="s">
        <v>6001</v>
      </c>
      <c r="G3910" s="250">
        <v>2</v>
      </c>
      <c r="H3910" s="927"/>
      <c r="I3910" s="12"/>
      <c r="J3910" s="56"/>
      <c r="K3910" s="928"/>
      <c r="L3910" s="943"/>
      <c r="M3910" s="980"/>
      <c r="N3910" s="681"/>
    </row>
    <row r="3911" spans="1:14" s="3" customFormat="1" ht="11.25" x14ac:dyDescent="0.25">
      <c r="A3911" s="927"/>
      <c r="B3911" s="928"/>
      <c r="C3911" s="946"/>
      <c r="D3911" s="927"/>
      <c r="E3911" s="927"/>
      <c r="F3911" s="12" t="s">
        <v>6002</v>
      </c>
      <c r="G3911" s="250">
        <v>1</v>
      </c>
      <c r="H3911" s="927"/>
      <c r="I3911" s="12" t="s">
        <v>46</v>
      </c>
      <c r="J3911" s="56" t="s">
        <v>5989</v>
      </c>
      <c r="K3911" s="928"/>
      <c r="L3911" s="943"/>
      <c r="M3911" s="980"/>
      <c r="N3911" s="681"/>
    </row>
    <row r="3912" spans="1:14" s="3" customFormat="1" ht="11.25" x14ac:dyDescent="0.25">
      <c r="A3912" s="927"/>
      <c r="B3912" s="928"/>
      <c r="C3912" s="946"/>
      <c r="D3912" s="927"/>
      <c r="E3912" s="927"/>
      <c r="F3912" s="12" t="s">
        <v>6003</v>
      </c>
      <c r="G3912" s="250">
        <v>1</v>
      </c>
      <c r="H3912" s="927"/>
      <c r="I3912" s="12" t="s">
        <v>46</v>
      </c>
      <c r="J3912" s="56" t="s">
        <v>5990</v>
      </c>
      <c r="K3912" s="928"/>
      <c r="L3912" s="943"/>
      <c r="M3912" s="980"/>
      <c r="N3912" s="681"/>
    </row>
    <row r="3913" spans="1:14" s="3" customFormat="1" ht="11.25" x14ac:dyDescent="0.25">
      <c r="A3913" s="927"/>
      <c r="B3913" s="928"/>
      <c r="C3913" s="946"/>
      <c r="D3913" s="927"/>
      <c r="E3913" s="927"/>
      <c r="F3913" s="12" t="s">
        <v>6004</v>
      </c>
      <c r="G3913" s="250">
        <v>4</v>
      </c>
      <c r="H3913" s="927"/>
      <c r="I3913" s="12" t="s">
        <v>17</v>
      </c>
      <c r="J3913" s="56"/>
      <c r="K3913" s="928"/>
      <c r="L3913" s="943"/>
      <c r="M3913" s="980"/>
      <c r="N3913" s="681"/>
    </row>
    <row r="3914" spans="1:14" s="3" customFormat="1" ht="11.25" x14ac:dyDescent="0.25">
      <c r="A3914" s="927"/>
      <c r="B3914" s="928"/>
      <c r="C3914" s="946"/>
      <c r="D3914" s="927"/>
      <c r="E3914" s="927"/>
      <c r="F3914" s="12" t="s">
        <v>6005</v>
      </c>
      <c r="G3914" s="250">
        <v>6</v>
      </c>
      <c r="H3914" s="927"/>
      <c r="I3914" s="12" t="s">
        <v>5991</v>
      </c>
      <c r="J3914" s="56" t="s">
        <v>5992</v>
      </c>
      <c r="K3914" s="928"/>
      <c r="L3914" s="943"/>
      <c r="M3914" s="980"/>
      <c r="N3914" s="681"/>
    </row>
    <row r="3915" spans="1:14" s="3" customFormat="1" ht="11.25" x14ac:dyDescent="0.25">
      <c r="A3915" s="927"/>
      <c r="B3915" s="928"/>
      <c r="C3915" s="946"/>
      <c r="D3915" s="927"/>
      <c r="E3915" s="927"/>
      <c r="F3915" s="12" t="s">
        <v>5941</v>
      </c>
      <c r="G3915" s="250">
        <v>12</v>
      </c>
      <c r="H3915" s="927"/>
      <c r="I3915" s="12" t="s">
        <v>17</v>
      </c>
      <c r="J3915" s="56" t="s">
        <v>5993</v>
      </c>
      <c r="K3915" s="928"/>
      <c r="L3915" s="943"/>
      <c r="M3915" s="980"/>
      <c r="N3915" s="681"/>
    </row>
    <row r="3916" spans="1:14" s="3" customFormat="1" ht="11.25" x14ac:dyDescent="0.25">
      <c r="A3916" s="927"/>
      <c r="B3916" s="928"/>
      <c r="C3916" s="946"/>
      <c r="D3916" s="927"/>
      <c r="E3916" s="927"/>
      <c r="F3916" s="12" t="s">
        <v>69</v>
      </c>
      <c r="G3916" s="250">
        <v>1</v>
      </c>
      <c r="H3916" s="927"/>
      <c r="I3916" s="12" t="s">
        <v>13</v>
      </c>
      <c r="J3916" s="56" t="s">
        <v>5994</v>
      </c>
      <c r="K3916" s="928"/>
      <c r="L3916" s="943"/>
      <c r="M3916" s="980"/>
      <c r="N3916" s="681"/>
    </row>
    <row r="3917" spans="1:14" s="3" customFormat="1" ht="11.25" x14ac:dyDescent="0.25">
      <c r="A3917" s="927"/>
      <c r="B3917" s="928"/>
      <c r="C3917" s="946"/>
      <c r="D3917" s="927"/>
      <c r="E3917" s="927"/>
      <c r="F3917" s="12" t="s">
        <v>5942</v>
      </c>
      <c r="G3917" s="250">
        <v>10</v>
      </c>
      <c r="H3917" s="927"/>
      <c r="I3917" s="12"/>
      <c r="J3917" s="56"/>
      <c r="K3917" s="928"/>
      <c r="L3917" s="943"/>
      <c r="M3917" s="980"/>
      <c r="N3917" s="681"/>
    </row>
    <row r="3918" spans="1:14" s="3" customFormat="1" ht="11.25" x14ac:dyDescent="0.25">
      <c r="A3918" s="927"/>
      <c r="B3918" s="928"/>
      <c r="C3918" s="946"/>
      <c r="D3918" s="927"/>
      <c r="E3918" s="927"/>
      <c r="F3918" s="12" t="s">
        <v>6006</v>
      </c>
      <c r="G3918" s="250">
        <v>1</v>
      </c>
      <c r="H3918" s="927"/>
      <c r="I3918" s="12" t="s">
        <v>5995</v>
      </c>
      <c r="J3918" s="56" t="s">
        <v>5996</v>
      </c>
      <c r="K3918" s="928"/>
      <c r="L3918" s="943"/>
      <c r="M3918" s="980"/>
      <c r="N3918" s="681"/>
    </row>
    <row r="3919" spans="1:14" s="3" customFormat="1" ht="11.25" x14ac:dyDescent="0.25">
      <c r="A3919" s="927"/>
      <c r="B3919" s="928"/>
      <c r="C3919" s="946"/>
      <c r="D3919" s="927"/>
      <c r="E3919" s="927"/>
      <c r="F3919" s="12" t="s">
        <v>6007</v>
      </c>
      <c r="G3919" s="250">
        <v>1</v>
      </c>
      <c r="H3919" s="927"/>
      <c r="I3919" s="12" t="s">
        <v>5997</v>
      </c>
      <c r="J3919" s="56" t="s">
        <v>5998</v>
      </c>
      <c r="K3919" s="928"/>
      <c r="L3919" s="943"/>
      <c r="M3919" s="980"/>
      <c r="N3919" s="681"/>
    </row>
    <row r="3920" spans="1:14" s="3" customFormat="1" ht="11.25" x14ac:dyDescent="0.25">
      <c r="A3920" s="927"/>
      <c r="B3920" s="928"/>
      <c r="C3920" s="946"/>
      <c r="D3920" s="927"/>
      <c r="E3920" s="927"/>
      <c r="F3920" s="12" t="s">
        <v>5939</v>
      </c>
      <c r="G3920" s="250">
        <v>1</v>
      </c>
      <c r="H3920" s="927"/>
      <c r="I3920" s="12"/>
      <c r="J3920" s="56"/>
      <c r="K3920" s="928"/>
      <c r="L3920" s="943"/>
      <c r="M3920" s="980"/>
      <c r="N3920" s="681"/>
    </row>
    <row r="3921" spans="1:14" s="3" customFormat="1" ht="11.25" x14ac:dyDescent="0.25">
      <c r="A3921" s="927"/>
      <c r="B3921" s="928"/>
      <c r="C3921" s="946"/>
      <c r="D3921" s="927"/>
      <c r="E3921" s="927"/>
      <c r="F3921" s="12" t="s">
        <v>6000</v>
      </c>
      <c r="G3921" s="250">
        <v>1</v>
      </c>
      <c r="H3921" s="927"/>
      <c r="I3921" s="12" t="s">
        <v>438</v>
      </c>
      <c r="J3921" s="56" t="s">
        <v>5930</v>
      </c>
      <c r="K3921" s="928"/>
      <c r="L3921" s="943"/>
      <c r="M3921" s="980"/>
      <c r="N3921" s="681"/>
    </row>
    <row r="3922" spans="1:14" s="3" customFormat="1" ht="11.25" x14ac:dyDescent="0.25">
      <c r="A3922" s="927"/>
      <c r="B3922" s="928"/>
      <c r="C3922" s="946"/>
      <c r="D3922" s="927"/>
      <c r="E3922" s="927"/>
      <c r="F3922" s="12" t="s">
        <v>6008</v>
      </c>
      <c r="G3922" s="250">
        <v>1</v>
      </c>
      <c r="H3922" s="927"/>
      <c r="I3922" s="12" t="s">
        <v>5991</v>
      </c>
      <c r="J3922" s="56" t="s">
        <v>5999</v>
      </c>
      <c r="K3922" s="928"/>
      <c r="L3922" s="943"/>
      <c r="M3922" s="980"/>
      <c r="N3922" s="681"/>
    </row>
    <row r="3923" spans="1:14" s="3" customFormat="1" ht="11.25" x14ac:dyDescent="0.25">
      <c r="A3923" s="927"/>
      <c r="B3923" s="928"/>
      <c r="C3923" s="946"/>
      <c r="D3923" s="927"/>
      <c r="E3923" s="927"/>
      <c r="F3923" s="12" t="s">
        <v>6009</v>
      </c>
      <c r="G3923" s="250">
        <v>1</v>
      </c>
      <c r="H3923" s="927"/>
      <c r="I3923" s="12"/>
      <c r="J3923" s="56"/>
      <c r="K3923" s="928"/>
      <c r="L3923" s="943"/>
      <c r="M3923" s="980"/>
      <c r="N3923" s="681"/>
    </row>
    <row r="3924" spans="1:14" s="5" customFormat="1" ht="22.5" x14ac:dyDescent="0.25">
      <c r="A3924" s="239" t="s">
        <v>7333</v>
      </c>
      <c r="B3924" s="434" t="s">
        <v>6690</v>
      </c>
      <c r="C3924" s="435" t="s">
        <v>6136</v>
      </c>
      <c r="D3924" s="239" t="s">
        <v>6691</v>
      </c>
      <c r="E3924" s="239" t="s">
        <v>6049</v>
      </c>
      <c r="F3924" s="10" t="s">
        <v>6181</v>
      </c>
      <c r="G3924" s="243">
        <v>1</v>
      </c>
      <c r="H3924" s="359" t="s">
        <v>6682</v>
      </c>
      <c r="I3924" s="55" t="s">
        <v>5997</v>
      </c>
      <c r="J3924" s="55" t="s">
        <v>6180</v>
      </c>
      <c r="K3924" s="241">
        <v>2</v>
      </c>
      <c r="L3924" s="833"/>
      <c r="M3924" s="819"/>
      <c r="N3924" s="622"/>
    </row>
    <row r="3925" spans="1:14" s="5" customFormat="1" ht="11.25" x14ac:dyDescent="0.25">
      <c r="A3925" s="927" t="s">
        <v>7334</v>
      </c>
      <c r="B3925" s="928" t="s">
        <v>6690</v>
      </c>
      <c r="C3925" s="946" t="s">
        <v>6136</v>
      </c>
      <c r="D3925" s="927" t="s">
        <v>6692</v>
      </c>
      <c r="E3925" s="927" t="s">
        <v>6179</v>
      </c>
      <c r="F3925" s="10" t="s">
        <v>6000</v>
      </c>
      <c r="G3925" s="243">
        <v>1</v>
      </c>
      <c r="H3925" s="927" t="s">
        <v>6682</v>
      </c>
      <c r="I3925" s="55" t="s">
        <v>438</v>
      </c>
      <c r="J3925" s="55" t="s">
        <v>6182</v>
      </c>
      <c r="K3925" s="928">
        <v>2</v>
      </c>
      <c r="L3925" s="943"/>
      <c r="M3925" s="979"/>
      <c r="N3925" s="622"/>
    </row>
    <row r="3926" spans="1:14" s="5" customFormat="1" ht="11.25" x14ac:dyDescent="0.25">
      <c r="A3926" s="927"/>
      <c r="B3926" s="928"/>
      <c r="C3926" s="946"/>
      <c r="D3926" s="927"/>
      <c r="E3926" s="927"/>
      <c r="F3926" s="10" t="s">
        <v>6000</v>
      </c>
      <c r="G3926" s="243">
        <v>1</v>
      </c>
      <c r="H3926" s="927"/>
      <c r="I3926" s="55" t="s">
        <v>438</v>
      </c>
      <c r="J3926" s="55" t="s">
        <v>6183</v>
      </c>
      <c r="K3926" s="928"/>
      <c r="L3926" s="943"/>
      <c r="M3926" s="980"/>
      <c r="N3926" s="622"/>
    </row>
    <row r="3927" spans="1:14" s="5" customFormat="1" ht="22.5" x14ac:dyDescent="0.25">
      <c r="A3927" s="927"/>
      <c r="B3927" s="928"/>
      <c r="C3927" s="946"/>
      <c r="D3927" s="927"/>
      <c r="E3927" s="927"/>
      <c r="F3927" s="10" t="s">
        <v>6000</v>
      </c>
      <c r="G3927" s="243">
        <v>1</v>
      </c>
      <c r="H3927" s="927"/>
      <c r="I3927" s="55" t="s">
        <v>438</v>
      </c>
      <c r="J3927" s="55" t="s">
        <v>6184</v>
      </c>
      <c r="K3927" s="928"/>
      <c r="L3927" s="943"/>
      <c r="M3927" s="980"/>
      <c r="N3927" s="622"/>
    </row>
    <row r="3928" spans="1:14" s="3" customFormat="1" ht="11.25" x14ac:dyDescent="0.25">
      <c r="A3928" s="927" t="s">
        <v>7335</v>
      </c>
      <c r="B3928" s="928" t="s">
        <v>6690</v>
      </c>
      <c r="C3928" s="946" t="s">
        <v>6136</v>
      </c>
      <c r="D3928" s="927" t="s">
        <v>6811</v>
      </c>
      <c r="E3928" s="927" t="s">
        <v>6136</v>
      </c>
      <c r="F3928" s="12" t="s">
        <v>4918</v>
      </c>
      <c r="G3928" s="243">
        <v>1</v>
      </c>
      <c r="H3928" s="927" t="s">
        <v>6682</v>
      </c>
      <c r="I3928" s="10"/>
      <c r="J3928" s="55"/>
      <c r="K3928" s="928">
        <v>2</v>
      </c>
      <c r="L3928" s="943"/>
      <c r="M3928" s="979"/>
      <c r="N3928" s="681"/>
    </row>
    <row r="3929" spans="1:14" s="3" customFormat="1" ht="11.25" x14ac:dyDescent="0.25">
      <c r="A3929" s="927"/>
      <c r="B3929" s="928"/>
      <c r="C3929" s="946"/>
      <c r="D3929" s="927"/>
      <c r="E3929" s="927"/>
      <c r="F3929" s="12" t="s">
        <v>6188</v>
      </c>
      <c r="G3929" s="243">
        <v>1</v>
      </c>
      <c r="H3929" s="927"/>
      <c r="I3929" s="10"/>
      <c r="J3929" s="55" t="s">
        <v>6185</v>
      </c>
      <c r="K3929" s="928"/>
      <c r="L3929" s="943"/>
      <c r="M3929" s="980"/>
      <c r="N3929" s="681"/>
    </row>
    <row r="3930" spans="1:14" s="3" customFormat="1" ht="11.25" x14ac:dyDescent="0.25">
      <c r="A3930" s="927"/>
      <c r="B3930" s="928"/>
      <c r="C3930" s="946"/>
      <c r="D3930" s="927"/>
      <c r="E3930" s="927"/>
      <c r="F3930" s="12" t="s">
        <v>6189</v>
      </c>
      <c r="G3930" s="243">
        <v>1</v>
      </c>
      <c r="H3930" s="927"/>
      <c r="I3930" s="10"/>
      <c r="J3930" s="55"/>
      <c r="K3930" s="928"/>
      <c r="L3930" s="943"/>
      <c r="M3930" s="980"/>
      <c r="N3930" s="681"/>
    </row>
    <row r="3931" spans="1:14" s="3" customFormat="1" ht="11.25" x14ac:dyDescent="0.25">
      <c r="A3931" s="927"/>
      <c r="B3931" s="928"/>
      <c r="C3931" s="946"/>
      <c r="D3931" s="927"/>
      <c r="E3931" s="927"/>
      <c r="F3931" s="12" t="s">
        <v>6115</v>
      </c>
      <c r="G3931" s="243">
        <v>3</v>
      </c>
      <c r="H3931" s="927"/>
      <c r="I3931" s="10"/>
      <c r="J3931" s="55"/>
      <c r="K3931" s="928"/>
      <c r="L3931" s="943"/>
      <c r="M3931" s="980"/>
      <c r="N3931" s="681"/>
    </row>
    <row r="3932" spans="1:14" s="3" customFormat="1" ht="11.25" x14ac:dyDescent="0.25">
      <c r="A3932" s="927"/>
      <c r="B3932" s="928"/>
      <c r="C3932" s="946"/>
      <c r="D3932" s="927"/>
      <c r="E3932" s="927"/>
      <c r="F3932" s="12" t="s">
        <v>6058</v>
      </c>
      <c r="G3932" s="243">
        <v>1</v>
      </c>
      <c r="H3932" s="927"/>
      <c r="I3932" s="10"/>
      <c r="J3932" s="55"/>
      <c r="K3932" s="928"/>
      <c r="L3932" s="943"/>
      <c r="M3932" s="980"/>
      <c r="N3932" s="681"/>
    </row>
    <row r="3933" spans="1:14" s="3" customFormat="1" ht="11.25" x14ac:dyDescent="0.25">
      <c r="A3933" s="927"/>
      <c r="B3933" s="928"/>
      <c r="C3933" s="946"/>
      <c r="D3933" s="927"/>
      <c r="E3933" s="927"/>
      <c r="F3933" s="12" t="s">
        <v>6190</v>
      </c>
      <c r="G3933" s="243">
        <v>1</v>
      </c>
      <c r="H3933" s="927"/>
      <c r="I3933" s="10" t="s">
        <v>5997</v>
      </c>
      <c r="J3933" s="55" t="s">
        <v>6180</v>
      </c>
      <c r="K3933" s="928"/>
      <c r="L3933" s="943"/>
      <c r="M3933" s="980"/>
      <c r="N3933" s="681"/>
    </row>
    <row r="3934" spans="1:14" s="3" customFormat="1" ht="11.25" x14ac:dyDescent="0.25">
      <c r="A3934" s="927"/>
      <c r="B3934" s="928"/>
      <c r="C3934" s="946"/>
      <c r="D3934" s="927"/>
      <c r="E3934" s="927"/>
      <c r="F3934" s="12" t="s">
        <v>69</v>
      </c>
      <c r="G3934" s="243">
        <v>1</v>
      </c>
      <c r="H3934" s="927"/>
      <c r="I3934" s="10" t="s">
        <v>13</v>
      </c>
      <c r="J3934" s="55" t="s">
        <v>6186</v>
      </c>
      <c r="K3934" s="928"/>
      <c r="L3934" s="943"/>
      <c r="M3934" s="980"/>
      <c r="N3934" s="681"/>
    </row>
    <row r="3935" spans="1:14" s="3" customFormat="1" ht="11.25" x14ac:dyDescent="0.25">
      <c r="A3935" s="927"/>
      <c r="B3935" s="928"/>
      <c r="C3935" s="946"/>
      <c r="D3935" s="927"/>
      <c r="E3935" s="927"/>
      <c r="F3935" s="12" t="s">
        <v>6050</v>
      </c>
      <c r="G3935" s="243">
        <v>1</v>
      </c>
      <c r="H3935" s="927"/>
      <c r="I3935" s="10" t="s">
        <v>6045</v>
      </c>
      <c r="J3935" s="55" t="s">
        <v>6045</v>
      </c>
      <c r="K3935" s="928"/>
      <c r="L3935" s="943"/>
      <c r="M3935" s="980"/>
      <c r="N3935" s="681"/>
    </row>
    <row r="3936" spans="1:14" s="3" customFormat="1" ht="11.25" x14ac:dyDescent="0.25">
      <c r="A3936" s="927"/>
      <c r="B3936" s="928"/>
      <c r="C3936" s="946"/>
      <c r="D3936" s="927"/>
      <c r="E3936" s="927"/>
      <c r="F3936" s="12" t="s">
        <v>6052</v>
      </c>
      <c r="G3936" s="243">
        <v>1</v>
      </c>
      <c r="H3936" s="927"/>
      <c r="I3936" s="10"/>
      <c r="J3936" s="55"/>
      <c r="K3936" s="928"/>
      <c r="L3936" s="943"/>
      <c r="M3936" s="980"/>
      <c r="N3936" s="681"/>
    </row>
    <row r="3937" spans="1:14" s="3" customFormat="1" ht="11.25" x14ac:dyDescent="0.25">
      <c r="A3937" s="927"/>
      <c r="B3937" s="928"/>
      <c r="C3937" s="946"/>
      <c r="D3937" s="927"/>
      <c r="E3937" s="927"/>
      <c r="F3937" s="12" t="s">
        <v>6054</v>
      </c>
      <c r="G3937" s="243">
        <v>2</v>
      </c>
      <c r="H3937" s="927"/>
      <c r="I3937" s="10"/>
      <c r="J3937" s="55"/>
      <c r="K3937" s="928"/>
      <c r="L3937" s="943"/>
      <c r="M3937" s="980"/>
      <c r="N3937" s="681"/>
    </row>
    <row r="3938" spans="1:14" s="3" customFormat="1" ht="11.25" x14ac:dyDescent="0.25">
      <c r="A3938" s="927"/>
      <c r="B3938" s="928"/>
      <c r="C3938" s="946"/>
      <c r="D3938" s="927"/>
      <c r="E3938" s="927"/>
      <c r="F3938" s="12" t="s">
        <v>6009</v>
      </c>
      <c r="G3938" s="243">
        <v>2</v>
      </c>
      <c r="H3938" s="927"/>
      <c r="I3938" s="10"/>
      <c r="J3938" s="55"/>
      <c r="K3938" s="928"/>
      <c r="L3938" s="943"/>
      <c r="M3938" s="980"/>
      <c r="N3938" s="681"/>
    </row>
    <row r="3939" spans="1:14" s="3" customFormat="1" ht="11.25" x14ac:dyDescent="0.25">
      <c r="A3939" s="927"/>
      <c r="B3939" s="928"/>
      <c r="C3939" s="946"/>
      <c r="D3939" s="927"/>
      <c r="E3939" s="927"/>
      <c r="F3939" s="12" t="s">
        <v>6028</v>
      </c>
      <c r="G3939" s="243">
        <v>5</v>
      </c>
      <c r="H3939" s="927"/>
      <c r="I3939" s="10"/>
      <c r="J3939" s="55"/>
      <c r="K3939" s="928"/>
      <c r="L3939" s="943"/>
      <c r="M3939" s="980"/>
      <c r="N3939" s="681"/>
    </row>
    <row r="3940" spans="1:14" s="3" customFormat="1" ht="11.25" x14ac:dyDescent="0.25">
      <c r="A3940" s="927"/>
      <c r="B3940" s="928"/>
      <c r="C3940" s="946"/>
      <c r="D3940" s="927"/>
      <c r="E3940" s="927"/>
      <c r="F3940" s="12" t="s">
        <v>1812</v>
      </c>
      <c r="G3940" s="243">
        <v>6</v>
      </c>
      <c r="H3940" s="927"/>
      <c r="I3940" s="10"/>
      <c r="J3940" s="55"/>
      <c r="K3940" s="928"/>
      <c r="L3940" s="943"/>
      <c r="M3940" s="980"/>
      <c r="N3940" s="681"/>
    </row>
    <row r="3941" spans="1:14" s="3" customFormat="1" ht="11.25" x14ac:dyDescent="0.25">
      <c r="A3941" s="927"/>
      <c r="B3941" s="928"/>
      <c r="C3941" s="946"/>
      <c r="D3941" s="927"/>
      <c r="E3941" s="927"/>
      <c r="F3941" s="12" t="s">
        <v>419</v>
      </c>
      <c r="G3941" s="243">
        <v>9</v>
      </c>
      <c r="H3941" s="927"/>
      <c r="I3941" s="10"/>
      <c r="J3941" s="55"/>
      <c r="K3941" s="928"/>
      <c r="L3941" s="943"/>
      <c r="M3941" s="980"/>
      <c r="N3941" s="681"/>
    </row>
    <row r="3942" spans="1:14" s="3" customFormat="1" ht="11.25" x14ac:dyDescent="0.25">
      <c r="A3942" s="927"/>
      <c r="B3942" s="928"/>
      <c r="C3942" s="946"/>
      <c r="D3942" s="927"/>
      <c r="E3942" s="927"/>
      <c r="F3942" s="12" t="s">
        <v>6191</v>
      </c>
      <c r="G3942" s="243">
        <v>24</v>
      </c>
      <c r="H3942" s="927"/>
      <c r="I3942" s="10"/>
      <c r="J3942" s="55"/>
      <c r="K3942" s="928"/>
      <c r="L3942" s="943"/>
      <c r="M3942" s="980"/>
      <c r="N3942" s="681"/>
    </row>
    <row r="3943" spans="1:14" s="3" customFormat="1" ht="11.25" x14ac:dyDescent="0.25">
      <c r="A3943" s="927"/>
      <c r="B3943" s="928"/>
      <c r="C3943" s="946"/>
      <c r="D3943" s="927"/>
      <c r="E3943" s="927"/>
      <c r="F3943" s="12" t="s">
        <v>6192</v>
      </c>
      <c r="G3943" s="243">
        <v>1</v>
      </c>
      <c r="H3943" s="927"/>
      <c r="I3943" s="10" t="s">
        <v>17</v>
      </c>
      <c r="J3943" s="55" t="s">
        <v>5993</v>
      </c>
      <c r="K3943" s="928"/>
      <c r="L3943" s="943"/>
      <c r="M3943" s="980"/>
      <c r="N3943" s="681"/>
    </row>
    <row r="3944" spans="1:14" s="3" customFormat="1" ht="11.25" x14ac:dyDescent="0.25">
      <c r="A3944" s="927"/>
      <c r="B3944" s="928"/>
      <c r="C3944" s="946"/>
      <c r="D3944" s="927"/>
      <c r="E3944" s="927"/>
      <c r="F3944" s="12" t="s">
        <v>6192</v>
      </c>
      <c r="G3944" s="243">
        <v>2</v>
      </c>
      <c r="H3944" s="927"/>
      <c r="I3944" s="10"/>
      <c r="J3944" s="55"/>
      <c r="K3944" s="928"/>
      <c r="L3944" s="943"/>
      <c r="M3944" s="980"/>
      <c r="N3944" s="681"/>
    </row>
    <row r="3945" spans="1:14" s="3" customFormat="1" ht="11.25" x14ac:dyDescent="0.25">
      <c r="A3945" s="927"/>
      <c r="B3945" s="928"/>
      <c r="C3945" s="946"/>
      <c r="D3945" s="927"/>
      <c r="E3945" s="927"/>
      <c r="F3945" s="12" t="s">
        <v>6193</v>
      </c>
      <c r="G3945" s="243">
        <v>3</v>
      </c>
      <c r="H3945" s="927"/>
      <c r="I3945" s="10"/>
      <c r="J3945" s="55"/>
      <c r="K3945" s="928"/>
      <c r="L3945" s="943"/>
      <c r="M3945" s="980"/>
      <c r="N3945" s="681"/>
    </row>
    <row r="3946" spans="1:14" s="3" customFormat="1" ht="11.25" x14ac:dyDescent="0.25">
      <c r="A3946" s="927"/>
      <c r="B3946" s="928"/>
      <c r="C3946" s="946"/>
      <c r="D3946" s="927"/>
      <c r="E3946" s="927"/>
      <c r="F3946" s="12" t="s">
        <v>6194</v>
      </c>
      <c r="G3946" s="243">
        <v>2</v>
      </c>
      <c r="H3946" s="927"/>
      <c r="I3946" s="10"/>
      <c r="J3946" s="55"/>
      <c r="K3946" s="928"/>
      <c r="L3946" s="943"/>
      <c r="M3946" s="980"/>
      <c r="N3946" s="681"/>
    </row>
    <row r="3947" spans="1:14" s="3" customFormat="1" ht="11.25" x14ac:dyDescent="0.25">
      <c r="A3947" s="927"/>
      <c r="B3947" s="928"/>
      <c r="C3947" s="946"/>
      <c r="D3947" s="927"/>
      <c r="E3947" s="927"/>
      <c r="F3947" s="12" t="s">
        <v>6056</v>
      </c>
      <c r="G3947" s="243">
        <v>4</v>
      </c>
      <c r="H3947" s="927"/>
      <c r="I3947" s="10"/>
      <c r="J3947" s="55"/>
      <c r="K3947" s="928"/>
      <c r="L3947" s="943"/>
      <c r="M3947" s="980"/>
      <c r="N3947" s="681"/>
    </row>
    <row r="3948" spans="1:14" s="3" customFormat="1" ht="11.25" x14ac:dyDescent="0.25">
      <c r="A3948" s="927"/>
      <c r="B3948" s="928"/>
      <c r="C3948" s="946"/>
      <c r="D3948" s="927"/>
      <c r="E3948" s="927"/>
      <c r="F3948" s="12" t="s">
        <v>6055</v>
      </c>
      <c r="G3948" s="243">
        <v>8</v>
      </c>
      <c r="H3948" s="927"/>
      <c r="I3948" s="10"/>
      <c r="J3948" s="55"/>
      <c r="K3948" s="928"/>
      <c r="L3948" s="943"/>
      <c r="M3948" s="980"/>
      <c r="N3948" s="681"/>
    </row>
    <row r="3949" spans="1:14" s="3" customFormat="1" ht="11.25" x14ac:dyDescent="0.25">
      <c r="A3949" s="927"/>
      <c r="B3949" s="928"/>
      <c r="C3949" s="946"/>
      <c r="D3949" s="927"/>
      <c r="E3949" s="927"/>
      <c r="F3949" s="12" t="s">
        <v>6030</v>
      </c>
      <c r="G3949" s="243">
        <v>2</v>
      </c>
      <c r="H3949" s="927"/>
      <c r="I3949" s="10"/>
      <c r="J3949" s="55"/>
      <c r="K3949" s="928"/>
      <c r="L3949" s="943"/>
      <c r="M3949" s="980"/>
      <c r="N3949" s="681"/>
    </row>
    <row r="3950" spans="1:14" s="3" customFormat="1" ht="11.25" x14ac:dyDescent="0.25">
      <c r="A3950" s="927"/>
      <c r="B3950" s="928"/>
      <c r="C3950" s="946"/>
      <c r="D3950" s="927"/>
      <c r="E3950" s="927"/>
      <c r="F3950" s="12" t="s">
        <v>1818</v>
      </c>
      <c r="G3950" s="243">
        <v>2</v>
      </c>
      <c r="H3950" s="927"/>
      <c r="I3950" s="10"/>
      <c r="J3950" s="55"/>
      <c r="K3950" s="928"/>
      <c r="L3950" s="943"/>
      <c r="M3950" s="980"/>
      <c r="N3950" s="681"/>
    </row>
    <row r="3951" spans="1:14" s="3" customFormat="1" ht="11.25" x14ac:dyDescent="0.25">
      <c r="A3951" s="927"/>
      <c r="B3951" s="928"/>
      <c r="C3951" s="946"/>
      <c r="D3951" s="927"/>
      <c r="E3951" s="927"/>
      <c r="F3951" s="12" t="s">
        <v>1820</v>
      </c>
      <c r="G3951" s="243">
        <v>3</v>
      </c>
      <c r="H3951" s="927"/>
      <c r="I3951" s="10"/>
      <c r="J3951" s="55"/>
      <c r="K3951" s="928"/>
      <c r="L3951" s="943"/>
      <c r="M3951" s="980"/>
      <c r="N3951" s="681"/>
    </row>
    <row r="3952" spans="1:14" s="3" customFormat="1" ht="11.25" x14ac:dyDescent="0.25">
      <c r="A3952" s="927"/>
      <c r="B3952" s="928"/>
      <c r="C3952" s="946"/>
      <c r="D3952" s="927"/>
      <c r="E3952" s="927"/>
      <c r="F3952" s="12" t="s">
        <v>6171</v>
      </c>
      <c r="G3952" s="243">
        <v>3</v>
      </c>
      <c r="H3952" s="927"/>
      <c r="I3952" s="10" t="s">
        <v>6187</v>
      </c>
      <c r="J3952" s="55"/>
      <c r="K3952" s="928"/>
      <c r="L3952" s="943"/>
      <c r="M3952" s="980"/>
      <c r="N3952" s="681"/>
    </row>
    <row r="3953" spans="1:14" s="3" customFormat="1" ht="11.25" x14ac:dyDescent="0.25">
      <c r="A3953" s="927"/>
      <c r="B3953" s="928"/>
      <c r="C3953" s="946"/>
      <c r="D3953" s="927"/>
      <c r="E3953" s="927"/>
      <c r="F3953" s="12" t="s">
        <v>6172</v>
      </c>
      <c r="G3953" s="243">
        <v>1</v>
      </c>
      <c r="H3953" s="927"/>
      <c r="I3953" s="10"/>
      <c r="J3953" s="55"/>
      <c r="K3953" s="928"/>
      <c r="L3953" s="943"/>
      <c r="M3953" s="980"/>
      <c r="N3953" s="681"/>
    </row>
    <row r="3954" spans="1:14" s="3" customFormat="1" ht="11.25" x14ac:dyDescent="0.25">
      <c r="A3954" s="927"/>
      <c r="B3954" s="928"/>
      <c r="C3954" s="946"/>
      <c r="D3954" s="927"/>
      <c r="E3954" s="927"/>
      <c r="F3954" s="12" t="s">
        <v>6051</v>
      </c>
      <c r="G3954" s="243">
        <v>1</v>
      </c>
      <c r="H3954" s="927"/>
      <c r="I3954" s="10"/>
      <c r="J3954" s="55"/>
      <c r="K3954" s="928"/>
      <c r="L3954" s="943"/>
      <c r="M3954" s="980"/>
      <c r="N3954" s="681"/>
    </row>
    <row r="3955" spans="1:14" s="3" customFormat="1" ht="11.25" x14ac:dyDescent="0.25">
      <c r="A3955" s="927"/>
      <c r="B3955" s="928"/>
      <c r="C3955" s="946"/>
      <c r="D3955" s="927"/>
      <c r="E3955" s="927"/>
      <c r="F3955" s="12" t="s">
        <v>1812</v>
      </c>
      <c r="G3955" s="243">
        <v>3</v>
      </c>
      <c r="H3955" s="927"/>
      <c r="I3955" s="10"/>
      <c r="J3955" s="55"/>
      <c r="K3955" s="928"/>
      <c r="L3955" s="943"/>
      <c r="M3955" s="980"/>
      <c r="N3955" s="681"/>
    </row>
    <row r="3956" spans="1:14" s="3" customFormat="1" ht="11.25" x14ac:dyDescent="0.25">
      <c r="A3956" s="927"/>
      <c r="B3956" s="928"/>
      <c r="C3956" s="946"/>
      <c r="D3956" s="927"/>
      <c r="E3956" s="927"/>
      <c r="F3956" s="12" t="s">
        <v>1810</v>
      </c>
      <c r="G3956" s="243">
        <v>2</v>
      </c>
      <c r="H3956" s="927"/>
      <c r="I3956" s="10"/>
      <c r="J3956" s="55"/>
      <c r="K3956" s="928"/>
      <c r="L3956" s="943"/>
      <c r="M3956" s="980"/>
      <c r="N3956" s="681"/>
    </row>
    <row r="3957" spans="1:14" s="3" customFormat="1" ht="11.25" x14ac:dyDescent="0.25">
      <c r="A3957" s="927"/>
      <c r="B3957" s="928"/>
      <c r="C3957" s="946"/>
      <c r="D3957" s="927"/>
      <c r="E3957" s="927"/>
      <c r="F3957" s="12" t="s">
        <v>414</v>
      </c>
      <c r="G3957" s="243">
        <v>6</v>
      </c>
      <c r="H3957" s="927"/>
      <c r="I3957" s="10"/>
      <c r="J3957" s="55"/>
      <c r="K3957" s="928"/>
      <c r="L3957" s="943"/>
      <c r="M3957" s="980"/>
      <c r="N3957" s="681"/>
    </row>
    <row r="3958" spans="1:14" s="3" customFormat="1" ht="11.25" x14ac:dyDescent="0.25">
      <c r="A3958" s="927"/>
      <c r="B3958" s="928"/>
      <c r="C3958" s="946"/>
      <c r="D3958" s="927"/>
      <c r="E3958" s="927"/>
      <c r="F3958" s="12" t="s">
        <v>69</v>
      </c>
      <c r="G3958" s="243">
        <v>1</v>
      </c>
      <c r="H3958" s="927"/>
      <c r="I3958" s="10" t="s">
        <v>836</v>
      </c>
      <c r="J3958" s="55"/>
      <c r="K3958" s="928"/>
      <c r="L3958" s="943"/>
      <c r="M3958" s="980"/>
      <c r="N3958" s="681"/>
    </row>
    <row r="3959" spans="1:14" s="3" customFormat="1" ht="11.25" x14ac:dyDescent="0.25">
      <c r="A3959" s="927"/>
      <c r="B3959" s="928"/>
      <c r="C3959" s="946"/>
      <c r="D3959" s="927"/>
      <c r="E3959" s="927"/>
      <c r="F3959" s="12" t="s">
        <v>6195</v>
      </c>
      <c r="G3959" s="243">
        <v>1</v>
      </c>
      <c r="H3959" s="927"/>
      <c r="I3959" s="10"/>
      <c r="J3959" s="55"/>
      <c r="K3959" s="928"/>
      <c r="L3959" s="943"/>
      <c r="M3959" s="980"/>
      <c r="N3959" s="681"/>
    </row>
    <row r="3960" spans="1:14" s="3" customFormat="1" ht="11.25" x14ac:dyDescent="0.25">
      <c r="A3960" s="927"/>
      <c r="B3960" s="928"/>
      <c r="C3960" s="946"/>
      <c r="D3960" s="927"/>
      <c r="E3960" s="927"/>
      <c r="F3960" s="12" t="s">
        <v>6072</v>
      </c>
      <c r="G3960" s="243">
        <v>1</v>
      </c>
      <c r="H3960" s="927"/>
      <c r="I3960" s="10" t="s">
        <v>46</v>
      </c>
      <c r="J3960" s="55"/>
      <c r="K3960" s="928"/>
      <c r="L3960" s="943"/>
      <c r="M3960" s="980"/>
      <c r="N3960" s="681"/>
    </row>
    <row r="3961" spans="1:14" s="3" customFormat="1" ht="11.25" x14ac:dyDescent="0.25">
      <c r="A3961" s="927"/>
      <c r="B3961" s="928"/>
      <c r="C3961" s="946"/>
      <c r="D3961" s="927"/>
      <c r="E3961" s="927"/>
      <c r="F3961" s="12" t="s">
        <v>6003</v>
      </c>
      <c r="G3961" s="243">
        <v>1</v>
      </c>
      <c r="H3961" s="927"/>
      <c r="I3961" s="10" t="s">
        <v>46</v>
      </c>
      <c r="J3961" s="55"/>
      <c r="K3961" s="928"/>
      <c r="L3961" s="943"/>
      <c r="M3961" s="980"/>
      <c r="N3961" s="681"/>
    </row>
    <row r="3962" spans="1:14" s="3" customFormat="1" ht="11.25" x14ac:dyDescent="0.25">
      <c r="A3962" s="927"/>
      <c r="B3962" s="928"/>
      <c r="C3962" s="946"/>
      <c r="D3962" s="927"/>
      <c r="E3962" s="927"/>
      <c r="F3962" s="12" t="s">
        <v>6062</v>
      </c>
      <c r="G3962" s="243">
        <v>1</v>
      </c>
      <c r="H3962" s="927"/>
      <c r="I3962" s="10"/>
      <c r="J3962" s="55"/>
      <c r="K3962" s="928"/>
      <c r="L3962" s="943"/>
      <c r="M3962" s="980"/>
      <c r="N3962" s="681"/>
    </row>
    <row r="3963" spans="1:14" s="3" customFormat="1" ht="11.25" x14ac:dyDescent="0.25">
      <c r="A3963" s="927"/>
      <c r="B3963" s="928"/>
      <c r="C3963" s="946"/>
      <c r="D3963" s="927"/>
      <c r="E3963" s="927"/>
      <c r="F3963" s="12" t="s">
        <v>6000</v>
      </c>
      <c r="G3963" s="243">
        <v>1</v>
      </c>
      <c r="H3963" s="927"/>
      <c r="I3963" s="10" t="s">
        <v>438</v>
      </c>
      <c r="J3963" s="55"/>
      <c r="K3963" s="928"/>
      <c r="L3963" s="943"/>
      <c r="M3963" s="980"/>
      <c r="N3963" s="681"/>
    </row>
    <row r="3964" spans="1:14" ht="22.5" x14ac:dyDescent="0.25">
      <c r="A3964" s="927" t="s">
        <v>7336</v>
      </c>
      <c r="B3964" s="928" t="s">
        <v>532</v>
      </c>
      <c r="C3964" s="946" t="s">
        <v>6136</v>
      </c>
      <c r="D3964" s="927" t="s">
        <v>6715</v>
      </c>
      <c r="E3964" s="927" t="s">
        <v>6201</v>
      </c>
      <c r="F3964" s="12" t="s">
        <v>6126</v>
      </c>
      <c r="G3964" s="250">
        <v>94</v>
      </c>
      <c r="H3964" s="927" t="s">
        <v>6682</v>
      </c>
      <c r="I3964" s="12" t="s">
        <v>6121</v>
      </c>
      <c r="J3964" s="56" t="s">
        <v>6196</v>
      </c>
      <c r="K3964" s="928">
        <v>2</v>
      </c>
      <c r="L3964" s="943"/>
      <c r="M3964" s="979"/>
    </row>
    <row r="3965" spans="1:14" ht="11.25" x14ac:dyDescent="0.25">
      <c r="A3965" s="927"/>
      <c r="B3965" s="928"/>
      <c r="C3965" s="946"/>
      <c r="D3965" s="927"/>
      <c r="E3965" s="927"/>
      <c r="F3965" s="12" t="s">
        <v>6127</v>
      </c>
      <c r="G3965" s="250">
        <v>198</v>
      </c>
      <c r="H3965" s="927"/>
      <c r="I3965" s="12" t="s">
        <v>6197</v>
      </c>
      <c r="J3965" s="56"/>
      <c r="K3965" s="928"/>
      <c r="L3965" s="943"/>
      <c r="M3965" s="980"/>
    </row>
    <row r="3966" spans="1:14" ht="11.25" x14ac:dyDescent="0.25">
      <c r="A3966" s="927"/>
      <c r="B3966" s="928"/>
      <c r="C3966" s="946"/>
      <c r="D3966" s="927"/>
      <c r="E3966" s="927"/>
      <c r="F3966" s="12" t="s">
        <v>5980</v>
      </c>
      <c r="G3966" s="250">
        <v>94</v>
      </c>
      <c r="H3966" s="927"/>
      <c r="I3966" s="12" t="s">
        <v>46</v>
      </c>
      <c r="J3966" s="56"/>
      <c r="K3966" s="928"/>
      <c r="L3966" s="943"/>
      <c r="M3966" s="980"/>
    </row>
    <row r="3967" spans="1:14" ht="11.25" x14ac:dyDescent="0.25">
      <c r="A3967" s="927"/>
      <c r="B3967" s="928"/>
      <c r="C3967" s="946"/>
      <c r="D3967" s="927"/>
      <c r="E3967" s="927"/>
      <c r="F3967" s="12" t="s">
        <v>414</v>
      </c>
      <c r="G3967" s="250">
        <v>198</v>
      </c>
      <c r="H3967" s="927"/>
      <c r="I3967" s="12"/>
      <c r="J3967" s="56"/>
      <c r="K3967" s="928"/>
      <c r="L3967" s="943"/>
      <c r="M3967" s="980"/>
    </row>
    <row r="3968" spans="1:14" ht="11.25" x14ac:dyDescent="0.25">
      <c r="A3968" s="927"/>
      <c r="B3968" s="928"/>
      <c r="C3968" s="946"/>
      <c r="D3968" s="927"/>
      <c r="E3968" s="927"/>
      <c r="F3968" s="12" t="s">
        <v>6128</v>
      </c>
      <c r="G3968" s="250">
        <v>94</v>
      </c>
      <c r="H3968" s="927"/>
      <c r="I3968" s="12"/>
      <c r="J3968" s="56"/>
      <c r="K3968" s="928"/>
      <c r="L3968" s="943"/>
      <c r="M3968" s="980"/>
    </row>
    <row r="3969" spans="1:13" ht="11.25" x14ac:dyDescent="0.25">
      <c r="A3969" s="927"/>
      <c r="B3969" s="928"/>
      <c r="C3969" s="946"/>
      <c r="D3969" s="927"/>
      <c r="E3969" s="927"/>
      <c r="F3969" s="12" t="s">
        <v>6003</v>
      </c>
      <c r="G3969" s="250">
        <v>198</v>
      </c>
      <c r="H3969" s="927"/>
      <c r="I3969" s="12" t="s">
        <v>6197</v>
      </c>
      <c r="J3969" s="56"/>
      <c r="K3969" s="928"/>
      <c r="L3969" s="943"/>
      <c r="M3969" s="980"/>
    </row>
    <row r="3970" spans="1:13" ht="22.5" x14ac:dyDescent="0.25">
      <c r="A3970" s="927" t="s">
        <v>7337</v>
      </c>
      <c r="B3970" s="928" t="s">
        <v>532</v>
      </c>
      <c r="C3970" s="946" t="s">
        <v>6136</v>
      </c>
      <c r="D3970" s="927" t="s">
        <v>6715</v>
      </c>
      <c r="E3970" s="927" t="s">
        <v>6200</v>
      </c>
      <c r="F3970" s="12" t="s">
        <v>6126</v>
      </c>
      <c r="G3970" s="250">
        <v>94</v>
      </c>
      <c r="H3970" s="927" t="s">
        <v>6682</v>
      </c>
      <c r="I3970" s="12" t="s">
        <v>6121</v>
      </c>
      <c r="J3970" s="56" t="s">
        <v>6196</v>
      </c>
      <c r="K3970" s="928">
        <v>2</v>
      </c>
      <c r="L3970" s="943"/>
      <c r="M3970" s="979"/>
    </row>
    <row r="3971" spans="1:13" ht="11.25" x14ac:dyDescent="0.25">
      <c r="A3971" s="927"/>
      <c r="B3971" s="928"/>
      <c r="C3971" s="946"/>
      <c r="D3971" s="927"/>
      <c r="E3971" s="927"/>
      <c r="F3971" s="12" t="s">
        <v>6127</v>
      </c>
      <c r="G3971" s="250">
        <v>198</v>
      </c>
      <c r="H3971" s="927"/>
      <c r="I3971" s="12" t="s">
        <v>6197</v>
      </c>
      <c r="J3971" s="56"/>
      <c r="K3971" s="928"/>
      <c r="L3971" s="943"/>
      <c r="M3971" s="980"/>
    </row>
    <row r="3972" spans="1:13" ht="11.25" x14ac:dyDescent="0.25">
      <c r="A3972" s="927"/>
      <c r="B3972" s="928"/>
      <c r="C3972" s="946"/>
      <c r="D3972" s="927"/>
      <c r="E3972" s="927"/>
      <c r="F3972" s="12" t="s">
        <v>5980</v>
      </c>
      <c r="G3972" s="250">
        <v>94</v>
      </c>
      <c r="H3972" s="927"/>
      <c r="I3972" s="12" t="s">
        <v>46</v>
      </c>
      <c r="J3972" s="56"/>
      <c r="K3972" s="928"/>
      <c r="L3972" s="943"/>
      <c r="M3972" s="980"/>
    </row>
    <row r="3973" spans="1:13" ht="11.25" x14ac:dyDescent="0.25">
      <c r="A3973" s="927"/>
      <c r="B3973" s="928"/>
      <c r="C3973" s="946"/>
      <c r="D3973" s="927"/>
      <c r="E3973" s="927"/>
      <c r="F3973" s="12" t="s">
        <v>414</v>
      </c>
      <c r="G3973" s="250">
        <v>198</v>
      </c>
      <c r="H3973" s="927"/>
      <c r="I3973" s="12"/>
      <c r="J3973" s="56"/>
      <c r="K3973" s="928"/>
      <c r="L3973" s="943"/>
      <c r="M3973" s="980"/>
    </row>
    <row r="3974" spans="1:13" ht="11.25" x14ac:dyDescent="0.25">
      <c r="A3974" s="927"/>
      <c r="B3974" s="928"/>
      <c r="C3974" s="946"/>
      <c r="D3974" s="927"/>
      <c r="E3974" s="927"/>
      <c r="F3974" s="12" t="s">
        <v>6128</v>
      </c>
      <c r="G3974" s="250">
        <v>94</v>
      </c>
      <c r="H3974" s="927"/>
      <c r="I3974" s="12"/>
      <c r="J3974" s="56"/>
      <c r="K3974" s="928"/>
      <c r="L3974" s="943"/>
      <c r="M3974" s="980"/>
    </row>
    <row r="3975" spans="1:13" ht="11.25" x14ac:dyDescent="0.25">
      <c r="A3975" s="927"/>
      <c r="B3975" s="928"/>
      <c r="C3975" s="946"/>
      <c r="D3975" s="927"/>
      <c r="E3975" s="927"/>
      <c r="F3975" s="12" t="s">
        <v>6003</v>
      </c>
      <c r="G3975" s="250">
        <v>198</v>
      </c>
      <c r="H3975" s="927"/>
      <c r="I3975" s="12" t="s">
        <v>6197</v>
      </c>
      <c r="J3975" s="56"/>
      <c r="K3975" s="928"/>
      <c r="L3975" s="943"/>
      <c r="M3975" s="980"/>
    </row>
    <row r="3976" spans="1:13" ht="22.5" x14ac:dyDescent="0.25">
      <c r="A3976" s="927" t="s">
        <v>7338</v>
      </c>
      <c r="B3976" s="928" t="s">
        <v>532</v>
      </c>
      <c r="C3976" s="946" t="s">
        <v>6136</v>
      </c>
      <c r="D3976" s="927" t="s">
        <v>6715</v>
      </c>
      <c r="E3976" s="927" t="s">
        <v>6199</v>
      </c>
      <c r="F3976" s="12" t="s">
        <v>6126</v>
      </c>
      <c r="G3976" s="250">
        <v>94</v>
      </c>
      <c r="H3976" s="927" t="s">
        <v>6682</v>
      </c>
      <c r="I3976" s="12" t="s">
        <v>6121</v>
      </c>
      <c r="J3976" s="56" t="s">
        <v>6196</v>
      </c>
      <c r="K3976" s="928">
        <v>2</v>
      </c>
      <c r="L3976" s="943"/>
      <c r="M3976" s="979"/>
    </row>
    <row r="3977" spans="1:13" ht="11.25" x14ac:dyDescent="0.25">
      <c r="A3977" s="927"/>
      <c r="B3977" s="928"/>
      <c r="C3977" s="946"/>
      <c r="D3977" s="927"/>
      <c r="E3977" s="927"/>
      <c r="F3977" s="12" t="s">
        <v>6127</v>
      </c>
      <c r="G3977" s="250">
        <v>198</v>
      </c>
      <c r="H3977" s="927"/>
      <c r="I3977" s="12" t="s">
        <v>6197</v>
      </c>
      <c r="J3977" s="56"/>
      <c r="K3977" s="928"/>
      <c r="L3977" s="943"/>
      <c r="M3977" s="980"/>
    </row>
    <row r="3978" spans="1:13" ht="11.25" x14ac:dyDescent="0.25">
      <c r="A3978" s="927"/>
      <c r="B3978" s="928"/>
      <c r="C3978" s="946"/>
      <c r="D3978" s="927"/>
      <c r="E3978" s="927"/>
      <c r="F3978" s="12" t="s">
        <v>5980</v>
      </c>
      <c r="G3978" s="250">
        <v>94</v>
      </c>
      <c r="H3978" s="927"/>
      <c r="I3978" s="12" t="s">
        <v>46</v>
      </c>
      <c r="J3978" s="56"/>
      <c r="K3978" s="928"/>
      <c r="L3978" s="943"/>
      <c r="M3978" s="980"/>
    </row>
    <row r="3979" spans="1:13" ht="11.25" x14ac:dyDescent="0.25">
      <c r="A3979" s="927"/>
      <c r="B3979" s="928"/>
      <c r="C3979" s="946"/>
      <c r="D3979" s="927"/>
      <c r="E3979" s="927"/>
      <c r="F3979" s="12" t="s">
        <v>414</v>
      </c>
      <c r="G3979" s="250">
        <v>198</v>
      </c>
      <c r="H3979" s="927"/>
      <c r="I3979" s="12"/>
      <c r="J3979" s="56"/>
      <c r="K3979" s="928"/>
      <c r="L3979" s="943"/>
      <c r="M3979" s="980"/>
    </row>
    <row r="3980" spans="1:13" ht="11.25" x14ac:dyDescent="0.25">
      <c r="A3980" s="927"/>
      <c r="B3980" s="928"/>
      <c r="C3980" s="946"/>
      <c r="D3980" s="927"/>
      <c r="E3980" s="927"/>
      <c r="F3980" s="12" t="s">
        <v>6128</v>
      </c>
      <c r="G3980" s="250">
        <v>94</v>
      </c>
      <c r="H3980" s="927"/>
      <c r="I3980" s="12"/>
      <c r="J3980" s="56"/>
      <c r="K3980" s="928"/>
      <c r="L3980" s="943"/>
      <c r="M3980" s="980"/>
    </row>
    <row r="3981" spans="1:13" ht="11.25" x14ac:dyDescent="0.25">
      <c r="A3981" s="927"/>
      <c r="B3981" s="928"/>
      <c r="C3981" s="946"/>
      <c r="D3981" s="927"/>
      <c r="E3981" s="927"/>
      <c r="F3981" s="12" t="s">
        <v>6003</v>
      </c>
      <c r="G3981" s="250">
        <v>198</v>
      </c>
      <c r="H3981" s="927"/>
      <c r="I3981" s="12" t="s">
        <v>6197</v>
      </c>
      <c r="J3981" s="56"/>
      <c r="K3981" s="928"/>
      <c r="L3981" s="943"/>
      <c r="M3981" s="980"/>
    </row>
    <row r="3982" spans="1:13" ht="11.25" x14ac:dyDescent="0.25">
      <c r="A3982" s="927" t="s">
        <v>7339</v>
      </c>
      <c r="B3982" s="928" t="s">
        <v>532</v>
      </c>
      <c r="C3982" s="946" t="s">
        <v>6136</v>
      </c>
      <c r="D3982" s="927" t="s">
        <v>6715</v>
      </c>
      <c r="E3982" s="927" t="s">
        <v>6198</v>
      </c>
      <c r="F3982" s="12" t="s">
        <v>6126</v>
      </c>
      <c r="G3982" s="250">
        <v>55</v>
      </c>
      <c r="H3982" s="927" t="s">
        <v>6682</v>
      </c>
      <c r="I3982" s="12" t="s">
        <v>6121</v>
      </c>
      <c r="J3982" s="56" t="s">
        <v>6118</v>
      </c>
      <c r="K3982" s="928">
        <v>2</v>
      </c>
      <c r="L3982" s="943"/>
      <c r="M3982" s="979"/>
    </row>
    <row r="3983" spans="1:13" ht="11.25" x14ac:dyDescent="0.25">
      <c r="A3983" s="927"/>
      <c r="B3983" s="928"/>
      <c r="C3983" s="946"/>
      <c r="D3983" s="927"/>
      <c r="E3983" s="927"/>
      <c r="F3983" s="12" t="s">
        <v>6127</v>
      </c>
      <c r="G3983" s="250">
        <v>110</v>
      </c>
      <c r="H3983" s="927"/>
      <c r="I3983" s="12" t="s">
        <v>6197</v>
      </c>
      <c r="J3983" s="56"/>
      <c r="K3983" s="928"/>
      <c r="L3983" s="943"/>
      <c r="M3983" s="980"/>
    </row>
    <row r="3984" spans="1:13" ht="11.25" x14ac:dyDescent="0.25">
      <c r="A3984" s="927"/>
      <c r="B3984" s="928"/>
      <c r="C3984" s="946"/>
      <c r="D3984" s="927"/>
      <c r="E3984" s="927"/>
      <c r="F3984" s="12" t="s">
        <v>5980</v>
      </c>
      <c r="G3984" s="250">
        <v>55</v>
      </c>
      <c r="H3984" s="927"/>
      <c r="I3984" s="12" t="s">
        <v>46</v>
      </c>
      <c r="J3984" s="56"/>
      <c r="K3984" s="928"/>
      <c r="L3984" s="943"/>
      <c r="M3984" s="980"/>
    </row>
    <row r="3985" spans="1:13" ht="11.25" x14ac:dyDescent="0.25">
      <c r="A3985" s="927"/>
      <c r="B3985" s="928"/>
      <c r="C3985" s="946"/>
      <c r="D3985" s="927"/>
      <c r="E3985" s="927"/>
      <c r="F3985" s="12" t="s">
        <v>414</v>
      </c>
      <c r="G3985" s="250">
        <v>110</v>
      </c>
      <c r="H3985" s="927"/>
      <c r="I3985" s="12"/>
      <c r="J3985" s="56"/>
      <c r="K3985" s="928"/>
      <c r="L3985" s="943"/>
      <c r="M3985" s="980"/>
    </row>
    <row r="3986" spans="1:13" ht="11.25" x14ac:dyDescent="0.25">
      <c r="A3986" s="927"/>
      <c r="B3986" s="928"/>
      <c r="C3986" s="946"/>
      <c r="D3986" s="927"/>
      <c r="E3986" s="927"/>
      <c r="F3986" s="12" t="s">
        <v>6128</v>
      </c>
      <c r="G3986" s="250">
        <v>55</v>
      </c>
      <c r="H3986" s="927"/>
      <c r="I3986" s="12"/>
      <c r="J3986" s="56"/>
      <c r="K3986" s="928"/>
      <c r="L3986" s="943"/>
      <c r="M3986" s="980"/>
    </row>
    <row r="3987" spans="1:13" ht="11.25" x14ac:dyDescent="0.25">
      <c r="A3987" s="927"/>
      <c r="B3987" s="928"/>
      <c r="C3987" s="946"/>
      <c r="D3987" s="927"/>
      <c r="E3987" s="927"/>
      <c r="F3987" s="12" t="s">
        <v>6003</v>
      </c>
      <c r="G3987" s="250">
        <v>110</v>
      </c>
      <c r="H3987" s="927"/>
      <c r="I3987" s="12" t="s">
        <v>6197</v>
      </c>
      <c r="J3987" s="56"/>
      <c r="K3987" s="928"/>
      <c r="L3987" s="943"/>
      <c r="M3987" s="980"/>
    </row>
    <row r="3988" spans="1:13" ht="22.5" x14ac:dyDescent="0.25">
      <c r="A3988" s="927" t="s">
        <v>7340</v>
      </c>
      <c r="B3988" s="928" t="s">
        <v>532</v>
      </c>
      <c r="C3988" s="946" t="s">
        <v>6136</v>
      </c>
      <c r="D3988" s="927" t="s">
        <v>6715</v>
      </c>
      <c r="E3988" s="927" t="s">
        <v>6202</v>
      </c>
      <c r="F3988" s="12" t="s">
        <v>6126</v>
      </c>
      <c r="G3988" s="250">
        <v>67</v>
      </c>
      <c r="H3988" s="927" t="s">
        <v>6682</v>
      </c>
      <c r="I3988" s="12" t="s">
        <v>6121</v>
      </c>
      <c r="J3988" s="56" t="s">
        <v>6196</v>
      </c>
      <c r="K3988" s="928">
        <v>2</v>
      </c>
      <c r="L3988" s="943"/>
      <c r="M3988" s="979"/>
    </row>
    <row r="3989" spans="1:13" ht="11.25" x14ac:dyDescent="0.25">
      <c r="A3989" s="927"/>
      <c r="B3989" s="928"/>
      <c r="C3989" s="946"/>
      <c r="D3989" s="927"/>
      <c r="E3989" s="927"/>
      <c r="F3989" s="12" t="s">
        <v>6127</v>
      </c>
      <c r="G3989" s="250">
        <v>134</v>
      </c>
      <c r="H3989" s="927"/>
      <c r="I3989" s="12" t="s">
        <v>6197</v>
      </c>
      <c r="J3989" s="56"/>
      <c r="K3989" s="928"/>
      <c r="L3989" s="943"/>
      <c r="M3989" s="980"/>
    </row>
    <row r="3990" spans="1:13" ht="11.25" x14ac:dyDescent="0.25">
      <c r="A3990" s="927"/>
      <c r="B3990" s="928"/>
      <c r="C3990" s="946"/>
      <c r="D3990" s="927"/>
      <c r="E3990" s="927"/>
      <c r="F3990" s="12" t="s">
        <v>5980</v>
      </c>
      <c r="G3990" s="250">
        <v>67</v>
      </c>
      <c r="H3990" s="927"/>
      <c r="I3990" s="12" t="s">
        <v>46</v>
      </c>
      <c r="J3990" s="56"/>
      <c r="K3990" s="928"/>
      <c r="L3990" s="943"/>
      <c r="M3990" s="980"/>
    </row>
    <row r="3991" spans="1:13" ht="11.25" x14ac:dyDescent="0.25">
      <c r="A3991" s="927"/>
      <c r="B3991" s="928"/>
      <c r="C3991" s="946"/>
      <c r="D3991" s="927"/>
      <c r="E3991" s="927"/>
      <c r="F3991" s="12" t="s">
        <v>414</v>
      </c>
      <c r="G3991" s="250">
        <v>134</v>
      </c>
      <c r="H3991" s="927"/>
      <c r="I3991" s="12"/>
      <c r="J3991" s="56"/>
      <c r="K3991" s="928"/>
      <c r="L3991" s="943"/>
      <c r="M3991" s="980"/>
    </row>
    <row r="3992" spans="1:13" ht="11.25" x14ac:dyDescent="0.25">
      <c r="A3992" s="927"/>
      <c r="B3992" s="928"/>
      <c r="C3992" s="946"/>
      <c r="D3992" s="927"/>
      <c r="E3992" s="927"/>
      <c r="F3992" s="12" t="s">
        <v>6128</v>
      </c>
      <c r="G3992" s="250">
        <v>67</v>
      </c>
      <c r="H3992" s="927"/>
      <c r="I3992" s="12"/>
      <c r="J3992" s="56"/>
      <c r="K3992" s="928"/>
      <c r="L3992" s="943"/>
      <c r="M3992" s="980"/>
    </row>
    <row r="3993" spans="1:13" ht="11.25" x14ac:dyDescent="0.25">
      <c r="A3993" s="927"/>
      <c r="B3993" s="928"/>
      <c r="C3993" s="946"/>
      <c r="D3993" s="927"/>
      <c r="E3993" s="927"/>
      <c r="F3993" s="12" t="s">
        <v>6003</v>
      </c>
      <c r="G3993" s="250">
        <v>134</v>
      </c>
      <c r="H3993" s="927"/>
      <c r="I3993" s="12" t="s">
        <v>6197</v>
      </c>
      <c r="J3993" s="56"/>
      <c r="K3993" s="928"/>
      <c r="L3993" s="943"/>
      <c r="M3993" s="980"/>
    </row>
    <row r="3994" spans="1:13" ht="22.5" x14ac:dyDescent="0.25">
      <c r="A3994" s="927" t="s">
        <v>7341</v>
      </c>
      <c r="B3994" s="928" t="s">
        <v>532</v>
      </c>
      <c r="C3994" s="946" t="s">
        <v>6136</v>
      </c>
      <c r="D3994" s="927" t="s">
        <v>6715</v>
      </c>
      <c r="E3994" s="927" t="s">
        <v>6203</v>
      </c>
      <c r="F3994" s="12" t="s">
        <v>6126</v>
      </c>
      <c r="G3994" s="250">
        <v>56</v>
      </c>
      <c r="H3994" s="927" t="s">
        <v>6682</v>
      </c>
      <c r="I3994" s="12" t="s">
        <v>6121</v>
      </c>
      <c r="J3994" s="56" t="s">
        <v>6196</v>
      </c>
      <c r="K3994" s="928">
        <v>2</v>
      </c>
      <c r="L3994" s="943"/>
      <c r="M3994" s="979"/>
    </row>
    <row r="3995" spans="1:13" ht="11.25" x14ac:dyDescent="0.25">
      <c r="A3995" s="927"/>
      <c r="B3995" s="928"/>
      <c r="C3995" s="946"/>
      <c r="D3995" s="927"/>
      <c r="E3995" s="927"/>
      <c r="F3995" s="12" t="s">
        <v>6127</v>
      </c>
      <c r="G3995" s="250">
        <v>112</v>
      </c>
      <c r="H3995" s="927"/>
      <c r="I3995" s="12" t="s">
        <v>6197</v>
      </c>
      <c r="J3995" s="56"/>
      <c r="K3995" s="928"/>
      <c r="L3995" s="943"/>
      <c r="M3995" s="980"/>
    </row>
    <row r="3996" spans="1:13" ht="11.25" x14ac:dyDescent="0.25">
      <c r="A3996" s="927"/>
      <c r="B3996" s="928"/>
      <c r="C3996" s="946"/>
      <c r="D3996" s="927"/>
      <c r="E3996" s="927"/>
      <c r="F3996" s="12" t="s">
        <v>5980</v>
      </c>
      <c r="G3996" s="250">
        <v>56</v>
      </c>
      <c r="H3996" s="927"/>
      <c r="I3996" s="12" t="s">
        <v>46</v>
      </c>
      <c r="J3996" s="56"/>
      <c r="K3996" s="928"/>
      <c r="L3996" s="943"/>
      <c r="M3996" s="980"/>
    </row>
    <row r="3997" spans="1:13" ht="11.25" x14ac:dyDescent="0.25">
      <c r="A3997" s="927"/>
      <c r="B3997" s="928"/>
      <c r="C3997" s="946"/>
      <c r="D3997" s="927"/>
      <c r="E3997" s="927"/>
      <c r="F3997" s="12" t="s">
        <v>414</v>
      </c>
      <c r="G3997" s="250">
        <v>112</v>
      </c>
      <c r="H3997" s="927"/>
      <c r="I3997" s="12"/>
      <c r="J3997" s="56"/>
      <c r="K3997" s="928"/>
      <c r="L3997" s="943"/>
      <c r="M3997" s="980"/>
    </row>
    <row r="3998" spans="1:13" ht="11.25" x14ac:dyDescent="0.25">
      <c r="A3998" s="927"/>
      <c r="B3998" s="928"/>
      <c r="C3998" s="946"/>
      <c r="D3998" s="927"/>
      <c r="E3998" s="927"/>
      <c r="F3998" s="12" t="s">
        <v>6128</v>
      </c>
      <c r="G3998" s="250">
        <v>56</v>
      </c>
      <c r="H3998" s="927"/>
      <c r="I3998" s="12"/>
      <c r="J3998" s="56"/>
      <c r="K3998" s="928"/>
      <c r="L3998" s="943"/>
      <c r="M3998" s="980"/>
    </row>
    <row r="3999" spans="1:13" ht="11.25" x14ac:dyDescent="0.25">
      <c r="A3999" s="927"/>
      <c r="B3999" s="928"/>
      <c r="C3999" s="946"/>
      <c r="D3999" s="927"/>
      <c r="E3999" s="927"/>
      <c r="F3999" s="12" t="s">
        <v>6003</v>
      </c>
      <c r="G3999" s="250">
        <v>112</v>
      </c>
      <c r="H3999" s="927"/>
      <c r="I3999" s="12" t="s">
        <v>6197</v>
      </c>
      <c r="J3999" s="56"/>
      <c r="K3999" s="928"/>
      <c r="L3999" s="943"/>
      <c r="M3999" s="980"/>
    </row>
    <row r="4000" spans="1:13" ht="11.25" x14ac:dyDescent="0.25">
      <c r="A4000" s="927" t="s">
        <v>7342</v>
      </c>
      <c r="B4000" s="928" t="s">
        <v>532</v>
      </c>
      <c r="C4000" s="946" t="s">
        <v>6136</v>
      </c>
      <c r="D4000" s="927" t="s">
        <v>6723</v>
      </c>
      <c r="E4000" s="927" t="s">
        <v>6204</v>
      </c>
      <c r="F4000" s="12" t="s">
        <v>6208</v>
      </c>
      <c r="G4000" s="250">
        <v>26</v>
      </c>
      <c r="H4000" s="927" t="s">
        <v>6682</v>
      </c>
      <c r="I4000" s="12" t="s">
        <v>6205</v>
      </c>
      <c r="J4000" s="56" t="s">
        <v>6206</v>
      </c>
      <c r="K4000" s="928">
        <v>2</v>
      </c>
      <c r="L4000" s="943"/>
      <c r="M4000" s="979"/>
    </row>
    <row r="4001" spans="1:13" ht="11.25" x14ac:dyDescent="0.25">
      <c r="A4001" s="927"/>
      <c r="B4001" s="928"/>
      <c r="C4001" s="946"/>
      <c r="D4001" s="927"/>
      <c r="E4001" s="927"/>
      <c r="F4001" s="12" t="s">
        <v>6209</v>
      </c>
      <c r="G4001" s="250">
        <v>26</v>
      </c>
      <c r="H4001" s="927"/>
      <c r="I4001" s="12" t="s">
        <v>44</v>
      </c>
      <c r="J4001" s="56" t="s">
        <v>6207</v>
      </c>
      <c r="K4001" s="928"/>
      <c r="L4001" s="943"/>
      <c r="M4001" s="980"/>
    </row>
    <row r="4002" spans="1:13" ht="22.5" x14ac:dyDescent="0.25">
      <c r="A4002" s="239" t="s">
        <v>7343</v>
      </c>
      <c r="B4002" s="434" t="s">
        <v>532</v>
      </c>
      <c r="C4002" s="435" t="s">
        <v>6136</v>
      </c>
      <c r="D4002" s="239" t="s">
        <v>6725</v>
      </c>
      <c r="E4002" s="239" t="s">
        <v>6136</v>
      </c>
      <c r="F4002" s="12" t="s">
        <v>6966</v>
      </c>
      <c r="G4002" s="250">
        <v>528</v>
      </c>
      <c r="H4002" s="361" t="s">
        <v>6684</v>
      </c>
      <c r="I4002" s="12"/>
      <c r="J4002" s="56"/>
      <c r="K4002" s="241">
        <v>2</v>
      </c>
      <c r="L4002" s="833"/>
      <c r="M4002" s="819"/>
    </row>
  </sheetData>
  <sheetProtection password="FB83" sheet="1" objects="1" scenarios="1"/>
  <autoFilter ref="A1:M4002"/>
  <mergeCells count="2736">
    <mergeCell ref="A3487:A3494"/>
    <mergeCell ref="B3487:B3494"/>
    <mergeCell ref="C3487:C3494"/>
    <mergeCell ref="D3487:D3494"/>
    <mergeCell ref="A3496:A3499"/>
    <mergeCell ref="B3496:B3499"/>
    <mergeCell ref="C3496:C3499"/>
    <mergeCell ref="D3496:D3499"/>
    <mergeCell ref="A3500:A3501"/>
    <mergeCell ref="B3500:B3501"/>
    <mergeCell ref="C3500:C3501"/>
    <mergeCell ref="D3500:D3501"/>
    <mergeCell ref="A3421:A3435"/>
    <mergeCell ref="B3421:B3435"/>
    <mergeCell ref="C3421:C3435"/>
    <mergeCell ref="D3421:D3435"/>
    <mergeCell ref="A3436:A3456"/>
    <mergeCell ref="B3436:B3456"/>
    <mergeCell ref="C3436:C3456"/>
    <mergeCell ref="D3436:D3456"/>
    <mergeCell ref="E3436:E3451"/>
    <mergeCell ref="E3455:E3456"/>
    <mergeCell ref="A3457:A3475"/>
    <mergeCell ref="B3457:B3475"/>
    <mergeCell ref="C3457:C3475"/>
    <mergeCell ref="D3457:D3475"/>
    <mergeCell ref="A3476:A3486"/>
    <mergeCell ref="B3476:B3486"/>
    <mergeCell ref="C3476:C3486"/>
    <mergeCell ref="D3476:D3486"/>
    <mergeCell ref="A3315:A3323"/>
    <mergeCell ref="B3315:B3323"/>
    <mergeCell ref="C3315:C3323"/>
    <mergeCell ref="D3315:D3323"/>
    <mergeCell ref="A3324:A3325"/>
    <mergeCell ref="B3324:B3325"/>
    <mergeCell ref="C3324:C3325"/>
    <mergeCell ref="D3324:D3325"/>
    <mergeCell ref="A3326:A3401"/>
    <mergeCell ref="B3326:B3401"/>
    <mergeCell ref="C3326:C3401"/>
    <mergeCell ref="D3326:D3401"/>
    <mergeCell ref="A3402:A3415"/>
    <mergeCell ref="B3402:B3415"/>
    <mergeCell ref="C3402:C3415"/>
    <mergeCell ref="D3402:D3415"/>
    <mergeCell ref="A3416:A3417"/>
    <mergeCell ref="B3416:B3417"/>
    <mergeCell ref="C3416:C3417"/>
    <mergeCell ref="D3416:D3417"/>
    <mergeCell ref="A3247:A3261"/>
    <mergeCell ref="B3247:B3261"/>
    <mergeCell ref="C3247:C3261"/>
    <mergeCell ref="D3247:D3261"/>
    <mergeCell ref="A3262:A3285"/>
    <mergeCell ref="B3262:B3285"/>
    <mergeCell ref="C3262:C3285"/>
    <mergeCell ref="D3262:D3285"/>
    <mergeCell ref="A3286:A3295"/>
    <mergeCell ref="B3286:B3295"/>
    <mergeCell ref="C3286:C3295"/>
    <mergeCell ref="D3286:D3295"/>
    <mergeCell ref="A3297:A3311"/>
    <mergeCell ref="B3297:B3311"/>
    <mergeCell ref="C3297:C3311"/>
    <mergeCell ref="D3297:D3311"/>
    <mergeCell ref="A3312:A3314"/>
    <mergeCell ref="B3312:B3314"/>
    <mergeCell ref="C3312:C3314"/>
    <mergeCell ref="D3312:D3314"/>
    <mergeCell ref="A3197:A3201"/>
    <mergeCell ref="B3197:B3201"/>
    <mergeCell ref="C3197:C3201"/>
    <mergeCell ref="D3197:D3201"/>
    <mergeCell ref="E3197:E3198"/>
    <mergeCell ref="E3199:E3200"/>
    <mergeCell ref="A3202:A3213"/>
    <mergeCell ref="B3202:B3213"/>
    <mergeCell ref="C3202:C3213"/>
    <mergeCell ref="D3202:D3213"/>
    <mergeCell ref="E3203:E3206"/>
    <mergeCell ref="A3214:A3240"/>
    <mergeCell ref="B3214:B3240"/>
    <mergeCell ref="C3214:C3240"/>
    <mergeCell ref="D3214:D3240"/>
    <mergeCell ref="A3241:A3246"/>
    <mergeCell ref="B3241:B3246"/>
    <mergeCell ref="C3241:C3246"/>
    <mergeCell ref="D3241:D3246"/>
    <mergeCell ref="A3091:A3125"/>
    <mergeCell ref="B3091:B3125"/>
    <mergeCell ref="C3091:C3125"/>
    <mergeCell ref="D3091:D3125"/>
    <mergeCell ref="E3091:E3125"/>
    <mergeCell ref="H3091:H3125"/>
    <mergeCell ref="A3126:A3160"/>
    <mergeCell ref="B3126:B3160"/>
    <mergeCell ref="C3126:C3160"/>
    <mergeCell ref="D3126:D3160"/>
    <mergeCell ref="E3126:E3160"/>
    <mergeCell ref="H3126:H3160"/>
    <mergeCell ref="A3161:A3195"/>
    <mergeCell ref="B3161:B3195"/>
    <mergeCell ref="C3161:C3195"/>
    <mergeCell ref="D3161:D3195"/>
    <mergeCell ref="E3161:E3195"/>
    <mergeCell ref="H3161:H3195"/>
    <mergeCell ref="A2986:A3020"/>
    <mergeCell ref="B2986:B3020"/>
    <mergeCell ref="C2986:C3020"/>
    <mergeCell ref="D2986:D3020"/>
    <mergeCell ref="E2986:E3020"/>
    <mergeCell ref="H2986:H3020"/>
    <mergeCell ref="A3021:A3055"/>
    <mergeCell ref="B3021:B3055"/>
    <mergeCell ref="C3021:C3055"/>
    <mergeCell ref="D3021:D3055"/>
    <mergeCell ref="E3021:E3055"/>
    <mergeCell ref="H3021:H3055"/>
    <mergeCell ref="A3056:A3090"/>
    <mergeCell ref="B3056:B3090"/>
    <mergeCell ref="C3056:C3090"/>
    <mergeCell ref="D3056:D3090"/>
    <mergeCell ref="E3056:E3090"/>
    <mergeCell ref="H3056:H3090"/>
    <mergeCell ref="A2882:A2915"/>
    <mergeCell ref="B2882:B2915"/>
    <mergeCell ref="C2882:C2915"/>
    <mergeCell ref="D2882:D2915"/>
    <mergeCell ref="E2882:E2915"/>
    <mergeCell ref="H2882:H2915"/>
    <mergeCell ref="A2916:A2950"/>
    <mergeCell ref="B2916:B2950"/>
    <mergeCell ref="C2916:C2950"/>
    <mergeCell ref="D2916:D2950"/>
    <mergeCell ref="E2916:E2950"/>
    <mergeCell ref="H2916:H2950"/>
    <mergeCell ref="A2951:A2985"/>
    <mergeCell ref="B2951:B2985"/>
    <mergeCell ref="C2951:C2985"/>
    <mergeCell ref="D2951:D2985"/>
    <mergeCell ref="E2951:E2985"/>
    <mergeCell ref="H2951:H2985"/>
    <mergeCell ref="A2775:A2808"/>
    <mergeCell ref="B2775:B2808"/>
    <mergeCell ref="C2775:C2808"/>
    <mergeCell ref="D2775:D2808"/>
    <mergeCell ref="E2775:E2808"/>
    <mergeCell ref="H2775:H2808"/>
    <mergeCell ref="A2809:A2846"/>
    <mergeCell ref="B2809:B2846"/>
    <mergeCell ref="C2809:C2846"/>
    <mergeCell ref="D2809:D2846"/>
    <mergeCell ref="E2809:E2846"/>
    <mergeCell ref="H2809:H2846"/>
    <mergeCell ref="A2847:A2881"/>
    <mergeCell ref="B2847:B2881"/>
    <mergeCell ref="C2847:C2881"/>
    <mergeCell ref="D2847:D2881"/>
    <mergeCell ref="E2847:E2881"/>
    <mergeCell ref="H2847:H2881"/>
    <mergeCell ref="F2698:F2700"/>
    <mergeCell ref="A2701:A2714"/>
    <mergeCell ref="B2701:B2714"/>
    <mergeCell ref="C2701:C2714"/>
    <mergeCell ref="D2701:D2714"/>
    <mergeCell ref="A2715:A2741"/>
    <mergeCell ref="B2715:B2741"/>
    <mergeCell ref="C2715:C2741"/>
    <mergeCell ref="D2715:D2741"/>
    <mergeCell ref="E2715:E2741"/>
    <mergeCell ref="H2715:H2741"/>
    <mergeCell ref="A2742:A2774"/>
    <mergeCell ref="B2742:B2774"/>
    <mergeCell ref="C2742:C2774"/>
    <mergeCell ref="D2742:D2774"/>
    <mergeCell ref="E2742:E2774"/>
    <mergeCell ref="H2742:H2774"/>
    <mergeCell ref="A2661:A2674"/>
    <mergeCell ref="B2661:B2674"/>
    <mergeCell ref="C2661:C2674"/>
    <mergeCell ref="D2661:D2674"/>
    <mergeCell ref="A2675:A2676"/>
    <mergeCell ref="B2675:B2676"/>
    <mergeCell ref="C2675:C2676"/>
    <mergeCell ref="D2675:D2676"/>
    <mergeCell ref="A2677:A2683"/>
    <mergeCell ref="B2677:B2683"/>
    <mergeCell ref="C2677:C2683"/>
    <mergeCell ref="D2677:D2683"/>
    <mergeCell ref="A2684:A2697"/>
    <mergeCell ref="B2684:B2697"/>
    <mergeCell ref="C2684:C2697"/>
    <mergeCell ref="D2684:D2697"/>
    <mergeCell ref="A2698:A2700"/>
    <mergeCell ref="B2698:B2700"/>
    <mergeCell ref="C2698:C2700"/>
    <mergeCell ref="D2698:D2700"/>
    <mergeCell ref="A2623:A2624"/>
    <mergeCell ref="B2623:B2624"/>
    <mergeCell ref="C2623:C2624"/>
    <mergeCell ref="D2623:D2624"/>
    <mergeCell ref="A2625:A2629"/>
    <mergeCell ref="B2625:B2629"/>
    <mergeCell ref="C2625:C2629"/>
    <mergeCell ref="D2625:D2629"/>
    <mergeCell ref="A2631:A2646"/>
    <mergeCell ref="B2631:B2646"/>
    <mergeCell ref="C2631:C2646"/>
    <mergeCell ref="D2631:D2646"/>
    <mergeCell ref="E2640:E2641"/>
    <mergeCell ref="A2649:A2660"/>
    <mergeCell ref="B2649:B2660"/>
    <mergeCell ref="C2649:C2660"/>
    <mergeCell ref="D2649:D2660"/>
    <mergeCell ref="A2524:A2530"/>
    <mergeCell ref="B2524:B2530"/>
    <mergeCell ref="C2524:C2530"/>
    <mergeCell ref="D2524:D2530"/>
    <mergeCell ref="A2531:A2553"/>
    <mergeCell ref="B2531:B2553"/>
    <mergeCell ref="C2531:C2553"/>
    <mergeCell ref="D2531:D2553"/>
    <mergeCell ref="A2554:A2607"/>
    <mergeCell ref="B2554:B2607"/>
    <mergeCell ref="C2554:C2607"/>
    <mergeCell ref="D2554:D2607"/>
    <mergeCell ref="A2608:A2620"/>
    <mergeCell ref="B2608:B2620"/>
    <mergeCell ref="C2608:C2620"/>
    <mergeCell ref="D2608:D2620"/>
    <mergeCell ref="A2621:A2622"/>
    <mergeCell ref="B2621:B2622"/>
    <mergeCell ref="C2621:C2622"/>
    <mergeCell ref="D2621:D2622"/>
    <mergeCell ref="A2458:A2473"/>
    <mergeCell ref="B2458:B2473"/>
    <mergeCell ref="C2458:C2473"/>
    <mergeCell ref="D2458:D2473"/>
    <mergeCell ref="E2466:E2470"/>
    <mergeCell ref="E2472:E2473"/>
    <mergeCell ref="A2474:A2486"/>
    <mergeCell ref="B2474:B2486"/>
    <mergeCell ref="C2474:C2486"/>
    <mergeCell ref="D2474:D2486"/>
    <mergeCell ref="A2487:A2495"/>
    <mergeCell ref="B2487:B2495"/>
    <mergeCell ref="C2487:C2495"/>
    <mergeCell ref="D2487:D2495"/>
    <mergeCell ref="A2496:A2523"/>
    <mergeCell ref="B2496:B2523"/>
    <mergeCell ref="C2496:C2523"/>
    <mergeCell ref="D2496:D2523"/>
    <mergeCell ref="E2498:E2502"/>
    <mergeCell ref="E2507:E2514"/>
    <mergeCell ref="A2391:A2394"/>
    <mergeCell ref="B2391:B2394"/>
    <mergeCell ref="C2391:C2394"/>
    <mergeCell ref="D2391:D2394"/>
    <mergeCell ref="A2395:A2457"/>
    <mergeCell ref="B2395:B2457"/>
    <mergeCell ref="C2395:C2457"/>
    <mergeCell ref="D2395:D2457"/>
    <mergeCell ref="E2395:E2400"/>
    <mergeCell ref="E2401:E2407"/>
    <mergeCell ref="E2408:E2412"/>
    <mergeCell ref="E2413:E2416"/>
    <mergeCell ref="E2418:E2422"/>
    <mergeCell ref="E2423:E2430"/>
    <mergeCell ref="E2431:E2432"/>
    <mergeCell ref="E2433:E2434"/>
    <mergeCell ref="E2435:E2436"/>
    <mergeCell ref="E2437:E2438"/>
    <mergeCell ref="E2439:E2445"/>
    <mergeCell ref="E2446:E2448"/>
    <mergeCell ref="A2308:A2314"/>
    <mergeCell ref="B2308:B2314"/>
    <mergeCell ref="C2308:C2314"/>
    <mergeCell ref="D2308:D2314"/>
    <mergeCell ref="E2309:E2314"/>
    <mergeCell ref="A2315:A2325"/>
    <mergeCell ref="B2315:B2325"/>
    <mergeCell ref="C2315:C2325"/>
    <mergeCell ref="D2315:D2325"/>
    <mergeCell ref="A2326:A2377"/>
    <mergeCell ref="B2326:B2377"/>
    <mergeCell ref="C2326:C2377"/>
    <mergeCell ref="D2326:D2377"/>
    <mergeCell ref="A2378:A2390"/>
    <mergeCell ref="B2378:B2390"/>
    <mergeCell ref="C2378:C2390"/>
    <mergeCell ref="D2378:D2390"/>
    <mergeCell ref="A2253:A2293"/>
    <mergeCell ref="B2253:B2293"/>
    <mergeCell ref="C2253:C2293"/>
    <mergeCell ref="D2253:D2293"/>
    <mergeCell ref="E2253:E2254"/>
    <mergeCell ref="E2255:E2259"/>
    <mergeCell ref="E2260:E2264"/>
    <mergeCell ref="E2265:E2273"/>
    <mergeCell ref="E2274:E2278"/>
    <mergeCell ref="E2280:E2282"/>
    <mergeCell ref="E2283:E2286"/>
    <mergeCell ref="E2287:E2290"/>
    <mergeCell ref="E2291:E2293"/>
    <mergeCell ref="A2294:A2307"/>
    <mergeCell ref="B2294:B2307"/>
    <mergeCell ref="C2294:C2307"/>
    <mergeCell ref="D2294:D2307"/>
    <mergeCell ref="A2166:A2170"/>
    <mergeCell ref="B2166:B2170"/>
    <mergeCell ref="C2166:C2170"/>
    <mergeCell ref="D2166:D2170"/>
    <mergeCell ref="E2166:E2168"/>
    <mergeCell ref="E2169:E2170"/>
    <mergeCell ref="A2171:A2194"/>
    <mergeCell ref="B2171:B2194"/>
    <mergeCell ref="C2171:C2194"/>
    <mergeCell ref="D2171:D2194"/>
    <mergeCell ref="E2172:E2175"/>
    <mergeCell ref="E2176:E2178"/>
    <mergeCell ref="E2179:E2180"/>
    <mergeCell ref="E2186:E2187"/>
    <mergeCell ref="E2190:E2191"/>
    <mergeCell ref="A2195:A2252"/>
    <mergeCell ref="B2195:B2252"/>
    <mergeCell ref="C2195:C2252"/>
    <mergeCell ref="D2195:D2252"/>
    <mergeCell ref="E2198:E2201"/>
    <mergeCell ref="E2220:E2222"/>
    <mergeCell ref="E2226:E2227"/>
    <mergeCell ref="E2228:E2229"/>
    <mergeCell ref="E2243:E2251"/>
    <mergeCell ref="D10:D11"/>
    <mergeCell ref="E10:E11"/>
    <mergeCell ref="E7:E9"/>
    <mergeCell ref="K7:K9"/>
    <mergeCell ref="L7:L9"/>
    <mergeCell ref="M7:M9"/>
    <mergeCell ref="K3:K6"/>
    <mergeCell ref="L3:L6"/>
    <mergeCell ref="M3:M6"/>
    <mergeCell ref="A7:A9"/>
    <mergeCell ref="B7:B9"/>
    <mergeCell ref="C7:C9"/>
    <mergeCell ref="D7:D9"/>
    <mergeCell ref="A3:A6"/>
    <mergeCell ref="B3:B6"/>
    <mergeCell ref="C3:C6"/>
    <mergeCell ref="D3:D6"/>
    <mergeCell ref="E3:E6"/>
    <mergeCell ref="K10:K11"/>
    <mergeCell ref="L10:L11"/>
    <mergeCell ref="M10:M11"/>
    <mergeCell ref="A10:A11"/>
    <mergeCell ref="B10:B11"/>
    <mergeCell ref="C10:C11"/>
    <mergeCell ref="H3:H6"/>
    <mergeCell ref="H7:H9"/>
    <mergeCell ref="H10:H11"/>
    <mergeCell ref="K16:K17"/>
    <mergeCell ref="L16:L17"/>
    <mergeCell ref="M16:M17"/>
    <mergeCell ref="A18:A26"/>
    <mergeCell ref="B18:B26"/>
    <mergeCell ref="C18:C26"/>
    <mergeCell ref="D18:D26"/>
    <mergeCell ref="A16:A17"/>
    <mergeCell ref="B16:B17"/>
    <mergeCell ref="C16:C17"/>
    <mergeCell ref="D16:D17"/>
    <mergeCell ref="E16:E17"/>
    <mergeCell ref="M12:M13"/>
    <mergeCell ref="A12:A13"/>
    <mergeCell ref="B12:B13"/>
    <mergeCell ref="C12:C13"/>
    <mergeCell ref="D12:D13"/>
    <mergeCell ref="E12:E13"/>
    <mergeCell ref="K12:K13"/>
    <mergeCell ref="L12:L13"/>
    <mergeCell ref="H12:H13"/>
    <mergeCell ref="H16:H17"/>
    <mergeCell ref="E33:E34"/>
    <mergeCell ref="K33:K34"/>
    <mergeCell ref="L33:L34"/>
    <mergeCell ref="M33:M34"/>
    <mergeCell ref="K27:K32"/>
    <mergeCell ref="L27:L32"/>
    <mergeCell ref="M27:M32"/>
    <mergeCell ref="A33:A34"/>
    <mergeCell ref="B33:B34"/>
    <mergeCell ref="C33:C34"/>
    <mergeCell ref="D33:D34"/>
    <mergeCell ref="A27:A32"/>
    <mergeCell ref="B27:B32"/>
    <mergeCell ref="C27:C32"/>
    <mergeCell ref="D27:D32"/>
    <mergeCell ref="E27:E32"/>
    <mergeCell ref="E18:E26"/>
    <mergeCell ref="K18:K26"/>
    <mergeCell ref="L18:L26"/>
    <mergeCell ref="M18:M26"/>
    <mergeCell ref="H18:H26"/>
    <mergeCell ref="H27:H32"/>
    <mergeCell ref="H33:H34"/>
    <mergeCell ref="K44:K53"/>
    <mergeCell ref="L44:L53"/>
    <mergeCell ref="M44:M53"/>
    <mergeCell ref="A55:A56"/>
    <mergeCell ref="B55:B56"/>
    <mergeCell ref="C55:C56"/>
    <mergeCell ref="D55:D56"/>
    <mergeCell ref="A44:A53"/>
    <mergeCell ref="B44:B53"/>
    <mergeCell ref="C44:C53"/>
    <mergeCell ref="D44:D53"/>
    <mergeCell ref="E44:E53"/>
    <mergeCell ref="E38:E43"/>
    <mergeCell ref="K38:K43"/>
    <mergeCell ref="L38:L43"/>
    <mergeCell ref="M38:M43"/>
    <mergeCell ref="K35:K37"/>
    <mergeCell ref="L35:L37"/>
    <mergeCell ref="M35:M37"/>
    <mergeCell ref="A38:A43"/>
    <mergeCell ref="B38:B43"/>
    <mergeCell ref="C38:C43"/>
    <mergeCell ref="D38:D43"/>
    <mergeCell ref="A35:A37"/>
    <mergeCell ref="B35:B37"/>
    <mergeCell ref="C35:C37"/>
    <mergeCell ref="D35:D37"/>
    <mergeCell ref="E35:E37"/>
    <mergeCell ref="H35:H37"/>
    <mergeCell ref="H38:H43"/>
    <mergeCell ref="H44:H53"/>
    <mergeCell ref="E57:E64"/>
    <mergeCell ref="K57:K64"/>
    <mergeCell ref="A65:A84"/>
    <mergeCell ref="B65:B84"/>
    <mergeCell ref="C65:C84"/>
    <mergeCell ref="D65:D84"/>
    <mergeCell ref="E65:E84"/>
    <mergeCell ref="K65:K84"/>
    <mergeCell ref="K55:K56"/>
    <mergeCell ref="L55:L56"/>
    <mergeCell ref="M55:M56"/>
    <mergeCell ref="A57:A64"/>
    <mergeCell ref="B57:B64"/>
    <mergeCell ref="C57:C64"/>
    <mergeCell ref="D57:D64"/>
    <mergeCell ref="L57:L64"/>
    <mergeCell ref="M57:M64"/>
    <mergeCell ref="H55:H56"/>
    <mergeCell ref="H57:H64"/>
    <mergeCell ref="E88:E110"/>
    <mergeCell ref="K88:K110"/>
    <mergeCell ref="L88:L110"/>
    <mergeCell ref="M88:M110"/>
    <mergeCell ref="K85:K87"/>
    <mergeCell ref="L85:L87"/>
    <mergeCell ref="M85:M87"/>
    <mergeCell ref="A88:A110"/>
    <mergeCell ref="B88:B110"/>
    <mergeCell ref="C88:C110"/>
    <mergeCell ref="D88:D110"/>
    <mergeCell ref="L65:L84"/>
    <mergeCell ref="M65:M84"/>
    <mergeCell ref="A85:A87"/>
    <mergeCell ref="B85:B87"/>
    <mergeCell ref="C85:C87"/>
    <mergeCell ref="D85:D87"/>
    <mergeCell ref="E85:E87"/>
    <mergeCell ref="H65:H84"/>
    <mergeCell ref="H85:H87"/>
    <mergeCell ref="H88:H110"/>
    <mergeCell ref="A131:A137"/>
    <mergeCell ref="B131:B137"/>
    <mergeCell ref="C131:C137"/>
    <mergeCell ref="D131:D137"/>
    <mergeCell ref="E131:E137"/>
    <mergeCell ref="E115:E130"/>
    <mergeCell ref="K115:K130"/>
    <mergeCell ref="L115:L130"/>
    <mergeCell ref="H115:H130"/>
    <mergeCell ref="H131:H137"/>
    <mergeCell ref="L131:L137"/>
    <mergeCell ref="M115:M130"/>
    <mergeCell ref="K111:K114"/>
    <mergeCell ref="L111:L114"/>
    <mergeCell ref="M111:M114"/>
    <mergeCell ref="A115:A130"/>
    <mergeCell ref="B115:B130"/>
    <mergeCell ref="C115:C130"/>
    <mergeCell ref="D115:D130"/>
    <mergeCell ref="A111:A114"/>
    <mergeCell ref="B111:B114"/>
    <mergeCell ref="C111:C114"/>
    <mergeCell ref="D111:D114"/>
    <mergeCell ref="E111:E114"/>
    <mergeCell ref="H111:H114"/>
    <mergeCell ref="E167:E172"/>
    <mergeCell ref="K167:K172"/>
    <mergeCell ref="L167:L172"/>
    <mergeCell ref="M167:M172"/>
    <mergeCell ref="K165:K166"/>
    <mergeCell ref="L165:L166"/>
    <mergeCell ref="M165:M166"/>
    <mergeCell ref="A167:A172"/>
    <mergeCell ref="B167:B172"/>
    <mergeCell ref="C167:C172"/>
    <mergeCell ref="D167:D172"/>
    <mergeCell ref="L138:L163"/>
    <mergeCell ref="M138:M163"/>
    <mergeCell ref="A165:A166"/>
    <mergeCell ref="B165:B166"/>
    <mergeCell ref="C165:C166"/>
    <mergeCell ref="D165:D166"/>
    <mergeCell ref="E165:E166"/>
    <mergeCell ref="H138:H163"/>
    <mergeCell ref="H165:H166"/>
    <mergeCell ref="H167:H172"/>
    <mergeCell ref="A138:A163"/>
    <mergeCell ref="B138:B163"/>
    <mergeCell ref="C138:C163"/>
    <mergeCell ref="D138:D163"/>
    <mergeCell ref="E138:E163"/>
    <mergeCell ref="K138:K163"/>
    <mergeCell ref="E184:E190"/>
    <mergeCell ref="K184:K190"/>
    <mergeCell ref="L184:L190"/>
    <mergeCell ref="M184:M190"/>
    <mergeCell ref="K179:K183"/>
    <mergeCell ref="L179:L183"/>
    <mergeCell ref="M179:M183"/>
    <mergeCell ref="A184:A190"/>
    <mergeCell ref="B184:B190"/>
    <mergeCell ref="C184:C190"/>
    <mergeCell ref="D184:D190"/>
    <mergeCell ref="A179:A183"/>
    <mergeCell ref="B179:B183"/>
    <mergeCell ref="C179:C183"/>
    <mergeCell ref="D179:D183"/>
    <mergeCell ref="E179:E183"/>
    <mergeCell ref="H179:H183"/>
    <mergeCell ref="H184:H190"/>
    <mergeCell ref="E217:E218"/>
    <mergeCell ref="K217:K218"/>
    <mergeCell ref="L217:L218"/>
    <mergeCell ref="M217:M218"/>
    <mergeCell ref="K192:K215"/>
    <mergeCell ref="L192:L215"/>
    <mergeCell ref="M192:M215"/>
    <mergeCell ref="A217:A218"/>
    <mergeCell ref="B217:B218"/>
    <mergeCell ref="C217:C218"/>
    <mergeCell ref="D217:D218"/>
    <mergeCell ref="A192:A215"/>
    <mergeCell ref="B192:B215"/>
    <mergeCell ref="C192:C215"/>
    <mergeCell ref="D192:D215"/>
    <mergeCell ref="E192:E215"/>
    <mergeCell ref="H192:H215"/>
    <mergeCell ref="H217:H218"/>
    <mergeCell ref="E250:E251"/>
    <mergeCell ref="K250:K251"/>
    <mergeCell ref="L250:L251"/>
    <mergeCell ref="M250:M251"/>
    <mergeCell ref="K219:K245"/>
    <mergeCell ref="L219:L245"/>
    <mergeCell ref="M219:M245"/>
    <mergeCell ref="A250:A251"/>
    <mergeCell ref="B250:B251"/>
    <mergeCell ref="C250:C251"/>
    <mergeCell ref="D250:D251"/>
    <mergeCell ref="A219:A245"/>
    <mergeCell ref="B219:B245"/>
    <mergeCell ref="C219:C245"/>
    <mergeCell ref="D219:D245"/>
    <mergeCell ref="E219:E245"/>
    <mergeCell ref="H219:H245"/>
    <mergeCell ref="H250:H251"/>
    <mergeCell ref="H246:H249"/>
    <mergeCell ref="K246:K249"/>
    <mergeCell ref="E246:E249"/>
    <mergeCell ref="D246:D249"/>
    <mergeCell ref="C246:C249"/>
    <mergeCell ref="B246:B249"/>
    <mergeCell ref="A246:A249"/>
    <mergeCell ref="L246:L249"/>
    <mergeCell ref="M246:M249"/>
    <mergeCell ref="E254:E260"/>
    <mergeCell ref="K254:K260"/>
    <mergeCell ref="L254:L260"/>
    <mergeCell ref="M254:M260"/>
    <mergeCell ref="K252:K253"/>
    <mergeCell ref="L252:L253"/>
    <mergeCell ref="M252:M253"/>
    <mergeCell ref="A254:A260"/>
    <mergeCell ref="B254:B260"/>
    <mergeCell ref="C254:C260"/>
    <mergeCell ref="D254:D260"/>
    <mergeCell ref="A252:A253"/>
    <mergeCell ref="B252:B253"/>
    <mergeCell ref="C252:C253"/>
    <mergeCell ref="D252:D253"/>
    <mergeCell ref="E252:E253"/>
    <mergeCell ref="H252:H253"/>
    <mergeCell ref="H254:H260"/>
    <mergeCell ref="B290:B291"/>
    <mergeCell ref="C290:C291"/>
    <mergeCell ref="D290:D291"/>
    <mergeCell ref="K290:K291"/>
    <mergeCell ref="K334:K339"/>
    <mergeCell ref="A334:A339"/>
    <mergeCell ref="B334:B339"/>
    <mergeCell ref="C334:C339"/>
    <mergeCell ref="D334:D339"/>
    <mergeCell ref="E334:E339"/>
    <mergeCell ref="E310:E333"/>
    <mergeCell ref="K310:K333"/>
    <mergeCell ref="K294:K309"/>
    <mergeCell ref="A310:A333"/>
    <mergeCell ref="B310:B333"/>
    <mergeCell ref="C310:C333"/>
    <mergeCell ref="D310:D333"/>
    <mergeCell ref="H290:H291"/>
    <mergeCell ref="H294:H309"/>
    <mergeCell ref="M380:M403"/>
    <mergeCell ref="A380:A403"/>
    <mergeCell ref="B380:B403"/>
    <mergeCell ref="C380:C403"/>
    <mergeCell ref="D380:D403"/>
    <mergeCell ref="E380:E403"/>
    <mergeCell ref="L340:L367"/>
    <mergeCell ref="M340:M367"/>
    <mergeCell ref="A373:A379"/>
    <mergeCell ref="B373:B379"/>
    <mergeCell ref="A340:A367"/>
    <mergeCell ref="B340:B367"/>
    <mergeCell ref="C340:C367"/>
    <mergeCell ref="D340:D367"/>
    <mergeCell ref="E340:E367"/>
    <mergeCell ref="K340:K367"/>
    <mergeCell ref="C373:C379"/>
    <mergeCell ref="H380:H403"/>
    <mergeCell ref="L310:L333"/>
    <mergeCell ref="M310:M333"/>
    <mergeCell ref="B443:B449"/>
    <mergeCell ref="C443:C449"/>
    <mergeCell ref="D443:D449"/>
    <mergeCell ref="E443:E449"/>
    <mergeCell ref="K443:K449"/>
    <mergeCell ref="L443:L449"/>
    <mergeCell ref="M443:M449"/>
    <mergeCell ref="A492:A496"/>
    <mergeCell ref="B492:B496"/>
    <mergeCell ref="C492:C496"/>
    <mergeCell ref="D492:D496"/>
    <mergeCell ref="K380:K403"/>
    <mergeCell ref="L380:L403"/>
    <mergeCell ref="K407:K410"/>
    <mergeCell ref="M450:M458"/>
    <mergeCell ref="D373:D379"/>
    <mergeCell ref="K373:K379"/>
    <mergeCell ref="B421:B426"/>
    <mergeCell ref="C421:C426"/>
    <mergeCell ref="D421:D426"/>
    <mergeCell ref="E421:E426"/>
    <mergeCell ref="K421:K426"/>
    <mergeCell ref="L421:L426"/>
    <mergeCell ref="M421:M426"/>
    <mergeCell ref="E427:E430"/>
    <mergeCell ref="K427:K430"/>
    <mergeCell ref="L427:L430"/>
    <mergeCell ref="A431:A432"/>
    <mergeCell ref="B431:B432"/>
    <mergeCell ref="C431:C432"/>
    <mergeCell ref="K537:K540"/>
    <mergeCell ref="L537:L540"/>
    <mergeCell ref="M537:M540"/>
    <mergeCell ref="A537:A540"/>
    <mergeCell ref="B537:B540"/>
    <mergeCell ref="C537:C540"/>
    <mergeCell ref="D537:D540"/>
    <mergeCell ref="E537:E540"/>
    <mergeCell ref="L407:L410"/>
    <mergeCell ref="M407:M410"/>
    <mergeCell ref="M433:M442"/>
    <mergeCell ref="L415:L416"/>
    <mergeCell ref="M415:M416"/>
    <mergeCell ref="A407:A410"/>
    <mergeCell ref="B407:B410"/>
    <mergeCell ref="C407:C410"/>
    <mergeCell ref="D407:D410"/>
    <mergeCell ref="E407:E410"/>
    <mergeCell ref="A417:A418"/>
    <mergeCell ref="B417:B418"/>
    <mergeCell ref="C417:C418"/>
    <mergeCell ref="D417:D418"/>
    <mergeCell ref="E417:E418"/>
    <mergeCell ref="K417:K418"/>
    <mergeCell ref="L417:L418"/>
    <mergeCell ref="M417:M418"/>
    <mergeCell ref="A421:A426"/>
    <mergeCell ref="A443:A449"/>
    <mergeCell ref="D431:D432"/>
    <mergeCell ref="E431:E432"/>
    <mergeCell ref="K431:K432"/>
    <mergeCell ref="H427:H430"/>
    <mergeCell ref="D574:D575"/>
    <mergeCell ref="A564:A573"/>
    <mergeCell ref="B564:B573"/>
    <mergeCell ref="C564:C573"/>
    <mergeCell ref="D564:D573"/>
    <mergeCell ref="E564:E573"/>
    <mergeCell ref="K549:K557"/>
    <mergeCell ref="L549:L557"/>
    <mergeCell ref="M549:M557"/>
    <mergeCell ref="A549:A557"/>
    <mergeCell ref="B549:B557"/>
    <mergeCell ref="C549:C557"/>
    <mergeCell ref="D549:D557"/>
    <mergeCell ref="E549:E557"/>
    <mergeCell ref="D545:D546"/>
    <mergeCell ref="K562:K563"/>
    <mergeCell ref="L562:L563"/>
    <mergeCell ref="M562:M563"/>
    <mergeCell ref="A562:A563"/>
    <mergeCell ref="B562:B563"/>
    <mergeCell ref="C562:C563"/>
    <mergeCell ref="D562:D563"/>
    <mergeCell ref="E562:E563"/>
    <mergeCell ref="E545:E546"/>
    <mergeCell ref="K545:K546"/>
    <mergeCell ref="L545:L546"/>
    <mergeCell ref="M545:M546"/>
    <mergeCell ref="K558:K561"/>
    <mergeCell ref="L558:L561"/>
    <mergeCell ref="A545:A546"/>
    <mergeCell ref="B545:B546"/>
    <mergeCell ref="C545:C546"/>
    <mergeCell ref="E583:E591"/>
    <mergeCell ref="K583:K591"/>
    <mergeCell ref="L583:L591"/>
    <mergeCell ref="M583:M591"/>
    <mergeCell ref="A583:A591"/>
    <mergeCell ref="B583:B591"/>
    <mergeCell ref="C583:C591"/>
    <mergeCell ref="D583:D591"/>
    <mergeCell ref="E576:E582"/>
    <mergeCell ref="K576:K582"/>
    <mergeCell ref="L576:L582"/>
    <mergeCell ref="M576:M582"/>
    <mergeCell ref="A576:A582"/>
    <mergeCell ref="B576:B582"/>
    <mergeCell ref="C576:C582"/>
    <mergeCell ref="D576:D582"/>
    <mergeCell ref="M558:M561"/>
    <mergeCell ref="A558:A561"/>
    <mergeCell ref="B558:B561"/>
    <mergeCell ref="C558:C561"/>
    <mergeCell ref="D558:D561"/>
    <mergeCell ref="E558:E561"/>
    <mergeCell ref="E574:E575"/>
    <mergeCell ref="K574:K575"/>
    <mergeCell ref="L574:L575"/>
    <mergeCell ref="M574:M575"/>
    <mergeCell ref="K564:K573"/>
    <mergeCell ref="L564:L573"/>
    <mergeCell ref="M564:M573"/>
    <mergeCell ref="A574:A575"/>
    <mergeCell ref="B574:B575"/>
    <mergeCell ref="C574:C575"/>
    <mergeCell ref="E618:E624"/>
    <mergeCell ref="K618:K624"/>
    <mergeCell ref="L618:L624"/>
    <mergeCell ref="M618:M624"/>
    <mergeCell ref="A618:A624"/>
    <mergeCell ref="B618:B624"/>
    <mergeCell ref="C618:C624"/>
    <mergeCell ref="D618:D624"/>
    <mergeCell ref="E592:E594"/>
    <mergeCell ref="K592:K594"/>
    <mergeCell ref="L592:L594"/>
    <mergeCell ref="M592:M594"/>
    <mergeCell ref="A592:A594"/>
    <mergeCell ref="B592:B594"/>
    <mergeCell ref="C592:C594"/>
    <mergeCell ref="D592:D594"/>
    <mergeCell ref="A595:A617"/>
    <mergeCell ref="B595:B617"/>
    <mergeCell ref="C595:C617"/>
    <mergeCell ref="D595:D617"/>
    <mergeCell ref="E595:E617"/>
    <mergeCell ref="K595:K617"/>
    <mergeCell ref="L595:L617"/>
    <mergeCell ref="M595:M617"/>
    <mergeCell ref="E630:E632"/>
    <mergeCell ref="K630:K632"/>
    <mergeCell ref="L630:L632"/>
    <mergeCell ref="M630:M632"/>
    <mergeCell ref="A630:A632"/>
    <mergeCell ref="B630:B632"/>
    <mergeCell ref="C630:C632"/>
    <mergeCell ref="D630:D632"/>
    <mergeCell ref="E625:E629"/>
    <mergeCell ref="K625:K629"/>
    <mergeCell ref="L625:L629"/>
    <mergeCell ref="M625:M629"/>
    <mergeCell ref="A625:A629"/>
    <mergeCell ref="B625:B629"/>
    <mergeCell ref="C625:C629"/>
    <mergeCell ref="D625:D629"/>
    <mergeCell ref="H625:H629"/>
    <mergeCell ref="H630:H632"/>
    <mergeCell ref="E659:E660"/>
    <mergeCell ref="K659:K660"/>
    <mergeCell ref="L659:L660"/>
    <mergeCell ref="M659:M660"/>
    <mergeCell ref="A659:A660"/>
    <mergeCell ref="B659:B660"/>
    <mergeCell ref="C659:C660"/>
    <mergeCell ref="D659:D660"/>
    <mergeCell ref="E633:E657"/>
    <mergeCell ref="K633:K657"/>
    <mergeCell ref="L633:L657"/>
    <mergeCell ref="M633:M657"/>
    <mergeCell ref="A633:A657"/>
    <mergeCell ref="B633:B657"/>
    <mergeCell ref="C633:C657"/>
    <mergeCell ref="D633:D657"/>
    <mergeCell ref="H633:H657"/>
    <mergeCell ref="H659:H660"/>
    <mergeCell ref="E663:E668"/>
    <mergeCell ref="K663:K668"/>
    <mergeCell ref="L663:L668"/>
    <mergeCell ref="M663:M668"/>
    <mergeCell ref="A663:A668"/>
    <mergeCell ref="B663:B668"/>
    <mergeCell ref="C663:C668"/>
    <mergeCell ref="D663:D668"/>
    <mergeCell ref="E661:E662"/>
    <mergeCell ref="K661:K662"/>
    <mergeCell ref="L661:L662"/>
    <mergeCell ref="M661:M662"/>
    <mergeCell ref="A661:A662"/>
    <mergeCell ref="B661:B662"/>
    <mergeCell ref="C661:C662"/>
    <mergeCell ref="D661:D662"/>
    <mergeCell ref="H661:H662"/>
    <mergeCell ref="H663:H668"/>
    <mergeCell ref="E673:E674"/>
    <mergeCell ref="K673:K674"/>
    <mergeCell ref="L673:L674"/>
    <mergeCell ref="M673:M674"/>
    <mergeCell ref="K671:K672"/>
    <mergeCell ref="L671:L672"/>
    <mergeCell ref="M671:M672"/>
    <mergeCell ref="A673:A674"/>
    <mergeCell ref="B673:B674"/>
    <mergeCell ref="C673:C674"/>
    <mergeCell ref="D673:D674"/>
    <mergeCell ref="A671:A672"/>
    <mergeCell ref="B671:B672"/>
    <mergeCell ref="C671:C672"/>
    <mergeCell ref="D671:D672"/>
    <mergeCell ref="E671:E672"/>
    <mergeCell ref="H671:H672"/>
    <mergeCell ref="H673:H674"/>
    <mergeCell ref="E691:E692"/>
    <mergeCell ref="K691:K692"/>
    <mergeCell ref="L691:L692"/>
    <mergeCell ref="M691:M692"/>
    <mergeCell ref="K675:K690"/>
    <mergeCell ref="L675:L690"/>
    <mergeCell ref="M675:M690"/>
    <mergeCell ref="A691:A692"/>
    <mergeCell ref="B691:B692"/>
    <mergeCell ref="C691:C692"/>
    <mergeCell ref="D691:D692"/>
    <mergeCell ref="A675:A690"/>
    <mergeCell ref="B675:B690"/>
    <mergeCell ref="C675:C690"/>
    <mergeCell ref="D675:D690"/>
    <mergeCell ref="E675:E690"/>
    <mergeCell ref="H675:H690"/>
    <mergeCell ref="H691:H692"/>
    <mergeCell ref="E696:E711"/>
    <mergeCell ref="K696:K711"/>
    <mergeCell ref="L696:L711"/>
    <mergeCell ref="M696:M711"/>
    <mergeCell ref="K693:K695"/>
    <mergeCell ref="L693:L695"/>
    <mergeCell ref="M693:M695"/>
    <mergeCell ref="A696:A711"/>
    <mergeCell ref="B696:B711"/>
    <mergeCell ref="C696:C711"/>
    <mergeCell ref="D696:D711"/>
    <mergeCell ref="A693:A695"/>
    <mergeCell ref="B693:B695"/>
    <mergeCell ref="C693:C695"/>
    <mergeCell ref="D693:D695"/>
    <mergeCell ref="E693:E695"/>
    <mergeCell ref="H693:H695"/>
    <mergeCell ref="H696:H711"/>
    <mergeCell ref="E715:E737"/>
    <mergeCell ref="K715:K737"/>
    <mergeCell ref="L715:L737"/>
    <mergeCell ref="M715:M737"/>
    <mergeCell ref="K712:K714"/>
    <mergeCell ref="L712:L714"/>
    <mergeCell ref="M712:M714"/>
    <mergeCell ref="A715:A737"/>
    <mergeCell ref="B715:B737"/>
    <mergeCell ref="C715:C737"/>
    <mergeCell ref="D715:D737"/>
    <mergeCell ref="A712:A714"/>
    <mergeCell ref="B712:B714"/>
    <mergeCell ref="C712:C714"/>
    <mergeCell ref="D712:D714"/>
    <mergeCell ref="E712:E714"/>
    <mergeCell ref="H712:H714"/>
    <mergeCell ref="H715:H737"/>
    <mergeCell ref="E773:E805"/>
    <mergeCell ref="K773:K805"/>
    <mergeCell ref="L773:L805"/>
    <mergeCell ref="M773:M805"/>
    <mergeCell ref="K738:K772"/>
    <mergeCell ref="L738:L772"/>
    <mergeCell ref="M738:M772"/>
    <mergeCell ref="A773:A805"/>
    <mergeCell ref="B773:B805"/>
    <mergeCell ref="C773:C805"/>
    <mergeCell ref="D773:D805"/>
    <mergeCell ref="A738:A772"/>
    <mergeCell ref="B738:B772"/>
    <mergeCell ref="C738:C772"/>
    <mergeCell ref="D738:D772"/>
    <mergeCell ref="E738:E772"/>
    <mergeCell ref="H738:H772"/>
    <mergeCell ref="H773:H805"/>
    <mergeCell ref="E809:E823"/>
    <mergeCell ref="K809:K823"/>
    <mergeCell ref="L809:L823"/>
    <mergeCell ref="M809:M823"/>
    <mergeCell ref="K806:K808"/>
    <mergeCell ref="L806:L808"/>
    <mergeCell ref="M806:M808"/>
    <mergeCell ref="A809:A823"/>
    <mergeCell ref="B809:B823"/>
    <mergeCell ref="C809:C823"/>
    <mergeCell ref="D809:D823"/>
    <mergeCell ref="A806:A808"/>
    <mergeCell ref="B806:B808"/>
    <mergeCell ref="C806:C808"/>
    <mergeCell ref="D806:D808"/>
    <mergeCell ref="E806:E808"/>
    <mergeCell ref="H806:H808"/>
    <mergeCell ref="H809:H823"/>
    <mergeCell ref="E853:E855"/>
    <mergeCell ref="K853:K855"/>
    <mergeCell ref="L853:L855"/>
    <mergeCell ref="M853:M855"/>
    <mergeCell ref="K824:K852"/>
    <mergeCell ref="L824:L852"/>
    <mergeCell ref="M824:M852"/>
    <mergeCell ref="A853:A855"/>
    <mergeCell ref="B853:B855"/>
    <mergeCell ref="C853:C855"/>
    <mergeCell ref="D853:D855"/>
    <mergeCell ref="A824:A852"/>
    <mergeCell ref="B824:B852"/>
    <mergeCell ref="C824:C852"/>
    <mergeCell ref="D824:D852"/>
    <mergeCell ref="E824:E852"/>
    <mergeCell ref="H824:H852"/>
    <mergeCell ref="H853:H855"/>
    <mergeCell ref="E859:E861"/>
    <mergeCell ref="K859:K861"/>
    <mergeCell ref="L859:L861"/>
    <mergeCell ref="M859:M861"/>
    <mergeCell ref="K856:K858"/>
    <mergeCell ref="L856:L858"/>
    <mergeCell ref="M856:M858"/>
    <mergeCell ref="A859:A861"/>
    <mergeCell ref="B859:B861"/>
    <mergeCell ref="C859:C861"/>
    <mergeCell ref="D859:D861"/>
    <mergeCell ref="A856:A858"/>
    <mergeCell ref="B856:B858"/>
    <mergeCell ref="C856:C858"/>
    <mergeCell ref="D856:D858"/>
    <mergeCell ref="E856:E858"/>
    <mergeCell ref="H856:H858"/>
    <mergeCell ref="H859:H861"/>
    <mergeCell ref="E865:E867"/>
    <mergeCell ref="K865:K867"/>
    <mergeCell ref="L865:L867"/>
    <mergeCell ref="M865:M867"/>
    <mergeCell ref="K862:K864"/>
    <mergeCell ref="L862:L864"/>
    <mergeCell ref="M862:M864"/>
    <mergeCell ref="A865:A867"/>
    <mergeCell ref="B865:B867"/>
    <mergeCell ref="C865:C867"/>
    <mergeCell ref="D865:D867"/>
    <mergeCell ref="A862:A864"/>
    <mergeCell ref="B862:B864"/>
    <mergeCell ref="C862:C864"/>
    <mergeCell ref="D862:D864"/>
    <mergeCell ref="E862:E864"/>
    <mergeCell ref="H862:H864"/>
    <mergeCell ref="H865:H867"/>
    <mergeCell ref="E871:E873"/>
    <mergeCell ref="K871:K873"/>
    <mergeCell ref="L871:L873"/>
    <mergeCell ref="M871:M873"/>
    <mergeCell ref="K868:K870"/>
    <mergeCell ref="L868:L870"/>
    <mergeCell ref="M868:M870"/>
    <mergeCell ref="A871:A873"/>
    <mergeCell ref="B871:B873"/>
    <mergeCell ref="C871:C873"/>
    <mergeCell ref="D871:D873"/>
    <mergeCell ref="A868:A870"/>
    <mergeCell ref="B868:B870"/>
    <mergeCell ref="C868:C870"/>
    <mergeCell ref="D868:D870"/>
    <mergeCell ref="E868:E870"/>
    <mergeCell ref="H868:H870"/>
    <mergeCell ref="H871:H873"/>
    <mergeCell ref="K901:K903"/>
    <mergeCell ref="L901:L903"/>
    <mergeCell ref="M901:M903"/>
    <mergeCell ref="A904:A906"/>
    <mergeCell ref="B904:B906"/>
    <mergeCell ref="C904:C906"/>
    <mergeCell ref="D904:D906"/>
    <mergeCell ref="A901:A903"/>
    <mergeCell ref="B901:B903"/>
    <mergeCell ref="C901:C903"/>
    <mergeCell ref="D901:D903"/>
    <mergeCell ref="E901:E903"/>
    <mergeCell ref="H901:H903"/>
    <mergeCell ref="H904:H906"/>
    <mergeCell ref="A874:A900"/>
    <mergeCell ref="B874:B900"/>
    <mergeCell ref="C874:C900"/>
    <mergeCell ref="D874:D900"/>
    <mergeCell ref="E874:E900"/>
    <mergeCell ref="K874:K900"/>
    <mergeCell ref="H874:H900"/>
    <mergeCell ref="K907:K921"/>
    <mergeCell ref="L907:L921"/>
    <mergeCell ref="M907:M921"/>
    <mergeCell ref="A922:A928"/>
    <mergeCell ref="B922:B928"/>
    <mergeCell ref="C922:C928"/>
    <mergeCell ref="D922:D928"/>
    <mergeCell ref="A907:A921"/>
    <mergeCell ref="B907:B921"/>
    <mergeCell ref="C907:C921"/>
    <mergeCell ref="D907:D921"/>
    <mergeCell ref="E907:E921"/>
    <mergeCell ref="H907:H921"/>
    <mergeCell ref="H922:H928"/>
    <mergeCell ref="E904:E906"/>
    <mergeCell ref="K904:K906"/>
    <mergeCell ref="L904:L906"/>
    <mergeCell ref="M904:M906"/>
    <mergeCell ref="K937:K938"/>
    <mergeCell ref="L937:L938"/>
    <mergeCell ref="M937:M938"/>
    <mergeCell ref="A939:A948"/>
    <mergeCell ref="B939:B948"/>
    <mergeCell ref="C939:C948"/>
    <mergeCell ref="D939:D948"/>
    <mergeCell ref="A937:A938"/>
    <mergeCell ref="B937:B938"/>
    <mergeCell ref="C937:C938"/>
    <mergeCell ref="D937:D938"/>
    <mergeCell ref="E937:E938"/>
    <mergeCell ref="H937:H938"/>
    <mergeCell ref="H939:H948"/>
    <mergeCell ref="E922:E928"/>
    <mergeCell ref="K922:K928"/>
    <mergeCell ref="L922:L928"/>
    <mergeCell ref="M922:M928"/>
    <mergeCell ref="A929:A935"/>
    <mergeCell ref="B929:B935"/>
    <mergeCell ref="C929:C935"/>
    <mergeCell ref="L929:L935"/>
    <mergeCell ref="M929:M935"/>
    <mergeCell ref="K950:K961"/>
    <mergeCell ref="L950:L961"/>
    <mergeCell ref="M950:M961"/>
    <mergeCell ref="A962:A973"/>
    <mergeCell ref="B962:B973"/>
    <mergeCell ref="C962:C973"/>
    <mergeCell ref="D962:D973"/>
    <mergeCell ref="A950:A961"/>
    <mergeCell ref="B950:B961"/>
    <mergeCell ref="C950:C961"/>
    <mergeCell ref="D950:D961"/>
    <mergeCell ref="E950:E961"/>
    <mergeCell ref="H950:H961"/>
    <mergeCell ref="H962:H973"/>
    <mergeCell ref="E939:E948"/>
    <mergeCell ref="K939:K948"/>
    <mergeCell ref="L939:L948"/>
    <mergeCell ref="M939:M948"/>
    <mergeCell ref="L981:L987"/>
    <mergeCell ref="M981:M987"/>
    <mergeCell ref="K974:K980"/>
    <mergeCell ref="L974:L980"/>
    <mergeCell ref="M974:M980"/>
    <mergeCell ref="A981:A987"/>
    <mergeCell ref="B981:B987"/>
    <mergeCell ref="C981:C987"/>
    <mergeCell ref="D981:D987"/>
    <mergeCell ref="A974:A980"/>
    <mergeCell ref="B974:B980"/>
    <mergeCell ref="C974:C980"/>
    <mergeCell ref="D974:D980"/>
    <mergeCell ref="E974:E980"/>
    <mergeCell ref="H974:H980"/>
    <mergeCell ref="H981:H987"/>
    <mergeCell ref="E962:E973"/>
    <mergeCell ref="K962:K973"/>
    <mergeCell ref="L962:L973"/>
    <mergeCell ref="M962:M973"/>
    <mergeCell ref="M1056:M1058"/>
    <mergeCell ref="A1060:A1080"/>
    <mergeCell ref="B1060:B1080"/>
    <mergeCell ref="C1060:C1080"/>
    <mergeCell ref="D1060:D1080"/>
    <mergeCell ref="E1060:E1080"/>
    <mergeCell ref="K1060:K1080"/>
    <mergeCell ref="A1056:A1058"/>
    <mergeCell ref="B1056:B1058"/>
    <mergeCell ref="C1056:C1058"/>
    <mergeCell ref="D1056:D1058"/>
    <mergeCell ref="K1056:K1058"/>
    <mergeCell ref="L1056:L1058"/>
    <mergeCell ref="L988:L995"/>
    <mergeCell ref="M988:M995"/>
    <mergeCell ref="A996:A998"/>
    <mergeCell ref="B996:B998"/>
    <mergeCell ref="C996:C998"/>
    <mergeCell ref="D996:D998"/>
    <mergeCell ref="A988:A995"/>
    <mergeCell ref="B988:B995"/>
    <mergeCell ref="C988:C995"/>
    <mergeCell ref="D988:D995"/>
    <mergeCell ref="E988:E995"/>
    <mergeCell ref="H988:H995"/>
    <mergeCell ref="H996:H998"/>
    <mergeCell ref="D999:D1001"/>
    <mergeCell ref="E999:E1001"/>
    <mergeCell ref="E996:E998"/>
    <mergeCell ref="K996:K998"/>
    <mergeCell ref="L996:L998"/>
    <mergeCell ref="M996:M998"/>
    <mergeCell ref="D1110:D1129"/>
    <mergeCell ref="E1110:E1129"/>
    <mergeCell ref="E1102:E1109"/>
    <mergeCell ref="K1102:K1109"/>
    <mergeCell ref="L1102:L1109"/>
    <mergeCell ref="M1102:M1109"/>
    <mergeCell ref="K1081:K1101"/>
    <mergeCell ref="L1081:L1101"/>
    <mergeCell ref="M1081:M1101"/>
    <mergeCell ref="A1102:A1109"/>
    <mergeCell ref="B1102:B1109"/>
    <mergeCell ref="C1102:C1109"/>
    <mergeCell ref="D1102:D1109"/>
    <mergeCell ref="L1060:L1080"/>
    <mergeCell ref="M1060:M1080"/>
    <mergeCell ref="A1081:A1101"/>
    <mergeCell ref="B1081:B1101"/>
    <mergeCell ref="C1081:C1101"/>
    <mergeCell ref="D1081:D1101"/>
    <mergeCell ref="E1081:E1101"/>
    <mergeCell ref="H1102:H1109"/>
    <mergeCell ref="H1110:H1129"/>
    <mergeCell ref="K1206:K1224"/>
    <mergeCell ref="L1206:L1224"/>
    <mergeCell ref="M1206:M1224"/>
    <mergeCell ref="A1225:A1245"/>
    <mergeCell ref="B1225:B1245"/>
    <mergeCell ref="C1225:C1245"/>
    <mergeCell ref="D1225:D1245"/>
    <mergeCell ref="A1206:A1224"/>
    <mergeCell ref="B1206:B1224"/>
    <mergeCell ref="C1206:C1224"/>
    <mergeCell ref="D1206:D1224"/>
    <mergeCell ref="E1206:E1224"/>
    <mergeCell ref="E1176:E1205"/>
    <mergeCell ref="K1176:K1205"/>
    <mergeCell ref="L1176:L1205"/>
    <mergeCell ref="M1176:M1205"/>
    <mergeCell ref="K1153:K1175"/>
    <mergeCell ref="L1153:L1175"/>
    <mergeCell ref="M1153:M1175"/>
    <mergeCell ref="A1176:A1205"/>
    <mergeCell ref="B1176:B1205"/>
    <mergeCell ref="C1176:C1205"/>
    <mergeCell ref="D1176:D1205"/>
    <mergeCell ref="A1153:A1175"/>
    <mergeCell ref="B1153:B1175"/>
    <mergeCell ref="C1153:C1175"/>
    <mergeCell ref="D1153:D1175"/>
    <mergeCell ref="E1153:E1175"/>
    <mergeCell ref="H1206:H1224"/>
    <mergeCell ref="E1276:E1296"/>
    <mergeCell ref="K1276:K1296"/>
    <mergeCell ref="L1276:L1296"/>
    <mergeCell ref="M1276:M1296"/>
    <mergeCell ref="K1246:K1275"/>
    <mergeCell ref="L1246:L1275"/>
    <mergeCell ref="M1246:M1275"/>
    <mergeCell ref="A1276:A1296"/>
    <mergeCell ref="B1276:B1296"/>
    <mergeCell ref="C1276:C1296"/>
    <mergeCell ref="D1276:D1296"/>
    <mergeCell ref="A1246:A1275"/>
    <mergeCell ref="B1246:B1275"/>
    <mergeCell ref="C1246:C1275"/>
    <mergeCell ref="D1246:D1275"/>
    <mergeCell ref="E1246:E1275"/>
    <mergeCell ref="E1225:E1245"/>
    <mergeCell ref="K1225:K1245"/>
    <mergeCell ref="L1225:L1245"/>
    <mergeCell ref="M1225:M1245"/>
    <mergeCell ref="H1225:H1245"/>
    <mergeCell ref="H1246:H1275"/>
    <mergeCell ref="H1276:H1296"/>
    <mergeCell ref="K1326:K1348"/>
    <mergeCell ref="L1326:L1348"/>
    <mergeCell ref="M1326:M1348"/>
    <mergeCell ref="A1349:A1371"/>
    <mergeCell ref="B1349:B1371"/>
    <mergeCell ref="C1349:C1371"/>
    <mergeCell ref="D1349:D1371"/>
    <mergeCell ref="A1326:A1348"/>
    <mergeCell ref="B1326:B1348"/>
    <mergeCell ref="C1326:C1348"/>
    <mergeCell ref="D1326:D1348"/>
    <mergeCell ref="E1326:E1348"/>
    <mergeCell ref="E1299:E1325"/>
    <mergeCell ref="K1299:K1325"/>
    <mergeCell ref="L1299:L1325"/>
    <mergeCell ref="M1299:M1325"/>
    <mergeCell ref="K1297:K1298"/>
    <mergeCell ref="L1297:L1298"/>
    <mergeCell ref="M1297:M1298"/>
    <mergeCell ref="A1299:A1325"/>
    <mergeCell ref="B1299:B1325"/>
    <mergeCell ref="C1299:C1325"/>
    <mergeCell ref="D1299:D1325"/>
    <mergeCell ref="A1297:A1298"/>
    <mergeCell ref="B1297:B1298"/>
    <mergeCell ref="C1297:C1298"/>
    <mergeCell ref="D1297:D1298"/>
    <mergeCell ref="E1297:E1298"/>
    <mergeCell ref="H1297:H1298"/>
    <mergeCell ref="H1299:H1325"/>
    <mergeCell ref="H1326:H1348"/>
    <mergeCell ref="K1372:K1374"/>
    <mergeCell ref="L1372:L1374"/>
    <mergeCell ref="M1372:M1374"/>
    <mergeCell ref="A1375:A1377"/>
    <mergeCell ref="B1375:B1377"/>
    <mergeCell ref="C1375:C1377"/>
    <mergeCell ref="D1375:D1377"/>
    <mergeCell ref="A1372:A1374"/>
    <mergeCell ref="B1372:B1374"/>
    <mergeCell ref="C1372:C1374"/>
    <mergeCell ref="D1372:D1374"/>
    <mergeCell ref="E1372:E1374"/>
    <mergeCell ref="E1349:E1371"/>
    <mergeCell ref="K1349:K1371"/>
    <mergeCell ref="L1349:L1371"/>
    <mergeCell ref="M1349:M1371"/>
    <mergeCell ref="H1349:H1371"/>
    <mergeCell ref="H1372:H1374"/>
    <mergeCell ref="K1378:K1380"/>
    <mergeCell ref="L1378:L1380"/>
    <mergeCell ref="M1378:M1380"/>
    <mergeCell ref="A1381:A1386"/>
    <mergeCell ref="B1381:B1386"/>
    <mergeCell ref="C1381:C1386"/>
    <mergeCell ref="D1381:D1386"/>
    <mergeCell ref="A1378:A1380"/>
    <mergeCell ref="B1378:B1380"/>
    <mergeCell ref="C1378:C1380"/>
    <mergeCell ref="D1378:D1380"/>
    <mergeCell ref="E1378:E1380"/>
    <mergeCell ref="E1375:E1377"/>
    <mergeCell ref="K1375:K1377"/>
    <mergeCell ref="L1375:L1377"/>
    <mergeCell ref="M1375:M1377"/>
    <mergeCell ref="H1375:H1377"/>
    <mergeCell ref="H1378:H1380"/>
    <mergeCell ref="K1387:K1389"/>
    <mergeCell ref="L1387:L1389"/>
    <mergeCell ref="M1387:M1389"/>
    <mergeCell ref="A1390:A1392"/>
    <mergeCell ref="B1390:B1392"/>
    <mergeCell ref="C1390:C1392"/>
    <mergeCell ref="D1390:D1392"/>
    <mergeCell ref="A1387:A1389"/>
    <mergeCell ref="B1387:B1389"/>
    <mergeCell ref="C1387:C1389"/>
    <mergeCell ref="D1387:D1389"/>
    <mergeCell ref="E1387:E1389"/>
    <mergeCell ref="E1381:E1386"/>
    <mergeCell ref="K1381:K1386"/>
    <mergeCell ref="L1381:L1386"/>
    <mergeCell ref="M1381:M1386"/>
    <mergeCell ref="H1381:H1386"/>
    <mergeCell ref="H1387:H1389"/>
    <mergeCell ref="K1393:K1395"/>
    <mergeCell ref="L1393:L1395"/>
    <mergeCell ref="M1393:M1395"/>
    <mergeCell ref="A1396:A1408"/>
    <mergeCell ref="B1396:B1408"/>
    <mergeCell ref="C1396:C1408"/>
    <mergeCell ref="D1396:D1408"/>
    <mergeCell ref="A1393:A1395"/>
    <mergeCell ref="B1393:B1395"/>
    <mergeCell ref="C1393:C1395"/>
    <mergeCell ref="D1393:D1395"/>
    <mergeCell ref="E1393:E1395"/>
    <mergeCell ref="E1390:E1392"/>
    <mergeCell ref="K1390:K1392"/>
    <mergeCell ref="L1390:L1392"/>
    <mergeCell ref="M1390:M1392"/>
    <mergeCell ref="H1390:H1392"/>
    <mergeCell ref="H1393:H1395"/>
    <mergeCell ref="K1409:K1410"/>
    <mergeCell ref="L1409:L1410"/>
    <mergeCell ref="M1409:M1410"/>
    <mergeCell ref="A1414:A1454"/>
    <mergeCell ref="B1414:B1454"/>
    <mergeCell ref="C1414:C1454"/>
    <mergeCell ref="D1414:D1454"/>
    <mergeCell ref="A1409:A1410"/>
    <mergeCell ref="B1409:B1410"/>
    <mergeCell ref="C1409:C1410"/>
    <mergeCell ref="D1409:D1410"/>
    <mergeCell ref="E1409:E1410"/>
    <mergeCell ref="E1396:E1408"/>
    <mergeCell ref="K1396:K1408"/>
    <mergeCell ref="L1396:L1408"/>
    <mergeCell ref="M1396:M1408"/>
    <mergeCell ref="H1396:H1408"/>
    <mergeCell ref="H1409:H1410"/>
    <mergeCell ref="K1455:K1457"/>
    <mergeCell ref="L1455:L1457"/>
    <mergeCell ref="M1455:M1457"/>
    <mergeCell ref="A1459:A1466"/>
    <mergeCell ref="B1459:B1466"/>
    <mergeCell ref="C1459:C1466"/>
    <mergeCell ref="D1459:D1466"/>
    <mergeCell ref="A1455:A1457"/>
    <mergeCell ref="B1455:B1457"/>
    <mergeCell ref="C1455:C1457"/>
    <mergeCell ref="D1455:D1457"/>
    <mergeCell ref="E1455:E1457"/>
    <mergeCell ref="E1414:E1454"/>
    <mergeCell ref="K1414:K1454"/>
    <mergeCell ref="L1414:L1454"/>
    <mergeCell ref="M1414:M1454"/>
    <mergeCell ref="H1414:H1454"/>
    <mergeCell ref="H1455:H1457"/>
    <mergeCell ref="K1467:K1474"/>
    <mergeCell ref="L1467:L1474"/>
    <mergeCell ref="M1467:M1474"/>
    <mergeCell ref="A1475:A1482"/>
    <mergeCell ref="B1475:B1482"/>
    <mergeCell ref="C1475:C1482"/>
    <mergeCell ref="D1475:D1482"/>
    <mergeCell ref="A1467:A1474"/>
    <mergeCell ref="B1467:B1474"/>
    <mergeCell ref="C1467:C1474"/>
    <mergeCell ref="D1467:D1474"/>
    <mergeCell ref="E1467:E1474"/>
    <mergeCell ref="E1459:E1466"/>
    <mergeCell ref="K1459:K1466"/>
    <mergeCell ref="L1459:L1466"/>
    <mergeCell ref="M1459:M1466"/>
    <mergeCell ref="H1459:H1466"/>
    <mergeCell ref="H1467:H1474"/>
    <mergeCell ref="K1483:K1493"/>
    <mergeCell ref="L1483:L1493"/>
    <mergeCell ref="M1483:M1493"/>
    <mergeCell ref="A1495:A1498"/>
    <mergeCell ref="B1495:B1498"/>
    <mergeCell ref="C1495:C1498"/>
    <mergeCell ref="D1495:D1498"/>
    <mergeCell ref="A1483:A1493"/>
    <mergeCell ref="B1483:B1493"/>
    <mergeCell ref="C1483:C1493"/>
    <mergeCell ref="D1483:D1493"/>
    <mergeCell ref="E1483:E1493"/>
    <mergeCell ref="E1475:E1482"/>
    <mergeCell ref="K1475:K1482"/>
    <mergeCell ref="L1475:L1482"/>
    <mergeCell ref="M1475:M1482"/>
    <mergeCell ref="H1475:H1482"/>
    <mergeCell ref="H1483:H1493"/>
    <mergeCell ref="K1499:K1515"/>
    <mergeCell ref="L1499:L1515"/>
    <mergeCell ref="M1499:M1515"/>
    <mergeCell ref="A1516:A1549"/>
    <mergeCell ref="B1516:B1549"/>
    <mergeCell ref="C1516:C1549"/>
    <mergeCell ref="D1516:D1549"/>
    <mergeCell ref="A1499:A1515"/>
    <mergeCell ref="B1499:B1515"/>
    <mergeCell ref="C1499:C1515"/>
    <mergeCell ref="D1499:D1515"/>
    <mergeCell ref="E1499:E1515"/>
    <mergeCell ref="E1495:E1498"/>
    <mergeCell ref="K1495:K1498"/>
    <mergeCell ref="L1495:L1498"/>
    <mergeCell ref="M1495:M1498"/>
    <mergeCell ref="H1495:H1498"/>
    <mergeCell ref="H1499:H1515"/>
    <mergeCell ref="K1550:K1576"/>
    <mergeCell ref="L1550:L1576"/>
    <mergeCell ref="M1550:M1576"/>
    <mergeCell ref="A1577:A1598"/>
    <mergeCell ref="B1577:B1598"/>
    <mergeCell ref="C1577:C1598"/>
    <mergeCell ref="D1577:D1598"/>
    <mergeCell ref="A1550:A1576"/>
    <mergeCell ref="B1550:B1576"/>
    <mergeCell ref="C1550:C1576"/>
    <mergeCell ref="D1550:D1576"/>
    <mergeCell ref="E1550:E1576"/>
    <mergeCell ref="E1516:E1549"/>
    <mergeCell ref="K1516:K1549"/>
    <mergeCell ref="L1516:L1549"/>
    <mergeCell ref="M1516:M1549"/>
    <mergeCell ref="H1516:H1549"/>
    <mergeCell ref="H1550:H1576"/>
    <mergeCell ref="K1599:K1604"/>
    <mergeCell ref="L1599:L1604"/>
    <mergeCell ref="M1599:M1604"/>
    <mergeCell ref="A1605:A1623"/>
    <mergeCell ref="B1605:B1623"/>
    <mergeCell ref="C1605:C1623"/>
    <mergeCell ref="D1605:D1623"/>
    <mergeCell ref="A1599:A1604"/>
    <mergeCell ref="B1599:B1604"/>
    <mergeCell ref="C1599:C1604"/>
    <mergeCell ref="D1599:D1604"/>
    <mergeCell ref="E1599:E1604"/>
    <mergeCell ref="E1577:E1598"/>
    <mergeCell ref="K1577:K1598"/>
    <mergeCell ref="L1577:L1598"/>
    <mergeCell ref="M1577:M1598"/>
    <mergeCell ref="H1577:H1598"/>
    <mergeCell ref="H1599:H1604"/>
    <mergeCell ref="K1624:K1640"/>
    <mergeCell ref="L1624:L1640"/>
    <mergeCell ref="M1624:M1640"/>
    <mergeCell ref="A1641:A1644"/>
    <mergeCell ref="B1641:B1644"/>
    <mergeCell ref="C1641:C1644"/>
    <mergeCell ref="D1641:D1644"/>
    <mergeCell ref="A1624:A1640"/>
    <mergeCell ref="B1624:B1640"/>
    <mergeCell ref="C1624:C1640"/>
    <mergeCell ref="D1624:D1640"/>
    <mergeCell ref="E1624:E1640"/>
    <mergeCell ref="E1605:E1623"/>
    <mergeCell ref="K1605:K1623"/>
    <mergeCell ref="L1605:L1623"/>
    <mergeCell ref="M1605:M1623"/>
    <mergeCell ref="H1605:H1623"/>
    <mergeCell ref="H1624:H1640"/>
    <mergeCell ref="A1647:A1650"/>
    <mergeCell ref="B1647:B1650"/>
    <mergeCell ref="C1647:C1650"/>
    <mergeCell ref="D1647:D1650"/>
    <mergeCell ref="K1647:K1650"/>
    <mergeCell ref="E1641:E1644"/>
    <mergeCell ref="K1641:K1644"/>
    <mergeCell ref="L1641:L1644"/>
    <mergeCell ref="M1641:M1644"/>
    <mergeCell ref="H1641:H1644"/>
    <mergeCell ref="E1663:E1665"/>
    <mergeCell ref="K1663:K1665"/>
    <mergeCell ref="L1663:L1665"/>
    <mergeCell ref="M1663:M1665"/>
    <mergeCell ref="H1663:H1665"/>
    <mergeCell ref="H1666:H1680"/>
    <mergeCell ref="K1652:K1662"/>
    <mergeCell ref="L1652:L1662"/>
    <mergeCell ref="M1652:M1662"/>
    <mergeCell ref="A1663:A1665"/>
    <mergeCell ref="B1663:B1665"/>
    <mergeCell ref="C1663:C1665"/>
    <mergeCell ref="D1663:D1665"/>
    <mergeCell ref="L1647:L1650"/>
    <mergeCell ref="M1647:M1650"/>
    <mergeCell ref="A1652:A1662"/>
    <mergeCell ref="B1652:B1662"/>
    <mergeCell ref="C1652:C1662"/>
    <mergeCell ref="D1652:D1662"/>
    <mergeCell ref="E1652:E1662"/>
    <mergeCell ref="H1647:H1650"/>
    <mergeCell ref="H1652:H1662"/>
    <mergeCell ref="E1681:E1710"/>
    <mergeCell ref="K1681:K1710"/>
    <mergeCell ref="L1681:L1710"/>
    <mergeCell ref="M1681:M1710"/>
    <mergeCell ref="H1681:H1710"/>
    <mergeCell ref="H1711:H1720"/>
    <mergeCell ref="K1666:K1680"/>
    <mergeCell ref="L1666:L1680"/>
    <mergeCell ref="M1666:M1680"/>
    <mergeCell ref="A1681:A1710"/>
    <mergeCell ref="B1681:B1710"/>
    <mergeCell ref="C1681:C1710"/>
    <mergeCell ref="D1681:D1710"/>
    <mergeCell ref="A1666:A1680"/>
    <mergeCell ref="B1666:B1680"/>
    <mergeCell ref="C1666:C1680"/>
    <mergeCell ref="D1666:D1680"/>
    <mergeCell ref="E1666:E1680"/>
    <mergeCell ref="E1721:E1748"/>
    <mergeCell ref="K1721:K1748"/>
    <mergeCell ref="L1721:L1748"/>
    <mergeCell ref="M1721:M1748"/>
    <mergeCell ref="H1721:H1748"/>
    <mergeCell ref="H1749:H1764"/>
    <mergeCell ref="K1711:K1720"/>
    <mergeCell ref="L1711:L1720"/>
    <mergeCell ref="M1711:M1720"/>
    <mergeCell ref="A1721:A1748"/>
    <mergeCell ref="B1721:B1748"/>
    <mergeCell ref="C1721:C1748"/>
    <mergeCell ref="D1721:D1748"/>
    <mergeCell ref="A1711:A1720"/>
    <mergeCell ref="B1711:B1720"/>
    <mergeCell ref="C1711:C1720"/>
    <mergeCell ref="D1711:D1720"/>
    <mergeCell ref="E1711:E1720"/>
    <mergeCell ref="E1765:E1780"/>
    <mergeCell ref="K1765:K1780"/>
    <mergeCell ref="L1765:L1780"/>
    <mergeCell ref="M1765:M1780"/>
    <mergeCell ref="H1765:H1780"/>
    <mergeCell ref="H1781:H1801"/>
    <mergeCell ref="K1749:K1764"/>
    <mergeCell ref="L1749:L1764"/>
    <mergeCell ref="M1749:M1764"/>
    <mergeCell ref="A1765:A1780"/>
    <mergeCell ref="B1765:B1780"/>
    <mergeCell ref="C1765:C1780"/>
    <mergeCell ref="D1765:D1780"/>
    <mergeCell ref="A1749:A1764"/>
    <mergeCell ref="B1749:B1764"/>
    <mergeCell ref="C1749:C1764"/>
    <mergeCell ref="D1749:D1764"/>
    <mergeCell ref="E1749:E1764"/>
    <mergeCell ref="E1802:E1817"/>
    <mergeCell ref="K1802:K1817"/>
    <mergeCell ref="L1802:L1817"/>
    <mergeCell ref="M1802:M1817"/>
    <mergeCell ref="H1802:H1817"/>
    <mergeCell ref="H1818:H1828"/>
    <mergeCell ref="K1781:K1801"/>
    <mergeCell ref="L1781:L1801"/>
    <mergeCell ref="M1781:M1801"/>
    <mergeCell ref="A1802:A1817"/>
    <mergeCell ref="B1802:B1817"/>
    <mergeCell ref="C1802:C1817"/>
    <mergeCell ref="D1802:D1817"/>
    <mergeCell ref="A1781:A1801"/>
    <mergeCell ref="B1781:B1801"/>
    <mergeCell ref="C1781:C1801"/>
    <mergeCell ref="D1781:D1801"/>
    <mergeCell ref="E1781:E1801"/>
    <mergeCell ref="E1829:E1844"/>
    <mergeCell ref="K1829:K1844"/>
    <mergeCell ref="L1829:L1844"/>
    <mergeCell ref="M1829:M1844"/>
    <mergeCell ref="H1829:H1844"/>
    <mergeCell ref="H1845:H1855"/>
    <mergeCell ref="K1818:K1828"/>
    <mergeCell ref="L1818:L1828"/>
    <mergeCell ref="M1818:M1828"/>
    <mergeCell ref="A1829:A1844"/>
    <mergeCell ref="B1829:B1844"/>
    <mergeCell ref="C1829:C1844"/>
    <mergeCell ref="D1829:D1844"/>
    <mergeCell ref="A1818:A1828"/>
    <mergeCell ref="B1818:B1828"/>
    <mergeCell ref="C1818:C1828"/>
    <mergeCell ref="D1818:D1828"/>
    <mergeCell ref="E1818:E1828"/>
    <mergeCell ref="E1856:E1865"/>
    <mergeCell ref="K1856:K1865"/>
    <mergeCell ref="L1856:L1865"/>
    <mergeCell ref="M1856:M1865"/>
    <mergeCell ref="H1856:H1865"/>
    <mergeCell ref="H1866:H1875"/>
    <mergeCell ref="K1845:K1855"/>
    <mergeCell ref="L1845:L1855"/>
    <mergeCell ref="M1845:M1855"/>
    <mergeCell ref="A1856:A1865"/>
    <mergeCell ref="B1856:B1865"/>
    <mergeCell ref="C1856:C1865"/>
    <mergeCell ref="D1856:D1865"/>
    <mergeCell ref="A1845:A1855"/>
    <mergeCell ref="B1845:B1855"/>
    <mergeCell ref="C1845:C1855"/>
    <mergeCell ref="D1845:D1855"/>
    <mergeCell ref="E1845:E1855"/>
    <mergeCell ref="E1876:E1885"/>
    <mergeCell ref="K1876:K1885"/>
    <mergeCell ref="L1876:L1885"/>
    <mergeCell ref="M1876:M1885"/>
    <mergeCell ref="H1876:H1885"/>
    <mergeCell ref="H1886:H1899"/>
    <mergeCell ref="K1866:K1875"/>
    <mergeCell ref="L1866:L1875"/>
    <mergeCell ref="M1866:M1875"/>
    <mergeCell ref="A1876:A1885"/>
    <mergeCell ref="B1876:B1885"/>
    <mergeCell ref="C1876:C1885"/>
    <mergeCell ref="D1876:D1885"/>
    <mergeCell ref="A1866:A1875"/>
    <mergeCell ref="B1866:B1875"/>
    <mergeCell ref="C1866:C1875"/>
    <mergeCell ref="D1866:D1875"/>
    <mergeCell ref="E1866:E1875"/>
    <mergeCell ref="E1900:E1902"/>
    <mergeCell ref="K1900:K1902"/>
    <mergeCell ref="L1900:L1902"/>
    <mergeCell ref="M1900:M1902"/>
    <mergeCell ref="H1900:H1902"/>
    <mergeCell ref="H1903:H1905"/>
    <mergeCell ref="K1886:K1899"/>
    <mergeCell ref="L1886:L1899"/>
    <mergeCell ref="M1886:M1899"/>
    <mergeCell ref="A1900:A1902"/>
    <mergeCell ref="B1900:B1902"/>
    <mergeCell ref="C1900:C1902"/>
    <mergeCell ref="D1900:D1902"/>
    <mergeCell ref="A1886:A1899"/>
    <mergeCell ref="B1886:B1899"/>
    <mergeCell ref="C1886:C1899"/>
    <mergeCell ref="D1886:D1899"/>
    <mergeCell ref="E1886:E1899"/>
    <mergeCell ref="E1906:E1908"/>
    <mergeCell ref="K1906:K1908"/>
    <mergeCell ref="L1906:L1908"/>
    <mergeCell ref="M1906:M1908"/>
    <mergeCell ref="H1906:H1908"/>
    <mergeCell ref="H1909:H1911"/>
    <mergeCell ref="K1903:K1905"/>
    <mergeCell ref="L1903:L1905"/>
    <mergeCell ref="M1903:M1905"/>
    <mergeCell ref="A1906:A1908"/>
    <mergeCell ref="B1906:B1908"/>
    <mergeCell ref="C1906:C1908"/>
    <mergeCell ref="D1906:D1908"/>
    <mergeCell ref="A1903:A1905"/>
    <mergeCell ref="B1903:B1905"/>
    <mergeCell ref="C1903:C1905"/>
    <mergeCell ref="D1903:D1905"/>
    <mergeCell ref="E1903:E1905"/>
    <mergeCell ref="E1912:E1914"/>
    <mergeCell ref="K1912:K1914"/>
    <mergeCell ref="L1912:L1914"/>
    <mergeCell ref="M1912:M1914"/>
    <mergeCell ref="H1912:H1914"/>
    <mergeCell ref="H1915:H1917"/>
    <mergeCell ref="K1909:K1911"/>
    <mergeCell ref="L1909:L1911"/>
    <mergeCell ref="M1909:M1911"/>
    <mergeCell ref="A1912:A1914"/>
    <mergeCell ref="B1912:B1914"/>
    <mergeCell ref="C1912:C1914"/>
    <mergeCell ref="D1912:D1914"/>
    <mergeCell ref="A1909:A1911"/>
    <mergeCell ref="B1909:B1911"/>
    <mergeCell ref="C1909:C1911"/>
    <mergeCell ref="D1909:D1911"/>
    <mergeCell ref="E1909:E1911"/>
    <mergeCell ref="E1918:E1920"/>
    <mergeCell ref="K1918:K1920"/>
    <mergeCell ref="L1918:L1920"/>
    <mergeCell ref="M1918:M1920"/>
    <mergeCell ref="H1918:H1920"/>
    <mergeCell ref="H1921:H1923"/>
    <mergeCell ref="K1915:K1917"/>
    <mergeCell ref="L1915:L1917"/>
    <mergeCell ref="M1915:M1917"/>
    <mergeCell ref="A1918:A1920"/>
    <mergeCell ref="B1918:B1920"/>
    <mergeCell ref="C1918:C1920"/>
    <mergeCell ref="D1918:D1920"/>
    <mergeCell ref="A1915:A1917"/>
    <mergeCell ref="B1915:B1917"/>
    <mergeCell ref="C1915:C1917"/>
    <mergeCell ref="D1915:D1917"/>
    <mergeCell ref="E1915:E1917"/>
    <mergeCell ref="E1924:E1927"/>
    <mergeCell ref="K1924:K1927"/>
    <mergeCell ref="L1924:L1927"/>
    <mergeCell ref="M1924:M1927"/>
    <mergeCell ref="H1924:H1927"/>
    <mergeCell ref="H1928:H1931"/>
    <mergeCell ref="K1921:K1923"/>
    <mergeCell ref="L1921:L1923"/>
    <mergeCell ref="M1921:M1923"/>
    <mergeCell ref="A1924:A1927"/>
    <mergeCell ref="B1924:B1927"/>
    <mergeCell ref="C1924:C1927"/>
    <mergeCell ref="D1924:D1927"/>
    <mergeCell ref="A1921:A1923"/>
    <mergeCell ref="B1921:B1923"/>
    <mergeCell ref="C1921:C1923"/>
    <mergeCell ref="D1921:D1923"/>
    <mergeCell ref="E1921:E1923"/>
    <mergeCell ref="E1932:E1946"/>
    <mergeCell ref="K1932:K1946"/>
    <mergeCell ref="L1932:L1946"/>
    <mergeCell ref="M1932:M1946"/>
    <mergeCell ref="H1932:H1946"/>
    <mergeCell ref="H1947:H1954"/>
    <mergeCell ref="K1928:K1931"/>
    <mergeCell ref="L1928:L1931"/>
    <mergeCell ref="M1928:M1931"/>
    <mergeCell ref="A1932:A1946"/>
    <mergeCell ref="B1932:B1946"/>
    <mergeCell ref="C1932:C1946"/>
    <mergeCell ref="D1932:D1946"/>
    <mergeCell ref="A1928:A1931"/>
    <mergeCell ref="B1928:B1931"/>
    <mergeCell ref="C1928:C1931"/>
    <mergeCell ref="D1928:D1931"/>
    <mergeCell ref="E1928:E1931"/>
    <mergeCell ref="E1956:E1997"/>
    <mergeCell ref="K1956:K1997"/>
    <mergeCell ref="L1956:L1997"/>
    <mergeCell ref="M1956:M1997"/>
    <mergeCell ref="H1956:H1997"/>
    <mergeCell ref="H2000:H2005"/>
    <mergeCell ref="K1947:K1954"/>
    <mergeCell ref="L1947:L1954"/>
    <mergeCell ref="M1947:M1954"/>
    <mergeCell ref="A1956:A1997"/>
    <mergeCell ref="B1956:B1997"/>
    <mergeCell ref="C1956:C1997"/>
    <mergeCell ref="D1956:D1997"/>
    <mergeCell ref="A1947:A1954"/>
    <mergeCell ref="B1947:B1954"/>
    <mergeCell ref="C1947:C1954"/>
    <mergeCell ref="D1947:D1954"/>
    <mergeCell ref="E1947:E1954"/>
    <mergeCell ref="E2006:E2010"/>
    <mergeCell ref="K2006:K2010"/>
    <mergeCell ref="L2006:L2010"/>
    <mergeCell ref="M2006:M2010"/>
    <mergeCell ref="H2006:H2010"/>
    <mergeCell ref="H2011:H2018"/>
    <mergeCell ref="K2000:K2005"/>
    <mergeCell ref="L2000:L2005"/>
    <mergeCell ref="M2000:M2005"/>
    <mergeCell ref="A2006:A2010"/>
    <mergeCell ref="B2006:B2010"/>
    <mergeCell ref="C2006:C2010"/>
    <mergeCell ref="D2006:D2010"/>
    <mergeCell ref="A2000:A2005"/>
    <mergeCell ref="B2000:B2005"/>
    <mergeCell ref="C2000:C2005"/>
    <mergeCell ref="D2000:D2005"/>
    <mergeCell ref="E2000:E2005"/>
    <mergeCell ref="E2020:E2031"/>
    <mergeCell ref="K2020:K2031"/>
    <mergeCell ref="L2020:L2031"/>
    <mergeCell ref="M2020:M2031"/>
    <mergeCell ref="H2020:H2031"/>
    <mergeCell ref="H2032:H2038"/>
    <mergeCell ref="K2011:K2018"/>
    <mergeCell ref="L2011:L2018"/>
    <mergeCell ref="M2011:M2018"/>
    <mergeCell ref="A2020:A2031"/>
    <mergeCell ref="B2020:B2031"/>
    <mergeCell ref="C2020:C2031"/>
    <mergeCell ref="D2020:D2031"/>
    <mergeCell ref="A2011:A2018"/>
    <mergeCell ref="B2011:B2018"/>
    <mergeCell ref="C2011:C2018"/>
    <mergeCell ref="D2011:D2018"/>
    <mergeCell ref="E2011:E2018"/>
    <mergeCell ref="E2039:E2046"/>
    <mergeCell ref="K2039:K2046"/>
    <mergeCell ref="L2039:L2046"/>
    <mergeCell ref="M2039:M2046"/>
    <mergeCell ref="H2039:H2046"/>
    <mergeCell ref="H2047:H2061"/>
    <mergeCell ref="K2032:K2038"/>
    <mergeCell ref="L2032:L2038"/>
    <mergeCell ref="M2032:M2038"/>
    <mergeCell ref="A2039:A2046"/>
    <mergeCell ref="B2039:B2046"/>
    <mergeCell ref="C2039:C2046"/>
    <mergeCell ref="D2039:D2046"/>
    <mergeCell ref="A2032:A2038"/>
    <mergeCell ref="B2032:B2038"/>
    <mergeCell ref="C2032:C2038"/>
    <mergeCell ref="D2032:D2038"/>
    <mergeCell ref="E2032:E2038"/>
    <mergeCell ref="E2062:E2065"/>
    <mergeCell ref="K2062:K2065"/>
    <mergeCell ref="L2062:L2065"/>
    <mergeCell ref="M2062:M2065"/>
    <mergeCell ref="H2062:H2065"/>
    <mergeCell ref="H2066:H2075"/>
    <mergeCell ref="K2047:K2061"/>
    <mergeCell ref="L2047:L2061"/>
    <mergeCell ref="M2047:M2061"/>
    <mergeCell ref="A2062:A2065"/>
    <mergeCell ref="B2062:B2065"/>
    <mergeCell ref="C2062:C2065"/>
    <mergeCell ref="D2062:D2065"/>
    <mergeCell ref="A2047:A2061"/>
    <mergeCell ref="B2047:B2061"/>
    <mergeCell ref="C2047:C2061"/>
    <mergeCell ref="D2047:D2061"/>
    <mergeCell ref="E2047:E2061"/>
    <mergeCell ref="E2076:E2084"/>
    <mergeCell ref="K2076:K2084"/>
    <mergeCell ref="L2076:L2084"/>
    <mergeCell ref="M2076:M2084"/>
    <mergeCell ref="H2076:H2084"/>
    <mergeCell ref="H2085:H2091"/>
    <mergeCell ref="K2066:K2075"/>
    <mergeCell ref="L2066:L2075"/>
    <mergeCell ref="M2066:M2075"/>
    <mergeCell ref="A2076:A2084"/>
    <mergeCell ref="B2076:B2084"/>
    <mergeCell ref="C2076:C2084"/>
    <mergeCell ref="D2076:D2084"/>
    <mergeCell ref="A2066:A2075"/>
    <mergeCell ref="B2066:B2075"/>
    <mergeCell ref="C2066:C2075"/>
    <mergeCell ref="D2066:D2075"/>
    <mergeCell ref="E2066:E2075"/>
    <mergeCell ref="E2092:E2113"/>
    <mergeCell ref="K2092:K2113"/>
    <mergeCell ref="L2092:L2113"/>
    <mergeCell ref="M2092:M2113"/>
    <mergeCell ref="H2092:H2113"/>
    <mergeCell ref="H2114:H2121"/>
    <mergeCell ref="K2085:K2091"/>
    <mergeCell ref="L2085:L2091"/>
    <mergeCell ref="M2085:M2091"/>
    <mergeCell ref="A2092:A2113"/>
    <mergeCell ref="B2092:B2113"/>
    <mergeCell ref="C2092:C2113"/>
    <mergeCell ref="D2092:D2113"/>
    <mergeCell ref="A2085:A2091"/>
    <mergeCell ref="B2085:B2091"/>
    <mergeCell ref="C2085:C2091"/>
    <mergeCell ref="D2085:D2091"/>
    <mergeCell ref="E2085:E2091"/>
    <mergeCell ref="L2129:L2143"/>
    <mergeCell ref="M2129:M2143"/>
    <mergeCell ref="E2133:E2137"/>
    <mergeCell ref="E2139:E2142"/>
    <mergeCell ref="A2129:A2143"/>
    <mergeCell ref="B2129:B2143"/>
    <mergeCell ref="C2129:C2143"/>
    <mergeCell ref="D2129:D2143"/>
    <mergeCell ref="K2129:K2143"/>
    <mergeCell ref="E2122:E2128"/>
    <mergeCell ref="K2122:K2128"/>
    <mergeCell ref="L2122:L2128"/>
    <mergeCell ref="M2122:M2128"/>
    <mergeCell ref="H2122:H2128"/>
    <mergeCell ref="H2129:H2143"/>
    <mergeCell ref="K2114:K2121"/>
    <mergeCell ref="L2114:L2121"/>
    <mergeCell ref="M2114:M2121"/>
    <mergeCell ref="A2122:A2128"/>
    <mergeCell ref="B2122:B2128"/>
    <mergeCell ref="C2122:C2128"/>
    <mergeCell ref="D2122:D2128"/>
    <mergeCell ref="A2114:A2121"/>
    <mergeCell ref="B2114:B2121"/>
    <mergeCell ref="C2114:C2121"/>
    <mergeCell ref="D2114:D2121"/>
    <mergeCell ref="E2114:E2121"/>
    <mergeCell ref="E2147:E2153"/>
    <mergeCell ref="K2147:K2153"/>
    <mergeCell ref="L2147:L2153"/>
    <mergeCell ref="M2147:M2153"/>
    <mergeCell ref="K2144:K2146"/>
    <mergeCell ref="L2144:L2146"/>
    <mergeCell ref="M2144:M2146"/>
    <mergeCell ref="A2147:A2153"/>
    <mergeCell ref="B2147:B2153"/>
    <mergeCell ref="C2147:C2153"/>
    <mergeCell ref="D2147:D2153"/>
    <mergeCell ref="A2144:A2146"/>
    <mergeCell ref="B2144:B2146"/>
    <mergeCell ref="C2144:C2146"/>
    <mergeCell ref="D2144:D2146"/>
    <mergeCell ref="E2144:E2146"/>
    <mergeCell ref="H2144:H2146"/>
    <mergeCell ref="H2147:H2153"/>
    <mergeCell ref="E3504:E3510"/>
    <mergeCell ref="K3504:K3510"/>
    <mergeCell ref="L3504:L3510"/>
    <mergeCell ref="M3504:M3510"/>
    <mergeCell ref="K3502:K3503"/>
    <mergeCell ref="L3502:L3503"/>
    <mergeCell ref="M3502:M3503"/>
    <mergeCell ref="A3504:A3510"/>
    <mergeCell ref="B3504:B3510"/>
    <mergeCell ref="C3504:C3510"/>
    <mergeCell ref="D3504:D3510"/>
    <mergeCell ref="A3502:A3503"/>
    <mergeCell ref="B3502:B3503"/>
    <mergeCell ref="C3502:C3503"/>
    <mergeCell ref="D3502:D3503"/>
    <mergeCell ref="E3502:E3503"/>
    <mergeCell ref="H3502:H3503"/>
    <mergeCell ref="H3504:H3510"/>
    <mergeCell ref="E3514:E3542"/>
    <mergeCell ref="K3514:K3542"/>
    <mergeCell ref="L3514:L3542"/>
    <mergeCell ref="M3514:M3542"/>
    <mergeCell ref="K3511:K3513"/>
    <mergeCell ref="L3511:L3513"/>
    <mergeCell ref="M3511:M3513"/>
    <mergeCell ref="A3514:A3542"/>
    <mergeCell ref="B3514:B3542"/>
    <mergeCell ref="C3514:C3542"/>
    <mergeCell ref="D3514:D3542"/>
    <mergeCell ref="A3511:A3513"/>
    <mergeCell ref="B3511:B3513"/>
    <mergeCell ref="C3511:C3513"/>
    <mergeCell ref="D3511:D3513"/>
    <mergeCell ref="E3511:E3513"/>
    <mergeCell ref="H3511:H3513"/>
    <mergeCell ref="H3514:H3542"/>
    <mergeCell ref="E3543:E3546"/>
    <mergeCell ref="K3543:K3546"/>
    <mergeCell ref="L3543:L3546"/>
    <mergeCell ref="M3543:M3546"/>
    <mergeCell ref="K368:K372"/>
    <mergeCell ref="L368:L372"/>
    <mergeCell ref="M368:M372"/>
    <mergeCell ref="A3543:A3546"/>
    <mergeCell ref="B3543:B3546"/>
    <mergeCell ref="C3543:C3546"/>
    <mergeCell ref="D3543:D3546"/>
    <mergeCell ref="A368:A372"/>
    <mergeCell ref="B368:B372"/>
    <mergeCell ref="C368:C372"/>
    <mergeCell ref="D368:D372"/>
    <mergeCell ref="E368:E372"/>
    <mergeCell ref="H368:H372"/>
    <mergeCell ref="H3543:H3546"/>
    <mergeCell ref="A411:A414"/>
    <mergeCell ref="B411:B414"/>
    <mergeCell ref="C411:C414"/>
    <mergeCell ref="D411:D414"/>
    <mergeCell ref="E411:E414"/>
    <mergeCell ref="K411:K414"/>
    <mergeCell ref="L411:L414"/>
    <mergeCell ref="M411:M414"/>
    <mergeCell ref="A415:A416"/>
    <mergeCell ref="B415:B416"/>
    <mergeCell ref="C415:C416"/>
    <mergeCell ref="D415:D416"/>
    <mergeCell ref="E415:E416"/>
    <mergeCell ref="K415:K416"/>
    <mergeCell ref="E3575:E3579"/>
    <mergeCell ref="K3575:K3579"/>
    <mergeCell ref="L3575:L3579"/>
    <mergeCell ref="M3575:M3579"/>
    <mergeCell ref="K3548:K3574"/>
    <mergeCell ref="L3548:L3574"/>
    <mergeCell ref="M3548:M3574"/>
    <mergeCell ref="A3575:A3579"/>
    <mergeCell ref="B3575:B3579"/>
    <mergeCell ref="C3575:C3579"/>
    <mergeCell ref="D3575:D3579"/>
    <mergeCell ref="A3548:A3574"/>
    <mergeCell ref="B3548:B3574"/>
    <mergeCell ref="C3548:C3574"/>
    <mergeCell ref="D3548:D3574"/>
    <mergeCell ref="E3548:E3574"/>
    <mergeCell ref="H3548:H3574"/>
    <mergeCell ref="H3575:H3579"/>
    <mergeCell ref="E3588:E3606"/>
    <mergeCell ref="K3588:K3606"/>
    <mergeCell ref="L3588:L3606"/>
    <mergeCell ref="M3588:M3606"/>
    <mergeCell ref="K3580:K3584"/>
    <mergeCell ref="L3580:L3584"/>
    <mergeCell ref="M3580:M3584"/>
    <mergeCell ref="A3588:A3606"/>
    <mergeCell ref="B3588:B3606"/>
    <mergeCell ref="C3588:C3606"/>
    <mergeCell ref="D3588:D3606"/>
    <mergeCell ref="A3580:A3584"/>
    <mergeCell ref="B3580:B3584"/>
    <mergeCell ref="C3580:C3584"/>
    <mergeCell ref="D3580:D3584"/>
    <mergeCell ref="E3580:E3584"/>
    <mergeCell ref="H3580:H3584"/>
    <mergeCell ref="H3588:H3606"/>
    <mergeCell ref="A3585:A3586"/>
    <mergeCell ref="B3585:B3586"/>
    <mergeCell ref="C3585:C3586"/>
    <mergeCell ref="D3585:D3586"/>
    <mergeCell ref="E3585:E3586"/>
    <mergeCell ref="H3585:H3586"/>
    <mergeCell ref="K3585:K3586"/>
    <mergeCell ref="L3585:L3586"/>
    <mergeCell ref="M3585:M3586"/>
    <mergeCell ref="E3627:E3646"/>
    <mergeCell ref="K3627:K3646"/>
    <mergeCell ref="L3627:L3646"/>
    <mergeCell ref="M3627:M3646"/>
    <mergeCell ref="K3607:K3626"/>
    <mergeCell ref="L3607:L3626"/>
    <mergeCell ref="M3607:M3626"/>
    <mergeCell ref="A3627:A3646"/>
    <mergeCell ref="B3627:B3646"/>
    <mergeCell ref="C3627:C3646"/>
    <mergeCell ref="D3627:D3646"/>
    <mergeCell ref="A3607:A3626"/>
    <mergeCell ref="B3607:B3626"/>
    <mergeCell ref="C3607:C3626"/>
    <mergeCell ref="D3607:D3626"/>
    <mergeCell ref="E3607:E3626"/>
    <mergeCell ref="H3607:H3626"/>
    <mergeCell ref="H3627:H3646"/>
    <mergeCell ref="E3664:E3679"/>
    <mergeCell ref="K3664:K3679"/>
    <mergeCell ref="L3664:L3679"/>
    <mergeCell ref="M3664:M3679"/>
    <mergeCell ref="K3647:K3663"/>
    <mergeCell ref="L3647:L3663"/>
    <mergeCell ref="M3647:M3663"/>
    <mergeCell ref="A3664:A3679"/>
    <mergeCell ref="B3664:B3679"/>
    <mergeCell ref="C3664:C3679"/>
    <mergeCell ref="D3664:D3679"/>
    <mergeCell ref="A3647:A3663"/>
    <mergeCell ref="B3647:B3663"/>
    <mergeCell ref="C3647:C3663"/>
    <mergeCell ref="D3647:D3663"/>
    <mergeCell ref="E3647:E3663"/>
    <mergeCell ref="H3647:H3663"/>
    <mergeCell ref="H3664:H3679"/>
    <mergeCell ref="K3689:K3691"/>
    <mergeCell ref="L3689:L3691"/>
    <mergeCell ref="M3689:M3691"/>
    <mergeCell ref="A3694:A3697"/>
    <mergeCell ref="B3694:B3697"/>
    <mergeCell ref="C3694:C3697"/>
    <mergeCell ref="D3694:D3697"/>
    <mergeCell ref="A3689:A3691"/>
    <mergeCell ref="B3689:B3691"/>
    <mergeCell ref="C3689:C3691"/>
    <mergeCell ref="D3689:D3691"/>
    <mergeCell ref="E3689:E3691"/>
    <mergeCell ref="K3680:K3688"/>
    <mergeCell ref="L3680:L3688"/>
    <mergeCell ref="M3680:M3688"/>
    <mergeCell ref="A3680:A3688"/>
    <mergeCell ref="B3680:B3688"/>
    <mergeCell ref="C3680:C3688"/>
    <mergeCell ref="D3680:D3688"/>
    <mergeCell ref="E3680:E3688"/>
    <mergeCell ref="H3680:H3688"/>
    <mergeCell ref="H3689:H3691"/>
    <mergeCell ref="K3698:K3699"/>
    <mergeCell ref="L3698:L3699"/>
    <mergeCell ref="M3698:M3699"/>
    <mergeCell ref="A3700:A3725"/>
    <mergeCell ref="B3700:B3725"/>
    <mergeCell ref="C3700:C3725"/>
    <mergeCell ref="D3700:D3725"/>
    <mergeCell ref="A3698:A3699"/>
    <mergeCell ref="B3698:B3699"/>
    <mergeCell ref="C3698:C3699"/>
    <mergeCell ref="D3698:D3699"/>
    <mergeCell ref="E3698:E3699"/>
    <mergeCell ref="E3694:E3697"/>
    <mergeCell ref="K3694:K3697"/>
    <mergeCell ref="L3694:L3697"/>
    <mergeCell ref="M3694:M3697"/>
    <mergeCell ref="H3694:H3697"/>
    <mergeCell ref="H3698:H3699"/>
    <mergeCell ref="K3726:K3735"/>
    <mergeCell ref="L3726:L3735"/>
    <mergeCell ref="M3726:M3735"/>
    <mergeCell ref="A3736:A3740"/>
    <mergeCell ref="B3736:B3740"/>
    <mergeCell ref="C3736:C3740"/>
    <mergeCell ref="D3736:D3740"/>
    <mergeCell ref="A3726:A3735"/>
    <mergeCell ref="B3726:B3735"/>
    <mergeCell ref="C3726:C3735"/>
    <mergeCell ref="D3726:D3735"/>
    <mergeCell ref="E3726:E3735"/>
    <mergeCell ref="E3700:E3725"/>
    <mergeCell ref="K3700:K3725"/>
    <mergeCell ref="L3700:L3725"/>
    <mergeCell ref="M3700:M3725"/>
    <mergeCell ref="H3700:H3725"/>
    <mergeCell ref="H3726:H3735"/>
    <mergeCell ref="K3742:K3763"/>
    <mergeCell ref="L3742:L3763"/>
    <mergeCell ref="M3742:M3763"/>
    <mergeCell ref="A3764:A3781"/>
    <mergeCell ref="B3764:B3781"/>
    <mergeCell ref="C3764:C3781"/>
    <mergeCell ref="D3764:D3781"/>
    <mergeCell ref="A3742:A3763"/>
    <mergeCell ref="B3742:B3763"/>
    <mergeCell ref="C3742:C3763"/>
    <mergeCell ref="D3742:D3763"/>
    <mergeCell ref="E3742:E3763"/>
    <mergeCell ref="E3736:E3740"/>
    <mergeCell ref="K3736:K3740"/>
    <mergeCell ref="L3736:L3740"/>
    <mergeCell ref="M3736:M3740"/>
    <mergeCell ref="H3736:H3740"/>
    <mergeCell ref="H3742:H3763"/>
    <mergeCell ref="K3783:K3797"/>
    <mergeCell ref="L3783:L3797"/>
    <mergeCell ref="M3783:M3797"/>
    <mergeCell ref="A3798:A3826"/>
    <mergeCell ref="B3798:B3826"/>
    <mergeCell ref="C3798:C3826"/>
    <mergeCell ref="D3798:D3826"/>
    <mergeCell ref="A3783:A3797"/>
    <mergeCell ref="B3783:B3797"/>
    <mergeCell ref="C3783:C3797"/>
    <mergeCell ref="D3783:D3797"/>
    <mergeCell ref="E3783:E3797"/>
    <mergeCell ref="E3764:E3781"/>
    <mergeCell ref="K3764:K3781"/>
    <mergeCell ref="L3764:L3781"/>
    <mergeCell ref="M3764:M3781"/>
    <mergeCell ref="H3764:H3781"/>
    <mergeCell ref="H3783:H3797"/>
    <mergeCell ref="K3827:K3832"/>
    <mergeCell ref="L3827:L3832"/>
    <mergeCell ref="M3827:M3832"/>
    <mergeCell ref="A3833:A3838"/>
    <mergeCell ref="B3833:B3838"/>
    <mergeCell ref="C3833:C3838"/>
    <mergeCell ref="D3833:D3838"/>
    <mergeCell ref="A3827:A3832"/>
    <mergeCell ref="B3827:B3832"/>
    <mergeCell ref="C3827:C3832"/>
    <mergeCell ref="D3827:D3832"/>
    <mergeCell ref="E3827:E3832"/>
    <mergeCell ref="E3798:E3826"/>
    <mergeCell ref="K3798:K3826"/>
    <mergeCell ref="L3798:L3826"/>
    <mergeCell ref="M3798:M3826"/>
    <mergeCell ref="H3798:H3826"/>
    <mergeCell ref="H3827:H3832"/>
    <mergeCell ref="K3839:K3844"/>
    <mergeCell ref="L3839:L3844"/>
    <mergeCell ref="M3839:M3844"/>
    <mergeCell ref="A3845:A3850"/>
    <mergeCell ref="B3845:B3850"/>
    <mergeCell ref="C3845:C3850"/>
    <mergeCell ref="D3845:D3850"/>
    <mergeCell ref="A3839:A3844"/>
    <mergeCell ref="B3839:B3844"/>
    <mergeCell ref="C3839:C3844"/>
    <mergeCell ref="D3839:D3844"/>
    <mergeCell ref="E3839:E3844"/>
    <mergeCell ref="E3833:E3838"/>
    <mergeCell ref="K3833:K3838"/>
    <mergeCell ref="L3833:L3838"/>
    <mergeCell ref="M3833:M3838"/>
    <mergeCell ref="H3833:H3838"/>
    <mergeCell ref="H3839:H3844"/>
    <mergeCell ref="K3851:K3856"/>
    <mergeCell ref="L3851:L3856"/>
    <mergeCell ref="M3851:M3856"/>
    <mergeCell ref="A3861:A3871"/>
    <mergeCell ref="B3861:B3871"/>
    <mergeCell ref="C3861:C3871"/>
    <mergeCell ref="D3861:D3871"/>
    <mergeCell ref="A3851:A3856"/>
    <mergeCell ref="B3851:B3856"/>
    <mergeCell ref="C3851:C3856"/>
    <mergeCell ref="D3851:D3856"/>
    <mergeCell ref="E3851:E3856"/>
    <mergeCell ref="E3845:E3850"/>
    <mergeCell ref="K3845:K3850"/>
    <mergeCell ref="L3845:L3850"/>
    <mergeCell ref="M3845:M3850"/>
    <mergeCell ref="H3845:H3850"/>
    <mergeCell ref="H3851:H3856"/>
    <mergeCell ref="K3872:K3879"/>
    <mergeCell ref="L3872:L3879"/>
    <mergeCell ref="M3872:M3879"/>
    <mergeCell ref="A3881:A3887"/>
    <mergeCell ref="B3881:B3887"/>
    <mergeCell ref="C3881:C3887"/>
    <mergeCell ref="D3881:D3887"/>
    <mergeCell ref="A3872:A3879"/>
    <mergeCell ref="B3872:B3879"/>
    <mergeCell ref="C3872:C3879"/>
    <mergeCell ref="D3872:D3879"/>
    <mergeCell ref="E3872:E3879"/>
    <mergeCell ref="E3861:E3871"/>
    <mergeCell ref="K3861:K3871"/>
    <mergeCell ref="L3861:L3871"/>
    <mergeCell ref="M3861:M3871"/>
    <mergeCell ref="H3861:H3871"/>
    <mergeCell ref="H3872:H3879"/>
    <mergeCell ref="K3888:K3905"/>
    <mergeCell ref="L3888:L3905"/>
    <mergeCell ref="M3888:M3905"/>
    <mergeCell ref="A3906:A3923"/>
    <mergeCell ref="B3906:B3923"/>
    <mergeCell ref="C3906:C3923"/>
    <mergeCell ref="D3906:D3923"/>
    <mergeCell ref="A3888:A3905"/>
    <mergeCell ref="B3888:B3905"/>
    <mergeCell ref="C3888:C3905"/>
    <mergeCell ref="D3888:D3905"/>
    <mergeCell ref="E3888:E3905"/>
    <mergeCell ref="E3881:E3887"/>
    <mergeCell ref="K3881:K3887"/>
    <mergeCell ref="L3881:L3887"/>
    <mergeCell ref="M3881:M3887"/>
    <mergeCell ref="H3881:H3887"/>
    <mergeCell ref="H3888:H3905"/>
    <mergeCell ref="K3925:K3927"/>
    <mergeCell ref="L3925:L3927"/>
    <mergeCell ref="M3925:M3927"/>
    <mergeCell ref="A3928:A3963"/>
    <mergeCell ref="B3928:B3963"/>
    <mergeCell ref="C3928:C3963"/>
    <mergeCell ref="D3928:D3963"/>
    <mergeCell ref="A3925:A3927"/>
    <mergeCell ref="B3925:B3927"/>
    <mergeCell ref="C3925:C3927"/>
    <mergeCell ref="D3925:D3927"/>
    <mergeCell ref="E3925:E3927"/>
    <mergeCell ref="E3906:E3923"/>
    <mergeCell ref="K3906:K3923"/>
    <mergeCell ref="L3906:L3923"/>
    <mergeCell ref="M3906:M3923"/>
    <mergeCell ref="H3906:H3923"/>
    <mergeCell ref="H3925:H3927"/>
    <mergeCell ref="K3964:K3969"/>
    <mergeCell ref="L3964:L3969"/>
    <mergeCell ref="M3964:M3969"/>
    <mergeCell ref="A3970:A3975"/>
    <mergeCell ref="B3970:B3975"/>
    <mergeCell ref="C3970:C3975"/>
    <mergeCell ref="D3970:D3975"/>
    <mergeCell ref="A3964:A3969"/>
    <mergeCell ref="B3964:B3969"/>
    <mergeCell ref="C3964:C3969"/>
    <mergeCell ref="D3964:D3969"/>
    <mergeCell ref="E3964:E3969"/>
    <mergeCell ref="E3928:E3963"/>
    <mergeCell ref="K3928:K3963"/>
    <mergeCell ref="L3928:L3963"/>
    <mergeCell ref="M3928:M3963"/>
    <mergeCell ref="H3928:H3963"/>
    <mergeCell ref="H3964:H3969"/>
    <mergeCell ref="M3982:M3987"/>
    <mergeCell ref="H3982:H3987"/>
    <mergeCell ref="H3988:H3993"/>
    <mergeCell ref="K3976:K3981"/>
    <mergeCell ref="L3976:L3981"/>
    <mergeCell ref="M3976:M3981"/>
    <mergeCell ref="A3982:A3987"/>
    <mergeCell ref="B3982:B3987"/>
    <mergeCell ref="C3982:C3987"/>
    <mergeCell ref="D3982:D3987"/>
    <mergeCell ref="A3976:A3981"/>
    <mergeCell ref="B3976:B3981"/>
    <mergeCell ref="C3976:C3981"/>
    <mergeCell ref="D3976:D3981"/>
    <mergeCell ref="E3976:E3981"/>
    <mergeCell ref="E3970:E3975"/>
    <mergeCell ref="K3970:K3975"/>
    <mergeCell ref="L3970:L3975"/>
    <mergeCell ref="M3970:M3975"/>
    <mergeCell ref="H3970:H3975"/>
    <mergeCell ref="H3976:H3981"/>
    <mergeCell ref="K528:K529"/>
    <mergeCell ref="L528:L529"/>
    <mergeCell ref="M528:M529"/>
    <mergeCell ref="K4000:K4001"/>
    <mergeCell ref="L4000:L4001"/>
    <mergeCell ref="M4000:M4001"/>
    <mergeCell ref="A4000:A4001"/>
    <mergeCell ref="B4000:B4001"/>
    <mergeCell ref="C4000:C4001"/>
    <mergeCell ref="D4000:D4001"/>
    <mergeCell ref="E4000:E4001"/>
    <mergeCell ref="E3994:E3999"/>
    <mergeCell ref="K3994:K3999"/>
    <mergeCell ref="L3994:L3999"/>
    <mergeCell ref="M3994:M3999"/>
    <mergeCell ref="H3994:H3999"/>
    <mergeCell ref="H4000:H4001"/>
    <mergeCell ref="K3988:K3993"/>
    <mergeCell ref="L3988:L3993"/>
    <mergeCell ref="M3988:M3993"/>
    <mergeCell ref="A3994:A3999"/>
    <mergeCell ref="B3994:B3999"/>
    <mergeCell ref="C3994:C3999"/>
    <mergeCell ref="D3994:D3999"/>
    <mergeCell ref="A3988:A3993"/>
    <mergeCell ref="B3988:B3993"/>
    <mergeCell ref="C3988:C3993"/>
    <mergeCell ref="D3988:D3993"/>
    <mergeCell ref="E3988:E3993"/>
    <mergeCell ref="E3982:E3987"/>
    <mergeCell ref="K3982:K3987"/>
    <mergeCell ref="L3982:L3987"/>
    <mergeCell ref="M500:M524"/>
    <mergeCell ref="H497:H499"/>
    <mergeCell ref="H500:H524"/>
    <mergeCell ref="H526:H527"/>
    <mergeCell ref="K433:K442"/>
    <mergeCell ref="L433:L442"/>
    <mergeCell ref="M427:M430"/>
    <mergeCell ref="K500:K524"/>
    <mergeCell ref="L500:L524"/>
    <mergeCell ref="H528:H529"/>
    <mergeCell ref="H459:H461"/>
    <mergeCell ref="H462:H484"/>
    <mergeCell ref="A459:A461"/>
    <mergeCell ref="B459:B461"/>
    <mergeCell ref="C459:C461"/>
    <mergeCell ref="D459:D461"/>
    <mergeCell ref="E459:E461"/>
    <mergeCell ref="K459:K461"/>
    <mergeCell ref="L459:L461"/>
    <mergeCell ref="M459:M461"/>
    <mergeCell ref="A450:A458"/>
    <mergeCell ref="B450:B458"/>
    <mergeCell ref="C450:C458"/>
    <mergeCell ref="D450:D458"/>
    <mergeCell ref="E450:E458"/>
    <mergeCell ref="K450:K458"/>
    <mergeCell ref="L450:L458"/>
    <mergeCell ref="A462:A484"/>
    <mergeCell ref="B462:B484"/>
    <mergeCell ref="H431:H432"/>
    <mergeCell ref="H433:H442"/>
    <mergeCell ref="D528:D529"/>
    <mergeCell ref="K988:K995"/>
    <mergeCell ref="E981:E987"/>
    <mergeCell ref="K981:K987"/>
    <mergeCell ref="H574:H575"/>
    <mergeCell ref="H576:H582"/>
    <mergeCell ref="H583:H591"/>
    <mergeCell ref="H592:H594"/>
    <mergeCell ref="H595:H617"/>
    <mergeCell ref="H618:H624"/>
    <mergeCell ref="H999:H1001"/>
    <mergeCell ref="M131:M137"/>
    <mergeCell ref="L334:L339"/>
    <mergeCell ref="M334:M339"/>
    <mergeCell ref="L373:L379"/>
    <mergeCell ref="M373:M379"/>
    <mergeCell ref="L874:L900"/>
    <mergeCell ref="M874:M900"/>
    <mergeCell ref="H443:H449"/>
    <mergeCell ref="H450:H458"/>
    <mergeCell ref="K541:K544"/>
    <mergeCell ref="L541:L544"/>
    <mergeCell ref="M541:M544"/>
    <mergeCell ref="L290:L291"/>
    <mergeCell ref="M290:M291"/>
    <mergeCell ref="L294:L309"/>
    <mergeCell ref="M294:M309"/>
    <mergeCell ref="K131:K137"/>
    <mergeCell ref="H310:H333"/>
    <mergeCell ref="H334:H339"/>
    <mergeCell ref="H340:H367"/>
    <mergeCell ref="H373:H379"/>
    <mergeCell ref="K485:K491"/>
    <mergeCell ref="L485:L491"/>
    <mergeCell ref="M485:M491"/>
    <mergeCell ref="K526:K527"/>
    <mergeCell ref="H549:H557"/>
    <mergeCell ref="H558:H561"/>
    <mergeCell ref="H562:H563"/>
    <mergeCell ref="H564:H573"/>
    <mergeCell ref="A485:A491"/>
    <mergeCell ref="B485:B491"/>
    <mergeCell ref="C485:C491"/>
    <mergeCell ref="D485:D491"/>
    <mergeCell ref="E485:E491"/>
    <mergeCell ref="A526:A527"/>
    <mergeCell ref="B526:B527"/>
    <mergeCell ref="C526:C527"/>
    <mergeCell ref="D526:D527"/>
    <mergeCell ref="E526:E527"/>
    <mergeCell ref="E500:E524"/>
    <mergeCell ref="A497:A499"/>
    <mergeCell ref="B497:B499"/>
    <mergeCell ref="C497:C499"/>
    <mergeCell ref="D497:D499"/>
    <mergeCell ref="E497:E499"/>
    <mergeCell ref="K497:K499"/>
    <mergeCell ref="L497:L499"/>
    <mergeCell ref="M497:M499"/>
    <mergeCell ref="A500:A524"/>
    <mergeCell ref="B500:B524"/>
    <mergeCell ref="C500:C524"/>
    <mergeCell ref="D500:D524"/>
    <mergeCell ref="L526:L527"/>
    <mergeCell ref="M526:M527"/>
    <mergeCell ref="A427:A430"/>
    <mergeCell ref="B427:B430"/>
    <mergeCell ref="C427:C430"/>
    <mergeCell ref="D427:D430"/>
    <mergeCell ref="A528:A529"/>
    <mergeCell ref="B528:B529"/>
    <mergeCell ref="C528:C529"/>
    <mergeCell ref="A530:A535"/>
    <mergeCell ref="B530:B535"/>
    <mergeCell ref="C530:C535"/>
    <mergeCell ref="D530:D535"/>
    <mergeCell ref="E530:E535"/>
    <mergeCell ref="C462:C484"/>
    <mergeCell ref="D462:D484"/>
    <mergeCell ref="E462:E484"/>
    <mergeCell ref="E492:E496"/>
    <mergeCell ref="H485:H491"/>
    <mergeCell ref="E528:E529"/>
    <mergeCell ref="H407:H410"/>
    <mergeCell ref="H411:H414"/>
    <mergeCell ref="H415:H416"/>
    <mergeCell ref="H417:H418"/>
    <mergeCell ref="H421:H426"/>
    <mergeCell ref="H530:H535"/>
    <mergeCell ref="H537:H540"/>
    <mergeCell ref="H541:H544"/>
    <mergeCell ref="H545:H546"/>
    <mergeCell ref="A286:A287"/>
    <mergeCell ref="B286:B287"/>
    <mergeCell ref="C286:C287"/>
    <mergeCell ref="D286:D287"/>
    <mergeCell ref="E286:E287"/>
    <mergeCell ref="H286:H287"/>
    <mergeCell ref="H492:H496"/>
    <mergeCell ref="A433:A442"/>
    <mergeCell ref="B433:B442"/>
    <mergeCell ref="C433:C442"/>
    <mergeCell ref="D433:D442"/>
    <mergeCell ref="E433:E442"/>
    <mergeCell ref="A541:A544"/>
    <mergeCell ref="B541:B544"/>
    <mergeCell ref="C541:C544"/>
    <mergeCell ref="D541:D544"/>
    <mergeCell ref="E541:E544"/>
    <mergeCell ref="A294:A309"/>
    <mergeCell ref="B294:B309"/>
    <mergeCell ref="C294:C309"/>
    <mergeCell ref="D294:D309"/>
    <mergeCell ref="E294:E309"/>
    <mergeCell ref="A290:A291"/>
    <mergeCell ref="H1130:H1152"/>
    <mergeCell ref="H1153:H1175"/>
    <mergeCell ref="H1176:H1205"/>
    <mergeCell ref="L1011:L1055"/>
    <mergeCell ref="L1002:L1010"/>
    <mergeCell ref="M1002:M1010"/>
    <mergeCell ref="E1002:E1010"/>
    <mergeCell ref="K1002:K1010"/>
    <mergeCell ref="A1002:A1010"/>
    <mergeCell ref="B1002:B1010"/>
    <mergeCell ref="C1002:C1010"/>
    <mergeCell ref="D1002:D1010"/>
    <mergeCell ref="M1011:M1055"/>
    <mergeCell ref="A1011:A1055"/>
    <mergeCell ref="B1011:B1055"/>
    <mergeCell ref="C1011:C1055"/>
    <mergeCell ref="E1011:E1055"/>
    <mergeCell ref="K1011:K1055"/>
    <mergeCell ref="E1130:E1152"/>
    <mergeCell ref="K1130:K1152"/>
    <mergeCell ref="L1130:L1152"/>
    <mergeCell ref="M1130:M1152"/>
    <mergeCell ref="K1110:K1129"/>
    <mergeCell ref="L1110:L1129"/>
    <mergeCell ref="M1110:M1129"/>
    <mergeCell ref="A1130:A1152"/>
    <mergeCell ref="B1130:B1152"/>
    <mergeCell ref="C1130:C1152"/>
    <mergeCell ref="D1130:D1152"/>
    <mergeCell ref="A1110:A1129"/>
    <mergeCell ref="B1110:B1129"/>
    <mergeCell ref="C1110:C1129"/>
    <mergeCell ref="K2474:K2486"/>
    <mergeCell ref="L2474:L2486"/>
    <mergeCell ref="M2474:M2486"/>
    <mergeCell ref="K2487:K2495"/>
    <mergeCell ref="L2487:L2495"/>
    <mergeCell ref="M2487:M2495"/>
    <mergeCell ref="K2496:K2523"/>
    <mergeCell ref="L2496:L2523"/>
    <mergeCell ref="M2496:M2523"/>
    <mergeCell ref="L2395:L2457"/>
    <mergeCell ref="M2395:M2457"/>
    <mergeCell ref="L2458:L2473"/>
    <mergeCell ref="M2458:M2473"/>
    <mergeCell ref="I286:I287"/>
    <mergeCell ref="J286:J287"/>
    <mergeCell ref="K286:K287"/>
    <mergeCell ref="L286:L287"/>
    <mergeCell ref="M286:M287"/>
    <mergeCell ref="K530:K535"/>
    <mergeCell ref="L530:L535"/>
    <mergeCell ref="M530:M535"/>
    <mergeCell ref="K999:K1001"/>
    <mergeCell ref="L999:L1001"/>
    <mergeCell ref="M999:M1001"/>
    <mergeCell ref="K462:K484"/>
    <mergeCell ref="L462:L484"/>
    <mergeCell ref="M462:M484"/>
    <mergeCell ref="K492:K496"/>
    <mergeCell ref="L492:L496"/>
    <mergeCell ref="M492:M496"/>
    <mergeCell ref="L431:L432"/>
    <mergeCell ref="M431:M432"/>
    <mergeCell ref="K2524:K2530"/>
    <mergeCell ref="L2524:L2530"/>
    <mergeCell ref="M2524:M2530"/>
    <mergeCell ref="K2531:K2553"/>
    <mergeCell ref="L2531:L2553"/>
    <mergeCell ref="M2531:M2553"/>
    <mergeCell ref="K2554:K2607"/>
    <mergeCell ref="L2554:L2607"/>
    <mergeCell ref="M2554:M2607"/>
    <mergeCell ref="K2608:K2620"/>
    <mergeCell ref="L2608:L2620"/>
    <mergeCell ref="M2608:M2620"/>
    <mergeCell ref="K2621:K2622"/>
    <mergeCell ref="L2621:L2622"/>
    <mergeCell ref="M2621:M2622"/>
    <mergeCell ref="K2623:K2624"/>
    <mergeCell ref="L2623:L2624"/>
    <mergeCell ref="M2623:M2624"/>
    <mergeCell ref="K2625:K2629"/>
    <mergeCell ref="L2625:L2629"/>
    <mergeCell ref="M2625:M2629"/>
    <mergeCell ref="K2631:K2646"/>
    <mergeCell ref="L2631:L2646"/>
    <mergeCell ref="M2631:M2646"/>
    <mergeCell ref="K2649:K2660"/>
    <mergeCell ref="L2649:L2660"/>
    <mergeCell ref="M2649:M2660"/>
    <mergeCell ref="K2661:K2674"/>
    <mergeCell ref="L2661:L2674"/>
    <mergeCell ref="M2661:M2674"/>
    <mergeCell ref="K2675:K2676"/>
    <mergeCell ref="L2675:L2676"/>
    <mergeCell ref="M2675:M2676"/>
    <mergeCell ref="K2677:K2683"/>
    <mergeCell ref="L2677:L2683"/>
    <mergeCell ref="M2677:M2683"/>
    <mergeCell ref="M2986:M3020"/>
    <mergeCell ref="K2684:K2697"/>
    <mergeCell ref="L2684:L2697"/>
    <mergeCell ref="M2684:M2697"/>
    <mergeCell ref="K2698:K2700"/>
    <mergeCell ref="L2698:L2700"/>
    <mergeCell ref="M2698:M2700"/>
    <mergeCell ref="K2701:K2714"/>
    <mergeCell ref="L2701:L2714"/>
    <mergeCell ref="M2701:M2714"/>
    <mergeCell ref="K2715:K2741"/>
    <mergeCell ref="L2715:L2741"/>
    <mergeCell ref="M2715:M2741"/>
    <mergeCell ref="K2742:K2774"/>
    <mergeCell ref="L2742:L2774"/>
    <mergeCell ref="M2742:M2774"/>
    <mergeCell ref="K2775:K2808"/>
    <mergeCell ref="L2775:L2808"/>
    <mergeCell ref="M2775:M2808"/>
    <mergeCell ref="K3021:K3055"/>
    <mergeCell ref="L3021:L3055"/>
    <mergeCell ref="M3021:M3055"/>
    <mergeCell ref="K3056:K3090"/>
    <mergeCell ref="L3056:L3090"/>
    <mergeCell ref="M3056:M3090"/>
    <mergeCell ref="K3091:K3125"/>
    <mergeCell ref="L3091:L3125"/>
    <mergeCell ref="M3091:M3125"/>
    <mergeCell ref="K3126:K3160"/>
    <mergeCell ref="M3126:M3160"/>
    <mergeCell ref="L3126:L3160"/>
    <mergeCell ref="K3161:K3195"/>
    <mergeCell ref="L3161:L3195"/>
    <mergeCell ref="M3161:M3195"/>
    <mergeCell ref="K2809:K2846"/>
    <mergeCell ref="L2809:L2846"/>
    <mergeCell ref="M2809:M2846"/>
    <mergeCell ref="K2847:K2881"/>
    <mergeCell ref="L2847:L2881"/>
    <mergeCell ref="M2847:M2881"/>
    <mergeCell ref="K2882:K2915"/>
    <mergeCell ref="L2882:L2915"/>
    <mergeCell ref="M2882:M2915"/>
    <mergeCell ref="K2916:K2950"/>
    <mergeCell ref="L2916:L2950"/>
    <mergeCell ref="M2916:M2950"/>
    <mergeCell ref="K2951:K2985"/>
    <mergeCell ref="L2951:L2985"/>
    <mergeCell ref="M2951:M2985"/>
    <mergeCell ref="K2986:K3020"/>
    <mergeCell ref="L2986:L3020"/>
    <mergeCell ref="M3436:M3456"/>
    <mergeCell ref="K3262:K3285"/>
    <mergeCell ref="L3262:L3285"/>
    <mergeCell ref="M3262:M3285"/>
    <mergeCell ref="K3286:K3295"/>
    <mergeCell ref="L3286:L3295"/>
    <mergeCell ref="M3286:M3295"/>
    <mergeCell ref="K3297:K3311"/>
    <mergeCell ref="L3297:L3311"/>
    <mergeCell ref="M3297:M3311"/>
    <mergeCell ref="K3312:K3314"/>
    <mergeCell ref="L3312:L3314"/>
    <mergeCell ref="M3312:M3314"/>
    <mergeCell ref="L3315:L3323"/>
    <mergeCell ref="M3315:M3323"/>
    <mergeCell ref="K3315:K3323"/>
    <mergeCell ref="K3197:K3201"/>
    <mergeCell ref="M3197:M3201"/>
    <mergeCell ref="L3197:L3201"/>
    <mergeCell ref="K3202:K3213"/>
    <mergeCell ref="L3202:L3213"/>
    <mergeCell ref="M3202:M3213"/>
    <mergeCell ref="K3214:K3240"/>
    <mergeCell ref="L3214:L3240"/>
    <mergeCell ref="M3214:M3240"/>
    <mergeCell ref="K3241:K3246"/>
    <mergeCell ref="L3241:L3246"/>
    <mergeCell ref="M3241:M3246"/>
    <mergeCell ref="K3247:K3261"/>
    <mergeCell ref="L3247:L3261"/>
    <mergeCell ref="M3247:M3261"/>
    <mergeCell ref="K3457:K3475"/>
    <mergeCell ref="L3457:L3475"/>
    <mergeCell ref="M3457:M3475"/>
    <mergeCell ref="K3476:K3486"/>
    <mergeCell ref="L3476:L3486"/>
    <mergeCell ref="M3476:M3486"/>
    <mergeCell ref="K3487:K3494"/>
    <mergeCell ref="L3487:L3494"/>
    <mergeCell ref="M3487:M3494"/>
    <mergeCell ref="K3496:K3499"/>
    <mergeCell ref="L3496:L3499"/>
    <mergeCell ref="M3496:M3499"/>
    <mergeCell ref="K3500:K3501"/>
    <mergeCell ref="L3500:L3501"/>
    <mergeCell ref="M3500:M3501"/>
    <mergeCell ref="K3324:K3325"/>
    <mergeCell ref="L3324:L3325"/>
    <mergeCell ref="M3324:M3325"/>
    <mergeCell ref="K3326:K3401"/>
    <mergeCell ref="L3326:L3401"/>
    <mergeCell ref="M3326:M3401"/>
    <mergeCell ref="K3402:K3415"/>
    <mergeCell ref="L3402:L3415"/>
    <mergeCell ref="M3402:M3415"/>
    <mergeCell ref="K3416:K3417"/>
    <mergeCell ref="L3416:L3417"/>
    <mergeCell ref="M3416:M3417"/>
    <mergeCell ref="K3421:K3435"/>
    <mergeCell ref="L3421:L3435"/>
    <mergeCell ref="M3421:M3435"/>
    <mergeCell ref="K3436:K3456"/>
    <mergeCell ref="L3436:L3456"/>
    <mergeCell ref="A999:A1001"/>
    <mergeCell ref="B999:B1001"/>
    <mergeCell ref="C999:C1001"/>
    <mergeCell ref="D1011:D1055"/>
    <mergeCell ref="L2166:L2170"/>
    <mergeCell ref="M2166:M2170"/>
    <mergeCell ref="L2308:L2314"/>
    <mergeCell ref="M2308:M2314"/>
    <mergeCell ref="L2315:L2325"/>
    <mergeCell ref="M2315:M2325"/>
    <mergeCell ref="L2391:L2394"/>
    <mergeCell ref="M2391:M2394"/>
    <mergeCell ref="L2378:L2390"/>
    <mergeCell ref="M2378:M2390"/>
    <mergeCell ref="L2326:L2377"/>
    <mergeCell ref="M2326:M2377"/>
    <mergeCell ref="L2294:L2307"/>
    <mergeCell ref="M2294:M2307"/>
    <mergeCell ref="K2171:K2194"/>
    <mergeCell ref="L2171:L2194"/>
    <mergeCell ref="M2171:M2194"/>
    <mergeCell ref="K2195:K2252"/>
    <mergeCell ref="L2195:L2252"/>
    <mergeCell ref="M2195:M2252"/>
    <mergeCell ref="K2253:K2293"/>
    <mergeCell ref="L2253:L2293"/>
    <mergeCell ref="M2253:M2293"/>
    <mergeCell ref="H1002:H1010"/>
    <mergeCell ref="H1011:H1055"/>
    <mergeCell ref="H1056:H1058"/>
    <mergeCell ref="H1060:H1080"/>
    <mergeCell ref="H1081:H1101"/>
  </mergeCells>
  <printOptions horizontalCentered="1" gridLines="1"/>
  <pageMargins left="0.39370078740157483" right="0.39370078740157483" top="0.78740157480314965" bottom="0.78740157480314965" header="0.39370078740157483" footer="0.39370078740157483"/>
  <pageSetup paperSize="8" scale="75" fitToHeight="10" orientation="landscape" horizontalDpi="300" verticalDpi="300" r:id="rId1"/>
  <headerFooter alignWithMargins="0">
    <oddHeader>&amp;L&amp;8COUR DE JUSTICE DE L'UNION EUROPÉENNE
Cahier des charges Maintenance - Exploitation des installations techniques&amp;CInventaire Technique CJUE
Domaine 1 - HVAC</oddHeader>
    <oddFooter>&amp;C&amp;10
&amp;R&amp;9&amp;P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8181"/>
  </sheetPr>
  <dimension ref="A1:N4249"/>
  <sheetViews>
    <sheetView showGridLines="0" zoomScale="93" zoomScaleNormal="93" zoomScaleSheetLayoutView="55" workbookViewId="0">
      <pane ySplit="1" topLeftCell="A2" activePane="bottomLeft" state="frozen"/>
      <selection activeCell="F18" sqref="F18:F26"/>
      <selection pane="bottomLeft" activeCell="L2" sqref="L2:L19"/>
    </sheetView>
  </sheetViews>
  <sheetFormatPr defaultColWidth="19" defaultRowHeight="18" customHeight="1" outlineLevelCol="1" x14ac:dyDescent="0.25"/>
  <cols>
    <col min="1" max="1" width="9.140625" style="91" customWidth="1"/>
    <col min="2" max="2" width="15.85546875" style="100" customWidth="1"/>
    <col min="3" max="3" width="14.5703125" style="86" customWidth="1" outlineLevel="1"/>
    <col min="4" max="4" width="17.7109375" style="31" customWidth="1"/>
    <col min="5" max="5" width="17" style="31" customWidth="1" outlineLevel="1"/>
    <col min="6" max="6" width="38.5703125" style="97" customWidth="1" outlineLevel="1"/>
    <col min="7" max="7" width="9.28515625" style="31" customWidth="1" outlineLevel="1"/>
    <col min="8" max="8" width="6.140625" style="16" customWidth="1"/>
    <col min="9" max="9" width="19" style="97" outlineLevel="1"/>
    <col min="10" max="10" width="19" style="18" outlineLevel="1"/>
    <col min="11" max="11" width="10.28515625" style="30" customWidth="1" outlineLevel="1"/>
    <col min="12" max="12" width="12.85546875" style="97" customWidth="1"/>
    <col min="13" max="13" width="12.5703125" style="97" customWidth="1"/>
    <col min="14" max="16384" width="19" style="97"/>
  </cols>
  <sheetData>
    <row r="1" spans="1:14" ht="33.75" x14ac:dyDescent="0.25">
      <c r="A1" s="87" t="s">
        <v>4906</v>
      </c>
      <c r="B1" s="87" t="s">
        <v>60</v>
      </c>
      <c r="C1" s="88" t="s">
        <v>718</v>
      </c>
      <c r="D1" s="87" t="s">
        <v>63</v>
      </c>
      <c r="E1" s="87" t="s">
        <v>66</v>
      </c>
      <c r="F1" s="87" t="s">
        <v>71</v>
      </c>
      <c r="G1" s="89" t="s">
        <v>72</v>
      </c>
      <c r="H1" s="89" t="s">
        <v>6790</v>
      </c>
      <c r="I1" s="90" t="s">
        <v>1</v>
      </c>
      <c r="J1" s="90" t="s">
        <v>2</v>
      </c>
      <c r="K1" s="90" t="s">
        <v>4907</v>
      </c>
      <c r="L1" s="90" t="s">
        <v>12622</v>
      </c>
      <c r="M1" s="90" t="s">
        <v>12623</v>
      </c>
      <c r="N1" s="741" t="s">
        <v>12704</v>
      </c>
    </row>
    <row r="2" spans="1:14" ht="11.25" x14ac:dyDescent="0.25">
      <c r="A2" s="927" t="s">
        <v>5039</v>
      </c>
      <c r="B2" s="928" t="s">
        <v>6726</v>
      </c>
      <c r="C2" s="946" t="s">
        <v>904</v>
      </c>
      <c r="D2" s="927" t="s">
        <v>6967</v>
      </c>
      <c r="E2" s="927" t="s">
        <v>904</v>
      </c>
      <c r="F2" s="14" t="s">
        <v>1740</v>
      </c>
      <c r="G2" s="80">
        <v>3</v>
      </c>
      <c r="H2" s="927" t="s">
        <v>6682</v>
      </c>
      <c r="I2" s="15" t="s">
        <v>1741</v>
      </c>
      <c r="J2" s="17" t="s">
        <v>1742</v>
      </c>
      <c r="K2" s="928">
        <v>1</v>
      </c>
      <c r="L2" s="943"/>
      <c r="M2" s="943"/>
    </row>
    <row r="3" spans="1:14" ht="11.25" x14ac:dyDescent="0.25">
      <c r="A3" s="927"/>
      <c r="B3" s="928"/>
      <c r="C3" s="946"/>
      <c r="D3" s="927"/>
      <c r="E3" s="927"/>
      <c r="F3" s="14" t="s">
        <v>1743</v>
      </c>
      <c r="G3" s="80"/>
      <c r="H3" s="927"/>
      <c r="I3" s="15"/>
      <c r="J3" s="17"/>
      <c r="K3" s="928"/>
      <c r="L3" s="943"/>
      <c r="M3" s="943"/>
    </row>
    <row r="4" spans="1:14" ht="11.25" x14ac:dyDescent="0.25">
      <c r="A4" s="927"/>
      <c r="B4" s="928"/>
      <c r="C4" s="946"/>
      <c r="D4" s="927"/>
      <c r="E4" s="927"/>
      <c r="F4" s="14" t="s">
        <v>1744</v>
      </c>
      <c r="G4" s="80">
        <v>2</v>
      </c>
      <c r="H4" s="927"/>
      <c r="I4" s="15" t="s">
        <v>1745</v>
      </c>
      <c r="J4" s="17" t="s">
        <v>1746</v>
      </c>
      <c r="K4" s="928"/>
      <c r="L4" s="943"/>
      <c r="M4" s="943"/>
    </row>
    <row r="5" spans="1:14" ht="11.25" x14ac:dyDescent="0.25">
      <c r="A5" s="927"/>
      <c r="B5" s="928"/>
      <c r="C5" s="946"/>
      <c r="D5" s="927"/>
      <c r="E5" s="927"/>
      <c r="F5" s="14" t="s">
        <v>1747</v>
      </c>
      <c r="G5" s="80">
        <v>1</v>
      </c>
      <c r="H5" s="927"/>
      <c r="I5" s="15" t="s">
        <v>1745</v>
      </c>
      <c r="J5" s="17" t="s">
        <v>1748</v>
      </c>
      <c r="K5" s="928"/>
      <c r="L5" s="943"/>
      <c r="M5" s="943"/>
    </row>
    <row r="6" spans="1:14" ht="11.25" x14ac:dyDescent="0.25">
      <c r="A6" s="927"/>
      <c r="B6" s="928"/>
      <c r="C6" s="946"/>
      <c r="D6" s="927"/>
      <c r="E6" s="927"/>
      <c r="F6" s="14" t="s">
        <v>1749</v>
      </c>
      <c r="G6" s="80">
        <v>1</v>
      </c>
      <c r="H6" s="927"/>
      <c r="I6" s="15" t="s">
        <v>1745</v>
      </c>
      <c r="J6" s="17" t="s">
        <v>1750</v>
      </c>
      <c r="K6" s="928"/>
      <c r="L6" s="943"/>
      <c r="M6" s="943"/>
    </row>
    <row r="7" spans="1:14" ht="11.25" x14ac:dyDescent="0.25">
      <c r="A7" s="927"/>
      <c r="B7" s="928"/>
      <c r="C7" s="946"/>
      <c r="D7" s="927"/>
      <c r="E7" s="927"/>
      <c r="F7" s="14" t="s">
        <v>1751</v>
      </c>
      <c r="G7" s="80">
        <v>3</v>
      </c>
      <c r="H7" s="927"/>
      <c r="I7" s="15" t="s">
        <v>1745</v>
      </c>
      <c r="J7" s="17" t="s">
        <v>1748</v>
      </c>
      <c r="K7" s="928"/>
      <c r="L7" s="943"/>
      <c r="M7" s="943"/>
    </row>
    <row r="8" spans="1:14" ht="11.25" x14ac:dyDescent="0.25">
      <c r="A8" s="927"/>
      <c r="B8" s="928"/>
      <c r="C8" s="946"/>
      <c r="D8" s="927"/>
      <c r="E8" s="927"/>
      <c r="F8" s="14" t="s">
        <v>1752</v>
      </c>
      <c r="G8" s="80">
        <v>1</v>
      </c>
      <c r="H8" s="927"/>
      <c r="I8" s="15"/>
      <c r="J8" s="17"/>
      <c r="K8" s="928"/>
      <c r="L8" s="943"/>
      <c r="M8" s="943"/>
    </row>
    <row r="9" spans="1:14" ht="11.25" x14ac:dyDescent="0.25">
      <c r="A9" s="927"/>
      <c r="B9" s="928"/>
      <c r="C9" s="946"/>
      <c r="D9" s="927"/>
      <c r="E9" s="927"/>
      <c r="F9" s="14" t="s">
        <v>1753</v>
      </c>
      <c r="G9" s="80">
        <v>7</v>
      </c>
      <c r="H9" s="927"/>
      <c r="I9" s="15"/>
      <c r="J9" s="17"/>
      <c r="K9" s="928"/>
      <c r="L9" s="943"/>
      <c r="M9" s="943"/>
    </row>
    <row r="10" spans="1:14" ht="11.25" x14ac:dyDescent="0.25">
      <c r="A10" s="927"/>
      <c r="B10" s="928"/>
      <c r="C10" s="946"/>
      <c r="D10" s="927"/>
      <c r="E10" s="927"/>
      <c r="F10" s="14" t="s">
        <v>1754</v>
      </c>
      <c r="G10" s="80">
        <v>1</v>
      </c>
      <c r="H10" s="927"/>
      <c r="I10" s="15"/>
      <c r="J10" s="17"/>
      <c r="K10" s="928"/>
      <c r="L10" s="943"/>
      <c r="M10" s="943"/>
    </row>
    <row r="11" spans="1:14" ht="11.25" x14ac:dyDescent="0.25">
      <c r="A11" s="927"/>
      <c r="B11" s="928"/>
      <c r="C11" s="946"/>
      <c r="D11" s="927"/>
      <c r="E11" s="927"/>
      <c r="F11" s="14" t="s">
        <v>1755</v>
      </c>
      <c r="G11" s="80">
        <v>10</v>
      </c>
      <c r="H11" s="927"/>
      <c r="I11" s="15"/>
      <c r="J11" s="17"/>
      <c r="K11" s="928"/>
      <c r="L11" s="943"/>
      <c r="M11" s="943"/>
    </row>
    <row r="12" spans="1:14" ht="11.25" x14ac:dyDescent="0.25">
      <c r="A12" s="927"/>
      <c r="B12" s="928"/>
      <c r="C12" s="946"/>
      <c r="D12" s="927"/>
      <c r="E12" s="927"/>
      <c r="F12" s="14" t="s">
        <v>1756</v>
      </c>
      <c r="G12" s="80">
        <v>2</v>
      </c>
      <c r="H12" s="927"/>
      <c r="I12" s="15"/>
      <c r="J12" s="17"/>
      <c r="K12" s="928"/>
      <c r="L12" s="943"/>
      <c r="M12" s="943"/>
    </row>
    <row r="13" spans="1:14" ht="11.25" x14ac:dyDescent="0.25">
      <c r="A13" s="927"/>
      <c r="B13" s="928"/>
      <c r="C13" s="946"/>
      <c r="D13" s="927"/>
      <c r="E13" s="927"/>
      <c r="F13" s="14" t="s">
        <v>1757</v>
      </c>
      <c r="G13" s="80">
        <v>1</v>
      </c>
      <c r="H13" s="927"/>
      <c r="I13" s="15"/>
      <c r="J13" s="17"/>
      <c r="K13" s="928"/>
      <c r="L13" s="943"/>
      <c r="M13" s="943"/>
    </row>
    <row r="14" spans="1:14" ht="11.25" x14ac:dyDescent="0.25">
      <c r="A14" s="927"/>
      <c r="B14" s="928"/>
      <c r="C14" s="946"/>
      <c r="D14" s="927"/>
      <c r="E14" s="927"/>
      <c r="F14" s="14" t="s">
        <v>1758</v>
      </c>
      <c r="G14" s="80">
        <v>1</v>
      </c>
      <c r="H14" s="927"/>
      <c r="I14" s="15" t="s">
        <v>1759</v>
      </c>
      <c r="J14" s="17" t="s">
        <v>1760</v>
      </c>
      <c r="K14" s="928"/>
      <c r="L14" s="943"/>
      <c r="M14" s="943"/>
    </row>
    <row r="15" spans="1:14" ht="11.25" x14ac:dyDescent="0.25">
      <c r="A15" s="927"/>
      <c r="B15" s="928"/>
      <c r="C15" s="946"/>
      <c r="D15" s="927"/>
      <c r="E15" s="927"/>
      <c r="F15" s="14" t="s">
        <v>1761</v>
      </c>
      <c r="G15" s="80">
        <v>1</v>
      </c>
      <c r="H15" s="927"/>
      <c r="I15" s="15"/>
      <c r="J15" s="17"/>
      <c r="K15" s="928"/>
      <c r="L15" s="943"/>
      <c r="M15" s="943"/>
    </row>
    <row r="16" spans="1:14" ht="11.25" x14ac:dyDescent="0.25">
      <c r="A16" s="927"/>
      <c r="B16" s="928"/>
      <c r="C16" s="946"/>
      <c r="D16" s="927"/>
      <c r="E16" s="927"/>
      <c r="F16" s="14" t="s">
        <v>1762</v>
      </c>
      <c r="G16" s="80">
        <v>5</v>
      </c>
      <c r="H16" s="927"/>
      <c r="I16" s="15" t="s">
        <v>1759</v>
      </c>
      <c r="J16" s="17" t="s">
        <v>1763</v>
      </c>
      <c r="K16" s="928"/>
      <c r="L16" s="943"/>
      <c r="M16" s="943"/>
    </row>
    <row r="17" spans="1:13" ht="11.25" x14ac:dyDescent="0.25">
      <c r="A17" s="927"/>
      <c r="B17" s="928"/>
      <c r="C17" s="946"/>
      <c r="D17" s="927"/>
      <c r="E17" s="927"/>
      <c r="F17" s="58" t="s">
        <v>1764</v>
      </c>
      <c r="G17" s="80">
        <v>1</v>
      </c>
      <c r="H17" s="927"/>
      <c r="I17" s="15" t="s">
        <v>1765</v>
      </c>
      <c r="J17" s="17" t="s">
        <v>1766</v>
      </c>
      <c r="K17" s="928"/>
      <c r="L17" s="943"/>
      <c r="M17" s="943"/>
    </row>
    <row r="18" spans="1:13" ht="11.25" x14ac:dyDescent="0.25">
      <c r="A18" s="927"/>
      <c r="B18" s="928"/>
      <c r="C18" s="946"/>
      <c r="D18" s="927"/>
      <c r="E18" s="927"/>
      <c r="F18" s="14" t="s">
        <v>1767</v>
      </c>
      <c r="G18" s="80">
        <v>1</v>
      </c>
      <c r="H18" s="927"/>
      <c r="I18" s="15"/>
      <c r="J18" s="17"/>
      <c r="K18" s="928"/>
      <c r="L18" s="943"/>
      <c r="M18" s="943"/>
    </row>
    <row r="19" spans="1:13" ht="11.25" x14ac:dyDescent="0.25">
      <c r="A19" s="927"/>
      <c r="B19" s="928"/>
      <c r="C19" s="946"/>
      <c r="D19" s="927"/>
      <c r="E19" s="927"/>
      <c r="F19" s="14" t="s">
        <v>1768</v>
      </c>
      <c r="G19" s="80">
        <v>1</v>
      </c>
      <c r="H19" s="927"/>
      <c r="I19" s="15" t="s">
        <v>74</v>
      </c>
      <c r="J19" s="59">
        <v>60793</v>
      </c>
      <c r="K19" s="928"/>
      <c r="L19" s="943"/>
      <c r="M19" s="943"/>
    </row>
    <row r="20" spans="1:13" ht="11.25" x14ac:dyDescent="0.25">
      <c r="A20" s="927" t="s">
        <v>5040</v>
      </c>
      <c r="B20" s="928" t="s">
        <v>1769</v>
      </c>
      <c r="C20" s="946" t="s">
        <v>904</v>
      </c>
      <c r="D20" s="927" t="s">
        <v>1770</v>
      </c>
      <c r="E20" s="927" t="s">
        <v>904</v>
      </c>
      <c r="F20" s="14" t="s">
        <v>1771</v>
      </c>
      <c r="G20" s="80">
        <v>1</v>
      </c>
      <c r="H20" s="927" t="s">
        <v>6682</v>
      </c>
      <c r="I20" s="15" t="s">
        <v>1772</v>
      </c>
      <c r="J20" s="17" t="s">
        <v>1773</v>
      </c>
      <c r="K20" s="928">
        <v>2</v>
      </c>
      <c r="L20" s="943"/>
      <c r="M20" s="943"/>
    </row>
    <row r="21" spans="1:13" ht="11.25" x14ac:dyDescent="0.25">
      <c r="A21" s="927"/>
      <c r="B21" s="928"/>
      <c r="C21" s="946"/>
      <c r="D21" s="927"/>
      <c r="E21" s="927"/>
      <c r="F21" s="14" t="s">
        <v>1774</v>
      </c>
      <c r="G21" s="80"/>
      <c r="H21" s="927"/>
      <c r="I21" s="15" t="s">
        <v>1775</v>
      </c>
      <c r="J21" s="17" t="s">
        <v>1776</v>
      </c>
      <c r="K21" s="928"/>
      <c r="L21" s="943"/>
      <c r="M21" s="943"/>
    </row>
    <row r="22" spans="1:13" ht="11.25" x14ac:dyDescent="0.25">
      <c r="A22" s="927"/>
      <c r="B22" s="928"/>
      <c r="C22" s="946"/>
      <c r="D22" s="927"/>
      <c r="E22" s="927"/>
      <c r="F22" s="14" t="s">
        <v>1777</v>
      </c>
      <c r="G22" s="80"/>
      <c r="H22" s="927"/>
      <c r="I22" s="15" t="s">
        <v>1778</v>
      </c>
      <c r="J22" s="17" t="s">
        <v>1779</v>
      </c>
      <c r="K22" s="928"/>
      <c r="L22" s="943"/>
      <c r="M22" s="943"/>
    </row>
    <row r="23" spans="1:13" ht="11.25" x14ac:dyDescent="0.25">
      <c r="A23" s="927"/>
      <c r="B23" s="928"/>
      <c r="C23" s="946"/>
      <c r="D23" s="927"/>
      <c r="E23" s="927"/>
      <c r="F23" s="14" t="s">
        <v>75</v>
      </c>
      <c r="G23" s="80"/>
      <c r="H23" s="927"/>
      <c r="I23" s="15" t="s">
        <v>1780</v>
      </c>
      <c r="J23" s="17"/>
      <c r="K23" s="928"/>
      <c r="L23" s="943"/>
      <c r="M23" s="943"/>
    </row>
    <row r="24" spans="1:13" ht="11.25" x14ac:dyDescent="0.25">
      <c r="A24" s="927"/>
      <c r="B24" s="928"/>
      <c r="C24" s="946"/>
      <c r="D24" s="927"/>
      <c r="E24" s="927"/>
      <c r="F24" s="14" t="s">
        <v>1781</v>
      </c>
      <c r="G24" s="80">
        <v>1</v>
      </c>
      <c r="H24" s="927"/>
      <c r="I24" s="15"/>
      <c r="J24" s="17"/>
      <c r="K24" s="928"/>
      <c r="L24" s="943"/>
      <c r="M24" s="943"/>
    </row>
    <row r="25" spans="1:13" ht="11.25" x14ac:dyDescent="0.25">
      <c r="A25" s="927"/>
      <c r="B25" s="928"/>
      <c r="C25" s="946"/>
      <c r="D25" s="927"/>
      <c r="E25" s="927"/>
      <c r="F25" s="14" t="s">
        <v>1782</v>
      </c>
      <c r="G25" s="80">
        <v>1</v>
      </c>
      <c r="H25" s="927"/>
      <c r="I25" s="15"/>
      <c r="J25" s="17"/>
      <c r="K25" s="928"/>
      <c r="L25" s="943"/>
      <c r="M25" s="943"/>
    </row>
    <row r="26" spans="1:13" ht="11.25" x14ac:dyDescent="0.25">
      <c r="A26" s="927"/>
      <c r="B26" s="928"/>
      <c r="C26" s="946"/>
      <c r="D26" s="927"/>
      <c r="E26" s="927"/>
      <c r="F26" s="14" t="s">
        <v>1783</v>
      </c>
      <c r="G26" s="80">
        <v>2</v>
      </c>
      <c r="H26" s="927"/>
      <c r="I26" s="15"/>
      <c r="J26" s="17"/>
      <c r="K26" s="928"/>
      <c r="L26" s="943"/>
      <c r="M26" s="943"/>
    </row>
    <row r="27" spans="1:13" ht="11.25" x14ac:dyDescent="0.25">
      <c r="A27" s="927"/>
      <c r="B27" s="928"/>
      <c r="C27" s="946"/>
      <c r="D27" s="927"/>
      <c r="E27" s="927"/>
      <c r="F27" s="14" t="s">
        <v>1784</v>
      </c>
      <c r="G27" s="80">
        <v>1</v>
      </c>
      <c r="H27" s="927"/>
      <c r="I27" s="15" t="s">
        <v>1785</v>
      </c>
      <c r="J27" s="17" t="s">
        <v>1786</v>
      </c>
      <c r="K27" s="928"/>
      <c r="L27" s="943"/>
      <c r="M27" s="943"/>
    </row>
    <row r="28" spans="1:13" ht="11.25" x14ac:dyDescent="0.25">
      <c r="A28" s="927"/>
      <c r="B28" s="928"/>
      <c r="C28" s="946"/>
      <c r="D28" s="927"/>
      <c r="E28" s="927"/>
      <c r="F28" s="14" t="s">
        <v>1787</v>
      </c>
      <c r="G28" s="80">
        <v>1</v>
      </c>
      <c r="H28" s="927"/>
      <c r="I28" s="15" t="s">
        <v>1788</v>
      </c>
      <c r="J28" s="17" t="s">
        <v>1789</v>
      </c>
      <c r="K28" s="928"/>
      <c r="L28" s="943"/>
      <c r="M28" s="943"/>
    </row>
    <row r="29" spans="1:13" ht="11.25" x14ac:dyDescent="0.25">
      <c r="A29" s="927"/>
      <c r="B29" s="928"/>
      <c r="C29" s="946"/>
      <c r="D29" s="927"/>
      <c r="E29" s="927"/>
      <c r="F29" s="14" t="s">
        <v>1790</v>
      </c>
      <c r="G29" s="80">
        <v>1</v>
      </c>
      <c r="H29" s="927"/>
      <c r="I29" s="15"/>
      <c r="J29" s="17"/>
      <c r="K29" s="928"/>
      <c r="L29" s="943"/>
      <c r="M29" s="943"/>
    </row>
    <row r="30" spans="1:13" ht="11.25" x14ac:dyDescent="0.25">
      <c r="A30" s="927"/>
      <c r="B30" s="928"/>
      <c r="C30" s="946"/>
      <c r="D30" s="927"/>
      <c r="E30" s="927"/>
      <c r="F30" s="14" t="s">
        <v>1791</v>
      </c>
      <c r="G30" s="80">
        <v>1</v>
      </c>
      <c r="H30" s="927"/>
      <c r="I30" s="15" t="s">
        <v>1792</v>
      </c>
      <c r="J30" s="17" t="s">
        <v>1793</v>
      </c>
      <c r="K30" s="928"/>
      <c r="L30" s="943"/>
      <c r="M30" s="943"/>
    </row>
    <row r="31" spans="1:13" ht="11.25" x14ac:dyDescent="0.25">
      <c r="A31" s="927"/>
      <c r="B31" s="928"/>
      <c r="C31" s="946"/>
      <c r="D31" s="927"/>
      <c r="E31" s="927"/>
      <c r="F31" s="14" t="s">
        <v>1794</v>
      </c>
      <c r="G31" s="80">
        <v>1</v>
      </c>
      <c r="H31" s="927"/>
      <c r="I31" s="15" t="s">
        <v>1792</v>
      </c>
      <c r="J31" s="17"/>
      <c r="K31" s="928"/>
      <c r="L31" s="943"/>
      <c r="M31" s="943"/>
    </row>
    <row r="32" spans="1:13" ht="11.25" x14ac:dyDescent="0.25">
      <c r="A32" s="927"/>
      <c r="B32" s="928"/>
      <c r="C32" s="946"/>
      <c r="D32" s="927"/>
      <c r="E32" s="927"/>
      <c r="F32" s="14" t="s">
        <v>1768</v>
      </c>
      <c r="G32" s="80">
        <v>1</v>
      </c>
      <c r="H32" s="927"/>
      <c r="I32" s="15" t="s">
        <v>74</v>
      </c>
      <c r="J32" s="59">
        <v>60793</v>
      </c>
      <c r="K32" s="928"/>
      <c r="L32" s="943"/>
      <c r="M32" s="943"/>
    </row>
    <row r="33" spans="1:13" ht="11.25" x14ac:dyDescent="0.25">
      <c r="A33" s="927"/>
      <c r="B33" s="928"/>
      <c r="C33" s="946"/>
      <c r="D33" s="927"/>
      <c r="E33" s="927"/>
      <c r="F33" s="14" t="s">
        <v>1795</v>
      </c>
      <c r="G33" s="80">
        <v>1</v>
      </c>
      <c r="H33" s="927"/>
      <c r="I33" s="15" t="s">
        <v>1796</v>
      </c>
      <c r="J33" s="17" t="s">
        <v>1797</v>
      </c>
      <c r="K33" s="928"/>
      <c r="L33" s="943"/>
      <c r="M33" s="943"/>
    </row>
    <row r="34" spans="1:13" ht="11.25" x14ac:dyDescent="0.25">
      <c r="A34" s="927"/>
      <c r="B34" s="928"/>
      <c r="C34" s="946"/>
      <c r="D34" s="927"/>
      <c r="E34" s="927"/>
      <c r="F34" s="14" t="s">
        <v>1798</v>
      </c>
      <c r="G34" s="80">
        <v>1</v>
      </c>
      <c r="H34" s="927"/>
      <c r="I34" s="15" t="s">
        <v>1799</v>
      </c>
      <c r="J34" s="17" t="s">
        <v>1800</v>
      </c>
      <c r="K34" s="928"/>
      <c r="L34" s="943"/>
      <c r="M34" s="943"/>
    </row>
    <row r="35" spans="1:13" ht="11.25" x14ac:dyDescent="0.25">
      <c r="A35" s="927"/>
      <c r="B35" s="928"/>
      <c r="C35" s="946"/>
      <c r="D35" s="927"/>
      <c r="E35" s="927"/>
      <c r="F35" s="14" t="s">
        <v>1801</v>
      </c>
      <c r="G35" s="80">
        <v>2</v>
      </c>
      <c r="H35" s="927"/>
      <c r="I35" s="15" t="s">
        <v>1802</v>
      </c>
      <c r="J35" s="17" t="s">
        <v>1803</v>
      </c>
      <c r="K35" s="928"/>
      <c r="L35" s="943"/>
      <c r="M35" s="943"/>
    </row>
    <row r="36" spans="1:13" ht="11.25" x14ac:dyDescent="0.25">
      <c r="A36" s="927"/>
      <c r="B36" s="928"/>
      <c r="C36" s="946"/>
      <c r="D36" s="927"/>
      <c r="E36" s="927"/>
      <c r="F36" s="14" t="s">
        <v>1804</v>
      </c>
      <c r="G36" s="80">
        <v>1</v>
      </c>
      <c r="H36" s="927"/>
      <c r="I36" s="15" t="s">
        <v>1792</v>
      </c>
      <c r="J36" s="17" t="s">
        <v>1805</v>
      </c>
      <c r="K36" s="928"/>
      <c r="L36" s="943"/>
      <c r="M36" s="943"/>
    </row>
    <row r="37" spans="1:13" ht="11.25" x14ac:dyDescent="0.25">
      <c r="A37" s="927"/>
      <c r="B37" s="928"/>
      <c r="C37" s="946"/>
      <c r="D37" s="927"/>
      <c r="E37" s="927"/>
      <c r="F37" s="14" t="s">
        <v>1806</v>
      </c>
      <c r="G37" s="80">
        <v>1</v>
      </c>
      <c r="H37" s="927"/>
      <c r="I37" s="15" t="s">
        <v>22</v>
      </c>
      <c r="J37" s="17"/>
      <c r="K37" s="928"/>
      <c r="L37" s="943"/>
      <c r="M37" s="943"/>
    </row>
    <row r="38" spans="1:13" ht="11.25" x14ac:dyDescent="0.25">
      <c r="A38" s="927"/>
      <c r="B38" s="928"/>
      <c r="C38" s="946"/>
      <c r="D38" s="927"/>
      <c r="E38" s="927"/>
      <c r="F38" s="14" t="s">
        <v>1807</v>
      </c>
      <c r="G38" s="80">
        <v>1</v>
      </c>
      <c r="H38" s="927"/>
      <c r="I38" s="15" t="s">
        <v>1792</v>
      </c>
      <c r="J38" s="17"/>
      <c r="K38" s="928"/>
      <c r="L38" s="943"/>
      <c r="M38" s="943"/>
    </row>
    <row r="39" spans="1:13" ht="11.25" x14ac:dyDescent="0.25">
      <c r="A39" s="927"/>
      <c r="B39" s="928"/>
      <c r="C39" s="946"/>
      <c r="D39" s="927"/>
      <c r="E39" s="927"/>
      <c r="F39" s="14" t="s">
        <v>1808</v>
      </c>
      <c r="G39" s="80">
        <v>1</v>
      </c>
      <c r="H39" s="927"/>
      <c r="I39" s="15" t="s">
        <v>1809</v>
      </c>
      <c r="J39" s="17"/>
      <c r="K39" s="928"/>
      <c r="L39" s="943"/>
      <c r="M39" s="943"/>
    </row>
    <row r="40" spans="1:13" ht="11.25" x14ac:dyDescent="0.25">
      <c r="A40" s="927"/>
      <c r="B40" s="928"/>
      <c r="C40" s="946"/>
      <c r="D40" s="927"/>
      <c r="E40" s="927"/>
      <c r="F40" s="14" t="s">
        <v>1810</v>
      </c>
      <c r="G40" s="80">
        <v>1</v>
      </c>
      <c r="H40" s="927"/>
      <c r="I40" s="15" t="s">
        <v>1811</v>
      </c>
      <c r="J40" s="17"/>
      <c r="K40" s="928"/>
      <c r="L40" s="943"/>
      <c r="M40" s="943"/>
    </row>
    <row r="41" spans="1:13" ht="11.25" x14ac:dyDescent="0.25">
      <c r="A41" s="927"/>
      <c r="B41" s="928"/>
      <c r="C41" s="946"/>
      <c r="D41" s="927"/>
      <c r="E41" s="927"/>
      <c r="F41" s="14" t="s">
        <v>1812</v>
      </c>
      <c r="G41" s="80">
        <v>1</v>
      </c>
      <c r="H41" s="927"/>
      <c r="I41" s="15" t="s">
        <v>1811</v>
      </c>
      <c r="J41" s="17"/>
      <c r="K41" s="928"/>
      <c r="L41" s="943"/>
      <c r="M41" s="943"/>
    </row>
    <row r="42" spans="1:13" ht="11.25" x14ac:dyDescent="0.25">
      <c r="A42" s="927"/>
      <c r="B42" s="928"/>
      <c r="C42" s="946"/>
      <c r="D42" s="927"/>
      <c r="E42" s="927"/>
      <c r="F42" s="14" t="s">
        <v>1813</v>
      </c>
      <c r="G42" s="80">
        <v>1</v>
      </c>
      <c r="H42" s="927"/>
      <c r="I42" s="15" t="s">
        <v>1814</v>
      </c>
      <c r="J42" s="17" t="s">
        <v>1815</v>
      </c>
      <c r="K42" s="928"/>
      <c r="L42" s="943"/>
      <c r="M42" s="943"/>
    </row>
    <row r="43" spans="1:13" ht="11.25" x14ac:dyDescent="0.25">
      <c r="A43" s="927"/>
      <c r="B43" s="928"/>
      <c r="C43" s="946"/>
      <c r="D43" s="927"/>
      <c r="E43" s="927"/>
      <c r="F43" s="14" t="s">
        <v>1816</v>
      </c>
      <c r="G43" s="80">
        <v>1</v>
      </c>
      <c r="H43" s="927"/>
      <c r="I43" s="15" t="s">
        <v>1817</v>
      </c>
      <c r="J43" s="17"/>
      <c r="K43" s="928"/>
      <c r="L43" s="943"/>
      <c r="M43" s="943"/>
    </row>
    <row r="44" spans="1:13" ht="11.25" x14ac:dyDescent="0.25">
      <c r="A44" s="927"/>
      <c r="B44" s="928"/>
      <c r="C44" s="946"/>
      <c r="D44" s="927"/>
      <c r="E44" s="927"/>
      <c r="F44" s="14" t="s">
        <v>1818</v>
      </c>
      <c r="G44" s="80">
        <v>1</v>
      </c>
      <c r="H44" s="927"/>
      <c r="I44" s="15" t="s">
        <v>1819</v>
      </c>
      <c r="J44" s="17"/>
      <c r="K44" s="928"/>
      <c r="L44" s="943"/>
      <c r="M44" s="943"/>
    </row>
    <row r="45" spans="1:13" ht="11.25" x14ac:dyDescent="0.25">
      <c r="A45" s="927"/>
      <c r="B45" s="928"/>
      <c r="C45" s="946"/>
      <c r="D45" s="927"/>
      <c r="E45" s="927"/>
      <c r="F45" s="14" t="s">
        <v>1820</v>
      </c>
      <c r="G45" s="80">
        <v>1</v>
      </c>
      <c r="H45" s="927"/>
      <c r="I45" s="15" t="s">
        <v>47</v>
      </c>
      <c r="J45" s="17"/>
      <c r="K45" s="928"/>
      <c r="L45" s="943"/>
      <c r="M45" s="943"/>
    </row>
    <row r="46" spans="1:13" ht="11.25" x14ac:dyDescent="0.25">
      <c r="A46" s="927"/>
      <c r="B46" s="928"/>
      <c r="C46" s="946"/>
      <c r="D46" s="927"/>
      <c r="E46" s="927"/>
      <c r="F46" s="14" t="s">
        <v>1821</v>
      </c>
      <c r="G46" s="80">
        <v>1</v>
      </c>
      <c r="H46" s="927"/>
      <c r="I46" s="15"/>
      <c r="J46" s="17"/>
      <c r="K46" s="928"/>
      <c r="L46" s="943"/>
      <c r="M46" s="943"/>
    </row>
    <row r="47" spans="1:13" ht="11.25" x14ac:dyDescent="0.25">
      <c r="A47" s="927"/>
      <c r="B47" s="928"/>
      <c r="C47" s="946"/>
      <c r="D47" s="927"/>
      <c r="E47" s="927"/>
      <c r="F47" s="14" t="s">
        <v>1822</v>
      </c>
      <c r="G47" s="80">
        <v>1</v>
      </c>
      <c r="H47" s="927"/>
      <c r="I47" s="15"/>
      <c r="J47" s="17"/>
      <c r="K47" s="928"/>
      <c r="L47" s="943"/>
      <c r="M47" s="943"/>
    </row>
    <row r="48" spans="1:13" ht="11.25" x14ac:dyDescent="0.25">
      <c r="A48" s="927"/>
      <c r="B48" s="928"/>
      <c r="C48" s="946"/>
      <c r="D48" s="927"/>
      <c r="E48" s="927"/>
      <c r="F48" s="14" t="s">
        <v>1823</v>
      </c>
      <c r="G48" s="80">
        <v>1</v>
      </c>
      <c r="H48" s="927"/>
      <c r="I48" s="15"/>
      <c r="J48" s="17"/>
      <c r="K48" s="928"/>
      <c r="L48" s="943"/>
      <c r="M48" s="943"/>
    </row>
    <row r="49" spans="1:13" ht="11.25" x14ac:dyDescent="0.25">
      <c r="A49" s="927" t="s">
        <v>5041</v>
      </c>
      <c r="B49" s="928" t="s">
        <v>4140</v>
      </c>
      <c r="C49" s="946" t="s">
        <v>904</v>
      </c>
      <c r="D49" s="927" t="s">
        <v>6985</v>
      </c>
      <c r="E49" s="927" t="s">
        <v>904</v>
      </c>
      <c r="F49" s="14" t="s">
        <v>1824</v>
      </c>
      <c r="G49" s="80">
        <v>2</v>
      </c>
      <c r="H49" s="927" t="s">
        <v>6682</v>
      </c>
      <c r="I49" s="15" t="s">
        <v>1825</v>
      </c>
      <c r="J49" s="17" t="s">
        <v>5130</v>
      </c>
      <c r="K49" s="928">
        <v>2</v>
      </c>
      <c r="L49" s="941"/>
      <c r="M49" s="941"/>
    </row>
    <row r="50" spans="1:13" ht="11.25" x14ac:dyDescent="0.25">
      <c r="A50" s="927"/>
      <c r="B50" s="928"/>
      <c r="C50" s="946"/>
      <c r="D50" s="927"/>
      <c r="E50" s="927"/>
      <c r="F50" s="14" t="s">
        <v>1826</v>
      </c>
      <c r="G50" s="80"/>
      <c r="H50" s="927"/>
      <c r="I50" s="15" t="s">
        <v>1825</v>
      </c>
      <c r="J50" s="17" t="s">
        <v>1827</v>
      </c>
      <c r="K50" s="928"/>
      <c r="L50" s="944"/>
      <c r="M50" s="944"/>
    </row>
    <row r="51" spans="1:13" ht="11.25" x14ac:dyDescent="0.25">
      <c r="A51" s="927"/>
      <c r="B51" s="928"/>
      <c r="C51" s="946"/>
      <c r="D51" s="927"/>
      <c r="E51" s="927"/>
      <c r="F51" s="14" t="s">
        <v>1828</v>
      </c>
      <c r="G51" s="80"/>
      <c r="H51" s="927"/>
      <c r="I51" s="15" t="s">
        <v>1825</v>
      </c>
      <c r="J51" s="17" t="s">
        <v>1827</v>
      </c>
      <c r="K51" s="928"/>
      <c r="L51" s="944"/>
      <c r="M51" s="944"/>
    </row>
    <row r="52" spans="1:13" s="3" customFormat="1" ht="11.25" x14ac:dyDescent="0.25">
      <c r="A52" s="927"/>
      <c r="B52" s="928"/>
      <c r="C52" s="946"/>
      <c r="D52" s="927"/>
      <c r="E52" s="927"/>
      <c r="F52" s="14" t="s">
        <v>1829</v>
      </c>
      <c r="G52" s="80"/>
      <c r="H52" s="927"/>
      <c r="I52" s="15" t="s">
        <v>1825</v>
      </c>
      <c r="J52" s="17" t="s">
        <v>1830</v>
      </c>
      <c r="K52" s="928"/>
      <c r="L52" s="944"/>
      <c r="M52" s="944"/>
    </row>
    <row r="53" spans="1:13" s="3" customFormat="1" ht="11.25" x14ac:dyDescent="0.25">
      <c r="A53" s="927"/>
      <c r="B53" s="928"/>
      <c r="C53" s="946"/>
      <c r="D53" s="927"/>
      <c r="E53" s="927"/>
      <c r="F53" s="14" t="s">
        <v>1831</v>
      </c>
      <c r="G53" s="80">
        <v>1</v>
      </c>
      <c r="H53" s="927"/>
      <c r="I53" s="15" t="s">
        <v>1832</v>
      </c>
      <c r="J53" s="17"/>
      <c r="K53" s="928"/>
      <c r="L53" s="944"/>
      <c r="M53" s="944"/>
    </row>
    <row r="54" spans="1:13" s="3" customFormat="1" ht="11.25" x14ac:dyDescent="0.25">
      <c r="A54" s="927"/>
      <c r="B54" s="928"/>
      <c r="C54" s="946"/>
      <c r="D54" s="927"/>
      <c r="E54" s="927"/>
      <c r="F54" s="14" t="s">
        <v>1833</v>
      </c>
      <c r="G54" s="80">
        <v>1</v>
      </c>
      <c r="H54" s="927"/>
      <c r="I54" s="15"/>
      <c r="J54" s="17"/>
      <c r="K54" s="928"/>
      <c r="L54" s="942"/>
      <c r="M54" s="942"/>
    </row>
    <row r="55" spans="1:13" s="3" customFormat="1" ht="11.25" x14ac:dyDescent="0.25">
      <c r="A55" s="154" t="s">
        <v>5042</v>
      </c>
      <c r="B55" s="155" t="s">
        <v>716</v>
      </c>
      <c r="C55" s="211" t="s">
        <v>904</v>
      </c>
      <c r="D55" s="154" t="s">
        <v>1834</v>
      </c>
      <c r="E55" s="154" t="s">
        <v>904</v>
      </c>
      <c r="F55" s="12" t="s">
        <v>76</v>
      </c>
      <c r="G55" s="159">
        <v>1</v>
      </c>
      <c r="H55" s="361" t="s">
        <v>6682</v>
      </c>
      <c r="I55" s="12"/>
      <c r="J55" s="13"/>
      <c r="K55" s="166">
        <v>1</v>
      </c>
      <c r="L55" s="833"/>
      <c r="M55" s="866"/>
    </row>
    <row r="56" spans="1:13" s="3" customFormat="1" ht="22.5" x14ac:dyDescent="0.25">
      <c r="A56" s="154" t="s">
        <v>5043</v>
      </c>
      <c r="B56" s="155" t="s">
        <v>714</v>
      </c>
      <c r="C56" s="211" t="s">
        <v>904</v>
      </c>
      <c r="D56" s="154" t="s">
        <v>5129</v>
      </c>
      <c r="E56" s="154" t="s">
        <v>904</v>
      </c>
      <c r="F56" s="12" t="s">
        <v>5129</v>
      </c>
      <c r="G56" s="95">
        <v>1</v>
      </c>
      <c r="H56" s="80" t="s">
        <v>6682</v>
      </c>
      <c r="I56" s="20"/>
      <c r="J56" s="19"/>
      <c r="K56" s="171">
        <v>1</v>
      </c>
      <c r="L56" s="833"/>
      <c r="M56" s="866"/>
    </row>
    <row r="57" spans="1:13" s="4" customFormat="1" ht="11.25" x14ac:dyDescent="0.25">
      <c r="A57" s="927" t="s">
        <v>5044</v>
      </c>
      <c r="B57" s="928" t="s">
        <v>1835</v>
      </c>
      <c r="C57" s="946" t="s">
        <v>904</v>
      </c>
      <c r="D57" s="927" t="s">
        <v>6786</v>
      </c>
      <c r="E57" s="927" t="s">
        <v>904</v>
      </c>
      <c r="F57" s="12" t="s">
        <v>1836</v>
      </c>
      <c r="G57" s="80">
        <v>12</v>
      </c>
      <c r="H57" s="927" t="s">
        <v>6682</v>
      </c>
      <c r="I57" s="15" t="s">
        <v>1837</v>
      </c>
      <c r="J57" s="13"/>
      <c r="K57" s="928">
        <v>1</v>
      </c>
      <c r="L57" s="941"/>
      <c r="M57" s="941"/>
    </row>
    <row r="58" spans="1:13" s="4" customFormat="1" ht="11.25" x14ac:dyDescent="0.25">
      <c r="A58" s="927"/>
      <c r="B58" s="928"/>
      <c r="C58" s="946"/>
      <c r="D58" s="927"/>
      <c r="E58" s="927"/>
      <c r="F58" s="12" t="s">
        <v>1838</v>
      </c>
      <c r="G58" s="80">
        <v>12</v>
      </c>
      <c r="H58" s="927"/>
      <c r="I58" s="15"/>
      <c r="J58" s="13"/>
      <c r="K58" s="928"/>
      <c r="L58" s="944"/>
      <c r="M58" s="944"/>
    </row>
    <row r="59" spans="1:13" s="4" customFormat="1" ht="11.25" x14ac:dyDescent="0.25">
      <c r="A59" s="927"/>
      <c r="B59" s="928"/>
      <c r="C59" s="946"/>
      <c r="D59" s="927"/>
      <c r="E59" s="927"/>
      <c r="F59" s="12" t="s">
        <v>1839</v>
      </c>
      <c r="G59" s="159">
        <v>12</v>
      </c>
      <c r="H59" s="927"/>
      <c r="I59" s="12"/>
      <c r="J59" s="13"/>
      <c r="K59" s="928"/>
      <c r="L59" s="944"/>
      <c r="M59" s="944"/>
    </row>
    <row r="60" spans="1:13" s="3" customFormat="1" ht="11.25" x14ac:dyDescent="0.25">
      <c r="A60" s="927"/>
      <c r="B60" s="928"/>
      <c r="C60" s="946"/>
      <c r="D60" s="927"/>
      <c r="E60" s="927"/>
      <c r="F60" s="12" t="s">
        <v>77</v>
      </c>
      <c r="G60" s="80">
        <v>10</v>
      </c>
      <c r="H60" s="927"/>
      <c r="I60" s="15" t="s">
        <v>78</v>
      </c>
      <c r="J60" s="17" t="s">
        <v>1840</v>
      </c>
      <c r="K60" s="928"/>
      <c r="L60" s="944"/>
      <c r="M60" s="944"/>
    </row>
    <row r="61" spans="1:13" s="3" customFormat="1" ht="22.5" x14ac:dyDescent="0.25">
      <c r="A61" s="927"/>
      <c r="B61" s="928"/>
      <c r="C61" s="946"/>
      <c r="D61" s="927"/>
      <c r="E61" s="927"/>
      <c r="F61" s="12" t="s">
        <v>79</v>
      </c>
      <c r="G61" s="80">
        <v>2</v>
      </c>
      <c r="H61" s="927"/>
      <c r="I61" s="15" t="s">
        <v>78</v>
      </c>
      <c r="J61" s="17" t="s">
        <v>1840</v>
      </c>
      <c r="K61" s="928"/>
      <c r="L61" s="944"/>
      <c r="M61" s="944"/>
    </row>
    <row r="62" spans="1:13" s="3" customFormat="1" ht="11.25" x14ac:dyDescent="0.25">
      <c r="A62" s="927"/>
      <c r="B62" s="928"/>
      <c r="C62" s="946"/>
      <c r="D62" s="927"/>
      <c r="E62" s="927"/>
      <c r="F62" s="12" t="s">
        <v>1841</v>
      </c>
      <c r="G62" s="159">
        <v>9</v>
      </c>
      <c r="H62" s="927"/>
      <c r="I62" s="12"/>
      <c r="J62" s="13"/>
      <c r="K62" s="928"/>
      <c r="L62" s="944"/>
      <c r="M62" s="944"/>
    </row>
    <row r="63" spans="1:13" s="3" customFormat="1" ht="11.25" x14ac:dyDescent="0.25">
      <c r="A63" s="927"/>
      <c r="B63" s="928"/>
      <c r="C63" s="946"/>
      <c r="D63" s="927"/>
      <c r="E63" s="927"/>
      <c r="F63" s="12" t="s">
        <v>80</v>
      </c>
      <c r="G63" s="159">
        <v>3</v>
      </c>
      <c r="H63" s="927"/>
      <c r="I63" s="12" t="s">
        <v>81</v>
      </c>
      <c r="J63" s="13"/>
      <c r="K63" s="928"/>
      <c r="L63" s="944"/>
      <c r="M63" s="944"/>
    </row>
    <row r="64" spans="1:13" s="3" customFormat="1" ht="11.25" x14ac:dyDescent="0.25">
      <c r="A64" s="927"/>
      <c r="B64" s="928"/>
      <c r="C64" s="946"/>
      <c r="D64" s="927"/>
      <c r="E64" s="927"/>
      <c r="F64" s="12" t="s">
        <v>82</v>
      </c>
      <c r="G64" s="159">
        <v>1</v>
      </c>
      <c r="H64" s="927"/>
      <c r="I64" s="12"/>
      <c r="J64" s="13"/>
      <c r="K64" s="928"/>
      <c r="L64" s="944"/>
      <c r="M64" s="944"/>
    </row>
    <row r="65" spans="1:13" s="3" customFormat="1" ht="11.25" x14ac:dyDescent="0.25">
      <c r="A65" s="927"/>
      <c r="B65" s="928"/>
      <c r="C65" s="946"/>
      <c r="D65" s="927"/>
      <c r="E65" s="927"/>
      <c r="F65" s="19" t="s">
        <v>1842</v>
      </c>
      <c r="G65" s="95">
        <v>1</v>
      </c>
      <c r="H65" s="927"/>
      <c r="I65" s="20"/>
      <c r="J65" s="19"/>
      <c r="K65" s="928"/>
      <c r="L65" s="942"/>
      <c r="M65" s="942"/>
    </row>
    <row r="66" spans="1:13" s="3" customFormat="1" ht="11.25" x14ac:dyDescent="0.25">
      <c r="A66" s="949" t="s">
        <v>5046</v>
      </c>
      <c r="B66" s="970" t="s">
        <v>1835</v>
      </c>
      <c r="C66" s="962" t="s">
        <v>904</v>
      </c>
      <c r="D66" s="949" t="s">
        <v>7153</v>
      </c>
      <c r="E66" s="156" t="s">
        <v>2907</v>
      </c>
      <c r="F66" s="26" t="s">
        <v>2908</v>
      </c>
      <c r="G66" s="83">
        <v>1</v>
      </c>
      <c r="H66" s="949" t="s">
        <v>6682</v>
      </c>
      <c r="I66" s="27" t="s">
        <v>1118</v>
      </c>
      <c r="J66" s="17"/>
      <c r="K66" s="970">
        <v>1</v>
      </c>
      <c r="L66" s="941"/>
      <c r="M66" s="941"/>
    </row>
    <row r="67" spans="1:13" s="3" customFormat="1" ht="11.25" x14ac:dyDescent="0.25">
      <c r="A67" s="960"/>
      <c r="B67" s="972"/>
      <c r="C67" s="963"/>
      <c r="D67" s="960"/>
      <c r="E67" s="156" t="s">
        <v>2909</v>
      </c>
      <c r="F67" s="26" t="s">
        <v>2910</v>
      </c>
      <c r="G67" s="83">
        <v>1</v>
      </c>
      <c r="H67" s="960"/>
      <c r="I67" s="27" t="s">
        <v>1118</v>
      </c>
      <c r="J67" s="17"/>
      <c r="K67" s="972"/>
      <c r="L67" s="944"/>
      <c r="M67" s="944"/>
    </row>
    <row r="68" spans="1:13" s="3" customFormat="1" ht="11.25" x14ac:dyDescent="0.25">
      <c r="A68" s="960"/>
      <c r="B68" s="972"/>
      <c r="C68" s="963"/>
      <c r="D68" s="960"/>
      <c r="E68" s="154" t="s">
        <v>2911</v>
      </c>
      <c r="F68" s="12" t="s">
        <v>2908</v>
      </c>
      <c r="G68" s="83">
        <v>1</v>
      </c>
      <c r="H68" s="960"/>
      <c r="I68" s="27" t="s">
        <v>1118</v>
      </c>
      <c r="J68" s="17"/>
      <c r="K68" s="972"/>
      <c r="L68" s="944"/>
      <c r="M68" s="944"/>
    </row>
    <row r="69" spans="1:13" s="3" customFormat="1" ht="22.5" x14ac:dyDescent="0.25">
      <c r="A69" s="960"/>
      <c r="B69" s="972"/>
      <c r="C69" s="963"/>
      <c r="D69" s="960"/>
      <c r="E69" s="154" t="s">
        <v>2912</v>
      </c>
      <c r="F69" s="12" t="s">
        <v>2913</v>
      </c>
      <c r="G69" s="83">
        <v>1</v>
      </c>
      <c r="H69" s="960"/>
      <c r="I69" s="27" t="s">
        <v>1118</v>
      </c>
      <c r="J69" s="17"/>
      <c r="K69" s="972"/>
      <c r="L69" s="944"/>
      <c r="M69" s="944"/>
    </row>
    <row r="70" spans="1:13" s="3" customFormat="1" ht="11.25" x14ac:dyDescent="0.25">
      <c r="A70" s="960"/>
      <c r="B70" s="972"/>
      <c r="C70" s="963"/>
      <c r="D70" s="960"/>
      <c r="E70" s="949" t="s">
        <v>921</v>
      </c>
      <c r="F70" s="14" t="s">
        <v>1843</v>
      </c>
      <c r="G70" s="80">
        <v>1</v>
      </c>
      <c r="H70" s="960"/>
      <c r="I70" s="15"/>
      <c r="J70" s="17"/>
      <c r="K70" s="972"/>
      <c r="L70" s="944"/>
      <c r="M70" s="944"/>
    </row>
    <row r="71" spans="1:13" s="3" customFormat="1" ht="11.25" x14ac:dyDescent="0.25">
      <c r="A71" s="960"/>
      <c r="B71" s="972"/>
      <c r="C71" s="963"/>
      <c r="D71" s="960"/>
      <c r="E71" s="960"/>
      <c r="F71" s="14" t="s">
        <v>1844</v>
      </c>
      <c r="G71" s="80">
        <v>2</v>
      </c>
      <c r="H71" s="960"/>
      <c r="I71" s="15" t="s">
        <v>1845</v>
      </c>
      <c r="J71" s="17" t="s">
        <v>1846</v>
      </c>
      <c r="K71" s="972"/>
      <c r="L71" s="944"/>
      <c r="M71" s="944"/>
    </row>
    <row r="72" spans="1:13" s="3" customFormat="1" ht="11.25" x14ac:dyDescent="0.25">
      <c r="A72" s="960"/>
      <c r="B72" s="972"/>
      <c r="C72" s="963"/>
      <c r="D72" s="960"/>
      <c r="E72" s="960"/>
      <c r="F72" s="14" t="s">
        <v>1847</v>
      </c>
      <c r="G72" s="80">
        <v>1</v>
      </c>
      <c r="H72" s="960"/>
      <c r="I72" s="15" t="s">
        <v>1845</v>
      </c>
      <c r="J72" s="17" t="s">
        <v>1846</v>
      </c>
      <c r="K72" s="972"/>
      <c r="L72" s="944"/>
      <c r="M72" s="944"/>
    </row>
    <row r="73" spans="1:13" s="3" customFormat="1" ht="11.25" x14ac:dyDescent="0.25">
      <c r="A73" s="960"/>
      <c r="B73" s="972"/>
      <c r="C73" s="963"/>
      <c r="D73" s="960"/>
      <c r="E73" s="950"/>
      <c r="F73" s="14" t="s">
        <v>75</v>
      </c>
      <c r="G73" s="80">
        <v>1</v>
      </c>
      <c r="H73" s="960"/>
      <c r="I73" s="15" t="s">
        <v>1765</v>
      </c>
      <c r="J73" s="17"/>
      <c r="K73" s="972"/>
      <c r="L73" s="944"/>
      <c r="M73" s="944"/>
    </row>
    <row r="74" spans="1:13" s="3" customFormat="1" ht="11.25" x14ac:dyDescent="0.25">
      <c r="A74" s="960"/>
      <c r="B74" s="972"/>
      <c r="C74" s="963"/>
      <c r="D74" s="960"/>
      <c r="E74" s="949" t="s">
        <v>904</v>
      </c>
      <c r="F74" s="12" t="s">
        <v>2914</v>
      </c>
      <c r="G74" s="83">
        <v>9</v>
      </c>
      <c r="H74" s="960"/>
      <c r="I74" s="27" t="s">
        <v>1118</v>
      </c>
      <c r="J74" s="17"/>
      <c r="K74" s="972"/>
      <c r="L74" s="944"/>
      <c r="M74" s="944"/>
    </row>
    <row r="75" spans="1:13" s="3" customFormat="1" ht="11.25" x14ac:dyDescent="0.25">
      <c r="A75" s="960"/>
      <c r="B75" s="972"/>
      <c r="C75" s="963"/>
      <c r="D75" s="960"/>
      <c r="E75" s="960"/>
      <c r="F75" s="20" t="s">
        <v>2915</v>
      </c>
      <c r="G75" s="83">
        <v>1</v>
      </c>
      <c r="H75" s="960"/>
      <c r="I75" s="27"/>
      <c r="J75" s="17"/>
      <c r="K75" s="972"/>
      <c r="L75" s="944"/>
      <c r="M75" s="944"/>
    </row>
    <row r="76" spans="1:13" s="3" customFormat="1" ht="11.25" x14ac:dyDescent="0.25">
      <c r="A76" s="960"/>
      <c r="B76" s="972"/>
      <c r="C76" s="963"/>
      <c r="D76" s="960"/>
      <c r="E76" s="960"/>
      <c r="F76" s="20" t="s">
        <v>2917</v>
      </c>
      <c r="G76" s="83">
        <v>1</v>
      </c>
      <c r="H76" s="960"/>
      <c r="I76" s="27" t="s">
        <v>2906</v>
      </c>
      <c r="J76" s="13"/>
      <c r="K76" s="972"/>
      <c r="L76" s="944"/>
      <c r="M76" s="944"/>
    </row>
    <row r="77" spans="1:13" s="3" customFormat="1" ht="11.25" x14ac:dyDescent="0.25">
      <c r="A77" s="950"/>
      <c r="B77" s="971"/>
      <c r="C77" s="1060"/>
      <c r="D77" s="950"/>
      <c r="E77" s="950"/>
      <c r="F77" s="20" t="s">
        <v>2918</v>
      </c>
      <c r="G77" s="83">
        <v>1</v>
      </c>
      <c r="H77" s="950"/>
      <c r="I77" s="27" t="s">
        <v>2906</v>
      </c>
      <c r="J77" s="13"/>
      <c r="K77" s="971"/>
      <c r="L77" s="942"/>
      <c r="M77" s="942"/>
    </row>
    <row r="78" spans="1:13" s="3" customFormat="1" ht="11.25" x14ac:dyDescent="0.25">
      <c r="A78" s="927" t="s">
        <v>5045</v>
      </c>
      <c r="B78" s="928" t="s">
        <v>715</v>
      </c>
      <c r="C78" s="946" t="s">
        <v>904</v>
      </c>
      <c r="D78" s="927" t="s">
        <v>7155</v>
      </c>
      <c r="E78" s="927" t="s">
        <v>904</v>
      </c>
      <c r="F78" s="14" t="s">
        <v>83</v>
      </c>
      <c r="G78" s="82">
        <v>51</v>
      </c>
      <c r="H78" s="927" t="s">
        <v>6682</v>
      </c>
      <c r="I78" s="15" t="s">
        <v>91</v>
      </c>
      <c r="J78" s="17" t="s">
        <v>92</v>
      </c>
      <c r="K78" s="928">
        <v>1</v>
      </c>
      <c r="L78" s="943"/>
      <c r="M78" s="943"/>
    </row>
    <row r="79" spans="1:13" s="3" customFormat="1" ht="11.25" x14ac:dyDescent="0.25">
      <c r="A79" s="927"/>
      <c r="B79" s="928"/>
      <c r="C79" s="946"/>
      <c r="D79" s="927"/>
      <c r="E79" s="927"/>
      <c r="F79" s="14" t="s">
        <v>84</v>
      </c>
      <c r="G79" s="80">
        <v>184</v>
      </c>
      <c r="H79" s="927"/>
      <c r="I79" s="15" t="s">
        <v>91</v>
      </c>
      <c r="J79" s="17" t="s">
        <v>1848</v>
      </c>
      <c r="K79" s="928"/>
      <c r="L79" s="943"/>
      <c r="M79" s="943"/>
    </row>
    <row r="80" spans="1:13" s="3" customFormat="1" ht="11.25" x14ac:dyDescent="0.25">
      <c r="A80" s="927"/>
      <c r="B80" s="928"/>
      <c r="C80" s="946"/>
      <c r="D80" s="927"/>
      <c r="E80" s="927"/>
      <c r="F80" s="14" t="s">
        <v>90</v>
      </c>
      <c r="G80" s="80">
        <v>177</v>
      </c>
      <c r="H80" s="927"/>
      <c r="I80" s="15" t="s">
        <v>91</v>
      </c>
      <c r="J80" s="17" t="s">
        <v>93</v>
      </c>
      <c r="K80" s="928"/>
      <c r="L80" s="943"/>
      <c r="M80" s="943"/>
    </row>
    <row r="81" spans="1:13" s="3" customFormat="1" ht="11.25" x14ac:dyDescent="0.25">
      <c r="A81" s="927"/>
      <c r="B81" s="928"/>
      <c r="C81" s="946"/>
      <c r="D81" s="927"/>
      <c r="E81" s="927"/>
      <c r="F81" s="14" t="s">
        <v>85</v>
      </c>
      <c r="G81" s="82">
        <v>78</v>
      </c>
      <c r="H81" s="927"/>
      <c r="I81" s="15" t="s">
        <v>91</v>
      </c>
      <c r="J81" s="17" t="s">
        <v>92</v>
      </c>
      <c r="K81" s="928"/>
      <c r="L81" s="943"/>
      <c r="M81" s="943"/>
    </row>
    <row r="82" spans="1:13" s="3" customFormat="1" ht="11.25" x14ac:dyDescent="0.25">
      <c r="A82" s="927"/>
      <c r="B82" s="928"/>
      <c r="C82" s="946"/>
      <c r="D82" s="927"/>
      <c r="E82" s="927"/>
      <c r="F82" s="14" t="s">
        <v>85</v>
      </c>
      <c r="G82" s="82">
        <v>314</v>
      </c>
      <c r="H82" s="927"/>
      <c r="I82" s="15" t="s">
        <v>91</v>
      </c>
      <c r="J82" s="17" t="s">
        <v>1848</v>
      </c>
      <c r="K82" s="928"/>
      <c r="L82" s="943"/>
      <c r="M82" s="943"/>
    </row>
    <row r="83" spans="1:13" s="3" customFormat="1" ht="11.25" x14ac:dyDescent="0.25">
      <c r="A83" s="927"/>
      <c r="B83" s="928"/>
      <c r="C83" s="946"/>
      <c r="D83" s="927"/>
      <c r="E83" s="927"/>
      <c r="F83" s="14" t="s">
        <v>86</v>
      </c>
      <c r="G83" s="80">
        <v>171</v>
      </c>
      <c r="H83" s="927"/>
      <c r="I83" s="15" t="s">
        <v>74</v>
      </c>
      <c r="J83" s="17" t="s">
        <v>94</v>
      </c>
      <c r="K83" s="928"/>
      <c r="L83" s="943"/>
      <c r="M83" s="943"/>
    </row>
    <row r="84" spans="1:13" s="3" customFormat="1" ht="11.25" x14ac:dyDescent="0.25">
      <c r="A84" s="927"/>
      <c r="B84" s="928"/>
      <c r="C84" s="946"/>
      <c r="D84" s="927"/>
      <c r="E84" s="927"/>
      <c r="F84" s="14" t="s">
        <v>85</v>
      </c>
      <c r="G84" s="80">
        <v>772</v>
      </c>
      <c r="H84" s="927"/>
      <c r="I84" s="15" t="s">
        <v>74</v>
      </c>
      <c r="J84" s="17" t="s">
        <v>94</v>
      </c>
      <c r="K84" s="928"/>
      <c r="L84" s="943"/>
      <c r="M84" s="943"/>
    </row>
    <row r="85" spans="1:13" s="3" customFormat="1" ht="11.25" x14ac:dyDescent="0.25">
      <c r="A85" s="927"/>
      <c r="B85" s="928"/>
      <c r="C85" s="946"/>
      <c r="D85" s="927"/>
      <c r="E85" s="927"/>
      <c r="F85" s="14" t="s">
        <v>86</v>
      </c>
      <c r="G85" s="80">
        <v>127</v>
      </c>
      <c r="H85" s="927"/>
      <c r="I85" s="15" t="s">
        <v>74</v>
      </c>
      <c r="J85" s="17" t="s">
        <v>94</v>
      </c>
      <c r="K85" s="928"/>
      <c r="L85" s="943"/>
      <c r="M85" s="943"/>
    </row>
    <row r="86" spans="1:13" s="3" customFormat="1" ht="11.25" x14ac:dyDescent="0.25">
      <c r="A86" s="927"/>
      <c r="B86" s="928"/>
      <c r="C86" s="946"/>
      <c r="D86" s="927"/>
      <c r="E86" s="927"/>
      <c r="F86" s="14" t="s">
        <v>85</v>
      </c>
      <c r="G86" s="80">
        <v>44</v>
      </c>
      <c r="H86" s="927"/>
      <c r="I86" s="15" t="s">
        <v>74</v>
      </c>
      <c r="J86" s="17" t="s">
        <v>94</v>
      </c>
      <c r="K86" s="928"/>
      <c r="L86" s="943"/>
      <c r="M86" s="943"/>
    </row>
    <row r="87" spans="1:13" s="3" customFormat="1" ht="11.25" x14ac:dyDescent="0.25">
      <c r="A87" s="927"/>
      <c r="B87" s="928"/>
      <c r="C87" s="946"/>
      <c r="D87" s="927"/>
      <c r="E87" s="927"/>
      <c r="F87" s="14" t="s">
        <v>87</v>
      </c>
      <c r="G87" s="80">
        <v>16</v>
      </c>
      <c r="H87" s="927"/>
      <c r="I87" s="15" t="s">
        <v>95</v>
      </c>
      <c r="J87" s="17" t="s">
        <v>96</v>
      </c>
      <c r="K87" s="928"/>
      <c r="L87" s="943"/>
      <c r="M87" s="943"/>
    </row>
    <row r="88" spans="1:13" s="3" customFormat="1" ht="11.25" x14ac:dyDescent="0.25">
      <c r="A88" s="927"/>
      <c r="B88" s="928"/>
      <c r="C88" s="946"/>
      <c r="D88" s="927"/>
      <c r="E88" s="927"/>
      <c r="F88" s="14" t="s">
        <v>88</v>
      </c>
      <c r="G88" s="80">
        <v>10</v>
      </c>
      <c r="H88" s="927"/>
      <c r="I88" s="15" t="s">
        <v>95</v>
      </c>
      <c r="J88" s="17" t="s">
        <v>97</v>
      </c>
      <c r="K88" s="928"/>
      <c r="L88" s="943"/>
      <c r="M88" s="943"/>
    </row>
    <row r="89" spans="1:13" s="3" customFormat="1" ht="11.25" x14ac:dyDescent="0.25">
      <c r="A89" s="927"/>
      <c r="B89" s="928"/>
      <c r="C89" s="946"/>
      <c r="D89" s="927"/>
      <c r="E89" s="927"/>
      <c r="F89" s="14" t="s">
        <v>87</v>
      </c>
      <c r="G89" s="80">
        <v>22</v>
      </c>
      <c r="H89" s="927"/>
      <c r="I89" s="15" t="s">
        <v>1849</v>
      </c>
      <c r="J89" s="17" t="s">
        <v>1850</v>
      </c>
      <c r="K89" s="928"/>
      <c r="L89" s="943"/>
      <c r="M89" s="943"/>
    </row>
    <row r="90" spans="1:13" s="3" customFormat="1" ht="11.25" x14ac:dyDescent="0.25">
      <c r="A90" s="927"/>
      <c r="B90" s="928"/>
      <c r="C90" s="946"/>
      <c r="D90" s="927"/>
      <c r="E90" s="927"/>
      <c r="F90" s="14" t="s">
        <v>89</v>
      </c>
      <c r="G90" s="80">
        <v>157</v>
      </c>
      <c r="H90" s="927"/>
      <c r="I90" s="15" t="s">
        <v>98</v>
      </c>
      <c r="J90" s="17" t="s">
        <v>99</v>
      </c>
      <c r="K90" s="928"/>
      <c r="L90" s="943"/>
      <c r="M90" s="943"/>
    </row>
    <row r="91" spans="1:13" s="3" customFormat="1" ht="11.25" x14ac:dyDescent="0.25">
      <c r="A91" s="927"/>
      <c r="B91" s="928"/>
      <c r="C91" s="946"/>
      <c r="D91" s="927"/>
      <c r="E91" s="927"/>
      <c r="F91" s="14" t="s">
        <v>1851</v>
      </c>
      <c r="G91" s="80">
        <v>75</v>
      </c>
      <c r="H91" s="927"/>
      <c r="I91" s="15" t="s">
        <v>74</v>
      </c>
      <c r="J91" s="17" t="s">
        <v>94</v>
      </c>
      <c r="K91" s="928"/>
      <c r="L91" s="943"/>
      <c r="M91" s="943"/>
    </row>
    <row r="92" spans="1:13" s="3" customFormat="1" ht="11.25" x14ac:dyDescent="0.25">
      <c r="A92" s="927"/>
      <c r="B92" s="928"/>
      <c r="C92" s="946"/>
      <c r="D92" s="927"/>
      <c r="E92" s="927"/>
      <c r="F92" s="14" t="s">
        <v>1852</v>
      </c>
      <c r="G92" s="80">
        <v>75</v>
      </c>
      <c r="H92" s="927"/>
      <c r="I92" s="15" t="s">
        <v>74</v>
      </c>
      <c r="J92" s="17" t="s">
        <v>1853</v>
      </c>
      <c r="K92" s="928"/>
      <c r="L92" s="943"/>
      <c r="M92" s="943"/>
    </row>
    <row r="93" spans="1:13" s="3" customFormat="1" ht="11.25" x14ac:dyDescent="0.25">
      <c r="A93" s="927"/>
      <c r="B93" s="928"/>
      <c r="C93" s="946"/>
      <c r="D93" s="927"/>
      <c r="E93" s="927"/>
      <c r="F93" s="14" t="s">
        <v>89</v>
      </c>
      <c r="G93" s="80">
        <v>2</v>
      </c>
      <c r="H93" s="927"/>
      <c r="I93" s="15" t="s">
        <v>98</v>
      </c>
      <c r="J93" s="17" t="s">
        <v>99</v>
      </c>
      <c r="K93" s="928"/>
      <c r="L93" s="943"/>
      <c r="M93" s="943"/>
    </row>
    <row r="94" spans="1:13" s="4" customFormat="1" ht="11.25" x14ac:dyDescent="0.25">
      <c r="A94" s="927"/>
      <c r="B94" s="928"/>
      <c r="C94" s="946"/>
      <c r="D94" s="927"/>
      <c r="E94" s="927"/>
      <c r="F94" s="14" t="s">
        <v>1854</v>
      </c>
      <c r="G94" s="80">
        <v>38</v>
      </c>
      <c r="H94" s="927"/>
      <c r="I94" s="15" t="s">
        <v>98</v>
      </c>
      <c r="J94" s="17" t="s">
        <v>99</v>
      </c>
      <c r="K94" s="928"/>
      <c r="L94" s="943"/>
      <c r="M94" s="943"/>
    </row>
    <row r="95" spans="1:13" s="3" customFormat="1" ht="11.25" x14ac:dyDescent="0.25">
      <c r="A95" s="927"/>
      <c r="B95" s="928"/>
      <c r="C95" s="946"/>
      <c r="D95" s="927"/>
      <c r="E95" s="927"/>
      <c r="F95" s="19" t="s">
        <v>1855</v>
      </c>
      <c r="G95" s="95">
        <v>1</v>
      </c>
      <c r="H95" s="927"/>
      <c r="I95" s="20"/>
      <c r="J95" s="19"/>
      <c r="K95" s="928"/>
      <c r="L95" s="943"/>
      <c r="M95" s="943"/>
    </row>
    <row r="96" spans="1:13" s="4" customFormat="1" ht="11.25" x14ac:dyDescent="0.25">
      <c r="A96" s="927" t="s">
        <v>5863</v>
      </c>
      <c r="B96" s="928" t="s">
        <v>6727</v>
      </c>
      <c r="C96" s="946" t="s">
        <v>904</v>
      </c>
      <c r="D96" s="927" t="s">
        <v>4742</v>
      </c>
      <c r="E96" s="927" t="s">
        <v>904</v>
      </c>
      <c r="F96" s="14" t="s">
        <v>1856</v>
      </c>
      <c r="G96" s="80">
        <v>174</v>
      </c>
      <c r="H96" s="927" t="s">
        <v>6682</v>
      </c>
      <c r="I96" s="15" t="s">
        <v>100</v>
      </c>
      <c r="J96" s="17" t="s">
        <v>1857</v>
      </c>
      <c r="K96" s="994">
        <v>1</v>
      </c>
      <c r="L96" s="943"/>
      <c r="M96" s="943"/>
    </row>
    <row r="97" spans="1:13" s="3" customFormat="1" ht="11.25" x14ac:dyDescent="0.25">
      <c r="A97" s="927"/>
      <c r="B97" s="928"/>
      <c r="C97" s="946"/>
      <c r="D97" s="927"/>
      <c r="E97" s="927"/>
      <c r="F97" s="14" t="s">
        <v>1858</v>
      </c>
      <c r="G97" s="80">
        <v>51</v>
      </c>
      <c r="H97" s="927"/>
      <c r="I97" s="15" t="s">
        <v>100</v>
      </c>
      <c r="J97" s="17" t="s">
        <v>1859</v>
      </c>
      <c r="K97" s="994"/>
      <c r="L97" s="943"/>
      <c r="M97" s="943"/>
    </row>
    <row r="98" spans="1:13" s="3" customFormat="1" ht="11.25" x14ac:dyDescent="0.25">
      <c r="A98" s="927"/>
      <c r="B98" s="928"/>
      <c r="C98" s="946"/>
      <c r="D98" s="927"/>
      <c r="E98" s="927"/>
      <c r="F98" s="14" t="s">
        <v>1860</v>
      </c>
      <c r="G98" s="80">
        <v>100</v>
      </c>
      <c r="H98" s="927"/>
      <c r="I98" s="15" t="s">
        <v>101</v>
      </c>
      <c r="J98" s="17" t="s">
        <v>1861</v>
      </c>
      <c r="K98" s="994"/>
      <c r="L98" s="943"/>
      <c r="M98" s="943"/>
    </row>
    <row r="99" spans="1:13" s="3" customFormat="1" ht="11.25" x14ac:dyDescent="0.25">
      <c r="A99" s="927"/>
      <c r="B99" s="928"/>
      <c r="C99" s="946"/>
      <c r="D99" s="927"/>
      <c r="E99" s="927"/>
      <c r="F99" s="14" t="s">
        <v>1860</v>
      </c>
      <c r="G99" s="80">
        <v>156</v>
      </c>
      <c r="H99" s="927"/>
      <c r="I99" s="15" t="s">
        <v>101</v>
      </c>
      <c r="J99" s="17" t="s">
        <v>1862</v>
      </c>
      <c r="K99" s="994"/>
      <c r="L99" s="943"/>
      <c r="M99" s="943"/>
    </row>
    <row r="100" spans="1:13" s="3" customFormat="1" ht="11.25" x14ac:dyDescent="0.25">
      <c r="A100" s="927"/>
      <c r="B100" s="928"/>
      <c r="C100" s="946"/>
      <c r="D100" s="927"/>
      <c r="E100" s="927"/>
      <c r="F100" s="14" t="s">
        <v>1860</v>
      </c>
      <c r="G100" s="80">
        <v>439</v>
      </c>
      <c r="H100" s="927"/>
      <c r="I100" s="15" t="s">
        <v>101</v>
      </c>
      <c r="J100" s="17" t="s">
        <v>1863</v>
      </c>
      <c r="K100" s="994"/>
      <c r="L100" s="943"/>
      <c r="M100" s="943"/>
    </row>
    <row r="101" spans="1:13" s="3" customFormat="1" ht="11.25" x14ac:dyDescent="0.25">
      <c r="A101" s="927"/>
      <c r="B101" s="928"/>
      <c r="C101" s="946"/>
      <c r="D101" s="927"/>
      <c r="E101" s="927"/>
      <c r="F101" s="14" t="s">
        <v>1860</v>
      </c>
      <c r="G101" s="80">
        <v>947</v>
      </c>
      <c r="H101" s="927"/>
      <c r="I101" s="15" t="s">
        <v>101</v>
      </c>
      <c r="J101" s="17" t="s">
        <v>1861</v>
      </c>
      <c r="K101" s="994"/>
      <c r="L101" s="943"/>
      <c r="M101" s="943"/>
    </row>
    <row r="102" spans="1:13" s="3" customFormat="1" ht="11.25" x14ac:dyDescent="0.25">
      <c r="A102" s="927"/>
      <c r="B102" s="928"/>
      <c r="C102" s="946"/>
      <c r="D102" s="927"/>
      <c r="E102" s="927"/>
      <c r="F102" s="14" t="s">
        <v>1860</v>
      </c>
      <c r="G102" s="80">
        <v>67</v>
      </c>
      <c r="H102" s="927"/>
      <c r="I102" s="15" t="s">
        <v>101</v>
      </c>
      <c r="J102" s="17" t="s">
        <v>1861</v>
      </c>
      <c r="K102" s="994"/>
      <c r="L102" s="943"/>
      <c r="M102" s="943"/>
    </row>
    <row r="103" spans="1:13" s="3" customFormat="1" ht="11.25" x14ac:dyDescent="0.25">
      <c r="A103" s="927"/>
      <c r="B103" s="928"/>
      <c r="C103" s="946"/>
      <c r="D103" s="927"/>
      <c r="E103" s="927"/>
      <c r="F103" s="14" t="s">
        <v>1860</v>
      </c>
      <c r="G103" s="80">
        <v>333</v>
      </c>
      <c r="H103" s="927"/>
      <c r="I103" s="15" t="s">
        <v>102</v>
      </c>
      <c r="J103" s="17" t="s">
        <v>1864</v>
      </c>
      <c r="K103" s="994"/>
      <c r="L103" s="943"/>
      <c r="M103" s="943"/>
    </row>
    <row r="104" spans="1:13" s="3" customFormat="1" ht="11.25" x14ac:dyDescent="0.25">
      <c r="A104" s="927"/>
      <c r="B104" s="928"/>
      <c r="C104" s="946"/>
      <c r="D104" s="927"/>
      <c r="E104" s="927"/>
      <c r="F104" s="14" t="s">
        <v>1860</v>
      </c>
      <c r="G104" s="80">
        <v>21</v>
      </c>
      <c r="H104" s="927"/>
      <c r="I104" s="15" t="s">
        <v>102</v>
      </c>
      <c r="J104" s="17" t="s">
        <v>1865</v>
      </c>
      <c r="K104" s="994"/>
      <c r="L104" s="943"/>
      <c r="M104" s="943"/>
    </row>
    <row r="105" spans="1:13" s="3" customFormat="1" ht="11.25" x14ac:dyDescent="0.25">
      <c r="A105" s="927"/>
      <c r="B105" s="928"/>
      <c r="C105" s="946"/>
      <c r="D105" s="927"/>
      <c r="E105" s="927"/>
      <c r="F105" s="14" t="s">
        <v>1860</v>
      </c>
      <c r="G105" s="80">
        <v>122</v>
      </c>
      <c r="H105" s="927"/>
      <c r="I105" s="15" t="s">
        <v>102</v>
      </c>
      <c r="J105" s="17" t="s">
        <v>1866</v>
      </c>
      <c r="K105" s="994"/>
      <c r="L105" s="943"/>
      <c r="M105" s="943"/>
    </row>
    <row r="106" spans="1:13" s="3" customFormat="1" ht="11.25" x14ac:dyDescent="0.25">
      <c r="A106" s="927"/>
      <c r="B106" s="928"/>
      <c r="C106" s="946"/>
      <c r="D106" s="927"/>
      <c r="E106" s="927"/>
      <c r="F106" s="14" t="s">
        <v>1860</v>
      </c>
      <c r="G106" s="80">
        <v>68</v>
      </c>
      <c r="H106" s="927"/>
      <c r="I106" s="15" t="s">
        <v>102</v>
      </c>
      <c r="J106" s="17" t="s">
        <v>1867</v>
      </c>
      <c r="K106" s="994"/>
      <c r="L106" s="943"/>
      <c r="M106" s="943"/>
    </row>
    <row r="107" spans="1:13" s="3" customFormat="1" ht="11.25" x14ac:dyDescent="0.25">
      <c r="A107" s="927"/>
      <c r="B107" s="928"/>
      <c r="C107" s="946"/>
      <c r="D107" s="927"/>
      <c r="E107" s="927"/>
      <c r="F107" s="14" t="s">
        <v>1860</v>
      </c>
      <c r="G107" s="80">
        <v>70</v>
      </c>
      <c r="H107" s="927"/>
      <c r="I107" s="15" t="s">
        <v>1868</v>
      </c>
      <c r="J107" s="17" t="s">
        <v>1869</v>
      </c>
      <c r="K107" s="994"/>
      <c r="L107" s="943"/>
      <c r="M107" s="943"/>
    </row>
    <row r="108" spans="1:13" s="3" customFormat="1" ht="11.25" x14ac:dyDescent="0.25">
      <c r="A108" s="927"/>
      <c r="B108" s="928"/>
      <c r="C108" s="946"/>
      <c r="D108" s="927"/>
      <c r="E108" s="927"/>
      <c r="F108" s="14" t="s">
        <v>1860</v>
      </c>
      <c r="G108" s="80">
        <v>64</v>
      </c>
      <c r="H108" s="927"/>
      <c r="I108" s="15" t="s">
        <v>1868</v>
      </c>
      <c r="J108" s="17" t="s">
        <v>1869</v>
      </c>
      <c r="K108" s="994"/>
      <c r="L108" s="943"/>
      <c r="M108" s="943"/>
    </row>
    <row r="109" spans="1:13" s="3" customFormat="1" ht="11.25" x14ac:dyDescent="0.25">
      <c r="A109" s="927"/>
      <c r="B109" s="928"/>
      <c r="C109" s="946"/>
      <c r="D109" s="927"/>
      <c r="E109" s="927"/>
      <c r="F109" s="14" t="s">
        <v>1860</v>
      </c>
      <c r="G109" s="80">
        <v>2</v>
      </c>
      <c r="H109" s="927"/>
      <c r="I109" s="15"/>
      <c r="J109" s="17" t="s">
        <v>1870</v>
      </c>
      <c r="K109" s="994"/>
      <c r="L109" s="943"/>
      <c r="M109" s="943"/>
    </row>
    <row r="110" spans="1:13" s="3" customFormat="1" ht="11.25" x14ac:dyDescent="0.25">
      <c r="A110" s="927"/>
      <c r="B110" s="928"/>
      <c r="C110" s="946"/>
      <c r="D110" s="927"/>
      <c r="E110" s="927"/>
      <c r="F110" s="14" t="s">
        <v>1860</v>
      </c>
      <c r="G110" s="80">
        <v>2</v>
      </c>
      <c r="H110" s="927"/>
      <c r="I110" s="15"/>
      <c r="J110" s="17" t="s">
        <v>1871</v>
      </c>
      <c r="K110" s="994"/>
      <c r="L110" s="943"/>
      <c r="M110" s="943"/>
    </row>
    <row r="111" spans="1:13" s="3" customFormat="1" ht="11.25" x14ac:dyDescent="0.25">
      <c r="A111" s="927"/>
      <c r="B111" s="928"/>
      <c r="C111" s="946"/>
      <c r="D111" s="927"/>
      <c r="E111" s="927"/>
      <c r="F111" s="14" t="s">
        <v>1860</v>
      </c>
      <c r="G111" s="80">
        <v>239</v>
      </c>
      <c r="H111" s="927"/>
      <c r="I111" s="15"/>
      <c r="J111" s="17" t="s">
        <v>1872</v>
      </c>
      <c r="K111" s="994"/>
      <c r="L111" s="943"/>
      <c r="M111" s="943"/>
    </row>
    <row r="112" spans="1:13" s="3" customFormat="1" ht="11.25" x14ac:dyDescent="0.25">
      <c r="A112" s="927"/>
      <c r="B112" s="928"/>
      <c r="C112" s="946"/>
      <c r="D112" s="927"/>
      <c r="E112" s="927"/>
      <c r="F112" s="14" t="s">
        <v>1860</v>
      </c>
      <c r="G112" s="80">
        <v>324</v>
      </c>
      <c r="H112" s="927"/>
      <c r="I112" s="15"/>
      <c r="J112" s="17" t="s">
        <v>1873</v>
      </c>
      <c r="K112" s="994"/>
      <c r="L112" s="943"/>
      <c r="M112" s="943"/>
    </row>
    <row r="113" spans="1:13" s="3" customFormat="1" ht="11.25" x14ac:dyDescent="0.25">
      <c r="A113" s="927"/>
      <c r="B113" s="928"/>
      <c r="C113" s="946"/>
      <c r="D113" s="927"/>
      <c r="E113" s="927"/>
      <c r="F113" s="14" t="s">
        <v>1860</v>
      </c>
      <c r="G113" s="80">
        <v>84</v>
      </c>
      <c r="H113" s="927"/>
      <c r="I113" s="15" t="s">
        <v>102</v>
      </c>
      <c r="J113" s="17" t="s">
        <v>1874</v>
      </c>
      <c r="K113" s="994"/>
      <c r="L113" s="943"/>
      <c r="M113" s="943"/>
    </row>
    <row r="114" spans="1:13" s="3" customFormat="1" ht="11.25" x14ac:dyDescent="0.25">
      <c r="A114" s="927"/>
      <c r="B114" s="928"/>
      <c r="C114" s="946"/>
      <c r="D114" s="927"/>
      <c r="E114" s="927"/>
      <c r="F114" s="14" t="s">
        <v>1860</v>
      </c>
      <c r="G114" s="80">
        <v>13</v>
      </c>
      <c r="H114" s="927"/>
      <c r="I114" s="15" t="s">
        <v>101</v>
      </c>
      <c r="J114" s="17" t="s">
        <v>1875</v>
      </c>
      <c r="K114" s="994"/>
      <c r="L114" s="943"/>
      <c r="M114" s="943"/>
    </row>
    <row r="115" spans="1:13" s="3" customFormat="1" ht="11.25" x14ac:dyDescent="0.25">
      <c r="A115" s="927"/>
      <c r="B115" s="928"/>
      <c r="C115" s="946"/>
      <c r="D115" s="927"/>
      <c r="E115" s="927"/>
      <c r="F115" s="14" t="s">
        <v>1860</v>
      </c>
      <c r="G115" s="80">
        <v>18</v>
      </c>
      <c r="H115" s="927"/>
      <c r="I115" s="15" t="s">
        <v>1876</v>
      </c>
      <c r="J115" s="17" t="s">
        <v>1877</v>
      </c>
      <c r="K115" s="994"/>
      <c r="L115" s="943"/>
      <c r="M115" s="943"/>
    </row>
    <row r="116" spans="1:13" s="3" customFormat="1" ht="11.25" x14ac:dyDescent="0.25">
      <c r="A116" s="927"/>
      <c r="B116" s="928"/>
      <c r="C116" s="946"/>
      <c r="D116" s="927"/>
      <c r="E116" s="927"/>
      <c r="F116" s="14" t="s">
        <v>1860</v>
      </c>
      <c r="G116" s="80">
        <v>136</v>
      </c>
      <c r="H116" s="927"/>
      <c r="I116" s="15" t="s">
        <v>102</v>
      </c>
      <c r="J116" s="17" t="s">
        <v>1878</v>
      </c>
      <c r="K116" s="994"/>
      <c r="L116" s="943"/>
      <c r="M116" s="943"/>
    </row>
    <row r="117" spans="1:13" s="3" customFormat="1" ht="11.25" x14ac:dyDescent="0.25">
      <c r="A117" s="927"/>
      <c r="B117" s="928"/>
      <c r="C117" s="946"/>
      <c r="D117" s="927"/>
      <c r="E117" s="927"/>
      <c r="F117" s="14" t="s">
        <v>1860</v>
      </c>
      <c r="G117" s="80">
        <v>9</v>
      </c>
      <c r="H117" s="927"/>
      <c r="I117" s="15"/>
      <c r="J117" s="17" t="s">
        <v>1879</v>
      </c>
      <c r="K117" s="994"/>
      <c r="L117" s="943"/>
      <c r="M117" s="943"/>
    </row>
    <row r="118" spans="1:13" s="3" customFormat="1" ht="11.25" x14ac:dyDescent="0.25">
      <c r="A118" s="927"/>
      <c r="B118" s="928"/>
      <c r="C118" s="946"/>
      <c r="D118" s="927"/>
      <c r="E118" s="927"/>
      <c r="F118" s="14" t="s">
        <v>1860</v>
      </c>
      <c r="G118" s="80">
        <v>85</v>
      </c>
      <c r="H118" s="927"/>
      <c r="I118" s="15" t="s">
        <v>102</v>
      </c>
      <c r="J118" s="17" t="s">
        <v>1880</v>
      </c>
      <c r="K118" s="994"/>
      <c r="L118" s="943"/>
      <c r="M118" s="943"/>
    </row>
    <row r="119" spans="1:13" s="3" customFormat="1" ht="11.25" x14ac:dyDescent="0.25">
      <c r="A119" s="927"/>
      <c r="B119" s="928"/>
      <c r="C119" s="946"/>
      <c r="D119" s="927"/>
      <c r="E119" s="927"/>
      <c r="F119" s="14" t="s">
        <v>1860</v>
      </c>
      <c r="G119" s="80">
        <v>28</v>
      </c>
      <c r="H119" s="927"/>
      <c r="I119" s="15" t="s">
        <v>102</v>
      </c>
      <c r="J119" s="17" t="s">
        <v>1881</v>
      </c>
      <c r="K119" s="994"/>
      <c r="L119" s="943"/>
      <c r="M119" s="943"/>
    </row>
    <row r="120" spans="1:13" s="3" customFormat="1" ht="11.25" x14ac:dyDescent="0.25">
      <c r="A120" s="927"/>
      <c r="B120" s="928"/>
      <c r="C120" s="946"/>
      <c r="D120" s="927"/>
      <c r="E120" s="927"/>
      <c r="F120" s="14" t="s">
        <v>1860</v>
      </c>
      <c r="G120" s="80">
        <v>45</v>
      </c>
      <c r="H120" s="927"/>
      <c r="I120" s="15" t="s">
        <v>1882</v>
      </c>
      <c r="J120" s="17" t="s">
        <v>1883</v>
      </c>
      <c r="K120" s="994"/>
      <c r="L120" s="943"/>
      <c r="M120" s="943"/>
    </row>
    <row r="121" spans="1:13" s="3" customFormat="1" ht="11.25" x14ac:dyDescent="0.25">
      <c r="A121" s="927"/>
      <c r="B121" s="928"/>
      <c r="C121" s="946"/>
      <c r="D121" s="927"/>
      <c r="E121" s="927"/>
      <c r="F121" s="14" t="s">
        <v>1860</v>
      </c>
      <c r="G121" s="80">
        <v>20</v>
      </c>
      <c r="H121" s="927"/>
      <c r="I121" s="15" t="s">
        <v>1882</v>
      </c>
      <c r="J121" s="17" t="s">
        <v>1884</v>
      </c>
      <c r="K121" s="994"/>
      <c r="L121" s="943"/>
      <c r="M121" s="943"/>
    </row>
    <row r="122" spans="1:13" s="3" customFormat="1" ht="11.25" x14ac:dyDescent="0.25">
      <c r="A122" s="927"/>
      <c r="B122" s="928"/>
      <c r="C122" s="946"/>
      <c r="D122" s="927"/>
      <c r="E122" s="927"/>
      <c r="F122" s="14" t="s">
        <v>1860</v>
      </c>
      <c r="G122" s="80">
        <v>287</v>
      </c>
      <c r="H122" s="927"/>
      <c r="I122" s="15"/>
      <c r="J122" s="17" t="s">
        <v>1884</v>
      </c>
      <c r="K122" s="994"/>
      <c r="L122" s="943"/>
      <c r="M122" s="943"/>
    </row>
    <row r="123" spans="1:13" s="3" customFormat="1" ht="11.25" x14ac:dyDescent="0.25">
      <c r="A123" s="927"/>
      <c r="B123" s="928"/>
      <c r="C123" s="946"/>
      <c r="D123" s="927"/>
      <c r="E123" s="927"/>
      <c r="F123" s="14" t="s">
        <v>1860</v>
      </c>
      <c r="G123" s="80">
        <v>250</v>
      </c>
      <c r="H123" s="927"/>
      <c r="I123" s="15" t="s">
        <v>1868</v>
      </c>
      <c r="J123" s="17" t="s">
        <v>1885</v>
      </c>
      <c r="K123" s="994"/>
      <c r="L123" s="943"/>
      <c r="M123" s="943"/>
    </row>
    <row r="124" spans="1:13" s="3" customFormat="1" ht="11.25" x14ac:dyDescent="0.25">
      <c r="A124" s="927"/>
      <c r="B124" s="928"/>
      <c r="C124" s="946"/>
      <c r="D124" s="927"/>
      <c r="E124" s="927"/>
      <c r="F124" s="14" t="s">
        <v>1860</v>
      </c>
      <c r="G124" s="80">
        <v>6</v>
      </c>
      <c r="H124" s="927"/>
      <c r="I124" s="15" t="s">
        <v>1868</v>
      </c>
      <c r="J124" s="17" t="s">
        <v>1886</v>
      </c>
      <c r="K124" s="994"/>
      <c r="L124" s="943"/>
      <c r="M124" s="943"/>
    </row>
    <row r="125" spans="1:13" s="3" customFormat="1" ht="11.25" x14ac:dyDescent="0.25">
      <c r="A125" s="927"/>
      <c r="B125" s="928"/>
      <c r="C125" s="946"/>
      <c r="D125" s="927"/>
      <c r="E125" s="927"/>
      <c r="F125" s="14" t="s">
        <v>1860</v>
      </c>
      <c r="G125" s="80">
        <v>94</v>
      </c>
      <c r="H125" s="927"/>
      <c r="I125" s="15" t="s">
        <v>101</v>
      </c>
      <c r="J125" s="17" t="s">
        <v>1877</v>
      </c>
      <c r="K125" s="994"/>
      <c r="L125" s="943"/>
      <c r="M125" s="943"/>
    </row>
    <row r="126" spans="1:13" s="3" customFormat="1" ht="11.25" x14ac:dyDescent="0.25">
      <c r="A126" s="927"/>
      <c r="B126" s="928"/>
      <c r="C126" s="946"/>
      <c r="D126" s="927"/>
      <c r="E126" s="927"/>
      <c r="F126" s="14" t="s">
        <v>1860</v>
      </c>
      <c r="G126" s="80">
        <v>188</v>
      </c>
      <c r="H126" s="927"/>
      <c r="I126" s="15" t="s">
        <v>101</v>
      </c>
      <c r="J126" s="17" t="s">
        <v>1887</v>
      </c>
      <c r="K126" s="994"/>
      <c r="L126" s="943"/>
      <c r="M126" s="943"/>
    </row>
    <row r="127" spans="1:13" s="3" customFormat="1" ht="11.25" x14ac:dyDescent="0.25">
      <c r="A127" s="927"/>
      <c r="B127" s="928"/>
      <c r="C127" s="946"/>
      <c r="D127" s="927"/>
      <c r="E127" s="927"/>
      <c r="F127" s="14" t="s">
        <v>1888</v>
      </c>
      <c r="G127" s="80">
        <v>18</v>
      </c>
      <c r="H127" s="927"/>
      <c r="I127" s="15" t="s">
        <v>102</v>
      </c>
      <c r="J127" s="17" t="s">
        <v>1889</v>
      </c>
      <c r="K127" s="994"/>
      <c r="L127" s="943"/>
      <c r="M127" s="943"/>
    </row>
    <row r="128" spans="1:13" s="3" customFormat="1" ht="11.25" x14ac:dyDescent="0.25">
      <c r="A128" s="927"/>
      <c r="B128" s="928"/>
      <c r="C128" s="946"/>
      <c r="D128" s="927"/>
      <c r="E128" s="927"/>
      <c r="F128" s="14" t="s">
        <v>1890</v>
      </c>
      <c r="G128" s="80">
        <v>200</v>
      </c>
      <c r="H128" s="927"/>
      <c r="I128" s="15" t="s">
        <v>1891</v>
      </c>
      <c r="J128" s="17" t="s">
        <v>1892</v>
      </c>
      <c r="K128" s="994"/>
      <c r="L128" s="943"/>
      <c r="M128" s="943"/>
    </row>
    <row r="129" spans="1:13" s="3" customFormat="1" ht="11.25" x14ac:dyDescent="0.25">
      <c r="A129" s="927"/>
      <c r="B129" s="928"/>
      <c r="C129" s="946"/>
      <c r="D129" s="927"/>
      <c r="E129" s="927"/>
      <c r="F129" s="19" t="s">
        <v>1707</v>
      </c>
      <c r="G129" s="95">
        <v>144</v>
      </c>
      <c r="H129" s="927"/>
      <c r="I129" s="20" t="s">
        <v>108</v>
      </c>
      <c r="J129" s="19"/>
      <c r="K129" s="994"/>
      <c r="L129" s="943"/>
      <c r="M129" s="943"/>
    </row>
    <row r="130" spans="1:13" s="3" customFormat="1" ht="11.25" x14ac:dyDescent="0.25">
      <c r="A130" s="927"/>
      <c r="B130" s="928"/>
      <c r="C130" s="946"/>
      <c r="D130" s="927"/>
      <c r="E130" s="927"/>
      <c r="F130" s="19" t="s">
        <v>1893</v>
      </c>
      <c r="G130" s="95">
        <v>58</v>
      </c>
      <c r="H130" s="927"/>
      <c r="I130" s="20"/>
      <c r="J130" s="19"/>
      <c r="K130" s="994"/>
      <c r="L130" s="943"/>
      <c r="M130" s="943"/>
    </row>
    <row r="131" spans="1:13" s="3" customFormat="1" ht="11.25" x14ac:dyDescent="0.25">
      <c r="A131" s="927"/>
      <c r="B131" s="928"/>
      <c r="C131" s="946"/>
      <c r="D131" s="927"/>
      <c r="E131" s="927"/>
      <c r="F131" s="19" t="s">
        <v>1894</v>
      </c>
      <c r="G131" s="95">
        <v>4</v>
      </c>
      <c r="H131" s="927"/>
      <c r="I131" s="20"/>
      <c r="J131" s="19"/>
      <c r="K131" s="994"/>
      <c r="L131" s="943"/>
      <c r="M131" s="943"/>
    </row>
    <row r="132" spans="1:13" s="3" customFormat="1" ht="11.25" x14ac:dyDescent="0.25">
      <c r="A132" s="927"/>
      <c r="B132" s="928"/>
      <c r="C132" s="946"/>
      <c r="D132" s="927"/>
      <c r="E132" s="927"/>
      <c r="F132" s="19" t="s">
        <v>1895</v>
      </c>
      <c r="G132" s="95">
        <v>6</v>
      </c>
      <c r="H132" s="927"/>
      <c r="I132" s="20"/>
      <c r="J132" s="19"/>
      <c r="K132" s="994"/>
      <c r="L132" s="943"/>
      <c r="M132" s="943"/>
    </row>
    <row r="133" spans="1:13" s="3" customFormat="1" ht="11.25" x14ac:dyDescent="0.25">
      <c r="A133" s="927" t="s">
        <v>7351</v>
      </c>
      <c r="B133" s="928" t="s">
        <v>6728</v>
      </c>
      <c r="C133" s="946" t="s">
        <v>904</v>
      </c>
      <c r="D133" s="927" t="s">
        <v>1896</v>
      </c>
      <c r="E133" s="927" t="s">
        <v>904</v>
      </c>
      <c r="F133" s="14" t="s">
        <v>1699</v>
      </c>
      <c r="G133" s="80">
        <v>1</v>
      </c>
      <c r="H133" s="927" t="s">
        <v>6682</v>
      </c>
      <c r="I133" s="15" t="s">
        <v>107</v>
      </c>
      <c r="J133" s="17" t="s">
        <v>1897</v>
      </c>
      <c r="K133" s="1056">
        <v>12</v>
      </c>
      <c r="L133" s="943"/>
      <c r="M133" s="943"/>
    </row>
    <row r="134" spans="1:13" s="3" customFormat="1" ht="11.25" x14ac:dyDescent="0.25">
      <c r="A134" s="927"/>
      <c r="B134" s="928"/>
      <c r="C134" s="946"/>
      <c r="D134" s="927"/>
      <c r="E134" s="927"/>
      <c r="F134" s="14" t="s">
        <v>1700</v>
      </c>
      <c r="G134" s="80">
        <v>1</v>
      </c>
      <c r="H134" s="927"/>
      <c r="I134" s="15" t="s">
        <v>108</v>
      </c>
      <c r="J134" s="17" t="s">
        <v>1898</v>
      </c>
      <c r="K134" s="1056"/>
      <c r="L134" s="943"/>
      <c r="M134" s="943"/>
    </row>
    <row r="135" spans="1:13" s="3" customFormat="1" ht="11.25" x14ac:dyDescent="0.25">
      <c r="A135" s="927"/>
      <c r="B135" s="928"/>
      <c r="C135" s="946"/>
      <c r="D135" s="927"/>
      <c r="E135" s="927"/>
      <c r="F135" s="14" t="s">
        <v>1701</v>
      </c>
      <c r="G135" s="80">
        <v>1</v>
      </c>
      <c r="H135" s="927"/>
      <c r="I135" s="15" t="s">
        <v>107</v>
      </c>
      <c r="J135" s="17"/>
      <c r="K135" s="1056"/>
      <c r="L135" s="943"/>
      <c r="M135" s="943"/>
    </row>
    <row r="136" spans="1:13" s="3" customFormat="1" ht="11.25" x14ac:dyDescent="0.25">
      <c r="A136" s="927"/>
      <c r="B136" s="928"/>
      <c r="C136" s="946"/>
      <c r="D136" s="927"/>
      <c r="E136" s="927"/>
      <c r="F136" s="14" t="s">
        <v>1702</v>
      </c>
      <c r="G136" s="80">
        <v>1</v>
      </c>
      <c r="H136" s="927"/>
      <c r="I136" s="15" t="s">
        <v>107</v>
      </c>
      <c r="J136" s="17"/>
      <c r="K136" s="1056"/>
      <c r="L136" s="943"/>
      <c r="M136" s="943"/>
    </row>
    <row r="137" spans="1:13" s="3" customFormat="1" ht="11.25" x14ac:dyDescent="0.25">
      <c r="A137" s="927"/>
      <c r="B137" s="928"/>
      <c r="C137" s="946"/>
      <c r="D137" s="927"/>
      <c r="E137" s="927"/>
      <c r="F137" s="14" t="s">
        <v>1899</v>
      </c>
      <c r="G137" s="80">
        <v>0</v>
      </c>
      <c r="H137" s="927"/>
      <c r="I137" s="15" t="s">
        <v>107</v>
      </c>
      <c r="J137" s="17" t="s">
        <v>1900</v>
      </c>
      <c r="K137" s="1056"/>
      <c r="L137" s="943"/>
      <c r="M137" s="943"/>
    </row>
    <row r="138" spans="1:13" s="3" customFormat="1" ht="11.25" x14ac:dyDescent="0.25">
      <c r="A138" s="927"/>
      <c r="B138" s="928"/>
      <c r="C138" s="946"/>
      <c r="D138" s="927"/>
      <c r="E138" s="927"/>
      <c r="F138" s="14" t="s">
        <v>1703</v>
      </c>
      <c r="G138" s="80">
        <v>11</v>
      </c>
      <c r="H138" s="927"/>
      <c r="I138" s="15" t="s">
        <v>107</v>
      </c>
      <c r="J138" s="17" t="s">
        <v>1901</v>
      </c>
      <c r="K138" s="1056"/>
      <c r="L138" s="943"/>
      <c r="M138" s="943"/>
    </row>
    <row r="139" spans="1:13" s="3" customFormat="1" ht="11.25" x14ac:dyDescent="0.25">
      <c r="A139" s="927"/>
      <c r="B139" s="928"/>
      <c r="C139" s="946"/>
      <c r="D139" s="927"/>
      <c r="E139" s="927"/>
      <c r="F139" s="14" t="s">
        <v>1902</v>
      </c>
      <c r="G139" s="80">
        <v>4</v>
      </c>
      <c r="H139" s="927"/>
      <c r="I139" s="15" t="s">
        <v>107</v>
      </c>
      <c r="J139" s="17" t="s">
        <v>1903</v>
      </c>
      <c r="K139" s="1056"/>
      <c r="L139" s="943"/>
      <c r="M139" s="943"/>
    </row>
    <row r="140" spans="1:13" s="3" customFormat="1" ht="11.25" x14ac:dyDescent="0.25">
      <c r="A140" s="927"/>
      <c r="B140" s="928"/>
      <c r="C140" s="946"/>
      <c r="D140" s="927"/>
      <c r="E140" s="927"/>
      <c r="F140" s="14" t="s">
        <v>1705</v>
      </c>
      <c r="G140" s="80">
        <v>2</v>
      </c>
      <c r="H140" s="927"/>
      <c r="I140" s="15" t="s">
        <v>107</v>
      </c>
      <c r="J140" s="17" t="s">
        <v>1904</v>
      </c>
      <c r="K140" s="1056"/>
      <c r="L140" s="943"/>
      <c r="M140" s="943"/>
    </row>
    <row r="141" spans="1:13" s="3" customFormat="1" ht="11.25" x14ac:dyDescent="0.25">
      <c r="A141" s="927"/>
      <c r="B141" s="928"/>
      <c r="C141" s="946"/>
      <c r="D141" s="927"/>
      <c r="E141" s="927"/>
      <c r="F141" s="14" t="s">
        <v>1705</v>
      </c>
      <c r="G141" s="80">
        <v>2</v>
      </c>
      <c r="H141" s="927"/>
      <c r="I141" s="15" t="s">
        <v>107</v>
      </c>
      <c r="J141" s="17" t="s">
        <v>1904</v>
      </c>
      <c r="K141" s="1056"/>
      <c r="L141" s="943"/>
      <c r="M141" s="943"/>
    </row>
    <row r="142" spans="1:13" s="3" customFormat="1" ht="11.25" x14ac:dyDescent="0.25">
      <c r="A142" s="927"/>
      <c r="B142" s="928"/>
      <c r="C142" s="946"/>
      <c r="D142" s="927"/>
      <c r="E142" s="927"/>
      <c r="F142" s="14" t="s">
        <v>103</v>
      </c>
      <c r="G142" s="80">
        <f>14-14+14</f>
        <v>14</v>
      </c>
      <c r="H142" s="927"/>
      <c r="I142" s="15" t="s">
        <v>107</v>
      </c>
      <c r="J142" s="17" t="s">
        <v>109</v>
      </c>
      <c r="K142" s="1056"/>
      <c r="L142" s="943"/>
      <c r="M142" s="943"/>
    </row>
    <row r="143" spans="1:13" s="3" customFormat="1" ht="11.25" x14ac:dyDescent="0.25">
      <c r="A143" s="927"/>
      <c r="B143" s="928"/>
      <c r="C143" s="946"/>
      <c r="D143" s="927"/>
      <c r="E143" s="927"/>
      <c r="F143" s="14" t="s">
        <v>104</v>
      </c>
      <c r="G143" s="80">
        <f>6-6+6</f>
        <v>6</v>
      </c>
      <c r="H143" s="927"/>
      <c r="I143" s="15" t="s">
        <v>107</v>
      </c>
      <c r="J143" s="17" t="s">
        <v>109</v>
      </c>
      <c r="K143" s="1056"/>
      <c r="L143" s="943"/>
      <c r="M143" s="943"/>
    </row>
    <row r="144" spans="1:13" s="3" customFormat="1" ht="11.25" x14ac:dyDescent="0.25">
      <c r="A144" s="927"/>
      <c r="B144" s="928"/>
      <c r="C144" s="946"/>
      <c r="D144" s="927"/>
      <c r="E144" s="927"/>
      <c r="F144" s="14" t="s">
        <v>105</v>
      </c>
      <c r="G144" s="80">
        <f>22-22+22</f>
        <v>22</v>
      </c>
      <c r="H144" s="927"/>
      <c r="I144" s="15" t="s">
        <v>107</v>
      </c>
      <c r="J144" s="17" t="s">
        <v>1905</v>
      </c>
      <c r="K144" s="1056"/>
      <c r="L144" s="943"/>
      <c r="M144" s="943"/>
    </row>
    <row r="145" spans="1:13" s="3" customFormat="1" ht="11.25" x14ac:dyDescent="0.25">
      <c r="A145" s="927"/>
      <c r="B145" s="928"/>
      <c r="C145" s="946"/>
      <c r="D145" s="927"/>
      <c r="E145" s="927"/>
      <c r="F145" s="14" t="s">
        <v>1706</v>
      </c>
      <c r="G145" s="80">
        <v>1</v>
      </c>
      <c r="H145" s="927"/>
      <c r="I145" s="15" t="s">
        <v>107</v>
      </c>
      <c r="J145" s="17" t="s">
        <v>110</v>
      </c>
      <c r="K145" s="1056"/>
      <c r="L145" s="943"/>
      <c r="M145" s="943"/>
    </row>
    <row r="146" spans="1:13" s="3" customFormat="1" ht="11.25" x14ac:dyDescent="0.25">
      <c r="A146" s="927"/>
      <c r="B146" s="928"/>
      <c r="C146" s="946"/>
      <c r="D146" s="927"/>
      <c r="E146" s="927"/>
      <c r="F146" s="14" t="s">
        <v>105</v>
      </c>
      <c r="G146" s="80">
        <f>40-40+40</f>
        <v>40</v>
      </c>
      <c r="H146" s="927"/>
      <c r="I146" s="15" t="s">
        <v>107</v>
      </c>
      <c r="J146" s="17" t="s">
        <v>1906</v>
      </c>
      <c r="K146" s="1056"/>
      <c r="L146" s="943"/>
      <c r="M146" s="943"/>
    </row>
    <row r="147" spans="1:13" s="3" customFormat="1" ht="11.25" x14ac:dyDescent="0.25">
      <c r="A147" s="927"/>
      <c r="B147" s="928"/>
      <c r="C147" s="946"/>
      <c r="D147" s="927"/>
      <c r="E147" s="927"/>
      <c r="F147" s="14" t="s">
        <v>103</v>
      </c>
      <c r="G147" s="80">
        <f>22-22+22</f>
        <v>22</v>
      </c>
      <c r="H147" s="927"/>
      <c r="I147" s="15" t="s">
        <v>107</v>
      </c>
      <c r="J147" s="17" t="s">
        <v>1907</v>
      </c>
      <c r="K147" s="1056"/>
      <c r="L147" s="943"/>
      <c r="M147" s="943"/>
    </row>
    <row r="148" spans="1:13" s="3" customFormat="1" ht="11.25" x14ac:dyDescent="0.25">
      <c r="A148" s="927"/>
      <c r="B148" s="928"/>
      <c r="C148" s="946"/>
      <c r="D148" s="927"/>
      <c r="E148" s="927"/>
      <c r="F148" s="14" t="s">
        <v>104</v>
      </c>
      <c r="G148" s="80">
        <f>6-6+6</f>
        <v>6</v>
      </c>
      <c r="H148" s="927"/>
      <c r="I148" s="15" t="s">
        <v>107</v>
      </c>
      <c r="J148" s="17" t="s">
        <v>1906</v>
      </c>
      <c r="K148" s="1056"/>
      <c r="L148" s="943"/>
      <c r="M148" s="943"/>
    </row>
    <row r="149" spans="1:13" s="3" customFormat="1" ht="11.25" x14ac:dyDescent="0.25">
      <c r="A149" s="927"/>
      <c r="B149" s="928"/>
      <c r="C149" s="946"/>
      <c r="D149" s="927"/>
      <c r="E149" s="927"/>
      <c r="F149" s="14" t="s">
        <v>106</v>
      </c>
      <c r="G149" s="80">
        <v>1</v>
      </c>
      <c r="H149" s="927"/>
      <c r="I149" s="15" t="s">
        <v>107</v>
      </c>
      <c r="J149" s="17"/>
      <c r="K149" s="1056"/>
      <c r="L149" s="943"/>
      <c r="M149" s="943"/>
    </row>
    <row r="150" spans="1:13" s="3" customFormat="1" ht="11.25" x14ac:dyDescent="0.25">
      <c r="A150" s="927" t="s">
        <v>7352</v>
      </c>
      <c r="B150" s="928" t="s">
        <v>6729</v>
      </c>
      <c r="C150" s="946" t="s">
        <v>904</v>
      </c>
      <c r="D150" s="927" t="s">
        <v>1908</v>
      </c>
      <c r="E150" s="927" t="s">
        <v>904</v>
      </c>
      <c r="F150" s="14" t="s">
        <v>111</v>
      </c>
      <c r="G150" s="80">
        <v>32</v>
      </c>
      <c r="H150" s="927" t="s">
        <v>6682</v>
      </c>
      <c r="I150" s="15" t="s">
        <v>125</v>
      </c>
      <c r="J150" s="17" t="s">
        <v>126</v>
      </c>
      <c r="K150" s="1056">
        <v>1</v>
      </c>
      <c r="L150" s="943"/>
      <c r="M150" s="943"/>
    </row>
    <row r="151" spans="1:13" s="2" customFormat="1" ht="11.25" x14ac:dyDescent="0.25">
      <c r="A151" s="927"/>
      <c r="B151" s="928"/>
      <c r="C151" s="946"/>
      <c r="D151" s="927"/>
      <c r="E151" s="927"/>
      <c r="F151" s="14" t="s">
        <v>112</v>
      </c>
      <c r="G151" s="80">
        <v>22</v>
      </c>
      <c r="H151" s="927"/>
      <c r="I151" s="15" t="s">
        <v>125</v>
      </c>
      <c r="J151" s="17" t="s">
        <v>127</v>
      </c>
      <c r="K151" s="1056"/>
      <c r="L151" s="943"/>
      <c r="M151" s="943"/>
    </row>
    <row r="152" spans="1:13" s="3" customFormat="1" ht="11.25" x14ac:dyDescent="0.25">
      <c r="A152" s="927"/>
      <c r="B152" s="928"/>
      <c r="C152" s="946"/>
      <c r="D152" s="927"/>
      <c r="E152" s="927"/>
      <c r="F152" s="14" t="s">
        <v>113</v>
      </c>
      <c r="G152" s="80">
        <v>22</v>
      </c>
      <c r="H152" s="927"/>
      <c r="I152" s="15" t="s">
        <v>125</v>
      </c>
      <c r="J152" s="17" t="s">
        <v>128</v>
      </c>
      <c r="K152" s="1056"/>
      <c r="L152" s="943"/>
      <c r="M152" s="943"/>
    </row>
    <row r="153" spans="1:13" s="2" customFormat="1" ht="11.25" x14ac:dyDescent="0.25">
      <c r="A153" s="927"/>
      <c r="B153" s="928"/>
      <c r="C153" s="946"/>
      <c r="D153" s="927"/>
      <c r="E153" s="927"/>
      <c r="F153" s="14" t="s">
        <v>114</v>
      </c>
      <c r="G153" s="81">
        <v>22</v>
      </c>
      <c r="H153" s="927"/>
      <c r="I153" s="15" t="s">
        <v>125</v>
      </c>
      <c r="J153" s="17" t="s">
        <v>129</v>
      </c>
      <c r="K153" s="1056"/>
      <c r="L153" s="943"/>
      <c r="M153" s="943"/>
    </row>
    <row r="154" spans="1:13" s="3" customFormat="1" ht="11.25" x14ac:dyDescent="0.25">
      <c r="A154" s="927"/>
      <c r="B154" s="928"/>
      <c r="C154" s="946"/>
      <c r="D154" s="927"/>
      <c r="E154" s="927"/>
      <c r="F154" s="14" t="s">
        <v>115</v>
      </c>
      <c r="G154" s="81">
        <v>2</v>
      </c>
      <c r="H154" s="927"/>
      <c r="I154" s="15" t="s">
        <v>46</v>
      </c>
      <c r="J154" s="17" t="s">
        <v>130</v>
      </c>
      <c r="K154" s="1056"/>
      <c r="L154" s="943"/>
      <c r="M154" s="943"/>
    </row>
    <row r="155" spans="1:13" s="3" customFormat="1" ht="11.25" x14ac:dyDescent="0.25">
      <c r="A155" s="927"/>
      <c r="B155" s="928"/>
      <c r="C155" s="946"/>
      <c r="D155" s="927"/>
      <c r="E155" s="927"/>
      <c r="F155" s="14" t="s">
        <v>116</v>
      </c>
      <c r="G155" s="81">
        <v>11</v>
      </c>
      <c r="H155" s="927"/>
      <c r="I155" s="15" t="s">
        <v>125</v>
      </c>
      <c r="J155" s="17" t="s">
        <v>131</v>
      </c>
      <c r="K155" s="1056"/>
      <c r="L155" s="943"/>
      <c r="M155" s="943"/>
    </row>
    <row r="156" spans="1:13" s="3" customFormat="1" ht="11.25" x14ac:dyDescent="0.25">
      <c r="A156" s="927"/>
      <c r="B156" s="928"/>
      <c r="C156" s="946"/>
      <c r="D156" s="927"/>
      <c r="E156" s="927"/>
      <c r="F156" s="14" t="s">
        <v>1909</v>
      </c>
      <c r="G156" s="81">
        <v>1</v>
      </c>
      <c r="H156" s="927"/>
      <c r="I156" s="15"/>
      <c r="J156" s="17"/>
      <c r="K156" s="1056"/>
      <c r="L156" s="943"/>
      <c r="M156" s="943"/>
    </row>
    <row r="157" spans="1:13" s="4" customFormat="1" ht="11.25" x14ac:dyDescent="0.25">
      <c r="A157" s="927"/>
      <c r="B157" s="928"/>
      <c r="C157" s="946"/>
      <c r="D157" s="927"/>
      <c r="E157" s="927"/>
      <c r="F157" s="14" t="s">
        <v>117</v>
      </c>
      <c r="G157" s="81">
        <v>22</v>
      </c>
      <c r="H157" s="927"/>
      <c r="I157" s="15" t="s">
        <v>125</v>
      </c>
      <c r="J157" s="17" t="s">
        <v>132</v>
      </c>
      <c r="K157" s="1056"/>
      <c r="L157" s="943"/>
      <c r="M157" s="943"/>
    </row>
    <row r="158" spans="1:13" s="4" customFormat="1" ht="11.25" x14ac:dyDescent="0.25">
      <c r="A158" s="927"/>
      <c r="B158" s="928"/>
      <c r="C158" s="946"/>
      <c r="D158" s="927"/>
      <c r="E158" s="927"/>
      <c r="F158" s="14" t="s">
        <v>1910</v>
      </c>
      <c r="G158" s="81">
        <v>6</v>
      </c>
      <c r="H158" s="927"/>
      <c r="I158" s="15" t="s">
        <v>46</v>
      </c>
      <c r="J158" s="17" t="s">
        <v>1911</v>
      </c>
      <c r="K158" s="1056"/>
      <c r="L158" s="943"/>
      <c r="M158" s="943"/>
    </row>
    <row r="159" spans="1:13" s="4" customFormat="1" ht="11.25" x14ac:dyDescent="0.25">
      <c r="A159" s="927"/>
      <c r="B159" s="928"/>
      <c r="C159" s="946"/>
      <c r="D159" s="927"/>
      <c r="E159" s="927"/>
      <c r="F159" s="14" t="s">
        <v>1912</v>
      </c>
      <c r="G159" s="81">
        <v>6</v>
      </c>
      <c r="H159" s="927"/>
      <c r="I159" s="15" t="s">
        <v>46</v>
      </c>
      <c r="J159" s="17" t="s">
        <v>1913</v>
      </c>
      <c r="K159" s="1056"/>
      <c r="L159" s="943"/>
      <c r="M159" s="943"/>
    </row>
    <row r="160" spans="1:13" s="3" customFormat="1" ht="11.25" x14ac:dyDescent="0.25">
      <c r="A160" s="927"/>
      <c r="B160" s="928"/>
      <c r="C160" s="946"/>
      <c r="D160" s="927"/>
      <c r="E160" s="927"/>
      <c r="F160" s="14" t="s">
        <v>118</v>
      </c>
      <c r="G160" s="81">
        <v>3</v>
      </c>
      <c r="H160" s="927"/>
      <c r="I160" s="15" t="s">
        <v>125</v>
      </c>
      <c r="J160" s="17" t="s">
        <v>133</v>
      </c>
      <c r="K160" s="1056"/>
      <c r="L160" s="943"/>
      <c r="M160" s="943"/>
    </row>
    <row r="161" spans="1:13" s="3" customFormat="1" ht="11.25" x14ac:dyDescent="0.25">
      <c r="A161" s="927"/>
      <c r="B161" s="928"/>
      <c r="C161" s="946"/>
      <c r="D161" s="927"/>
      <c r="E161" s="927"/>
      <c r="F161" s="14" t="s">
        <v>119</v>
      </c>
      <c r="G161" s="81">
        <v>2</v>
      </c>
      <c r="H161" s="927"/>
      <c r="I161" s="15" t="s">
        <v>46</v>
      </c>
      <c r="J161" s="17" t="s">
        <v>1914</v>
      </c>
      <c r="K161" s="1056"/>
      <c r="L161" s="943"/>
      <c r="M161" s="943"/>
    </row>
    <row r="162" spans="1:13" s="3" customFormat="1" ht="11.25" x14ac:dyDescent="0.25">
      <c r="A162" s="927"/>
      <c r="B162" s="928"/>
      <c r="C162" s="946"/>
      <c r="D162" s="927"/>
      <c r="E162" s="927"/>
      <c r="F162" s="14" t="s">
        <v>120</v>
      </c>
      <c r="G162" s="81">
        <v>10</v>
      </c>
      <c r="H162" s="927"/>
      <c r="I162" s="15" t="s">
        <v>125</v>
      </c>
      <c r="J162" s="17" t="s">
        <v>134</v>
      </c>
      <c r="K162" s="1056"/>
      <c r="L162" s="943"/>
      <c r="M162" s="943"/>
    </row>
    <row r="163" spans="1:13" s="3" customFormat="1" ht="11.25" x14ac:dyDescent="0.25">
      <c r="A163" s="927"/>
      <c r="B163" s="928"/>
      <c r="C163" s="946"/>
      <c r="D163" s="927"/>
      <c r="E163" s="927"/>
      <c r="F163" s="14" t="s">
        <v>1915</v>
      </c>
      <c r="G163" s="81">
        <v>5</v>
      </c>
      <c r="H163" s="927"/>
      <c r="I163" s="15" t="s">
        <v>125</v>
      </c>
      <c r="J163" s="17" t="s">
        <v>1916</v>
      </c>
      <c r="K163" s="1056"/>
      <c r="L163" s="943"/>
      <c r="M163" s="943"/>
    </row>
    <row r="164" spans="1:13" s="3" customFormat="1" ht="11.25" x14ac:dyDescent="0.25">
      <c r="A164" s="927"/>
      <c r="B164" s="928"/>
      <c r="C164" s="946"/>
      <c r="D164" s="927"/>
      <c r="E164" s="927"/>
      <c r="F164" s="14" t="s">
        <v>121</v>
      </c>
      <c r="G164" s="81">
        <v>50</v>
      </c>
      <c r="H164" s="927"/>
      <c r="I164" s="15" t="s">
        <v>46</v>
      </c>
      <c r="J164" s="17" t="s">
        <v>134</v>
      </c>
      <c r="K164" s="1056"/>
      <c r="L164" s="943"/>
      <c r="M164" s="943"/>
    </row>
    <row r="165" spans="1:13" s="3" customFormat="1" ht="11.25" x14ac:dyDescent="0.25">
      <c r="A165" s="927"/>
      <c r="B165" s="928"/>
      <c r="C165" s="946"/>
      <c r="D165" s="927"/>
      <c r="E165" s="927"/>
      <c r="F165" s="14" t="s">
        <v>122</v>
      </c>
      <c r="G165" s="81">
        <v>635</v>
      </c>
      <c r="H165" s="927"/>
      <c r="I165" s="15" t="s">
        <v>46</v>
      </c>
      <c r="J165" s="17" t="s">
        <v>135</v>
      </c>
      <c r="K165" s="1056"/>
      <c r="L165" s="943"/>
      <c r="M165" s="943"/>
    </row>
    <row r="166" spans="1:13" s="3" customFormat="1" ht="11.25" x14ac:dyDescent="0.25">
      <c r="A166" s="927"/>
      <c r="B166" s="928"/>
      <c r="C166" s="946"/>
      <c r="D166" s="927"/>
      <c r="E166" s="927"/>
      <c r="F166" s="14" t="s">
        <v>122</v>
      </c>
      <c r="G166" s="81">
        <v>10</v>
      </c>
      <c r="H166" s="927"/>
      <c r="I166" s="15" t="s">
        <v>46</v>
      </c>
      <c r="J166" s="17" t="s">
        <v>135</v>
      </c>
      <c r="K166" s="1056"/>
      <c r="L166" s="943"/>
      <c r="M166" s="943"/>
    </row>
    <row r="167" spans="1:13" s="3" customFormat="1" ht="11.25" x14ac:dyDescent="0.25">
      <c r="A167" s="927"/>
      <c r="B167" s="928"/>
      <c r="C167" s="946"/>
      <c r="D167" s="927"/>
      <c r="E167" s="927"/>
      <c r="F167" s="14" t="s">
        <v>123</v>
      </c>
      <c r="G167" s="81">
        <v>22</v>
      </c>
      <c r="H167" s="927"/>
      <c r="I167" s="15" t="s">
        <v>46</v>
      </c>
      <c r="J167" s="17" t="s">
        <v>134</v>
      </c>
      <c r="K167" s="1056"/>
      <c r="L167" s="943"/>
      <c r="M167" s="943"/>
    </row>
    <row r="168" spans="1:13" s="3" customFormat="1" ht="11.25" x14ac:dyDescent="0.25">
      <c r="A168" s="927"/>
      <c r="B168" s="928"/>
      <c r="C168" s="946"/>
      <c r="D168" s="927"/>
      <c r="E168" s="927"/>
      <c r="F168" s="14" t="s">
        <v>124</v>
      </c>
      <c r="G168" s="81">
        <v>50</v>
      </c>
      <c r="H168" s="927"/>
      <c r="I168" s="15" t="s">
        <v>46</v>
      </c>
      <c r="J168" s="17" t="s">
        <v>135</v>
      </c>
      <c r="K168" s="1056"/>
      <c r="L168" s="943"/>
      <c r="M168" s="943"/>
    </row>
    <row r="169" spans="1:13" s="3" customFormat="1" ht="11.25" x14ac:dyDescent="0.25">
      <c r="A169" s="927"/>
      <c r="B169" s="928"/>
      <c r="C169" s="946"/>
      <c r="D169" s="927"/>
      <c r="E169" s="927"/>
      <c r="F169" s="14" t="s">
        <v>1917</v>
      </c>
      <c r="G169" s="81">
        <v>20</v>
      </c>
      <c r="H169" s="927"/>
      <c r="I169" s="15" t="s">
        <v>46</v>
      </c>
      <c r="J169" s="17" t="s">
        <v>134</v>
      </c>
      <c r="K169" s="1056"/>
      <c r="L169" s="943"/>
      <c r="M169" s="943"/>
    </row>
    <row r="170" spans="1:13" s="3" customFormat="1" ht="11.25" x14ac:dyDescent="0.25">
      <c r="A170" s="927"/>
      <c r="B170" s="928"/>
      <c r="C170" s="946"/>
      <c r="D170" s="927"/>
      <c r="E170" s="927"/>
      <c r="F170" s="14" t="s">
        <v>1917</v>
      </c>
      <c r="G170" s="81">
        <v>10</v>
      </c>
      <c r="H170" s="927"/>
      <c r="I170" s="15" t="s">
        <v>46</v>
      </c>
      <c r="J170" s="17" t="s">
        <v>134</v>
      </c>
      <c r="K170" s="1056"/>
      <c r="L170" s="943"/>
      <c r="M170" s="943"/>
    </row>
    <row r="171" spans="1:13" s="3" customFormat="1" ht="11.25" x14ac:dyDescent="0.25">
      <c r="A171" s="927"/>
      <c r="B171" s="928"/>
      <c r="C171" s="946"/>
      <c r="D171" s="927"/>
      <c r="E171" s="927"/>
      <c r="F171" s="14" t="s">
        <v>1918</v>
      </c>
      <c r="G171" s="81">
        <v>3</v>
      </c>
      <c r="H171" s="927"/>
      <c r="I171" s="15"/>
      <c r="J171" s="17"/>
      <c r="K171" s="1056"/>
      <c r="L171" s="943"/>
      <c r="M171" s="943"/>
    </row>
    <row r="172" spans="1:13" s="4" customFormat="1" ht="11.25" x14ac:dyDescent="0.25">
      <c r="A172" s="927"/>
      <c r="B172" s="928"/>
      <c r="C172" s="946"/>
      <c r="D172" s="927"/>
      <c r="E172" s="927"/>
      <c r="F172" s="14" t="s">
        <v>1919</v>
      </c>
      <c r="G172" s="81">
        <v>1</v>
      </c>
      <c r="H172" s="927"/>
      <c r="I172" s="15" t="s">
        <v>125</v>
      </c>
      <c r="J172" s="17">
        <v>6131</v>
      </c>
      <c r="K172" s="1056"/>
      <c r="L172" s="943"/>
      <c r="M172" s="943"/>
    </row>
    <row r="173" spans="1:13" s="4" customFormat="1" ht="11.25" x14ac:dyDescent="0.25">
      <c r="A173" s="927"/>
      <c r="B173" s="928"/>
      <c r="C173" s="946"/>
      <c r="D173" s="927"/>
      <c r="E173" s="927"/>
      <c r="F173" s="14" t="s">
        <v>1729</v>
      </c>
      <c r="G173" s="81">
        <v>1</v>
      </c>
      <c r="H173" s="927"/>
      <c r="I173" s="15" t="s">
        <v>46</v>
      </c>
      <c r="J173" s="17" t="s">
        <v>1920</v>
      </c>
      <c r="K173" s="1056"/>
      <c r="L173" s="943"/>
      <c r="M173" s="943"/>
    </row>
    <row r="174" spans="1:13" s="3" customFormat="1" ht="11.25" x14ac:dyDescent="0.25">
      <c r="A174" s="927"/>
      <c r="B174" s="928"/>
      <c r="C174" s="946"/>
      <c r="D174" s="927"/>
      <c r="E174" s="927"/>
      <c r="F174" s="14" t="s">
        <v>1921</v>
      </c>
      <c r="G174" s="81">
        <v>1</v>
      </c>
      <c r="H174" s="927"/>
      <c r="I174" s="15" t="s">
        <v>46</v>
      </c>
      <c r="J174" s="17" t="s">
        <v>1922</v>
      </c>
      <c r="K174" s="1056"/>
      <c r="L174" s="943"/>
      <c r="M174" s="943"/>
    </row>
    <row r="175" spans="1:13" s="3" customFormat="1" ht="11.25" x14ac:dyDescent="0.25">
      <c r="A175" s="927"/>
      <c r="B175" s="928"/>
      <c r="C175" s="946"/>
      <c r="D175" s="927"/>
      <c r="E175" s="927"/>
      <c r="F175" s="14" t="s">
        <v>1923</v>
      </c>
      <c r="G175" s="81">
        <v>1</v>
      </c>
      <c r="H175" s="927"/>
      <c r="I175" s="15" t="s">
        <v>1924</v>
      </c>
      <c r="J175" s="17" t="s">
        <v>1925</v>
      </c>
      <c r="K175" s="1056"/>
      <c r="L175" s="943"/>
      <c r="M175" s="943"/>
    </row>
    <row r="176" spans="1:13" s="3" customFormat="1" ht="11.25" x14ac:dyDescent="0.25">
      <c r="A176" s="927"/>
      <c r="B176" s="928"/>
      <c r="C176" s="946"/>
      <c r="D176" s="927"/>
      <c r="E176" s="927"/>
      <c r="F176" s="14" t="s">
        <v>1732</v>
      </c>
      <c r="G176" s="81">
        <v>1</v>
      </c>
      <c r="H176" s="927"/>
      <c r="I176" s="15" t="s">
        <v>1733</v>
      </c>
      <c r="J176" s="17" t="s">
        <v>1734</v>
      </c>
      <c r="K176" s="1056"/>
      <c r="L176" s="943"/>
      <c r="M176" s="943"/>
    </row>
    <row r="177" spans="1:13" s="3" customFormat="1" ht="11.25" x14ac:dyDescent="0.25">
      <c r="A177" s="927"/>
      <c r="B177" s="928"/>
      <c r="C177" s="946"/>
      <c r="D177" s="927"/>
      <c r="E177" s="927"/>
      <c r="F177" s="14" t="s">
        <v>1735</v>
      </c>
      <c r="G177" s="81">
        <v>1</v>
      </c>
      <c r="H177" s="927"/>
      <c r="I177" s="15" t="s">
        <v>1733</v>
      </c>
      <c r="J177" s="17" t="s">
        <v>1734</v>
      </c>
      <c r="K177" s="1056"/>
      <c r="L177" s="943"/>
      <c r="M177" s="943"/>
    </row>
    <row r="178" spans="1:13" s="4" customFormat="1" ht="11.25" x14ac:dyDescent="0.25">
      <c r="A178" s="927"/>
      <c r="B178" s="928"/>
      <c r="C178" s="946"/>
      <c r="D178" s="927"/>
      <c r="E178" s="927"/>
      <c r="F178" s="14" t="s">
        <v>106</v>
      </c>
      <c r="G178" s="80">
        <v>1</v>
      </c>
      <c r="H178" s="927"/>
      <c r="I178" s="15"/>
      <c r="J178" s="17"/>
      <c r="K178" s="1056"/>
      <c r="L178" s="943"/>
      <c r="M178" s="943"/>
    </row>
    <row r="179" spans="1:13" s="3" customFormat="1" ht="11.25" x14ac:dyDescent="0.25">
      <c r="A179" s="927" t="s">
        <v>7353</v>
      </c>
      <c r="B179" s="928" t="s">
        <v>6729</v>
      </c>
      <c r="C179" s="946" t="s">
        <v>904</v>
      </c>
      <c r="D179" s="927" t="s">
        <v>137</v>
      </c>
      <c r="E179" s="927" t="s">
        <v>904</v>
      </c>
      <c r="F179" s="14" t="s">
        <v>136</v>
      </c>
      <c r="G179" s="80">
        <v>24</v>
      </c>
      <c r="H179" s="927" t="s">
        <v>6682</v>
      </c>
      <c r="I179" s="15" t="s">
        <v>46</v>
      </c>
      <c r="J179" s="17" t="s">
        <v>138</v>
      </c>
      <c r="K179" s="1056">
        <v>1</v>
      </c>
      <c r="L179" s="943"/>
      <c r="M179" s="943"/>
    </row>
    <row r="180" spans="1:13" s="4" customFormat="1" ht="11.25" x14ac:dyDescent="0.25">
      <c r="A180" s="927"/>
      <c r="B180" s="928"/>
      <c r="C180" s="946"/>
      <c r="D180" s="927"/>
      <c r="E180" s="927"/>
      <c r="F180" s="14" t="s">
        <v>1926</v>
      </c>
      <c r="G180" s="80">
        <v>1</v>
      </c>
      <c r="H180" s="927"/>
      <c r="I180" s="15" t="s">
        <v>46</v>
      </c>
      <c r="J180" s="17" t="s">
        <v>1914</v>
      </c>
      <c r="K180" s="1056"/>
      <c r="L180" s="943"/>
      <c r="M180" s="943"/>
    </row>
    <row r="181" spans="1:13" s="3" customFormat="1" ht="11.25" x14ac:dyDescent="0.25">
      <c r="A181" s="927"/>
      <c r="B181" s="928"/>
      <c r="C181" s="946"/>
      <c r="D181" s="927"/>
      <c r="E181" s="927"/>
      <c r="F181" s="14" t="s">
        <v>111</v>
      </c>
      <c r="G181" s="80">
        <v>24</v>
      </c>
      <c r="H181" s="927"/>
      <c r="I181" s="15" t="s">
        <v>46</v>
      </c>
      <c r="J181" s="17" t="s">
        <v>139</v>
      </c>
      <c r="K181" s="1056"/>
      <c r="L181" s="943"/>
      <c r="M181" s="943"/>
    </row>
    <row r="182" spans="1:13" s="3" customFormat="1" ht="11.25" x14ac:dyDescent="0.25">
      <c r="A182" s="927"/>
      <c r="B182" s="928"/>
      <c r="C182" s="946"/>
      <c r="D182" s="927"/>
      <c r="E182" s="927"/>
      <c r="F182" s="19" t="s">
        <v>1927</v>
      </c>
      <c r="G182" s="95">
        <v>4</v>
      </c>
      <c r="H182" s="927"/>
      <c r="I182" s="20"/>
      <c r="J182" s="19"/>
      <c r="K182" s="1056"/>
      <c r="L182" s="943"/>
      <c r="M182" s="943"/>
    </row>
    <row r="183" spans="1:13" s="3" customFormat="1" ht="11.25" x14ac:dyDescent="0.25">
      <c r="A183" s="927" t="s">
        <v>7354</v>
      </c>
      <c r="B183" s="928" t="s">
        <v>6729</v>
      </c>
      <c r="C183" s="946" t="s">
        <v>904</v>
      </c>
      <c r="D183" s="927" t="s">
        <v>143</v>
      </c>
      <c r="E183" s="927" t="s">
        <v>904</v>
      </c>
      <c r="F183" s="19" t="s">
        <v>140</v>
      </c>
      <c r="G183" s="95">
        <v>1</v>
      </c>
      <c r="H183" s="927" t="s">
        <v>6682</v>
      </c>
      <c r="I183" s="20" t="s">
        <v>144</v>
      </c>
      <c r="J183" s="21" t="s">
        <v>145</v>
      </c>
      <c r="K183" s="1056">
        <v>1</v>
      </c>
      <c r="L183" s="943"/>
      <c r="M183" s="943"/>
    </row>
    <row r="184" spans="1:13" s="3" customFormat="1" ht="11.25" x14ac:dyDescent="0.25">
      <c r="A184" s="927"/>
      <c r="B184" s="928"/>
      <c r="C184" s="946"/>
      <c r="D184" s="927"/>
      <c r="E184" s="927"/>
      <c r="F184" s="19" t="s">
        <v>141</v>
      </c>
      <c r="G184" s="95">
        <v>20</v>
      </c>
      <c r="H184" s="927"/>
      <c r="I184" s="20"/>
      <c r="J184" s="21"/>
      <c r="K184" s="1056"/>
      <c r="L184" s="943"/>
      <c r="M184" s="943"/>
    </row>
    <row r="185" spans="1:13" s="3" customFormat="1" ht="11.25" x14ac:dyDescent="0.25">
      <c r="A185" s="927"/>
      <c r="B185" s="928"/>
      <c r="C185" s="946"/>
      <c r="D185" s="927"/>
      <c r="E185" s="927"/>
      <c r="F185" s="19" t="s">
        <v>142</v>
      </c>
      <c r="G185" s="95">
        <v>3</v>
      </c>
      <c r="H185" s="927"/>
      <c r="I185" s="20" t="s">
        <v>146</v>
      </c>
      <c r="J185" s="21" t="s">
        <v>147</v>
      </c>
      <c r="K185" s="1056"/>
      <c r="L185" s="943"/>
      <c r="M185" s="943"/>
    </row>
    <row r="186" spans="1:13" s="3" customFormat="1" ht="11.25" x14ac:dyDescent="0.25">
      <c r="A186" s="927" t="s">
        <v>7355</v>
      </c>
      <c r="B186" s="928" t="s">
        <v>6729</v>
      </c>
      <c r="C186" s="946" t="s">
        <v>904</v>
      </c>
      <c r="D186" s="927" t="s">
        <v>7156</v>
      </c>
      <c r="E186" s="927" t="s">
        <v>904</v>
      </c>
      <c r="F186" s="19" t="s">
        <v>159</v>
      </c>
      <c r="G186" s="95">
        <v>19</v>
      </c>
      <c r="H186" s="927" t="s">
        <v>6682</v>
      </c>
      <c r="I186" s="20" t="s">
        <v>162</v>
      </c>
      <c r="J186" s="13"/>
      <c r="K186" s="1056">
        <v>1</v>
      </c>
      <c r="L186" s="943"/>
      <c r="M186" s="943"/>
    </row>
    <row r="187" spans="1:13" s="3" customFormat="1" ht="11.25" x14ac:dyDescent="0.25">
      <c r="A187" s="927"/>
      <c r="B187" s="928"/>
      <c r="C187" s="946"/>
      <c r="D187" s="927"/>
      <c r="E187" s="927"/>
      <c r="F187" s="19" t="s">
        <v>160</v>
      </c>
      <c r="G187" s="95">
        <v>1</v>
      </c>
      <c r="H187" s="927"/>
      <c r="I187" s="23"/>
      <c r="J187" s="13"/>
      <c r="K187" s="1056"/>
      <c r="L187" s="943"/>
      <c r="M187" s="943"/>
    </row>
    <row r="188" spans="1:13" s="3" customFormat="1" ht="11.25" x14ac:dyDescent="0.25">
      <c r="A188" s="927"/>
      <c r="B188" s="928"/>
      <c r="C188" s="946"/>
      <c r="D188" s="927"/>
      <c r="E188" s="927"/>
      <c r="F188" s="19" t="s">
        <v>161</v>
      </c>
      <c r="G188" s="95">
        <v>1</v>
      </c>
      <c r="H188" s="927"/>
      <c r="I188" s="20" t="s">
        <v>162</v>
      </c>
      <c r="J188" s="13"/>
      <c r="K188" s="1056"/>
      <c r="L188" s="943"/>
      <c r="M188" s="943"/>
    </row>
    <row r="189" spans="1:13" s="3" customFormat="1" ht="11.25" x14ac:dyDescent="0.25">
      <c r="A189" s="927" t="s">
        <v>7356</v>
      </c>
      <c r="B189" s="928" t="s">
        <v>6729</v>
      </c>
      <c r="C189" s="946" t="s">
        <v>904</v>
      </c>
      <c r="D189" s="927" t="s">
        <v>154</v>
      </c>
      <c r="E189" s="927" t="s">
        <v>904</v>
      </c>
      <c r="F189" s="19" t="s">
        <v>148</v>
      </c>
      <c r="G189" s="161">
        <v>1</v>
      </c>
      <c r="H189" s="927" t="s">
        <v>6682</v>
      </c>
      <c r="I189" s="22" t="s">
        <v>155</v>
      </c>
      <c r="J189" s="22"/>
      <c r="K189" s="1056">
        <v>1</v>
      </c>
      <c r="L189" s="943"/>
      <c r="M189" s="943"/>
    </row>
    <row r="190" spans="1:13" s="3" customFormat="1" ht="11.25" x14ac:dyDescent="0.25">
      <c r="A190" s="927"/>
      <c r="B190" s="928"/>
      <c r="C190" s="946"/>
      <c r="D190" s="927"/>
      <c r="E190" s="927"/>
      <c r="F190" s="19" t="s">
        <v>148</v>
      </c>
      <c r="G190" s="161">
        <v>1</v>
      </c>
      <c r="H190" s="927"/>
      <c r="I190" s="22" t="s">
        <v>155</v>
      </c>
      <c r="J190" s="22"/>
      <c r="K190" s="1056"/>
      <c r="L190" s="943"/>
      <c r="M190" s="943"/>
    </row>
    <row r="191" spans="1:13" s="3" customFormat="1" ht="11.25" x14ac:dyDescent="0.25">
      <c r="A191" s="927"/>
      <c r="B191" s="928"/>
      <c r="C191" s="946"/>
      <c r="D191" s="927"/>
      <c r="E191" s="927"/>
      <c r="F191" s="19" t="s">
        <v>149</v>
      </c>
      <c r="G191" s="161">
        <v>1</v>
      </c>
      <c r="H191" s="927"/>
      <c r="I191" s="22" t="s">
        <v>155</v>
      </c>
      <c r="J191" s="22"/>
      <c r="K191" s="1056"/>
      <c r="L191" s="943"/>
      <c r="M191" s="943"/>
    </row>
    <row r="192" spans="1:13" s="3" customFormat="1" ht="11.25" x14ac:dyDescent="0.25">
      <c r="A192" s="927"/>
      <c r="B192" s="928"/>
      <c r="C192" s="946"/>
      <c r="D192" s="927"/>
      <c r="E192" s="927"/>
      <c r="F192" s="19" t="s">
        <v>149</v>
      </c>
      <c r="G192" s="161">
        <v>1</v>
      </c>
      <c r="H192" s="927"/>
      <c r="I192" s="22" t="s">
        <v>155</v>
      </c>
      <c r="J192" s="22"/>
      <c r="K192" s="1056"/>
      <c r="L192" s="943"/>
      <c r="M192" s="943"/>
    </row>
    <row r="193" spans="1:13" s="3" customFormat="1" ht="11.25" x14ac:dyDescent="0.25">
      <c r="A193" s="927"/>
      <c r="B193" s="928"/>
      <c r="C193" s="946"/>
      <c r="D193" s="927"/>
      <c r="E193" s="927"/>
      <c r="F193" s="19" t="s">
        <v>149</v>
      </c>
      <c r="G193" s="161">
        <v>2</v>
      </c>
      <c r="H193" s="927"/>
      <c r="I193" s="22" t="s">
        <v>155</v>
      </c>
      <c r="J193" s="22"/>
      <c r="K193" s="1056"/>
      <c r="L193" s="943"/>
      <c r="M193" s="943"/>
    </row>
    <row r="194" spans="1:13" s="3" customFormat="1" ht="11.25" x14ac:dyDescent="0.25">
      <c r="A194" s="927"/>
      <c r="B194" s="928"/>
      <c r="C194" s="946"/>
      <c r="D194" s="927"/>
      <c r="E194" s="927"/>
      <c r="F194" s="19" t="s">
        <v>150</v>
      </c>
      <c r="G194" s="161">
        <v>1</v>
      </c>
      <c r="H194" s="927"/>
      <c r="I194" s="22" t="s">
        <v>156</v>
      </c>
      <c r="J194" s="22" t="s">
        <v>157</v>
      </c>
      <c r="K194" s="1056"/>
      <c r="L194" s="943"/>
      <c r="M194" s="943"/>
    </row>
    <row r="195" spans="1:13" s="3" customFormat="1" ht="11.25" x14ac:dyDescent="0.25">
      <c r="A195" s="927"/>
      <c r="B195" s="928"/>
      <c r="C195" s="946"/>
      <c r="D195" s="927"/>
      <c r="E195" s="927"/>
      <c r="F195" s="19" t="s">
        <v>150</v>
      </c>
      <c r="G195" s="161">
        <v>1</v>
      </c>
      <c r="H195" s="927"/>
      <c r="I195" s="22" t="s">
        <v>156</v>
      </c>
      <c r="J195" s="22" t="s">
        <v>157</v>
      </c>
      <c r="K195" s="1056"/>
      <c r="L195" s="943"/>
      <c r="M195" s="943"/>
    </row>
    <row r="196" spans="1:13" s="3" customFormat="1" ht="11.25" x14ac:dyDescent="0.25">
      <c r="A196" s="927"/>
      <c r="B196" s="928"/>
      <c r="C196" s="946"/>
      <c r="D196" s="927"/>
      <c r="E196" s="927"/>
      <c r="F196" s="19" t="s">
        <v>151</v>
      </c>
      <c r="G196" s="161">
        <v>1</v>
      </c>
      <c r="H196" s="927"/>
      <c r="I196" s="22" t="s">
        <v>158</v>
      </c>
      <c r="J196" s="22"/>
      <c r="K196" s="1056"/>
      <c r="L196" s="943"/>
      <c r="M196" s="943"/>
    </row>
    <row r="197" spans="1:13" s="3" customFormat="1" ht="11.25" x14ac:dyDescent="0.25">
      <c r="A197" s="927"/>
      <c r="B197" s="928"/>
      <c r="C197" s="946"/>
      <c r="D197" s="927"/>
      <c r="E197" s="927"/>
      <c r="F197" s="19" t="s">
        <v>152</v>
      </c>
      <c r="G197" s="95">
        <v>1</v>
      </c>
      <c r="H197" s="927"/>
      <c r="I197" s="22"/>
      <c r="J197" s="22"/>
      <c r="K197" s="1056"/>
      <c r="L197" s="943"/>
      <c r="M197" s="943"/>
    </row>
    <row r="198" spans="1:13" s="3" customFormat="1" ht="11.25" x14ac:dyDescent="0.25">
      <c r="A198" s="927"/>
      <c r="B198" s="928"/>
      <c r="C198" s="946"/>
      <c r="D198" s="927"/>
      <c r="E198" s="927"/>
      <c r="F198" s="19" t="s">
        <v>153</v>
      </c>
      <c r="G198" s="95">
        <v>1</v>
      </c>
      <c r="H198" s="927"/>
      <c r="I198" s="22"/>
      <c r="J198" s="22"/>
      <c r="K198" s="1056"/>
      <c r="L198" s="943"/>
      <c r="M198" s="943"/>
    </row>
    <row r="199" spans="1:13" s="3" customFormat="1" ht="11.25" x14ac:dyDescent="0.25">
      <c r="A199" s="927"/>
      <c r="B199" s="928"/>
      <c r="C199" s="946"/>
      <c r="D199" s="927"/>
      <c r="E199" s="927"/>
      <c r="F199" s="19" t="s">
        <v>1928</v>
      </c>
      <c r="G199" s="95">
        <v>12</v>
      </c>
      <c r="H199" s="927"/>
      <c r="I199" s="20"/>
      <c r="J199" s="19"/>
      <c r="K199" s="1056"/>
      <c r="L199" s="943"/>
      <c r="M199" s="943"/>
    </row>
    <row r="200" spans="1:13" s="3" customFormat="1" ht="33.75" x14ac:dyDescent="0.25">
      <c r="A200" s="927" t="s">
        <v>7357</v>
      </c>
      <c r="B200" s="928" t="s">
        <v>163</v>
      </c>
      <c r="C200" s="946" t="s">
        <v>904</v>
      </c>
      <c r="D200" s="927" t="s">
        <v>7154</v>
      </c>
      <c r="E200" s="927" t="s">
        <v>904</v>
      </c>
      <c r="F200" s="24" t="s">
        <v>7358</v>
      </c>
      <c r="G200" s="95">
        <v>1</v>
      </c>
      <c r="H200" s="927" t="s">
        <v>6682</v>
      </c>
      <c r="I200" s="20" t="s">
        <v>1929</v>
      </c>
      <c r="J200" s="24"/>
      <c r="K200" s="945">
        <v>1</v>
      </c>
      <c r="L200" s="943"/>
      <c r="M200" s="943"/>
    </row>
    <row r="201" spans="1:13" s="3" customFormat="1" ht="11.25" x14ac:dyDescent="0.25">
      <c r="A201" s="927"/>
      <c r="B201" s="928"/>
      <c r="C201" s="946"/>
      <c r="D201" s="927"/>
      <c r="E201" s="927"/>
      <c r="F201" s="12" t="s">
        <v>1930</v>
      </c>
      <c r="G201" s="159">
        <v>290</v>
      </c>
      <c r="H201" s="927">
        <v>1</v>
      </c>
      <c r="I201" s="12"/>
      <c r="J201" s="13"/>
      <c r="K201" s="945"/>
      <c r="L201" s="943"/>
      <c r="M201" s="943"/>
    </row>
    <row r="202" spans="1:13" s="3" customFormat="1" ht="11.25" x14ac:dyDescent="0.25">
      <c r="A202" s="927" t="s">
        <v>5047</v>
      </c>
      <c r="B202" s="928" t="s">
        <v>570</v>
      </c>
      <c r="C202" s="929" t="s">
        <v>535</v>
      </c>
      <c r="D202" s="927" t="s">
        <v>6745</v>
      </c>
      <c r="E202" s="927" t="s">
        <v>535</v>
      </c>
      <c r="F202" s="19" t="s">
        <v>571</v>
      </c>
      <c r="G202" s="95">
        <v>1</v>
      </c>
      <c r="H202" s="927" t="s">
        <v>6682</v>
      </c>
      <c r="I202" s="22"/>
      <c r="J202" s="22"/>
      <c r="K202" s="945">
        <v>2</v>
      </c>
      <c r="L202" s="943"/>
      <c r="M202" s="943"/>
    </row>
    <row r="203" spans="1:13" s="3" customFormat="1" ht="11.25" x14ac:dyDescent="0.25">
      <c r="A203" s="927"/>
      <c r="B203" s="928"/>
      <c r="C203" s="929"/>
      <c r="D203" s="927"/>
      <c r="E203" s="927"/>
      <c r="F203" s="19" t="s">
        <v>574</v>
      </c>
      <c r="G203" s="95">
        <v>2678</v>
      </c>
      <c r="H203" s="927"/>
      <c r="I203" s="22" t="s">
        <v>572</v>
      </c>
      <c r="J203" s="22" t="s">
        <v>573</v>
      </c>
      <c r="K203" s="945"/>
      <c r="L203" s="943"/>
      <c r="M203" s="943"/>
    </row>
    <row r="204" spans="1:13" s="3" customFormat="1" ht="11.25" x14ac:dyDescent="0.25">
      <c r="A204" s="927" t="s">
        <v>5048</v>
      </c>
      <c r="B204" s="928" t="s">
        <v>716</v>
      </c>
      <c r="C204" s="929" t="s">
        <v>535</v>
      </c>
      <c r="D204" s="949" t="s">
        <v>1834</v>
      </c>
      <c r="E204" s="154" t="s">
        <v>535</v>
      </c>
      <c r="F204" s="12" t="s">
        <v>76</v>
      </c>
      <c r="G204" s="159">
        <v>1</v>
      </c>
      <c r="H204" s="977" t="s">
        <v>6682</v>
      </c>
      <c r="I204" s="12"/>
      <c r="J204" s="13"/>
      <c r="K204" s="945">
        <v>1</v>
      </c>
      <c r="L204" s="943"/>
      <c r="M204" s="943"/>
    </row>
    <row r="205" spans="1:13" s="3" customFormat="1" ht="11.25" x14ac:dyDescent="0.25">
      <c r="A205" s="927"/>
      <c r="B205" s="928"/>
      <c r="C205" s="929"/>
      <c r="D205" s="950"/>
      <c r="E205" s="154" t="s">
        <v>536</v>
      </c>
      <c r="F205" s="12" t="s">
        <v>76</v>
      </c>
      <c r="G205" s="159">
        <v>1</v>
      </c>
      <c r="H205" s="977"/>
      <c r="I205" s="12"/>
      <c r="J205" s="13"/>
      <c r="K205" s="945"/>
      <c r="L205" s="943"/>
      <c r="M205" s="943"/>
    </row>
    <row r="206" spans="1:13" s="3" customFormat="1" ht="22.5" x14ac:dyDescent="0.25">
      <c r="A206" s="154" t="s">
        <v>5049</v>
      </c>
      <c r="B206" s="155" t="s">
        <v>714</v>
      </c>
      <c r="C206" s="312" t="s">
        <v>535</v>
      </c>
      <c r="D206" s="154" t="s">
        <v>5129</v>
      </c>
      <c r="E206" s="154" t="s">
        <v>535</v>
      </c>
      <c r="F206" s="12" t="s">
        <v>5129</v>
      </c>
      <c r="G206" s="95">
        <v>1</v>
      </c>
      <c r="H206" s="80" t="s">
        <v>6682</v>
      </c>
      <c r="I206" s="20"/>
      <c r="J206" s="19"/>
      <c r="K206" s="291">
        <v>1</v>
      </c>
      <c r="L206" s="837"/>
      <c r="M206" s="866"/>
    </row>
    <row r="207" spans="1:13" s="4" customFormat="1" ht="11.25" x14ac:dyDescent="0.25">
      <c r="A207" s="949" t="s">
        <v>5050</v>
      </c>
      <c r="B207" s="970" t="s">
        <v>1835</v>
      </c>
      <c r="C207" s="966" t="s">
        <v>535</v>
      </c>
      <c r="D207" s="949" t="s">
        <v>6786</v>
      </c>
      <c r="E207" s="949" t="s">
        <v>575</v>
      </c>
      <c r="F207" s="12" t="s">
        <v>537</v>
      </c>
      <c r="G207" s="80">
        <v>8</v>
      </c>
      <c r="H207" s="949" t="s">
        <v>6682</v>
      </c>
      <c r="I207" s="15"/>
      <c r="J207" s="13"/>
      <c r="K207" s="939">
        <v>1</v>
      </c>
      <c r="L207" s="1064"/>
      <c r="M207" s="1064"/>
    </row>
    <row r="208" spans="1:13" s="4" customFormat="1" ht="11.25" x14ac:dyDescent="0.25">
      <c r="A208" s="960"/>
      <c r="B208" s="972"/>
      <c r="C208" s="967"/>
      <c r="D208" s="960"/>
      <c r="E208" s="960"/>
      <c r="F208" s="12" t="s">
        <v>538</v>
      </c>
      <c r="G208" s="80">
        <v>8</v>
      </c>
      <c r="H208" s="960"/>
      <c r="I208" s="15"/>
      <c r="J208" s="13"/>
      <c r="K208" s="976"/>
      <c r="L208" s="1064"/>
      <c r="M208" s="1064"/>
    </row>
    <row r="209" spans="1:13" s="4" customFormat="1" ht="11.25" x14ac:dyDescent="0.25">
      <c r="A209" s="960"/>
      <c r="B209" s="972"/>
      <c r="C209" s="967"/>
      <c r="D209" s="960"/>
      <c r="E209" s="960"/>
      <c r="F209" s="12" t="s">
        <v>539</v>
      </c>
      <c r="G209" s="159">
        <v>4</v>
      </c>
      <c r="H209" s="960"/>
      <c r="I209" s="12"/>
      <c r="J209" s="13"/>
      <c r="K209" s="976"/>
      <c r="L209" s="1064"/>
      <c r="M209" s="1064"/>
    </row>
    <row r="210" spans="1:13" s="3" customFormat="1" ht="11.25" x14ac:dyDescent="0.25">
      <c r="A210" s="960"/>
      <c r="B210" s="972"/>
      <c r="C210" s="967"/>
      <c r="D210" s="960"/>
      <c r="E210" s="960"/>
      <c r="F210" s="12" t="s">
        <v>77</v>
      </c>
      <c r="G210" s="80">
        <v>7</v>
      </c>
      <c r="H210" s="960"/>
      <c r="I210" s="15" t="s">
        <v>78</v>
      </c>
      <c r="J210" s="17"/>
      <c r="K210" s="976"/>
      <c r="L210" s="1064"/>
      <c r="M210" s="1064"/>
    </row>
    <row r="211" spans="1:13" s="3" customFormat="1" ht="22.5" x14ac:dyDescent="0.25">
      <c r="A211" s="960"/>
      <c r="B211" s="972"/>
      <c r="C211" s="967"/>
      <c r="D211" s="960"/>
      <c r="E211" s="960"/>
      <c r="F211" s="12" t="s">
        <v>79</v>
      </c>
      <c r="G211" s="80">
        <v>2</v>
      </c>
      <c r="H211" s="960"/>
      <c r="I211" s="15" t="s">
        <v>78</v>
      </c>
      <c r="J211" s="17"/>
      <c r="K211" s="976"/>
      <c r="L211" s="1064"/>
      <c r="M211" s="1064"/>
    </row>
    <row r="212" spans="1:13" s="3" customFormat="1" ht="11.25" x14ac:dyDescent="0.25">
      <c r="A212" s="960"/>
      <c r="B212" s="972"/>
      <c r="C212" s="967"/>
      <c r="D212" s="960"/>
      <c r="E212" s="960"/>
      <c r="F212" s="12" t="s">
        <v>80</v>
      </c>
      <c r="G212" s="159">
        <v>4</v>
      </c>
      <c r="H212" s="960"/>
      <c r="I212" s="12" t="s">
        <v>81</v>
      </c>
      <c r="J212" s="13"/>
      <c r="K212" s="976"/>
      <c r="L212" s="1064"/>
      <c r="M212" s="1064"/>
    </row>
    <row r="213" spans="1:13" s="3" customFormat="1" ht="11.25" x14ac:dyDescent="0.25">
      <c r="A213" s="950"/>
      <c r="B213" s="971"/>
      <c r="C213" s="992"/>
      <c r="D213" s="950"/>
      <c r="E213" s="950"/>
      <c r="F213" s="12" t="s">
        <v>82</v>
      </c>
      <c r="G213" s="159">
        <v>1</v>
      </c>
      <c r="H213" s="950"/>
      <c r="I213" s="12"/>
      <c r="J213" s="13"/>
      <c r="K213" s="940"/>
      <c r="L213" s="1065"/>
      <c r="M213" s="1065"/>
    </row>
    <row r="214" spans="1:13" s="3" customFormat="1" ht="11.25" x14ac:dyDescent="0.25">
      <c r="A214" s="949" t="s">
        <v>5053</v>
      </c>
      <c r="B214" s="970" t="s">
        <v>1835</v>
      </c>
      <c r="C214" s="966" t="s">
        <v>535</v>
      </c>
      <c r="D214" s="949" t="s">
        <v>7153</v>
      </c>
      <c r="E214" s="949" t="s">
        <v>5088</v>
      </c>
      <c r="F214" s="26" t="s">
        <v>621</v>
      </c>
      <c r="G214" s="83">
        <v>8</v>
      </c>
      <c r="H214" s="949" t="s">
        <v>6682</v>
      </c>
      <c r="I214" s="12"/>
      <c r="J214" s="13"/>
      <c r="K214" s="976">
        <v>1</v>
      </c>
      <c r="L214" s="941"/>
      <c r="M214" s="941"/>
    </row>
    <row r="215" spans="1:13" s="3" customFormat="1" ht="22.5" x14ac:dyDescent="0.25">
      <c r="A215" s="960"/>
      <c r="B215" s="972"/>
      <c r="C215" s="967"/>
      <c r="D215" s="960"/>
      <c r="E215" s="960"/>
      <c r="F215" s="26" t="s">
        <v>622</v>
      </c>
      <c r="G215" s="83">
        <v>4</v>
      </c>
      <c r="H215" s="960"/>
      <c r="I215" s="27" t="s">
        <v>46</v>
      </c>
      <c r="J215" s="13"/>
      <c r="K215" s="976"/>
      <c r="L215" s="944"/>
      <c r="M215" s="944"/>
    </row>
    <row r="216" spans="1:13" s="3" customFormat="1" ht="22.5" x14ac:dyDescent="0.25">
      <c r="A216" s="960"/>
      <c r="B216" s="972"/>
      <c r="C216" s="967"/>
      <c r="D216" s="960"/>
      <c r="E216" s="960"/>
      <c r="F216" s="12" t="s">
        <v>623</v>
      </c>
      <c r="G216" s="83">
        <v>1</v>
      </c>
      <c r="H216" s="960"/>
      <c r="I216" s="27" t="s">
        <v>46</v>
      </c>
      <c r="J216" s="13"/>
      <c r="K216" s="976"/>
      <c r="L216" s="944"/>
      <c r="M216" s="944"/>
    </row>
    <row r="217" spans="1:13" s="3" customFormat="1" ht="11.25" x14ac:dyDescent="0.25">
      <c r="A217" s="960"/>
      <c r="B217" s="972"/>
      <c r="C217" s="967"/>
      <c r="D217" s="960"/>
      <c r="E217" s="960"/>
      <c r="F217" s="12" t="s">
        <v>624</v>
      </c>
      <c r="G217" s="83">
        <v>12</v>
      </c>
      <c r="H217" s="960"/>
      <c r="I217" s="27" t="s">
        <v>46</v>
      </c>
      <c r="J217" s="13"/>
      <c r="K217" s="976"/>
      <c r="L217" s="944"/>
      <c r="M217" s="944"/>
    </row>
    <row r="218" spans="1:13" s="3" customFormat="1" ht="11.25" x14ac:dyDescent="0.25">
      <c r="A218" s="950"/>
      <c r="B218" s="971"/>
      <c r="C218" s="992"/>
      <c r="D218" s="950"/>
      <c r="E218" s="950"/>
      <c r="F218" s="12" t="s">
        <v>625</v>
      </c>
      <c r="G218" s="83">
        <v>2</v>
      </c>
      <c r="H218" s="950"/>
      <c r="I218" s="27" t="s">
        <v>46</v>
      </c>
      <c r="J218" s="13"/>
      <c r="K218" s="940"/>
      <c r="L218" s="942"/>
      <c r="M218" s="942"/>
    </row>
    <row r="219" spans="1:13" s="3" customFormat="1" ht="11.25" x14ac:dyDescent="0.25">
      <c r="A219" s="927" t="s">
        <v>7359</v>
      </c>
      <c r="B219" s="928" t="s">
        <v>1835</v>
      </c>
      <c r="C219" s="929" t="s">
        <v>535</v>
      </c>
      <c r="D219" s="927" t="s">
        <v>6235</v>
      </c>
      <c r="E219" s="927" t="s">
        <v>576</v>
      </c>
      <c r="F219" s="12" t="s">
        <v>578</v>
      </c>
      <c r="G219" s="159">
        <v>1</v>
      </c>
      <c r="H219" s="977" t="s">
        <v>6682</v>
      </c>
      <c r="I219" s="12"/>
      <c r="J219" s="13"/>
      <c r="K219" s="928">
        <v>1</v>
      </c>
      <c r="L219" s="941"/>
      <c r="M219" s="941"/>
    </row>
    <row r="220" spans="1:13" s="3" customFormat="1" ht="11.25" x14ac:dyDescent="0.25">
      <c r="A220" s="927"/>
      <c r="B220" s="928"/>
      <c r="C220" s="929"/>
      <c r="D220" s="927"/>
      <c r="E220" s="927"/>
      <c r="F220" s="12" t="s">
        <v>579</v>
      </c>
      <c r="G220" s="159">
        <v>1</v>
      </c>
      <c r="H220" s="977"/>
      <c r="I220" s="12"/>
      <c r="J220" s="13"/>
      <c r="K220" s="928"/>
      <c r="L220" s="944"/>
      <c r="M220" s="944"/>
    </row>
    <row r="221" spans="1:13" s="3" customFormat="1" ht="11.25" x14ac:dyDescent="0.25">
      <c r="A221" s="927"/>
      <c r="B221" s="928"/>
      <c r="C221" s="929"/>
      <c r="D221" s="927"/>
      <c r="E221" s="927"/>
      <c r="F221" s="12" t="s">
        <v>577</v>
      </c>
      <c r="G221" s="159">
        <v>1</v>
      </c>
      <c r="H221" s="977"/>
      <c r="I221" s="12"/>
      <c r="J221" s="13"/>
      <c r="K221" s="928"/>
      <c r="L221" s="944"/>
      <c r="M221" s="944"/>
    </row>
    <row r="222" spans="1:13" s="3" customFormat="1" ht="11.25" x14ac:dyDescent="0.25">
      <c r="A222" s="927"/>
      <c r="B222" s="928"/>
      <c r="C222" s="929"/>
      <c r="D222" s="927"/>
      <c r="E222" s="927"/>
      <c r="F222" s="12" t="s">
        <v>580</v>
      </c>
      <c r="G222" s="159">
        <v>1</v>
      </c>
      <c r="H222" s="977"/>
      <c r="I222" s="12"/>
      <c r="J222" s="13"/>
      <c r="K222" s="928"/>
      <c r="L222" s="944"/>
      <c r="M222" s="944"/>
    </row>
    <row r="223" spans="1:13" s="3" customFormat="1" ht="11.25" x14ac:dyDescent="0.25">
      <c r="A223" s="927"/>
      <c r="B223" s="928"/>
      <c r="C223" s="929"/>
      <c r="D223" s="927"/>
      <c r="E223" s="927"/>
      <c r="F223" s="12" t="s">
        <v>581</v>
      </c>
      <c r="G223" s="159">
        <v>1</v>
      </c>
      <c r="H223" s="977"/>
      <c r="I223" s="12"/>
      <c r="J223" s="13"/>
      <c r="K223" s="928"/>
      <c r="L223" s="944"/>
      <c r="M223" s="944"/>
    </row>
    <row r="224" spans="1:13" s="3" customFormat="1" ht="11.25" x14ac:dyDescent="0.25">
      <c r="A224" s="927"/>
      <c r="B224" s="928"/>
      <c r="C224" s="929"/>
      <c r="D224" s="927"/>
      <c r="E224" s="927"/>
      <c r="F224" s="12" t="s">
        <v>537</v>
      </c>
      <c r="G224" s="159">
        <v>2</v>
      </c>
      <c r="H224" s="977"/>
      <c r="I224" s="12"/>
      <c r="J224" s="13"/>
      <c r="K224" s="928"/>
      <c r="L224" s="944"/>
      <c r="M224" s="944"/>
    </row>
    <row r="225" spans="1:13" s="3" customFormat="1" ht="11.25" x14ac:dyDescent="0.25">
      <c r="A225" s="927"/>
      <c r="B225" s="928"/>
      <c r="C225" s="929"/>
      <c r="D225" s="927"/>
      <c r="E225" s="927"/>
      <c r="F225" s="12" t="s">
        <v>538</v>
      </c>
      <c r="G225" s="159">
        <v>2</v>
      </c>
      <c r="H225" s="977"/>
      <c r="I225" s="12"/>
      <c r="J225" s="13"/>
      <c r="K225" s="928"/>
      <c r="L225" s="944"/>
      <c r="M225" s="944"/>
    </row>
    <row r="226" spans="1:13" s="3" customFormat="1" ht="11.25" x14ac:dyDescent="0.25">
      <c r="A226" s="927"/>
      <c r="B226" s="928"/>
      <c r="C226" s="929"/>
      <c r="D226" s="927"/>
      <c r="E226" s="927"/>
      <c r="F226" s="12" t="s">
        <v>582</v>
      </c>
      <c r="G226" s="159">
        <v>1</v>
      </c>
      <c r="H226" s="977"/>
      <c r="I226" s="12"/>
      <c r="J226" s="13"/>
      <c r="K226" s="928"/>
      <c r="L226" s="944"/>
      <c r="M226" s="944"/>
    </row>
    <row r="227" spans="1:13" s="3" customFormat="1" ht="11.25" x14ac:dyDescent="0.25">
      <c r="A227" s="927"/>
      <c r="B227" s="928"/>
      <c r="C227" s="929"/>
      <c r="D227" s="927"/>
      <c r="E227" s="927"/>
      <c r="F227" s="12" t="s">
        <v>583</v>
      </c>
      <c r="G227" s="159">
        <v>1</v>
      </c>
      <c r="H227" s="977"/>
      <c r="I227" s="12"/>
      <c r="J227" s="13"/>
      <c r="K227" s="928"/>
      <c r="L227" s="942"/>
      <c r="M227" s="942"/>
    </row>
    <row r="228" spans="1:13" s="3" customFormat="1" ht="11.25" x14ac:dyDescent="0.25">
      <c r="A228" s="927" t="s">
        <v>5051</v>
      </c>
      <c r="B228" s="928" t="s">
        <v>715</v>
      </c>
      <c r="C228" s="929" t="s">
        <v>535</v>
      </c>
      <c r="D228" s="927" t="s">
        <v>7155</v>
      </c>
      <c r="E228" s="927" t="s">
        <v>535</v>
      </c>
      <c r="F228" s="14" t="s">
        <v>83</v>
      </c>
      <c r="G228" s="82">
        <v>696</v>
      </c>
      <c r="H228" s="927" t="s">
        <v>6682</v>
      </c>
      <c r="I228" s="15" t="s">
        <v>91</v>
      </c>
      <c r="J228" s="17" t="s">
        <v>92</v>
      </c>
      <c r="K228" s="928">
        <v>1</v>
      </c>
      <c r="L228" s="943"/>
      <c r="M228" s="943"/>
    </row>
    <row r="229" spans="1:13" s="3" customFormat="1" ht="11.25" x14ac:dyDescent="0.25">
      <c r="A229" s="927"/>
      <c r="B229" s="928"/>
      <c r="C229" s="929"/>
      <c r="D229" s="927"/>
      <c r="E229" s="927"/>
      <c r="F229" s="14" t="s">
        <v>83</v>
      </c>
      <c r="G229" s="80">
        <v>207</v>
      </c>
      <c r="H229" s="927"/>
      <c r="I229" s="15" t="s">
        <v>91</v>
      </c>
      <c r="J229" s="17" t="s">
        <v>92</v>
      </c>
      <c r="K229" s="928"/>
      <c r="L229" s="943"/>
      <c r="M229" s="943"/>
    </row>
    <row r="230" spans="1:13" s="3" customFormat="1" ht="11.25" x14ac:dyDescent="0.25">
      <c r="A230" s="927"/>
      <c r="B230" s="928"/>
      <c r="C230" s="929"/>
      <c r="D230" s="927"/>
      <c r="E230" s="927"/>
      <c r="F230" s="14" t="s">
        <v>84</v>
      </c>
      <c r="G230" s="80">
        <v>128</v>
      </c>
      <c r="H230" s="927"/>
      <c r="I230" s="15" t="s">
        <v>91</v>
      </c>
      <c r="J230" s="17" t="s">
        <v>92</v>
      </c>
      <c r="K230" s="928"/>
      <c r="L230" s="943"/>
      <c r="M230" s="943"/>
    </row>
    <row r="231" spans="1:13" s="3" customFormat="1" ht="11.25" x14ac:dyDescent="0.25">
      <c r="A231" s="927"/>
      <c r="B231" s="928"/>
      <c r="C231" s="929"/>
      <c r="D231" s="927"/>
      <c r="E231" s="927"/>
      <c r="F231" s="14" t="s">
        <v>90</v>
      </c>
      <c r="G231" s="80">
        <v>286</v>
      </c>
      <c r="H231" s="927"/>
      <c r="I231" s="15" t="s">
        <v>91</v>
      </c>
      <c r="J231" s="17" t="s">
        <v>93</v>
      </c>
      <c r="K231" s="928"/>
      <c r="L231" s="943"/>
      <c r="M231" s="943"/>
    </row>
    <row r="232" spans="1:13" s="3" customFormat="1" ht="11.25" x14ac:dyDescent="0.25">
      <c r="A232" s="927"/>
      <c r="B232" s="928"/>
      <c r="C232" s="929"/>
      <c r="D232" s="927"/>
      <c r="E232" s="927"/>
      <c r="F232" s="14" t="s">
        <v>85</v>
      </c>
      <c r="G232" s="80">
        <v>109</v>
      </c>
      <c r="H232" s="927"/>
      <c r="I232" s="15" t="s">
        <v>91</v>
      </c>
      <c r="J232" s="17" t="s">
        <v>92</v>
      </c>
      <c r="K232" s="928"/>
      <c r="L232" s="943"/>
      <c r="M232" s="943"/>
    </row>
    <row r="233" spans="1:13" s="3" customFormat="1" ht="11.25" x14ac:dyDescent="0.25">
      <c r="A233" s="927"/>
      <c r="B233" s="928"/>
      <c r="C233" s="929"/>
      <c r="D233" s="927"/>
      <c r="E233" s="927"/>
      <c r="F233" s="14" t="s">
        <v>85</v>
      </c>
      <c r="G233" s="82">
        <v>109</v>
      </c>
      <c r="H233" s="927"/>
      <c r="I233" s="15" t="s">
        <v>91</v>
      </c>
      <c r="J233" s="17" t="s">
        <v>92</v>
      </c>
      <c r="K233" s="928"/>
      <c r="L233" s="943"/>
      <c r="M233" s="943"/>
    </row>
    <row r="234" spans="1:13" s="3" customFormat="1" ht="11.25" x14ac:dyDescent="0.25">
      <c r="A234" s="927"/>
      <c r="B234" s="928"/>
      <c r="C234" s="929"/>
      <c r="D234" s="927"/>
      <c r="E234" s="927"/>
      <c r="F234" s="14" t="s">
        <v>85</v>
      </c>
      <c r="G234" s="82">
        <v>83</v>
      </c>
      <c r="H234" s="927"/>
      <c r="I234" s="15" t="s">
        <v>74</v>
      </c>
      <c r="J234" s="17" t="s">
        <v>94</v>
      </c>
      <c r="K234" s="928"/>
      <c r="L234" s="943"/>
      <c r="M234" s="943"/>
    </row>
    <row r="235" spans="1:13" s="3" customFormat="1" ht="11.25" x14ac:dyDescent="0.25">
      <c r="A235" s="927"/>
      <c r="B235" s="928"/>
      <c r="C235" s="929"/>
      <c r="D235" s="927"/>
      <c r="E235" s="927"/>
      <c r="F235" s="14" t="s">
        <v>86</v>
      </c>
      <c r="G235" s="80">
        <v>727</v>
      </c>
      <c r="H235" s="927"/>
      <c r="I235" s="15" t="s">
        <v>74</v>
      </c>
      <c r="J235" s="17" t="s">
        <v>94</v>
      </c>
      <c r="K235" s="928"/>
      <c r="L235" s="943"/>
      <c r="M235" s="943"/>
    </row>
    <row r="236" spans="1:13" s="3" customFormat="1" ht="11.25" x14ac:dyDescent="0.25">
      <c r="A236" s="927"/>
      <c r="B236" s="928"/>
      <c r="C236" s="929"/>
      <c r="D236" s="927"/>
      <c r="E236" s="927"/>
      <c r="F236" s="14" t="s">
        <v>85</v>
      </c>
      <c r="G236" s="80">
        <v>1454</v>
      </c>
      <c r="H236" s="927"/>
      <c r="I236" s="15" t="s">
        <v>74</v>
      </c>
      <c r="J236" s="17" t="s">
        <v>94</v>
      </c>
      <c r="K236" s="928"/>
      <c r="L236" s="943"/>
      <c r="M236" s="943"/>
    </row>
    <row r="237" spans="1:13" s="3" customFormat="1" ht="11.25" x14ac:dyDescent="0.25">
      <c r="A237" s="927"/>
      <c r="B237" s="928"/>
      <c r="C237" s="929"/>
      <c r="D237" s="927"/>
      <c r="E237" s="927"/>
      <c r="F237" s="14" t="s">
        <v>87</v>
      </c>
      <c r="G237" s="80">
        <v>49</v>
      </c>
      <c r="H237" s="927"/>
      <c r="I237" s="15" t="s">
        <v>95</v>
      </c>
      <c r="J237" s="17" t="s">
        <v>96</v>
      </c>
      <c r="K237" s="928"/>
      <c r="L237" s="943"/>
      <c r="M237" s="943"/>
    </row>
    <row r="238" spans="1:13" s="3" customFormat="1" ht="11.25" x14ac:dyDescent="0.25">
      <c r="A238" s="927"/>
      <c r="B238" s="928"/>
      <c r="C238" s="929"/>
      <c r="D238" s="927"/>
      <c r="E238" s="927"/>
      <c r="F238" s="14" t="s">
        <v>88</v>
      </c>
      <c r="G238" s="80">
        <v>36</v>
      </c>
      <c r="H238" s="927"/>
      <c r="I238" s="15" t="s">
        <v>95</v>
      </c>
      <c r="J238" s="17" t="s">
        <v>97</v>
      </c>
      <c r="K238" s="928"/>
      <c r="L238" s="943"/>
      <c r="M238" s="943"/>
    </row>
    <row r="239" spans="1:13" s="3" customFormat="1" ht="11.25" x14ac:dyDescent="0.25">
      <c r="A239" s="927"/>
      <c r="B239" s="928"/>
      <c r="C239" s="929"/>
      <c r="D239" s="927"/>
      <c r="E239" s="927"/>
      <c r="F239" s="14" t="s">
        <v>89</v>
      </c>
      <c r="G239" s="80">
        <v>2</v>
      </c>
      <c r="H239" s="927"/>
      <c r="I239" s="15" t="s">
        <v>98</v>
      </c>
      <c r="J239" s="17" t="s">
        <v>99</v>
      </c>
      <c r="K239" s="928"/>
      <c r="L239" s="943"/>
      <c r="M239" s="943"/>
    </row>
    <row r="240" spans="1:13" s="3" customFormat="1" ht="11.25" x14ac:dyDescent="0.25">
      <c r="A240" s="927"/>
      <c r="B240" s="928"/>
      <c r="C240" s="929"/>
      <c r="D240" s="927"/>
      <c r="E240" s="927"/>
      <c r="F240" s="14" t="s">
        <v>89</v>
      </c>
      <c r="G240" s="80">
        <v>20</v>
      </c>
      <c r="H240" s="927"/>
      <c r="I240" s="15" t="s">
        <v>98</v>
      </c>
      <c r="J240" s="17" t="s">
        <v>99</v>
      </c>
      <c r="K240" s="928"/>
      <c r="L240" s="943"/>
      <c r="M240" s="943"/>
    </row>
    <row r="241" spans="1:13" s="3" customFormat="1" ht="11.25" x14ac:dyDescent="0.25">
      <c r="A241" s="927"/>
      <c r="B241" s="928"/>
      <c r="C241" s="929"/>
      <c r="D241" s="927"/>
      <c r="E241" s="927"/>
      <c r="F241" s="19" t="s">
        <v>597</v>
      </c>
      <c r="G241" s="95">
        <v>2</v>
      </c>
      <c r="H241" s="927"/>
      <c r="I241" s="20"/>
      <c r="J241" s="19"/>
      <c r="K241" s="928"/>
      <c r="L241" s="943"/>
      <c r="M241" s="943"/>
    </row>
    <row r="242" spans="1:13" s="3" customFormat="1" ht="11.25" x14ac:dyDescent="0.25">
      <c r="A242" s="927"/>
      <c r="B242" s="928"/>
      <c r="C242" s="929"/>
      <c r="D242" s="927"/>
      <c r="E242" s="927"/>
      <c r="F242" s="19" t="s">
        <v>598</v>
      </c>
      <c r="G242" s="95">
        <v>2</v>
      </c>
      <c r="H242" s="927"/>
      <c r="I242" s="20"/>
      <c r="J242" s="19"/>
      <c r="K242" s="928"/>
      <c r="L242" s="943"/>
      <c r="M242" s="943"/>
    </row>
    <row r="243" spans="1:13" s="3" customFormat="1" ht="11.25" x14ac:dyDescent="0.25">
      <c r="A243" s="927"/>
      <c r="B243" s="928"/>
      <c r="C243" s="929"/>
      <c r="D243" s="927"/>
      <c r="E243" s="927"/>
      <c r="F243" s="19" t="s">
        <v>599</v>
      </c>
      <c r="G243" s="95">
        <v>2</v>
      </c>
      <c r="H243" s="927"/>
      <c r="I243" s="20"/>
      <c r="J243" s="19"/>
      <c r="K243" s="928"/>
      <c r="L243" s="943"/>
      <c r="M243" s="943"/>
    </row>
    <row r="244" spans="1:13" s="3" customFormat="1" ht="11.25" x14ac:dyDescent="0.25">
      <c r="A244" s="927"/>
      <c r="B244" s="928"/>
      <c r="C244" s="929"/>
      <c r="D244" s="927"/>
      <c r="E244" s="927"/>
      <c r="F244" s="19" t="s">
        <v>600</v>
      </c>
      <c r="G244" s="95">
        <v>2</v>
      </c>
      <c r="H244" s="927"/>
      <c r="I244" s="20"/>
      <c r="J244" s="19"/>
      <c r="K244" s="928"/>
      <c r="L244" s="943"/>
      <c r="M244" s="943"/>
    </row>
    <row r="245" spans="1:13" s="3" customFormat="1" ht="11.25" x14ac:dyDescent="0.25">
      <c r="A245" s="927"/>
      <c r="B245" s="928"/>
      <c r="C245" s="929"/>
      <c r="D245" s="927"/>
      <c r="E245" s="927"/>
      <c r="F245" s="14" t="s">
        <v>89</v>
      </c>
      <c r="G245" s="80">
        <v>3</v>
      </c>
      <c r="H245" s="927"/>
      <c r="I245" s="15" t="s">
        <v>98</v>
      </c>
      <c r="J245" s="17" t="s">
        <v>99</v>
      </c>
      <c r="K245" s="928"/>
      <c r="L245" s="943"/>
      <c r="M245" s="943"/>
    </row>
    <row r="246" spans="1:13" s="3" customFormat="1" ht="11.25" x14ac:dyDescent="0.25">
      <c r="A246" s="927" t="s">
        <v>5052</v>
      </c>
      <c r="B246" s="928" t="s">
        <v>715</v>
      </c>
      <c r="C246" s="929" t="s">
        <v>535</v>
      </c>
      <c r="D246" s="927" t="s">
        <v>7155</v>
      </c>
      <c r="E246" s="927" t="s">
        <v>536</v>
      </c>
      <c r="F246" s="14" t="s">
        <v>84</v>
      </c>
      <c r="G246" s="80">
        <v>8</v>
      </c>
      <c r="H246" s="927" t="s">
        <v>6682</v>
      </c>
      <c r="I246" s="15" t="s">
        <v>91</v>
      </c>
      <c r="J246" s="17" t="s">
        <v>92</v>
      </c>
      <c r="K246" s="928">
        <v>1</v>
      </c>
      <c r="L246" s="943"/>
      <c r="M246" s="943"/>
    </row>
    <row r="247" spans="1:13" s="3" customFormat="1" ht="11.25" x14ac:dyDescent="0.25">
      <c r="A247" s="927"/>
      <c r="B247" s="928"/>
      <c r="C247" s="929"/>
      <c r="D247" s="927"/>
      <c r="E247" s="927"/>
      <c r="F247" s="14" t="s">
        <v>83</v>
      </c>
      <c r="G247" s="80">
        <v>7</v>
      </c>
      <c r="H247" s="927"/>
      <c r="I247" s="15" t="s">
        <v>91</v>
      </c>
      <c r="J247" s="17" t="s">
        <v>92</v>
      </c>
      <c r="K247" s="928"/>
      <c r="L247" s="943"/>
      <c r="M247" s="943"/>
    </row>
    <row r="248" spans="1:13" s="3" customFormat="1" ht="11.25" x14ac:dyDescent="0.25">
      <c r="A248" s="927"/>
      <c r="B248" s="928"/>
      <c r="C248" s="929"/>
      <c r="D248" s="927"/>
      <c r="E248" s="927"/>
      <c r="F248" s="14" t="s">
        <v>84</v>
      </c>
      <c r="G248" s="80">
        <v>2</v>
      </c>
      <c r="H248" s="927"/>
      <c r="I248" s="15" t="s">
        <v>91</v>
      </c>
      <c r="J248" s="17" t="s">
        <v>92</v>
      </c>
      <c r="K248" s="928"/>
      <c r="L248" s="943"/>
      <c r="M248" s="943"/>
    </row>
    <row r="249" spans="1:13" s="3" customFormat="1" ht="11.25" x14ac:dyDescent="0.25">
      <c r="A249" s="927"/>
      <c r="B249" s="928"/>
      <c r="C249" s="929"/>
      <c r="D249" s="927"/>
      <c r="E249" s="927"/>
      <c r="F249" s="14" t="s">
        <v>83</v>
      </c>
      <c r="G249" s="80">
        <v>7</v>
      </c>
      <c r="H249" s="927"/>
      <c r="I249" s="15" t="s">
        <v>91</v>
      </c>
      <c r="J249" s="17" t="s">
        <v>92</v>
      </c>
      <c r="K249" s="928"/>
      <c r="L249" s="943"/>
      <c r="M249" s="943"/>
    </row>
    <row r="250" spans="1:13" s="3" customFormat="1" ht="11.25" x14ac:dyDescent="0.25">
      <c r="A250" s="927"/>
      <c r="B250" s="928"/>
      <c r="C250" s="929"/>
      <c r="D250" s="927"/>
      <c r="E250" s="927"/>
      <c r="F250" s="14" t="s">
        <v>85</v>
      </c>
      <c r="G250" s="80">
        <v>23</v>
      </c>
      <c r="H250" s="927"/>
      <c r="I250" s="15" t="s">
        <v>91</v>
      </c>
      <c r="J250" s="17" t="s">
        <v>92</v>
      </c>
      <c r="K250" s="928"/>
      <c r="L250" s="943"/>
      <c r="M250" s="943"/>
    </row>
    <row r="251" spans="1:13" s="3" customFormat="1" ht="11.25" x14ac:dyDescent="0.25">
      <c r="A251" s="927"/>
      <c r="B251" s="928"/>
      <c r="C251" s="929"/>
      <c r="D251" s="927"/>
      <c r="E251" s="927"/>
      <c r="F251" s="14" t="s">
        <v>85</v>
      </c>
      <c r="G251" s="80">
        <v>12</v>
      </c>
      <c r="H251" s="927"/>
      <c r="I251" s="15" t="s">
        <v>91</v>
      </c>
      <c r="J251" s="17" t="s">
        <v>584</v>
      </c>
      <c r="K251" s="928"/>
      <c r="L251" s="943"/>
      <c r="M251" s="943"/>
    </row>
    <row r="252" spans="1:13" s="3" customFormat="1" ht="11.25" x14ac:dyDescent="0.25">
      <c r="A252" s="927"/>
      <c r="B252" s="928"/>
      <c r="C252" s="929"/>
      <c r="D252" s="927"/>
      <c r="E252" s="927"/>
      <c r="F252" s="14" t="s">
        <v>87</v>
      </c>
      <c r="G252" s="80">
        <v>1</v>
      </c>
      <c r="H252" s="927"/>
      <c r="I252" s="15" t="s">
        <v>95</v>
      </c>
      <c r="J252" s="17" t="s">
        <v>96</v>
      </c>
      <c r="K252" s="928"/>
      <c r="L252" s="943"/>
      <c r="M252" s="943"/>
    </row>
    <row r="253" spans="1:13" s="3" customFormat="1" ht="11.25" x14ac:dyDescent="0.25">
      <c r="A253" s="927"/>
      <c r="B253" s="928"/>
      <c r="C253" s="929"/>
      <c r="D253" s="927"/>
      <c r="E253" s="927"/>
      <c r="F253" s="14" t="s">
        <v>89</v>
      </c>
      <c r="G253" s="80">
        <v>3</v>
      </c>
      <c r="H253" s="927"/>
      <c r="I253" s="15" t="s">
        <v>98</v>
      </c>
      <c r="J253" s="17" t="s">
        <v>99</v>
      </c>
      <c r="K253" s="928"/>
      <c r="L253" s="943"/>
      <c r="M253" s="943"/>
    </row>
    <row r="254" spans="1:13" s="3" customFormat="1" ht="11.25" x14ac:dyDescent="0.25">
      <c r="A254" s="927"/>
      <c r="B254" s="928"/>
      <c r="C254" s="929"/>
      <c r="D254" s="927"/>
      <c r="E254" s="927"/>
      <c r="F254" s="14" t="s">
        <v>89</v>
      </c>
      <c r="G254" s="80">
        <v>1</v>
      </c>
      <c r="H254" s="927"/>
      <c r="I254" s="15" t="s">
        <v>98</v>
      </c>
      <c r="J254" s="17" t="s">
        <v>99</v>
      </c>
      <c r="K254" s="928"/>
      <c r="L254" s="943"/>
      <c r="M254" s="943"/>
    </row>
    <row r="255" spans="1:13" s="3" customFormat="1" ht="11.25" x14ac:dyDescent="0.25">
      <c r="A255" s="927"/>
      <c r="B255" s="928"/>
      <c r="C255" s="929"/>
      <c r="D255" s="927"/>
      <c r="E255" s="927"/>
      <c r="F255" s="14" t="s">
        <v>89</v>
      </c>
      <c r="G255" s="80">
        <v>1</v>
      </c>
      <c r="H255" s="927"/>
      <c r="I255" s="15" t="s">
        <v>98</v>
      </c>
      <c r="J255" s="17" t="s">
        <v>99</v>
      </c>
      <c r="K255" s="928"/>
      <c r="L255" s="943"/>
      <c r="M255" s="943"/>
    </row>
    <row r="256" spans="1:13" s="4" customFormat="1" ht="11.25" x14ac:dyDescent="0.25">
      <c r="A256" s="927" t="s">
        <v>5864</v>
      </c>
      <c r="B256" s="928" t="s">
        <v>6727</v>
      </c>
      <c r="C256" s="929" t="s">
        <v>535</v>
      </c>
      <c r="D256" s="927" t="s">
        <v>4742</v>
      </c>
      <c r="E256" s="927" t="s">
        <v>535</v>
      </c>
      <c r="F256" s="14" t="s">
        <v>540</v>
      </c>
      <c r="G256" s="80">
        <v>201</v>
      </c>
      <c r="H256" s="927" t="s">
        <v>6684</v>
      </c>
      <c r="I256" s="15" t="s">
        <v>100</v>
      </c>
      <c r="J256" s="17" t="s">
        <v>542</v>
      </c>
      <c r="K256" s="928">
        <v>1</v>
      </c>
      <c r="L256" s="943"/>
      <c r="M256" s="943"/>
    </row>
    <row r="257" spans="1:13" s="3" customFormat="1" ht="11.25" x14ac:dyDescent="0.25">
      <c r="A257" s="927"/>
      <c r="B257" s="928"/>
      <c r="C257" s="929"/>
      <c r="D257" s="927"/>
      <c r="E257" s="927"/>
      <c r="F257" s="14" t="s">
        <v>540</v>
      </c>
      <c r="G257" s="80">
        <v>43</v>
      </c>
      <c r="H257" s="927"/>
      <c r="I257" s="15" t="s">
        <v>100</v>
      </c>
      <c r="J257" s="17" t="s">
        <v>542</v>
      </c>
      <c r="K257" s="928"/>
      <c r="L257" s="943"/>
      <c r="M257" s="943"/>
    </row>
    <row r="258" spans="1:13" s="3" customFormat="1" ht="11.25" x14ac:dyDescent="0.25">
      <c r="A258" s="927"/>
      <c r="B258" s="928"/>
      <c r="C258" s="929"/>
      <c r="D258" s="927"/>
      <c r="E258" s="927"/>
      <c r="F258" s="14" t="s">
        <v>541</v>
      </c>
      <c r="G258" s="80">
        <v>3333</v>
      </c>
      <c r="H258" s="927"/>
      <c r="I258" s="15" t="s">
        <v>101</v>
      </c>
      <c r="J258" s="17" t="s">
        <v>543</v>
      </c>
      <c r="K258" s="928"/>
      <c r="L258" s="943"/>
      <c r="M258" s="943"/>
    </row>
    <row r="259" spans="1:13" s="3" customFormat="1" ht="11.25" x14ac:dyDescent="0.25">
      <c r="A259" s="927"/>
      <c r="B259" s="928"/>
      <c r="C259" s="929"/>
      <c r="D259" s="927"/>
      <c r="E259" s="927"/>
      <c r="F259" s="14" t="s">
        <v>541</v>
      </c>
      <c r="G259" s="80">
        <v>668</v>
      </c>
      <c r="H259" s="927"/>
      <c r="I259" s="15" t="s">
        <v>101</v>
      </c>
      <c r="J259" s="17">
        <v>132</v>
      </c>
      <c r="K259" s="928"/>
      <c r="L259" s="943"/>
      <c r="M259" s="943"/>
    </row>
    <row r="260" spans="1:13" s="3" customFormat="1" ht="11.25" x14ac:dyDescent="0.25">
      <c r="A260" s="927"/>
      <c r="B260" s="928"/>
      <c r="C260" s="929"/>
      <c r="D260" s="927"/>
      <c r="E260" s="927"/>
      <c r="F260" s="14" t="s">
        <v>541</v>
      </c>
      <c r="G260" s="80">
        <v>5</v>
      </c>
      <c r="H260" s="927"/>
      <c r="I260" s="15" t="s">
        <v>101</v>
      </c>
      <c r="J260" s="17">
        <v>2132</v>
      </c>
      <c r="K260" s="928"/>
      <c r="L260" s="943"/>
      <c r="M260" s="943"/>
    </row>
    <row r="261" spans="1:13" s="3" customFormat="1" ht="11.25" x14ac:dyDescent="0.25">
      <c r="A261" s="927"/>
      <c r="B261" s="928"/>
      <c r="C261" s="929"/>
      <c r="D261" s="927"/>
      <c r="E261" s="927"/>
      <c r="F261" s="14" t="s">
        <v>541</v>
      </c>
      <c r="G261" s="80">
        <v>198</v>
      </c>
      <c r="H261" s="927"/>
      <c r="I261" s="15" t="s">
        <v>101</v>
      </c>
      <c r="J261" s="17">
        <v>4142</v>
      </c>
      <c r="K261" s="928"/>
      <c r="L261" s="943"/>
      <c r="M261" s="943"/>
    </row>
    <row r="262" spans="1:13" s="3" customFormat="1" ht="11.25" x14ac:dyDescent="0.25">
      <c r="A262" s="927"/>
      <c r="B262" s="928"/>
      <c r="C262" s="929"/>
      <c r="D262" s="927"/>
      <c r="E262" s="927"/>
      <c r="F262" s="14" t="s">
        <v>541</v>
      </c>
      <c r="G262" s="80">
        <v>200</v>
      </c>
      <c r="H262" s="927"/>
      <c r="I262" s="15" t="s">
        <v>101</v>
      </c>
      <c r="J262" s="17">
        <v>5142</v>
      </c>
      <c r="K262" s="928"/>
      <c r="L262" s="943"/>
      <c r="M262" s="943"/>
    </row>
    <row r="263" spans="1:13" s="3" customFormat="1" ht="11.25" x14ac:dyDescent="0.25">
      <c r="A263" s="927"/>
      <c r="B263" s="928"/>
      <c r="C263" s="929"/>
      <c r="D263" s="927"/>
      <c r="E263" s="927"/>
      <c r="F263" s="14" t="s">
        <v>541</v>
      </c>
      <c r="G263" s="80">
        <v>191</v>
      </c>
      <c r="H263" s="927"/>
      <c r="I263" s="15" t="s">
        <v>101</v>
      </c>
      <c r="J263" s="17" t="s">
        <v>544</v>
      </c>
      <c r="K263" s="928"/>
      <c r="L263" s="943"/>
      <c r="M263" s="943"/>
    </row>
    <row r="264" spans="1:13" s="3" customFormat="1" ht="11.25" x14ac:dyDescent="0.25">
      <c r="A264" s="927"/>
      <c r="B264" s="928"/>
      <c r="C264" s="929"/>
      <c r="D264" s="927"/>
      <c r="E264" s="927"/>
      <c r="F264" s="14" t="s">
        <v>541</v>
      </c>
      <c r="G264" s="80">
        <v>174</v>
      </c>
      <c r="H264" s="927"/>
      <c r="I264" s="15" t="s">
        <v>101</v>
      </c>
      <c r="J264" s="17" t="s">
        <v>544</v>
      </c>
      <c r="K264" s="928"/>
      <c r="L264" s="943"/>
      <c r="M264" s="943"/>
    </row>
    <row r="265" spans="1:13" s="3" customFormat="1" ht="11.25" x14ac:dyDescent="0.25">
      <c r="A265" s="927"/>
      <c r="B265" s="928"/>
      <c r="C265" s="929"/>
      <c r="D265" s="927"/>
      <c r="E265" s="927"/>
      <c r="F265" s="14" t="s">
        <v>541</v>
      </c>
      <c r="G265" s="80">
        <v>7</v>
      </c>
      <c r="H265" s="927"/>
      <c r="I265" s="15" t="s">
        <v>545</v>
      </c>
      <c r="J265" s="17"/>
      <c r="K265" s="928"/>
      <c r="L265" s="943"/>
      <c r="M265" s="943"/>
    </row>
    <row r="266" spans="1:13" s="3" customFormat="1" ht="11.25" x14ac:dyDescent="0.25">
      <c r="A266" s="927"/>
      <c r="B266" s="928"/>
      <c r="C266" s="929"/>
      <c r="D266" s="927"/>
      <c r="E266" s="927"/>
      <c r="F266" s="14" t="s">
        <v>541</v>
      </c>
      <c r="G266" s="80">
        <v>29</v>
      </c>
      <c r="H266" s="927"/>
      <c r="I266" s="15" t="s">
        <v>102</v>
      </c>
      <c r="J266" s="17" t="s">
        <v>546</v>
      </c>
      <c r="K266" s="928"/>
      <c r="L266" s="943"/>
      <c r="M266" s="943"/>
    </row>
    <row r="267" spans="1:13" s="3" customFormat="1" ht="11.25" x14ac:dyDescent="0.25">
      <c r="A267" s="927"/>
      <c r="B267" s="928"/>
      <c r="C267" s="929"/>
      <c r="D267" s="927"/>
      <c r="E267" s="927"/>
      <c r="F267" s="14" t="s">
        <v>541</v>
      </c>
      <c r="G267" s="80">
        <v>112</v>
      </c>
      <c r="H267" s="927"/>
      <c r="I267" s="15" t="s">
        <v>102</v>
      </c>
      <c r="J267" s="17" t="s">
        <v>546</v>
      </c>
      <c r="K267" s="928"/>
      <c r="L267" s="943"/>
      <c r="M267" s="943"/>
    </row>
    <row r="268" spans="1:13" s="3" customFormat="1" ht="11.25" x14ac:dyDescent="0.25">
      <c r="A268" s="927"/>
      <c r="B268" s="928"/>
      <c r="C268" s="929"/>
      <c r="D268" s="927"/>
      <c r="E268" s="927"/>
      <c r="F268" s="14" t="s">
        <v>541</v>
      </c>
      <c r="G268" s="80">
        <v>56</v>
      </c>
      <c r="H268" s="927"/>
      <c r="I268" s="15" t="s">
        <v>102</v>
      </c>
      <c r="J268" s="17" t="s">
        <v>546</v>
      </c>
      <c r="K268" s="928"/>
      <c r="L268" s="943"/>
      <c r="M268" s="943"/>
    </row>
    <row r="269" spans="1:13" s="3" customFormat="1" ht="11.25" x14ac:dyDescent="0.25">
      <c r="A269" s="927"/>
      <c r="B269" s="928"/>
      <c r="C269" s="929"/>
      <c r="D269" s="927"/>
      <c r="E269" s="927"/>
      <c r="F269" s="14" t="s">
        <v>541</v>
      </c>
      <c r="G269" s="80">
        <v>172</v>
      </c>
      <c r="H269" s="927"/>
      <c r="I269" s="15" t="s">
        <v>102</v>
      </c>
      <c r="J269" s="17" t="s">
        <v>547</v>
      </c>
      <c r="K269" s="928"/>
      <c r="L269" s="943"/>
      <c r="M269" s="943"/>
    </row>
    <row r="270" spans="1:13" s="3" customFormat="1" ht="11.25" x14ac:dyDescent="0.25">
      <c r="A270" s="927"/>
      <c r="B270" s="928"/>
      <c r="C270" s="929"/>
      <c r="D270" s="927"/>
      <c r="E270" s="927"/>
      <c r="F270" s="14" t="s">
        <v>541</v>
      </c>
      <c r="G270" s="80">
        <v>10</v>
      </c>
      <c r="H270" s="927"/>
      <c r="I270" s="15" t="s">
        <v>102</v>
      </c>
      <c r="J270" s="17" t="s">
        <v>547</v>
      </c>
      <c r="K270" s="928"/>
      <c r="L270" s="943"/>
      <c r="M270" s="943"/>
    </row>
    <row r="271" spans="1:13" s="3" customFormat="1" ht="11.25" x14ac:dyDescent="0.25">
      <c r="A271" s="927"/>
      <c r="B271" s="928"/>
      <c r="C271" s="929"/>
      <c r="D271" s="927"/>
      <c r="E271" s="927"/>
      <c r="F271" s="14" t="s">
        <v>541</v>
      </c>
      <c r="G271" s="80">
        <v>223</v>
      </c>
      <c r="H271" s="927"/>
      <c r="I271" s="15" t="s">
        <v>102</v>
      </c>
      <c r="J271" s="17" t="s">
        <v>548</v>
      </c>
      <c r="K271" s="928"/>
      <c r="L271" s="943"/>
      <c r="M271" s="943"/>
    </row>
    <row r="272" spans="1:13" s="3" customFormat="1" ht="11.25" x14ac:dyDescent="0.25">
      <c r="A272" s="927"/>
      <c r="B272" s="928"/>
      <c r="C272" s="929"/>
      <c r="D272" s="927"/>
      <c r="E272" s="927"/>
      <c r="F272" s="14" t="s">
        <v>541</v>
      </c>
      <c r="G272" s="80">
        <v>424</v>
      </c>
      <c r="H272" s="927"/>
      <c r="I272" s="15" t="s">
        <v>101</v>
      </c>
      <c r="J272" s="17" t="s">
        <v>549</v>
      </c>
      <c r="K272" s="928"/>
      <c r="L272" s="943"/>
      <c r="M272" s="943"/>
    </row>
    <row r="273" spans="1:13" s="3" customFormat="1" ht="11.25" x14ac:dyDescent="0.25">
      <c r="A273" s="927"/>
      <c r="B273" s="928"/>
      <c r="C273" s="929"/>
      <c r="D273" s="927"/>
      <c r="E273" s="927"/>
      <c r="F273" s="14" t="s">
        <v>541</v>
      </c>
      <c r="G273" s="80">
        <v>78</v>
      </c>
      <c r="H273" s="927"/>
      <c r="I273" s="15" t="s">
        <v>550</v>
      </c>
      <c r="J273" s="17">
        <v>1</v>
      </c>
      <c r="K273" s="928"/>
      <c r="L273" s="943"/>
      <c r="M273" s="943"/>
    </row>
    <row r="274" spans="1:13" s="3" customFormat="1" ht="11.25" x14ac:dyDescent="0.25">
      <c r="A274" s="927"/>
      <c r="B274" s="928"/>
      <c r="C274" s="929"/>
      <c r="D274" s="927"/>
      <c r="E274" s="927"/>
      <c r="F274" s="14" t="s">
        <v>541</v>
      </c>
      <c r="G274" s="80">
        <v>38</v>
      </c>
      <c r="H274" s="927"/>
      <c r="I274" s="15" t="s">
        <v>550</v>
      </c>
      <c r="J274" s="17">
        <v>2</v>
      </c>
      <c r="K274" s="928"/>
      <c r="L274" s="943"/>
      <c r="M274" s="943"/>
    </row>
    <row r="275" spans="1:13" s="3" customFormat="1" ht="11.25" x14ac:dyDescent="0.25">
      <c r="A275" s="927" t="s">
        <v>5865</v>
      </c>
      <c r="B275" s="928" t="s">
        <v>6727</v>
      </c>
      <c r="C275" s="929" t="s">
        <v>535</v>
      </c>
      <c r="D275" s="927" t="s">
        <v>4742</v>
      </c>
      <c r="E275" s="927" t="s">
        <v>536</v>
      </c>
      <c r="F275" s="14" t="s">
        <v>585</v>
      </c>
      <c r="G275" s="80">
        <v>19</v>
      </c>
      <c r="H275" s="927" t="s">
        <v>6682</v>
      </c>
      <c r="I275" s="15" t="s">
        <v>100</v>
      </c>
      <c r="J275" s="17" t="s">
        <v>588</v>
      </c>
      <c r="K275" s="928">
        <v>1</v>
      </c>
      <c r="L275" s="943"/>
      <c r="M275" s="943"/>
    </row>
    <row r="276" spans="1:13" s="3" customFormat="1" ht="11.25" x14ac:dyDescent="0.25">
      <c r="A276" s="927"/>
      <c r="B276" s="928"/>
      <c r="C276" s="929"/>
      <c r="D276" s="927"/>
      <c r="E276" s="927"/>
      <c r="F276" s="14" t="s">
        <v>586</v>
      </c>
      <c r="G276" s="80">
        <v>4</v>
      </c>
      <c r="H276" s="927"/>
      <c r="I276" s="15" t="s">
        <v>101</v>
      </c>
      <c r="J276" s="17" t="s">
        <v>589</v>
      </c>
      <c r="K276" s="928"/>
      <c r="L276" s="943"/>
      <c r="M276" s="943"/>
    </row>
    <row r="277" spans="1:13" s="3" customFormat="1" ht="11.25" x14ac:dyDescent="0.25">
      <c r="A277" s="927"/>
      <c r="B277" s="928"/>
      <c r="C277" s="929"/>
      <c r="D277" s="927"/>
      <c r="E277" s="927"/>
      <c r="F277" s="14" t="s">
        <v>540</v>
      </c>
      <c r="G277" s="80">
        <v>41</v>
      </c>
      <c r="H277" s="927"/>
      <c r="I277" s="15" t="s">
        <v>100</v>
      </c>
      <c r="J277" s="17" t="s">
        <v>542</v>
      </c>
      <c r="K277" s="928"/>
      <c r="L277" s="943"/>
      <c r="M277" s="943"/>
    </row>
    <row r="278" spans="1:13" s="3" customFormat="1" ht="11.25" x14ac:dyDescent="0.25">
      <c r="A278" s="927"/>
      <c r="B278" s="928"/>
      <c r="C278" s="929"/>
      <c r="D278" s="927"/>
      <c r="E278" s="927"/>
      <c r="F278" s="14" t="s">
        <v>540</v>
      </c>
      <c r="G278" s="80">
        <v>1</v>
      </c>
      <c r="H278" s="927"/>
      <c r="I278" s="15" t="s">
        <v>100</v>
      </c>
      <c r="J278" s="17" t="s">
        <v>542</v>
      </c>
      <c r="K278" s="928"/>
      <c r="L278" s="943"/>
      <c r="M278" s="943"/>
    </row>
    <row r="279" spans="1:13" s="3" customFormat="1" ht="11.25" x14ac:dyDescent="0.25">
      <c r="A279" s="927"/>
      <c r="B279" s="928"/>
      <c r="C279" s="929"/>
      <c r="D279" s="927"/>
      <c r="E279" s="927"/>
      <c r="F279" s="14" t="s">
        <v>540</v>
      </c>
      <c r="G279" s="80">
        <v>1</v>
      </c>
      <c r="H279" s="927"/>
      <c r="I279" s="15" t="s">
        <v>590</v>
      </c>
      <c r="J279" s="17" t="s">
        <v>591</v>
      </c>
      <c r="K279" s="928"/>
      <c r="L279" s="943"/>
      <c r="M279" s="943"/>
    </row>
    <row r="280" spans="1:13" s="3" customFormat="1" ht="11.25" x14ac:dyDescent="0.25">
      <c r="A280" s="927"/>
      <c r="B280" s="928"/>
      <c r="C280" s="929"/>
      <c r="D280" s="927"/>
      <c r="E280" s="927"/>
      <c r="F280" s="14" t="s">
        <v>587</v>
      </c>
      <c r="G280" s="80">
        <v>123</v>
      </c>
      <c r="H280" s="927"/>
      <c r="I280" s="15" t="s">
        <v>101</v>
      </c>
      <c r="J280" s="17" t="s">
        <v>589</v>
      </c>
      <c r="K280" s="928"/>
      <c r="L280" s="943"/>
      <c r="M280" s="943"/>
    </row>
    <row r="281" spans="1:13" s="3" customFormat="1" ht="11.25" x14ac:dyDescent="0.25">
      <c r="A281" s="927"/>
      <c r="B281" s="928"/>
      <c r="C281" s="929"/>
      <c r="D281" s="927"/>
      <c r="E281" s="927"/>
      <c r="F281" s="19" t="s">
        <v>594</v>
      </c>
      <c r="G281" s="95">
        <v>8</v>
      </c>
      <c r="H281" s="927"/>
      <c r="I281" s="20"/>
      <c r="J281" s="19"/>
      <c r="K281" s="928"/>
      <c r="L281" s="943"/>
      <c r="M281" s="943"/>
    </row>
    <row r="282" spans="1:13" s="3" customFormat="1" ht="11.25" x14ac:dyDescent="0.25">
      <c r="A282" s="927"/>
      <c r="B282" s="928"/>
      <c r="C282" s="929"/>
      <c r="D282" s="927"/>
      <c r="E282" s="927"/>
      <c r="F282" s="14" t="s">
        <v>587</v>
      </c>
      <c r="G282" s="80">
        <v>8</v>
      </c>
      <c r="H282" s="927"/>
      <c r="I282" s="15" t="s">
        <v>101</v>
      </c>
      <c r="J282" s="17" t="s">
        <v>589</v>
      </c>
      <c r="K282" s="928"/>
      <c r="L282" s="943"/>
      <c r="M282" s="943"/>
    </row>
    <row r="283" spans="1:13" s="3" customFormat="1" ht="11.25" x14ac:dyDescent="0.25">
      <c r="A283" s="927" t="s">
        <v>5866</v>
      </c>
      <c r="B283" s="928" t="s">
        <v>6728</v>
      </c>
      <c r="C283" s="929" t="s">
        <v>535</v>
      </c>
      <c r="D283" s="927" t="s">
        <v>1896</v>
      </c>
      <c r="E283" s="927" t="s">
        <v>535</v>
      </c>
      <c r="F283" s="14" t="s">
        <v>551</v>
      </c>
      <c r="G283" s="80">
        <v>1</v>
      </c>
      <c r="H283" s="927" t="s">
        <v>6682</v>
      </c>
      <c r="I283" s="15" t="s">
        <v>107</v>
      </c>
      <c r="J283" s="17" t="s">
        <v>110</v>
      </c>
      <c r="K283" s="928">
        <v>12</v>
      </c>
      <c r="L283" s="943"/>
      <c r="M283" s="943"/>
    </row>
    <row r="284" spans="1:13" s="3" customFormat="1" ht="11.25" x14ac:dyDescent="0.25">
      <c r="A284" s="927"/>
      <c r="B284" s="928"/>
      <c r="C284" s="929"/>
      <c r="D284" s="927"/>
      <c r="E284" s="927"/>
      <c r="F284" s="14" t="s">
        <v>105</v>
      </c>
      <c r="G284" s="80">
        <v>34</v>
      </c>
      <c r="H284" s="927"/>
      <c r="I284" s="15" t="s">
        <v>107</v>
      </c>
      <c r="J284" s="17" t="s">
        <v>557</v>
      </c>
      <c r="K284" s="928"/>
      <c r="L284" s="943"/>
      <c r="M284" s="943"/>
    </row>
    <row r="285" spans="1:13" s="3" customFormat="1" ht="11.25" x14ac:dyDescent="0.25">
      <c r="A285" s="927"/>
      <c r="B285" s="928"/>
      <c r="C285" s="929"/>
      <c r="D285" s="927"/>
      <c r="E285" s="927"/>
      <c r="F285" s="14" t="s">
        <v>103</v>
      </c>
      <c r="G285" s="80">
        <v>112</v>
      </c>
      <c r="H285" s="927"/>
      <c r="I285" s="15" t="s">
        <v>107</v>
      </c>
      <c r="J285" s="17" t="s">
        <v>109</v>
      </c>
      <c r="K285" s="928"/>
      <c r="L285" s="943"/>
      <c r="M285" s="943"/>
    </row>
    <row r="286" spans="1:13" s="3" customFormat="1" ht="11.25" x14ac:dyDescent="0.25">
      <c r="A286" s="927"/>
      <c r="B286" s="928"/>
      <c r="C286" s="929"/>
      <c r="D286" s="927"/>
      <c r="E286" s="927"/>
      <c r="F286" s="14" t="s">
        <v>104</v>
      </c>
      <c r="G286" s="80">
        <v>9</v>
      </c>
      <c r="H286" s="927"/>
      <c r="I286" s="15" t="s">
        <v>107</v>
      </c>
      <c r="J286" s="17" t="s">
        <v>558</v>
      </c>
      <c r="K286" s="928"/>
      <c r="L286" s="943"/>
      <c r="M286" s="943"/>
    </row>
    <row r="287" spans="1:13" s="3" customFormat="1" ht="11.25" x14ac:dyDescent="0.25">
      <c r="A287" s="927"/>
      <c r="B287" s="928"/>
      <c r="C287" s="929"/>
      <c r="D287" s="927"/>
      <c r="E287" s="927"/>
      <c r="F287" s="14" t="s">
        <v>552</v>
      </c>
      <c r="G287" s="80">
        <v>122</v>
      </c>
      <c r="H287" s="927"/>
      <c r="I287" s="15" t="s">
        <v>107</v>
      </c>
      <c r="J287" s="17" t="s">
        <v>559</v>
      </c>
      <c r="K287" s="928"/>
      <c r="L287" s="943"/>
      <c r="M287" s="943"/>
    </row>
    <row r="288" spans="1:13" s="3" customFormat="1" ht="11.25" x14ac:dyDescent="0.25">
      <c r="A288" s="927"/>
      <c r="B288" s="928"/>
      <c r="C288" s="929"/>
      <c r="D288" s="927"/>
      <c r="E288" s="927"/>
      <c r="F288" s="14" t="s">
        <v>553</v>
      </c>
      <c r="G288" s="80">
        <v>7</v>
      </c>
      <c r="H288" s="927"/>
      <c r="I288" s="15" t="s">
        <v>107</v>
      </c>
      <c r="J288" s="17" t="s">
        <v>559</v>
      </c>
      <c r="K288" s="928"/>
      <c r="L288" s="943"/>
      <c r="M288" s="943"/>
    </row>
    <row r="289" spans="1:13" s="3" customFormat="1" ht="11.25" x14ac:dyDescent="0.25">
      <c r="A289" s="927"/>
      <c r="B289" s="928"/>
      <c r="C289" s="929"/>
      <c r="D289" s="927"/>
      <c r="E289" s="927"/>
      <c r="F289" s="14" t="s">
        <v>554</v>
      </c>
      <c r="G289" s="80">
        <v>56</v>
      </c>
      <c r="H289" s="927"/>
      <c r="I289" s="15" t="s">
        <v>107</v>
      </c>
      <c r="J289" s="17" t="s">
        <v>559</v>
      </c>
      <c r="K289" s="928"/>
      <c r="L289" s="943"/>
      <c r="M289" s="943"/>
    </row>
    <row r="290" spans="1:13" s="3" customFormat="1" ht="11.25" x14ac:dyDescent="0.25">
      <c r="A290" s="927"/>
      <c r="B290" s="928"/>
      <c r="C290" s="929"/>
      <c r="D290" s="927"/>
      <c r="E290" s="927"/>
      <c r="F290" s="14" t="s">
        <v>555</v>
      </c>
      <c r="G290" s="80">
        <v>61</v>
      </c>
      <c r="H290" s="927"/>
      <c r="I290" s="15" t="s">
        <v>107</v>
      </c>
      <c r="J290" s="17" t="s">
        <v>559</v>
      </c>
      <c r="K290" s="928"/>
      <c r="L290" s="943"/>
      <c r="M290" s="943"/>
    </row>
    <row r="291" spans="1:13" s="3" customFormat="1" ht="11.25" x14ac:dyDescent="0.25">
      <c r="A291" s="927"/>
      <c r="B291" s="928"/>
      <c r="C291" s="929"/>
      <c r="D291" s="927"/>
      <c r="E291" s="927"/>
      <c r="F291" s="14" t="s">
        <v>556</v>
      </c>
      <c r="G291" s="80">
        <v>73</v>
      </c>
      <c r="H291" s="927"/>
      <c r="I291" s="15" t="s">
        <v>107</v>
      </c>
      <c r="J291" s="17" t="s">
        <v>559</v>
      </c>
      <c r="K291" s="928"/>
      <c r="L291" s="943"/>
      <c r="M291" s="943"/>
    </row>
    <row r="292" spans="1:13" s="3" customFormat="1" ht="11.25" x14ac:dyDescent="0.25">
      <c r="A292" s="927"/>
      <c r="B292" s="928"/>
      <c r="C292" s="929"/>
      <c r="D292" s="927"/>
      <c r="E292" s="927"/>
      <c r="F292" s="19" t="s">
        <v>593</v>
      </c>
      <c r="G292" s="95">
        <v>559</v>
      </c>
      <c r="H292" s="927"/>
      <c r="I292" s="20" t="s">
        <v>108</v>
      </c>
      <c r="J292" s="19"/>
      <c r="K292" s="928"/>
      <c r="L292" s="943"/>
      <c r="M292" s="943"/>
    </row>
    <row r="293" spans="1:13" s="3" customFormat="1" ht="11.25" x14ac:dyDescent="0.25">
      <c r="A293" s="927" t="s">
        <v>7360</v>
      </c>
      <c r="B293" s="928" t="s">
        <v>6728</v>
      </c>
      <c r="C293" s="929" t="s">
        <v>535</v>
      </c>
      <c r="D293" s="927" t="s">
        <v>1896</v>
      </c>
      <c r="E293" s="927" t="s">
        <v>536</v>
      </c>
      <c r="F293" s="14" t="s">
        <v>105</v>
      </c>
      <c r="G293" s="80">
        <v>27</v>
      </c>
      <c r="H293" s="927" t="s">
        <v>6684</v>
      </c>
      <c r="I293" s="15" t="s">
        <v>107</v>
      </c>
      <c r="J293" s="17" t="s">
        <v>557</v>
      </c>
      <c r="K293" s="945">
        <v>12</v>
      </c>
      <c r="L293" s="943"/>
      <c r="M293" s="943"/>
    </row>
    <row r="294" spans="1:13" s="3" customFormat="1" ht="11.25" x14ac:dyDescent="0.25">
      <c r="A294" s="927"/>
      <c r="B294" s="928"/>
      <c r="C294" s="929"/>
      <c r="D294" s="927"/>
      <c r="E294" s="927"/>
      <c r="F294" s="14" t="s">
        <v>103</v>
      </c>
      <c r="G294" s="80">
        <v>16</v>
      </c>
      <c r="H294" s="927"/>
      <c r="I294" s="15" t="s">
        <v>107</v>
      </c>
      <c r="J294" s="17" t="s">
        <v>558</v>
      </c>
      <c r="K294" s="945"/>
      <c r="L294" s="943"/>
      <c r="M294" s="943"/>
    </row>
    <row r="295" spans="1:13" s="3" customFormat="1" ht="11.25" x14ac:dyDescent="0.25">
      <c r="A295" s="927"/>
      <c r="B295" s="928"/>
      <c r="C295" s="929"/>
      <c r="D295" s="927"/>
      <c r="E295" s="927"/>
      <c r="F295" s="14" t="s">
        <v>104</v>
      </c>
      <c r="G295" s="80">
        <v>8</v>
      </c>
      <c r="H295" s="927"/>
      <c r="I295" s="15" t="s">
        <v>107</v>
      </c>
      <c r="J295" s="17" t="s">
        <v>558</v>
      </c>
      <c r="K295" s="945"/>
      <c r="L295" s="943"/>
      <c r="M295" s="943"/>
    </row>
    <row r="296" spans="1:13" s="3" customFormat="1" ht="11.25" x14ac:dyDescent="0.25">
      <c r="A296" s="927"/>
      <c r="B296" s="928"/>
      <c r="C296" s="929"/>
      <c r="D296" s="927"/>
      <c r="E296" s="927"/>
      <c r="F296" s="14" t="s">
        <v>104</v>
      </c>
      <c r="G296" s="80">
        <v>1</v>
      </c>
      <c r="H296" s="927"/>
      <c r="I296" s="15" t="s">
        <v>107</v>
      </c>
      <c r="J296" s="17" t="s">
        <v>558</v>
      </c>
      <c r="K296" s="945"/>
      <c r="L296" s="943"/>
      <c r="M296" s="943"/>
    </row>
    <row r="297" spans="1:13" s="3" customFormat="1" ht="11.25" x14ac:dyDescent="0.25">
      <c r="A297" s="927" t="s">
        <v>7361</v>
      </c>
      <c r="B297" s="928" t="s">
        <v>6729</v>
      </c>
      <c r="C297" s="929" t="s">
        <v>535</v>
      </c>
      <c r="D297" s="927" t="s">
        <v>1908</v>
      </c>
      <c r="E297" s="927" t="s">
        <v>535</v>
      </c>
      <c r="F297" s="14" t="s">
        <v>111</v>
      </c>
      <c r="G297" s="80">
        <v>16</v>
      </c>
      <c r="H297" s="927" t="s">
        <v>6682</v>
      </c>
      <c r="I297" s="15" t="s">
        <v>125</v>
      </c>
      <c r="J297" s="17" t="s">
        <v>126</v>
      </c>
      <c r="K297" s="1063">
        <v>1</v>
      </c>
      <c r="L297" s="943"/>
      <c r="M297" s="943"/>
    </row>
    <row r="298" spans="1:13" s="2" customFormat="1" ht="11.25" x14ac:dyDescent="0.25">
      <c r="A298" s="927"/>
      <c r="B298" s="928"/>
      <c r="C298" s="929"/>
      <c r="D298" s="927"/>
      <c r="E298" s="927"/>
      <c r="F298" s="14" t="s">
        <v>112</v>
      </c>
      <c r="G298" s="80">
        <v>16</v>
      </c>
      <c r="H298" s="927"/>
      <c r="I298" s="15" t="s">
        <v>125</v>
      </c>
      <c r="J298" s="17" t="s">
        <v>127</v>
      </c>
      <c r="K298" s="1063"/>
      <c r="L298" s="943"/>
      <c r="M298" s="943"/>
    </row>
    <row r="299" spans="1:13" s="3" customFormat="1" ht="11.25" x14ac:dyDescent="0.25">
      <c r="A299" s="927"/>
      <c r="B299" s="928"/>
      <c r="C299" s="929"/>
      <c r="D299" s="927"/>
      <c r="E299" s="927"/>
      <c r="F299" s="14" t="s">
        <v>113</v>
      </c>
      <c r="G299" s="80">
        <v>1</v>
      </c>
      <c r="H299" s="927"/>
      <c r="I299" s="15" t="s">
        <v>125</v>
      </c>
      <c r="J299" s="17" t="s">
        <v>128</v>
      </c>
      <c r="K299" s="1063"/>
      <c r="L299" s="943"/>
      <c r="M299" s="943"/>
    </row>
    <row r="300" spans="1:13" s="2" customFormat="1" ht="11.25" x14ac:dyDescent="0.25">
      <c r="A300" s="927"/>
      <c r="B300" s="928"/>
      <c r="C300" s="929"/>
      <c r="D300" s="927"/>
      <c r="E300" s="927"/>
      <c r="F300" s="14" t="s">
        <v>114</v>
      </c>
      <c r="G300" s="81">
        <v>16</v>
      </c>
      <c r="H300" s="927"/>
      <c r="I300" s="15" t="s">
        <v>125</v>
      </c>
      <c r="J300" s="17" t="s">
        <v>129</v>
      </c>
      <c r="K300" s="1063"/>
      <c r="L300" s="943"/>
      <c r="M300" s="943"/>
    </row>
    <row r="301" spans="1:13" s="3" customFormat="1" ht="11.25" x14ac:dyDescent="0.25">
      <c r="A301" s="927"/>
      <c r="B301" s="928"/>
      <c r="C301" s="929"/>
      <c r="D301" s="927"/>
      <c r="E301" s="927"/>
      <c r="F301" s="14" t="s">
        <v>115</v>
      </c>
      <c r="G301" s="81">
        <v>1</v>
      </c>
      <c r="H301" s="927"/>
      <c r="I301" s="15" t="s">
        <v>46</v>
      </c>
      <c r="J301" s="17" t="s">
        <v>130</v>
      </c>
      <c r="K301" s="1063"/>
      <c r="L301" s="943"/>
      <c r="M301" s="943"/>
    </row>
    <row r="302" spans="1:13" s="3" customFormat="1" ht="11.25" x14ac:dyDescent="0.25">
      <c r="A302" s="927"/>
      <c r="B302" s="928"/>
      <c r="C302" s="929"/>
      <c r="D302" s="927"/>
      <c r="E302" s="927"/>
      <c r="F302" s="14" t="s">
        <v>116</v>
      </c>
      <c r="G302" s="81">
        <v>8</v>
      </c>
      <c r="H302" s="927"/>
      <c r="I302" s="15" t="s">
        <v>125</v>
      </c>
      <c r="J302" s="17" t="s">
        <v>131</v>
      </c>
      <c r="K302" s="1063"/>
      <c r="L302" s="943"/>
      <c r="M302" s="943"/>
    </row>
    <row r="303" spans="1:13" s="3" customFormat="1" ht="11.25" x14ac:dyDescent="0.25">
      <c r="A303" s="927"/>
      <c r="B303" s="928"/>
      <c r="C303" s="929"/>
      <c r="D303" s="927"/>
      <c r="E303" s="927"/>
      <c r="F303" s="14" t="s">
        <v>117</v>
      </c>
      <c r="G303" s="81">
        <v>16</v>
      </c>
      <c r="H303" s="927"/>
      <c r="I303" s="15" t="s">
        <v>125</v>
      </c>
      <c r="J303" s="17" t="s">
        <v>132</v>
      </c>
      <c r="K303" s="1063"/>
      <c r="L303" s="943"/>
      <c r="M303" s="943"/>
    </row>
    <row r="304" spans="1:13" s="4" customFormat="1" ht="11.25" x14ac:dyDescent="0.25">
      <c r="A304" s="927"/>
      <c r="B304" s="928"/>
      <c r="C304" s="929"/>
      <c r="D304" s="927"/>
      <c r="E304" s="927"/>
      <c r="F304" s="14" t="s">
        <v>118</v>
      </c>
      <c r="G304" s="81">
        <v>3</v>
      </c>
      <c r="H304" s="927"/>
      <c r="I304" s="15" t="s">
        <v>125</v>
      </c>
      <c r="J304" s="17" t="s">
        <v>133</v>
      </c>
      <c r="K304" s="1063"/>
      <c r="L304" s="943"/>
      <c r="M304" s="943"/>
    </row>
    <row r="305" spans="1:13" s="4" customFormat="1" ht="11.25" x14ac:dyDescent="0.25">
      <c r="A305" s="927"/>
      <c r="B305" s="928"/>
      <c r="C305" s="929"/>
      <c r="D305" s="927"/>
      <c r="E305" s="927"/>
      <c r="F305" s="14" t="s">
        <v>120</v>
      </c>
      <c r="G305" s="81">
        <v>2</v>
      </c>
      <c r="H305" s="927"/>
      <c r="I305" s="15" t="s">
        <v>125</v>
      </c>
      <c r="J305" s="17" t="s">
        <v>134</v>
      </c>
      <c r="K305" s="1063"/>
      <c r="L305" s="943"/>
      <c r="M305" s="943"/>
    </row>
    <row r="306" spans="1:13" s="4" customFormat="1" ht="11.25" x14ac:dyDescent="0.25">
      <c r="A306" s="927"/>
      <c r="B306" s="928"/>
      <c r="C306" s="929"/>
      <c r="D306" s="927"/>
      <c r="E306" s="927"/>
      <c r="F306" s="14" t="s">
        <v>119</v>
      </c>
      <c r="G306" s="81">
        <v>5</v>
      </c>
      <c r="H306" s="927"/>
      <c r="I306" s="15" t="s">
        <v>46</v>
      </c>
      <c r="J306" s="17" t="s">
        <v>135</v>
      </c>
      <c r="K306" s="1063"/>
      <c r="L306" s="943"/>
      <c r="M306" s="943"/>
    </row>
    <row r="307" spans="1:13" s="3" customFormat="1" ht="11.25" x14ac:dyDescent="0.25">
      <c r="A307" s="927"/>
      <c r="B307" s="928"/>
      <c r="C307" s="929"/>
      <c r="D307" s="927"/>
      <c r="E307" s="927"/>
      <c r="F307" s="14" t="s">
        <v>560</v>
      </c>
      <c r="G307" s="81">
        <v>575</v>
      </c>
      <c r="H307" s="927"/>
      <c r="I307" s="15" t="s">
        <v>46</v>
      </c>
      <c r="J307" s="17" t="s">
        <v>563</v>
      </c>
      <c r="K307" s="1063"/>
      <c r="L307" s="943"/>
      <c r="M307" s="943"/>
    </row>
    <row r="308" spans="1:13" s="3" customFormat="1" ht="11.25" x14ac:dyDescent="0.25">
      <c r="A308" s="927"/>
      <c r="B308" s="928"/>
      <c r="C308" s="929"/>
      <c r="D308" s="927"/>
      <c r="E308" s="927"/>
      <c r="F308" s="14" t="s">
        <v>561</v>
      </c>
      <c r="G308" s="81">
        <v>145</v>
      </c>
      <c r="H308" s="927"/>
      <c r="I308" s="15" t="s">
        <v>46</v>
      </c>
      <c r="J308" s="17" t="s">
        <v>564</v>
      </c>
      <c r="K308" s="1063"/>
      <c r="L308" s="943"/>
      <c r="M308" s="943"/>
    </row>
    <row r="309" spans="1:13" s="3" customFormat="1" ht="11.25" x14ac:dyDescent="0.25">
      <c r="A309" s="927"/>
      <c r="B309" s="928"/>
      <c r="C309" s="929"/>
      <c r="D309" s="927"/>
      <c r="E309" s="927"/>
      <c r="F309" s="14" t="s">
        <v>562</v>
      </c>
      <c r="G309" s="81">
        <v>1</v>
      </c>
      <c r="H309" s="927"/>
      <c r="I309" s="15" t="s">
        <v>46</v>
      </c>
      <c r="J309" s="17" t="s">
        <v>565</v>
      </c>
      <c r="K309" s="1063"/>
      <c r="L309" s="943"/>
      <c r="M309" s="943"/>
    </row>
    <row r="310" spans="1:13" s="3" customFormat="1" ht="11.25" x14ac:dyDescent="0.25">
      <c r="A310" s="927"/>
      <c r="B310" s="928"/>
      <c r="C310" s="929"/>
      <c r="D310" s="927"/>
      <c r="E310" s="927"/>
      <c r="F310" s="14" t="s">
        <v>121</v>
      </c>
      <c r="G310" s="81">
        <v>70</v>
      </c>
      <c r="H310" s="927"/>
      <c r="I310" s="15" t="s">
        <v>46</v>
      </c>
      <c r="J310" s="17" t="s">
        <v>134</v>
      </c>
      <c r="K310" s="1063"/>
      <c r="L310" s="943"/>
      <c r="M310" s="943"/>
    </row>
    <row r="311" spans="1:13" s="3" customFormat="1" ht="11.25" x14ac:dyDescent="0.25">
      <c r="A311" s="927"/>
      <c r="B311" s="928"/>
      <c r="C311" s="929"/>
      <c r="D311" s="927"/>
      <c r="E311" s="927"/>
      <c r="F311" s="14" t="s">
        <v>122</v>
      </c>
      <c r="G311" s="81">
        <v>90</v>
      </c>
      <c r="H311" s="927"/>
      <c r="I311" s="15" t="s">
        <v>125</v>
      </c>
      <c r="J311" s="17" t="s">
        <v>566</v>
      </c>
      <c r="K311" s="1063"/>
      <c r="L311" s="943"/>
      <c r="M311" s="943"/>
    </row>
    <row r="312" spans="1:13" s="3" customFormat="1" ht="11.25" x14ac:dyDescent="0.25">
      <c r="A312" s="927"/>
      <c r="B312" s="928"/>
      <c r="C312" s="929"/>
      <c r="D312" s="927"/>
      <c r="E312" s="927"/>
      <c r="F312" s="14" t="s">
        <v>122</v>
      </c>
      <c r="G312" s="81">
        <v>365</v>
      </c>
      <c r="H312" s="927"/>
      <c r="I312" s="15" t="s">
        <v>95</v>
      </c>
      <c r="J312" s="17" t="s">
        <v>567</v>
      </c>
      <c r="K312" s="1063"/>
      <c r="L312" s="943"/>
      <c r="M312" s="943"/>
    </row>
    <row r="313" spans="1:13" s="3" customFormat="1" ht="11.25" x14ac:dyDescent="0.25">
      <c r="A313" s="927"/>
      <c r="B313" s="928"/>
      <c r="C313" s="929"/>
      <c r="D313" s="927"/>
      <c r="E313" s="927"/>
      <c r="F313" s="14" t="s">
        <v>122</v>
      </c>
      <c r="G313" s="81">
        <v>10</v>
      </c>
      <c r="H313" s="927"/>
      <c r="I313" s="15" t="s">
        <v>125</v>
      </c>
      <c r="J313" s="17" t="s">
        <v>566</v>
      </c>
      <c r="K313" s="1063"/>
      <c r="L313" s="943"/>
      <c r="M313" s="943"/>
    </row>
    <row r="314" spans="1:13" s="3" customFormat="1" ht="11.25" x14ac:dyDescent="0.25">
      <c r="A314" s="927"/>
      <c r="B314" s="928"/>
      <c r="C314" s="929"/>
      <c r="D314" s="927"/>
      <c r="E314" s="927"/>
      <c r="F314" s="14" t="s">
        <v>123</v>
      </c>
      <c r="G314" s="81">
        <v>32</v>
      </c>
      <c r="H314" s="927"/>
      <c r="I314" s="15" t="s">
        <v>46</v>
      </c>
      <c r="J314" s="17" t="s">
        <v>134</v>
      </c>
      <c r="K314" s="1063"/>
      <c r="L314" s="943"/>
      <c r="M314" s="943"/>
    </row>
    <row r="315" spans="1:13" s="3" customFormat="1" ht="11.25" x14ac:dyDescent="0.25">
      <c r="A315" s="927"/>
      <c r="B315" s="928"/>
      <c r="C315" s="929"/>
      <c r="D315" s="927"/>
      <c r="E315" s="927"/>
      <c r="F315" s="14" t="s">
        <v>124</v>
      </c>
      <c r="G315" s="81">
        <v>32</v>
      </c>
      <c r="H315" s="927"/>
      <c r="I315" s="15" t="s">
        <v>125</v>
      </c>
      <c r="J315" s="17" t="s">
        <v>566</v>
      </c>
      <c r="K315" s="1063"/>
      <c r="L315" s="943"/>
      <c r="M315" s="943"/>
    </row>
    <row r="316" spans="1:13" s="3" customFormat="1" ht="11.25" x14ac:dyDescent="0.25">
      <c r="A316" s="927" t="s">
        <v>7362</v>
      </c>
      <c r="B316" s="928" t="s">
        <v>6729</v>
      </c>
      <c r="C316" s="929" t="s">
        <v>535</v>
      </c>
      <c r="D316" s="927" t="s">
        <v>1908</v>
      </c>
      <c r="E316" s="927" t="s">
        <v>536</v>
      </c>
      <c r="F316" s="14" t="s">
        <v>111</v>
      </c>
      <c r="G316" s="81">
        <v>2</v>
      </c>
      <c r="H316" s="927" t="s">
        <v>6682</v>
      </c>
      <c r="I316" s="15" t="s">
        <v>125</v>
      </c>
      <c r="J316" s="17" t="s">
        <v>126</v>
      </c>
      <c r="K316" s="928">
        <v>1</v>
      </c>
      <c r="L316" s="943"/>
      <c r="M316" s="943"/>
    </row>
    <row r="317" spans="1:13" s="3" customFormat="1" ht="11.25" x14ac:dyDescent="0.25">
      <c r="A317" s="927"/>
      <c r="B317" s="928"/>
      <c r="C317" s="929"/>
      <c r="D317" s="927"/>
      <c r="E317" s="927"/>
      <c r="F317" s="14" t="s">
        <v>112</v>
      </c>
      <c r="G317" s="81">
        <v>2</v>
      </c>
      <c r="H317" s="927"/>
      <c r="I317" s="15" t="s">
        <v>125</v>
      </c>
      <c r="J317" s="17" t="s">
        <v>127</v>
      </c>
      <c r="K317" s="928"/>
      <c r="L317" s="943"/>
      <c r="M317" s="943"/>
    </row>
    <row r="318" spans="1:13" s="3" customFormat="1" ht="11.25" x14ac:dyDescent="0.25">
      <c r="A318" s="927"/>
      <c r="B318" s="928"/>
      <c r="C318" s="929"/>
      <c r="D318" s="927"/>
      <c r="E318" s="927"/>
      <c r="F318" s="14" t="s">
        <v>113</v>
      </c>
      <c r="G318" s="81">
        <v>1</v>
      </c>
      <c r="H318" s="927"/>
      <c r="I318" s="15" t="s">
        <v>125</v>
      </c>
      <c r="J318" s="17" t="s">
        <v>128</v>
      </c>
      <c r="K318" s="928"/>
      <c r="L318" s="943"/>
      <c r="M318" s="943"/>
    </row>
    <row r="319" spans="1:13" s="3" customFormat="1" ht="11.25" x14ac:dyDescent="0.25">
      <c r="A319" s="927"/>
      <c r="B319" s="928"/>
      <c r="C319" s="929"/>
      <c r="D319" s="927"/>
      <c r="E319" s="927"/>
      <c r="F319" s="14" t="s">
        <v>114</v>
      </c>
      <c r="G319" s="81">
        <v>2</v>
      </c>
      <c r="H319" s="927"/>
      <c r="I319" s="15" t="s">
        <v>125</v>
      </c>
      <c r="J319" s="17" t="s">
        <v>129</v>
      </c>
      <c r="K319" s="928"/>
      <c r="L319" s="943"/>
      <c r="M319" s="943"/>
    </row>
    <row r="320" spans="1:13" s="3" customFormat="1" ht="11.25" x14ac:dyDescent="0.25">
      <c r="A320" s="927"/>
      <c r="B320" s="928"/>
      <c r="C320" s="929"/>
      <c r="D320" s="927"/>
      <c r="E320" s="927"/>
      <c r="F320" s="14" t="s">
        <v>115</v>
      </c>
      <c r="G320" s="81">
        <v>1</v>
      </c>
      <c r="H320" s="927"/>
      <c r="I320" s="15" t="s">
        <v>46</v>
      </c>
      <c r="J320" s="17" t="s">
        <v>130</v>
      </c>
      <c r="K320" s="928"/>
      <c r="L320" s="943"/>
      <c r="M320" s="943"/>
    </row>
    <row r="321" spans="1:13" s="3" customFormat="1" ht="11.25" x14ac:dyDescent="0.25">
      <c r="A321" s="927"/>
      <c r="B321" s="928"/>
      <c r="C321" s="929"/>
      <c r="D321" s="927"/>
      <c r="E321" s="927"/>
      <c r="F321" s="14" t="s">
        <v>116</v>
      </c>
      <c r="G321" s="81">
        <v>1</v>
      </c>
      <c r="H321" s="927"/>
      <c r="I321" s="15" t="s">
        <v>125</v>
      </c>
      <c r="J321" s="17" t="s">
        <v>131</v>
      </c>
      <c r="K321" s="928"/>
      <c r="L321" s="943"/>
      <c r="M321" s="943"/>
    </row>
    <row r="322" spans="1:13" s="3" customFormat="1" ht="11.25" x14ac:dyDescent="0.25">
      <c r="A322" s="927"/>
      <c r="B322" s="928"/>
      <c r="C322" s="929"/>
      <c r="D322" s="927"/>
      <c r="E322" s="927"/>
      <c r="F322" s="14" t="s">
        <v>592</v>
      </c>
      <c r="G322" s="81">
        <v>1</v>
      </c>
      <c r="H322" s="927"/>
      <c r="I322" s="15"/>
      <c r="J322" s="17"/>
      <c r="K322" s="928"/>
      <c r="L322" s="943"/>
      <c r="M322" s="943"/>
    </row>
    <row r="323" spans="1:13" s="3" customFormat="1" ht="11.25" x14ac:dyDescent="0.25">
      <c r="A323" s="927"/>
      <c r="B323" s="928"/>
      <c r="C323" s="929"/>
      <c r="D323" s="927"/>
      <c r="E323" s="927"/>
      <c r="F323" s="14" t="s">
        <v>117</v>
      </c>
      <c r="G323" s="81">
        <v>2</v>
      </c>
      <c r="H323" s="927"/>
      <c r="I323" s="15" t="s">
        <v>125</v>
      </c>
      <c r="J323" s="17" t="s">
        <v>132</v>
      </c>
      <c r="K323" s="928"/>
      <c r="L323" s="943"/>
      <c r="M323" s="943"/>
    </row>
    <row r="324" spans="1:13" s="3" customFormat="1" ht="11.25" x14ac:dyDescent="0.25">
      <c r="A324" s="927"/>
      <c r="B324" s="928"/>
      <c r="C324" s="929"/>
      <c r="D324" s="927"/>
      <c r="E324" s="927"/>
      <c r="F324" s="14" t="s">
        <v>118</v>
      </c>
      <c r="G324" s="81">
        <v>3</v>
      </c>
      <c r="H324" s="927"/>
      <c r="I324" s="15" t="s">
        <v>125</v>
      </c>
      <c r="J324" s="17" t="s">
        <v>133</v>
      </c>
      <c r="K324" s="928"/>
      <c r="L324" s="943"/>
      <c r="M324" s="943"/>
    </row>
    <row r="325" spans="1:13" s="3" customFormat="1" ht="11.25" x14ac:dyDescent="0.25">
      <c r="A325" s="927"/>
      <c r="B325" s="928"/>
      <c r="C325" s="929"/>
      <c r="D325" s="927"/>
      <c r="E325" s="927"/>
      <c r="F325" s="14" t="s">
        <v>121</v>
      </c>
      <c r="G325" s="81">
        <v>4</v>
      </c>
      <c r="H325" s="927"/>
      <c r="I325" s="15" t="s">
        <v>46</v>
      </c>
      <c r="J325" s="17" t="s">
        <v>134</v>
      </c>
      <c r="K325" s="928"/>
      <c r="L325" s="943"/>
      <c r="M325" s="943"/>
    </row>
    <row r="326" spans="1:13" s="3" customFormat="1" ht="11.25" x14ac:dyDescent="0.25">
      <c r="A326" s="927"/>
      <c r="B326" s="928"/>
      <c r="C326" s="929"/>
      <c r="D326" s="927"/>
      <c r="E326" s="927"/>
      <c r="F326" s="14" t="s">
        <v>122</v>
      </c>
      <c r="G326" s="81">
        <v>4</v>
      </c>
      <c r="H326" s="927"/>
      <c r="I326" s="15" t="s">
        <v>46</v>
      </c>
      <c r="J326" s="17" t="s">
        <v>135</v>
      </c>
      <c r="K326" s="928"/>
      <c r="L326" s="943"/>
      <c r="M326" s="943"/>
    </row>
    <row r="327" spans="1:13" s="3" customFormat="1" ht="11.25" x14ac:dyDescent="0.25">
      <c r="A327" s="927"/>
      <c r="B327" s="928"/>
      <c r="C327" s="929"/>
      <c r="D327" s="927"/>
      <c r="E327" s="927"/>
      <c r="F327" s="14" t="s">
        <v>122</v>
      </c>
      <c r="G327" s="81">
        <v>4</v>
      </c>
      <c r="H327" s="927"/>
      <c r="I327" s="15" t="s">
        <v>46</v>
      </c>
      <c r="J327" s="17" t="s">
        <v>135</v>
      </c>
      <c r="K327" s="928"/>
      <c r="L327" s="943"/>
      <c r="M327" s="943"/>
    </row>
    <row r="328" spans="1:13" s="3" customFormat="1" ht="11.25" x14ac:dyDescent="0.25">
      <c r="A328" s="927"/>
      <c r="B328" s="928"/>
      <c r="C328" s="929"/>
      <c r="D328" s="927"/>
      <c r="E328" s="927"/>
      <c r="F328" s="14" t="s">
        <v>123</v>
      </c>
      <c r="G328" s="81">
        <v>4</v>
      </c>
      <c r="H328" s="927"/>
      <c r="I328" s="15" t="s">
        <v>46</v>
      </c>
      <c r="J328" s="17" t="s">
        <v>134</v>
      </c>
      <c r="K328" s="928"/>
      <c r="L328" s="943"/>
      <c r="M328" s="943"/>
    </row>
    <row r="329" spans="1:13" s="3" customFormat="1" ht="11.25" x14ac:dyDescent="0.25">
      <c r="A329" s="927"/>
      <c r="B329" s="928"/>
      <c r="C329" s="929"/>
      <c r="D329" s="927"/>
      <c r="E329" s="927"/>
      <c r="F329" s="14" t="s">
        <v>124</v>
      </c>
      <c r="G329" s="81">
        <v>2</v>
      </c>
      <c r="H329" s="927"/>
      <c r="I329" s="15" t="s">
        <v>46</v>
      </c>
      <c r="J329" s="17" t="s">
        <v>135</v>
      </c>
      <c r="K329" s="928"/>
      <c r="L329" s="943"/>
      <c r="M329" s="943"/>
    </row>
    <row r="330" spans="1:13" s="4" customFormat="1" ht="11.25" x14ac:dyDescent="0.25">
      <c r="A330" s="927"/>
      <c r="B330" s="928"/>
      <c r="C330" s="929"/>
      <c r="D330" s="927"/>
      <c r="E330" s="927"/>
      <c r="F330" s="14" t="s">
        <v>106</v>
      </c>
      <c r="G330" s="81">
        <v>1</v>
      </c>
      <c r="H330" s="927"/>
      <c r="I330" s="15"/>
      <c r="J330" s="17"/>
      <c r="K330" s="928"/>
      <c r="L330" s="943"/>
      <c r="M330" s="943"/>
    </row>
    <row r="331" spans="1:13" s="3" customFormat="1" ht="11.25" x14ac:dyDescent="0.25">
      <c r="A331" s="927" t="s">
        <v>7363</v>
      </c>
      <c r="B331" s="928" t="s">
        <v>6729</v>
      </c>
      <c r="C331" s="929" t="s">
        <v>535</v>
      </c>
      <c r="D331" s="927" t="s">
        <v>137</v>
      </c>
      <c r="E331" s="927" t="s">
        <v>535</v>
      </c>
      <c r="F331" s="14" t="s">
        <v>136</v>
      </c>
      <c r="G331" s="80">
        <v>250</v>
      </c>
      <c r="H331" s="927" t="s">
        <v>6682</v>
      </c>
      <c r="I331" s="15" t="s">
        <v>46</v>
      </c>
      <c r="J331" s="17" t="s">
        <v>138</v>
      </c>
      <c r="K331" s="928">
        <v>1</v>
      </c>
      <c r="L331" s="943"/>
      <c r="M331" s="943"/>
    </row>
    <row r="332" spans="1:13" s="4" customFormat="1" ht="11.25" x14ac:dyDescent="0.25">
      <c r="A332" s="927"/>
      <c r="B332" s="928"/>
      <c r="C332" s="929"/>
      <c r="D332" s="927"/>
      <c r="E332" s="927"/>
      <c r="F332" s="14" t="s">
        <v>568</v>
      </c>
      <c r="G332" s="80">
        <v>1</v>
      </c>
      <c r="H332" s="927"/>
      <c r="I332" s="15"/>
      <c r="J332" s="17"/>
      <c r="K332" s="928"/>
      <c r="L332" s="943"/>
      <c r="M332" s="943"/>
    </row>
    <row r="333" spans="1:13" s="3" customFormat="1" ht="11.25" x14ac:dyDescent="0.25">
      <c r="A333" s="927"/>
      <c r="B333" s="928"/>
      <c r="C333" s="929"/>
      <c r="D333" s="927"/>
      <c r="E333" s="927"/>
      <c r="F333" s="14" t="s">
        <v>569</v>
      </c>
      <c r="G333" s="80">
        <v>984</v>
      </c>
      <c r="H333" s="927"/>
      <c r="I333" s="15" t="s">
        <v>46</v>
      </c>
      <c r="J333" s="17" t="s">
        <v>139</v>
      </c>
      <c r="K333" s="928"/>
      <c r="L333" s="943"/>
      <c r="M333" s="943"/>
    </row>
    <row r="334" spans="1:13" s="3" customFormat="1" ht="11.25" x14ac:dyDescent="0.25">
      <c r="A334" s="927" t="s">
        <v>7364</v>
      </c>
      <c r="B334" s="928" t="s">
        <v>6729</v>
      </c>
      <c r="C334" s="929" t="s">
        <v>535</v>
      </c>
      <c r="D334" s="927" t="s">
        <v>143</v>
      </c>
      <c r="E334" s="927" t="s">
        <v>535</v>
      </c>
      <c r="F334" s="19" t="s">
        <v>140</v>
      </c>
      <c r="G334" s="95">
        <v>1</v>
      </c>
      <c r="H334" s="927" t="s">
        <v>6682</v>
      </c>
      <c r="I334" s="20" t="s">
        <v>144</v>
      </c>
      <c r="J334" s="21" t="s">
        <v>145</v>
      </c>
      <c r="K334" s="928">
        <v>1</v>
      </c>
      <c r="L334" s="943"/>
      <c r="M334" s="943"/>
    </row>
    <row r="335" spans="1:13" s="3" customFormat="1" ht="11.25" x14ac:dyDescent="0.25">
      <c r="A335" s="927"/>
      <c r="B335" s="928"/>
      <c r="C335" s="929"/>
      <c r="D335" s="927"/>
      <c r="E335" s="927"/>
      <c r="F335" s="19" t="s">
        <v>141</v>
      </c>
      <c r="G335" s="95">
        <v>4</v>
      </c>
      <c r="H335" s="927"/>
      <c r="I335" s="20"/>
      <c r="J335" s="21"/>
      <c r="K335" s="928"/>
      <c r="L335" s="943"/>
      <c r="M335" s="943"/>
    </row>
    <row r="336" spans="1:13" s="3" customFormat="1" ht="11.25" x14ac:dyDescent="0.25">
      <c r="A336" s="927"/>
      <c r="B336" s="928"/>
      <c r="C336" s="929"/>
      <c r="D336" s="927"/>
      <c r="E336" s="927"/>
      <c r="F336" s="19" t="s">
        <v>142</v>
      </c>
      <c r="G336" s="95">
        <v>1</v>
      </c>
      <c r="H336" s="927"/>
      <c r="I336" s="20" t="s">
        <v>146</v>
      </c>
      <c r="J336" s="21" t="s">
        <v>147</v>
      </c>
      <c r="K336" s="928"/>
      <c r="L336" s="943"/>
      <c r="M336" s="943"/>
    </row>
    <row r="337" spans="1:13" s="3" customFormat="1" ht="11.25" x14ac:dyDescent="0.25">
      <c r="A337" s="927" t="s">
        <v>7365</v>
      </c>
      <c r="B337" s="928" t="s">
        <v>6729</v>
      </c>
      <c r="C337" s="929" t="s">
        <v>535</v>
      </c>
      <c r="D337" s="927" t="s">
        <v>7156</v>
      </c>
      <c r="E337" s="927" t="s">
        <v>535</v>
      </c>
      <c r="F337" s="19" t="s">
        <v>159</v>
      </c>
      <c r="G337" s="95">
        <v>68</v>
      </c>
      <c r="H337" s="927" t="s">
        <v>6682</v>
      </c>
      <c r="I337" s="20" t="s">
        <v>162</v>
      </c>
      <c r="J337" s="13"/>
      <c r="K337" s="928">
        <v>1</v>
      </c>
      <c r="L337" s="943"/>
      <c r="M337" s="943"/>
    </row>
    <row r="338" spans="1:13" s="3" customFormat="1" ht="11.25" x14ac:dyDescent="0.25">
      <c r="A338" s="927"/>
      <c r="B338" s="928"/>
      <c r="C338" s="929"/>
      <c r="D338" s="927"/>
      <c r="E338" s="927"/>
      <c r="F338" s="19" t="s">
        <v>160</v>
      </c>
      <c r="G338" s="95">
        <v>68</v>
      </c>
      <c r="H338" s="927"/>
      <c r="I338" s="23"/>
      <c r="J338" s="13"/>
      <c r="K338" s="928"/>
      <c r="L338" s="943"/>
      <c r="M338" s="943"/>
    </row>
    <row r="339" spans="1:13" s="3" customFormat="1" ht="11.25" x14ac:dyDescent="0.25">
      <c r="A339" s="927"/>
      <c r="B339" s="928"/>
      <c r="C339" s="929"/>
      <c r="D339" s="927"/>
      <c r="E339" s="927"/>
      <c r="F339" s="19" t="s">
        <v>161</v>
      </c>
      <c r="G339" s="95">
        <v>1</v>
      </c>
      <c r="H339" s="927"/>
      <c r="I339" s="20" t="s">
        <v>162</v>
      </c>
      <c r="J339" s="13"/>
      <c r="K339" s="928"/>
      <c r="L339" s="943"/>
      <c r="M339" s="943"/>
    </row>
    <row r="340" spans="1:13" s="3" customFormat="1" ht="11.25" x14ac:dyDescent="0.25">
      <c r="A340" s="927" t="s">
        <v>7366</v>
      </c>
      <c r="B340" s="928" t="s">
        <v>6729</v>
      </c>
      <c r="C340" s="929" t="s">
        <v>535</v>
      </c>
      <c r="D340" s="927" t="s">
        <v>154</v>
      </c>
      <c r="E340" s="927" t="s">
        <v>535</v>
      </c>
      <c r="F340" s="22" t="s">
        <v>148</v>
      </c>
      <c r="G340" s="95">
        <v>16</v>
      </c>
      <c r="H340" s="927" t="s">
        <v>6682</v>
      </c>
      <c r="I340" s="22" t="s">
        <v>155</v>
      </c>
      <c r="J340" s="22"/>
      <c r="K340" s="928">
        <v>1</v>
      </c>
      <c r="L340" s="943"/>
      <c r="M340" s="943"/>
    </row>
    <row r="341" spans="1:13" s="3" customFormat="1" ht="11.25" x14ac:dyDescent="0.25">
      <c r="A341" s="927"/>
      <c r="B341" s="928"/>
      <c r="C341" s="929"/>
      <c r="D341" s="927"/>
      <c r="E341" s="927"/>
      <c r="F341" s="19" t="s">
        <v>148</v>
      </c>
      <c r="G341" s="161">
        <v>16</v>
      </c>
      <c r="H341" s="927"/>
      <c r="I341" s="22" t="s">
        <v>155</v>
      </c>
      <c r="J341" s="22"/>
      <c r="K341" s="928"/>
      <c r="L341" s="943"/>
      <c r="M341" s="943"/>
    </row>
    <row r="342" spans="1:13" s="3" customFormat="1" ht="11.25" x14ac:dyDescent="0.25">
      <c r="A342" s="927"/>
      <c r="B342" s="928"/>
      <c r="C342" s="929"/>
      <c r="D342" s="927"/>
      <c r="E342" s="927"/>
      <c r="F342" s="19" t="s">
        <v>149</v>
      </c>
      <c r="G342" s="161">
        <v>18</v>
      </c>
      <c r="H342" s="927"/>
      <c r="I342" s="22" t="s">
        <v>155</v>
      </c>
      <c r="J342" s="22"/>
      <c r="K342" s="928"/>
      <c r="L342" s="943"/>
      <c r="M342" s="943"/>
    </row>
    <row r="343" spans="1:13" s="3" customFormat="1" ht="11.25" x14ac:dyDescent="0.25">
      <c r="A343" s="927"/>
      <c r="B343" s="928"/>
      <c r="C343" s="929"/>
      <c r="D343" s="927"/>
      <c r="E343" s="927"/>
      <c r="F343" s="19" t="s">
        <v>150</v>
      </c>
      <c r="G343" s="161">
        <v>13</v>
      </c>
      <c r="H343" s="927"/>
      <c r="I343" s="22" t="s">
        <v>156</v>
      </c>
      <c r="J343" s="22" t="s">
        <v>157</v>
      </c>
      <c r="K343" s="928"/>
      <c r="L343" s="943"/>
      <c r="M343" s="943"/>
    </row>
    <row r="344" spans="1:13" s="3" customFormat="1" ht="11.25" x14ac:dyDescent="0.25">
      <c r="A344" s="927"/>
      <c r="B344" s="928"/>
      <c r="C344" s="929"/>
      <c r="D344" s="927"/>
      <c r="E344" s="927"/>
      <c r="F344" s="19" t="s">
        <v>151</v>
      </c>
      <c r="G344" s="161">
        <v>5</v>
      </c>
      <c r="H344" s="927"/>
      <c r="I344" s="22" t="s">
        <v>158</v>
      </c>
      <c r="J344" s="22"/>
      <c r="K344" s="928"/>
      <c r="L344" s="943"/>
      <c r="M344" s="943"/>
    </row>
    <row r="345" spans="1:13" s="3" customFormat="1" ht="11.25" x14ac:dyDescent="0.25">
      <c r="A345" s="927"/>
      <c r="B345" s="928"/>
      <c r="C345" s="929"/>
      <c r="D345" s="927"/>
      <c r="E345" s="927"/>
      <c r="F345" s="19" t="s">
        <v>152</v>
      </c>
      <c r="G345" s="161">
        <v>7</v>
      </c>
      <c r="H345" s="927"/>
      <c r="I345" s="22"/>
      <c r="J345" s="22"/>
      <c r="K345" s="928"/>
      <c r="L345" s="943"/>
      <c r="M345" s="943"/>
    </row>
    <row r="346" spans="1:13" s="3" customFormat="1" ht="11.25" x14ac:dyDescent="0.25">
      <c r="A346" s="927"/>
      <c r="B346" s="928"/>
      <c r="C346" s="929"/>
      <c r="D346" s="927"/>
      <c r="E346" s="927"/>
      <c r="F346" s="19" t="s">
        <v>153</v>
      </c>
      <c r="G346" s="95">
        <v>21</v>
      </c>
      <c r="H346" s="927"/>
      <c r="I346" s="22"/>
      <c r="J346" s="22"/>
      <c r="K346" s="928"/>
      <c r="L346" s="943"/>
      <c r="M346" s="943"/>
    </row>
    <row r="347" spans="1:13" ht="11.25" x14ac:dyDescent="0.25">
      <c r="A347" s="927"/>
      <c r="B347" s="928"/>
      <c r="C347" s="929"/>
      <c r="D347" s="927"/>
      <c r="E347" s="927"/>
      <c r="F347" s="47" t="s">
        <v>4401</v>
      </c>
      <c r="G347" s="116">
        <v>41</v>
      </c>
      <c r="H347" s="927"/>
      <c r="I347" s="75" t="s">
        <v>4409</v>
      </c>
      <c r="J347" s="75" t="s">
        <v>4410</v>
      </c>
      <c r="K347" s="928"/>
      <c r="L347" s="943"/>
      <c r="M347" s="943"/>
    </row>
    <row r="348" spans="1:13" ht="11.25" x14ac:dyDescent="0.25">
      <c r="A348" s="927"/>
      <c r="B348" s="928"/>
      <c r="C348" s="929"/>
      <c r="D348" s="927"/>
      <c r="E348" s="927"/>
      <c r="F348" s="47" t="s">
        <v>4402</v>
      </c>
      <c r="G348" s="116">
        <v>3</v>
      </c>
      <c r="H348" s="927"/>
      <c r="I348" s="75" t="s">
        <v>4411</v>
      </c>
      <c r="J348" s="75"/>
      <c r="K348" s="928"/>
      <c r="L348" s="943"/>
      <c r="M348" s="943"/>
    </row>
    <row r="349" spans="1:13" ht="11.25" x14ac:dyDescent="0.25">
      <c r="A349" s="927"/>
      <c r="B349" s="928"/>
      <c r="C349" s="929"/>
      <c r="D349" s="927"/>
      <c r="E349" s="927"/>
      <c r="F349" s="47" t="s">
        <v>4403</v>
      </c>
      <c r="G349" s="116">
        <v>1</v>
      </c>
      <c r="H349" s="927"/>
      <c r="I349" s="75" t="s">
        <v>4409</v>
      </c>
      <c r="J349" s="75" t="s">
        <v>4412</v>
      </c>
      <c r="K349" s="928"/>
      <c r="L349" s="943"/>
      <c r="M349" s="943"/>
    </row>
    <row r="350" spans="1:13" ht="11.25" x14ac:dyDescent="0.25">
      <c r="A350" s="927"/>
      <c r="B350" s="928"/>
      <c r="C350" s="929"/>
      <c r="D350" s="927"/>
      <c r="E350" s="927"/>
      <c r="F350" s="47" t="s">
        <v>4404</v>
      </c>
      <c r="G350" s="116">
        <v>3</v>
      </c>
      <c r="H350" s="927"/>
      <c r="I350" s="75" t="s">
        <v>4413</v>
      </c>
      <c r="J350" s="75" t="s">
        <v>4414</v>
      </c>
      <c r="K350" s="928"/>
      <c r="L350" s="943"/>
      <c r="M350" s="943"/>
    </row>
    <row r="351" spans="1:13" ht="11.25" x14ac:dyDescent="0.25">
      <c r="A351" s="927"/>
      <c r="B351" s="928"/>
      <c r="C351" s="929"/>
      <c r="D351" s="927"/>
      <c r="E351" s="927"/>
      <c r="F351" s="47" t="s">
        <v>4405</v>
      </c>
      <c r="G351" s="116">
        <v>1</v>
      </c>
      <c r="H351" s="927"/>
      <c r="I351" s="75" t="s">
        <v>4413</v>
      </c>
      <c r="J351" s="75" t="s">
        <v>4415</v>
      </c>
      <c r="K351" s="928"/>
      <c r="L351" s="943"/>
      <c r="M351" s="943"/>
    </row>
    <row r="352" spans="1:13" ht="11.25" x14ac:dyDescent="0.25">
      <c r="A352" s="927"/>
      <c r="B352" s="928"/>
      <c r="C352" s="929"/>
      <c r="D352" s="927"/>
      <c r="E352" s="927"/>
      <c r="F352" s="47" t="s">
        <v>4406</v>
      </c>
      <c r="G352" s="116">
        <v>2</v>
      </c>
      <c r="H352" s="927"/>
      <c r="I352" s="75" t="s">
        <v>4413</v>
      </c>
      <c r="J352" s="75" t="s">
        <v>4416</v>
      </c>
      <c r="K352" s="928"/>
      <c r="L352" s="943"/>
      <c r="M352" s="943"/>
    </row>
    <row r="353" spans="1:13" ht="11.25" x14ac:dyDescent="0.25">
      <c r="A353" s="927"/>
      <c r="B353" s="928"/>
      <c r="C353" s="929"/>
      <c r="D353" s="927"/>
      <c r="E353" s="927"/>
      <c r="F353" s="47" t="s">
        <v>4407</v>
      </c>
      <c r="G353" s="116">
        <v>1</v>
      </c>
      <c r="H353" s="927"/>
      <c r="I353" s="75" t="s">
        <v>4417</v>
      </c>
      <c r="J353" s="75" t="s">
        <v>4418</v>
      </c>
      <c r="K353" s="928"/>
      <c r="L353" s="943"/>
      <c r="M353" s="943"/>
    </row>
    <row r="354" spans="1:13" ht="11.25" x14ac:dyDescent="0.25">
      <c r="A354" s="927"/>
      <c r="B354" s="928"/>
      <c r="C354" s="929"/>
      <c r="D354" s="927"/>
      <c r="E354" s="927"/>
      <c r="F354" s="47" t="s">
        <v>4408</v>
      </c>
      <c r="G354" s="116">
        <v>2</v>
      </c>
      <c r="H354" s="927"/>
      <c r="I354" s="75"/>
      <c r="J354" s="75"/>
      <c r="K354" s="928"/>
      <c r="L354" s="943"/>
      <c r="M354" s="943"/>
    </row>
    <row r="355" spans="1:13" s="3" customFormat="1" ht="11.25" x14ac:dyDescent="0.25">
      <c r="A355" s="927" t="s">
        <v>7367</v>
      </c>
      <c r="B355" s="928" t="s">
        <v>163</v>
      </c>
      <c r="C355" s="929" t="s">
        <v>535</v>
      </c>
      <c r="D355" s="927" t="s">
        <v>7157</v>
      </c>
      <c r="E355" s="927" t="s">
        <v>535</v>
      </c>
      <c r="F355" s="19" t="s">
        <v>595</v>
      </c>
      <c r="G355" s="95">
        <v>4</v>
      </c>
      <c r="H355" s="927" t="s">
        <v>6682</v>
      </c>
      <c r="I355" s="20"/>
      <c r="J355" s="19"/>
      <c r="K355" s="928">
        <v>1</v>
      </c>
      <c r="L355" s="943"/>
      <c r="M355" s="943"/>
    </row>
    <row r="356" spans="1:13" s="3" customFormat="1" ht="11.25" x14ac:dyDescent="0.25">
      <c r="A356" s="927"/>
      <c r="B356" s="928"/>
      <c r="C356" s="929"/>
      <c r="D356" s="927"/>
      <c r="E356" s="927"/>
      <c r="F356" s="19" t="s">
        <v>596</v>
      </c>
      <c r="G356" s="95">
        <v>4</v>
      </c>
      <c r="H356" s="927"/>
      <c r="I356" s="20"/>
      <c r="J356" s="19"/>
      <c r="K356" s="928"/>
      <c r="L356" s="943"/>
      <c r="M356" s="943"/>
    </row>
    <row r="357" spans="1:13" s="3" customFormat="1" ht="11.25" x14ac:dyDescent="0.25">
      <c r="A357" s="927" t="s">
        <v>5054</v>
      </c>
      <c r="B357" s="928" t="s">
        <v>716</v>
      </c>
      <c r="C357" s="1059" t="s">
        <v>739</v>
      </c>
      <c r="D357" s="949" t="s">
        <v>1834</v>
      </c>
      <c r="E357" s="154" t="s">
        <v>739</v>
      </c>
      <c r="F357" s="12" t="s">
        <v>76</v>
      </c>
      <c r="G357" s="159">
        <v>1</v>
      </c>
      <c r="H357" s="1061" t="s">
        <v>6682</v>
      </c>
      <c r="I357" s="12"/>
      <c r="J357" s="13"/>
      <c r="K357" s="928">
        <v>1</v>
      </c>
      <c r="L357" s="943"/>
      <c r="M357" s="943"/>
    </row>
    <row r="358" spans="1:13" s="3" customFormat="1" ht="11.25" x14ac:dyDescent="0.25">
      <c r="A358" s="927"/>
      <c r="B358" s="928"/>
      <c r="C358" s="1059"/>
      <c r="D358" s="950"/>
      <c r="E358" s="154" t="s">
        <v>735</v>
      </c>
      <c r="F358" s="12" t="s">
        <v>76</v>
      </c>
      <c r="G358" s="159">
        <v>1</v>
      </c>
      <c r="H358" s="1062"/>
      <c r="I358" s="12"/>
      <c r="J358" s="13"/>
      <c r="K358" s="928"/>
      <c r="L358" s="943"/>
      <c r="M358" s="943"/>
    </row>
    <row r="359" spans="1:13" s="3" customFormat="1" ht="22.5" x14ac:dyDescent="0.25">
      <c r="A359" s="154" t="s">
        <v>5055</v>
      </c>
      <c r="B359" s="155" t="s">
        <v>714</v>
      </c>
      <c r="C359" s="213" t="s">
        <v>739</v>
      </c>
      <c r="D359" s="154" t="s">
        <v>5129</v>
      </c>
      <c r="E359" s="154" t="s">
        <v>739</v>
      </c>
      <c r="F359" s="12" t="s">
        <v>5129</v>
      </c>
      <c r="G359" s="95">
        <v>1</v>
      </c>
      <c r="H359" s="80" t="s">
        <v>6682</v>
      </c>
      <c r="I359" s="20"/>
      <c r="J359" s="19"/>
      <c r="K359" s="171">
        <v>1</v>
      </c>
      <c r="L359" s="833"/>
      <c r="M359" s="866"/>
    </row>
    <row r="360" spans="1:13" s="4" customFormat="1" ht="11.25" x14ac:dyDescent="0.25">
      <c r="A360" s="927" t="s">
        <v>5056</v>
      </c>
      <c r="B360" s="928" t="s">
        <v>1835</v>
      </c>
      <c r="C360" s="946" t="s">
        <v>739</v>
      </c>
      <c r="D360" s="927" t="s">
        <v>6786</v>
      </c>
      <c r="E360" s="927" t="s">
        <v>4066</v>
      </c>
      <c r="F360" s="12" t="s">
        <v>537</v>
      </c>
      <c r="G360" s="80">
        <v>10</v>
      </c>
      <c r="H360" s="927" t="s">
        <v>6682</v>
      </c>
      <c r="I360" s="15"/>
      <c r="J360" s="13"/>
      <c r="K360" s="928">
        <v>1</v>
      </c>
      <c r="L360" s="987"/>
      <c r="M360" s="941"/>
    </row>
    <row r="361" spans="1:13" s="4" customFormat="1" ht="11.25" x14ac:dyDescent="0.25">
      <c r="A361" s="927"/>
      <c r="B361" s="928"/>
      <c r="C361" s="946"/>
      <c r="D361" s="927"/>
      <c r="E361" s="927"/>
      <c r="F361" s="12" t="s">
        <v>538</v>
      </c>
      <c r="G361" s="80">
        <v>10</v>
      </c>
      <c r="H361" s="927"/>
      <c r="I361" s="15"/>
      <c r="J361" s="13"/>
      <c r="K361" s="928"/>
      <c r="L361" s="988"/>
      <c r="M361" s="944"/>
    </row>
    <row r="362" spans="1:13" s="4" customFormat="1" ht="11.25" x14ac:dyDescent="0.25">
      <c r="A362" s="927"/>
      <c r="B362" s="928"/>
      <c r="C362" s="946"/>
      <c r="D362" s="927"/>
      <c r="E362" s="927"/>
      <c r="F362" s="12" t="s">
        <v>6670</v>
      </c>
      <c r="G362" s="159">
        <v>1</v>
      </c>
      <c r="H362" s="927"/>
      <c r="I362" s="12"/>
      <c r="J362" s="13"/>
      <c r="K362" s="928"/>
      <c r="L362" s="988"/>
      <c r="M362" s="944"/>
    </row>
    <row r="363" spans="1:13" s="3" customFormat="1" ht="11.25" x14ac:dyDescent="0.25">
      <c r="A363" s="927"/>
      <c r="B363" s="928"/>
      <c r="C363" s="946"/>
      <c r="D363" s="927"/>
      <c r="E363" s="927"/>
      <c r="F363" s="12" t="s">
        <v>1608</v>
      </c>
      <c r="G363" s="80">
        <v>2</v>
      </c>
      <c r="H363" s="927"/>
      <c r="I363" s="15"/>
      <c r="J363" s="17"/>
      <c r="K363" s="928"/>
      <c r="L363" s="988"/>
      <c r="M363" s="944"/>
    </row>
    <row r="364" spans="1:13" s="3" customFormat="1" ht="11.25" x14ac:dyDescent="0.25">
      <c r="A364" s="927"/>
      <c r="B364" s="928"/>
      <c r="C364" s="946"/>
      <c r="D364" s="927"/>
      <c r="E364" s="927"/>
      <c r="F364" s="12" t="s">
        <v>1609</v>
      </c>
      <c r="G364" s="80">
        <v>2</v>
      </c>
      <c r="H364" s="927"/>
      <c r="I364" s="15"/>
      <c r="J364" s="17"/>
      <c r="K364" s="928"/>
      <c r="L364" s="988"/>
      <c r="M364" s="944"/>
    </row>
    <row r="365" spans="1:13" s="3" customFormat="1" ht="11.25" x14ac:dyDescent="0.25">
      <c r="A365" s="927"/>
      <c r="B365" s="928"/>
      <c r="C365" s="946"/>
      <c r="D365" s="927"/>
      <c r="E365" s="927"/>
      <c r="F365" s="12" t="s">
        <v>1610</v>
      </c>
      <c r="G365" s="159">
        <v>1</v>
      </c>
      <c r="H365" s="927"/>
      <c r="I365" s="12"/>
      <c r="J365" s="13"/>
      <c r="K365" s="928"/>
      <c r="L365" s="988"/>
      <c r="M365" s="944"/>
    </row>
    <row r="366" spans="1:13" s="3" customFormat="1" ht="11.25" x14ac:dyDescent="0.25">
      <c r="A366" s="927"/>
      <c r="B366" s="928"/>
      <c r="C366" s="946"/>
      <c r="D366" s="927"/>
      <c r="E366" s="927"/>
      <c r="F366" s="19" t="s">
        <v>1611</v>
      </c>
      <c r="G366" s="95">
        <v>1</v>
      </c>
      <c r="H366" s="927"/>
      <c r="I366" s="20" t="s">
        <v>81</v>
      </c>
      <c r="J366" s="19" t="s">
        <v>1612</v>
      </c>
      <c r="K366" s="928"/>
      <c r="L366" s="989"/>
      <c r="M366" s="942"/>
    </row>
    <row r="367" spans="1:13" s="3" customFormat="1" ht="11.25" x14ac:dyDescent="0.25">
      <c r="A367" s="927" t="s">
        <v>5867</v>
      </c>
      <c r="B367" s="928" t="s">
        <v>1835</v>
      </c>
      <c r="C367" s="946" t="s">
        <v>739</v>
      </c>
      <c r="D367" s="927" t="s">
        <v>6786</v>
      </c>
      <c r="E367" s="927" t="s">
        <v>1613</v>
      </c>
      <c r="F367" s="12" t="s">
        <v>537</v>
      </c>
      <c r="G367" s="159">
        <v>4</v>
      </c>
      <c r="H367" s="927" t="s">
        <v>6682</v>
      </c>
      <c r="I367" s="12"/>
      <c r="J367" s="13"/>
      <c r="K367" s="928">
        <v>1</v>
      </c>
      <c r="L367" s="941"/>
      <c r="M367" s="941"/>
    </row>
    <row r="368" spans="1:13" s="3" customFormat="1" ht="11.25" x14ac:dyDescent="0.25">
      <c r="A368" s="927"/>
      <c r="B368" s="928"/>
      <c r="C368" s="946"/>
      <c r="D368" s="927"/>
      <c r="E368" s="927"/>
      <c r="F368" s="12" t="s">
        <v>538</v>
      </c>
      <c r="G368" s="159">
        <v>4</v>
      </c>
      <c r="H368" s="927"/>
      <c r="I368" s="12"/>
      <c r="J368" s="13"/>
      <c r="K368" s="928"/>
      <c r="L368" s="942"/>
      <c r="M368" s="942"/>
    </row>
    <row r="369" spans="1:13" ht="11.25" x14ac:dyDescent="0.25">
      <c r="A369" s="927" t="s">
        <v>7368</v>
      </c>
      <c r="B369" s="928" t="s">
        <v>1835</v>
      </c>
      <c r="C369" s="946" t="s">
        <v>739</v>
      </c>
      <c r="D369" s="927" t="s">
        <v>6786</v>
      </c>
      <c r="E369" s="927" t="s">
        <v>4065</v>
      </c>
      <c r="F369" s="10" t="s">
        <v>4003</v>
      </c>
      <c r="G369" s="156">
        <v>1</v>
      </c>
      <c r="H369" s="927" t="s">
        <v>6682</v>
      </c>
      <c r="I369" s="48" t="s">
        <v>2651</v>
      </c>
      <c r="J369" s="48" t="s">
        <v>3068</v>
      </c>
      <c r="K369" s="928">
        <v>1</v>
      </c>
      <c r="L369" s="941"/>
      <c r="M369" s="941"/>
    </row>
    <row r="370" spans="1:13" ht="11.25" x14ac:dyDescent="0.25">
      <c r="A370" s="927"/>
      <c r="B370" s="928"/>
      <c r="C370" s="946"/>
      <c r="D370" s="927"/>
      <c r="E370" s="927"/>
      <c r="F370" s="10" t="s">
        <v>4004</v>
      </c>
      <c r="G370" s="156">
        <v>1</v>
      </c>
      <c r="H370" s="927"/>
      <c r="I370" s="48" t="s">
        <v>2651</v>
      </c>
      <c r="J370" s="48" t="s">
        <v>4005</v>
      </c>
      <c r="K370" s="928"/>
      <c r="L370" s="944"/>
      <c r="M370" s="944"/>
    </row>
    <row r="371" spans="1:13" ht="11.25" x14ac:dyDescent="0.25">
      <c r="A371" s="927"/>
      <c r="B371" s="928"/>
      <c r="C371" s="946"/>
      <c r="D371" s="927"/>
      <c r="E371" s="927"/>
      <c r="F371" s="10" t="s">
        <v>4006</v>
      </c>
      <c r="G371" s="156">
        <v>1</v>
      </c>
      <c r="H371" s="927"/>
      <c r="I371" s="48" t="s">
        <v>2651</v>
      </c>
      <c r="J371" s="48" t="s">
        <v>4005</v>
      </c>
      <c r="K371" s="928"/>
      <c r="L371" s="944"/>
      <c r="M371" s="944"/>
    </row>
    <row r="372" spans="1:13" ht="11.25" x14ac:dyDescent="0.25">
      <c r="A372" s="927"/>
      <c r="B372" s="928"/>
      <c r="C372" s="946"/>
      <c r="D372" s="927"/>
      <c r="E372" s="927"/>
      <c r="F372" s="10" t="s">
        <v>4007</v>
      </c>
      <c r="G372" s="156">
        <v>1</v>
      </c>
      <c r="H372" s="927"/>
      <c r="I372" s="48" t="s">
        <v>2651</v>
      </c>
      <c r="J372" s="48" t="s">
        <v>4005</v>
      </c>
      <c r="K372" s="928"/>
      <c r="L372" s="944"/>
      <c r="M372" s="944"/>
    </row>
    <row r="373" spans="1:13" ht="11.25" x14ac:dyDescent="0.25">
      <c r="A373" s="927"/>
      <c r="B373" s="928"/>
      <c r="C373" s="946"/>
      <c r="D373" s="927"/>
      <c r="E373" s="927"/>
      <c r="F373" s="10" t="s">
        <v>4008</v>
      </c>
      <c r="G373" s="156">
        <v>1</v>
      </c>
      <c r="H373" s="927"/>
      <c r="I373" s="48" t="s">
        <v>2651</v>
      </c>
      <c r="J373" s="48" t="s">
        <v>4005</v>
      </c>
      <c r="K373" s="928"/>
      <c r="L373" s="942"/>
      <c r="M373" s="942"/>
    </row>
    <row r="374" spans="1:13" ht="22.5" x14ac:dyDescent="0.25">
      <c r="A374" s="949" t="s">
        <v>7369</v>
      </c>
      <c r="B374" s="970" t="s">
        <v>1835</v>
      </c>
      <c r="C374" s="962" t="s">
        <v>739</v>
      </c>
      <c r="D374" s="949" t="s">
        <v>7153</v>
      </c>
      <c r="E374" s="949" t="s">
        <v>7160</v>
      </c>
      <c r="F374" s="26" t="s">
        <v>2852</v>
      </c>
      <c r="G374" s="28">
        <v>1</v>
      </c>
      <c r="H374" s="949" t="s">
        <v>6682</v>
      </c>
      <c r="I374" s="27" t="s">
        <v>46</v>
      </c>
      <c r="J374" s="48"/>
      <c r="K374" s="970">
        <v>1</v>
      </c>
      <c r="L374" s="941"/>
      <c r="M374" s="941"/>
    </row>
    <row r="375" spans="1:13" ht="22.5" x14ac:dyDescent="0.25">
      <c r="A375" s="960"/>
      <c r="B375" s="972"/>
      <c r="C375" s="963"/>
      <c r="D375" s="960"/>
      <c r="E375" s="960"/>
      <c r="F375" s="26" t="s">
        <v>2853</v>
      </c>
      <c r="G375" s="28">
        <v>3</v>
      </c>
      <c r="H375" s="960"/>
      <c r="I375" s="27" t="s">
        <v>46</v>
      </c>
      <c r="J375" s="48"/>
      <c r="K375" s="972"/>
      <c r="L375" s="944"/>
      <c r="M375" s="944"/>
    </row>
    <row r="376" spans="1:13" ht="22.5" x14ac:dyDescent="0.25">
      <c r="A376" s="960"/>
      <c r="B376" s="972"/>
      <c r="C376" s="963"/>
      <c r="D376" s="960"/>
      <c r="E376" s="960"/>
      <c r="F376" s="12" t="s">
        <v>2854</v>
      </c>
      <c r="G376" s="83">
        <v>2</v>
      </c>
      <c r="H376" s="960"/>
      <c r="I376" s="27" t="s">
        <v>46</v>
      </c>
      <c r="J376" s="48"/>
      <c r="K376" s="972"/>
      <c r="L376" s="944"/>
      <c r="M376" s="944"/>
    </row>
    <row r="377" spans="1:13" ht="22.5" x14ac:dyDescent="0.25">
      <c r="A377" s="960"/>
      <c r="B377" s="972"/>
      <c r="C377" s="963"/>
      <c r="D377" s="960"/>
      <c r="E377" s="960"/>
      <c r="F377" s="12" t="s">
        <v>2855</v>
      </c>
      <c r="G377" s="28">
        <v>1</v>
      </c>
      <c r="H377" s="960"/>
      <c r="I377" s="27" t="s">
        <v>46</v>
      </c>
      <c r="J377" s="48"/>
      <c r="K377" s="972"/>
      <c r="L377" s="944"/>
      <c r="M377" s="944"/>
    </row>
    <row r="378" spans="1:13" ht="22.5" x14ac:dyDescent="0.25">
      <c r="A378" s="960"/>
      <c r="B378" s="972"/>
      <c r="C378" s="963"/>
      <c r="D378" s="960"/>
      <c r="E378" s="960"/>
      <c r="F378" s="12" t="s">
        <v>2856</v>
      </c>
      <c r="G378" s="28">
        <v>1</v>
      </c>
      <c r="H378" s="960"/>
      <c r="I378" s="27" t="s">
        <v>46</v>
      </c>
      <c r="J378" s="48"/>
      <c r="K378" s="972"/>
      <c r="L378" s="944"/>
      <c r="M378" s="944"/>
    </row>
    <row r="379" spans="1:13" ht="22.5" x14ac:dyDescent="0.25">
      <c r="A379" s="960"/>
      <c r="B379" s="972"/>
      <c r="C379" s="963"/>
      <c r="D379" s="960"/>
      <c r="E379" s="960"/>
      <c r="F379" s="10" t="s">
        <v>2857</v>
      </c>
      <c r="G379" s="28">
        <v>1</v>
      </c>
      <c r="H379" s="960"/>
      <c r="I379" s="27" t="s">
        <v>46</v>
      </c>
      <c r="J379" s="48"/>
      <c r="K379" s="972"/>
      <c r="L379" s="944"/>
      <c r="M379" s="944"/>
    </row>
    <row r="380" spans="1:13" ht="22.5" x14ac:dyDescent="0.25">
      <c r="A380" s="960"/>
      <c r="B380" s="972"/>
      <c r="C380" s="963"/>
      <c r="D380" s="960"/>
      <c r="E380" s="960"/>
      <c r="F380" s="10" t="s">
        <v>2858</v>
      </c>
      <c r="G380" s="28">
        <v>3</v>
      </c>
      <c r="H380" s="960"/>
      <c r="I380" s="27" t="s">
        <v>46</v>
      </c>
      <c r="J380" s="48"/>
      <c r="K380" s="972"/>
      <c r="L380" s="944"/>
      <c r="M380" s="944"/>
    </row>
    <row r="381" spans="1:13" ht="22.5" x14ac:dyDescent="0.25">
      <c r="A381" s="960"/>
      <c r="B381" s="972"/>
      <c r="C381" s="963"/>
      <c r="D381" s="960"/>
      <c r="E381" s="960"/>
      <c r="F381" s="10" t="s">
        <v>2859</v>
      </c>
      <c r="G381" s="28">
        <v>1</v>
      </c>
      <c r="H381" s="960"/>
      <c r="I381" s="27" t="s">
        <v>46</v>
      </c>
      <c r="J381" s="48"/>
      <c r="K381" s="972"/>
      <c r="L381" s="944"/>
      <c r="M381" s="944"/>
    </row>
    <row r="382" spans="1:13" ht="22.5" x14ac:dyDescent="0.25">
      <c r="A382" s="960"/>
      <c r="B382" s="972"/>
      <c r="C382" s="963"/>
      <c r="D382" s="960"/>
      <c r="E382" s="960"/>
      <c r="F382" s="10" t="s">
        <v>2860</v>
      </c>
      <c r="G382" s="28">
        <v>1</v>
      </c>
      <c r="H382" s="960"/>
      <c r="I382" s="27" t="s">
        <v>46</v>
      </c>
      <c r="J382" s="48"/>
      <c r="K382" s="972"/>
      <c r="L382" s="944"/>
      <c r="M382" s="944"/>
    </row>
    <row r="383" spans="1:13" ht="22.5" x14ac:dyDescent="0.25">
      <c r="A383" s="960"/>
      <c r="B383" s="972"/>
      <c r="C383" s="963"/>
      <c r="D383" s="960"/>
      <c r="E383" s="960"/>
      <c r="F383" s="10" t="s">
        <v>2861</v>
      </c>
      <c r="G383" s="28">
        <v>1</v>
      </c>
      <c r="H383" s="960"/>
      <c r="I383" s="27" t="s">
        <v>46</v>
      </c>
      <c r="J383" s="48"/>
      <c r="K383" s="972"/>
      <c r="L383" s="944"/>
      <c r="M383" s="944"/>
    </row>
    <row r="384" spans="1:13" ht="11.25" x14ac:dyDescent="0.25">
      <c r="A384" s="960"/>
      <c r="B384" s="972"/>
      <c r="C384" s="963"/>
      <c r="D384" s="960"/>
      <c r="E384" s="960"/>
      <c r="F384" s="10" t="s">
        <v>2862</v>
      </c>
      <c r="G384" s="28">
        <v>1</v>
      </c>
      <c r="H384" s="960"/>
      <c r="I384" s="27" t="s">
        <v>46</v>
      </c>
      <c r="J384" s="48"/>
      <c r="K384" s="972"/>
      <c r="L384" s="944"/>
      <c r="M384" s="944"/>
    </row>
    <row r="385" spans="1:13" ht="22.5" x14ac:dyDescent="0.25">
      <c r="A385" s="950"/>
      <c r="B385" s="971"/>
      <c r="C385" s="1060"/>
      <c r="D385" s="950"/>
      <c r="E385" s="950"/>
      <c r="F385" s="10" t="s">
        <v>2863</v>
      </c>
      <c r="G385" s="28">
        <v>1</v>
      </c>
      <c r="H385" s="950"/>
      <c r="I385" s="27" t="s">
        <v>46</v>
      </c>
      <c r="J385" s="48"/>
      <c r="K385" s="971"/>
      <c r="L385" s="942"/>
      <c r="M385" s="942"/>
    </row>
    <row r="386" spans="1:13" s="3" customFormat="1" ht="11.25" x14ac:dyDescent="0.25">
      <c r="A386" s="927" t="s">
        <v>5057</v>
      </c>
      <c r="B386" s="928" t="s">
        <v>715</v>
      </c>
      <c r="C386" s="946" t="s">
        <v>739</v>
      </c>
      <c r="D386" s="927" t="s">
        <v>7155</v>
      </c>
      <c r="E386" s="927" t="s">
        <v>739</v>
      </c>
      <c r="F386" s="14" t="s">
        <v>83</v>
      </c>
      <c r="G386" s="82">
        <v>114</v>
      </c>
      <c r="H386" s="927" t="s">
        <v>6682</v>
      </c>
      <c r="I386" s="15" t="s">
        <v>74</v>
      </c>
      <c r="J386" s="17">
        <v>90715</v>
      </c>
      <c r="K386" s="928">
        <v>1</v>
      </c>
      <c r="L386" s="943"/>
      <c r="M386" s="943"/>
    </row>
    <row r="387" spans="1:13" s="3" customFormat="1" ht="11.25" x14ac:dyDescent="0.25">
      <c r="A387" s="927"/>
      <c r="B387" s="928"/>
      <c r="C387" s="946"/>
      <c r="D387" s="927"/>
      <c r="E387" s="927"/>
      <c r="F387" s="14" t="s">
        <v>84</v>
      </c>
      <c r="G387" s="80">
        <v>39</v>
      </c>
      <c r="H387" s="927"/>
      <c r="I387" s="15" t="s">
        <v>74</v>
      </c>
      <c r="J387" s="17">
        <v>90713</v>
      </c>
      <c r="K387" s="928"/>
      <c r="L387" s="943"/>
      <c r="M387" s="943"/>
    </row>
    <row r="388" spans="1:13" s="3" customFormat="1" ht="11.25" x14ac:dyDescent="0.25">
      <c r="A388" s="927"/>
      <c r="B388" s="928"/>
      <c r="C388" s="946"/>
      <c r="D388" s="927"/>
      <c r="E388" s="927"/>
      <c r="F388" s="14" t="s">
        <v>83</v>
      </c>
      <c r="G388" s="80">
        <v>3</v>
      </c>
      <c r="H388" s="927"/>
      <c r="I388" s="15" t="s">
        <v>74</v>
      </c>
      <c r="J388" s="17" t="s">
        <v>1614</v>
      </c>
      <c r="K388" s="928"/>
      <c r="L388" s="943"/>
      <c r="M388" s="943"/>
    </row>
    <row r="389" spans="1:13" s="3" customFormat="1" ht="11.25" x14ac:dyDescent="0.25">
      <c r="A389" s="927"/>
      <c r="B389" s="928"/>
      <c r="C389" s="946"/>
      <c r="D389" s="927"/>
      <c r="E389" s="927"/>
      <c r="F389" s="14" t="s">
        <v>84</v>
      </c>
      <c r="G389" s="80">
        <v>7</v>
      </c>
      <c r="H389" s="927"/>
      <c r="I389" s="15" t="s">
        <v>74</v>
      </c>
      <c r="J389" s="17" t="s">
        <v>1614</v>
      </c>
      <c r="K389" s="928"/>
      <c r="L389" s="943"/>
      <c r="M389" s="943"/>
    </row>
    <row r="390" spans="1:13" s="3" customFormat="1" ht="11.25" x14ac:dyDescent="0.25">
      <c r="A390" s="927"/>
      <c r="B390" s="928"/>
      <c r="C390" s="946"/>
      <c r="D390" s="927"/>
      <c r="E390" s="927"/>
      <c r="F390" s="14" t="s">
        <v>83</v>
      </c>
      <c r="G390" s="80">
        <v>4</v>
      </c>
      <c r="H390" s="927"/>
      <c r="I390" s="15" t="s">
        <v>74</v>
      </c>
      <c r="J390" s="17" t="s">
        <v>1615</v>
      </c>
      <c r="K390" s="928"/>
      <c r="L390" s="943"/>
      <c r="M390" s="943"/>
    </row>
    <row r="391" spans="1:13" s="3" customFormat="1" ht="11.25" x14ac:dyDescent="0.25">
      <c r="A391" s="927"/>
      <c r="B391" s="928"/>
      <c r="C391" s="946"/>
      <c r="D391" s="927"/>
      <c r="E391" s="927"/>
      <c r="F391" s="14" t="s">
        <v>84</v>
      </c>
      <c r="G391" s="82">
        <v>16</v>
      </c>
      <c r="H391" s="927"/>
      <c r="I391" s="15" t="s">
        <v>74</v>
      </c>
      <c r="J391" s="17" t="s">
        <v>1615</v>
      </c>
      <c r="K391" s="928"/>
      <c r="L391" s="943"/>
      <c r="M391" s="943"/>
    </row>
    <row r="392" spans="1:13" s="3" customFormat="1" ht="11.25" x14ac:dyDescent="0.25">
      <c r="A392" s="927"/>
      <c r="B392" s="928"/>
      <c r="C392" s="946"/>
      <c r="D392" s="927"/>
      <c r="E392" s="927"/>
      <c r="F392" s="14" t="s">
        <v>1616</v>
      </c>
      <c r="G392" s="82">
        <v>21</v>
      </c>
      <c r="H392" s="927"/>
      <c r="I392" s="15" t="s">
        <v>74</v>
      </c>
      <c r="J392" s="17" t="s">
        <v>1615</v>
      </c>
      <c r="K392" s="928"/>
      <c r="L392" s="943"/>
      <c r="M392" s="943"/>
    </row>
    <row r="393" spans="1:13" s="3" customFormat="1" ht="11.25" x14ac:dyDescent="0.25">
      <c r="A393" s="927"/>
      <c r="B393" s="928"/>
      <c r="C393" s="946"/>
      <c r="D393" s="927"/>
      <c r="E393" s="927"/>
      <c r="F393" s="14" t="s">
        <v>85</v>
      </c>
      <c r="G393" s="80">
        <v>278</v>
      </c>
      <c r="H393" s="927"/>
      <c r="I393" s="15" t="s">
        <v>74</v>
      </c>
      <c r="J393" s="17">
        <v>90740</v>
      </c>
      <c r="K393" s="928"/>
      <c r="L393" s="943"/>
      <c r="M393" s="943"/>
    </row>
    <row r="394" spans="1:13" s="3" customFormat="1" ht="11.25" x14ac:dyDescent="0.25">
      <c r="A394" s="927"/>
      <c r="B394" s="928"/>
      <c r="C394" s="946"/>
      <c r="D394" s="927"/>
      <c r="E394" s="927"/>
      <c r="F394" s="14" t="s">
        <v>1617</v>
      </c>
      <c r="G394" s="80">
        <v>115</v>
      </c>
      <c r="H394" s="927"/>
      <c r="I394" s="15" t="s">
        <v>74</v>
      </c>
      <c r="J394" s="17" t="s">
        <v>1615</v>
      </c>
      <c r="K394" s="928"/>
      <c r="L394" s="943"/>
      <c r="M394" s="943"/>
    </row>
    <row r="395" spans="1:13" s="3" customFormat="1" ht="11.25" x14ac:dyDescent="0.25">
      <c r="A395" s="927"/>
      <c r="B395" s="928"/>
      <c r="C395" s="946"/>
      <c r="D395" s="927"/>
      <c r="E395" s="927"/>
      <c r="F395" s="14" t="s">
        <v>1617</v>
      </c>
      <c r="G395" s="80">
        <v>850</v>
      </c>
      <c r="H395" s="927"/>
      <c r="I395" s="15" t="s">
        <v>74</v>
      </c>
      <c r="J395" s="17" t="s">
        <v>1614</v>
      </c>
      <c r="K395" s="928"/>
      <c r="L395" s="943"/>
      <c r="M395" s="943"/>
    </row>
    <row r="396" spans="1:13" s="3" customFormat="1" ht="11.25" x14ac:dyDescent="0.25">
      <c r="A396" s="927"/>
      <c r="B396" s="928"/>
      <c r="C396" s="946"/>
      <c r="D396" s="927"/>
      <c r="E396" s="927"/>
      <c r="F396" s="14" t="s">
        <v>87</v>
      </c>
      <c r="G396" s="80">
        <v>17</v>
      </c>
      <c r="H396" s="927"/>
      <c r="I396" s="15" t="s">
        <v>1618</v>
      </c>
      <c r="J396" s="17">
        <v>62493</v>
      </c>
      <c r="K396" s="928"/>
      <c r="L396" s="943"/>
      <c r="M396" s="943"/>
    </row>
    <row r="397" spans="1:13" s="3" customFormat="1" ht="11.25" x14ac:dyDescent="0.25">
      <c r="A397" s="927"/>
      <c r="B397" s="928"/>
      <c r="C397" s="946"/>
      <c r="D397" s="927"/>
      <c r="E397" s="927"/>
      <c r="F397" s="19" t="s">
        <v>89</v>
      </c>
      <c r="G397" s="95">
        <v>18</v>
      </c>
      <c r="H397" s="927"/>
      <c r="I397" s="20" t="s">
        <v>1619</v>
      </c>
      <c r="J397" s="19" t="s">
        <v>1620</v>
      </c>
      <c r="K397" s="928"/>
      <c r="L397" s="943"/>
      <c r="M397" s="943"/>
    </row>
    <row r="398" spans="1:13" s="3" customFormat="1" ht="11.25" x14ac:dyDescent="0.25">
      <c r="A398" s="927"/>
      <c r="B398" s="928"/>
      <c r="C398" s="946"/>
      <c r="D398" s="927"/>
      <c r="E398" s="927"/>
      <c r="F398" s="19" t="s">
        <v>1621</v>
      </c>
      <c r="G398" s="95">
        <v>21</v>
      </c>
      <c r="H398" s="927"/>
      <c r="I398" s="20" t="s">
        <v>74</v>
      </c>
      <c r="J398" s="57"/>
      <c r="K398" s="928"/>
      <c r="L398" s="943"/>
      <c r="M398" s="943"/>
    </row>
    <row r="399" spans="1:13" s="3" customFormat="1" ht="11.25" x14ac:dyDescent="0.25">
      <c r="A399" s="927"/>
      <c r="B399" s="928"/>
      <c r="C399" s="946"/>
      <c r="D399" s="927"/>
      <c r="E399" s="927"/>
      <c r="F399" s="19" t="s">
        <v>1622</v>
      </c>
      <c r="G399" s="95">
        <v>6</v>
      </c>
      <c r="H399" s="927"/>
      <c r="I399" s="20" t="s">
        <v>74</v>
      </c>
      <c r="J399" s="57"/>
      <c r="K399" s="928"/>
      <c r="L399" s="943"/>
      <c r="M399" s="943"/>
    </row>
    <row r="400" spans="1:13" s="3" customFormat="1" ht="11.25" x14ac:dyDescent="0.25">
      <c r="A400" s="927"/>
      <c r="B400" s="928"/>
      <c r="C400" s="946"/>
      <c r="D400" s="927"/>
      <c r="E400" s="927"/>
      <c r="F400" s="19" t="s">
        <v>1623</v>
      </c>
      <c r="G400" s="95">
        <v>16</v>
      </c>
      <c r="H400" s="927"/>
      <c r="I400" s="20" t="s">
        <v>74</v>
      </c>
      <c r="J400" s="57"/>
      <c r="K400" s="928"/>
      <c r="L400" s="943"/>
      <c r="M400" s="943"/>
    </row>
    <row r="401" spans="1:13" s="3" customFormat="1" ht="11.25" x14ac:dyDescent="0.25">
      <c r="A401" s="927"/>
      <c r="B401" s="928"/>
      <c r="C401" s="946"/>
      <c r="D401" s="927"/>
      <c r="E401" s="927"/>
      <c r="F401" s="19" t="s">
        <v>1624</v>
      </c>
      <c r="G401" s="95">
        <v>6</v>
      </c>
      <c r="H401" s="927"/>
      <c r="I401" s="20" t="s">
        <v>1625</v>
      </c>
      <c r="J401" s="57"/>
      <c r="K401" s="928"/>
      <c r="L401" s="943"/>
      <c r="M401" s="943"/>
    </row>
    <row r="402" spans="1:13" s="8" customFormat="1" ht="11.25" x14ac:dyDescent="0.25">
      <c r="A402" s="927"/>
      <c r="B402" s="928"/>
      <c r="C402" s="946"/>
      <c r="D402" s="927"/>
      <c r="E402" s="927"/>
      <c r="F402" s="10" t="s">
        <v>1626</v>
      </c>
      <c r="G402" s="156">
        <v>1</v>
      </c>
      <c r="H402" s="927"/>
      <c r="I402" s="32"/>
      <c r="J402" s="51"/>
      <c r="K402" s="928"/>
      <c r="L402" s="943"/>
      <c r="M402" s="943"/>
    </row>
    <row r="403" spans="1:13" s="8" customFormat="1" ht="11.25" x14ac:dyDescent="0.25">
      <c r="A403" s="927"/>
      <c r="B403" s="928"/>
      <c r="C403" s="946"/>
      <c r="D403" s="927"/>
      <c r="E403" s="927"/>
      <c r="F403" s="10" t="s">
        <v>1627</v>
      </c>
      <c r="G403" s="156">
        <v>1</v>
      </c>
      <c r="H403" s="927"/>
      <c r="I403" s="32"/>
      <c r="J403" s="51"/>
      <c r="K403" s="928"/>
      <c r="L403" s="943"/>
      <c r="M403" s="943"/>
    </row>
    <row r="404" spans="1:13" s="8" customFormat="1" ht="22.5" x14ac:dyDescent="0.25">
      <c r="A404" s="927"/>
      <c r="B404" s="928"/>
      <c r="C404" s="946"/>
      <c r="D404" s="927"/>
      <c r="E404" s="927"/>
      <c r="F404" s="10" t="s">
        <v>1628</v>
      </c>
      <c r="G404" s="156">
        <v>2</v>
      </c>
      <c r="H404" s="927"/>
      <c r="I404" s="32"/>
      <c r="J404" s="51"/>
      <c r="K404" s="928"/>
      <c r="L404" s="943"/>
      <c r="M404" s="943"/>
    </row>
    <row r="405" spans="1:13" s="8" customFormat="1" ht="11.25" x14ac:dyDescent="0.25">
      <c r="A405" s="927"/>
      <c r="B405" s="928"/>
      <c r="C405" s="946"/>
      <c r="D405" s="927"/>
      <c r="E405" s="927"/>
      <c r="F405" s="10" t="s">
        <v>1629</v>
      </c>
      <c r="G405" s="156">
        <v>2</v>
      </c>
      <c r="H405" s="927"/>
      <c r="I405" s="32"/>
      <c r="J405" s="51"/>
      <c r="K405" s="928"/>
      <c r="L405" s="943"/>
      <c r="M405" s="943"/>
    </row>
    <row r="406" spans="1:13" s="8" customFormat="1" ht="11.25" x14ac:dyDescent="0.25">
      <c r="A406" s="927"/>
      <c r="B406" s="928"/>
      <c r="C406" s="946"/>
      <c r="D406" s="927"/>
      <c r="E406" s="927"/>
      <c r="F406" s="10" t="s">
        <v>1630</v>
      </c>
      <c r="G406" s="156">
        <v>1</v>
      </c>
      <c r="H406" s="927"/>
      <c r="I406" s="32"/>
      <c r="J406" s="51"/>
      <c r="K406" s="928"/>
      <c r="L406" s="943"/>
      <c r="M406" s="943"/>
    </row>
    <row r="407" spans="1:13" s="3" customFormat="1" ht="11.25" x14ac:dyDescent="0.25">
      <c r="A407" s="927" t="s">
        <v>5060</v>
      </c>
      <c r="B407" s="928" t="s">
        <v>715</v>
      </c>
      <c r="C407" s="946" t="s">
        <v>739</v>
      </c>
      <c r="D407" s="927" t="s">
        <v>7155</v>
      </c>
      <c r="E407" s="927" t="s">
        <v>735</v>
      </c>
      <c r="F407" s="14" t="s">
        <v>84</v>
      </c>
      <c r="G407" s="80">
        <v>8</v>
      </c>
      <c r="H407" s="927" t="s">
        <v>6682</v>
      </c>
      <c r="I407" s="15" t="s">
        <v>74</v>
      </c>
      <c r="J407" s="17">
        <v>90713</v>
      </c>
      <c r="K407" s="928">
        <v>1</v>
      </c>
      <c r="L407" s="943"/>
      <c r="M407" s="943"/>
    </row>
    <row r="408" spans="1:13" s="3" customFormat="1" ht="11.25" x14ac:dyDescent="0.25">
      <c r="A408" s="927"/>
      <c r="B408" s="928"/>
      <c r="C408" s="946"/>
      <c r="D408" s="927"/>
      <c r="E408" s="927"/>
      <c r="F408" s="14" t="s">
        <v>84</v>
      </c>
      <c r="G408" s="80">
        <v>1</v>
      </c>
      <c r="H408" s="927"/>
      <c r="I408" s="15" t="s">
        <v>74</v>
      </c>
      <c r="J408" s="17" t="s">
        <v>1614</v>
      </c>
      <c r="K408" s="928"/>
      <c r="L408" s="943"/>
      <c r="M408" s="943"/>
    </row>
    <row r="409" spans="1:13" s="3" customFormat="1" ht="11.25" x14ac:dyDescent="0.25">
      <c r="A409" s="927"/>
      <c r="B409" s="928"/>
      <c r="C409" s="946"/>
      <c r="D409" s="927"/>
      <c r="E409" s="927"/>
      <c r="F409" s="14" t="s">
        <v>85</v>
      </c>
      <c r="G409" s="80">
        <v>23</v>
      </c>
      <c r="H409" s="927"/>
      <c r="I409" s="15" t="s">
        <v>74</v>
      </c>
      <c r="J409" s="17">
        <v>90740</v>
      </c>
      <c r="K409" s="928"/>
      <c r="L409" s="943"/>
      <c r="M409" s="943"/>
    </row>
    <row r="410" spans="1:13" s="3" customFormat="1" ht="11.25" x14ac:dyDescent="0.25">
      <c r="A410" s="927"/>
      <c r="B410" s="928"/>
      <c r="C410" s="946"/>
      <c r="D410" s="927"/>
      <c r="E410" s="927"/>
      <c r="F410" s="14" t="s">
        <v>1617</v>
      </c>
      <c r="G410" s="80">
        <v>1</v>
      </c>
      <c r="H410" s="927"/>
      <c r="I410" s="15" t="s">
        <v>74</v>
      </c>
      <c r="J410" s="17" t="s">
        <v>1614</v>
      </c>
      <c r="K410" s="928"/>
      <c r="L410" s="943"/>
      <c r="M410" s="943"/>
    </row>
    <row r="411" spans="1:13" s="3" customFormat="1" ht="11.25" x14ac:dyDescent="0.25">
      <c r="A411" s="927"/>
      <c r="B411" s="928"/>
      <c r="C411" s="946"/>
      <c r="D411" s="927"/>
      <c r="E411" s="927"/>
      <c r="F411" s="14" t="s">
        <v>1622</v>
      </c>
      <c r="G411" s="80">
        <v>2</v>
      </c>
      <c r="H411" s="927"/>
      <c r="I411" s="15" t="s">
        <v>74</v>
      </c>
      <c r="J411" s="17">
        <v>31483</v>
      </c>
      <c r="K411" s="928"/>
      <c r="L411" s="943"/>
      <c r="M411" s="943"/>
    </row>
    <row r="412" spans="1:13" s="3" customFormat="1" ht="11.25" x14ac:dyDescent="0.25">
      <c r="A412" s="927"/>
      <c r="B412" s="928"/>
      <c r="C412" s="946"/>
      <c r="D412" s="927"/>
      <c r="E412" s="927"/>
      <c r="F412" s="14" t="s">
        <v>1631</v>
      </c>
      <c r="G412" s="80">
        <v>8</v>
      </c>
      <c r="H412" s="927"/>
      <c r="I412" s="15" t="s">
        <v>74</v>
      </c>
      <c r="J412" s="17">
        <v>31483</v>
      </c>
      <c r="K412" s="928"/>
      <c r="L412" s="943"/>
      <c r="M412" s="943"/>
    </row>
    <row r="413" spans="1:13" s="3" customFormat="1" ht="11.25" x14ac:dyDescent="0.25">
      <c r="A413" s="927"/>
      <c r="B413" s="928"/>
      <c r="C413" s="946"/>
      <c r="D413" s="927"/>
      <c r="E413" s="927"/>
      <c r="F413" s="14" t="s">
        <v>1623</v>
      </c>
      <c r="G413" s="80">
        <v>1</v>
      </c>
      <c r="H413" s="927"/>
      <c r="I413" s="15" t="s">
        <v>74</v>
      </c>
      <c r="J413" s="17">
        <v>31483</v>
      </c>
      <c r="K413" s="928"/>
      <c r="L413" s="943"/>
      <c r="M413" s="943"/>
    </row>
    <row r="414" spans="1:13" s="3" customFormat="1" ht="11.25" x14ac:dyDescent="0.25">
      <c r="A414" s="927"/>
      <c r="B414" s="928"/>
      <c r="C414" s="946"/>
      <c r="D414" s="927"/>
      <c r="E414" s="927"/>
      <c r="F414" s="14" t="s">
        <v>1632</v>
      </c>
      <c r="G414" s="80">
        <v>6</v>
      </c>
      <c r="H414" s="927"/>
      <c r="I414" s="15" t="s">
        <v>1619</v>
      </c>
      <c r="J414" s="17" t="s">
        <v>1633</v>
      </c>
      <c r="K414" s="928"/>
      <c r="L414" s="943"/>
      <c r="M414" s="943"/>
    </row>
    <row r="415" spans="1:13" s="8" customFormat="1" ht="11.25" x14ac:dyDescent="0.25">
      <c r="A415" s="927"/>
      <c r="B415" s="928"/>
      <c r="C415" s="946"/>
      <c r="D415" s="927"/>
      <c r="E415" s="927"/>
      <c r="F415" s="10" t="s">
        <v>1634</v>
      </c>
      <c r="G415" s="156">
        <v>3</v>
      </c>
      <c r="H415" s="927"/>
      <c r="I415" s="32"/>
      <c r="J415" s="51"/>
      <c r="K415" s="928"/>
      <c r="L415" s="943"/>
      <c r="M415" s="943"/>
    </row>
    <row r="416" spans="1:13" s="4" customFormat="1" ht="11.25" x14ac:dyDescent="0.25">
      <c r="A416" s="927" t="s">
        <v>5058</v>
      </c>
      <c r="B416" s="928" t="s">
        <v>6727</v>
      </c>
      <c r="C416" s="946" t="s">
        <v>739</v>
      </c>
      <c r="D416" s="927" t="s">
        <v>4742</v>
      </c>
      <c r="E416" s="927" t="s">
        <v>739</v>
      </c>
      <c r="F416" s="14" t="s">
        <v>1635</v>
      </c>
      <c r="G416" s="80">
        <v>579</v>
      </c>
      <c r="H416" s="927" t="s">
        <v>6682</v>
      </c>
      <c r="I416" s="15" t="s">
        <v>1636</v>
      </c>
      <c r="J416" s="17" t="s">
        <v>1637</v>
      </c>
      <c r="K416" s="928">
        <v>1</v>
      </c>
      <c r="L416" s="943"/>
      <c r="M416" s="943"/>
    </row>
    <row r="417" spans="1:13" s="3" customFormat="1" ht="11.25" x14ac:dyDescent="0.25">
      <c r="A417" s="927"/>
      <c r="B417" s="928"/>
      <c r="C417" s="946"/>
      <c r="D417" s="927"/>
      <c r="E417" s="927"/>
      <c r="F417" s="14" t="s">
        <v>1635</v>
      </c>
      <c r="G417" s="80">
        <v>1</v>
      </c>
      <c r="H417" s="927"/>
      <c r="I417" s="15" t="s">
        <v>1638</v>
      </c>
      <c r="J417" s="17" t="s">
        <v>1639</v>
      </c>
      <c r="K417" s="928"/>
      <c r="L417" s="943"/>
      <c r="M417" s="943"/>
    </row>
    <row r="418" spans="1:13" s="3" customFormat="1" ht="11.25" x14ac:dyDescent="0.25">
      <c r="A418" s="927"/>
      <c r="B418" s="928"/>
      <c r="C418" s="946"/>
      <c r="D418" s="927"/>
      <c r="E418" s="927"/>
      <c r="F418" s="14" t="s">
        <v>1640</v>
      </c>
      <c r="G418" s="80">
        <v>201</v>
      </c>
      <c r="H418" s="927"/>
      <c r="I418" s="15" t="s">
        <v>1641</v>
      </c>
      <c r="J418" s="17" t="s">
        <v>1642</v>
      </c>
      <c r="K418" s="928"/>
      <c r="L418" s="943"/>
      <c r="M418" s="943"/>
    </row>
    <row r="419" spans="1:13" s="3" customFormat="1" ht="11.25" x14ac:dyDescent="0.25">
      <c r="A419" s="927"/>
      <c r="B419" s="928"/>
      <c r="C419" s="946"/>
      <c r="D419" s="927"/>
      <c r="E419" s="927"/>
      <c r="F419" s="14" t="s">
        <v>1640</v>
      </c>
      <c r="G419" s="80">
        <v>123</v>
      </c>
      <c r="H419" s="927"/>
      <c r="I419" s="15" t="s">
        <v>1641</v>
      </c>
      <c r="J419" s="17" t="s">
        <v>1643</v>
      </c>
      <c r="K419" s="928"/>
      <c r="L419" s="943"/>
      <c r="M419" s="943"/>
    </row>
    <row r="420" spans="1:13" s="3" customFormat="1" ht="11.25" x14ac:dyDescent="0.25">
      <c r="A420" s="927"/>
      <c r="B420" s="928"/>
      <c r="C420" s="946"/>
      <c r="D420" s="927"/>
      <c r="E420" s="927"/>
      <c r="F420" s="14" t="s">
        <v>1644</v>
      </c>
      <c r="G420" s="80">
        <v>84</v>
      </c>
      <c r="H420" s="927"/>
      <c r="I420" s="15" t="s">
        <v>1645</v>
      </c>
      <c r="J420" s="17" t="s">
        <v>1646</v>
      </c>
      <c r="K420" s="928"/>
      <c r="L420" s="943"/>
      <c r="M420" s="943"/>
    </row>
    <row r="421" spans="1:13" s="3" customFormat="1" ht="11.25" x14ac:dyDescent="0.25">
      <c r="A421" s="927"/>
      <c r="B421" s="928"/>
      <c r="C421" s="946"/>
      <c r="D421" s="927"/>
      <c r="E421" s="927"/>
      <c r="F421" s="14" t="s">
        <v>1647</v>
      </c>
      <c r="G421" s="80">
        <v>2480</v>
      </c>
      <c r="H421" s="927"/>
      <c r="I421" s="15"/>
      <c r="J421" s="17"/>
      <c r="K421" s="928"/>
      <c r="L421" s="943"/>
      <c r="M421" s="943"/>
    </row>
    <row r="422" spans="1:13" s="3" customFormat="1" ht="11.25" x14ac:dyDescent="0.25">
      <c r="A422" s="927"/>
      <c r="B422" s="928"/>
      <c r="C422" s="946"/>
      <c r="D422" s="927"/>
      <c r="E422" s="927"/>
      <c r="F422" s="14" t="s">
        <v>1648</v>
      </c>
      <c r="G422" s="80">
        <v>106</v>
      </c>
      <c r="H422" s="927"/>
      <c r="I422" s="15" t="s">
        <v>1638</v>
      </c>
      <c r="J422" s="17" t="s">
        <v>1649</v>
      </c>
      <c r="K422" s="928"/>
      <c r="L422" s="943"/>
      <c r="M422" s="943"/>
    </row>
    <row r="423" spans="1:13" s="3" customFormat="1" ht="11.25" x14ac:dyDescent="0.25">
      <c r="A423" s="927"/>
      <c r="B423" s="928"/>
      <c r="C423" s="946"/>
      <c r="D423" s="927"/>
      <c r="E423" s="927"/>
      <c r="F423" s="14" t="s">
        <v>1650</v>
      </c>
      <c r="G423" s="80">
        <v>565</v>
      </c>
      <c r="H423" s="927"/>
      <c r="I423" s="15" t="s">
        <v>1638</v>
      </c>
      <c r="J423" s="17" t="s">
        <v>1649</v>
      </c>
      <c r="K423" s="928"/>
      <c r="L423" s="943"/>
      <c r="M423" s="943"/>
    </row>
    <row r="424" spans="1:13" s="3" customFormat="1" ht="11.25" x14ac:dyDescent="0.25">
      <c r="A424" s="927"/>
      <c r="B424" s="928"/>
      <c r="C424" s="946"/>
      <c r="D424" s="927"/>
      <c r="E424" s="927"/>
      <c r="F424" s="14" t="s">
        <v>1651</v>
      </c>
      <c r="G424" s="80">
        <v>10</v>
      </c>
      <c r="H424" s="927"/>
      <c r="I424" s="15" t="s">
        <v>1638</v>
      </c>
      <c r="J424" s="17" t="s">
        <v>1649</v>
      </c>
      <c r="K424" s="928"/>
      <c r="L424" s="943"/>
      <c r="M424" s="943"/>
    </row>
    <row r="425" spans="1:13" s="3" customFormat="1" ht="11.25" x14ac:dyDescent="0.25">
      <c r="A425" s="927"/>
      <c r="B425" s="928"/>
      <c r="C425" s="946"/>
      <c r="D425" s="927"/>
      <c r="E425" s="927"/>
      <c r="F425" s="14" t="s">
        <v>1652</v>
      </c>
      <c r="G425" s="80">
        <v>209</v>
      </c>
      <c r="H425" s="927"/>
      <c r="I425" s="15" t="s">
        <v>1638</v>
      </c>
      <c r="J425" s="17" t="s">
        <v>1649</v>
      </c>
      <c r="K425" s="928"/>
      <c r="L425" s="943"/>
      <c r="M425" s="943"/>
    </row>
    <row r="426" spans="1:13" s="3" customFormat="1" ht="11.25" x14ac:dyDescent="0.25">
      <c r="A426" s="927"/>
      <c r="B426" s="928"/>
      <c r="C426" s="946"/>
      <c r="D426" s="927"/>
      <c r="E426" s="927"/>
      <c r="F426" s="14" t="s">
        <v>1653</v>
      </c>
      <c r="G426" s="80">
        <v>97</v>
      </c>
      <c r="H426" s="927"/>
      <c r="I426" s="15" t="s">
        <v>1654</v>
      </c>
      <c r="J426" s="17" t="s">
        <v>1655</v>
      </c>
      <c r="K426" s="928"/>
      <c r="L426" s="943"/>
      <c r="M426" s="943"/>
    </row>
    <row r="427" spans="1:13" s="3" customFormat="1" ht="11.25" x14ac:dyDescent="0.25">
      <c r="A427" s="927"/>
      <c r="B427" s="928"/>
      <c r="C427" s="946"/>
      <c r="D427" s="927"/>
      <c r="E427" s="927"/>
      <c r="F427" s="14" t="s">
        <v>1656</v>
      </c>
      <c r="G427" s="80">
        <v>76</v>
      </c>
      <c r="H427" s="927"/>
      <c r="I427" s="15" t="s">
        <v>1654</v>
      </c>
      <c r="J427" s="17" t="s">
        <v>1657</v>
      </c>
      <c r="K427" s="928"/>
      <c r="L427" s="943"/>
      <c r="M427" s="943"/>
    </row>
    <row r="428" spans="1:13" s="3" customFormat="1" ht="11.25" x14ac:dyDescent="0.25">
      <c r="A428" s="927"/>
      <c r="B428" s="928"/>
      <c r="C428" s="946"/>
      <c r="D428" s="927"/>
      <c r="E428" s="927"/>
      <c r="F428" s="14" t="s">
        <v>1658</v>
      </c>
      <c r="G428" s="80">
        <v>78</v>
      </c>
      <c r="H428" s="927"/>
      <c r="I428" s="15"/>
      <c r="J428" s="17"/>
      <c r="K428" s="928"/>
      <c r="L428" s="943"/>
      <c r="M428" s="943"/>
    </row>
    <row r="429" spans="1:13" s="3" customFormat="1" ht="11.25" x14ac:dyDescent="0.25">
      <c r="A429" s="927"/>
      <c r="B429" s="928"/>
      <c r="C429" s="946"/>
      <c r="D429" s="927"/>
      <c r="E429" s="927"/>
      <c r="F429" s="14" t="s">
        <v>1659</v>
      </c>
      <c r="G429" s="80">
        <v>127</v>
      </c>
      <c r="H429" s="927"/>
      <c r="I429" s="15" t="s">
        <v>102</v>
      </c>
      <c r="J429" s="17"/>
      <c r="K429" s="928"/>
      <c r="L429" s="943"/>
      <c r="M429" s="943"/>
    </row>
    <row r="430" spans="1:13" s="3" customFormat="1" ht="11.25" x14ac:dyDescent="0.25">
      <c r="A430" s="927"/>
      <c r="B430" s="928"/>
      <c r="C430" s="946"/>
      <c r="D430" s="927"/>
      <c r="E430" s="927"/>
      <c r="F430" s="14" t="s">
        <v>1660</v>
      </c>
      <c r="G430" s="80">
        <v>46</v>
      </c>
      <c r="H430" s="927"/>
      <c r="I430" s="15" t="s">
        <v>102</v>
      </c>
      <c r="J430" s="17"/>
      <c r="K430" s="928"/>
      <c r="L430" s="943"/>
      <c r="M430" s="943"/>
    </row>
    <row r="431" spans="1:13" s="3" customFormat="1" ht="11.25" x14ac:dyDescent="0.25">
      <c r="A431" s="927"/>
      <c r="B431" s="928"/>
      <c r="C431" s="946"/>
      <c r="D431" s="927"/>
      <c r="E431" s="927"/>
      <c r="F431" s="14" t="s">
        <v>1661</v>
      </c>
      <c r="G431" s="80">
        <v>33</v>
      </c>
      <c r="H431" s="927"/>
      <c r="I431" s="15" t="s">
        <v>102</v>
      </c>
      <c r="J431" s="17"/>
      <c r="K431" s="928"/>
      <c r="L431" s="943"/>
      <c r="M431" s="943"/>
    </row>
    <row r="432" spans="1:13" s="3" customFormat="1" ht="11.25" x14ac:dyDescent="0.25">
      <c r="A432" s="927"/>
      <c r="B432" s="928"/>
      <c r="C432" s="946"/>
      <c r="D432" s="927"/>
      <c r="E432" s="927"/>
      <c r="F432" s="14" t="s">
        <v>1662</v>
      </c>
      <c r="G432" s="80">
        <v>10</v>
      </c>
      <c r="H432" s="927"/>
      <c r="I432" s="15" t="s">
        <v>1663</v>
      </c>
      <c r="J432" s="17" t="s">
        <v>1664</v>
      </c>
      <c r="K432" s="928"/>
      <c r="L432" s="943"/>
      <c r="M432" s="943"/>
    </row>
    <row r="433" spans="1:13" s="3" customFormat="1" ht="11.25" x14ac:dyDescent="0.25">
      <c r="A433" s="927"/>
      <c r="B433" s="928"/>
      <c r="C433" s="946"/>
      <c r="D433" s="927"/>
      <c r="E433" s="927"/>
      <c r="F433" s="14" t="s">
        <v>1665</v>
      </c>
      <c r="G433" s="80">
        <v>18</v>
      </c>
      <c r="H433" s="927"/>
      <c r="I433" s="15" t="s">
        <v>102</v>
      </c>
      <c r="J433" s="17"/>
      <c r="K433" s="928"/>
      <c r="L433" s="943"/>
      <c r="M433" s="943"/>
    </row>
    <row r="434" spans="1:13" s="3" customFormat="1" ht="11.25" x14ac:dyDescent="0.25">
      <c r="A434" s="927"/>
      <c r="B434" s="928"/>
      <c r="C434" s="946"/>
      <c r="D434" s="927"/>
      <c r="E434" s="927"/>
      <c r="F434" s="14" t="s">
        <v>1666</v>
      </c>
      <c r="G434" s="80">
        <v>31</v>
      </c>
      <c r="H434" s="927"/>
      <c r="I434" s="15" t="s">
        <v>1638</v>
      </c>
      <c r="J434" s="17" t="s">
        <v>1667</v>
      </c>
      <c r="K434" s="928"/>
      <c r="L434" s="943"/>
      <c r="M434" s="943"/>
    </row>
    <row r="435" spans="1:13" s="3" customFormat="1" ht="11.25" x14ac:dyDescent="0.25">
      <c r="A435" s="927"/>
      <c r="B435" s="928"/>
      <c r="C435" s="946"/>
      <c r="D435" s="927"/>
      <c r="E435" s="927"/>
      <c r="F435" s="14" t="s">
        <v>1668</v>
      </c>
      <c r="G435" s="80">
        <v>63</v>
      </c>
      <c r="H435" s="927"/>
      <c r="I435" s="15" t="s">
        <v>1638</v>
      </c>
      <c r="J435" s="17" t="s">
        <v>1667</v>
      </c>
      <c r="K435" s="928"/>
      <c r="L435" s="943"/>
      <c r="M435" s="943"/>
    </row>
    <row r="436" spans="1:13" s="3" customFormat="1" ht="11.25" x14ac:dyDescent="0.25">
      <c r="A436" s="927"/>
      <c r="B436" s="928"/>
      <c r="C436" s="946"/>
      <c r="D436" s="927"/>
      <c r="E436" s="927"/>
      <c r="F436" s="14" t="s">
        <v>1669</v>
      </c>
      <c r="G436" s="80">
        <v>88</v>
      </c>
      <c r="H436" s="927"/>
      <c r="I436" s="15"/>
      <c r="J436" s="17"/>
      <c r="K436" s="928"/>
      <c r="L436" s="943"/>
      <c r="M436" s="943"/>
    </row>
    <row r="437" spans="1:13" s="3" customFormat="1" ht="11.25" x14ac:dyDescent="0.25">
      <c r="A437" s="927"/>
      <c r="B437" s="928"/>
      <c r="C437" s="946"/>
      <c r="D437" s="927"/>
      <c r="E437" s="927"/>
      <c r="F437" s="14" t="s">
        <v>1670</v>
      </c>
      <c r="G437" s="80">
        <v>24</v>
      </c>
      <c r="H437" s="927"/>
      <c r="I437" s="15" t="s">
        <v>101</v>
      </c>
      <c r="J437" s="17" t="s">
        <v>1671</v>
      </c>
      <c r="K437" s="928"/>
      <c r="L437" s="943"/>
      <c r="M437" s="943"/>
    </row>
    <row r="438" spans="1:13" s="3" customFormat="1" ht="11.25" x14ac:dyDescent="0.25">
      <c r="A438" s="927"/>
      <c r="B438" s="928"/>
      <c r="C438" s="946"/>
      <c r="D438" s="927"/>
      <c r="E438" s="927"/>
      <c r="F438" s="14" t="s">
        <v>1672</v>
      </c>
      <c r="G438" s="80">
        <v>29</v>
      </c>
      <c r="H438" s="927"/>
      <c r="I438" s="15" t="s">
        <v>102</v>
      </c>
      <c r="J438" s="17"/>
      <c r="K438" s="928"/>
      <c r="L438" s="943"/>
      <c r="M438" s="943"/>
    </row>
    <row r="439" spans="1:13" s="3" customFormat="1" ht="11.25" x14ac:dyDescent="0.25">
      <c r="A439" s="927"/>
      <c r="B439" s="928"/>
      <c r="C439" s="946"/>
      <c r="D439" s="927"/>
      <c r="E439" s="927"/>
      <c r="F439" s="14" t="s">
        <v>1673</v>
      </c>
      <c r="G439" s="80">
        <v>240</v>
      </c>
      <c r="H439" s="927"/>
      <c r="I439" s="15" t="s">
        <v>1638</v>
      </c>
      <c r="J439" s="17" t="s">
        <v>1674</v>
      </c>
      <c r="K439" s="928"/>
      <c r="L439" s="943"/>
      <c r="M439" s="943"/>
    </row>
    <row r="440" spans="1:13" s="3" customFormat="1" ht="11.25" x14ac:dyDescent="0.25">
      <c r="A440" s="927"/>
      <c r="B440" s="928"/>
      <c r="C440" s="946"/>
      <c r="D440" s="927"/>
      <c r="E440" s="927"/>
      <c r="F440" s="14" t="s">
        <v>1675</v>
      </c>
      <c r="G440" s="80">
        <v>20</v>
      </c>
      <c r="H440" s="927"/>
      <c r="I440" s="15" t="s">
        <v>102</v>
      </c>
      <c r="J440" s="17"/>
      <c r="K440" s="928"/>
      <c r="L440" s="943"/>
      <c r="M440" s="943"/>
    </row>
    <row r="441" spans="1:13" s="3" customFormat="1" ht="11.25" x14ac:dyDescent="0.25">
      <c r="A441" s="927"/>
      <c r="B441" s="928"/>
      <c r="C441" s="946"/>
      <c r="D441" s="927"/>
      <c r="E441" s="927"/>
      <c r="F441" s="14" t="s">
        <v>1676</v>
      </c>
      <c r="G441" s="80">
        <v>8</v>
      </c>
      <c r="H441" s="927"/>
      <c r="I441" s="15" t="s">
        <v>102</v>
      </c>
      <c r="J441" s="17"/>
      <c r="K441" s="928"/>
      <c r="L441" s="943"/>
      <c r="M441" s="943"/>
    </row>
    <row r="442" spans="1:13" s="3" customFormat="1" ht="11.25" x14ac:dyDescent="0.25">
      <c r="A442" s="927"/>
      <c r="B442" s="928"/>
      <c r="C442" s="946"/>
      <c r="D442" s="927"/>
      <c r="E442" s="927"/>
      <c r="F442" s="14" t="s">
        <v>1677</v>
      </c>
      <c r="G442" s="80">
        <v>24</v>
      </c>
      <c r="H442" s="927"/>
      <c r="I442" s="15" t="s">
        <v>102</v>
      </c>
      <c r="J442" s="17"/>
      <c r="K442" s="928"/>
      <c r="L442" s="943"/>
      <c r="M442" s="943"/>
    </row>
    <row r="443" spans="1:13" s="3" customFormat="1" ht="11.25" x14ac:dyDescent="0.25">
      <c r="A443" s="927"/>
      <c r="B443" s="928"/>
      <c r="C443" s="946"/>
      <c r="D443" s="927"/>
      <c r="E443" s="927"/>
      <c r="F443" s="14" t="s">
        <v>1678</v>
      </c>
      <c r="G443" s="80">
        <v>107</v>
      </c>
      <c r="H443" s="927"/>
      <c r="I443" s="15" t="s">
        <v>102</v>
      </c>
      <c r="J443" s="17"/>
      <c r="K443" s="928"/>
      <c r="L443" s="943"/>
      <c r="M443" s="943"/>
    </row>
    <row r="444" spans="1:13" s="3" customFormat="1" ht="11.25" x14ac:dyDescent="0.25">
      <c r="A444" s="927"/>
      <c r="B444" s="928"/>
      <c r="C444" s="946"/>
      <c r="D444" s="927"/>
      <c r="E444" s="927"/>
      <c r="F444" s="19" t="s">
        <v>1679</v>
      </c>
      <c r="G444" s="95">
        <v>82</v>
      </c>
      <c r="H444" s="927"/>
      <c r="I444" s="20" t="s">
        <v>1680</v>
      </c>
      <c r="J444" s="19" t="s">
        <v>1681</v>
      </c>
      <c r="K444" s="928"/>
      <c r="L444" s="943"/>
      <c r="M444" s="943"/>
    </row>
    <row r="445" spans="1:13" s="8" customFormat="1" ht="11.25" x14ac:dyDescent="0.25">
      <c r="A445" s="927"/>
      <c r="B445" s="928"/>
      <c r="C445" s="946"/>
      <c r="D445" s="927"/>
      <c r="E445" s="927"/>
      <c r="F445" s="10" t="s">
        <v>1682</v>
      </c>
      <c r="G445" s="156">
        <v>714</v>
      </c>
      <c r="H445" s="927"/>
      <c r="I445" s="32"/>
      <c r="J445" s="51"/>
      <c r="K445" s="928"/>
      <c r="L445" s="943"/>
      <c r="M445" s="943"/>
    </row>
    <row r="446" spans="1:13" s="8" customFormat="1" ht="11.25" x14ac:dyDescent="0.25">
      <c r="A446" s="927"/>
      <c r="B446" s="928"/>
      <c r="C446" s="946"/>
      <c r="D446" s="927"/>
      <c r="E446" s="927"/>
      <c r="F446" s="10" t="s">
        <v>1683</v>
      </c>
      <c r="G446" s="156">
        <v>8</v>
      </c>
      <c r="H446" s="927"/>
      <c r="I446" s="32"/>
      <c r="J446" s="51"/>
      <c r="K446" s="928"/>
      <c r="L446" s="943"/>
      <c r="M446" s="943"/>
    </row>
    <row r="447" spans="1:13" s="8" customFormat="1" ht="11.25" x14ac:dyDescent="0.25">
      <c r="A447" s="927"/>
      <c r="B447" s="928"/>
      <c r="C447" s="946"/>
      <c r="D447" s="927"/>
      <c r="E447" s="927"/>
      <c r="F447" s="10" t="s">
        <v>1684</v>
      </c>
      <c r="G447" s="156">
        <v>2</v>
      </c>
      <c r="H447" s="927"/>
      <c r="I447" s="32"/>
      <c r="J447" s="51"/>
      <c r="K447" s="928"/>
      <c r="L447" s="943"/>
      <c r="M447" s="943"/>
    </row>
    <row r="448" spans="1:13" s="8" customFormat="1" ht="11.25" x14ac:dyDescent="0.25">
      <c r="A448" s="927"/>
      <c r="B448" s="928"/>
      <c r="C448" s="946"/>
      <c r="D448" s="927"/>
      <c r="E448" s="927"/>
      <c r="F448" s="10" t="s">
        <v>1685</v>
      </c>
      <c r="G448" s="156">
        <v>1</v>
      </c>
      <c r="H448" s="927"/>
      <c r="I448" s="32"/>
      <c r="J448" s="51"/>
      <c r="K448" s="928"/>
      <c r="L448" s="943"/>
      <c r="M448" s="943"/>
    </row>
    <row r="449" spans="1:13" s="8" customFormat="1" ht="11.25" x14ac:dyDescent="0.25">
      <c r="A449" s="927"/>
      <c r="B449" s="928"/>
      <c r="C449" s="946"/>
      <c r="D449" s="927"/>
      <c r="E449" s="927"/>
      <c r="F449" s="10" t="s">
        <v>1686</v>
      </c>
      <c r="G449" s="156">
        <v>1</v>
      </c>
      <c r="H449" s="927"/>
      <c r="I449" s="32"/>
      <c r="J449" s="51"/>
      <c r="K449" s="928"/>
      <c r="L449" s="943"/>
      <c r="M449" s="943"/>
    </row>
    <row r="450" spans="1:13" s="3" customFormat="1" ht="11.25" x14ac:dyDescent="0.25">
      <c r="A450" s="927" t="s">
        <v>5868</v>
      </c>
      <c r="B450" s="928" t="s">
        <v>6727</v>
      </c>
      <c r="C450" s="946" t="s">
        <v>739</v>
      </c>
      <c r="D450" s="927" t="s">
        <v>4742</v>
      </c>
      <c r="E450" s="927" t="s">
        <v>735</v>
      </c>
      <c r="F450" s="14" t="s">
        <v>1687</v>
      </c>
      <c r="G450" s="80">
        <v>8</v>
      </c>
      <c r="H450" s="927" t="s">
        <v>6682</v>
      </c>
      <c r="I450" s="15" t="s">
        <v>1636</v>
      </c>
      <c r="J450" s="17" t="s">
        <v>1637</v>
      </c>
      <c r="K450" s="945">
        <v>1</v>
      </c>
      <c r="L450" s="943"/>
      <c r="M450" s="943"/>
    </row>
    <row r="451" spans="1:13" s="3" customFormat="1" ht="11.25" x14ac:dyDescent="0.25">
      <c r="A451" s="927"/>
      <c r="B451" s="928"/>
      <c r="C451" s="946"/>
      <c r="D451" s="927"/>
      <c r="E451" s="927"/>
      <c r="F451" s="14" t="s">
        <v>1688</v>
      </c>
      <c r="G451" s="80">
        <v>44</v>
      </c>
      <c r="H451" s="927"/>
      <c r="I451" s="15" t="s">
        <v>1636</v>
      </c>
      <c r="J451" s="17" t="s">
        <v>1637</v>
      </c>
      <c r="K451" s="945"/>
      <c r="L451" s="943"/>
      <c r="M451" s="943"/>
    </row>
    <row r="452" spans="1:13" s="3" customFormat="1" ht="11.25" x14ac:dyDescent="0.25">
      <c r="A452" s="927"/>
      <c r="B452" s="928"/>
      <c r="C452" s="946"/>
      <c r="D452" s="927"/>
      <c r="E452" s="927"/>
      <c r="F452" s="14" t="s">
        <v>1689</v>
      </c>
      <c r="G452" s="80">
        <v>420</v>
      </c>
      <c r="H452" s="927"/>
      <c r="I452" s="15" t="s">
        <v>1636</v>
      </c>
      <c r="J452" s="17" t="s">
        <v>1637</v>
      </c>
      <c r="K452" s="945"/>
      <c r="L452" s="943"/>
      <c r="M452" s="943"/>
    </row>
    <row r="453" spans="1:13" s="3" customFormat="1" ht="11.25" x14ac:dyDescent="0.25">
      <c r="A453" s="927"/>
      <c r="B453" s="928"/>
      <c r="C453" s="946"/>
      <c r="D453" s="927"/>
      <c r="E453" s="927"/>
      <c r="F453" s="14" t="s">
        <v>1690</v>
      </c>
      <c r="G453" s="80">
        <v>434</v>
      </c>
      <c r="H453" s="927"/>
      <c r="I453" s="15" t="s">
        <v>1636</v>
      </c>
      <c r="J453" s="17" t="s">
        <v>1637</v>
      </c>
      <c r="K453" s="945"/>
      <c r="L453" s="943"/>
      <c r="M453" s="943"/>
    </row>
    <row r="454" spans="1:13" s="3" customFormat="1" ht="11.25" x14ac:dyDescent="0.25">
      <c r="A454" s="927"/>
      <c r="B454" s="928"/>
      <c r="C454" s="946"/>
      <c r="D454" s="927"/>
      <c r="E454" s="927"/>
      <c r="F454" s="14" t="s">
        <v>1691</v>
      </c>
      <c r="G454" s="80">
        <v>134</v>
      </c>
      <c r="H454" s="927"/>
      <c r="I454" s="15" t="s">
        <v>102</v>
      </c>
      <c r="J454" s="17" t="s">
        <v>1692</v>
      </c>
      <c r="K454" s="945"/>
      <c r="L454" s="943"/>
      <c r="M454" s="943"/>
    </row>
    <row r="455" spans="1:13" s="3" customFormat="1" ht="11.25" x14ac:dyDescent="0.25">
      <c r="A455" s="927"/>
      <c r="B455" s="928"/>
      <c r="C455" s="946"/>
      <c r="D455" s="927"/>
      <c r="E455" s="927"/>
      <c r="F455" s="14" t="s">
        <v>1693</v>
      </c>
      <c r="G455" s="80">
        <v>36</v>
      </c>
      <c r="H455" s="927"/>
      <c r="I455" s="15" t="s">
        <v>102</v>
      </c>
      <c r="J455" s="17" t="s">
        <v>1692</v>
      </c>
      <c r="K455" s="945"/>
      <c r="L455" s="943"/>
      <c r="M455" s="943"/>
    </row>
    <row r="456" spans="1:13" s="3" customFormat="1" ht="11.25" x14ac:dyDescent="0.25">
      <c r="A456" s="927"/>
      <c r="B456" s="928"/>
      <c r="C456" s="946"/>
      <c r="D456" s="927"/>
      <c r="E456" s="927"/>
      <c r="F456" s="19" t="s">
        <v>1694</v>
      </c>
      <c r="G456" s="95">
        <v>4</v>
      </c>
      <c r="H456" s="927"/>
      <c r="I456" s="20" t="s">
        <v>1636</v>
      </c>
      <c r="J456" s="19" t="s">
        <v>1637</v>
      </c>
      <c r="K456" s="945"/>
      <c r="L456" s="943"/>
      <c r="M456" s="943"/>
    </row>
    <row r="457" spans="1:13" s="3" customFormat="1" ht="11.25" x14ac:dyDescent="0.25">
      <c r="A457" s="927"/>
      <c r="B457" s="928"/>
      <c r="C457" s="946"/>
      <c r="D457" s="927"/>
      <c r="E457" s="927"/>
      <c r="F457" s="14" t="s">
        <v>1640</v>
      </c>
      <c r="G457" s="80">
        <v>9</v>
      </c>
      <c r="H457" s="927"/>
      <c r="I457" s="15" t="s">
        <v>1641</v>
      </c>
      <c r="J457" s="17" t="s">
        <v>1643</v>
      </c>
      <c r="K457" s="945"/>
      <c r="L457" s="943"/>
      <c r="M457" s="943"/>
    </row>
    <row r="458" spans="1:13" s="8" customFormat="1" ht="11.25" x14ac:dyDescent="0.25">
      <c r="A458" s="927"/>
      <c r="B458" s="928"/>
      <c r="C458" s="946"/>
      <c r="D458" s="927"/>
      <c r="E458" s="927"/>
      <c r="F458" s="10" t="s">
        <v>1695</v>
      </c>
      <c r="G458" s="156">
        <v>3</v>
      </c>
      <c r="H458" s="927"/>
      <c r="I458" s="32"/>
      <c r="J458" s="51"/>
      <c r="K458" s="945"/>
      <c r="L458" s="943"/>
      <c r="M458" s="943"/>
    </row>
    <row r="459" spans="1:13" s="8" customFormat="1" ht="11.25" x14ac:dyDescent="0.25">
      <c r="A459" s="927"/>
      <c r="B459" s="928"/>
      <c r="C459" s="946"/>
      <c r="D459" s="927"/>
      <c r="E459" s="927"/>
      <c r="F459" s="10" t="s">
        <v>1696</v>
      </c>
      <c r="G459" s="156">
        <v>1</v>
      </c>
      <c r="H459" s="927"/>
      <c r="I459" s="32"/>
      <c r="J459" s="51"/>
      <c r="K459" s="945"/>
      <c r="L459" s="943"/>
      <c r="M459" s="943"/>
    </row>
    <row r="460" spans="1:13" s="8" customFormat="1" ht="11.25" x14ac:dyDescent="0.25">
      <c r="A460" s="927"/>
      <c r="B460" s="928"/>
      <c r="C460" s="946"/>
      <c r="D460" s="927"/>
      <c r="E460" s="927"/>
      <c r="F460" s="10" t="s">
        <v>1697</v>
      </c>
      <c r="G460" s="156">
        <v>1</v>
      </c>
      <c r="H460" s="927"/>
      <c r="I460" s="32"/>
      <c r="J460" s="51"/>
      <c r="K460" s="945"/>
      <c r="L460" s="943"/>
      <c r="M460" s="943"/>
    </row>
    <row r="461" spans="1:13" s="8" customFormat="1" ht="11.25" x14ac:dyDescent="0.25">
      <c r="A461" s="927"/>
      <c r="B461" s="928"/>
      <c r="C461" s="946"/>
      <c r="D461" s="927"/>
      <c r="E461" s="927"/>
      <c r="F461" s="10" t="s">
        <v>1698</v>
      </c>
      <c r="G461" s="156">
        <v>3</v>
      </c>
      <c r="H461" s="927"/>
      <c r="I461" s="32"/>
      <c r="J461" s="51"/>
      <c r="K461" s="945"/>
      <c r="L461" s="943"/>
      <c r="M461" s="943"/>
    </row>
    <row r="462" spans="1:13" s="3" customFormat="1" ht="11.25" x14ac:dyDescent="0.25">
      <c r="A462" s="927" t="s">
        <v>7370</v>
      </c>
      <c r="B462" s="928" t="s">
        <v>6728</v>
      </c>
      <c r="C462" s="946" t="s">
        <v>739</v>
      </c>
      <c r="D462" s="927" t="s">
        <v>1896</v>
      </c>
      <c r="E462" s="927" t="s">
        <v>739</v>
      </c>
      <c r="F462" s="14" t="s">
        <v>1699</v>
      </c>
      <c r="G462" s="80">
        <v>1</v>
      </c>
      <c r="H462" s="927" t="s">
        <v>6682</v>
      </c>
      <c r="I462" s="15" t="s">
        <v>108</v>
      </c>
      <c r="J462" s="17"/>
      <c r="K462" s="945">
        <v>12</v>
      </c>
      <c r="L462" s="943"/>
      <c r="M462" s="943"/>
    </row>
    <row r="463" spans="1:13" s="3" customFormat="1" ht="11.25" x14ac:dyDescent="0.25">
      <c r="A463" s="927"/>
      <c r="B463" s="928"/>
      <c r="C463" s="946"/>
      <c r="D463" s="927"/>
      <c r="E463" s="927"/>
      <c r="F463" s="14" t="s">
        <v>1700</v>
      </c>
      <c r="G463" s="80">
        <v>1</v>
      </c>
      <c r="H463" s="927"/>
      <c r="I463" s="15" t="s">
        <v>108</v>
      </c>
      <c r="J463" s="17"/>
      <c r="K463" s="945"/>
      <c r="L463" s="943"/>
      <c r="M463" s="943"/>
    </row>
    <row r="464" spans="1:13" s="3" customFormat="1" ht="11.25" x14ac:dyDescent="0.25">
      <c r="A464" s="927"/>
      <c r="B464" s="928"/>
      <c r="C464" s="946"/>
      <c r="D464" s="927"/>
      <c r="E464" s="927"/>
      <c r="F464" s="14" t="s">
        <v>1701</v>
      </c>
      <c r="G464" s="80">
        <v>1</v>
      </c>
      <c r="H464" s="927"/>
      <c r="I464" s="15" t="s">
        <v>108</v>
      </c>
      <c r="J464" s="17"/>
      <c r="K464" s="945"/>
      <c r="L464" s="943"/>
      <c r="M464" s="943"/>
    </row>
    <row r="465" spans="1:13" s="3" customFormat="1" ht="11.25" x14ac:dyDescent="0.25">
      <c r="A465" s="927"/>
      <c r="B465" s="928"/>
      <c r="C465" s="946"/>
      <c r="D465" s="927"/>
      <c r="E465" s="927"/>
      <c r="F465" s="14" t="s">
        <v>1702</v>
      </c>
      <c r="G465" s="80">
        <v>1</v>
      </c>
      <c r="H465" s="927"/>
      <c r="I465" s="15" t="s">
        <v>108</v>
      </c>
      <c r="J465" s="17"/>
      <c r="K465" s="945"/>
      <c r="L465" s="943"/>
      <c r="M465" s="943"/>
    </row>
    <row r="466" spans="1:13" s="3" customFormat="1" ht="11.25" x14ac:dyDescent="0.25">
      <c r="A466" s="927"/>
      <c r="B466" s="928"/>
      <c r="C466" s="946"/>
      <c r="D466" s="927"/>
      <c r="E466" s="927"/>
      <c r="F466" s="14" t="s">
        <v>1703</v>
      </c>
      <c r="G466" s="80">
        <v>10</v>
      </c>
      <c r="H466" s="927"/>
      <c r="I466" s="15" t="s">
        <v>108</v>
      </c>
      <c r="J466" s="17"/>
      <c r="K466" s="945"/>
      <c r="L466" s="943"/>
      <c r="M466" s="943"/>
    </row>
    <row r="467" spans="1:13" s="3" customFormat="1" ht="11.25" x14ac:dyDescent="0.25">
      <c r="A467" s="927"/>
      <c r="B467" s="928"/>
      <c r="C467" s="946"/>
      <c r="D467" s="927"/>
      <c r="E467" s="927"/>
      <c r="F467" s="14" t="s">
        <v>1704</v>
      </c>
      <c r="G467" s="80">
        <v>3</v>
      </c>
      <c r="H467" s="927"/>
      <c r="I467" s="15" t="s">
        <v>108</v>
      </c>
      <c r="J467" s="17"/>
      <c r="K467" s="945"/>
      <c r="L467" s="943"/>
      <c r="M467" s="943"/>
    </row>
    <row r="468" spans="1:13" s="3" customFormat="1" ht="11.25" x14ac:dyDescent="0.25">
      <c r="A468" s="927"/>
      <c r="B468" s="928"/>
      <c r="C468" s="946"/>
      <c r="D468" s="927"/>
      <c r="E468" s="927"/>
      <c r="F468" s="14" t="s">
        <v>1705</v>
      </c>
      <c r="G468" s="80">
        <v>2</v>
      </c>
      <c r="H468" s="927"/>
      <c r="I468" s="15" t="s">
        <v>108</v>
      </c>
      <c r="J468" s="17"/>
      <c r="K468" s="945"/>
      <c r="L468" s="943"/>
      <c r="M468" s="943"/>
    </row>
    <row r="469" spans="1:13" s="3" customFormat="1" ht="11.25" x14ac:dyDescent="0.25">
      <c r="A469" s="927"/>
      <c r="B469" s="928"/>
      <c r="C469" s="946"/>
      <c r="D469" s="927"/>
      <c r="E469" s="927"/>
      <c r="F469" s="14" t="s">
        <v>1705</v>
      </c>
      <c r="G469" s="80">
        <v>2</v>
      </c>
      <c r="H469" s="927"/>
      <c r="I469" s="15" t="s">
        <v>108</v>
      </c>
      <c r="J469" s="17"/>
      <c r="K469" s="945"/>
      <c r="L469" s="943"/>
      <c r="M469" s="943"/>
    </row>
    <row r="470" spans="1:13" s="3" customFormat="1" ht="11.25" x14ac:dyDescent="0.25">
      <c r="A470" s="927"/>
      <c r="B470" s="928"/>
      <c r="C470" s="946"/>
      <c r="D470" s="927"/>
      <c r="E470" s="927"/>
      <c r="F470" s="14" t="s">
        <v>103</v>
      </c>
      <c r="G470" s="80">
        <v>64</v>
      </c>
      <c r="H470" s="927"/>
      <c r="I470" s="15" t="s">
        <v>108</v>
      </c>
      <c r="J470" s="17"/>
      <c r="K470" s="945"/>
      <c r="L470" s="943"/>
      <c r="M470" s="943"/>
    </row>
    <row r="471" spans="1:13" s="3" customFormat="1" ht="11.25" x14ac:dyDescent="0.25">
      <c r="A471" s="927"/>
      <c r="B471" s="928"/>
      <c r="C471" s="946"/>
      <c r="D471" s="927"/>
      <c r="E471" s="927"/>
      <c r="F471" s="14" t="s">
        <v>104</v>
      </c>
      <c r="G471" s="80">
        <v>13</v>
      </c>
      <c r="H471" s="927"/>
      <c r="I471" s="15" t="s">
        <v>108</v>
      </c>
      <c r="J471" s="17"/>
      <c r="K471" s="945"/>
      <c r="L471" s="943"/>
      <c r="M471" s="943"/>
    </row>
    <row r="472" spans="1:13" s="3" customFormat="1" ht="11.25" x14ac:dyDescent="0.25">
      <c r="A472" s="927"/>
      <c r="B472" s="928"/>
      <c r="C472" s="946"/>
      <c r="D472" s="927"/>
      <c r="E472" s="927"/>
      <c r="F472" s="14" t="s">
        <v>103</v>
      </c>
      <c r="G472" s="80">
        <v>40</v>
      </c>
      <c r="H472" s="927"/>
      <c r="I472" s="15" t="s">
        <v>108</v>
      </c>
      <c r="J472" s="17"/>
      <c r="K472" s="945"/>
      <c r="L472" s="943"/>
      <c r="M472" s="943"/>
    </row>
    <row r="473" spans="1:13" s="3" customFormat="1" ht="11.25" x14ac:dyDescent="0.25">
      <c r="A473" s="927"/>
      <c r="B473" s="928"/>
      <c r="C473" s="946"/>
      <c r="D473" s="927"/>
      <c r="E473" s="927"/>
      <c r="F473" s="14" t="s">
        <v>1706</v>
      </c>
      <c r="G473" s="80">
        <v>1</v>
      </c>
      <c r="H473" s="927"/>
      <c r="I473" s="15" t="s">
        <v>108</v>
      </c>
      <c r="J473" s="17"/>
      <c r="K473" s="945"/>
      <c r="L473" s="943"/>
      <c r="M473" s="943"/>
    </row>
    <row r="474" spans="1:13" s="3" customFormat="1" ht="11.25" x14ac:dyDescent="0.25">
      <c r="A474" s="927"/>
      <c r="B474" s="928"/>
      <c r="C474" s="946"/>
      <c r="D474" s="927"/>
      <c r="E474" s="927"/>
      <c r="F474" s="14" t="s">
        <v>105</v>
      </c>
      <c r="G474" s="80">
        <v>78</v>
      </c>
      <c r="H474" s="927"/>
      <c r="I474" s="15" t="s">
        <v>108</v>
      </c>
      <c r="J474" s="17"/>
      <c r="K474" s="945"/>
      <c r="L474" s="943"/>
      <c r="M474" s="943"/>
    </row>
    <row r="475" spans="1:13" s="3" customFormat="1" ht="11.25" x14ac:dyDescent="0.25">
      <c r="A475" s="927"/>
      <c r="B475" s="928"/>
      <c r="C475" s="946"/>
      <c r="D475" s="927"/>
      <c r="E475" s="927"/>
      <c r="F475" s="14" t="s">
        <v>103</v>
      </c>
      <c r="G475" s="80">
        <v>60</v>
      </c>
      <c r="H475" s="927"/>
      <c r="I475" s="15" t="s">
        <v>108</v>
      </c>
      <c r="J475" s="17"/>
      <c r="K475" s="945"/>
      <c r="L475" s="943"/>
      <c r="M475" s="943"/>
    </row>
    <row r="476" spans="1:13" s="3" customFormat="1" ht="11.25" x14ac:dyDescent="0.25">
      <c r="A476" s="927"/>
      <c r="B476" s="928"/>
      <c r="C476" s="946"/>
      <c r="D476" s="927"/>
      <c r="E476" s="927"/>
      <c r="F476" s="14" t="s">
        <v>104</v>
      </c>
      <c r="G476" s="80">
        <v>19</v>
      </c>
      <c r="H476" s="927"/>
      <c r="I476" s="15" t="s">
        <v>108</v>
      </c>
      <c r="J476" s="17"/>
      <c r="K476" s="945"/>
      <c r="L476" s="943"/>
      <c r="M476" s="943"/>
    </row>
    <row r="477" spans="1:13" s="3" customFormat="1" ht="11.25" x14ac:dyDescent="0.25">
      <c r="A477" s="927"/>
      <c r="B477" s="928"/>
      <c r="C477" s="946"/>
      <c r="D477" s="927"/>
      <c r="E477" s="927"/>
      <c r="F477" s="19" t="s">
        <v>1707</v>
      </c>
      <c r="G477" s="95">
        <v>481</v>
      </c>
      <c r="H477" s="927"/>
      <c r="I477" s="20" t="s">
        <v>108</v>
      </c>
      <c r="J477" s="17"/>
      <c r="K477" s="945"/>
      <c r="L477" s="943"/>
      <c r="M477" s="943"/>
    </row>
    <row r="478" spans="1:13" s="3" customFormat="1" ht="11.25" x14ac:dyDescent="0.25">
      <c r="A478" s="927"/>
      <c r="B478" s="928"/>
      <c r="C478" s="946"/>
      <c r="D478" s="927"/>
      <c r="E478" s="927"/>
      <c r="F478" s="14" t="s">
        <v>103</v>
      </c>
      <c r="G478" s="80">
        <v>1</v>
      </c>
      <c r="H478" s="927"/>
      <c r="I478" s="15" t="s">
        <v>108</v>
      </c>
      <c r="J478" s="17"/>
      <c r="K478" s="945"/>
      <c r="L478" s="943"/>
      <c r="M478" s="943"/>
    </row>
    <row r="479" spans="1:13" s="3" customFormat="1" ht="11.25" x14ac:dyDescent="0.25">
      <c r="A479" s="927" t="s">
        <v>7371</v>
      </c>
      <c r="B479" s="928" t="s">
        <v>6728</v>
      </c>
      <c r="C479" s="946" t="s">
        <v>739</v>
      </c>
      <c r="D479" s="927" t="s">
        <v>1896</v>
      </c>
      <c r="E479" s="927" t="s">
        <v>735</v>
      </c>
      <c r="F479" s="14" t="s">
        <v>551</v>
      </c>
      <c r="G479" s="80">
        <v>1</v>
      </c>
      <c r="H479" s="927" t="s">
        <v>6682</v>
      </c>
      <c r="I479" s="15" t="s">
        <v>1708</v>
      </c>
      <c r="J479" s="17" t="s">
        <v>1709</v>
      </c>
      <c r="K479" s="1057">
        <v>12</v>
      </c>
      <c r="L479" s="1058"/>
      <c r="M479" s="1058"/>
    </row>
    <row r="480" spans="1:13" s="3" customFormat="1" ht="11.25" x14ac:dyDescent="0.25">
      <c r="A480" s="927"/>
      <c r="B480" s="928"/>
      <c r="C480" s="946"/>
      <c r="D480" s="927"/>
      <c r="E480" s="927"/>
      <c r="F480" s="14" t="s">
        <v>1710</v>
      </c>
      <c r="G480" s="80">
        <v>64</v>
      </c>
      <c r="H480" s="927"/>
      <c r="I480" s="15" t="s">
        <v>1708</v>
      </c>
      <c r="J480" s="17" t="s">
        <v>1711</v>
      </c>
      <c r="K480" s="1057"/>
      <c r="L480" s="1058"/>
      <c r="M480" s="1058"/>
    </row>
    <row r="481" spans="1:13" s="3" customFormat="1" ht="11.25" x14ac:dyDescent="0.25">
      <c r="A481" s="927"/>
      <c r="B481" s="928"/>
      <c r="C481" s="946"/>
      <c r="D481" s="927"/>
      <c r="E481" s="927"/>
      <c r="F481" s="14" t="s">
        <v>103</v>
      </c>
      <c r="G481" s="80">
        <v>42</v>
      </c>
      <c r="H481" s="927"/>
      <c r="I481" s="15" t="s">
        <v>1708</v>
      </c>
      <c r="J481" s="17" t="s">
        <v>1712</v>
      </c>
      <c r="K481" s="1057"/>
      <c r="L481" s="1058"/>
      <c r="M481" s="1058"/>
    </row>
    <row r="482" spans="1:13" s="3" customFormat="1" ht="11.25" x14ac:dyDescent="0.25">
      <c r="A482" s="927"/>
      <c r="B482" s="928"/>
      <c r="C482" s="946"/>
      <c r="D482" s="927"/>
      <c r="E482" s="927"/>
      <c r="F482" s="14" t="s">
        <v>104</v>
      </c>
      <c r="G482" s="80">
        <v>44</v>
      </c>
      <c r="H482" s="927"/>
      <c r="I482" s="15" t="s">
        <v>1708</v>
      </c>
      <c r="J482" s="17" t="s">
        <v>1713</v>
      </c>
      <c r="K482" s="1057"/>
      <c r="L482" s="1058"/>
      <c r="M482" s="1058"/>
    </row>
    <row r="483" spans="1:13" s="3" customFormat="1" ht="11.25" x14ac:dyDescent="0.25">
      <c r="A483" s="927" t="s">
        <v>7372</v>
      </c>
      <c r="B483" s="928" t="s">
        <v>6729</v>
      </c>
      <c r="C483" s="946" t="s">
        <v>739</v>
      </c>
      <c r="D483" s="927" t="s">
        <v>1908</v>
      </c>
      <c r="E483" s="927" t="s">
        <v>739</v>
      </c>
      <c r="F483" s="14" t="s">
        <v>111</v>
      </c>
      <c r="G483" s="80">
        <v>20</v>
      </c>
      <c r="H483" s="927" t="s">
        <v>6682</v>
      </c>
      <c r="I483" s="15" t="s">
        <v>74</v>
      </c>
      <c r="J483" s="17" t="s">
        <v>1714</v>
      </c>
      <c r="K483" s="1057">
        <v>1</v>
      </c>
      <c r="L483" s="1058"/>
      <c r="M483" s="1058"/>
    </row>
    <row r="484" spans="1:13" s="2" customFormat="1" ht="11.25" x14ac:dyDescent="0.25">
      <c r="A484" s="927"/>
      <c r="B484" s="928"/>
      <c r="C484" s="946"/>
      <c r="D484" s="927"/>
      <c r="E484" s="927"/>
      <c r="F484" s="14" t="s">
        <v>112</v>
      </c>
      <c r="G484" s="80">
        <v>20</v>
      </c>
      <c r="H484" s="927"/>
      <c r="I484" s="15" t="s">
        <v>74</v>
      </c>
      <c r="J484" s="17" t="s">
        <v>1715</v>
      </c>
      <c r="K484" s="1057"/>
      <c r="L484" s="1058"/>
      <c r="M484" s="1058"/>
    </row>
    <row r="485" spans="1:13" s="3" customFormat="1" ht="11.25" x14ac:dyDescent="0.25">
      <c r="A485" s="927"/>
      <c r="B485" s="928"/>
      <c r="C485" s="946"/>
      <c r="D485" s="927"/>
      <c r="E485" s="927"/>
      <c r="F485" s="14" t="s">
        <v>1716</v>
      </c>
      <c r="G485" s="80">
        <v>1</v>
      </c>
      <c r="H485" s="927"/>
      <c r="I485" s="15" t="s">
        <v>74</v>
      </c>
      <c r="J485" s="17">
        <v>48550</v>
      </c>
      <c r="K485" s="1057"/>
      <c r="L485" s="1058"/>
      <c r="M485" s="1058"/>
    </row>
    <row r="486" spans="1:13" s="2" customFormat="1" ht="11.25" x14ac:dyDescent="0.25">
      <c r="A486" s="927"/>
      <c r="B486" s="928"/>
      <c r="C486" s="946"/>
      <c r="D486" s="927"/>
      <c r="E486" s="927"/>
      <c r="F486" s="14" t="s">
        <v>114</v>
      </c>
      <c r="G486" s="81">
        <v>20</v>
      </c>
      <c r="H486" s="927"/>
      <c r="I486" s="15" t="s">
        <v>74</v>
      </c>
      <c r="J486" s="17" t="s">
        <v>1715</v>
      </c>
      <c r="K486" s="1057"/>
      <c r="L486" s="1058"/>
      <c r="M486" s="1058"/>
    </row>
    <row r="487" spans="1:13" s="3" customFormat="1" ht="11.25" x14ac:dyDescent="0.25">
      <c r="A487" s="927"/>
      <c r="B487" s="928"/>
      <c r="C487" s="946"/>
      <c r="D487" s="927"/>
      <c r="E487" s="927"/>
      <c r="F487" s="14" t="s">
        <v>183</v>
      </c>
      <c r="G487" s="81">
        <v>2</v>
      </c>
      <c r="H487" s="927"/>
      <c r="I487" s="15" t="s">
        <v>74</v>
      </c>
      <c r="J487" s="17">
        <v>778356</v>
      </c>
      <c r="K487" s="1057"/>
      <c r="L487" s="1058"/>
      <c r="M487" s="1058"/>
    </row>
    <row r="488" spans="1:13" s="3" customFormat="1" ht="11.25" x14ac:dyDescent="0.25">
      <c r="A488" s="927"/>
      <c r="B488" s="928"/>
      <c r="C488" s="946"/>
      <c r="D488" s="927"/>
      <c r="E488" s="927"/>
      <c r="F488" s="14" t="s">
        <v>116</v>
      </c>
      <c r="G488" s="81">
        <v>10</v>
      </c>
      <c r="H488" s="927"/>
      <c r="I488" s="15" t="s">
        <v>74</v>
      </c>
      <c r="J488" s="17" t="s">
        <v>1717</v>
      </c>
      <c r="K488" s="1057"/>
      <c r="L488" s="1058"/>
      <c r="M488" s="1058"/>
    </row>
    <row r="489" spans="1:13" s="3" customFormat="1" ht="11.25" x14ac:dyDescent="0.25">
      <c r="A489" s="927"/>
      <c r="B489" s="928"/>
      <c r="C489" s="946"/>
      <c r="D489" s="927"/>
      <c r="E489" s="927"/>
      <c r="F489" s="14" t="s">
        <v>1718</v>
      </c>
      <c r="G489" s="81">
        <v>20</v>
      </c>
      <c r="H489" s="927"/>
      <c r="I489" s="15" t="s">
        <v>74</v>
      </c>
      <c r="J489" s="17" t="s">
        <v>1719</v>
      </c>
      <c r="K489" s="1057"/>
      <c r="L489" s="1058"/>
      <c r="M489" s="1058"/>
    </row>
    <row r="490" spans="1:13" s="4" customFormat="1" ht="11.25" x14ac:dyDescent="0.25">
      <c r="A490" s="927"/>
      <c r="B490" s="928"/>
      <c r="C490" s="946"/>
      <c r="D490" s="927"/>
      <c r="E490" s="927"/>
      <c r="F490" s="14" t="s">
        <v>118</v>
      </c>
      <c r="G490" s="81">
        <v>3</v>
      </c>
      <c r="H490" s="927"/>
      <c r="I490" s="15" t="s">
        <v>74</v>
      </c>
      <c r="J490" s="17" t="s">
        <v>1720</v>
      </c>
      <c r="K490" s="1057"/>
      <c r="L490" s="1058"/>
      <c r="M490" s="1058"/>
    </row>
    <row r="491" spans="1:13" s="4" customFormat="1" ht="11.25" x14ac:dyDescent="0.25">
      <c r="A491" s="927"/>
      <c r="B491" s="928"/>
      <c r="C491" s="946"/>
      <c r="D491" s="927"/>
      <c r="E491" s="927"/>
      <c r="F491" s="14" t="s">
        <v>120</v>
      </c>
      <c r="G491" s="81">
        <v>2</v>
      </c>
      <c r="H491" s="927"/>
      <c r="I491" s="15" t="s">
        <v>46</v>
      </c>
      <c r="J491" s="17" t="s">
        <v>1721</v>
      </c>
      <c r="K491" s="1057"/>
      <c r="L491" s="1058"/>
      <c r="M491" s="1058"/>
    </row>
    <row r="492" spans="1:13" s="4" customFormat="1" ht="11.25" x14ac:dyDescent="0.25">
      <c r="A492" s="927"/>
      <c r="B492" s="928"/>
      <c r="C492" s="946"/>
      <c r="D492" s="927"/>
      <c r="E492" s="927"/>
      <c r="F492" s="14" t="s">
        <v>1722</v>
      </c>
      <c r="G492" s="81">
        <v>52</v>
      </c>
      <c r="H492" s="927"/>
      <c r="I492" s="15" t="s">
        <v>74</v>
      </c>
      <c r="J492" s="17" t="s">
        <v>1723</v>
      </c>
      <c r="K492" s="1057"/>
      <c r="L492" s="1058"/>
      <c r="M492" s="1058"/>
    </row>
    <row r="493" spans="1:13" s="3" customFormat="1" ht="11.25" x14ac:dyDescent="0.25">
      <c r="A493" s="927"/>
      <c r="B493" s="928"/>
      <c r="C493" s="946"/>
      <c r="D493" s="927"/>
      <c r="E493" s="927"/>
      <c r="F493" s="14" t="s">
        <v>122</v>
      </c>
      <c r="G493" s="81">
        <v>116</v>
      </c>
      <c r="H493" s="927"/>
      <c r="I493" s="15" t="s">
        <v>74</v>
      </c>
      <c r="J493" s="17" t="s">
        <v>1724</v>
      </c>
      <c r="K493" s="1057"/>
      <c r="L493" s="1058"/>
      <c r="M493" s="1058"/>
    </row>
    <row r="494" spans="1:13" s="3" customFormat="1" ht="11.25" x14ac:dyDescent="0.25">
      <c r="A494" s="927"/>
      <c r="B494" s="928"/>
      <c r="C494" s="946"/>
      <c r="D494" s="927"/>
      <c r="E494" s="927"/>
      <c r="F494" s="14" t="s">
        <v>122</v>
      </c>
      <c r="G494" s="81">
        <v>2</v>
      </c>
      <c r="H494" s="927"/>
      <c r="I494" s="15" t="s">
        <v>74</v>
      </c>
      <c r="J494" s="17" t="s">
        <v>1725</v>
      </c>
      <c r="K494" s="1057"/>
      <c r="L494" s="1058"/>
      <c r="M494" s="1058"/>
    </row>
    <row r="495" spans="1:13" s="3" customFormat="1" ht="11.25" x14ac:dyDescent="0.25">
      <c r="A495" s="927"/>
      <c r="B495" s="928"/>
      <c r="C495" s="946"/>
      <c r="D495" s="927"/>
      <c r="E495" s="927"/>
      <c r="F495" s="14" t="s">
        <v>1726</v>
      </c>
      <c r="G495" s="81">
        <v>5</v>
      </c>
      <c r="H495" s="927"/>
      <c r="I495" s="15" t="s">
        <v>74</v>
      </c>
      <c r="J495" s="17" t="s">
        <v>1719</v>
      </c>
      <c r="K495" s="1057"/>
      <c r="L495" s="1058"/>
      <c r="M495" s="1058"/>
    </row>
    <row r="496" spans="1:13" s="3" customFormat="1" ht="11.25" x14ac:dyDescent="0.25">
      <c r="A496" s="927"/>
      <c r="B496" s="928"/>
      <c r="C496" s="946"/>
      <c r="D496" s="927"/>
      <c r="E496" s="927"/>
      <c r="F496" s="14" t="s">
        <v>1727</v>
      </c>
      <c r="G496" s="81">
        <v>20</v>
      </c>
      <c r="H496" s="927"/>
      <c r="I496" s="15" t="s">
        <v>74</v>
      </c>
      <c r="J496" s="17" t="s">
        <v>1725</v>
      </c>
      <c r="K496" s="1057"/>
      <c r="L496" s="1058"/>
      <c r="M496" s="1058"/>
    </row>
    <row r="497" spans="1:13" s="3" customFormat="1" ht="11.25" x14ac:dyDescent="0.25">
      <c r="A497" s="927"/>
      <c r="B497" s="928"/>
      <c r="C497" s="946"/>
      <c r="D497" s="927"/>
      <c r="E497" s="927"/>
      <c r="F497" s="14" t="s">
        <v>1728</v>
      </c>
      <c r="G497" s="81">
        <v>3</v>
      </c>
      <c r="H497" s="927"/>
      <c r="I497" s="15" t="s">
        <v>46</v>
      </c>
      <c r="J497" s="17">
        <v>256</v>
      </c>
      <c r="K497" s="1057"/>
      <c r="L497" s="1058"/>
      <c r="M497" s="1058"/>
    </row>
    <row r="498" spans="1:13" s="3" customFormat="1" ht="11.25" x14ac:dyDescent="0.25">
      <c r="A498" s="927"/>
      <c r="B498" s="928"/>
      <c r="C498" s="946"/>
      <c r="D498" s="927"/>
      <c r="E498" s="927"/>
      <c r="F498" s="14" t="s">
        <v>1729</v>
      </c>
      <c r="G498" s="81">
        <v>1</v>
      </c>
      <c r="H498" s="927"/>
      <c r="I498" s="15" t="s">
        <v>1730</v>
      </c>
      <c r="J498" s="17" t="s">
        <v>1731</v>
      </c>
      <c r="K498" s="1057"/>
      <c r="L498" s="1058"/>
      <c r="M498" s="1058"/>
    </row>
    <row r="499" spans="1:13" s="3" customFormat="1" ht="11.25" x14ac:dyDescent="0.25">
      <c r="A499" s="927"/>
      <c r="B499" s="928"/>
      <c r="C499" s="946"/>
      <c r="D499" s="927"/>
      <c r="E499" s="927"/>
      <c r="F499" s="14" t="s">
        <v>1732</v>
      </c>
      <c r="G499" s="81">
        <v>1</v>
      </c>
      <c r="H499" s="927"/>
      <c r="I499" s="15" t="s">
        <v>1733</v>
      </c>
      <c r="J499" s="17" t="s">
        <v>1734</v>
      </c>
      <c r="K499" s="1057"/>
      <c r="L499" s="1058"/>
      <c r="M499" s="1058"/>
    </row>
    <row r="500" spans="1:13" s="3" customFormat="1" ht="11.25" x14ac:dyDescent="0.25">
      <c r="A500" s="927"/>
      <c r="B500" s="928"/>
      <c r="C500" s="946"/>
      <c r="D500" s="927"/>
      <c r="E500" s="927"/>
      <c r="F500" s="14" t="s">
        <v>1735</v>
      </c>
      <c r="G500" s="81">
        <v>1</v>
      </c>
      <c r="H500" s="927"/>
      <c r="I500" s="15"/>
      <c r="J500" s="17"/>
      <c r="K500" s="1057"/>
      <c r="L500" s="1058"/>
      <c r="M500" s="1058"/>
    </row>
    <row r="501" spans="1:13" s="3" customFormat="1" ht="11.25" x14ac:dyDescent="0.25">
      <c r="A501" s="927" t="s">
        <v>7373</v>
      </c>
      <c r="B501" s="928" t="s">
        <v>6729</v>
      </c>
      <c r="C501" s="946" t="s">
        <v>739</v>
      </c>
      <c r="D501" s="927" t="s">
        <v>1908</v>
      </c>
      <c r="E501" s="927" t="s">
        <v>735</v>
      </c>
      <c r="F501" s="14" t="s">
        <v>111</v>
      </c>
      <c r="G501" s="81">
        <v>8</v>
      </c>
      <c r="H501" s="927" t="s">
        <v>6682</v>
      </c>
      <c r="I501" s="15" t="s">
        <v>74</v>
      </c>
      <c r="J501" s="17" t="s">
        <v>1714</v>
      </c>
      <c r="K501" s="928">
        <v>1</v>
      </c>
      <c r="L501" s="943"/>
      <c r="M501" s="943"/>
    </row>
    <row r="502" spans="1:13" s="3" customFormat="1" ht="11.25" x14ac:dyDescent="0.25">
      <c r="A502" s="927"/>
      <c r="B502" s="928"/>
      <c r="C502" s="946"/>
      <c r="D502" s="927"/>
      <c r="E502" s="927"/>
      <c r="F502" s="14" t="s">
        <v>112</v>
      </c>
      <c r="G502" s="81">
        <v>8</v>
      </c>
      <c r="H502" s="927"/>
      <c r="I502" s="15" t="s">
        <v>74</v>
      </c>
      <c r="J502" s="17" t="s">
        <v>1715</v>
      </c>
      <c r="K502" s="928"/>
      <c r="L502" s="943"/>
      <c r="M502" s="943"/>
    </row>
    <row r="503" spans="1:13" s="3" customFormat="1" ht="11.25" x14ac:dyDescent="0.25">
      <c r="A503" s="927"/>
      <c r="B503" s="928"/>
      <c r="C503" s="946"/>
      <c r="D503" s="927"/>
      <c r="E503" s="927"/>
      <c r="F503" s="14" t="s">
        <v>1716</v>
      </c>
      <c r="G503" s="81">
        <v>1</v>
      </c>
      <c r="H503" s="927"/>
      <c r="I503" s="15" t="s">
        <v>74</v>
      </c>
      <c r="J503" s="17">
        <v>48550</v>
      </c>
      <c r="K503" s="928"/>
      <c r="L503" s="943"/>
      <c r="M503" s="943"/>
    </row>
    <row r="504" spans="1:13" s="3" customFormat="1" ht="11.25" x14ac:dyDescent="0.25">
      <c r="A504" s="927"/>
      <c r="B504" s="928"/>
      <c r="C504" s="946"/>
      <c r="D504" s="927"/>
      <c r="E504" s="927"/>
      <c r="F504" s="14" t="s">
        <v>114</v>
      </c>
      <c r="G504" s="81">
        <v>8</v>
      </c>
      <c r="H504" s="927"/>
      <c r="I504" s="15" t="s">
        <v>74</v>
      </c>
      <c r="J504" s="17" t="s">
        <v>1715</v>
      </c>
      <c r="K504" s="928"/>
      <c r="L504" s="943"/>
      <c r="M504" s="943"/>
    </row>
    <row r="505" spans="1:13" s="3" customFormat="1" ht="11.25" x14ac:dyDescent="0.25">
      <c r="A505" s="927"/>
      <c r="B505" s="928"/>
      <c r="C505" s="946"/>
      <c r="D505" s="927"/>
      <c r="E505" s="927"/>
      <c r="F505" s="14" t="s">
        <v>116</v>
      </c>
      <c r="G505" s="81">
        <v>4</v>
      </c>
      <c r="H505" s="927"/>
      <c r="I505" s="15" t="s">
        <v>74</v>
      </c>
      <c r="J505" s="17" t="s">
        <v>1717</v>
      </c>
      <c r="K505" s="928"/>
      <c r="L505" s="943"/>
      <c r="M505" s="943"/>
    </row>
    <row r="506" spans="1:13" s="3" customFormat="1" ht="11.25" x14ac:dyDescent="0.25">
      <c r="A506" s="927"/>
      <c r="B506" s="928"/>
      <c r="C506" s="946"/>
      <c r="D506" s="927"/>
      <c r="E506" s="927"/>
      <c r="F506" s="14" t="s">
        <v>117</v>
      </c>
      <c r="G506" s="81">
        <v>16</v>
      </c>
      <c r="H506" s="927"/>
      <c r="I506" s="15" t="s">
        <v>74</v>
      </c>
      <c r="J506" s="17" t="s">
        <v>1736</v>
      </c>
      <c r="K506" s="928"/>
      <c r="L506" s="943"/>
      <c r="M506" s="943"/>
    </row>
    <row r="507" spans="1:13" s="3" customFormat="1" ht="11.25" x14ac:dyDescent="0.25">
      <c r="A507" s="927"/>
      <c r="B507" s="928"/>
      <c r="C507" s="946"/>
      <c r="D507" s="927"/>
      <c r="E507" s="927"/>
      <c r="F507" s="14" t="s">
        <v>118</v>
      </c>
      <c r="G507" s="81">
        <v>1</v>
      </c>
      <c r="H507" s="927"/>
      <c r="I507" s="15" t="s">
        <v>74</v>
      </c>
      <c r="J507" s="17" t="s">
        <v>1720</v>
      </c>
      <c r="K507" s="928"/>
      <c r="L507" s="943"/>
      <c r="M507" s="943"/>
    </row>
    <row r="508" spans="1:13" s="3" customFormat="1" ht="11.25" x14ac:dyDescent="0.25">
      <c r="A508" s="927"/>
      <c r="B508" s="928"/>
      <c r="C508" s="946"/>
      <c r="D508" s="927"/>
      <c r="E508" s="927"/>
      <c r="F508" s="14" t="s">
        <v>1722</v>
      </c>
      <c r="G508" s="81">
        <v>4</v>
      </c>
      <c r="H508" s="927"/>
      <c r="I508" s="15" t="s">
        <v>74</v>
      </c>
      <c r="J508" s="17" t="s">
        <v>1723</v>
      </c>
      <c r="K508" s="928"/>
      <c r="L508" s="943"/>
      <c r="M508" s="943"/>
    </row>
    <row r="509" spans="1:13" s="3" customFormat="1" ht="11.25" x14ac:dyDescent="0.25">
      <c r="A509" s="927"/>
      <c r="B509" s="928"/>
      <c r="C509" s="946"/>
      <c r="D509" s="927"/>
      <c r="E509" s="927"/>
      <c r="F509" s="14" t="s">
        <v>122</v>
      </c>
      <c r="G509" s="81">
        <v>20</v>
      </c>
      <c r="H509" s="927"/>
      <c r="I509" s="15" t="s">
        <v>74</v>
      </c>
      <c r="J509" s="17" t="s">
        <v>1724</v>
      </c>
      <c r="K509" s="928"/>
      <c r="L509" s="943"/>
      <c r="M509" s="943"/>
    </row>
    <row r="510" spans="1:13" s="3" customFormat="1" ht="11.25" x14ac:dyDescent="0.25">
      <c r="A510" s="927" t="s">
        <v>7374</v>
      </c>
      <c r="B510" s="928" t="s">
        <v>6729</v>
      </c>
      <c r="C510" s="946" t="s">
        <v>739</v>
      </c>
      <c r="D510" s="927" t="s">
        <v>143</v>
      </c>
      <c r="E510" s="927" t="s">
        <v>739</v>
      </c>
      <c r="F510" s="19" t="s">
        <v>140</v>
      </c>
      <c r="G510" s="95">
        <v>1</v>
      </c>
      <c r="H510" s="927" t="s">
        <v>6682</v>
      </c>
      <c r="I510" s="20" t="s">
        <v>144</v>
      </c>
      <c r="J510" s="21" t="s">
        <v>145</v>
      </c>
      <c r="K510" s="928">
        <v>1</v>
      </c>
      <c r="L510" s="943"/>
      <c r="M510" s="943"/>
    </row>
    <row r="511" spans="1:13" s="3" customFormat="1" ht="11.25" x14ac:dyDescent="0.25">
      <c r="A511" s="927"/>
      <c r="B511" s="928"/>
      <c r="C511" s="946"/>
      <c r="D511" s="927"/>
      <c r="E511" s="927"/>
      <c r="F511" s="19" t="s">
        <v>141</v>
      </c>
      <c r="G511" s="95">
        <v>15</v>
      </c>
      <c r="H511" s="927"/>
      <c r="I511" s="20"/>
      <c r="J511" s="21"/>
      <c r="K511" s="928"/>
      <c r="L511" s="943"/>
      <c r="M511" s="943"/>
    </row>
    <row r="512" spans="1:13" s="3" customFormat="1" ht="11.25" x14ac:dyDescent="0.25">
      <c r="A512" s="927"/>
      <c r="B512" s="928"/>
      <c r="C512" s="946"/>
      <c r="D512" s="927"/>
      <c r="E512" s="927"/>
      <c r="F512" s="19" t="s">
        <v>142</v>
      </c>
      <c r="G512" s="95">
        <v>3</v>
      </c>
      <c r="H512" s="927"/>
      <c r="I512" s="20" t="s">
        <v>146</v>
      </c>
      <c r="J512" s="21" t="s">
        <v>1737</v>
      </c>
      <c r="K512" s="928"/>
      <c r="L512" s="943"/>
      <c r="M512" s="943"/>
    </row>
    <row r="513" spans="1:13" s="8" customFormat="1" ht="11.25" x14ac:dyDescent="0.25">
      <c r="A513" s="927"/>
      <c r="B513" s="928"/>
      <c r="C513" s="946"/>
      <c r="D513" s="927"/>
      <c r="E513" s="927"/>
      <c r="F513" s="10" t="s">
        <v>1738</v>
      </c>
      <c r="G513" s="156">
        <v>1</v>
      </c>
      <c r="H513" s="927"/>
      <c r="I513" s="32"/>
      <c r="J513" s="51"/>
      <c r="K513" s="928"/>
      <c r="L513" s="943"/>
      <c r="M513" s="943"/>
    </row>
    <row r="514" spans="1:13" s="3" customFormat="1" ht="11.25" x14ac:dyDescent="0.25">
      <c r="A514" s="927" t="s">
        <v>7375</v>
      </c>
      <c r="B514" s="928" t="s">
        <v>6729</v>
      </c>
      <c r="C514" s="946" t="s">
        <v>739</v>
      </c>
      <c r="D514" s="927" t="s">
        <v>143</v>
      </c>
      <c r="E514" s="927" t="s">
        <v>735</v>
      </c>
      <c r="F514" s="19" t="s">
        <v>140</v>
      </c>
      <c r="G514" s="95">
        <v>1</v>
      </c>
      <c r="H514" s="927" t="s">
        <v>6682</v>
      </c>
      <c r="I514" s="20" t="s">
        <v>144</v>
      </c>
      <c r="J514" s="21" t="s">
        <v>145</v>
      </c>
      <c r="K514" s="928">
        <v>1</v>
      </c>
      <c r="L514" s="943"/>
      <c r="M514" s="943"/>
    </row>
    <row r="515" spans="1:13" s="3" customFormat="1" ht="11.25" x14ac:dyDescent="0.25">
      <c r="A515" s="927"/>
      <c r="B515" s="928"/>
      <c r="C515" s="946"/>
      <c r="D515" s="927"/>
      <c r="E515" s="927"/>
      <c r="F515" s="19" t="s">
        <v>141</v>
      </c>
      <c r="G515" s="95">
        <v>1</v>
      </c>
      <c r="H515" s="927"/>
      <c r="I515" s="20"/>
      <c r="J515" s="21"/>
      <c r="K515" s="928"/>
      <c r="L515" s="943"/>
      <c r="M515" s="943"/>
    </row>
    <row r="516" spans="1:13" s="3" customFormat="1" ht="11.25" x14ac:dyDescent="0.25">
      <c r="A516" s="927"/>
      <c r="B516" s="928"/>
      <c r="C516" s="946"/>
      <c r="D516" s="927"/>
      <c r="E516" s="927"/>
      <c r="F516" s="19" t="s">
        <v>142</v>
      </c>
      <c r="G516" s="95">
        <v>1</v>
      </c>
      <c r="H516" s="927"/>
      <c r="I516" s="20" t="s">
        <v>146</v>
      </c>
      <c r="J516" s="21" t="s">
        <v>1737</v>
      </c>
      <c r="K516" s="928"/>
      <c r="L516" s="943"/>
      <c r="M516" s="943"/>
    </row>
    <row r="517" spans="1:13" s="3" customFormat="1" ht="11.25" x14ac:dyDescent="0.25">
      <c r="A517" s="927" t="s">
        <v>7376</v>
      </c>
      <c r="B517" s="928" t="s">
        <v>6729</v>
      </c>
      <c r="C517" s="946" t="s">
        <v>739</v>
      </c>
      <c r="D517" s="927" t="s">
        <v>7156</v>
      </c>
      <c r="E517" s="927" t="s">
        <v>739</v>
      </c>
      <c r="F517" s="19" t="s">
        <v>159</v>
      </c>
      <c r="G517" s="95">
        <v>1</v>
      </c>
      <c r="H517" s="927" t="s">
        <v>6682</v>
      </c>
      <c r="I517" s="20" t="s">
        <v>162</v>
      </c>
      <c r="J517" s="13"/>
      <c r="K517" s="928">
        <v>1</v>
      </c>
      <c r="L517" s="943"/>
      <c r="M517" s="943"/>
    </row>
    <row r="518" spans="1:13" s="3" customFormat="1" ht="11.25" x14ac:dyDescent="0.25">
      <c r="A518" s="927"/>
      <c r="B518" s="928"/>
      <c r="C518" s="946"/>
      <c r="D518" s="927"/>
      <c r="E518" s="927"/>
      <c r="F518" s="19" t="s">
        <v>160</v>
      </c>
      <c r="G518" s="95">
        <v>1</v>
      </c>
      <c r="H518" s="927"/>
      <c r="I518" s="23"/>
      <c r="J518" s="13"/>
      <c r="K518" s="928"/>
      <c r="L518" s="943"/>
      <c r="M518" s="943"/>
    </row>
    <row r="519" spans="1:13" s="3" customFormat="1" ht="11.25" x14ac:dyDescent="0.25">
      <c r="A519" s="927"/>
      <c r="B519" s="928"/>
      <c r="C519" s="946"/>
      <c r="D519" s="927"/>
      <c r="E519" s="927"/>
      <c r="F519" s="19" t="s">
        <v>161</v>
      </c>
      <c r="G519" s="95">
        <v>1</v>
      </c>
      <c r="H519" s="927"/>
      <c r="I519" s="20" t="s">
        <v>162</v>
      </c>
      <c r="J519" s="13"/>
      <c r="K519" s="928"/>
      <c r="L519" s="943"/>
      <c r="M519" s="943"/>
    </row>
    <row r="520" spans="1:13" s="3" customFormat="1" ht="11.25" x14ac:dyDescent="0.25">
      <c r="A520" s="927" t="s">
        <v>7377</v>
      </c>
      <c r="B520" s="928" t="s">
        <v>6729</v>
      </c>
      <c r="C520" s="946" t="s">
        <v>739</v>
      </c>
      <c r="D520" s="927" t="s">
        <v>154</v>
      </c>
      <c r="E520" s="927" t="s">
        <v>739</v>
      </c>
      <c r="F520" s="43" t="s">
        <v>4401</v>
      </c>
      <c r="G520" s="44">
        <v>2</v>
      </c>
      <c r="H520" s="927" t="s">
        <v>6682</v>
      </c>
      <c r="I520" s="45" t="s">
        <v>4409</v>
      </c>
      <c r="J520" s="45" t="s">
        <v>4410</v>
      </c>
      <c r="K520" s="928">
        <v>1</v>
      </c>
      <c r="L520" s="943"/>
      <c r="M520" s="943"/>
    </row>
    <row r="521" spans="1:13" s="3" customFormat="1" ht="11.25" x14ac:dyDescent="0.25">
      <c r="A521" s="927"/>
      <c r="B521" s="928"/>
      <c r="C521" s="946"/>
      <c r="D521" s="927"/>
      <c r="E521" s="927"/>
      <c r="F521" s="43" t="s">
        <v>4449</v>
      </c>
      <c r="G521" s="44">
        <v>3</v>
      </c>
      <c r="H521" s="927"/>
      <c r="I521" s="45" t="s">
        <v>4411</v>
      </c>
      <c r="J521" s="74">
        <v>55555</v>
      </c>
      <c r="K521" s="928"/>
      <c r="L521" s="943"/>
      <c r="M521" s="943"/>
    </row>
    <row r="522" spans="1:13" s="3" customFormat="1" ht="11.25" x14ac:dyDescent="0.25">
      <c r="A522" s="927"/>
      <c r="B522" s="928"/>
      <c r="C522" s="946"/>
      <c r="D522" s="927"/>
      <c r="E522" s="927"/>
      <c r="F522" s="43" t="s">
        <v>4450</v>
      </c>
      <c r="G522" s="44">
        <v>2</v>
      </c>
      <c r="H522" s="927"/>
      <c r="I522" s="45" t="s">
        <v>4409</v>
      </c>
      <c r="J522" s="74" t="s">
        <v>4453</v>
      </c>
      <c r="K522" s="928"/>
      <c r="L522" s="943"/>
      <c r="M522" s="943"/>
    </row>
    <row r="523" spans="1:13" ht="11.25" x14ac:dyDescent="0.25">
      <c r="A523" s="927" t="s">
        <v>7378</v>
      </c>
      <c r="B523" s="928" t="s">
        <v>6726</v>
      </c>
      <c r="C523" s="929" t="s">
        <v>4210</v>
      </c>
      <c r="D523" s="927" t="s">
        <v>6967</v>
      </c>
      <c r="E523" s="927" t="s">
        <v>6978</v>
      </c>
      <c r="F523" s="14" t="s">
        <v>6979</v>
      </c>
      <c r="G523" s="80">
        <v>1</v>
      </c>
      <c r="H523" s="927" t="s">
        <v>6682</v>
      </c>
      <c r="I523" s="15" t="s">
        <v>2637</v>
      </c>
      <c r="J523" s="17" t="s">
        <v>6980</v>
      </c>
      <c r="K523" s="994">
        <v>1</v>
      </c>
      <c r="L523" s="943"/>
      <c r="M523" s="943"/>
    </row>
    <row r="524" spans="1:13" ht="11.25" x14ac:dyDescent="0.25">
      <c r="A524" s="927"/>
      <c r="B524" s="928"/>
      <c r="C524" s="929"/>
      <c r="D524" s="927"/>
      <c r="E524" s="927"/>
      <c r="F524" s="14" t="s">
        <v>1747</v>
      </c>
      <c r="G524" s="80">
        <v>1</v>
      </c>
      <c r="H524" s="927"/>
      <c r="I524" s="15" t="s">
        <v>2639</v>
      </c>
      <c r="J524" s="17" t="s">
        <v>6972</v>
      </c>
      <c r="K524" s="994"/>
      <c r="L524" s="943"/>
      <c r="M524" s="943"/>
    </row>
    <row r="525" spans="1:13" ht="11.25" x14ac:dyDescent="0.25">
      <c r="A525" s="927"/>
      <c r="B525" s="928"/>
      <c r="C525" s="929"/>
      <c r="D525" s="927"/>
      <c r="E525" s="927"/>
      <c r="F525" s="14" t="s">
        <v>1749</v>
      </c>
      <c r="G525" s="80">
        <v>1</v>
      </c>
      <c r="H525" s="927"/>
      <c r="I525" s="15" t="s">
        <v>2639</v>
      </c>
      <c r="J525" s="17" t="s">
        <v>6975</v>
      </c>
      <c r="K525" s="994"/>
      <c r="L525" s="943"/>
      <c r="M525" s="943"/>
    </row>
    <row r="526" spans="1:13" ht="11.25" x14ac:dyDescent="0.25">
      <c r="A526" s="927"/>
      <c r="B526" s="928"/>
      <c r="C526" s="929"/>
      <c r="D526" s="927"/>
      <c r="E526" s="927"/>
      <c r="F526" s="14" t="s">
        <v>2642</v>
      </c>
      <c r="G526" s="80">
        <v>1</v>
      </c>
      <c r="H526" s="927"/>
      <c r="I526" s="15" t="s">
        <v>2643</v>
      </c>
      <c r="J526" s="17" t="s">
        <v>2644</v>
      </c>
      <c r="K526" s="994"/>
      <c r="L526" s="943"/>
      <c r="M526" s="943"/>
    </row>
    <row r="527" spans="1:13" ht="11.25" x14ac:dyDescent="0.25">
      <c r="A527" s="927"/>
      <c r="B527" s="928"/>
      <c r="C527" s="929"/>
      <c r="D527" s="927"/>
      <c r="E527" s="927"/>
      <c r="F527" s="14" t="s">
        <v>1767</v>
      </c>
      <c r="G527" s="80">
        <v>1</v>
      </c>
      <c r="H527" s="927"/>
      <c r="I527" s="15"/>
      <c r="J527" s="17"/>
      <c r="K527" s="994"/>
      <c r="L527" s="943"/>
      <c r="M527" s="943"/>
    </row>
    <row r="528" spans="1:13" ht="11.25" x14ac:dyDescent="0.25">
      <c r="A528" s="927"/>
      <c r="B528" s="928"/>
      <c r="C528" s="929"/>
      <c r="D528" s="927"/>
      <c r="E528" s="927"/>
      <c r="F528" s="14" t="s">
        <v>1768</v>
      </c>
      <c r="G528" s="80">
        <v>1</v>
      </c>
      <c r="H528" s="927"/>
      <c r="I528" s="15" t="s">
        <v>2645</v>
      </c>
      <c r="J528" s="17" t="s">
        <v>2646</v>
      </c>
      <c r="K528" s="994"/>
      <c r="L528" s="943"/>
      <c r="M528" s="943"/>
    </row>
    <row r="529" spans="1:13" ht="11.25" x14ac:dyDescent="0.25">
      <c r="A529" s="927"/>
      <c r="B529" s="928"/>
      <c r="C529" s="929"/>
      <c r="D529" s="927"/>
      <c r="E529" s="927"/>
      <c r="F529" s="58" t="s">
        <v>2642</v>
      </c>
      <c r="G529" s="80">
        <v>1</v>
      </c>
      <c r="H529" s="927"/>
      <c r="I529" s="15" t="s">
        <v>2643</v>
      </c>
      <c r="J529" s="17" t="s">
        <v>2644</v>
      </c>
      <c r="K529" s="994"/>
      <c r="L529" s="943"/>
      <c r="M529" s="943"/>
    </row>
    <row r="530" spans="1:13" ht="11.25" x14ac:dyDescent="0.25">
      <c r="A530" s="927"/>
      <c r="B530" s="928"/>
      <c r="C530" s="929"/>
      <c r="D530" s="927"/>
      <c r="E530" s="927"/>
      <c r="F530" s="14" t="s">
        <v>1758</v>
      </c>
      <c r="G530" s="80">
        <v>1</v>
      </c>
      <c r="H530" s="927"/>
      <c r="I530" s="15"/>
      <c r="J530" s="17"/>
      <c r="K530" s="994"/>
      <c r="L530" s="943"/>
      <c r="M530" s="943"/>
    </row>
    <row r="531" spans="1:13" ht="22.5" x14ac:dyDescent="0.25">
      <c r="A531" s="949" t="s">
        <v>7379</v>
      </c>
      <c r="B531" s="928" t="s">
        <v>716</v>
      </c>
      <c r="C531" s="966" t="s">
        <v>4210</v>
      </c>
      <c r="D531" s="927" t="s">
        <v>2481</v>
      </c>
      <c r="E531" s="927" t="s">
        <v>6992</v>
      </c>
      <c r="F531" s="12" t="s">
        <v>6993</v>
      </c>
      <c r="G531" s="80">
        <v>1</v>
      </c>
      <c r="H531" s="927" t="s">
        <v>6682</v>
      </c>
      <c r="I531" s="15"/>
      <c r="J531" s="13"/>
      <c r="K531" s="994">
        <v>1</v>
      </c>
      <c r="L531" s="943"/>
      <c r="M531" s="943"/>
    </row>
    <row r="532" spans="1:13" ht="11.25" x14ac:dyDescent="0.25">
      <c r="A532" s="960"/>
      <c r="B532" s="928"/>
      <c r="C532" s="967"/>
      <c r="D532" s="927"/>
      <c r="E532" s="927"/>
      <c r="F532" s="12" t="s">
        <v>6994</v>
      </c>
      <c r="G532" s="80">
        <v>1</v>
      </c>
      <c r="H532" s="927"/>
      <c r="I532" s="15"/>
      <c r="J532" s="13"/>
      <c r="K532" s="994"/>
      <c r="L532" s="943"/>
      <c r="M532" s="943"/>
    </row>
    <row r="533" spans="1:13" ht="11.25" x14ac:dyDescent="0.25">
      <c r="A533" s="960"/>
      <c r="B533" s="928"/>
      <c r="C533" s="967"/>
      <c r="D533" s="927"/>
      <c r="E533" s="927"/>
      <c r="F533" s="12" t="s">
        <v>2685</v>
      </c>
      <c r="G533" s="80">
        <v>1</v>
      </c>
      <c r="H533" s="927"/>
      <c r="I533" s="15"/>
      <c r="J533" s="13"/>
      <c r="K533" s="994"/>
      <c r="L533" s="943"/>
      <c r="M533" s="943"/>
    </row>
    <row r="534" spans="1:13" ht="11.25" x14ac:dyDescent="0.25">
      <c r="A534" s="950"/>
      <c r="B534" s="928"/>
      <c r="C534" s="992"/>
      <c r="D534" s="927"/>
      <c r="E534" s="927"/>
      <c r="F534" s="12" t="s">
        <v>2686</v>
      </c>
      <c r="G534" s="80">
        <v>1</v>
      </c>
      <c r="H534" s="927"/>
      <c r="I534" s="15"/>
      <c r="J534" s="13"/>
      <c r="K534" s="994"/>
      <c r="L534" s="943"/>
      <c r="M534" s="943"/>
    </row>
    <row r="535" spans="1:13" ht="22.5" x14ac:dyDescent="0.25">
      <c r="A535" s="284" t="s">
        <v>7380</v>
      </c>
      <c r="B535" s="287" t="s">
        <v>714</v>
      </c>
      <c r="C535" s="312" t="s">
        <v>4210</v>
      </c>
      <c r="D535" s="284" t="s">
        <v>6995</v>
      </c>
      <c r="E535" s="284" t="s">
        <v>4210</v>
      </c>
      <c r="F535" s="12" t="s">
        <v>6996</v>
      </c>
      <c r="G535" s="95">
        <v>1</v>
      </c>
      <c r="H535" s="80" t="s">
        <v>6682</v>
      </c>
      <c r="I535" s="20"/>
      <c r="J535" s="19"/>
      <c r="K535" s="291">
        <v>1</v>
      </c>
      <c r="L535" s="833"/>
      <c r="M535" s="866"/>
    </row>
    <row r="536" spans="1:13" ht="33.75" x14ac:dyDescent="0.25">
      <c r="A536" s="284" t="s">
        <v>7381</v>
      </c>
      <c r="B536" s="292" t="s">
        <v>1835</v>
      </c>
      <c r="C536" s="300" t="s">
        <v>4210</v>
      </c>
      <c r="D536" s="290" t="s">
        <v>6235</v>
      </c>
      <c r="E536" s="290" t="s">
        <v>7002</v>
      </c>
      <c r="F536" s="12" t="s">
        <v>7003</v>
      </c>
      <c r="G536" s="95">
        <v>1</v>
      </c>
      <c r="H536" s="360" t="s">
        <v>6684</v>
      </c>
      <c r="I536" s="20"/>
      <c r="J536" s="19"/>
      <c r="K536" s="295">
        <v>1</v>
      </c>
      <c r="L536" s="833"/>
      <c r="M536" s="866"/>
    </row>
    <row r="537" spans="1:13" ht="11.25" x14ac:dyDescent="0.25">
      <c r="A537" s="949" t="s">
        <v>7382</v>
      </c>
      <c r="B537" s="928" t="s">
        <v>1835</v>
      </c>
      <c r="C537" s="929" t="s">
        <v>4210</v>
      </c>
      <c r="D537" s="927" t="s">
        <v>6785</v>
      </c>
      <c r="E537" s="927" t="s">
        <v>4210</v>
      </c>
      <c r="F537" s="12" t="s">
        <v>2688</v>
      </c>
      <c r="G537" s="289">
        <v>1</v>
      </c>
      <c r="H537" s="927" t="s">
        <v>6682</v>
      </c>
      <c r="I537" s="12" t="s">
        <v>78</v>
      </c>
      <c r="J537" s="13" t="s">
        <v>1840</v>
      </c>
      <c r="K537" s="994">
        <v>1</v>
      </c>
      <c r="L537" s="941"/>
      <c r="M537" s="941"/>
    </row>
    <row r="538" spans="1:13" ht="11.25" x14ac:dyDescent="0.25">
      <c r="A538" s="960"/>
      <c r="B538" s="928"/>
      <c r="C538" s="929"/>
      <c r="D538" s="927"/>
      <c r="E538" s="927"/>
      <c r="F538" s="12" t="s">
        <v>7005</v>
      </c>
      <c r="G538" s="80">
        <v>4</v>
      </c>
      <c r="H538" s="927"/>
      <c r="I538" s="15" t="s">
        <v>78</v>
      </c>
      <c r="J538" s="17" t="s">
        <v>1840</v>
      </c>
      <c r="K538" s="994"/>
      <c r="L538" s="944"/>
      <c r="M538" s="944"/>
    </row>
    <row r="539" spans="1:13" ht="11.25" x14ac:dyDescent="0.25">
      <c r="A539" s="960"/>
      <c r="B539" s="928"/>
      <c r="C539" s="929"/>
      <c r="D539" s="927"/>
      <c r="E539" s="927"/>
      <c r="F539" s="12" t="s">
        <v>7006</v>
      </c>
      <c r="G539" s="80">
        <v>4</v>
      </c>
      <c r="H539" s="927"/>
      <c r="I539" s="15" t="s">
        <v>78</v>
      </c>
      <c r="J539" s="17" t="s">
        <v>1840</v>
      </c>
      <c r="K539" s="994"/>
      <c r="L539" s="944"/>
      <c r="M539" s="944"/>
    </row>
    <row r="540" spans="1:13" ht="11.25" x14ac:dyDescent="0.25">
      <c r="A540" s="960"/>
      <c r="B540" s="928"/>
      <c r="C540" s="929"/>
      <c r="D540" s="927"/>
      <c r="E540" s="927"/>
      <c r="F540" s="12" t="s">
        <v>7007</v>
      </c>
      <c r="G540" s="289">
        <v>11</v>
      </c>
      <c r="H540" s="927"/>
      <c r="I540" s="15" t="s">
        <v>78</v>
      </c>
      <c r="J540" s="17" t="s">
        <v>1840</v>
      </c>
      <c r="K540" s="994"/>
      <c r="L540" s="944"/>
      <c r="M540" s="944"/>
    </row>
    <row r="541" spans="1:13" ht="11.25" x14ac:dyDescent="0.25">
      <c r="A541" s="950"/>
      <c r="B541" s="928"/>
      <c r="C541" s="929"/>
      <c r="D541" s="927"/>
      <c r="E541" s="927"/>
      <c r="F541" s="12" t="s">
        <v>7008</v>
      </c>
      <c r="G541" s="289">
        <v>11</v>
      </c>
      <c r="H541" s="927"/>
      <c r="I541" s="15" t="s">
        <v>78</v>
      </c>
      <c r="J541" s="17" t="s">
        <v>1840</v>
      </c>
      <c r="K541" s="994"/>
      <c r="L541" s="942"/>
      <c r="M541" s="942"/>
    </row>
    <row r="542" spans="1:13" ht="11.25" x14ac:dyDescent="0.25">
      <c r="A542" s="949" t="s">
        <v>7383</v>
      </c>
      <c r="B542" s="928" t="s">
        <v>1835</v>
      </c>
      <c r="C542" s="929" t="s">
        <v>4210</v>
      </c>
      <c r="D542" s="927" t="s">
        <v>7013</v>
      </c>
      <c r="E542" s="927" t="s">
        <v>7014</v>
      </c>
      <c r="F542" s="12" t="s">
        <v>7015</v>
      </c>
      <c r="G542" s="95">
        <v>24</v>
      </c>
      <c r="H542" s="927" t="s">
        <v>6682</v>
      </c>
      <c r="I542" s="20"/>
      <c r="J542" s="19"/>
      <c r="K542" s="994">
        <v>1</v>
      </c>
      <c r="L542" s="941"/>
      <c r="M542" s="941"/>
    </row>
    <row r="543" spans="1:13" ht="11.25" x14ac:dyDescent="0.25">
      <c r="A543" s="960"/>
      <c r="B543" s="928"/>
      <c r="C543" s="929"/>
      <c r="D543" s="927"/>
      <c r="E543" s="927"/>
      <c r="F543" s="12" t="s">
        <v>80</v>
      </c>
      <c r="G543" s="95">
        <v>2</v>
      </c>
      <c r="H543" s="927"/>
      <c r="I543" s="20" t="s">
        <v>81</v>
      </c>
      <c r="J543" s="19"/>
      <c r="K543" s="994"/>
      <c r="L543" s="944"/>
      <c r="M543" s="944"/>
    </row>
    <row r="544" spans="1:13" ht="11.25" x14ac:dyDescent="0.25">
      <c r="A544" s="960"/>
      <c r="B544" s="928"/>
      <c r="C544" s="929"/>
      <c r="D544" s="927"/>
      <c r="E544" s="927"/>
      <c r="F544" s="12" t="s">
        <v>2691</v>
      </c>
      <c r="G544" s="95">
        <v>2</v>
      </c>
      <c r="H544" s="927"/>
      <c r="I544" s="20"/>
      <c r="J544" s="19"/>
      <c r="K544" s="994"/>
      <c r="L544" s="944"/>
      <c r="M544" s="944"/>
    </row>
    <row r="545" spans="1:13" ht="11.25" x14ac:dyDescent="0.25">
      <c r="A545" s="950"/>
      <c r="B545" s="928"/>
      <c r="C545" s="929"/>
      <c r="D545" s="927"/>
      <c r="E545" s="927"/>
      <c r="F545" s="10" t="s">
        <v>2692</v>
      </c>
      <c r="G545" s="286">
        <v>1</v>
      </c>
      <c r="H545" s="927"/>
      <c r="I545" s="10" t="s">
        <v>81</v>
      </c>
      <c r="J545" s="48" t="s">
        <v>1612</v>
      </c>
      <c r="K545" s="994"/>
      <c r="L545" s="942"/>
      <c r="M545" s="942"/>
    </row>
    <row r="546" spans="1:13" ht="11.25" x14ac:dyDescent="0.25">
      <c r="A546" s="949" t="s">
        <v>5059</v>
      </c>
      <c r="B546" s="970" t="s">
        <v>1835</v>
      </c>
      <c r="C546" s="966" t="s">
        <v>4210</v>
      </c>
      <c r="D546" s="949" t="s">
        <v>7019</v>
      </c>
      <c r="E546" s="949" t="s">
        <v>7020</v>
      </c>
      <c r="F546" s="10" t="s">
        <v>7021</v>
      </c>
      <c r="G546" s="286">
        <v>4</v>
      </c>
      <c r="H546" s="949" t="s">
        <v>6682</v>
      </c>
      <c r="I546" s="10"/>
      <c r="J546" s="48"/>
      <c r="K546" s="1051">
        <v>1</v>
      </c>
      <c r="L546" s="941"/>
      <c r="M546" s="941"/>
    </row>
    <row r="547" spans="1:13" ht="11.25" x14ac:dyDescent="0.25">
      <c r="A547" s="950"/>
      <c r="B547" s="971"/>
      <c r="C547" s="992"/>
      <c r="D547" s="950"/>
      <c r="E547" s="950"/>
      <c r="F547" s="12" t="s">
        <v>7019</v>
      </c>
      <c r="G547" s="95">
        <v>15</v>
      </c>
      <c r="H547" s="950"/>
      <c r="I547" s="20"/>
      <c r="J547" s="19"/>
      <c r="K547" s="1052"/>
      <c r="L547" s="942"/>
      <c r="M547" s="942"/>
    </row>
    <row r="548" spans="1:13" s="3" customFormat="1" ht="22.5" x14ac:dyDescent="0.25">
      <c r="A548" s="387" t="s">
        <v>7838</v>
      </c>
      <c r="B548" s="392" t="s">
        <v>1835</v>
      </c>
      <c r="C548" s="395" t="s">
        <v>4210</v>
      </c>
      <c r="D548" s="388" t="s">
        <v>7153</v>
      </c>
      <c r="E548" s="388" t="s">
        <v>7837</v>
      </c>
      <c r="F548" s="12" t="s">
        <v>5541</v>
      </c>
      <c r="G548" s="80">
        <v>1</v>
      </c>
      <c r="H548" s="388" t="s">
        <v>6682</v>
      </c>
      <c r="I548" s="15"/>
      <c r="J548" s="17"/>
      <c r="K548" s="394">
        <v>1</v>
      </c>
      <c r="L548" s="838"/>
      <c r="M548" s="838"/>
    </row>
    <row r="549" spans="1:13" ht="11.25" x14ac:dyDescent="0.25">
      <c r="A549" s="949" t="s">
        <v>7384</v>
      </c>
      <c r="B549" s="928" t="s">
        <v>715</v>
      </c>
      <c r="C549" s="929" t="s">
        <v>4210</v>
      </c>
      <c r="D549" s="927" t="s">
        <v>7155</v>
      </c>
      <c r="E549" s="927" t="s">
        <v>4210</v>
      </c>
      <c r="F549" s="14" t="s">
        <v>83</v>
      </c>
      <c r="G549" s="80">
        <v>275</v>
      </c>
      <c r="H549" s="927" t="s">
        <v>6682</v>
      </c>
      <c r="I549" s="15" t="s">
        <v>2700</v>
      </c>
      <c r="J549" s="17" t="s">
        <v>2701</v>
      </c>
      <c r="K549" s="994">
        <v>1</v>
      </c>
      <c r="L549" s="941"/>
      <c r="M549" s="941"/>
    </row>
    <row r="550" spans="1:13" ht="11.25" x14ac:dyDescent="0.25">
      <c r="A550" s="960"/>
      <c r="B550" s="928"/>
      <c r="C550" s="929"/>
      <c r="D550" s="927"/>
      <c r="E550" s="927"/>
      <c r="F550" s="14" t="s">
        <v>90</v>
      </c>
      <c r="G550" s="80">
        <v>515</v>
      </c>
      <c r="H550" s="927"/>
      <c r="I550" s="15" t="s">
        <v>2700</v>
      </c>
      <c r="J550" s="17" t="s">
        <v>2701</v>
      </c>
      <c r="K550" s="994"/>
      <c r="L550" s="944"/>
      <c r="M550" s="944"/>
    </row>
    <row r="551" spans="1:13" ht="11.25" x14ac:dyDescent="0.25">
      <c r="A551" s="960"/>
      <c r="B551" s="928"/>
      <c r="C551" s="929"/>
      <c r="D551" s="927"/>
      <c r="E551" s="927"/>
      <c r="F551" s="14" t="s">
        <v>85</v>
      </c>
      <c r="G551" s="82">
        <v>1959</v>
      </c>
      <c r="H551" s="927"/>
      <c r="I551" s="15" t="s">
        <v>2700</v>
      </c>
      <c r="J551" s="17" t="s">
        <v>2701</v>
      </c>
      <c r="K551" s="994"/>
      <c r="L551" s="944"/>
      <c r="M551" s="944"/>
    </row>
    <row r="552" spans="1:13" ht="11.25" x14ac:dyDescent="0.25">
      <c r="A552" s="960"/>
      <c r="B552" s="928"/>
      <c r="C552" s="929"/>
      <c r="D552" s="927"/>
      <c r="E552" s="927"/>
      <c r="F552" s="14" t="s">
        <v>2702</v>
      </c>
      <c r="G552" s="80">
        <v>2064</v>
      </c>
      <c r="H552" s="927"/>
      <c r="I552" s="15" t="s">
        <v>2700</v>
      </c>
      <c r="J552" s="17" t="s">
        <v>2701</v>
      </c>
      <c r="K552" s="994"/>
      <c r="L552" s="944"/>
      <c r="M552" s="944"/>
    </row>
    <row r="553" spans="1:13" ht="11.25" x14ac:dyDescent="0.25">
      <c r="A553" s="960"/>
      <c r="B553" s="928"/>
      <c r="C553" s="929"/>
      <c r="D553" s="927"/>
      <c r="E553" s="927"/>
      <c r="F553" s="14" t="s">
        <v>87</v>
      </c>
      <c r="G553" s="80">
        <v>15</v>
      </c>
      <c r="H553" s="927"/>
      <c r="I553" s="15" t="s">
        <v>2703</v>
      </c>
      <c r="J553" s="17" t="s">
        <v>2704</v>
      </c>
      <c r="K553" s="994"/>
      <c r="L553" s="944"/>
      <c r="M553" s="944"/>
    </row>
    <row r="554" spans="1:13" ht="11.25" x14ac:dyDescent="0.25">
      <c r="A554" s="960"/>
      <c r="B554" s="928"/>
      <c r="C554" s="929"/>
      <c r="D554" s="927"/>
      <c r="E554" s="927"/>
      <c r="F554" s="14" t="s">
        <v>2705</v>
      </c>
      <c r="G554" s="80">
        <v>1092</v>
      </c>
      <c r="H554" s="927"/>
      <c r="I554" s="15" t="s">
        <v>2706</v>
      </c>
      <c r="J554" s="17" t="s">
        <v>2707</v>
      </c>
      <c r="K554" s="994"/>
      <c r="L554" s="944"/>
      <c r="M554" s="944"/>
    </row>
    <row r="555" spans="1:13" ht="11.25" x14ac:dyDescent="0.25">
      <c r="A555" s="960"/>
      <c r="B555" s="928"/>
      <c r="C555" s="929"/>
      <c r="D555" s="927"/>
      <c r="E555" s="927"/>
      <c r="F555" s="14" t="s">
        <v>2708</v>
      </c>
      <c r="G555" s="80">
        <v>27</v>
      </c>
      <c r="H555" s="927"/>
      <c r="I555" s="15" t="s">
        <v>2706</v>
      </c>
      <c r="J555" s="17" t="s">
        <v>2707</v>
      </c>
      <c r="K555" s="994"/>
      <c r="L555" s="944"/>
      <c r="M555" s="944"/>
    </row>
    <row r="556" spans="1:13" ht="11.25" x14ac:dyDescent="0.25">
      <c r="A556" s="960"/>
      <c r="B556" s="928"/>
      <c r="C556" s="929"/>
      <c r="D556" s="927"/>
      <c r="E556" s="927"/>
      <c r="F556" s="14" t="s">
        <v>2709</v>
      </c>
      <c r="G556" s="80">
        <v>8</v>
      </c>
      <c r="H556" s="927"/>
      <c r="I556" s="15" t="s">
        <v>2706</v>
      </c>
      <c r="J556" s="17" t="s">
        <v>2707</v>
      </c>
      <c r="K556" s="994"/>
      <c r="L556" s="944"/>
      <c r="M556" s="944"/>
    </row>
    <row r="557" spans="1:13" ht="11.25" x14ac:dyDescent="0.25">
      <c r="A557" s="960"/>
      <c r="B557" s="928"/>
      <c r="C557" s="929"/>
      <c r="D557" s="927"/>
      <c r="E557" s="927"/>
      <c r="F557" s="14" t="s">
        <v>2710</v>
      </c>
      <c r="G557" s="80">
        <v>281</v>
      </c>
      <c r="H557" s="927"/>
      <c r="I557" s="15" t="s">
        <v>2711</v>
      </c>
      <c r="J557" s="17">
        <v>47052</v>
      </c>
      <c r="K557" s="994"/>
      <c r="L557" s="944"/>
      <c r="M557" s="944"/>
    </row>
    <row r="558" spans="1:13" ht="11.25" x14ac:dyDescent="0.25">
      <c r="A558" s="960"/>
      <c r="B558" s="928"/>
      <c r="C558" s="929"/>
      <c r="D558" s="927"/>
      <c r="E558" s="927"/>
      <c r="F558" s="14" t="s">
        <v>7023</v>
      </c>
      <c r="G558" s="80">
        <v>2</v>
      </c>
      <c r="H558" s="927"/>
      <c r="I558" s="15"/>
      <c r="J558" s="17"/>
      <c r="K558" s="994"/>
      <c r="L558" s="944"/>
      <c r="M558" s="944"/>
    </row>
    <row r="559" spans="1:13" ht="11.25" x14ac:dyDescent="0.25">
      <c r="A559" s="960"/>
      <c r="B559" s="928"/>
      <c r="C559" s="929"/>
      <c r="D559" s="927"/>
      <c r="E559" s="927"/>
      <c r="F559" s="14" t="s">
        <v>2712</v>
      </c>
      <c r="G559" s="80">
        <v>1</v>
      </c>
      <c r="H559" s="927"/>
      <c r="I559" s="15"/>
      <c r="J559" s="17"/>
      <c r="K559" s="994"/>
      <c r="L559" s="944"/>
      <c r="M559" s="944"/>
    </row>
    <row r="560" spans="1:13" ht="11.25" x14ac:dyDescent="0.25">
      <c r="A560" s="960"/>
      <c r="B560" s="928"/>
      <c r="C560" s="929"/>
      <c r="D560" s="927"/>
      <c r="E560" s="927"/>
      <c r="F560" s="10" t="s">
        <v>2713</v>
      </c>
      <c r="G560" s="286">
        <v>8</v>
      </c>
      <c r="H560" s="927"/>
      <c r="I560" s="15"/>
      <c r="J560" s="17"/>
      <c r="K560" s="994"/>
      <c r="L560" s="944"/>
      <c r="M560" s="944"/>
    </row>
    <row r="561" spans="1:13" ht="11.25" x14ac:dyDescent="0.25">
      <c r="A561" s="960"/>
      <c r="B561" s="928"/>
      <c r="C561" s="929"/>
      <c r="D561" s="927"/>
      <c r="E561" s="927"/>
      <c r="F561" s="10" t="s">
        <v>2714</v>
      </c>
      <c r="G561" s="286">
        <v>1</v>
      </c>
      <c r="H561" s="927"/>
      <c r="I561" s="15"/>
      <c r="J561" s="17"/>
      <c r="K561" s="994"/>
      <c r="L561" s="944"/>
      <c r="M561" s="944"/>
    </row>
    <row r="562" spans="1:13" ht="11.25" x14ac:dyDescent="0.25">
      <c r="A562" s="950"/>
      <c r="B562" s="928"/>
      <c r="C562" s="929"/>
      <c r="D562" s="927"/>
      <c r="E562" s="927"/>
      <c r="F562" s="10" t="s">
        <v>2715</v>
      </c>
      <c r="G562" s="286">
        <v>2</v>
      </c>
      <c r="H562" s="927"/>
      <c r="I562" s="15"/>
      <c r="J562" s="17"/>
      <c r="K562" s="994"/>
      <c r="L562" s="942"/>
      <c r="M562" s="942"/>
    </row>
    <row r="563" spans="1:13" ht="11.25" x14ac:dyDescent="0.25">
      <c r="A563" s="949" t="s">
        <v>7385</v>
      </c>
      <c r="B563" s="928" t="s">
        <v>6727</v>
      </c>
      <c r="C563" s="929" t="s">
        <v>4210</v>
      </c>
      <c r="D563" s="927" t="s">
        <v>4742</v>
      </c>
      <c r="E563" s="927" t="s">
        <v>4210</v>
      </c>
      <c r="F563" s="14" t="s">
        <v>2716</v>
      </c>
      <c r="G563" s="80">
        <v>80</v>
      </c>
      <c r="H563" s="927" t="s">
        <v>6682</v>
      </c>
      <c r="I563" s="15" t="s">
        <v>2717</v>
      </c>
      <c r="J563" s="17" t="s">
        <v>2718</v>
      </c>
      <c r="K563" s="994">
        <v>1</v>
      </c>
      <c r="L563" s="941"/>
      <c r="M563" s="941"/>
    </row>
    <row r="564" spans="1:13" ht="11.25" x14ac:dyDescent="0.25">
      <c r="A564" s="960"/>
      <c r="B564" s="928"/>
      <c r="C564" s="929"/>
      <c r="D564" s="927"/>
      <c r="E564" s="927"/>
      <c r="F564" s="14" t="s">
        <v>2719</v>
      </c>
      <c r="G564" s="80">
        <v>493</v>
      </c>
      <c r="H564" s="927"/>
      <c r="I564" s="15" t="s">
        <v>2717</v>
      </c>
      <c r="J564" s="17" t="s">
        <v>2718</v>
      </c>
      <c r="K564" s="994"/>
      <c r="L564" s="944"/>
      <c r="M564" s="944"/>
    </row>
    <row r="565" spans="1:13" ht="11.25" x14ac:dyDescent="0.25">
      <c r="A565" s="960"/>
      <c r="B565" s="928"/>
      <c r="C565" s="929"/>
      <c r="D565" s="927"/>
      <c r="E565" s="927"/>
      <c r="F565" s="14" t="s">
        <v>2719</v>
      </c>
      <c r="G565" s="80">
        <v>19</v>
      </c>
      <c r="H565" s="927"/>
      <c r="I565" s="15" t="s">
        <v>2720</v>
      </c>
      <c r="J565" s="17" t="s">
        <v>2721</v>
      </c>
      <c r="K565" s="994"/>
      <c r="L565" s="944"/>
      <c r="M565" s="944"/>
    </row>
    <row r="566" spans="1:13" ht="11.25" x14ac:dyDescent="0.25">
      <c r="A566" s="960"/>
      <c r="B566" s="928"/>
      <c r="C566" s="929"/>
      <c r="D566" s="927"/>
      <c r="E566" s="927"/>
      <c r="F566" s="14" t="s">
        <v>585</v>
      </c>
      <c r="G566" s="80">
        <v>69</v>
      </c>
      <c r="H566" s="927"/>
      <c r="I566" s="15" t="s">
        <v>2722</v>
      </c>
      <c r="J566" s="17" t="s">
        <v>2724</v>
      </c>
      <c r="K566" s="994"/>
      <c r="L566" s="944"/>
      <c r="M566" s="944"/>
    </row>
    <row r="567" spans="1:13" ht="11.25" x14ac:dyDescent="0.25">
      <c r="A567" s="960"/>
      <c r="B567" s="928"/>
      <c r="C567" s="929"/>
      <c r="D567" s="927"/>
      <c r="E567" s="927"/>
      <c r="F567" s="14" t="s">
        <v>585</v>
      </c>
      <c r="G567" s="80">
        <v>458</v>
      </c>
      <c r="H567" s="927"/>
      <c r="I567" s="15" t="s">
        <v>2722</v>
      </c>
      <c r="J567" s="17" t="s">
        <v>2723</v>
      </c>
      <c r="K567" s="994"/>
      <c r="L567" s="944"/>
      <c r="M567" s="944"/>
    </row>
    <row r="568" spans="1:13" ht="11.25" x14ac:dyDescent="0.25">
      <c r="A568" s="960"/>
      <c r="B568" s="928"/>
      <c r="C568" s="929"/>
      <c r="D568" s="927"/>
      <c r="E568" s="927"/>
      <c r="F568" s="14" t="s">
        <v>2725</v>
      </c>
      <c r="G568" s="80">
        <v>3980</v>
      </c>
      <c r="H568" s="927"/>
      <c r="I568" s="15" t="s">
        <v>2006</v>
      </c>
      <c r="J568" s="17" t="s">
        <v>2726</v>
      </c>
      <c r="K568" s="994"/>
      <c r="L568" s="944"/>
      <c r="M568" s="944"/>
    </row>
    <row r="569" spans="1:13" ht="11.25" x14ac:dyDescent="0.25">
      <c r="A569" s="960"/>
      <c r="B569" s="928"/>
      <c r="C569" s="929"/>
      <c r="D569" s="927"/>
      <c r="E569" s="927"/>
      <c r="F569" s="14" t="s">
        <v>2727</v>
      </c>
      <c r="G569" s="80">
        <v>175</v>
      </c>
      <c r="H569" s="927"/>
      <c r="I569" s="15" t="s">
        <v>2728</v>
      </c>
      <c r="J569" s="17" t="s">
        <v>2729</v>
      </c>
      <c r="K569" s="994"/>
      <c r="L569" s="944"/>
      <c r="M569" s="944"/>
    </row>
    <row r="570" spans="1:13" ht="11.25" x14ac:dyDescent="0.25">
      <c r="A570" s="960"/>
      <c r="B570" s="928"/>
      <c r="C570" s="929"/>
      <c r="D570" s="927"/>
      <c r="E570" s="927"/>
      <c r="F570" s="10" t="s">
        <v>2730</v>
      </c>
      <c r="G570" s="286">
        <v>2</v>
      </c>
      <c r="H570" s="927"/>
      <c r="I570" s="15"/>
      <c r="J570" s="17"/>
      <c r="K570" s="994"/>
      <c r="L570" s="944"/>
      <c r="M570" s="944"/>
    </row>
    <row r="571" spans="1:13" ht="11.25" x14ac:dyDescent="0.25">
      <c r="A571" s="960"/>
      <c r="B571" s="928"/>
      <c r="C571" s="929"/>
      <c r="D571" s="927"/>
      <c r="E571" s="927"/>
      <c r="F571" s="10" t="s">
        <v>2731</v>
      </c>
      <c r="G571" s="286">
        <v>1</v>
      </c>
      <c r="H571" s="927"/>
      <c r="I571" s="15"/>
      <c r="J571" s="17"/>
      <c r="K571" s="994"/>
      <c r="L571" s="944"/>
      <c r="M571" s="944"/>
    </row>
    <row r="572" spans="1:13" ht="11.25" x14ac:dyDescent="0.25">
      <c r="A572" s="950"/>
      <c r="B572" s="928"/>
      <c r="C572" s="929"/>
      <c r="D572" s="927"/>
      <c r="E572" s="927"/>
      <c r="F572" s="10" t="s">
        <v>2733</v>
      </c>
      <c r="G572" s="286">
        <v>3</v>
      </c>
      <c r="H572" s="927"/>
      <c r="I572" s="15"/>
      <c r="J572" s="17"/>
      <c r="K572" s="994"/>
      <c r="L572" s="942"/>
      <c r="M572" s="942"/>
    </row>
    <row r="573" spans="1:13" ht="11.25" x14ac:dyDescent="0.25">
      <c r="A573" s="949" t="s">
        <v>7386</v>
      </c>
      <c r="B573" s="928" t="s">
        <v>6728</v>
      </c>
      <c r="C573" s="929" t="s">
        <v>4210</v>
      </c>
      <c r="D573" s="927" t="s">
        <v>1896</v>
      </c>
      <c r="E573" s="927" t="s">
        <v>4210</v>
      </c>
      <c r="F573" s="14" t="s">
        <v>1699</v>
      </c>
      <c r="G573" s="80">
        <v>1</v>
      </c>
      <c r="H573" s="927" t="s">
        <v>6682</v>
      </c>
      <c r="I573" s="15" t="s">
        <v>107</v>
      </c>
      <c r="J573" s="17" t="s">
        <v>2734</v>
      </c>
      <c r="K573" s="994">
        <v>12</v>
      </c>
      <c r="L573" s="941"/>
      <c r="M573" s="941"/>
    </row>
    <row r="574" spans="1:13" ht="11.25" x14ac:dyDescent="0.25">
      <c r="A574" s="960"/>
      <c r="B574" s="928"/>
      <c r="C574" s="929"/>
      <c r="D574" s="927"/>
      <c r="E574" s="927"/>
      <c r="F574" s="14" t="s">
        <v>7025</v>
      </c>
      <c r="G574" s="80">
        <v>1</v>
      </c>
      <c r="H574" s="927"/>
      <c r="I574" s="15" t="s">
        <v>107</v>
      </c>
      <c r="J574" s="17" t="s">
        <v>2735</v>
      </c>
      <c r="K574" s="994"/>
      <c r="L574" s="944"/>
      <c r="M574" s="944"/>
    </row>
    <row r="575" spans="1:13" ht="11.25" x14ac:dyDescent="0.25">
      <c r="A575" s="960"/>
      <c r="B575" s="928"/>
      <c r="C575" s="929"/>
      <c r="D575" s="927"/>
      <c r="E575" s="927"/>
      <c r="F575" s="14" t="s">
        <v>2736</v>
      </c>
      <c r="G575" s="80">
        <v>86</v>
      </c>
      <c r="H575" s="927"/>
      <c r="I575" s="15" t="s">
        <v>107</v>
      </c>
      <c r="J575" s="17" t="s">
        <v>2737</v>
      </c>
      <c r="K575" s="994"/>
      <c r="L575" s="944"/>
      <c r="M575" s="944"/>
    </row>
    <row r="576" spans="1:13" ht="11.25" x14ac:dyDescent="0.25">
      <c r="A576" s="960"/>
      <c r="B576" s="928"/>
      <c r="C576" s="929"/>
      <c r="D576" s="927"/>
      <c r="E576" s="927"/>
      <c r="F576" s="14" t="s">
        <v>103</v>
      </c>
      <c r="G576" s="80">
        <v>203</v>
      </c>
      <c r="H576" s="927"/>
      <c r="I576" s="15" t="s">
        <v>107</v>
      </c>
      <c r="J576" s="17" t="s">
        <v>2738</v>
      </c>
      <c r="K576" s="994"/>
      <c r="L576" s="944"/>
      <c r="M576" s="944"/>
    </row>
    <row r="577" spans="1:13" ht="11.25" x14ac:dyDescent="0.25">
      <c r="A577" s="960"/>
      <c r="B577" s="928"/>
      <c r="C577" s="929"/>
      <c r="D577" s="927"/>
      <c r="E577" s="927"/>
      <c r="F577" s="14" t="s">
        <v>104</v>
      </c>
      <c r="G577" s="80">
        <v>61</v>
      </c>
      <c r="H577" s="927"/>
      <c r="I577" s="15" t="s">
        <v>107</v>
      </c>
      <c r="J577" s="17" t="s">
        <v>2738</v>
      </c>
      <c r="K577" s="994"/>
      <c r="L577" s="944"/>
      <c r="M577" s="944"/>
    </row>
    <row r="578" spans="1:13" ht="11.25" x14ac:dyDescent="0.25">
      <c r="A578" s="960"/>
      <c r="B578" s="928"/>
      <c r="C578" s="929"/>
      <c r="D578" s="927"/>
      <c r="E578" s="927"/>
      <c r="F578" s="14" t="s">
        <v>105</v>
      </c>
      <c r="G578" s="80">
        <v>6</v>
      </c>
      <c r="H578" s="927"/>
      <c r="I578" s="15" t="s">
        <v>107</v>
      </c>
      <c r="J578" s="17" t="s">
        <v>2739</v>
      </c>
      <c r="K578" s="994"/>
      <c r="L578" s="944"/>
      <c r="M578" s="944"/>
    </row>
    <row r="579" spans="1:13" ht="11.25" x14ac:dyDescent="0.25">
      <c r="A579" s="960"/>
      <c r="B579" s="928"/>
      <c r="C579" s="929"/>
      <c r="D579" s="927"/>
      <c r="E579" s="927"/>
      <c r="F579" s="14" t="s">
        <v>103</v>
      </c>
      <c r="G579" s="80">
        <v>2</v>
      </c>
      <c r="H579" s="927"/>
      <c r="I579" s="15" t="s">
        <v>107</v>
      </c>
      <c r="J579" s="17" t="s">
        <v>2740</v>
      </c>
      <c r="K579" s="994"/>
      <c r="L579" s="944"/>
      <c r="M579" s="944"/>
    </row>
    <row r="580" spans="1:13" ht="11.25" x14ac:dyDescent="0.25">
      <c r="A580" s="960"/>
      <c r="B580" s="928"/>
      <c r="C580" s="929"/>
      <c r="D580" s="927"/>
      <c r="E580" s="927"/>
      <c r="F580" s="14" t="s">
        <v>2741</v>
      </c>
      <c r="G580" s="80">
        <v>127</v>
      </c>
      <c r="H580" s="927"/>
      <c r="I580" s="15" t="s">
        <v>107</v>
      </c>
      <c r="J580" s="17"/>
      <c r="K580" s="994"/>
      <c r="L580" s="944"/>
      <c r="M580" s="944"/>
    </row>
    <row r="581" spans="1:13" ht="11.25" x14ac:dyDescent="0.25">
      <c r="A581" s="950"/>
      <c r="B581" s="928"/>
      <c r="C581" s="929"/>
      <c r="D581" s="927"/>
      <c r="E581" s="927"/>
      <c r="F581" s="10" t="s">
        <v>1707</v>
      </c>
      <c r="G581" s="286">
        <v>604</v>
      </c>
      <c r="H581" s="927"/>
      <c r="I581" s="10" t="s">
        <v>108</v>
      </c>
      <c r="J581" s="17"/>
      <c r="K581" s="994"/>
      <c r="L581" s="942"/>
      <c r="M581" s="942"/>
    </row>
    <row r="582" spans="1:13" ht="11.25" x14ac:dyDescent="0.25">
      <c r="A582" s="949" t="s">
        <v>7387</v>
      </c>
      <c r="B582" s="928" t="s">
        <v>6729</v>
      </c>
      <c r="C582" s="929" t="s">
        <v>4210</v>
      </c>
      <c r="D582" s="927" t="s">
        <v>1908</v>
      </c>
      <c r="E582" s="927" t="s">
        <v>4210</v>
      </c>
      <c r="F582" s="14" t="s">
        <v>111</v>
      </c>
      <c r="G582" s="80">
        <v>47</v>
      </c>
      <c r="H582" s="927" t="s">
        <v>6682</v>
      </c>
      <c r="I582" s="15" t="s">
        <v>2700</v>
      </c>
      <c r="J582" s="17" t="s">
        <v>2742</v>
      </c>
      <c r="K582" s="994">
        <v>1</v>
      </c>
      <c r="L582" s="941"/>
      <c r="M582" s="941"/>
    </row>
    <row r="583" spans="1:13" ht="11.25" x14ac:dyDescent="0.25">
      <c r="A583" s="960"/>
      <c r="B583" s="928"/>
      <c r="C583" s="929"/>
      <c r="D583" s="927"/>
      <c r="E583" s="927"/>
      <c r="F583" s="14" t="s">
        <v>112</v>
      </c>
      <c r="G583" s="80">
        <v>47</v>
      </c>
      <c r="H583" s="927"/>
      <c r="I583" s="15" t="s">
        <v>2700</v>
      </c>
      <c r="J583" s="17" t="s">
        <v>2742</v>
      </c>
      <c r="K583" s="994"/>
      <c r="L583" s="944"/>
      <c r="M583" s="944"/>
    </row>
    <row r="584" spans="1:13" ht="11.25" x14ac:dyDescent="0.25">
      <c r="A584" s="960"/>
      <c r="B584" s="928"/>
      <c r="C584" s="929"/>
      <c r="D584" s="927"/>
      <c r="E584" s="927"/>
      <c r="F584" s="14" t="s">
        <v>1716</v>
      </c>
      <c r="G584" s="81">
        <v>32</v>
      </c>
      <c r="H584" s="927"/>
      <c r="I584" s="15" t="s">
        <v>2700</v>
      </c>
      <c r="J584" s="17" t="s">
        <v>2742</v>
      </c>
      <c r="K584" s="994"/>
      <c r="L584" s="944"/>
      <c r="M584" s="944"/>
    </row>
    <row r="585" spans="1:13" ht="11.25" x14ac:dyDescent="0.25">
      <c r="A585" s="960"/>
      <c r="B585" s="928"/>
      <c r="C585" s="929"/>
      <c r="D585" s="927"/>
      <c r="E585" s="927"/>
      <c r="F585" s="14" t="s">
        <v>114</v>
      </c>
      <c r="G585" s="81">
        <v>32</v>
      </c>
      <c r="H585" s="927"/>
      <c r="I585" s="15" t="s">
        <v>2700</v>
      </c>
      <c r="J585" s="17" t="s">
        <v>2742</v>
      </c>
      <c r="K585" s="994"/>
      <c r="L585" s="944"/>
      <c r="M585" s="944"/>
    </row>
    <row r="586" spans="1:13" ht="11.25" x14ac:dyDescent="0.25">
      <c r="A586" s="960"/>
      <c r="B586" s="928"/>
      <c r="C586" s="929"/>
      <c r="D586" s="927"/>
      <c r="E586" s="927"/>
      <c r="F586" s="14" t="s">
        <v>183</v>
      </c>
      <c r="G586" s="81">
        <v>1</v>
      </c>
      <c r="H586" s="927"/>
      <c r="I586" s="15" t="s">
        <v>2700</v>
      </c>
      <c r="J586" s="17" t="s">
        <v>2742</v>
      </c>
      <c r="K586" s="994"/>
      <c r="L586" s="944"/>
      <c r="M586" s="944"/>
    </row>
    <row r="587" spans="1:13" ht="11.25" x14ac:dyDescent="0.25">
      <c r="A587" s="960"/>
      <c r="B587" s="928"/>
      <c r="C587" s="929"/>
      <c r="D587" s="927"/>
      <c r="E587" s="927"/>
      <c r="F587" s="14" t="s">
        <v>116</v>
      </c>
      <c r="G587" s="81">
        <v>17</v>
      </c>
      <c r="H587" s="927"/>
      <c r="I587" s="15" t="s">
        <v>2700</v>
      </c>
      <c r="J587" s="17" t="s">
        <v>2742</v>
      </c>
      <c r="K587" s="994"/>
      <c r="L587" s="944"/>
      <c r="M587" s="944"/>
    </row>
    <row r="588" spans="1:13" ht="11.25" x14ac:dyDescent="0.25">
      <c r="A588" s="960"/>
      <c r="B588" s="928"/>
      <c r="C588" s="929"/>
      <c r="D588" s="927"/>
      <c r="E588" s="927"/>
      <c r="F588" s="14" t="s">
        <v>2743</v>
      </c>
      <c r="G588" s="81">
        <v>1</v>
      </c>
      <c r="H588" s="927"/>
      <c r="I588" s="15" t="s">
        <v>2700</v>
      </c>
      <c r="J588" s="17" t="s">
        <v>2742</v>
      </c>
      <c r="K588" s="994"/>
      <c r="L588" s="944"/>
      <c r="M588" s="944"/>
    </row>
    <row r="589" spans="1:13" ht="11.25" x14ac:dyDescent="0.25">
      <c r="A589" s="960"/>
      <c r="B589" s="928"/>
      <c r="C589" s="929"/>
      <c r="D589" s="927"/>
      <c r="E589" s="927"/>
      <c r="F589" s="14" t="s">
        <v>2744</v>
      </c>
      <c r="G589" s="81">
        <v>47</v>
      </c>
      <c r="H589" s="927"/>
      <c r="I589" s="15" t="s">
        <v>2700</v>
      </c>
      <c r="J589" s="17" t="s">
        <v>2742</v>
      </c>
      <c r="K589" s="994"/>
      <c r="L589" s="944"/>
      <c r="M589" s="944"/>
    </row>
    <row r="590" spans="1:13" ht="11.25" x14ac:dyDescent="0.25">
      <c r="A590" s="960"/>
      <c r="B590" s="928"/>
      <c r="C590" s="929"/>
      <c r="D590" s="927"/>
      <c r="E590" s="927"/>
      <c r="F590" s="14" t="s">
        <v>118</v>
      </c>
      <c r="G590" s="81">
        <v>5</v>
      </c>
      <c r="H590" s="927"/>
      <c r="I590" s="15" t="s">
        <v>2700</v>
      </c>
      <c r="J590" s="17" t="s">
        <v>2742</v>
      </c>
      <c r="K590" s="994"/>
      <c r="L590" s="944"/>
      <c r="M590" s="944"/>
    </row>
    <row r="591" spans="1:13" ht="11.25" x14ac:dyDescent="0.25">
      <c r="A591" s="960"/>
      <c r="B591" s="928"/>
      <c r="C591" s="929"/>
      <c r="D591" s="927"/>
      <c r="E591" s="927"/>
      <c r="F591" s="14" t="s">
        <v>2745</v>
      </c>
      <c r="G591" s="81">
        <v>5</v>
      </c>
      <c r="H591" s="927"/>
      <c r="I591" s="15" t="s">
        <v>2700</v>
      </c>
      <c r="J591" s="17" t="s">
        <v>2742</v>
      </c>
      <c r="K591" s="994"/>
      <c r="L591" s="944"/>
      <c r="M591" s="944"/>
    </row>
    <row r="592" spans="1:13" ht="11.25" x14ac:dyDescent="0.25">
      <c r="A592" s="960"/>
      <c r="B592" s="928"/>
      <c r="C592" s="929"/>
      <c r="D592" s="927"/>
      <c r="E592" s="927"/>
      <c r="F592" s="14" t="s">
        <v>2746</v>
      </c>
      <c r="G592" s="81">
        <v>319</v>
      </c>
      <c r="H592" s="927"/>
      <c r="I592" s="15" t="s">
        <v>2700</v>
      </c>
      <c r="J592" s="17" t="s">
        <v>2742</v>
      </c>
      <c r="K592" s="994"/>
      <c r="L592" s="944"/>
      <c r="M592" s="944"/>
    </row>
    <row r="593" spans="1:13" ht="11.25" x14ac:dyDescent="0.25">
      <c r="A593" s="960"/>
      <c r="B593" s="928"/>
      <c r="C593" s="929"/>
      <c r="D593" s="927"/>
      <c r="E593" s="927"/>
      <c r="F593" s="14" t="s">
        <v>2747</v>
      </c>
      <c r="G593" s="81">
        <v>1</v>
      </c>
      <c r="H593" s="927"/>
      <c r="I593" s="15" t="s">
        <v>2700</v>
      </c>
      <c r="J593" s="17" t="s">
        <v>2742</v>
      </c>
      <c r="K593" s="994"/>
      <c r="L593" s="944"/>
      <c r="M593" s="944"/>
    </row>
    <row r="594" spans="1:13" ht="11.25" x14ac:dyDescent="0.25">
      <c r="A594" s="960"/>
      <c r="B594" s="928"/>
      <c r="C594" s="929"/>
      <c r="D594" s="927"/>
      <c r="E594" s="927"/>
      <c r="F594" s="14" t="s">
        <v>2748</v>
      </c>
      <c r="G594" s="81">
        <v>30</v>
      </c>
      <c r="H594" s="927"/>
      <c r="I594" s="15" t="s">
        <v>2700</v>
      </c>
      <c r="J594" s="17" t="s">
        <v>2742</v>
      </c>
      <c r="K594" s="994"/>
      <c r="L594" s="944"/>
      <c r="M594" s="944"/>
    </row>
    <row r="595" spans="1:13" ht="11.25" x14ac:dyDescent="0.25">
      <c r="A595" s="960"/>
      <c r="B595" s="928"/>
      <c r="C595" s="929"/>
      <c r="D595" s="927"/>
      <c r="E595" s="927"/>
      <c r="F595" s="14" t="s">
        <v>2749</v>
      </c>
      <c r="G595" s="81">
        <v>58</v>
      </c>
      <c r="H595" s="927"/>
      <c r="I595" s="15" t="s">
        <v>2700</v>
      </c>
      <c r="J595" s="17" t="s">
        <v>2742</v>
      </c>
      <c r="K595" s="994"/>
      <c r="L595" s="944"/>
      <c r="M595" s="944"/>
    </row>
    <row r="596" spans="1:13" ht="11.25" x14ac:dyDescent="0.25">
      <c r="A596" s="960"/>
      <c r="B596" s="928"/>
      <c r="C596" s="929"/>
      <c r="D596" s="927"/>
      <c r="E596" s="927"/>
      <c r="F596" s="14" t="s">
        <v>2750</v>
      </c>
      <c r="G596" s="81">
        <v>516</v>
      </c>
      <c r="H596" s="927"/>
      <c r="I596" s="15" t="s">
        <v>2700</v>
      </c>
      <c r="J596" s="17" t="s">
        <v>2742</v>
      </c>
      <c r="K596" s="994"/>
      <c r="L596" s="944"/>
      <c r="M596" s="944"/>
    </row>
    <row r="597" spans="1:13" ht="11.25" x14ac:dyDescent="0.25">
      <c r="A597" s="960"/>
      <c r="B597" s="928"/>
      <c r="C597" s="929"/>
      <c r="D597" s="927"/>
      <c r="E597" s="927"/>
      <c r="F597" s="14" t="s">
        <v>2751</v>
      </c>
      <c r="G597" s="81">
        <v>30</v>
      </c>
      <c r="H597" s="927"/>
      <c r="I597" s="15" t="s">
        <v>2700</v>
      </c>
      <c r="J597" s="17" t="s">
        <v>2742</v>
      </c>
      <c r="K597" s="994"/>
      <c r="L597" s="944"/>
      <c r="M597" s="944"/>
    </row>
    <row r="598" spans="1:13" ht="11.25" x14ac:dyDescent="0.25">
      <c r="A598" s="960"/>
      <c r="B598" s="928"/>
      <c r="C598" s="929"/>
      <c r="D598" s="927"/>
      <c r="E598" s="927"/>
      <c r="F598" s="14" t="s">
        <v>124</v>
      </c>
      <c r="G598" s="81">
        <v>30</v>
      </c>
      <c r="H598" s="927"/>
      <c r="I598" s="15" t="s">
        <v>2700</v>
      </c>
      <c r="J598" s="17" t="s">
        <v>2742</v>
      </c>
      <c r="K598" s="994"/>
      <c r="L598" s="944"/>
      <c r="M598" s="944"/>
    </row>
    <row r="599" spans="1:13" ht="11.25" x14ac:dyDescent="0.25">
      <c r="A599" s="960"/>
      <c r="B599" s="928"/>
      <c r="C599" s="929"/>
      <c r="D599" s="927"/>
      <c r="E599" s="927"/>
      <c r="F599" s="14" t="s">
        <v>2752</v>
      </c>
      <c r="G599" s="81">
        <v>2</v>
      </c>
      <c r="H599" s="927"/>
      <c r="I599" s="15" t="s">
        <v>2700</v>
      </c>
      <c r="J599" s="17" t="s">
        <v>2742</v>
      </c>
      <c r="K599" s="994"/>
      <c r="L599" s="944"/>
      <c r="M599" s="944"/>
    </row>
    <row r="600" spans="1:13" ht="11.25" x14ac:dyDescent="0.25">
      <c r="A600" s="960"/>
      <c r="B600" s="928"/>
      <c r="C600" s="929"/>
      <c r="D600" s="927"/>
      <c r="E600" s="927"/>
      <c r="F600" s="14" t="s">
        <v>2753</v>
      </c>
      <c r="G600" s="81">
        <v>10</v>
      </c>
      <c r="H600" s="927"/>
      <c r="I600" s="15" t="s">
        <v>2700</v>
      </c>
      <c r="J600" s="17" t="s">
        <v>2742</v>
      </c>
      <c r="K600" s="994"/>
      <c r="L600" s="944"/>
      <c r="M600" s="944"/>
    </row>
    <row r="601" spans="1:13" ht="11.25" x14ac:dyDescent="0.25">
      <c r="A601" s="960"/>
      <c r="B601" s="928"/>
      <c r="C601" s="929"/>
      <c r="D601" s="927"/>
      <c r="E601" s="927"/>
      <c r="F601" s="14" t="s">
        <v>2754</v>
      </c>
      <c r="G601" s="81">
        <v>5</v>
      </c>
      <c r="H601" s="927"/>
      <c r="I601" s="15" t="s">
        <v>2700</v>
      </c>
      <c r="J601" s="17" t="s">
        <v>2742</v>
      </c>
      <c r="K601" s="994"/>
      <c r="L601" s="944"/>
      <c r="M601" s="944"/>
    </row>
    <row r="602" spans="1:13" ht="11.25" x14ac:dyDescent="0.25">
      <c r="A602" s="960"/>
      <c r="B602" s="928"/>
      <c r="C602" s="929"/>
      <c r="D602" s="927"/>
      <c r="E602" s="927"/>
      <c r="F602" s="14" t="s">
        <v>1918</v>
      </c>
      <c r="G602" s="81">
        <v>2</v>
      </c>
      <c r="H602" s="927"/>
      <c r="I602" s="15"/>
      <c r="J602" s="17"/>
      <c r="K602" s="994"/>
      <c r="L602" s="944"/>
      <c r="M602" s="944"/>
    </row>
    <row r="603" spans="1:13" ht="11.25" x14ac:dyDescent="0.25">
      <c r="A603" s="960"/>
      <c r="B603" s="928"/>
      <c r="C603" s="929"/>
      <c r="D603" s="927"/>
      <c r="E603" s="927"/>
      <c r="F603" s="10" t="s">
        <v>2762</v>
      </c>
      <c r="G603" s="286">
        <v>1</v>
      </c>
      <c r="H603" s="927"/>
      <c r="I603" s="15"/>
      <c r="J603" s="17"/>
      <c r="K603" s="994"/>
      <c r="L603" s="944"/>
      <c r="M603" s="944"/>
    </row>
    <row r="604" spans="1:13" ht="22.5" x14ac:dyDescent="0.25">
      <c r="A604" s="950"/>
      <c r="B604" s="928"/>
      <c r="C604" s="929"/>
      <c r="D604" s="927"/>
      <c r="E604" s="927"/>
      <c r="F604" s="10" t="s">
        <v>2763</v>
      </c>
      <c r="G604" s="286">
        <v>2</v>
      </c>
      <c r="H604" s="927"/>
      <c r="I604" s="15"/>
      <c r="J604" s="17"/>
      <c r="K604" s="994"/>
      <c r="L604" s="944"/>
      <c r="M604" s="944"/>
    </row>
    <row r="605" spans="1:13" ht="11.25" x14ac:dyDescent="0.25">
      <c r="A605" s="949" t="s">
        <v>7388</v>
      </c>
      <c r="B605" s="928" t="s">
        <v>6729</v>
      </c>
      <c r="C605" s="929" t="s">
        <v>4210</v>
      </c>
      <c r="D605" s="927" t="s">
        <v>137</v>
      </c>
      <c r="E605" s="927" t="s">
        <v>4210</v>
      </c>
      <c r="F605" s="14" t="s">
        <v>569</v>
      </c>
      <c r="G605" s="80">
        <v>15</v>
      </c>
      <c r="H605" s="927" t="s">
        <v>6682</v>
      </c>
      <c r="I605" s="15" t="s">
        <v>2765</v>
      </c>
      <c r="J605" s="17" t="s">
        <v>2766</v>
      </c>
      <c r="K605" s="994">
        <v>1</v>
      </c>
      <c r="L605" s="941"/>
      <c r="M605" s="941"/>
    </row>
    <row r="606" spans="1:13" ht="11.25" x14ac:dyDescent="0.25">
      <c r="A606" s="960"/>
      <c r="B606" s="928"/>
      <c r="C606" s="929"/>
      <c r="D606" s="927"/>
      <c r="E606" s="927"/>
      <c r="F606" s="14" t="s">
        <v>136</v>
      </c>
      <c r="G606" s="80">
        <v>486</v>
      </c>
      <c r="H606" s="927"/>
      <c r="I606" s="15" t="s">
        <v>2765</v>
      </c>
      <c r="J606" s="17" t="s">
        <v>2767</v>
      </c>
      <c r="K606" s="994"/>
      <c r="L606" s="944"/>
      <c r="M606" s="944"/>
    </row>
    <row r="607" spans="1:13" ht="11.25" x14ac:dyDescent="0.25">
      <c r="A607" s="950"/>
      <c r="B607" s="928"/>
      <c r="C607" s="929"/>
      <c r="D607" s="927"/>
      <c r="E607" s="927"/>
      <c r="F607" s="14" t="s">
        <v>136</v>
      </c>
      <c r="G607" s="95">
        <v>952</v>
      </c>
      <c r="H607" s="927"/>
      <c r="I607" s="20" t="s">
        <v>2768</v>
      </c>
      <c r="J607" s="19" t="s">
        <v>2769</v>
      </c>
      <c r="K607" s="994"/>
      <c r="L607" s="942"/>
      <c r="M607" s="942"/>
    </row>
    <row r="608" spans="1:13" ht="11.25" x14ac:dyDescent="0.25">
      <c r="A608" s="949" t="s">
        <v>7389</v>
      </c>
      <c r="B608" s="928" t="s">
        <v>6729</v>
      </c>
      <c r="C608" s="929" t="s">
        <v>4210</v>
      </c>
      <c r="D608" s="927" t="s">
        <v>143</v>
      </c>
      <c r="E608" s="927" t="s">
        <v>4210</v>
      </c>
      <c r="F608" s="19" t="s">
        <v>140</v>
      </c>
      <c r="G608" s="95">
        <v>1</v>
      </c>
      <c r="H608" s="927" t="s">
        <v>6682</v>
      </c>
      <c r="I608" s="20" t="s">
        <v>144</v>
      </c>
      <c r="J608" s="21" t="s">
        <v>145</v>
      </c>
      <c r="K608" s="994">
        <v>1</v>
      </c>
      <c r="L608" s="943"/>
      <c r="M608" s="943"/>
    </row>
    <row r="609" spans="1:13" ht="11.25" x14ac:dyDescent="0.25">
      <c r="A609" s="960"/>
      <c r="B609" s="928"/>
      <c r="C609" s="929"/>
      <c r="D609" s="927"/>
      <c r="E609" s="927"/>
      <c r="F609" s="19" t="s">
        <v>141</v>
      </c>
      <c r="G609" s="95">
        <v>1</v>
      </c>
      <c r="H609" s="927"/>
      <c r="I609" s="20"/>
      <c r="J609" s="21"/>
      <c r="K609" s="994"/>
      <c r="L609" s="943"/>
      <c r="M609" s="943"/>
    </row>
    <row r="610" spans="1:13" ht="11.25" x14ac:dyDescent="0.25">
      <c r="A610" s="950"/>
      <c r="B610" s="928"/>
      <c r="C610" s="929"/>
      <c r="D610" s="927"/>
      <c r="E610" s="927"/>
      <c r="F610" s="19" t="s">
        <v>142</v>
      </c>
      <c r="G610" s="95">
        <v>1</v>
      </c>
      <c r="H610" s="927"/>
      <c r="I610" s="20" t="s">
        <v>146</v>
      </c>
      <c r="J610" s="13" t="s">
        <v>147</v>
      </c>
      <c r="K610" s="994"/>
      <c r="L610" s="943"/>
      <c r="M610" s="943"/>
    </row>
    <row r="611" spans="1:13" ht="11.25" x14ac:dyDescent="0.25">
      <c r="A611" s="949" t="s">
        <v>7390</v>
      </c>
      <c r="B611" s="928" t="s">
        <v>6729</v>
      </c>
      <c r="C611" s="929" t="s">
        <v>4210</v>
      </c>
      <c r="D611" s="927" t="s">
        <v>154</v>
      </c>
      <c r="E611" s="927" t="s">
        <v>4210</v>
      </c>
      <c r="F611" s="19" t="s">
        <v>148</v>
      </c>
      <c r="G611" s="296">
        <v>2</v>
      </c>
      <c r="H611" s="927" t="s">
        <v>6682</v>
      </c>
      <c r="I611" s="22" t="s">
        <v>155</v>
      </c>
      <c r="J611" s="22"/>
      <c r="K611" s="994">
        <v>1</v>
      </c>
      <c r="L611" s="943"/>
      <c r="M611" s="943"/>
    </row>
    <row r="612" spans="1:13" ht="11.25" x14ac:dyDescent="0.25">
      <c r="A612" s="960"/>
      <c r="B612" s="928"/>
      <c r="C612" s="929"/>
      <c r="D612" s="927"/>
      <c r="E612" s="927"/>
      <c r="F612" s="19" t="s">
        <v>149</v>
      </c>
      <c r="G612" s="296">
        <v>3</v>
      </c>
      <c r="H612" s="927"/>
      <c r="I612" s="22" t="s">
        <v>155</v>
      </c>
      <c r="J612" s="22"/>
      <c r="K612" s="994"/>
      <c r="L612" s="943"/>
      <c r="M612" s="943"/>
    </row>
    <row r="613" spans="1:13" ht="11.25" x14ac:dyDescent="0.25">
      <c r="A613" s="960"/>
      <c r="B613" s="928"/>
      <c r="C613" s="929"/>
      <c r="D613" s="927"/>
      <c r="E613" s="927"/>
      <c r="F613" s="19" t="s">
        <v>150</v>
      </c>
      <c r="G613" s="296">
        <v>3</v>
      </c>
      <c r="H613" s="927"/>
      <c r="I613" s="22" t="s">
        <v>156</v>
      </c>
      <c r="J613" s="22" t="s">
        <v>157</v>
      </c>
      <c r="K613" s="994"/>
      <c r="L613" s="943"/>
      <c r="M613" s="943"/>
    </row>
    <row r="614" spans="1:13" ht="11.25" x14ac:dyDescent="0.25">
      <c r="A614" s="950"/>
      <c r="B614" s="928"/>
      <c r="C614" s="929"/>
      <c r="D614" s="927"/>
      <c r="E614" s="927"/>
      <c r="F614" s="19" t="s">
        <v>7026</v>
      </c>
      <c r="G614" s="95">
        <v>1</v>
      </c>
      <c r="H614" s="927"/>
      <c r="I614" s="22" t="s">
        <v>158</v>
      </c>
      <c r="J614" s="22"/>
      <c r="K614" s="994"/>
      <c r="L614" s="943"/>
      <c r="M614" s="943"/>
    </row>
    <row r="615" spans="1:13" ht="11.25" x14ac:dyDescent="0.25">
      <c r="A615" s="949" t="s">
        <v>5061</v>
      </c>
      <c r="B615" s="928" t="s">
        <v>6726</v>
      </c>
      <c r="C615" s="946" t="s">
        <v>4214</v>
      </c>
      <c r="D615" s="927" t="s">
        <v>6967</v>
      </c>
      <c r="E615" s="927" t="s">
        <v>6968</v>
      </c>
      <c r="F615" s="14" t="s">
        <v>6969</v>
      </c>
      <c r="G615" s="80">
        <v>1</v>
      </c>
      <c r="H615" s="927" t="s">
        <v>6682</v>
      </c>
      <c r="I615" s="15" t="s">
        <v>2637</v>
      </c>
      <c r="J615" s="17" t="s">
        <v>6970</v>
      </c>
      <c r="K615" s="994">
        <v>1</v>
      </c>
      <c r="L615" s="943"/>
      <c r="M615" s="943"/>
    </row>
    <row r="616" spans="1:13" ht="11.25" x14ac:dyDescent="0.25">
      <c r="A616" s="960"/>
      <c r="B616" s="928"/>
      <c r="C616" s="946"/>
      <c r="D616" s="927"/>
      <c r="E616" s="927"/>
      <c r="F616" s="14" t="s">
        <v>6971</v>
      </c>
      <c r="G616" s="80">
        <v>2</v>
      </c>
      <c r="H616" s="927"/>
      <c r="I616" s="15" t="s">
        <v>2639</v>
      </c>
      <c r="J616" s="17" t="s">
        <v>6972</v>
      </c>
      <c r="K616" s="994"/>
      <c r="L616" s="943"/>
      <c r="M616" s="943"/>
    </row>
    <row r="617" spans="1:13" ht="11.25" x14ac:dyDescent="0.25">
      <c r="A617" s="960"/>
      <c r="B617" s="928"/>
      <c r="C617" s="946"/>
      <c r="D617" s="927"/>
      <c r="E617" s="927"/>
      <c r="F617" s="14" t="s">
        <v>6973</v>
      </c>
      <c r="G617" s="80">
        <v>1</v>
      </c>
      <c r="H617" s="927"/>
      <c r="I617" s="15" t="s">
        <v>2639</v>
      </c>
      <c r="J617" s="17" t="s">
        <v>6974</v>
      </c>
      <c r="K617" s="994"/>
      <c r="L617" s="943"/>
      <c r="M617" s="943"/>
    </row>
    <row r="618" spans="1:13" ht="11.25" x14ac:dyDescent="0.25">
      <c r="A618" s="960"/>
      <c r="B618" s="928"/>
      <c r="C618" s="946"/>
      <c r="D618" s="927"/>
      <c r="E618" s="927"/>
      <c r="F618" s="14" t="s">
        <v>1749</v>
      </c>
      <c r="G618" s="80">
        <v>1</v>
      </c>
      <c r="H618" s="927"/>
      <c r="I618" s="15" t="s">
        <v>2639</v>
      </c>
      <c r="J618" s="17" t="s">
        <v>6975</v>
      </c>
      <c r="K618" s="994"/>
      <c r="L618" s="943"/>
      <c r="M618" s="943"/>
    </row>
    <row r="619" spans="1:13" ht="11.25" x14ac:dyDescent="0.25">
      <c r="A619" s="960"/>
      <c r="B619" s="928"/>
      <c r="C619" s="946"/>
      <c r="D619" s="927"/>
      <c r="E619" s="927"/>
      <c r="F619" s="14" t="s">
        <v>6976</v>
      </c>
      <c r="G619" s="80">
        <v>3</v>
      </c>
      <c r="H619" s="927"/>
      <c r="I619" s="15" t="s">
        <v>2639</v>
      </c>
      <c r="J619" s="17" t="s">
        <v>6977</v>
      </c>
      <c r="K619" s="994"/>
      <c r="L619" s="943"/>
      <c r="M619" s="943"/>
    </row>
    <row r="620" spans="1:13" ht="11.25" x14ac:dyDescent="0.25">
      <c r="A620" s="960"/>
      <c r="B620" s="928"/>
      <c r="C620" s="946"/>
      <c r="D620" s="927"/>
      <c r="E620" s="927"/>
      <c r="F620" s="313" t="s">
        <v>2640</v>
      </c>
      <c r="G620" s="310">
        <v>2</v>
      </c>
      <c r="H620" s="927"/>
      <c r="I620" s="297" t="s">
        <v>2639</v>
      </c>
      <c r="J620" s="298" t="s">
        <v>2641</v>
      </c>
      <c r="K620" s="994"/>
      <c r="L620" s="943"/>
      <c r="M620" s="943"/>
    </row>
    <row r="621" spans="1:13" ht="11.25" x14ac:dyDescent="0.25">
      <c r="A621" s="960"/>
      <c r="B621" s="928"/>
      <c r="C621" s="946"/>
      <c r="D621" s="927"/>
      <c r="E621" s="927"/>
      <c r="F621" s="14" t="s">
        <v>2642</v>
      </c>
      <c r="G621" s="80">
        <v>1</v>
      </c>
      <c r="H621" s="927"/>
      <c r="I621" s="15" t="s">
        <v>2643</v>
      </c>
      <c r="J621" s="17" t="s">
        <v>2644</v>
      </c>
      <c r="K621" s="994"/>
      <c r="L621" s="943"/>
      <c r="M621" s="943"/>
    </row>
    <row r="622" spans="1:13" ht="11.25" x14ac:dyDescent="0.25">
      <c r="A622" s="960"/>
      <c r="B622" s="928"/>
      <c r="C622" s="946"/>
      <c r="D622" s="927"/>
      <c r="E622" s="927"/>
      <c r="F622" s="14" t="s">
        <v>1767</v>
      </c>
      <c r="G622" s="80">
        <v>1</v>
      </c>
      <c r="H622" s="927"/>
      <c r="I622" s="15"/>
      <c r="J622" s="17"/>
      <c r="K622" s="994"/>
      <c r="L622" s="943"/>
      <c r="M622" s="943"/>
    </row>
    <row r="623" spans="1:13" ht="11.25" x14ac:dyDescent="0.25">
      <c r="A623" s="960"/>
      <c r="B623" s="928"/>
      <c r="C623" s="946"/>
      <c r="D623" s="927"/>
      <c r="E623" s="927"/>
      <c r="F623" s="14" t="s">
        <v>1768</v>
      </c>
      <c r="G623" s="80">
        <v>1</v>
      </c>
      <c r="H623" s="927"/>
      <c r="I623" s="15" t="s">
        <v>2645</v>
      </c>
      <c r="J623" s="17" t="s">
        <v>2646</v>
      </c>
      <c r="K623" s="994"/>
      <c r="L623" s="943"/>
      <c r="M623" s="943"/>
    </row>
    <row r="624" spans="1:13" ht="11.25" x14ac:dyDescent="0.25">
      <c r="A624" s="950"/>
      <c r="B624" s="928"/>
      <c r="C624" s="946"/>
      <c r="D624" s="927"/>
      <c r="E624" s="927"/>
      <c r="F624" s="14" t="s">
        <v>1758</v>
      </c>
      <c r="G624" s="80">
        <v>1</v>
      </c>
      <c r="H624" s="927"/>
      <c r="I624" s="15"/>
      <c r="J624" s="17"/>
      <c r="K624" s="994"/>
      <c r="L624" s="943"/>
      <c r="M624" s="943"/>
    </row>
    <row r="625" spans="1:13" ht="11.25" x14ac:dyDescent="0.25">
      <c r="A625" s="949" t="s">
        <v>7391</v>
      </c>
      <c r="B625" s="928" t="s">
        <v>6726</v>
      </c>
      <c r="C625" s="946" t="s">
        <v>4214</v>
      </c>
      <c r="D625" s="927" t="s">
        <v>6967</v>
      </c>
      <c r="E625" s="927" t="s">
        <v>6981</v>
      </c>
      <c r="F625" s="14" t="s">
        <v>1740</v>
      </c>
      <c r="G625" s="80">
        <v>1</v>
      </c>
      <c r="H625" s="927" t="s">
        <v>6682</v>
      </c>
      <c r="I625" s="15" t="s">
        <v>2637</v>
      </c>
      <c r="J625" s="17" t="s">
        <v>2638</v>
      </c>
      <c r="K625" s="994">
        <v>1</v>
      </c>
      <c r="L625" s="943"/>
      <c r="M625" s="943"/>
    </row>
    <row r="626" spans="1:13" ht="11.25" x14ac:dyDescent="0.25">
      <c r="A626" s="960"/>
      <c r="B626" s="928"/>
      <c r="C626" s="946"/>
      <c r="D626" s="927"/>
      <c r="E626" s="927"/>
      <c r="F626" s="14" t="s">
        <v>1747</v>
      </c>
      <c r="G626" s="80">
        <v>1</v>
      </c>
      <c r="H626" s="927"/>
      <c r="I626" s="15" t="s">
        <v>2639</v>
      </c>
      <c r="J626" s="17" t="s">
        <v>6972</v>
      </c>
      <c r="K626" s="994"/>
      <c r="L626" s="943"/>
      <c r="M626" s="943"/>
    </row>
    <row r="627" spans="1:13" ht="11.25" x14ac:dyDescent="0.25">
      <c r="A627" s="960"/>
      <c r="B627" s="928"/>
      <c r="C627" s="946"/>
      <c r="D627" s="927"/>
      <c r="E627" s="927"/>
      <c r="F627" s="14" t="s">
        <v>1749</v>
      </c>
      <c r="G627" s="80">
        <v>1</v>
      </c>
      <c r="H627" s="927"/>
      <c r="I627" s="15" t="s">
        <v>2639</v>
      </c>
      <c r="J627" s="17" t="s">
        <v>6975</v>
      </c>
      <c r="K627" s="994"/>
      <c r="L627" s="943"/>
      <c r="M627" s="943"/>
    </row>
    <row r="628" spans="1:13" ht="11.25" x14ac:dyDescent="0.25">
      <c r="A628" s="960"/>
      <c r="B628" s="928"/>
      <c r="C628" s="946"/>
      <c r="D628" s="927"/>
      <c r="E628" s="927"/>
      <c r="F628" s="14" t="s">
        <v>2642</v>
      </c>
      <c r="G628" s="80">
        <v>1</v>
      </c>
      <c r="H628" s="927"/>
      <c r="I628" s="15" t="s">
        <v>2643</v>
      </c>
      <c r="J628" s="17" t="s">
        <v>2644</v>
      </c>
      <c r="K628" s="994"/>
      <c r="L628" s="943"/>
      <c r="M628" s="943"/>
    </row>
    <row r="629" spans="1:13" ht="11.25" x14ac:dyDescent="0.25">
      <c r="A629" s="960"/>
      <c r="B629" s="928"/>
      <c r="C629" s="946"/>
      <c r="D629" s="927"/>
      <c r="E629" s="927"/>
      <c r="F629" s="14" t="s">
        <v>1767</v>
      </c>
      <c r="G629" s="80">
        <v>1</v>
      </c>
      <c r="H629" s="927"/>
      <c r="I629" s="15"/>
      <c r="J629" s="17"/>
      <c r="K629" s="994"/>
      <c r="L629" s="943"/>
      <c r="M629" s="943"/>
    </row>
    <row r="630" spans="1:13" ht="11.25" x14ac:dyDescent="0.25">
      <c r="A630" s="960"/>
      <c r="B630" s="928"/>
      <c r="C630" s="946"/>
      <c r="D630" s="927"/>
      <c r="E630" s="927"/>
      <c r="F630" s="14" t="s">
        <v>1768</v>
      </c>
      <c r="G630" s="80">
        <v>1</v>
      </c>
      <c r="H630" s="927"/>
      <c r="I630" s="15" t="s">
        <v>2645</v>
      </c>
      <c r="J630" s="17" t="s">
        <v>2646</v>
      </c>
      <c r="K630" s="994"/>
      <c r="L630" s="943"/>
      <c r="M630" s="943"/>
    </row>
    <row r="631" spans="1:13" ht="11.25" x14ac:dyDescent="0.25">
      <c r="A631" s="960"/>
      <c r="B631" s="928"/>
      <c r="C631" s="946"/>
      <c r="D631" s="927"/>
      <c r="E631" s="927"/>
      <c r="F631" s="58" t="s">
        <v>2642</v>
      </c>
      <c r="G631" s="80">
        <v>1</v>
      </c>
      <c r="H631" s="927"/>
      <c r="I631" s="15" t="s">
        <v>2643</v>
      </c>
      <c r="J631" s="17" t="s">
        <v>2644</v>
      </c>
      <c r="K631" s="994"/>
      <c r="L631" s="943"/>
      <c r="M631" s="943"/>
    </row>
    <row r="632" spans="1:13" ht="11.25" x14ac:dyDescent="0.25">
      <c r="A632" s="950"/>
      <c r="B632" s="928"/>
      <c r="C632" s="946"/>
      <c r="D632" s="927"/>
      <c r="E632" s="927"/>
      <c r="F632" s="14" t="s">
        <v>1758</v>
      </c>
      <c r="G632" s="80">
        <v>1</v>
      </c>
      <c r="H632" s="927"/>
      <c r="I632" s="15"/>
      <c r="J632" s="17"/>
      <c r="K632" s="994"/>
      <c r="L632" s="943"/>
      <c r="M632" s="943"/>
    </row>
    <row r="633" spans="1:13" ht="11.25" x14ac:dyDescent="0.25">
      <c r="A633" s="949" t="s">
        <v>5062</v>
      </c>
      <c r="B633" s="928" t="s">
        <v>1769</v>
      </c>
      <c r="C633" s="946" t="s">
        <v>4214</v>
      </c>
      <c r="D633" s="927" t="s">
        <v>1770</v>
      </c>
      <c r="E633" s="927" t="s">
        <v>6982</v>
      </c>
      <c r="F633" s="14" t="s">
        <v>6983</v>
      </c>
      <c r="G633" s="80">
        <v>1</v>
      </c>
      <c r="H633" s="927" t="s">
        <v>6682</v>
      </c>
      <c r="I633" s="15"/>
      <c r="J633" s="17" t="s">
        <v>6984</v>
      </c>
      <c r="K633" s="994">
        <v>2</v>
      </c>
      <c r="L633" s="943"/>
      <c r="M633" s="943"/>
    </row>
    <row r="634" spans="1:13" ht="11.25" x14ac:dyDescent="0.25">
      <c r="A634" s="960"/>
      <c r="B634" s="928"/>
      <c r="C634" s="946"/>
      <c r="D634" s="927"/>
      <c r="E634" s="927"/>
      <c r="F634" s="14" t="s">
        <v>2647</v>
      </c>
      <c r="G634" s="80">
        <v>1</v>
      </c>
      <c r="H634" s="927"/>
      <c r="I634" s="15" t="s">
        <v>2648</v>
      </c>
      <c r="J634" s="17" t="s">
        <v>2649</v>
      </c>
      <c r="K634" s="994"/>
      <c r="L634" s="943"/>
      <c r="M634" s="943"/>
    </row>
    <row r="635" spans="1:13" ht="11.25" x14ac:dyDescent="0.25">
      <c r="A635" s="960"/>
      <c r="B635" s="928"/>
      <c r="C635" s="946"/>
      <c r="D635" s="927"/>
      <c r="E635" s="927"/>
      <c r="F635" s="14" t="s">
        <v>1777</v>
      </c>
      <c r="G635" s="80">
        <v>1</v>
      </c>
      <c r="H635" s="927"/>
      <c r="I635" s="15" t="s">
        <v>1778</v>
      </c>
      <c r="J635" s="17" t="s">
        <v>2650</v>
      </c>
      <c r="K635" s="994"/>
      <c r="L635" s="943"/>
      <c r="M635" s="943"/>
    </row>
    <row r="636" spans="1:13" ht="11.25" x14ac:dyDescent="0.25">
      <c r="A636" s="960"/>
      <c r="B636" s="928"/>
      <c r="C636" s="946"/>
      <c r="D636" s="927"/>
      <c r="E636" s="927"/>
      <c r="F636" s="14" t="s">
        <v>75</v>
      </c>
      <c r="G636" s="80">
        <v>1</v>
      </c>
      <c r="H636" s="927"/>
      <c r="I636" s="15" t="s">
        <v>2651</v>
      </c>
      <c r="J636" s="17"/>
      <c r="K636" s="994"/>
      <c r="L636" s="943"/>
      <c r="M636" s="943"/>
    </row>
    <row r="637" spans="1:13" ht="11.25" x14ac:dyDescent="0.25">
      <c r="A637" s="960"/>
      <c r="B637" s="928"/>
      <c r="C637" s="946"/>
      <c r="D637" s="927"/>
      <c r="E637" s="927"/>
      <c r="F637" s="14" t="s">
        <v>2652</v>
      </c>
      <c r="G637" s="80">
        <v>1</v>
      </c>
      <c r="H637" s="927"/>
      <c r="I637" s="15"/>
      <c r="J637" s="17"/>
      <c r="K637" s="994"/>
      <c r="L637" s="943"/>
      <c r="M637" s="943"/>
    </row>
    <row r="638" spans="1:13" ht="11.25" x14ac:dyDescent="0.25">
      <c r="A638" s="960"/>
      <c r="B638" s="928"/>
      <c r="C638" s="946"/>
      <c r="D638" s="927"/>
      <c r="E638" s="927"/>
      <c r="F638" s="14" t="s">
        <v>1784</v>
      </c>
      <c r="G638" s="80">
        <v>1</v>
      </c>
      <c r="H638" s="927"/>
      <c r="I638" s="15" t="s">
        <v>2653</v>
      </c>
      <c r="J638" s="17" t="s">
        <v>1786</v>
      </c>
      <c r="K638" s="994"/>
      <c r="L638" s="943"/>
      <c r="M638" s="943"/>
    </row>
    <row r="639" spans="1:13" ht="11.25" x14ac:dyDescent="0.25">
      <c r="A639" s="960"/>
      <c r="B639" s="928"/>
      <c r="C639" s="946"/>
      <c r="D639" s="927"/>
      <c r="E639" s="927"/>
      <c r="F639" s="14" t="s">
        <v>1787</v>
      </c>
      <c r="G639" s="80">
        <v>1</v>
      </c>
      <c r="H639" s="927"/>
      <c r="I639" s="15" t="s">
        <v>1924</v>
      </c>
      <c r="J639" s="17" t="s">
        <v>2654</v>
      </c>
      <c r="K639" s="994"/>
      <c r="L639" s="943"/>
      <c r="M639" s="943"/>
    </row>
    <row r="640" spans="1:13" ht="11.25" x14ac:dyDescent="0.25">
      <c r="A640" s="960"/>
      <c r="B640" s="928"/>
      <c r="C640" s="946"/>
      <c r="D640" s="927"/>
      <c r="E640" s="927"/>
      <c r="F640" s="14" t="s">
        <v>1790</v>
      </c>
      <c r="G640" s="80">
        <v>1</v>
      </c>
      <c r="H640" s="927"/>
      <c r="I640" s="15" t="s">
        <v>2655</v>
      </c>
      <c r="J640" s="17" t="s">
        <v>2656</v>
      </c>
      <c r="K640" s="994"/>
      <c r="L640" s="943"/>
      <c r="M640" s="943"/>
    </row>
    <row r="641" spans="1:13" ht="11.25" x14ac:dyDescent="0.25">
      <c r="A641" s="960"/>
      <c r="B641" s="928"/>
      <c r="C641" s="946"/>
      <c r="D641" s="927"/>
      <c r="E641" s="927"/>
      <c r="F641" s="14" t="s">
        <v>2657</v>
      </c>
      <c r="G641" s="80">
        <v>1</v>
      </c>
      <c r="H641" s="927"/>
      <c r="I641" s="15"/>
      <c r="J641" s="17" t="s">
        <v>2658</v>
      </c>
      <c r="K641" s="994"/>
      <c r="L641" s="943"/>
      <c r="M641" s="943"/>
    </row>
    <row r="642" spans="1:13" ht="11.25" x14ac:dyDescent="0.25">
      <c r="A642" s="960"/>
      <c r="B642" s="928"/>
      <c r="C642" s="946"/>
      <c r="D642" s="927"/>
      <c r="E642" s="927"/>
      <c r="F642" s="14" t="s">
        <v>1768</v>
      </c>
      <c r="G642" s="80">
        <v>1</v>
      </c>
      <c r="H642" s="927"/>
      <c r="I642" s="15" t="s">
        <v>74</v>
      </c>
      <c r="J642" s="17">
        <v>60793</v>
      </c>
      <c r="K642" s="994"/>
      <c r="L642" s="943"/>
      <c r="M642" s="943"/>
    </row>
    <row r="643" spans="1:13" ht="11.25" x14ac:dyDescent="0.25">
      <c r="A643" s="960"/>
      <c r="B643" s="928"/>
      <c r="C643" s="946"/>
      <c r="D643" s="927"/>
      <c r="E643" s="927"/>
      <c r="F643" s="14" t="s">
        <v>2659</v>
      </c>
      <c r="G643" s="80">
        <v>1</v>
      </c>
      <c r="H643" s="927"/>
      <c r="I643" s="15"/>
      <c r="J643" s="17"/>
      <c r="K643" s="994"/>
      <c r="L643" s="943"/>
      <c r="M643" s="943"/>
    </row>
    <row r="644" spans="1:13" ht="11.25" x14ac:dyDescent="0.25">
      <c r="A644" s="960"/>
      <c r="B644" s="928"/>
      <c r="C644" s="946"/>
      <c r="D644" s="927"/>
      <c r="E644" s="927"/>
      <c r="F644" s="14" t="s">
        <v>1795</v>
      </c>
      <c r="G644" s="80">
        <v>1</v>
      </c>
      <c r="H644" s="927"/>
      <c r="I644" s="15" t="s">
        <v>2660</v>
      </c>
      <c r="J644" s="17" t="s">
        <v>2661</v>
      </c>
      <c r="K644" s="994"/>
      <c r="L644" s="943"/>
      <c r="M644" s="943"/>
    </row>
    <row r="645" spans="1:13" ht="11.25" x14ac:dyDescent="0.25">
      <c r="A645" s="960"/>
      <c r="B645" s="928"/>
      <c r="C645" s="946"/>
      <c r="D645" s="927"/>
      <c r="E645" s="927"/>
      <c r="F645" s="14" t="s">
        <v>1801</v>
      </c>
      <c r="G645" s="80">
        <v>2</v>
      </c>
      <c r="H645" s="927"/>
      <c r="I645" s="15" t="s">
        <v>1074</v>
      </c>
      <c r="J645" s="59" t="s">
        <v>2662</v>
      </c>
      <c r="K645" s="994"/>
      <c r="L645" s="943"/>
      <c r="M645" s="943"/>
    </row>
    <row r="646" spans="1:13" ht="11.25" x14ac:dyDescent="0.25">
      <c r="A646" s="960"/>
      <c r="B646" s="928"/>
      <c r="C646" s="946"/>
      <c r="D646" s="927"/>
      <c r="E646" s="927"/>
      <c r="F646" s="14" t="s">
        <v>1804</v>
      </c>
      <c r="G646" s="80">
        <v>1</v>
      </c>
      <c r="H646" s="927"/>
      <c r="I646" s="15" t="s">
        <v>2663</v>
      </c>
      <c r="J646" s="17" t="s">
        <v>2664</v>
      </c>
      <c r="K646" s="994"/>
      <c r="L646" s="943"/>
      <c r="M646" s="943"/>
    </row>
    <row r="647" spans="1:13" ht="11.25" x14ac:dyDescent="0.25">
      <c r="A647" s="960"/>
      <c r="B647" s="928"/>
      <c r="C647" s="946"/>
      <c r="D647" s="927"/>
      <c r="E647" s="927"/>
      <c r="F647" s="14" t="s">
        <v>1807</v>
      </c>
      <c r="G647" s="80">
        <v>1</v>
      </c>
      <c r="H647" s="927"/>
      <c r="I647" s="15" t="s">
        <v>2663</v>
      </c>
      <c r="J647" s="17"/>
      <c r="K647" s="994"/>
      <c r="L647" s="943"/>
      <c r="M647" s="943"/>
    </row>
    <row r="648" spans="1:13" ht="11.25" x14ac:dyDescent="0.25">
      <c r="A648" s="960"/>
      <c r="B648" s="928"/>
      <c r="C648" s="946"/>
      <c r="D648" s="927"/>
      <c r="E648" s="927"/>
      <c r="F648" s="14" t="s">
        <v>2665</v>
      </c>
      <c r="G648" s="80">
        <v>1</v>
      </c>
      <c r="H648" s="927"/>
      <c r="I648" s="15" t="s">
        <v>2666</v>
      </c>
      <c r="J648" s="17" t="s">
        <v>2667</v>
      </c>
      <c r="K648" s="994"/>
      <c r="L648" s="943"/>
      <c r="M648" s="943"/>
    </row>
    <row r="649" spans="1:13" ht="11.25" x14ac:dyDescent="0.25">
      <c r="A649" s="960"/>
      <c r="B649" s="928"/>
      <c r="C649" s="946"/>
      <c r="D649" s="927"/>
      <c r="E649" s="927"/>
      <c r="F649" s="14" t="s">
        <v>1810</v>
      </c>
      <c r="G649" s="80">
        <v>1</v>
      </c>
      <c r="H649" s="927"/>
      <c r="I649" s="15" t="s">
        <v>15</v>
      </c>
      <c r="J649" s="17"/>
      <c r="K649" s="994"/>
      <c r="L649" s="943"/>
      <c r="M649" s="943"/>
    </row>
    <row r="650" spans="1:13" ht="11.25" x14ac:dyDescent="0.25">
      <c r="A650" s="960"/>
      <c r="B650" s="928"/>
      <c r="C650" s="946"/>
      <c r="D650" s="927"/>
      <c r="E650" s="927"/>
      <c r="F650" s="14" t="s">
        <v>1812</v>
      </c>
      <c r="G650" s="80">
        <v>1</v>
      </c>
      <c r="H650" s="927"/>
      <c r="I650" s="15" t="s">
        <v>2668</v>
      </c>
      <c r="J650" s="17"/>
      <c r="K650" s="994"/>
      <c r="L650" s="943"/>
      <c r="M650" s="943"/>
    </row>
    <row r="651" spans="1:13" ht="11.25" x14ac:dyDescent="0.25">
      <c r="A651" s="960"/>
      <c r="B651" s="928"/>
      <c r="C651" s="946"/>
      <c r="D651" s="927"/>
      <c r="E651" s="927"/>
      <c r="F651" s="14" t="s">
        <v>1813</v>
      </c>
      <c r="G651" s="80">
        <v>1</v>
      </c>
      <c r="H651" s="927"/>
      <c r="I651" s="15" t="s">
        <v>836</v>
      </c>
      <c r="J651" s="17" t="s">
        <v>2669</v>
      </c>
      <c r="K651" s="994"/>
      <c r="L651" s="943"/>
      <c r="M651" s="943"/>
    </row>
    <row r="652" spans="1:13" ht="11.25" x14ac:dyDescent="0.25">
      <c r="A652" s="960"/>
      <c r="B652" s="928"/>
      <c r="C652" s="946"/>
      <c r="D652" s="927"/>
      <c r="E652" s="927"/>
      <c r="F652" s="14" t="s">
        <v>2670</v>
      </c>
      <c r="G652" s="80">
        <v>1</v>
      </c>
      <c r="H652" s="927"/>
      <c r="I652" s="15" t="s">
        <v>773</v>
      </c>
      <c r="J652" s="17">
        <v>16</v>
      </c>
      <c r="K652" s="994"/>
      <c r="L652" s="943"/>
      <c r="M652" s="943"/>
    </row>
    <row r="653" spans="1:13" ht="11.25" x14ac:dyDescent="0.25">
      <c r="A653" s="960"/>
      <c r="B653" s="928"/>
      <c r="C653" s="946"/>
      <c r="D653" s="927"/>
      <c r="E653" s="927"/>
      <c r="F653" s="14" t="s">
        <v>1816</v>
      </c>
      <c r="G653" s="80">
        <v>1</v>
      </c>
      <c r="H653" s="927"/>
      <c r="I653" s="15" t="s">
        <v>1294</v>
      </c>
      <c r="J653" s="17" t="s">
        <v>2671</v>
      </c>
      <c r="K653" s="994"/>
      <c r="L653" s="943"/>
      <c r="M653" s="943"/>
    </row>
    <row r="654" spans="1:13" ht="11.25" x14ac:dyDescent="0.25">
      <c r="A654" s="960"/>
      <c r="B654" s="928"/>
      <c r="C654" s="946"/>
      <c r="D654" s="927"/>
      <c r="E654" s="927"/>
      <c r="F654" s="14" t="s">
        <v>2672</v>
      </c>
      <c r="G654" s="80">
        <v>1</v>
      </c>
      <c r="H654" s="927"/>
      <c r="I654" s="15" t="s">
        <v>773</v>
      </c>
      <c r="J654" s="17" t="s">
        <v>2673</v>
      </c>
      <c r="K654" s="994"/>
      <c r="L654" s="943"/>
      <c r="M654" s="943"/>
    </row>
    <row r="655" spans="1:13" ht="11.25" x14ac:dyDescent="0.25">
      <c r="A655" s="960"/>
      <c r="B655" s="928"/>
      <c r="C655" s="946"/>
      <c r="D655" s="927"/>
      <c r="E655" s="927"/>
      <c r="F655" s="14" t="s">
        <v>2674</v>
      </c>
      <c r="G655" s="80">
        <v>1</v>
      </c>
      <c r="H655" s="927"/>
      <c r="I655" s="15" t="s">
        <v>2675</v>
      </c>
      <c r="J655" s="17">
        <v>605</v>
      </c>
      <c r="K655" s="994"/>
      <c r="L655" s="943"/>
      <c r="M655" s="943"/>
    </row>
    <row r="656" spans="1:13" ht="11.25" x14ac:dyDescent="0.25">
      <c r="A656" s="960"/>
      <c r="B656" s="928"/>
      <c r="C656" s="946"/>
      <c r="D656" s="927"/>
      <c r="E656" s="927"/>
      <c r="F656" s="14" t="s">
        <v>1821</v>
      </c>
      <c r="G656" s="80">
        <v>1</v>
      </c>
      <c r="H656" s="927"/>
      <c r="I656" s="15"/>
      <c r="J656" s="17"/>
      <c r="K656" s="994"/>
      <c r="L656" s="943"/>
      <c r="M656" s="943"/>
    </row>
    <row r="657" spans="1:13" ht="11.25" x14ac:dyDescent="0.25">
      <c r="A657" s="960"/>
      <c r="B657" s="928"/>
      <c r="C657" s="946"/>
      <c r="D657" s="927"/>
      <c r="E657" s="927"/>
      <c r="F657" s="14" t="s">
        <v>2676</v>
      </c>
      <c r="G657" s="80">
        <v>1</v>
      </c>
      <c r="H657" s="927"/>
      <c r="I657" s="15"/>
      <c r="J657" s="17"/>
      <c r="K657" s="994"/>
      <c r="L657" s="943"/>
      <c r="M657" s="943"/>
    </row>
    <row r="658" spans="1:13" ht="11.25" x14ac:dyDescent="0.25">
      <c r="A658" s="950"/>
      <c r="B658" s="928"/>
      <c r="C658" s="946"/>
      <c r="D658" s="927"/>
      <c r="E658" s="927"/>
      <c r="F658" s="14" t="s">
        <v>2677</v>
      </c>
      <c r="G658" s="80">
        <v>1</v>
      </c>
      <c r="H658" s="927"/>
      <c r="I658" s="15"/>
      <c r="J658" s="17"/>
      <c r="K658" s="994"/>
      <c r="L658" s="943"/>
      <c r="M658" s="943"/>
    </row>
    <row r="659" spans="1:13" ht="11.25" x14ac:dyDescent="0.25">
      <c r="A659" s="949" t="s">
        <v>5063</v>
      </c>
      <c r="B659" s="928" t="s">
        <v>4140</v>
      </c>
      <c r="C659" s="946" t="s">
        <v>4214</v>
      </c>
      <c r="D659" s="927" t="s">
        <v>6985</v>
      </c>
      <c r="E659" s="927" t="s">
        <v>6986</v>
      </c>
      <c r="F659" s="14" t="s">
        <v>5131</v>
      </c>
      <c r="G659" s="80">
        <v>2</v>
      </c>
      <c r="H659" s="927" t="s">
        <v>6682</v>
      </c>
      <c r="I659" s="15" t="s">
        <v>1948</v>
      </c>
      <c r="J659" s="17" t="s">
        <v>2678</v>
      </c>
      <c r="K659" s="994">
        <v>2</v>
      </c>
      <c r="L659" s="941"/>
      <c r="M659" s="941"/>
    </row>
    <row r="660" spans="1:13" ht="11.25" x14ac:dyDescent="0.25">
      <c r="A660" s="960"/>
      <c r="B660" s="928"/>
      <c r="C660" s="946"/>
      <c r="D660" s="927"/>
      <c r="E660" s="927"/>
      <c r="F660" s="14" t="s">
        <v>6987</v>
      </c>
      <c r="G660" s="80">
        <v>2</v>
      </c>
      <c r="H660" s="927"/>
      <c r="I660" s="15" t="s">
        <v>2679</v>
      </c>
      <c r="J660" s="17" t="s">
        <v>2680</v>
      </c>
      <c r="K660" s="994"/>
      <c r="L660" s="944"/>
      <c r="M660" s="944"/>
    </row>
    <row r="661" spans="1:13" ht="11.25" x14ac:dyDescent="0.25">
      <c r="A661" s="960"/>
      <c r="B661" s="928"/>
      <c r="C661" s="946"/>
      <c r="D661" s="927"/>
      <c r="E661" s="927"/>
      <c r="F661" s="14" t="s">
        <v>2681</v>
      </c>
      <c r="G661" s="80">
        <v>1</v>
      </c>
      <c r="H661" s="927"/>
      <c r="I661" s="15" t="s">
        <v>2682</v>
      </c>
      <c r="J661" s="17" t="s">
        <v>2683</v>
      </c>
      <c r="K661" s="994"/>
      <c r="L661" s="944"/>
      <c r="M661" s="944"/>
    </row>
    <row r="662" spans="1:13" ht="11.25" x14ac:dyDescent="0.25">
      <c r="A662" s="960"/>
      <c r="B662" s="928"/>
      <c r="C662" s="946"/>
      <c r="D662" s="927"/>
      <c r="E662" s="927"/>
      <c r="F662" s="14" t="s">
        <v>1831</v>
      </c>
      <c r="G662" s="80">
        <v>1</v>
      </c>
      <c r="H662" s="927"/>
      <c r="I662" s="15" t="s">
        <v>1948</v>
      </c>
      <c r="J662" s="17"/>
      <c r="K662" s="994"/>
      <c r="L662" s="944"/>
      <c r="M662" s="944"/>
    </row>
    <row r="663" spans="1:13" ht="11.25" x14ac:dyDescent="0.25">
      <c r="A663" s="960"/>
      <c r="B663" s="928"/>
      <c r="C663" s="946"/>
      <c r="D663" s="927"/>
      <c r="E663" s="927"/>
      <c r="F663" s="14" t="s">
        <v>2652</v>
      </c>
      <c r="G663" s="200">
        <v>1</v>
      </c>
      <c r="H663" s="927"/>
      <c r="I663" s="12"/>
      <c r="J663" s="13"/>
      <c r="K663" s="994"/>
      <c r="L663" s="944"/>
      <c r="M663" s="944"/>
    </row>
    <row r="664" spans="1:13" ht="11.25" x14ac:dyDescent="0.25">
      <c r="A664" s="960"/>
      <c r="B664" s="928"/>
      <c r="C664" s="946"/>
      <c r="D664" s="927"/>
      <c r="E664" s="927"/>
      <c r="F664" s="14" t="s">
        <v>2684</v>
      </c>
      <c r="G664" s="200">
        <v>1</v>
      </c>
      <c r="H664" s="927"/>
      <c r="I664" s="12"/>
      <c r="J664" s="13"/>
      <c r="K664" s="994"/>
      <c r="L664" s="944"/>
      <c r="M664" s="944"/>
    </row>
    <row r="665" spans="1:13" ht="11.25" x14ac:dyDescent="0.25">
      <c r="A665" s="950"/>
      <c r="B665" s="928"/>
      <c r="C665" s="946"/>
      <c r="D665" s="927"/>
      <c r="E665" s="927"/>
      <c r="F665" s="14" t="s">
        <v>2659</v>
      </c>
      <c r="G665" s="200">
        <v>1</v>
      </c>
      <c r="H665" s="927"/>
      <c r="I665" s="12"/>
      <c r="J665" s="13"/>
      <c r="K665" s="994"/>
      <c r="L665" s="942"/>
      <c r="M665" s="942"/>
    </row>
    <row r="666" spans="1:13" ht="11.25" x14ac:dyDescent="0.25">
      <c r="A666" s="949" t="s">
        <v>7392</v>
      </c>
      <c r="B666" s="970" t="s">
        <v>4140</v>
      </c>
      <c r="C666" s="953" t="s">
        <v>4214</v>
      </c>
      <c r="D666" s="949" t="s">
        <v>7159</v>
      </c>
      <c r="E666" s="949" t="s">
        <v>6988</v>
      </c>
      <c r="F666" s="14" t="s">
        <v>6989</v>
      </c>
      <c r="G666" s="200">
        <v>1</v>
      </c>
      <c r="H666" s="949" t="s">
        <v>6682</v>
      </c>
      <c r="I666" s="12"/>
      <c r="J666" s="13"/>
      <c r="K666" s="1051">
        <v>1</v>
      </c>
      <c r="L666" s="941"/>
      <c r="M666" s="941"/>
    </row>
    <row r="667" spans="1:13" ht="11.25" x14ac:dyDescent="0.25">
      <c r="A667" s="950"/>
      <c r="B667" s="971"/>
      <c r="C667" s="954"/>
      <c r="D667" s="950"/>
      <c r="E667" s="950"/>
      <c r="F667" s="14" t="s">
        <v>6990</v>
      </c>
      <c r="G667" s="200">
        <v>1</v>
      </c>
      <c r="H667" s="950"/>
      <c r="I667" s="12"/>
      <c r="J667" s="13"/>
      <c r="K667" s="1052"/>
      <c r="L667" s="942"/>
      <c r="M667" s="942"/>
    </row>
    <row r="668" spans="1:13" ht="22.5" x14ac:dyDescent="0.25">
      <c r="A668" s="284" t="s">
        <v>5064</v>
      </c>
      <c r="B668" s="192" t="s">
        <v>716</v>
      </c>
      <c r="C668" s="285" t="s">
        <v>4214</v>
      </c>
      <c r="D668" s="191" t="s">
        <v>1834</v>
      </c>
      <c r="E668" s="191" t="s">
        <v>4214</v>
      </c>
      <c r="F668" s="12" t="s">
        <v>6991</v>
      </c>
      <c r="G668" s="80">
        <v>1</v>
      </c>
      <c r="H668" s="361" t="s">
        <v>6682</v>
      </c>
      <c r="I668" s="15"/>
      <c r="J668" s="13"/>
      <c r="K668" s="194">
        <v>1</v>
      </c>
      <c r="L668" s="833"/>
      <c r="M668" s="866"/>
    </row>
    <row r="669" spans="1:13" ht="22.5" x14ac:dyDescent="0.25">
      <c r="A669" s="949" t="s">
        <v>5065</v>
      </c>
      <c r="B669" s="928" t="s">
        <v>716</v>
      </c>
      <c r="C669" s="946" t="s">
        <v>4214</v>
      </c>
      <c r="D669" s="927" t="s">
        <v>2481</v>
      </c>
      <c r="E669" s="927" t="s">
        <v>4214</v>
      </c>
      <c r="F669" s="12" t="s">
        <v>6993</v>
      </c>
      <c r="G669" s="80">
        <v>1</v>
      </c>
      <c r="H669" s="927" t="s">
        <v>6682</v>
      </c>
      <c r="I669" s="15"/>
      <c r="J669" s="13"/>
      <c r="K669" s="994">
        <v>1</v>
      </c>
      <c r="L669" s="943"/>
      <c r="M669" s="943"/>
    </row>
    <row r="670" spans="1:13" ht="11.25" x14ac:dyDescent="0.25">
      <c r="A670" s="960"/>
      <c r="B670" s="928"/>
      <c r="C670" s="946"/>
      <c r="D670" s="927"/>
      <c r="E670" s="927"/>
      <c r="F670" s="12" t="s">
        <v>6994</v>
      </c>
      <c r="G670" s="80">
        <v>1</v>
      </c>
      <c r="H670" s="927"/>
      <c r="I670" s="15"/>
      <c r="J670" s="13"/>
      <c r="K670" s="994"/>
      <c r="L670" s="943"/>
      <c r="M670" s="943"/>
    </row>
    <row r="671" spans="1:13" ht="11.25" x14ac:dyDescent="0.25">
      <c r="A671" s="960"/>
      <c r="B671" s="928"/>
      <c r="C671" s="946"/>
      <c r="D671" s="927"/>
      <c r="E671" s="927"/>
      <c r="F671" s="12" t="s">
        <v>2685</v>
      </c>
      <c r="G671" s="80">
        <v>1</v>
      </c>
      <c r="H671" s="927"/>
      <c r="I671" s="15"/>
      <c r="J671" s="13"/>
      <c r="K671" s="994"/>
      <c r="L671" s="943"/>
      <c r="M671" s="943"/>
    </row>
    <row r="672" spans="1:13" ht="11.25" x14ac:dyDescent="0.25">
      <c r="A672" s="950"/>
      <c r="B672" s="928"/>
      <c r="C672" s="946"/>
      <c r="D672" s="927"/>
      <c r="E672" s="927"/>
      <c r="F672" s="12" t="s">
        <v>2686</v>
      </c>
      <c r="G672" s="80">
        <v>1</v>
      </c>
      <c r="H672" s="927"/>
      <c r="I672" s="15"/>
      <c r="J672" s="13"/>
      <c r="K672" s="994"/>
      <c r="L672" s="943"/>
      <c r="M672" s="943"/>
    </row>
    <row r="673" spans="1:13" ht="22.5" x14ac:dyDescent="0.25">
      <c r="A673" s="284" t="s">
        <v>5068</v>
      </c>
      <c r="B673" s="192" t="s">
        <v>714</v>
      </c>
      <c r="C673" s="294" t="s">
        <v>4214</v>
      </c>
      <c r="D673" s="191" t="s">
        <v>6995</v>
      </c>
      <c r="E673" s="191" t="s">
        <v>4214</v>
      </c>
      <c r="F673" s="12" t="s">
        <v>6996</v>
      </c>
      <c r="G673" s="95">
        <v>1</v>
      </c>
      <c r="H673" s="80" t="s">
        <v>6682</v>
      </c>
      <c r="I673" s="20"/>
      <c r="J673" s="19"/>
      <c r="K673" s="194">
        <v>1</v>
      </c>
      <c r="L673" s="833"/>
      <c r="M673" s="866"/>
    </row>
    <row r="674" spans="1:13" ht="11.25" x14ac:dyDescent="0.25">
      <c r="A674" s="949" t="s">
        <v>5069</v>
      </c>
      <c r="B674" s="970" t="s">
        <v>1835</v>
      </c>
      <c r="C674" s="962" t="s">
        <v>4214</v>
      </c>
      <c r="D674" s="949" t="s">
        <v>6235</v>
      </c>
      <c r="E674" s="949" t="s">
        <v>6997</v>
      </c>
      <c r="F674" s="12" t="s">
        <v>6998</v>
      </c>
      <c r="G674" s="95">
        <v>1</v>
      </c>
      <c r="H674" s="949" t="s">
        <v>6682</v>
      </c>
      <c r="I674" s="12" t="s">
        <v>78</v>
      </c>
      <c r="J674" s="13" t="s">
        <v>1840</v>
      </c>
      <c r="K674" s="1051">
        <v>1</v>
      </c>
      <c r="L674" s="941"/>
      <c r="M674" s="941"/>
    </row>
    <row r="675" spans="1:13" ht="11.25" x14ac:dyDescent="0.25">
      <c r="A675" s="960"/>
      <c r="B675" s="972"/>
      <c r="C675" s="963"/>
      <c r="D675" s="960"/>
      <c r="E675" s="960"/>
      <c r="F675" s="12" t="s">
        <v>6999</v>
      </c>
      <c r="G675" s="95">
        <v>1</v>
      </c>
      <c r="H675" s="960"/>
      <c r="I675" s="12" t="s">
        <v>78</v>
      </c>
      <c r="J675" s="13" t="s">
        <v>1840</v>
      </c>
      <c r="K675" s="1066"/>
      <c r="L675" s="944"/>
      <c r="M675" s="944"/>
    </row>
    <row r="676" spans="1:13" ht="11.25" x14ac:dyDescent="0.25">
      <c r="A676" s="960"/>
      <c r="B676" s="972"/>
      <c r="C676" s="963"/>
      <c r="D676" s="960"/>
      <c r="E676" s="960"/>
      <c r="F676" s="12" t="s">
        <v>1608</v>
      </c>
      <c r="G676" s="95">
        <v>1</v>
      </c>
      <c r="H676" s="960"/>
      <c r="I676" s="12" t="s">
        <v>78</v>
      </c>
      <c r="J676" s="13" t="s">
        <v>1840</v>
      </c>
      <c r="K676" s="1066"/>
      <c r="L676" s="944"/>
      <c r="M676" s="944"/>
    </row>
    <row r="677" spans="1:13" ht="11.25" x14ac:dyDescent="0.25">
      <c r="A677" s="960"/>
      <c r="B677" s="972"/>
      <c r="C677" s="963"/>
      <c r="D677" s="960"/>
      <c r="E677" s="960"/>
      <c r="F677" s="12" t="s">
        <v>1609</v>
      </c>
      <c r="G677" s="95">
        <v>1</v>
      </c>
      <c r="H677" s="960"/>
      <c r="I677" s="12" t="s">
        <v>78</v>
      </c>
      <c r="J677" s="13" t="s">
        <v>1840</v>
      </c>
      <c r="K677" s="1066"/>
      <c r="L677" s="944"/>
      <c r="M677" s="944"/>
    </row>
    <row r="678" spans="1:13" ht="11.25" x14ac:dyDescent="0.25">
      <c r="A678" s="960"/>
      <c r="B678" s="972"/>
      <c r="C678" s="963"/>
      <c r="D678" s="960"/>
      <c r="E678" s="960"/>
      <c r="F678" s="12" t="s">
        <v>7000</v>
      </c>
      <c r="G678" s="95">
        <v>1</v>
      </c>
      <c r="H678" s="960"/>
      <c r="I678" s="20" t="s">
        <v>2690</v>
      </c>
      <c r="J678" s="19"/>
      <c r="K678" s="1066"/>
      <c r="L678" s="944"/>
      <c r="M678" s="944"/>
    </row>
    <row r="679" spans="1:13" ht="11.25" x14ac:dyDescent="0.25">
      <c r="A679" s="950"/>
      <c r="B679" s="971"/>
      <c r="C679" s="1060"/>
      <c r="D679" s="950"/>
      <c r="E679" s="950"/>
      <c r="F679" s="12" t="s">
        <v>7001</v>
      </c>
      <c r="G679" s="95">
        <v>1</v>
      </c>
      <c r="H679" s="950"/>
      <c r="I679" s="20" t="s">
        <v>2690</v>
      </c>
      <c r="J679" s="19"/>
      <c r="K679" s="1052"/>
      <c r="L679" s="942"/>
      <c r="M679" s="942"/>
    </row>
    <row r="680" spans="1:13" ht="33.75" x14ac:dyDescent="0.25">
      <c r="A680" s="284" t="s">
        <v>5071</v>
      </c>
      <c r="B680" s="202" t="s">
        <v>1835</v>
      </c>
      <c r="C680" s="293" t="s">
        <v>4214</v>
      </c>
      <c r="D680" s="193" t="s">
        <v>6235</v>
      </c>
      <c r="E680" s="193" t="s">
        <v>7004</v>
      </c>
      <c r="F680" s="12" t="s">
        <v>7003</v>
      </c>
      <c r="G680" s="95">
        <v>1</v>
      </c>
      <c r="H680" s="360" t="s">
        <v>6684</v>
      </c>
      <c r="I680" s="20"/>
      <c r="J680" s="19"/>
      <c r="K680" s="205">
        <v>1</v>
      </c>
      <c r="L680" s="833"/>
      <c r="M680" s="866"/>
    </row>
    <row r="681" spans="1:13" ht="11.25" x14ac:dyDescent="0.25">
      <c r="A681" s="949" t="s">
        <v>7393</v>
      </c>
      <c r="B681" s="928" t="s">
        <v>1835</v>
      </c>
      <c r="C681" s="946" t="s">
        <v>4214</v>
      </c>
      <c r="D681" s="927" t="s">
        <v>6785</v>
      </c>
      <c r="E681" s="927" t="s">
        <v>4214</v>
      </c>
      <c r="F681" s="12" t="s">
        <v>2687</v>
      </c>
      <c r="G681" s="80">
        <v>1</v>
      </c>
      <c r="H681" s="927" t="s">
        <v>6682</v>
      </c>
      <c r="I681" s="15" t="s">
        <v>78</v>
      </c>
      <c r="J681" s="13" t="s">
        <v>1840</v>
      </c>
      <c r="K681" s="994">
        <v>1</v>
      </c>
      <c r="L681" s="941"/>
      <c r="M681" s="941"/>
    </row>
    <row r="682" spans="1:13" ht="11.25" x14ac:dyDescent="0.25">
      <c r="A682" s="960"/>
      <c r="B682" s="928"/>
      <c r="C682" s="946"/>
      <c r="D682" s="927"/>
      <c r="E682" s="927"/>
      <c r="F682" s="12" t="s">
        <v>2689</v>
      </c>
      <c r="G682" s="80">
        <v>1</v>
      </c>
      <c r="H682" s="927"/>
      <c r="I682" s="15" t="s">
        <v>78</v>
      </c>
      <c r="J682" s="13" t="s">
        <v>1840</v>
      </c>
      <c r="K682" s="994"/>
      <c r="L682" s="944"/>
      <c r="M682" s="944"/>
    </row>
    <row r="683" spans="1:13" ht="11.25" x14ac:dyDescent="0.25">
      <c r="A683" s="960"/>
      <c r="B683" s="928"/>
      <c r="C683" s="946"/>
      <c r="D683" s="927"/>
      <c r="E683" s="927"/>
      <c r="F683" s="12" t="s">
        <v>7009</v>
      </c>
      <c r="G683" s="80">
        <v>4</v>
      </c>
      <c r="H683" s="927"/>
      <c r="I683" s="15" t="s">
        <v>78</v>
      </c>
      <c r="J683" s="17" t="s">
        <v>1840</v>
      </c>
      <c r="K683" s="994"/>
      <c r="L683" s="944"/>
      <c r="M683" s="944"/>
    </row>
    <row r="684" spans="1:13" ht="11.25" x14ac:dyDescent="0.25">
      <c r="A684" s="960"/>
      <c r="B684" s="928"/>
      <c r="C684" s="946"/>
      <c r="D684" s="927"/>
      <c r="E684" s="927"/>
      <c r="F684" s="12" t="s">
        <v>7010</v>
      </c>
      <c r="G684" s="80">
        <v>4</v>
      </c>
      <c r="H684" s="927"/>
      <c r="I684" s="15" t="s">
        <v>78</v>
      </c>
      <c r="J684" s="17" t="s">
        <v>1840</v>
      </c>
      <c r="K684" s="994"/>
      <c r="L684" s="944"/>
      <c r="M684" s="944"/>
    </row>
    <row r="685" spans="1:13" ht="11.25" x14ac:dyDescent="0.25">
      <c r="A685" s="960"/>
      <c r="B685" s="928"/>
      <c r="C685" s="946"/>
      <c r="D685" s="927"/>
      <c r="E685" s="927"/>
      <c r="F685" s="12" t="s">
        <v>7011</v>
      </c>
      <c r="G685" s="200">
        <v>11</v>
      </c>
      <c r="H685" s="927"/>
      <c r="I685" s="15" t="s">
        <v>78</v>
      </c>
      <c r="J685" s="17" t="s">
        <v>1840</v>
      </c>
      <c r="K685" s="994"/>
      <c r="L685" s="944"/>
      <c r="M685" s="944"/>
    </row>
    <row r="686" spans="1:13" ht="11.25" x14ac:dyDescent="0.25">
      <c r="A686" s="950"/>
      <c r="B686" s="928"/>
      <c r="C686" s="946"/>
      <c r="D686" s="927"/>
      <c r="E686" s="927"/>
      <c r="F686" s="12" t="s">
        <v>7012</v>
      </c>
      <c r="G686" s="200">
        <v>11</v>
      </c>
      <c r="H686" s="927"/>
      <c r="I686" s="15" t="s">
        <v>78</v>
      </c>
      <c r="J686" s="17" t="s">
        <v>1840</v>
      </c>
      <c r="K686" s="994"/>
      <c r="L686" s="942"/>
      <c r="M686" s="942"/>
    </row>
    <row r="687" spans="1:13" ht="11.25" x14ac:dyDescent="0.25">
      <c r="A687" s="949" t="s">
        <v>7394</v>
      </c>
      <c r="B687" s="928" t="s">
        <v>1835</v>
      </c>
      <c r="C687" s="946" t="s">
        <v>4214</v>
      </c>
      <c r="D687" s="927" t="s">
        <v>7013</v>
      </c>
      <c r="E687" s="927" t="s">
        <v>7016</v>
      </c>
      <c r="F687" s="12" t="s">
        <v>7017</v>
      </c>
      <c r="G687" s="95">
        <v>29</v>
      </c>
      <c r="H687" s="927" t="s">
        <v>6682</v>
      </c>
      <c r="I687" s="20"/>
      <c r="J687" s="19"/>
      <c r="K687" s="994">
        <v>1</v>
      </c>
      <c r="L687" s="941"/>
      <c r="M687" s="941"/>
    </row>
    <row r="688" spans="1:13" ht="11.25" x14ac:dyDescent="0.25">
      <c r="A688" s="960"/>
      <c r="B688" s="928"/>
      <c r="C688" s="946"/>
      <c r="D688" s="927"/>
      <c r="E688" s="927"/>
      <c r="F688" s="12" t="s">
        <v>2691</v>
      </c>
      <c r="G688" s="95">
        <v>2</v>
      </c>
      <c r="H688" s="927"/>
      <c r="I688" s="20"/>
      <c r="J688" s="19"/>
      <c r="K688" s="994"/>
      <c r="L688" s="944"/>
      <c r="M688" s="944"/>
    </row>
    <row r="689" spans="1:13" ht="11.25" x14ac:dyDescent="0.25">
      <c r="A689" s="960"/>
      <c r="B689" s="928"/>
      <c r="C689" s="946"/>
      <c r="D689" s="927"/>
      <c r="E689" s="927"/>
      <c r="F689" s="12" t="s">
        <v>7018</v>
      </c>
      <c r="G689" s="95">
        <v>2</v>
      </c>
      <c r="H689" s="927"/>
      <c r="I689" s="20" t="s">
        <v>81</v>
      </c>
      <c r="J689" s="19"/>
      <c r="K689" s="994"/>
      <c r="L689" s="944"/>
      <c r="M689" s="944"/>
    </row>
    <row r="690" spans="1:13" ht="11.25" x14ac:dyDescent="0.25">
      <c r="A690" s="950"/>
      <c r="B690" s="928"/>
      <c r="C690" s="946"/>
      <c r="D690" s="927"/>
      <c r="E690" s="927"/>
      <c r="F690" s="10" t="s">
        <v>2692</v>
      </c>
      <c r="G690" s="196">
        <v>1</v>
      </c>
      <c r="H690" s="927"/>
      <c r="I690" s="10" t="s">
        <v>81</v>
      </c>
      <c r="J690" s="48" t="s">
        <v>1612</v>
      </c>
      <c r="K690" s="994"/>
      <c r="L690" s="942"/>
      <c r="M690" s="942"/>
    </row>
    <row r="691" spans="1:13" ht="11.25" x14ac:dyDescent="0.25">
      <c r="A691" s="949" t="s">
        <v>7395</v>
      </c>
      <c r="B691" s="970" t="s">
        <v>1835</v>
      </c>
      <c r="C691" s="962" t="s">
        <v>4214</v>
      </c>
      <c r="D691" s="949" t="s">
        <v>7019</v>
      </c>
      <c r="E691" s="949" t="s">
        <v>7022</v>
      </c>
      <c r="F691" s="10" t="s">
        <v>7021</v>
      </c>
      <c r="G691" s="95">
        <v>4</v>
      </c>
      <c r="H691" s="949" t="s">
        <v>6682</v>
      </c>
      <c r="I691" s="20"/>
      <c r="J691" s="19"/>
      <c r="K691" s="1051">
        <v>1</v>
      </c>
      <c r="L691" s="941"/>
      <c r="M691" s="941"/>
    </row>
    <row r="692" spans="1:13" ht="11.25" x14ac:dyDescent="0.25">
      <c r="A692" s="950"/>
      <c r="B692" s="971"/>
      <c r="C692" s="1060"/>
      <c r="D692" s="950"/>
      <c r="E692" s="950"/>
      <c r="F692" s="12" t="s">
        <v>7019</v>
      </c>
      <c r="G692" s="95">
        <v>22</v>
      </c>
      <c r="H692" s="950"/>
      <c r="I692" s="20"/>
      <c r="J692" s="19"/>
      <c r="K692" s="1052"/>
      <c r="L692" s="942"/>
      <c r="M692" s="942"/>
    </row>
    <row r="693" spans="1:13" s="3" customFormat="1" ht="22.5" x14ac:dyDescent="0.25">
      <c r="A693" s="387" t="s">
        <v>7839</v>
      </c>
      <c r="B693" s="392" t="s">
        <v>1835</v>
      </c>
      <c r="C693" s="393" t="s">
        <v>4214</v>
      </c>
      <c r="D693" s="388" t="s">
        <v>7153</v>
      </c>
      <c r="E693" s="388" t="s">
        <v>7837</v>
      </c>
      <c r="F693" s="12" t="s">
        <v>5541</v>
      </c>
      <c r="G693" s="80">
        <v>1</v>
      </c>
      <c r="H693" s="388" t="s">
        <v>6682</v>
      </c>
      <c r="I693" s="15"/>
      <c r="J693" s="17"/>
      <c r="K693" s="394">
        <v>1</v>
      </c>
      <c r="L693" s="838"/>
      <c r="M693" s="838"/>
    </row>
    <row r="694" spans="1:13" ht="11.25" x14ac:dyDescent="0.25">
      <c r="A694" s="949" t="s">
        <v>5070</v>
      </c>
      <c r="B694" s="928" t="s">
        <v>715</v>
      </c>
      <c r="C694" s="946" t="s">
        <v>4214</v>
      </c>
      <c r="D694" s="927" t="s">
        <v>7155</v>
      </c>
      <c r="E694" s="927" t="s">
        <v>4214</v>
      </c>
      <c r="F694" s="14" t="s">
        <v>83</v>
      </c>
      <c r="G694" s="80">
        <v>273</v>
      </c>
      <c r="H694" s="927" t="s">
        <v>6682</v>
      </c>
      <c r="I694" s="15" t="s">
        <v>2700</v>
      </c>
      <c r="J694" s="17" t="s">
        <v>2701</v>
      </c>
      <c r="K694" s="994">
        <v>1</v>
      </c>
      <c r="L694" s="941"/>
      <c r="M694" s="941"/>
    </row>
    <row r="695" spans="1:13" ht="11.25" x14ac:dyDescent="0.25">
      <c r="A695" s="960"/>
      <c r="B695" s="928"/>
      <c r="C695" s="946"/>
      <c r="D695" s="927"/>
      <c r="E695" s="927"/>
      <c r="F695" s="14" t="s">
        <v>90</v>
      </c>
      <c r="G695" s="80">
        <v>514</v>
      </c>
      <c r="H695" s="927"/>
      <c r="I695" s="15" t="s">
        <v>2700</v>
      </c>
      <c r="J695" s="17" t="s">
        <v>2701</v>
      </c>
      <c r="K695" s="994"/>
      <c r="L695" s="944"/>
      <c r="M695" s="944"/>
    </row>
    <row r="696" spans="1:13" ht="11.25" x14ac:dyDescent="0.25">
      <c r="A696" s="960"/>
      <c r="B696" s="928"/>
      <c r="C696" s="946"/>
      <c r="D696" s="927"/>
      <c r="E696" s="927"/>
      <c r="F696" s="14" t="s">
        <v>85</v>
      </c>
      <c r="G696" s="80">
        <v>1957</v>
      </c>
      <c r="H696" s="927"/>
      <c r="I696" s="15" t="s">
        <v>2700</v>
      </c>
      <c r="J696" s="17" t="s">
        <v>2701</v>
      </c>
      <c r="K696" s="994"/>
      <c r="L696" s="944"/>
      <c r="M696" s="944"/>
    </row>
    <row r="697" spans="1:13" ht="11.25" x14ac:dyDescent="0.25">
      <c r="A697" s="960"/>
      <c r="B697" s="928"/>
      <c r="C697" s="946"/>
      <c r="D697" s="927"/>
      <c r="E697" s="927"/>
      <c r="F697" s="14" t="s">
        <v>2702</v>
      </c>
      <c r="G697" s="80">
        <v>2064</v>
      </c>
      <c r="H697" s="927"/>
      <c r="I697" s="15" t="s">
        <v>2700</v>
      </c>
      <c r="J697" s="17" t="s">
        <v>2701</v>
      </c>
      <c r="K697" s="994"/>
      <c r="L697" s="944"/>
      <c r="M697" s="944"/>
    </row>
    <row r="698" spans="1:13" ht="11.25" x14ac:dyDescent="0.25">
      <c r="A698" s="960"/>
      <c r="B698" s="928"/>
      <c r="C698" s="946"/>
      <c r="D698" s="927"/>
      <c r="E698" s="927"/>
      <c r="F698" s="14" t="s">
        <v>87</v>
      </c>
      <c r="G698" s="80">
        <v>15</v>
      </c>
      <c r="H698" s="927"/>
      <c r="I698" s="15" t="s">
        <v>2703</v>
      </c>
      <c r="J698" s="17" t="s">
        <v>2704</v>
      </c>
      <c r="K698" s="994"/>
      <c r="L698" s="944"/>
      <c r="M698" s="944"/>
    </row>
    <row r="699" spans="1:13" ht="11.25" x14ac:dyDescent="0.25">
      <c r="A699" s="960"/>
      <c r="B699" s="928"/>
      <c r="C699" s="946"/>
      <c r="D699" s="927"/>
      <c r="E699" s="927"/>
      <c r="F699" s="14" t="s">
        <v>2705</v>
      </c>
      <c r="G699" s="80">
        <v>1092</v>
      </c>
      <c r="H699" s="927"/>
      <c r="I699" s="15" t="s">
        <v>2706</v>
      </c>
      <c r="J699" s="17" t="s">
        <v>2707</v>
      </c>
      <c r="K699" s="994"/>
      <c r="L699" s="944"/>
      <c r="M699" s="944"/>
    </row>
    <row r="700" spans="1:13" ht="11.25" x14ac:dyDescent="0.25">
      <c r="A700" s="960"/>
      <c r="B700" s="928"/>
      <c r="C700" s="946"/>
      <c r="D700" s="927"/>
      <c r="E700" s="927"/>
      <c r="F700" s="14" t="s">
        <v>2708</v>
      </c>
      <c r="G700" s="80">
        <v>27</v>
      </c>
      <c r="H700" s="927"/>
      <c r="I700" s="15" t="s">
        <v>2706</v>
      </c>
      <c r="J700" s="17" t="s">
        <v>2707</v>
      </c>
      <c r="K700" s="994"/>
      <c r="L700" s="944"/>
      <c r="M700" s="944"/>
    </row>
    <row r="701" spans="1:13" ht="11.25" x14ac:dyDescent="0.25">
      <c r="A701" s="960"/>
      <c r="B701" s="928"/>
      <c r="C701" s="946"/>
      <c r="D701" s="927"/>
      <c r="E701" s="927"/>
      <c r="F701" s="14" t="s">
        <v>2709</v>
      </c>
      <c r="G701" s="80">
        <v>8</v>
      </c>
      <c r="H701" s="927"/>
      <c r="I701" s="15" t="s">
        <v>2706</v>
      </c>
      <c r="J701" s="17" t="s">
        <v>2707</v>
      </c>
      <c r="K701" s="994"/>
      <c r="L701" s="944"/>
      <c r="M701" s="944"/>
    </row>
    <row r="702" spans="1:13" ht="11.25" x14ac:dyDescent="0.25">
      <c r="A702" s="960"/>
      <c r="B702" s="928"/>
      <c r="C702" s="946"/>
      <c r="D702" s="927"/>
      <c r="E702" s="927"/>
      <c r="F702" s="14" t="s">
        <v>2710</v>
      </c>
      <c r="G702" s="80">
        <v>280</v>
      </c>
      <c r="H702" s="927"/>
      <c r="I702" s="15" t="s">
        <v>2711</v>
      </c>
      <c r="J702" s="17">
        <v>47052</v>
      </c>
      <c r="K702" s="994"/>
      <c r="L702" s="944"/>
      <c r="M702" s="944"/>
    </row>
    <row r="703" spans="1:13" ht="11.25" x14ac:dyDescent="0.25">
      <c r="A703" s="950"/>
      <c r="B703" s="928"/>
      <c r="C703" s="946"/>
      <c r="D703" s="927"/>
      <c r="E703" s="927"/>
      <c r="F703" s="14" t="s">
        <v>7024</v>
      </c>
      <c r="G703" s="80">
        <v>2</v>
      </c>
      <c r="H703" s="927"/>
      <c r="I703" s="15"/>
      <c r="J703" s="17"/>
      <c r="K703" s="994"/>
      <c r="L703" s="942"/>
      <c r="M703" s="942"/>
    </row>
    <row r="704" spans="1:13" ht="11.25" x14ac:dyDescent="0.25">
      <c r="A704" s="949" t="s">
        <v>7396</v>
      </c>
      <c r="B704" s="928" t="s">
        <v>6727</v>
      </c>
      <c r="C704" s="946" t="s">
        <v>4214</v>
      </c>
      <c r="D704" s="927" t="s">
        <v>4742</v>
      </c>
      <c r="E704" s="927" t="s">
        <v>4214</v>
      </c>
      <c r="F704" s="14" t="s">
        <v>2716</v>
      </c>
      <c r="G704" s="80">
        <v>79</v>
      </c>
      <c r="H704" s="927" t="s">
        <v>6682</v>
      </c>
      <c r="I704" s="15" t="s">
        <v>2717</v>
      </c>
      <c r="J704" s="17" t="s">
        <v>2718</v>
      </c>
      <c r="K704" s="994">
        <v>1</v>
      </c>
      <c r="L704" s="941"/>
      <c r="M704" s="941"/>
    </row>
    <row r="705" spans="1:13" ht="11.25" x14ac:dyDescent="0.25">
      <c r="A705" s="960"/>
      <c r="B705" s="928"/>
      <c r="C705" s="946"/>
      <c r="D705" s="927"/>
      <c r="E705" s="927"/>
      <c r="F705" s="14" t="s">
        <v>2719</v>
      </c>
      <c r="G705" s="80">
        <v>493</v>
      </c>
      <c r="H705" s="927"/>
      <c r="I705" s="15" t="s">
        <v>2717</v>
      </c>
      <c r="J705" s="17" t="s">
        <v>2718</v>
      </c>
      <c r="K705" s="994"/>
      <c r="L705" s="944"/>
      <c r="M705" s="944"/>
    </row>
    <row r="706" spans="1:13" ht="11.25" x14ac:dyDescent="0.25">
      <c r="A706" s="960"/>
      <c r="B706" s="928"/>
      <c r="C706" s="946"/>
      <c r="D706" s="927"/>
      <c r="E706" s="927"/>
      <c r="F706" s="14" t="s">
        <v>2719</v>
      </c>
      <c r="G706" s="80">
        <v>18</v>
      </c>
      <c r="H706" s="927"/>
      <c r="I706" s="15" t="s">
        <v>2720</v>
      </c>
      <c r="J706" s="17" t="s">
        <v>2721</v>
      </c>
      <c r="K706" s="994"/>
      <c r="L706" s="944"/>
      <c r="M706" s="944"/>
    </row>
    <row r="707" spans="1:13" ht="11.25" x14ac:dyDescent="0.25">
      <c r="A707" s="960"/>
      <c r="B707" s="928"/>
      <c r="C707" s="946"/>
      <c r="D707" s="927"/>
      <c r="E707" s="927"/>
      <c r="F707" s="14" t="s">
        <v>585</v>
      </c>
      <c r="G707" s="80">
        <v>69</v>
      </c>
      <c r="H707" s="927"/>
      <c r="I707" s="15" t="s">
        <v>2722</v>
      </c>
      <c r="J707" s="17" t="s">
        <v>2724</v>
      </c>
      <c r="K707" s="994"/>
      <c r="L707" s="944"/>
      <c r="M707" s="944"/>
    </row>
    <row r="708" spans="1:13" ht="11.25" x14ac:dyDescent="0.25">
      <c r="A708" s="960"/>
      <c r="B708" s="928"/>
      <c r="C708" s="946"/>
      <c r="D708" s="927"/>
      <c r="E708" s="927"/>
      <c r="F708" s="14" t="s">
        <v>585</v>
      </c>
      <c r="G708" s="80">
        <v>458</v>
      </c>
      <c r="H708" s="927"/>
      <c r="I708" s="15" t="s">
        <v>2722</v>
      </c>
      <c r="J708" s="17" t="s">
        <v>2723</v>
      </c>
      <c r="K708" s="994"/>
      <c r="L708" s="944"/>
      <c r="M708" s="944"/>
    </row>
    <row r="709" spans="1:13" ht="11.25" x14ac:dyDescent="0.25">
      <c r="A709" s="960"/>
      <c r="B709" s="928"/>
      <c r="C709" s="946"/>
      <c r="D709" s="927"/>
      <c r="E709" s="927"/>
      <c r="F709" s="14" t="s">
        <v>2725</v>
      </c>
      <c r="G709" s="80">
        <v>3980</v>
      </c>
      <c r="H709" s="927"/>
      <c r="I709" s="15" t="s">
        <v>2006</v>
      </c>
      <c r="J709" s="17" t="s">
        <v>2726</v>
      </c>
      <c r="K709" s="994"/>
      <c r="L709" s="944"/>
      <c r="M709" s="944"/>
    </row>
    <row r="710" spans="1:13" ht="11.25" x14ac:dyDescent="0.25">
      <c r="A710" s="960"/>
      <c r="B710" s="928"/>
      <c r="C710" s="946"/>
      <c r="D710" s="927"/>
      <c r="E710" s="927"/>
      <c r="F710" s="14" t="s">
        <v>2727</v>
      </c>
      <c r="G710" s="80">
        <v>175</v>
      </c>
      <c r="H710" s="927"/>
      <c r="I710" s="15" t="s">
        <v>2728</v>
      </c>
      <c r="J710" s="17" t="s">
        <v>2729</v>
      </c>
      <c r="K710" s="994"/>
      <c r="L710" s="944"/>
      <c r="M710" s="944"/>
    </row>
    <row r="711" spans="1:13" ht="11.25" x14ac:dyDescent="0.25">
      <c r="A711" s="950"/>
      <c r="B711" s="928"/>
      <c r="C711" s="946"/>
      <c r="D711" s="927"/>
      <c r="E711" s="927"/>
      <c r="F711" s="10" t="s">
        <v>2732</v>
      </c>
      <c r="G711" s="196">
        <v>6</v>
      </c>
      <c r="H711" s="927"/>
      <c r="I711" s="15"/>
      <c r="J711" s="17"/>
      <c r="K711" s="994"/>
      <c r="L711" s="942"/>
      <c r="M711" s="942"/>
    </row>
    <row r="712" spans="1:13" ht="11.25" x14ac:dyDescent="0.25">
      <c r="A712" s="949" t="s">
        <v>7397</v>
      </c>
      <c r="B712" s="928" t="s">
        <v>6728</v>
      </c>
      <c r="C712" s="946" t="s">
        <v>4214</v>
      </c>
      <c r="D712" s="927" t="s">
        <v>1896</v>
      </c>
      <c r="E712" s="927" t="s">
        <v>4214</v>
      </c>
      <c r="F712" s="14" t="s">
        <v>7025</v>
      </c>
      <c r="G712" s="80">
        <v>1</v>
      </c>
      <c r="H712" s="927" t="s">
        <v>6682</v>
      </c>
      <c r="I712" s="15" t="s">
        <v>107</v>
      </c>
      <c r="J712" s="17" t="s">
        <v>2735</v>
      </c>
      <c r="K712" s="994">
        <v>12</v>
      </c>
      <c r="L712" s="941"/>
      <c r="M712" s="941"/>
    </row>
    <row r="713" spans="1:13" ht="11.25" x14ac:dyDescent="0.25">
      <c r="A713" s="960"/>
      <c r="B713" s="928"/>
      <c r="C713" s="946"/>
      <c r="D713" s="927"/>
      <c r="E713" s="927"/>
      <c r="F713" s="14" t="s">
        <v>2736</v>
      </c>
      <c r="G713" s="80">
        <v>86</v>
      </c>
      <c r="H713" s="927"/>
      <c r="I713" s="15" t="s">
        <v>107</v>
      </c>
      <c r="J713" s="17" t="s">
        <v>2737</v>
      </c>
      <c r="K713" s="994"/>
      <c r="L713" s="944"/>
      <c r="M713" s="944"/>
    </row>
    <row r="714" spans="1:13" ht="11.25" x14ac:dyDescent="0.25">
      <c r="A714" s="960"/>
      <c r="B714" s="928"/>
      <c r="C714" s="946"/>
      <c r="D714" s="927"/>
      <c r="E714" s="927"/>
      <c r="F714" s="14" t="s">
        <v>103</v>
      </c>
      <c r="G714" s="80">
        <v>203</v>
      </c>
      <c r="H714" s="927"/>
      <c r="I714" s="15" t="s">
        <v>107</v>
      </c>
      <c r="J714" s="17" t="s">
        <v>2738</v>
      </c>
      <c r="K714" s="994"/>
      <c r="L714" s="944"/>
      <c r="M714" s="944"/>
    </row>
    <row r="715" spans="1:13" ht="11.25" x14ac:dyDescent="0.25">
      <c r="A715" s="960"/>
      <c r="B715" s="928"/>
      <c r="C715" s="946"/>
      <c r="D715" s="927"/>
      <c r="E715" s="927"/>
      <c r="F715" s="14" t="s">
        <v>104</v>
      </c>
      <c r="G715" s="80">
        <v>61</v>
      </c>
      <c r="H715" s="927"/>
      <c r="I715" s="15" t="s">
        <v>107</v>
      </c>
      <c r="J715" s="17" t="s">
        <v>2738</v>
      </c>
      <c r="K715" s="994"/>
      <c r="L715" s="944"/>
      <c r="M715" s="944"/>
    </row>
    <row r="716" spans="1:13" ht="11.25" x14ac:dyDescent="0.25">
      <c r="A716" s="960"/>
      <c r="B716" s="928"/>
      <c r="C716" s="946"/>
      <c r="D716" s="927"/>
      <c r="E716" s="927"/>
      <c r="F716" s="14" t="s">
        <v>105</v>
      </c>
      <c r="G716" s="80">
        <v>6</v>
      </c>
      <c r="H716" s="927"/>
      <c r="I716" s="15" t="s">
        <v>107</v>
      </c>
      <c r="J716" s="17" t="s">
        <v>2739</v>
      </c>
      <c r="K716" s="994"/>
      <c r="L716" s="944"/>
      <c r="M716" s="944"/>
    </row>
    <row r="717" spans="1:13" ht="11.25" x14ac:dyDescent="0.25">
      <c r="A717" s="960"/>
      <c r="B717" s="928"/>
      <c r="C717" s="946"/>
      <c r="D717" s="927"/>
      <c r="E717" s="927"/>
      <c r="F717" s="14" t="s">
        <v>103</v>
      </c>
      <c r="G717" s="80">
        <v>3</v>
      </c>
      <c r="H717" s="927"/>
      <c r="I717" s="15" t="s">
        <v>107</v>
      </c>
      <c r="J717" s="17" t="s">
        <v>2740</v>
      </c>
      <c r="K717" s="994"/>
      <c r="L717" s="944"/>
      <c r="M717" s="944"/>
    </row>
    <row r="718" spans="1:13" ht="11.25" x14ac:dyDescent="0.25">
      <c r="A718" s="960"/>
      <c r="B718" s="928"/>
      <c r="C718" s="946"/>
      <c r="D718" s="927"/>
      <c r="E718" s="927"/>
      <c r="F718" s="14" t="s">
        <v>2741</v>
      </c>
      <c r="G718" s="80">
        <v>127</v>
      </c>
      <c r="H718" s="927"/>
      <c r="I718" s="15" t="s">
        <v>107</v>
      </c>
      <c r="J718" s="17"/>
      <c r="K718" s="994"/>
      <c r="L718" s="944"/>
      <c r="M718" s="944"/>
    </row>
    <row r="719" spans="1:13" ht="11.25" x14ac:dyDescent="0.25">
      <c r="A719" s="950"/>
      <c r="B719" s="928"/>
      <c r="C719" s="946"/>
      <c r="D719" s="927"/>
      <c r="E719" s="927"/>
      <c r="F719" s="10" t="s">
        <v>1707</v>
      </c>
      <c r="G719" s="196">
        <v>604</v>
      </c>
      <c r="H719" s="927"/>
      <c r="I719" s="10" t="s">
        <v>108</v>
      </c>
      <c r="J719" s="17"/>
      <c r="K719" s="994"/>
      <c r="L719" s="942"/>
      <c r="M719" s="942"/>
    </row>
    <row r="720" spans="1:13" ht="11.25" x14ac:dyDescent="0.25">
      <c r="A720" s="949" t="s">
        <v>7398</v>
      </c>
      <c r="B720" s="928" t="s">
        <v>6729</v>
      </c>
      <c r="C720" s="946" t="s">
        <v>4214</v>
      </c>
      <c r="D720" s="927" t="s">
        <v>1908</v>
      </c>
      <c r="E720" s="927" t="s">
        <v>4214</v>
      </c>
      <c r="F720" s="14" t="s">
        <v>111</v>
      </c>
      <c r="G720" s="80">
        <v>47</v>
      </c>
      <c r="H720" s="927" t="s">
        <v>6682</v>
      </c>
      <c r="I720" s="15" t="s">
        <v>2700</v>
      </c>
      <c r="J720" s="17" t="s">
        <v>2742</v>
      </c>
      <c r="K720" s="994">
        <v>1</v>
      </c>
      <c r="L720" s="941"/>
      <c r="M720" s="941"/>
    </row>
    <row r="721" spans="1:13" ht="11.25" x14ac:dyDescent="0.25">
      <c r="A721" s="960"/>
      <c r="B721" s="928"/>
      <c r="C721" s="946"/>
      <c r="D721" s="927"/>
      <c r="E721" s="927"/>
      <c r="F721" s="14" t="s">
        <v>112</v>
      </c>
      <c r="G721" s="80">
        <v>47</v>
      </c>
      <c r="H721" s="927"/>
      <c r="I721" s="15" t="s">
        <v>2700</v>
      </c>
      <c r="J721" s="17" t="s">
        <v>2742</v>
      </c>
      <c r="K721" s="994"/>
      <c r="L721" s="944"/>
      <c r="M721" s="944"/>
    </row>
    <row r="722" spans="1:13" ht="11.25" x14ac:dyDescent="0.25">
      <c r="A722" s="960"/>
      <c r="B722" s="928"/>
      <c r="C722" s="946"/>
      <c r="D722" s="927"/>
      <c r="E722" s="927"/>
      <c r="F722" s="14" t="s">
        <v>1716</v>
      </c>
      <c r="G722" s="81">
        <v>32</v>
      </c>
      <c r="H722" s="927"/>
      <c r="I722" s="15" t="s">
        <v>2700</v>
      </c>
      <c r="J722" s="17" t="s">
        <v>2742</v>
      </c>
      <c r="K722" s="994"/>
      <c r="L722" s="944"/>
      <c r="M722" s="944"/>
    </row>
    <row r="723" spans="1:13" ht="11.25" x14ac:dyDescent="0.25">
      <c r="A723" s="960"/>
      <c r="B723" s="928"/>
      <c r="C723" s="946"/>
      <c r="D723" s="927"/>
      <c r="E723" s="927"/>
      <c r="F723" s="14" t="s">
        <v>114</v>
      </c>
      <c r="G723" s="81">
        <v>32</v>
      </c>
      <c r="H723" s="927"/>
      <c r="I723" s="15" t="s">
        <v>2700</v>
      </c>
      <c r="J723" s="17" t="s">
        <v>2742</v>
      </c>
      <c r="K723" s="994"/>
      <c r="L723" s="944"/>
      <c r="M723" s="944"/>
    </row>
    <row r="724" spans="1:13" ht="11.25" x14ac:dyDescent="0.25">
      <c r="A724" s="960"/>
      <c r="B724" s="928"/>
      <c r="C724" s="946"/>
      <c r="D724" s="927"/>
      <c r="E724" s="927"/>
      <c r="F724" s="14" t="s">
        <v>183</v>
      </c>
      <c r="G724" s="81">
        <v>1</v>
      </c>
      <c r="H724" s="927"/>
      <c r="I724" s="15" t="s">
        <v>2700</v>
      </c>
      <c r="J724" s="17" t="s">
        <v>2742</v>
      </c>
      <c r="K724" s="994"/>
      <c r="L724" s="944"/>
      <c r="M724" s="944"/>
    </row>
    <row r="725" spans="1:13" ht="11.25" x14ac:dyDescent="0.25">
      <c r="A725" s="960"/>
      <c r="B725" s="928"/>
      <c r="C725" s="946"/>
      <c r="D725" s="927"/>
      <c r="E725" s="927"/>
      <c r="F725" s="14" t="s">
        <v>116</v>
      </c>
      <c r="G725" s="81">
        <v>16</v>
      </c>
      <c r="H725" s="927"/>
      <c r="I725" s="15" t="s">
        <v>2700</v>
      </c>
      <c r="J725" s="17" t="s">
        <v>2742</v>
      </c>
      <c r="K725" s="994"/>
      <c r="L725" s="944"/>
      <c r="M725" s="944"/>
    </row>
    <row r="726" spans="1:13" ht="11.25" x14ac:dyDescent="0.25">
      <c r="A726" s="960"/>
      <c r="B726" s="928"/>
      <c r="C726" s="946"/>
      <c r="D726" s="927"/>
      <c r="E726" s="927"/>
      <c r="F726" s="14" t="s">
        <v>2744</v>
      </c>
      <c r="G726" s="81">
        <v>47</v>
      </c>
      <c r="H726" s="927"/>
      <c r="I726" s="15" t="s">
        <v>2700</v>
      </c>
      <c r="J726" s="17" t="s">
        <v>2742</v>
      </c>
      <c r="K726" s="994"/>
      <c r="L726" s="944"/>
      <c r="M726" s="944"/>
    </row>
    <row r="727" spans="1:13" ht="11.25" x14ac:dyDescent="0.25">
      <c r="A727" s="960"/>
      <c r="B727" s="928"/>
      <c r="C727" s="946"/>
      <c r="D727" s="927"/>
      <c r="E727" s="927"/>
      <c r="F727" s="14" t="s">
        <v>118</v>
      </c>
      <c r="G727" s="81">
        <v>5</v>
      </c>
      <c r="H727" s="927"/>
      <c r="I727" s="15" t="s">
        <v>2700</v>
      </c>
      <c r="J727" s="17" t="s">
        <v>2742</v>
      </c>
      <c r="K727" s="994"/>
      <c r="L727" s="944"/>
      <c r="M727" s="944"/>
    </row>
    <row r="728" spans="1:13" ht="11.25" x14ac:dyDescent="0.25">
      <c r="A728" s="960"/>
      <c r="B728" s="928"/>
      <c r="C728" s="946"/>
      <c r="D728" s="927"/>
      <c r="E728" s="927"/>
      <c r="F728" s="14" t="s">
        <v>2745</v>
      </c>
      <c r="G728" s="81">
        <v>5</v>
      </c>
      <c r="H728" s="927"/>
      <c r="I728" s="15" t="s">
        <v>2700</v>
      </c>
      <c r="J728" s="17" t="s">
        <v>2742</v>
      </c>
      <c r="K728" s="994"/>
      <c r="L728" s="944"/>
      <c r="M728" s="944"/>
    </row>
    <row r="729" spans="1:13" ht="11.25" x14ac:dyDescent="0.25">
      <c r="A729" s="960"/>
      <c r="B729" s="928"/>
      <c r="C729" s="946"/>
      <c r="D729" s="927"/>
      <c r="E729" s="927"/>
      <c r="F729" s="14" t="s">
        <v>2746</v>
      </c>
      <c r="G729" s="81">
        <v>318</v>
      </c>
      <c r="H729" s="927"/>
      <c r="I729" s="15" t="s">
        <v>2700</v>
      </c>
      <c r="J729" s="17" t="s">
        <v>2742</v>
      </c>
      <c r="K729" s="994"/>
      <c r="L729" s="944"/>
      <c r="M729" s="944"/>
    </row>
    <row r="730" spans="1:13" ht="11.25" x14ac:dyDescent="0.25">
      <c r="A730" s="960"/>
      <c r="B730" s="928"/>
      <c r="C730" s="946"/>
      <c r="D730" s="927"/>
      <c r="E730" s="927"/>
      <c r="F730" s="14" t="s">
        <v>2747</v>
      </c>
      <c r="G730" s="81">
        <v>1</v>
      </c>
      <c r="H730" s="927"/>
      <c r="I730" s="15" t="s">
        <v>2700</v>
      </c>
      <c r="J730" s="17" t="s">
        <v>2742</v>
      </c>
      <c r="K730" s="994"/>
      <c r="L730" s="944"/>
      <c r="M730" s="944"/>
    </row>
    <row r="731" spans="1:13" ht="11.25" x14ac:dyDescent="0.25">
      <c r="A731" s="960"/>
      <c r="B731" s="928"/>
      <c r="C731" s="946"/>
      <c r="D731" s="927"/>
      <c r="E731" s="927"/>
      <c r="F731" s="14" t="s">
        <v>2748</v>
      </c>
      <c r="G731" s="81">
        <v>30</v>
      </c>
      <c r="H731" s="927"/>
      <c r="I731" s="15" t="s">
        <v>2700</v>
      </c>
      <c r="J731" s="17" t="s">
        <v>2742</v>
      </c>
      <c r="K731" s="994"/>
      <c r="L731" s="944"/>
      <c r="M731" s="944"/>
    </row>
    <row r="732" spans="1:13" ht="11.25" x14ac:dyDescent="0.25">
      <c r="A732" s="960"/>
      <c r="B732" s="928"/>
      <c r="C732" s="946"/>
      <c r="D732" s="927"/>
      <c r="E732" s="927"/>
      <c r="F732" s="14" t="s">
        <v>2749</v>
      </c>
      <c r="G732" s="81">
        <v>58</v>
      </c>
      <c r="H732" s="927"/>
      <c r="I732" s="15" t="s">
        <v>2700</v>
      </c>
      <c r="J732" s="17" t="s">
        <v>2742</v>
      </c>
      <c r="K732" s="994"/>
      <c r="L732" s="944"/>
      <c r="M732" s="944"/>
    </row>
    <row r="733" spans="1:13" ht="11.25" x14ac:dyDescent="0.25">
      <c r="A733" s="960"/>
      <c r="B733" s="928"/>
      <c r="C733" s="946"/>
      <c r="D733" s="927"/>
      <c r="E733" s="927"/>
      <c r="F733" s="14" t="s">
        <v>2750</v>
      </c>
      <c r="G733" s="81">
        <v>516</v>
      </c>
      <c r="H733" s="927"/>
      <c r="I733" s="15" t="s">
        <v>2700</v>
      </c>
      <c r="J733" s="17" t="s">
        <v>2742</v>
      </c>
      <c r="K733" s="994"/>
      <c r="L733" s="944"/>
      <c r="M733" s="944"/>
    </row>
    <row r="734" spans="1:13" ht="11.25" x14ac:dyDescent="0.25">
      <c r="A734" s="960"/>
      <c r="B734" s="928"/>
      <c r="C734" s="946"/>
      <c r="D734" s="927"/>
      <c r="E734" s="927"/>
      <c r="F734" s="14" t="s">
        <v>2751</v>
      </c>
      <c r="G734" s="81">
        <v>30</v>
      </c>
      <c r="H734" s="927"/>
      <c r="I734" s="15" t="s">
        <v>2700</v>
      </c>
      <c r="J734" s="17" t="s">
        <v>2742</v>
      </c>
      <c r="K734" s="994"/>
      <c r="L734" s="944"/>
      <c r="M734" s="944"/>
    </row>
    <row r="735" spans="1:13" ht="11.25" x14ac:dyDescent="0.25">
      <c r="A735" s="960"/>
      <c r="B735" s="928"/>
      <c r="C735" s="946"/>
      <c r="D735" s="927"/>
      <c r="E735" s="927"/>
      <c r="F735" s="14" t="s">
        <v>124</v>
      </c>
      <c r="G735" s="81">
        <v>30</v>
      </c>
      <c r="H735" s="927"/>
      <c r="I735" s="15" t="s">
        <v>2700</v>
      </c>
      <c r="J735" s="17" t="s">
        <v>2742</v>
      </c>
      <c r="K735" s="994"/>
      <c r="L735" s="944"/>
      <c r="M735" s="944"/>
    </row>
    <row r="736" spans="1:13" ht="11.25" x14ac:dyDescent="0.25">
      <c r="A736" s="960"/>
      <c r="B736" s="928"/>
      <c r="C736" s="946"/>
      <c r="D736" s="927"/>
      <c r="E736" s="927"/>
      <c r="F736" s="14" t="s">
        <v>2752</v>
      </c>
      <c r="G736" s="81">
        <v>2</v>
      </c>
      <c r="H736" s="927"/>
      <c r="I736" s="15" t="s">
        <v>2700</v>
      </c>
      <c r="J736" s="17" t="s">
        <v>2742</v>
      </c>
      <c r="K736" s="994"/>
      <c r="L736" s="944"/>
      <c r="M736" s="944"/>
    </row>
    <row r="737" spans="1:13" ht="11.25" x14ac:dyDescent="0.25">
      <c r="A737" s="960"/>
      <c r="B737" s="928"/>
      <c r="C737" s="946"/>
      <c r="D737" s="927"/>
      <c r="E737" s="927"/>
      <c r="F737" s="14" t="s">
        <v>2753</v>
      </c>
      <c r="G737" s="81">
        <v>10</v>
      </c>
      <c r="H737" s="927"/>
      <c r="I737" s="15" t="s">
        <v>2700</v>
      </c>
      <c r="J737" s="17" t="s">
        <v>2742</v>
      </c>
      <c r="K737" s="994"/>
      <c r="L737" s="944"/>
      <c r="M737" s="944"/>
    </row>
    <row r="738" spans="1:13" ht="11.25" x14ac:dyDescent="0.25">
      <c r="A738" s="960"/>
      <c r="B738" s="928"/>
      <c r="C738" s="946"/>
      <c r="D738" s="927"/>
      <c r="E738" s="927"/>
      <c r="F738" s="14" t="s">
        <v>2754</v>
      </c>
      <c r="G738" s="81">
        <v>5</v>
      </c>
      <c r="H738" s="927"/>
      <c r="I738" s="15" t="s">
        <v>2700</v>
      </c>
      <c r="J738" s="17" t="s">
        <v>2742</v>
      </c>
      <c r="K738" s="994"/>
      <c r="L738" s="944"/>
      <c r="M738" s="944"/>
    </row>
    <row r="739" spans="1:13" ht="11.25" x14ac:dyDescent="0.25">
      <c r="A739" s="960"/>
      <c r="B739" s="928"/>
      <c r="C739" s="946"/>
      <c r="D739" s="927"/>
      <c r="E739" s="927"/>
      <c r="F739" s="14" t="s">
        <v>1918</v>
      </c>
      <c r="G739" s="81">
        <v>1</v>
      </c>
      <c r="H739" s="927"/>
      <c r="I739" s="15"/>
      <c r="J739" s="17"/>
      <c r="K739" s="994"/>
      <c r="L739" s="944"/>
      <c r="M739" s="944"/>
    </row>
    <row r="740" spans="1:13" ht="22.5" x14ac:dyDescent="0.25">
      <c r="A740" s="950"/>
      <c r="B740" s="928"/>
      <c r="C740" s="946"/>
      <c r="D740" s="927"/>
      <c r="E740" s="927"/>
      <c r="F740" s="10" t="s">
        <v>2764</v>
      </c>
      <c r="G740" s="196">
        <v>2</v>
      </c>
      <c r="H740" s="927"/>
      <c r="I740" s="15"/>
      <c r="J740" s="17"/>
      <c r="K740" s="994"/>
      <c r="L740" s="942"/>
      <c r="M740" s="942"/>
    </row>
    <row r="741" spans="1:13" ht="11.25" x14ac:dyDescent="0.25">
      <c r="A741" s="949" t="s">
        <v>7399</v>
      </c>
      <c r="B741" s="928" t="s">
        <v>6729</v>
      </c>
      <c r="C741" s="946" t="s">
        <v>4214</v>
      </c>
      <c r="D741" s="927" t="s">
        <v>1908</v>
      </c>
      <c r="E741" s="927" t="s">
        <v>7402</v>
      </c>
      <c r="F741" s="14" t="s">
        <v>1729</v>
      </c>
      <c r="G741" s="81">
        <v>1</v>
      </c>
      <c r="H741" s="927" t="s">
        <v>6682</v>
      </c>
      <c r="I741" s="15" t="s">
        <v>2755</v>
      </c>
      <c r="J741" s="17" t="s">
        <v>2756</v>
      </c>
      <c r="K741" s="994">
        <v>1</v>
      </c>
      <c r="L741" s="941"/>
      <c r="M741" s="941"/>
    </row>
    <row r="742" spans="1:13" ht="11.25" x14ac:dyDescent="0.25">
      <c r="A742" s="960"/>
      <c r="B742" s="928"/>
      <c r="C742" s="946"/>
      <c r="D742" s="927"/>
      <c r="E742" s="927"/>
      <c r="F742" s="14" t="s">
        <v>2757</v>
      </c>
      <c r="G742" s="81">
        <v>1</v>
      </c>
      <c r="H742" s="927"/>
      <c r="I742" s="15" t="s">
        <v>2755</v>
      </c>
      <c r="J742" s="17" t="s">
        <v>2758</v>
      </c>
      <c r="K742" s="994"/>
      <c r="L742" s="944"/>
      <c r="M742" s="944"/>
    </row>
    <row r="743" spans="1:13" ht="11.25" x14ac:dyDescent="0.25">
      <c r="A743" s="960"/>
      <c r="B743" s="928"/>
      <c r="C743" s="946"/>
      <c r="D743" s="927"/>
      <c r="E743" s="927"/>
      <c r="F743" s="14" t="s">
        <v>2759</v>
      </c>
      <c r="G743" s="81">
        <v>1</v>
      </c>
      <c r="H743" s="927"/>
      <c r="I743" s="15" t="s">
        <v>1924</v>
      </c>
      <c r="J743" s="17" t="s">
        <v>2760</v>
      </c>
      <c r="K743" s="994"/>
      <c r="L743" s="944"/>
      <c r="M743" s="944"/>
    </row>
    <row r="744" spans="1:13" ht="11.25" x14ac:dyDescent="0.25">
      <c r="A744" s="960"/>
      <c r="B744" s="928"/>
      <c r="C744" s="946"/>
      <c r="D744" s="927"/>
      <c r="E744" s="927"/>
      <c r="F744" s="14" t="s">
        <v>1732</v>
      </c>
      <c r="G744" s="81">
        <v>1</v>
      </c>
      <c r="H744" s="927"/>
      <c r="I744" s="15" t="s">
        <v>2700</v>
      </c>
      <c r="J744" s="17" t="s">
        <v>2742</v>
      </c>
      <c r="K744" s="994"/>
      <c r="L744" s="944"/>
      <c r="M744" s="944"/>
    </row>
    <row r="745" spans="1:13" ht="11.25" x14ac:dyDescent="0.25">
      <c r="A745" s="960"/>
      <c r="B745" s="928"/>
      <c r="C745" s="946"/>
      <c r="D745" s="927"/>
      <c r="E745" s="927"/>
      <c r="F745" s="14" t="s">
        <v>1735</v>
      </c>
      <c r="G745" s="81">
        <v>1</v>
      </c>
      <c r="H745" s="927"/>
      <c r="I745" s="15" t="s">
        <v>2700</v>
      </c>
      <c r="J745" s="17" t="s">
        <v>2742</v>
      </c>
      <c r="K745" s="994"/>
      <c r="L745" s="944"/>
      <c r="M745" s="944"/>
    </row>
    <row r="746" spans="1:13" ht="11.25" x14ac:dyDescent="0.25">
      <c r="A746" s="960"/>
      <c r="B746" s="928"/>
      <c r="C746" s="946"/>
      <c r="D746" s="927"/>
      <c r="E746" s="927"/>
      <c r="F746" s="14" t="s">
        <v>2761</v>
      </c>
      <c r="G746" s="81">
        <v>1</v>
      </c>
      <c r="H746" s="927"/>
      <c r="I746" s="15"/>
      <c r="J746" s="17"/>
      <c r="K746" s="994"/>
      <c r="L746" s="944"/>
      <c r="M746" s="944"/>
    </row>
    <row r="747" spans="1:13" ht="11.25" x14ac:dyDescent="0.25">
      <c r="A747" s="949" t="s">
        <v>7400</v>
      </c>
      <c r="B747" s="928" t="s">
        <v>6729</v>
      </c>
      <c r="C747" s="946" t="s">
        <v>4214</v>
      </c>
      <c r="D747" s="927" t="s">
        <v>137</v>
      </c>
      <c r="E747" s="927" t="s">
        <v>4214</v>
      </c>
      <c r="F747" s="14" t="s">
        <v>569</v>
      </c>
      <c r="G747" s="80">
        <v>15</v>
      </c>
      <c r="H747" s="927" t="s">
        <v>6682</v>
      </c>
      <c r="I747" s="15" t="s">
        <v>2765</v>
      </c>
      <c r="J747" s="17" t="s">
        <v>2766</v>
      </c>
      <c r="K747" s="994">
        <v>1</v>
      </c>
      <c r="L747" s="941"/>
      <c r="M747" s="941"/>
    </row>
    <row r="748" spans="1:13" ht="11.25" x14ac:dyDescent="0.25">
      <c r="A748" s="960"/>
      <c r="B748" s="928"/>
      <c r="C748" s="946"/>
      <c r="D748" s="927"/>
      <c r="E748" s="927"/>
      <c r="F748" s="14" t="s">
        <v>136</v>
      </c>
      <c r="G748" s="80">
        <v>486</v>
      </c>
      <c r="H748" s="927"/>
      <c r="I748" s="15" t="s">
        <v>2765</v>
      </c>
      <c r="J748" s="17" t="s">
        <v>2767</v>
      </c>
      <c r="K748" s="994"/>
      <c r="L748" s="944"/>
      <c r="M748" s="944"/>
    </row>
    <row r="749" spans="1:13" ht="11.25" x14ac:dyDescent="0.25">
      <c r="A749" s="950"/>
      <c r="B749" s="928"/>
      <c r="C749" s="946"/>
      <c r="D749" s="927"/>
      <c r="E749" s="927"/>
      <c r="F749" s="14" t="s">
        <v>136</v>
      </c>
      <c r="G749" s="95">
        <v>952</v>
      </c>
      <c r="H749" s="927"/>
      <c r="I749" s="20" t="s">
        <v>2768</v>
      </c>
      <c r="J749" s="19" t="s">
        <v>2769</v>
      </c>
      <c r="K749" s="994"/>
      <c r="L749" s="942"/>
      <c r="M749" s="942"/>
    </row>
    <row r="750" spans="1:13" ht="11.25" x14ac:dyDescent="0.25">
      <c r="A750" s="949" t="s">
        <v>7401</v>
      </c>
      <c r="B750" s="928" t="s">
        <v>6729</v>
      </c>
      <c r="C750" s="946" t="s">
        <v>4214</v>
      </c>
      <c r="D750" s="927" t="s">
        <v>7156</v>
      </c>
      <c r="E750" s="927" t="s">
        <v>4214</v>
      </c>
      <c r="F750" s="19" t="s">
        <v>159</v>
      </c>
      <c r="G750" s="95">
        <v>1</v>
      </c>
      <c r="H750" s="927" t="s">
        <v>6682</v>
      </c>
      <c r="I750" s="23" t="s">
        <v>162</v>
      </c>
      <c r="J750" s="13"/>
      <c r="K750" s="994">
        <v>1</v>
      </c>
      <c r="L750" s="943"/>
      <c r="M750" s="943"/>
    </row>
    <row r="751" spans="1:13" ht="11.25" x14ac:dyDescent="0.25">
      <c r="A751" s="960"/>
      <c r="B751" s="928"/>
      <c r="C751" s="946"/>
      <c r="D751" s="927"/>
      <c r="E751" s="927"/>
      <c r="F751" s="19" t="s">
        <v>160</v>
      </c>
      <c r="G751" s="95">
        <v>1</v>
      </c>
      <c r="H751" s="927"/>
      <c r="I751" s="20"/>
      <c r="J751" s="13"/>
      <c r="K751" s="994"/>
      <c r="L751" s="943"/>
      <c r="M751" s="943"/>
    </row>
    <row r="752" spans="1:13" ht="11.25" x14ac:dyDescent="0.25">
      <c r="A752" s="950"/>
      <c r="B752" s="928"/>
      <c r="C752" s="946"/>
      <c r="D752" s="927"/>
      <c r="E752" s="927"/>
      <c r="F752" s="19" t="s">
        <v>161</v>
      </c>
      <c r="G752" s="207">
        <v>1</v>
      </c>
      <c r="H752" s="927"/>
      <c r="I752" s="22" t="s">
        <v>162</v>
      </c>
      <c r="J752" s="22"/>
      <c r="K752" s="994"/>
      <c r="L752" s="943"/>
      <c r="M752" s="943"/>
    </row>
    <row r="753" spans="1:13" ht="11.25" x14ac:dyDescent="0.25">
      <c r="A753" s="949" t="s">
        <v>7403</v>
      </c>
      <c r="B753" s="928" t="s">
        <v>6729</v>
      </c>
      <c r="C753" s="946" t="s">
        <v>4214</v>
      </c>
      <c r="D753" s="927" t="s">
        <v>154</v>
      </c>
      <c r="E753" s="927" t="s">
        <v>4214</v>
      </c>
      <c r="F753" s="19" t="s">
        <v>148</v>
      </c>
      <c r="G753" s="207">
        <v>2</v>
      </c>
      <c r="H753" s="927" t="s">
        <v>6682</v>
      </c>
      <c r="I753" s="22" t="s">
        <v>155</v>
      </c>
      <c r="J753" s="22"/>
      <c r="K753" s="994">
        <v>1</v>
      </c>
      <c r="L753" s="943"/>
      <c r="M753" s="943"/>
    </row>
    <row r="754" spans="1:13" ht="13.5" customHeight="1" x14ac:dyDescent="0.25">
      <c r="A754" s="960"/>
      <c r="B754" s="928"/>
      <c r="C754" s="946"/>
      <c r="D754" s="927"/>
      <c r="E754" s="927"/>
      <c r="F754" s="19" t="s">
        <v>149</v>
      </c>
      <c r="G754" s="207">
        <v>3</v>
      </c>
      <c r="H754" s="927"/>
      <c r="I754" s="22" t="s">
        <v>155</v>
      </c>
      <c r="J754" s="22"/>
      <c r="K754" s="994"/>
      <c r="L754" s="943"/>
      <c r="M754" s="943"/>
    </row>
    <row r="755" spans="1:13" ht="13.5" customHeight="1" x14ac:dyDescent="0.25">
      <c r="A755" s="960"/>
      <c r="B755" s="928"/>
      <c r="C755" s="946"/>
      <c r="D755" s="927"/>
      <c r="E755" s="927"/>
      <c r="F755" s="19" t="s">
        <v>150</v>
      </c>
      <c r="G755" s="207">
        <v>3</v>
      </c>
      <c r="H755" s="927"/>
      <c r="I755" s="22" t="s">
        <v>156</v>
      </c>
      <c r="J755" s="22" t="s">
        <v>157</v>
      </c>
      <c r="K755" s="994"/>
      <c r="L755" s="943"/>
      <c r="M755" s="943"/>
    </row>
    <row r="756" spans="1:13" ht="13.5" customHeight="1" x14ac:dyDescent="0.25">
      <c r="A756" s="960"/>
      <c r="B756" s="928"/>
      <c r="C756" s="946"/>
      <c r="D756" s="927"/>
      <c r="E756" s="927"/>
      <c r="F756" s="19" t="s">
        <v>7027</v>
      </c>
      <c r="G756" s="95">
        <v>1</v>
      </c>
      <c r="H756" s="927"/>
      <c r="I756" s="22" t="s">
        <v>158</v>
      </c>
      <c r="J756" s="22"/>
      <c r="K756" s="994"/>
      <c r="L756" s="943"/>
      <c r="M756" s="943"/>
    </row>
    <row r="757" spans="1:13" ht="13.5" customHeight="1" x14ac:dyDescent="0.25">
      <c r="A757" s="960"/>
      <c r="B757" s="928"/>
      <c r="C757" s="946"/>
      <c r="D757" s="927"/>
      <c r="E757" s="927"/>
      <c r="F757" s="12" t="s">
        <v>2770</v>
      </c>
      <c r="G757" s="196">
        <v>12</v>
      </c>
      <c r="H757" s="927"/>
      <c r="I757" s="20"/>
      <c r="J757" s="19"/>
      <c r="K757" s="994"/>
      <c r="L757" s="943"/>
      <c r="M757" s="943"/>
    </row>
    <row r="758" spans="1:13" ht="13.5" customHeight="1" x14ac:dyDescent="0.25">
      <c r="A758" s="950"/>
      <c r="B758" s="928"/>
      <c r="C758" s="946"/>
      <c r="D758" s="927"/>
      <c r="E758" s="927"/>
      <c r="F758" s="12" t="s">
        <v>2771</v>
      </c>
      <c r="G758" s="196">
        <v>1</v>
      </c>
      <c r="H758" s="927"/>
      <c r="I758" s="20"/>
      <c r="J758" s="19"/>
      <c r="K758" s="994"/>
      <c r="L758" s="943"/>
      <c r="M758" s="943"/>
    </row>
    <row r="759" spans="1:13" ht="11.25" x14ac:dyDescent="0.25">
      <c r="A759" s="927" t="s">
        <v>5072</v>
      </c>
      <c r="B759" s="928" t="s">
        <v>6726</v>
      </c>
      <c r="C759" s="929" t="s">
        <v>5821</v>
      </c>
      <c r="D759" s="927" t="s">
        <v>6967</v>
      </c>
      <c r="E759" s="927" t="s">
        <v>1200</v>
      </c>
      <c r="F759" s="60" t="s">
        <v>6738</v>
      </c>
      <c r="G759" s="80">
        <v>1</v>
      </c>
      <c r="H759" s="927" t="s">
        <v>6682</v>
      </c>
      <c r="I759" s="15" t="s">
        <v>1931</v>
      </c>
      <c r="J759" s="17" t="s">
        <v>1932</v>
      </c>
      <c r="K759" s="994">
        <v>1</v>
      </c>
      <c r="L759" s="987"/>
      <c r="M759" s="941"/>
    </row>
    <row r="760" spans="1:13" ht="11.25" x14ac:dyDescent="0.25">
      <c r="A760" s="927"/>
      <c r="B760" s="928"/>
      <c r="C760" s="929"/>
      <c r="D760" s="927"/>
      <c r="E760" s="927"/>
      <c r="F760" s="60" t="s">
        <v>6739</v>
      </c>
      <c r="G760" s="80">
        <v>1</v>
      </c>
      <c r="H760" s="927"/>
      <c r="I760" s="15" t="s">
        <v>1931</v>
      </c>
      <c r="J760" s="17" t="s">
        <v>1932</v>
      </c>
      <c r="K760" s="994"/>
      <c r="L760" s="988"/>
      <c r="M760" s="944"/>
    </row>
    <row r="761" spans="1:13" ht="11.25" x14ac:dyDescent="0.25">
      <c r="A761" s="927"/>
      <c r="B761" s="928"/>
      <c r="C761" s="929"/>
      <c r="D761" s="927"/>
      <c r="E761" s="927"/>
      <c r="F761" s="60" t="s">
        <v>6744</v>
      </c>
      <c r="G761" s="80">
        <v>2</v>
      </c>
      <c r="H761" s="927"/>
      <c r="I761" s="15" t="s">
        <v>1934</v>
      </c>
      <c r="J761" s="17"/>
      <c r="K761" s="994"/>
      <c r="L761" s="988"/>
      <c r="M761" s="944"/>
    </row>
    <row r="762" spans="1:13" ht="11.25" x14ac:dyDescent="0.25">
      <c r="A762" s="927"/>
      <c r="B762" s="928"/>
      <c r="C762" s="929"/>
      <c r="D762" s="927"/>
      <c r="E762" s="927"/>
      <c r="F762" s="60" t="s">
        <v>6740</v>
      </c>
      <c r="G762" s="80">
        <v>2</v>
      </c>
      <c r="H762" s="927"/>
      <c r="I762" s="15" t="s">
        <v>1934</v>
      </c>
      <c r="J762" s="17" t="s">
        <v>1750</v>
      </c>
      <c r="K762" s="994"/>
      <c r="L762" s="988"/>
      <c r="M762" s="944"/>
    </row>
    <row r="763" spans="1:13" ht="11.25" x14ac:dyDescent="0.25">
      <c r="A763" s="927"/>
      <c r="B763" s="928"/>
      <c r="C763" s="929"/>
      <c r="D763" s="927"/>
      <c r="E763" s="927"/>
      <c r="F763" s="60" t="s">
        <v>6741</v>
      </c>
      <c r="G763" s="80">
        <v>1</v>
      </c>
      <c r="H763" s="927"/>
      <c r="I763" s="15" t="s">
        <v>1934</v>
      </c>
      <c r="J763" s="17" t="s">
        <v>1750</v>
      </c>
      <c r="K763" s="994"/>
      <c r="L763" s="988"/>
      <c r="M763" s="944"/>
    </row>
    <row r="764" spans="1:13" ht="11.25" x14ac:dyDescent="0.25">
      <c r="A764" s="927"/>
      <c r="B764" s="928"/>
      <c r="C764" s="929"/>
      <c r="D764" s="927"/>
      <c r="E764" s="927"/>
      <c r="F764" s="60" t="s">
        <v>6742</v>
      </c>
      <c r="G764" s="80">
        <v>1</v>
      </c>
      <c r="H764" s="927"/>
      <c r="I764" s="15" t="s">
        <v>1934</v>
      </c>
      <c r="J764" s="17" t="s">
        <v>1935</v>
      </c>
      <c r="K764" s="994"/>
      <c r="L764" s="988"/>
      <c r="M764" s="944"/>
    </row>
    <row r="765" spans="1:13" ht="11.25" x14ac:dyDescent="0.25">
      <c r="A765" s="927"/>
      <c r="B765" s="928"/>
      <c r="C765" s="929"/>
      <c r="D765" s="927"/>
      <c r="E765" s="927"/>
      <c r="F765" s="60" t="s">
        <v>6743</v>
      </c>
      <c r="G765" s="80">
        <v>2</v>
      </c>
      <c r="H765" s="927"/>
      <c r="I765" s="15" t="s">
        <v>1934</v>
      </c>
      <c r="J765" s="17" t="s">
        <v>1937</v>
      </c>
      <c r="K765" s="994"/>
      <c r="L765" s="989"/>
      <c r="M765" s="942"/>
    </row>
    <row r="766" spans="1:13" ht="22.5" x14ac:dyDescent="0.25">
      <c r="A766" s="927" t="s">
        <v>5073</v>
      </c>
      <c r="B766" s="928" t="s">
        <v>1769</v>
      </c>
      <c r="C766" s="929" t="s">
        <v>5821</v>
      </c>
      <c r="D766" s="927" t="s">
        <v>1770</v>
      </c>
      <c r="E766" s="927" t="s">
        <v>1213</v>
      </c>
      <c r="F766" s="60" t="s">
        <v>6730</v>
      </c>
      <c r="G766" s="80">
        <v>1</v>
      </c>
      <c r="H766" s="927" t="s">
        <v>6682</v>
      </c>
      <c r="I766" s="15" t="s">
        <v>1938</v>
      </c>
      <c r="J766" s="17" t="s">
        <v>1939</v>
      </c>
      <c r="K766" s="994">
        <v>2</v>
      </c>
      <c r="L766" s="943"/>
      <c r="M766" s="943"/>
    </row>
    <row r="767" spans="1:13" ht="11.25" x14ac:dyDescent="0.25">
      <c r="A767" s="927"/>
      <c r="B767" s="928"/>
      <c r="C767" s="929"/>
      <c r="D767" s="927"/>
      <c r="E767" s="927"/>
      <c r="F767" s="60" t="s">
        <v>6731</v>
      </c>
      <c r="G767" s="80">
        <v>1</v>
      </c>
      <c r="H767" s="927"/>
      <c r="I767" s="15" t="s">
        <v>1940</v>
      </c>
      <c r="J767" s="17" t="s">
        <v>1941</v>
      </c>
      <c r="K767" s="994"/>
      <c r="L767" s="943"/>
      <c r="M767" s="943"/>
    </row>
    <row r="768" spans="1:13" ht="11.25" x14ac:dyDescent="0.25">
      <c r="A768" s="927"/>
      <c r="B768" s="928"/>
      <c r="C768" s="929"/>
      <c r="D768" s="927"/>
      <c r="E768" s="927"/>
      <c r="F768" s="60" t="s">
        <v>6732</v>
      </c>
      <c r="G768" s="80">
        <v>1</v>
      </c>
      <c r="H768" s="927"/>
      <c r="I768" s="15" t="s">
        <v>1943</v>
      </c>
      <c r="J768" s="17" t="s">
        <v>1944</v>
      </c>
      <c r="K768" s="994"/>
      <c r="L768" s="943"/>
      <c r="M768" s="943"/>
    </row>
    <row r="769" spans="1:13" ht="11.25" x14ac:dyDescent="0.25">
      <c r="A769" s="927"/>
      <c r="B769" s="928"/>
      <c r="C769" s="929"/>
      <c r="D769" s="927"/>
      <c r="E769" s="927"/>
      <c r="F769" s="60" t="s">
        <v>6733</v>
      </c>
      <c r="G769" s="80">
        <v>1</v>
      </c>
      <c r="H769" s="927"/>
      <c r="I769" s="15" t="s">
        <v>1050</v>
      </c>
      <c r="J769" s="17"/>
      <c r="K769" s="994"/>
      <c r="L769" s="943"/>
      <c r="M769" s="943"/>
    </row>
    <row r="770" spans="1:13" ht="11.25" x14ac:dyDescent="0.25">
      <c r="A770" s="927"/>
      <c r="B770" s="928"/>
      <c r="C770" s="929"/>
      <c r="D770" s="927"/>
      <c r="E770" s="927"/>
      <c r="F770" s="60" t="s">
        <v>6734</v>
      </c>
      <c r="G770" s="80">
        <v>2</v>
      </c>
      <c r="H770" s="927"/>
      <c r="I770" s="15" t="s">
        <v>1050</v>
      </c>
      <c r="J770" s="17"/>
      <c r="K770" s="994"/>
      <c r="L770" s="943"/>
      <c r="M770" s="943"/>
    </row>
    <row r="771" spans="1:13" ht="11.25" x14ac:dyDescent="0.25">
      <c r="A771" s="927"/>
      <c r="B771" s="928"/>
      <c r="C771" s="929"/>
      <c r="D771" s="927"/>
      <c r="E771" s="927"/>
      <c r="F771" s="60" t="s">
        <v>6735</v>
      </c>
      <c r="G771" s="80">
        <v>1</v>
      </c>
      <c r="H771" s="927"/>
      <c r="I771" s="15" t="s">
        <v>1050</v>
      </c>
      <c r="J771" s="17"/>
      <c r="K771" s="994"/>
      <c r="L771" s="943"/>
      <c r="M771" s="943"/>
    </row>
    <row r="772" spans="1:13" ht="11.25" x14ac:dyDescent="0.25">
      <c r="A772" s="927" t="s">
        <v>5074</v>
      </c>
      <c r="B772" s="928" t="s">
        <v>4140</v>
      </c>
      <c r="C772" s="929" t="s">
        <v>5821</v>
      </c>
      <c r="D772" s="927" t="s">
        <v>6985</v>
      </c>
      <c r="E772" s="156" t="s">
        <v>1142</v>
      </c>
      <c r="F772" s="60" t="s">
        <v>6736</v>
      </c>
      <c r="G772" s="80">
        <v>2</v>
      </c>
      <c r="H772" s="927" t="s">
        <v>6682</v>
      </c>
      <c r="I772" s="15" t="s">
        <v>1948</v>
      </c>
      <c r="J772" s="17" t="s">
        <v>1949</v>
      </c>
      <c r="K772" s="994">
        <v>2</v>
      </c>
      <c r="L772" s="943"/>
      <c r="M772" s="943"/>
    </row>
    <row r="773" spans="1:13" ht="11.25" x14ac:dyDescent="0.25">
      <c r="A773" s="927"/>
      <c r="B773" s="928"/>
      <c r="C773" s="929"/>
      <c r="D773" s="927"/>
      <c r="E773" s="156" t="s">
        <v>1194</v>
      </c>
      <c r="F773" s="60" t="s">
        <v>6737</v>
      </c>
      <c r="G773" s="80">
        <v>88</v>
      </c>
      <c r="H773" s="927"/>
      <c r="I773" s="15" t="s">
        <v>1951</v>
      </c>
      <c r="J773" s="17" t="s">
        <v>1952</v>
      </c>
      <c r="K773" s="994"/>
      <c r="L773" s="943"/>
      <c r="M773" s="943"/>
    </row>
    <row r="774" spans="1:13" ht="22.15" customHeight="1" x14ac:dyDescent="0.25">
      <c r="A774" s="154" t="s">
        <v>5075</v>
      </c>
      <c r="B774" s="158" t="s">
        <v>716</v>
      </c>
      <c r="C774" s="301" t="s">
        <v>5821</v>
      </c>
      <c r="D774" s="157" t="s">
        <v>2481</v>
      </c>
      <c r="E774" s="156" t="s">
        <v>5821</v>
      </c>
      <c r="F774" s="60" t="s">
        <v>2480</v>
      </c>
      <c r="G774" s="80">
        <v>1</v>
      </c>
      <c r="H774" s="365" t="s">
        <v>6682</v>
      </c>
      <c r="I774" s="15"/>
      <c r="J774" s="17"/>
      <c r="K774" s="171">
        <v>1</v>
      </c>
      <c r="L774" s="833"/>
      <c r="M774" s="866"/>
    </row>
    <row r="775" spans="1:13" s="3" customFormat="1" ht="22.5" x14ac:dyDescent="0.25">
      <c r="A775" s="154" t="s">
        <v>5076</v>
      </c>
      <c r="B775" s="155" t="s">
        <v>714</v>
      </c>
      <c r="C775" s="301" t="s">
        <v>5821</v>
      </c>
      <c r="D775" s="154" t="s">
        <v>5129</v>
      </c>
      <c r="E775" s="156" t="s">
        <v>5821</v>
      </c>
      <c r="F775" s="12" t="s">
        <v>5129</v>
      </c>
      <c r="G775" s="95">
        <v>1</v>
      </c>
      <c r="H775" s="80" t="s">
        <v>6682</v>
      </c>
      <c r="I775" s="20"/>
      <c r="J775" s="19"/>
      <c r="K775" s="171">
        <v>1</v>
      </c>
      <c r="L775" s="833"/>
      <c r="M775" s="866"/>
    </row>
    <row r="776" spans="1:13" ht="11.25" x14ac:dyDescent="0.25">
      <c r="A776" s="927" t="s">
        <v>5077</v>
      </c>
      <c r="B776" s="928" t="s">
        <v>1835</v>
      </c>
      <c r="C776" s="929" t="s">
        <v>5821</v>
      </c>
      <c r="D776" s="927" t="s">
        <v>6235</v>
      </c>
      <c r="E776" s="927" t="s">
        <v>1953</v>
      </c>
      <c r="F776" s="60" t="s">
        <v>6746</v>
      </c>
      <c r="G776" s="80">
        <v>1</v>
      </c>
      <c r="H776" s="927" t="s">
        <v>6682</v>
      </c>
      <c r="I776" s="15" t="s">
        <v>1050</v>
      </c>
      <c r="J776" s="17"/>
      <c r="K776" s="994">
        <v>1</v>
      </c>
      <c r="L776" s="941"/>
      <c r="M776" s="941"/>
    </row>
    <row r="777" spans="1:13" ht="11.25" x14ac:dyDescent="0.25">
      <c r="A777" s="927"/>
      <c r="B777" s="928"/>
      <c r="C777" s="929"/>
      <c r="D777" s="927"/>
      <c r="E777" s="927"/>
      <c r="F777" s="60" t="s">
        <v>6747</v>
      </c>
      <c r="G777" s="80">
        <v>2</v>
      </c>
      <c r="H777" s="927"/>
      <c r="I777" s="15" t="s">
        <v>1954</v>
      </c>
      <c r="J777" s="17" t="s">
        <v>1955</v>
      </c>
      <c r="K777" s="994"/>
      <c r="L777" s="944"/>
      <c r="M777" s="944"/>
    </row>
    <row r="778" spans="1:13" ht="11.25" x14ac:dyDescent="0.25">
      <c r="A778" s="927"/>
      <c r="B778" s="928"/>
      <c r="C778" s="929"/>
      <c r="D778" s="927"/>
      <c r="E778" s="927"/>
      <c r="F778" s="60" t="s">
        <v>6748</v>
      </c>
      <c r="G778" s="80">
        <v>1</v>
      </c>
      <c r="H778" s="927"/>
      <c r="I778" s="15" t="s">
        <v>1954</v>
      </c>
      <c r="J778" s="17" t="s">
        <v>1955</v>
      </c>
      <c r="K778" s="994"/>
      <c r="L778" s="944"/>
      <c r="M778" s="944"/>
    </row>
    <row r="779" spans="1:13" ht="11.25" x14ac:dyDescent="0.25">
      <c r="A779" s="927"/>
      <c r="B779" s="928"/>
      <c r="C779" s="929"/>
      <c r="D779" s="927"/>
      <c r="E779" s="927"/>
      <c r="F779" s="60" t="s">
        <v>6749</v>
      </c>
      <c r="G779" s="80">
        <v>1</v>
      </c>
      <c r="H779" s="927"/>
      <c r="I779" s="15" t="s">
        <v>1050</v>
      </c>
      <c r="J779" s="17"/>
      <c r="K779" s="994"/>
      <c r="L779" s="944"/>
      <c r="M779" s="944"/>
    </row>
    <row r="780" spans="1:13" ht="11.25" x14ac:dyDescent="0.25">
      <c r="A780" s="927"/>
      <c r="B780" s="928"/>
      <c r="C780" s="929"/>
      <c r="D780" s="927"/>
      <c r="E780" s="927"/>
      <c r="F780" s="60" t="s">
        <v>6750</v>
      </c>
      <c r="G780" s="80">
        <v>1</v>
      </c>
      <c r="H780" s="927"/>
      <c r="I780" s="15" t="s">
        <v>1050</v>
      </c>
      <c r="J780" s="17"/>
      <c r="K780" s="994"/>
      <c r="L780" s="944"/>
      <c r="M780" s="944"/>
    </row>
    <row r="781" spans="1:13" ht="11.25" x14ac:dyDescent="0.25">
      <c r="A781" s="927"/>
      <c r="B781" s="928"/>
      <c r="C781" s="929"/>
      <c r="D781" s="927"/>
      <c r="E781" s="927"/>
      <c r="F781" s="60" t="s">
        <v>6749</v>
      </c>
      <c r="G781" s="80">
        <v>1</v>
      </c>
      <c r="H781" s="927"/>
      <c r="I781" s="15" t="s">
        <v>1050</v>
      </c>
      <c r="J781" s="17"/>
      <c r="K781" s="994"/>
      <c r="L781" s="944"/>
      <c r="M781" s="944"/>
    </row>
    <row r="782" spans="1:13" ht="11.25" x14ac:dyDescent="0.25">
      <c r="A782" s="927"/>
      <c r="B782" s="928"/>
      <c r="C782" s="929"/>
      <c r="D782" s="927"/>
      <c r="E782" s="927"/>
      <c r="F782" s="60" t="s">
        <v>6751</v>
      </c>
      <c r="G782" s="80">
        <v>3</v>
      </c>
      <c r="H782" s="927"/>
      <c r="I782" s="15" t="s">
        <v>1050</v>
      </c>
      <c r="J782" s="17"/>
      <c r="K782" s="994"/>
      <c r="L782" s="944"/>
      <c r="M782" s="944"/>
    </row>
    <row r="783" spans="1:13" ht="11.25" x14ac:dyDescent="0.25">
      <c r="A783" s="927"/>
      <c r="B783" s="928"/>
      <c r="C783" s="929"/>
      <c r="D783" s="927"/>
      <c r="E783" s="927"/>
      <c r="F783" s="60" t="s">
        <v>6752</v>
      </c>
      <c r="G783" s="80">
        <v>1</v>
      </c>
      <c r="H783" s="927"/>
      <c r="I783" s="15" t="s">
        <v>1960</v>
      </c>
      <c r="J783" s="17" t="s">
        <v>1961</v>
      </c>
      <c r="K783" s="994"/>
      <c r="L783" s="944"/>
      <c r="M783" s="944"/>
    </row>
    <row r="784" spans="1:13" ht="11.25" x14ac:dyDescent="0.25">
      <c r="A784" s="927"/>
      <c r="B784" s="928"/>
      <c r="C784" s="929"/>
      <c r="D784" s="927"/>
      <c r="E784" s="927"/>
      <c r="F784" s="60" t="s">
        <v>6753</v>
      </c>
      <c r="G784" s="80">
        <v>6</v>
      </c>
      <c r="H784" s="927"/>
      <c r="I784" s="15" t="s">
        <v>1954</v>
      </c>
      <c r="J784" s="17" t="s">
        <v>1963</v>
      </c>
      <c r="K784" s="994"/>
      <c r="L784" s="944"/>
      <c r="M784" s="944"/>
    </row>
    <row r="785" spans="1:13" ht="11.25" x14ac:dyDescent="0.25">
      <c r="A785" s="927"/>
      <c r="B785" s="928"/>
      <c r="C785" s="929"/>
      <c r="D785" s="927"/>
      <c r="E785" s="927"/>
      <c r="F785" s="60" t="s">
        <v>6754</v>
      </c>
      <c r="G785" s="80">
        <v>7</v>
      </c>
      <c r="H785" s="927"/>
      <c r="I785" s="15" t="s">
        <v>1954</v>
      </c>
      <c r="J785" s="17" t="s">
        <v>1965</v>
      </c>
      <c r="K785" s="994"/>
      <c r="L785" s="944"/>
      <c r="M785" s="944"/>
    </row>
    <row r="786" spans="1:13" ht="11.25" x14ac:dyDescent="0.25">
      <c r="A786" s="927"/>
      <c r="B786" s="928"/>
      <c r="C786" s="929"/>
      <c r="D786" s="927"/>
      <c r="E786" s="927"/>
      <c r="F786" s="60" t="s">
        <v>6755</v>
      </c>
      <c r="G786" s="80">
        <v>2</v>
      </c>
      <c r="H786" s="927"/>
      <c r="I786" s="15" t="s">
        <v>1954</v>
      </c>
      <c r="J786" s="17" t="s">
        <v>1967</v>
      </c>
      <c r="K786" s="994"/>
      <c r="L786" s="944"/>
      <c r="M786" s="944"/>
    </row>
    <row r="787" spans="1:13" ht="11.25" x14ac:dyDescent="0.25">
      <c r="A787" s="927"/>
      <c r="B787" s="928"/>
      <c r="C787" s="929"/>
      <c r="D787" s="927"/>
      <c r="E787" s="927"/>
      <c r="F787" s="60" t="s">
        <v>6756</v>
      </c>
      <c r="G787" s="80">
        <v>42</v>
      </c>
      <c r="H787" s="927"/>
      <c r="I787" s="15" t="s">
        <v>1954</v>
      </c>
      <c r="J787" s="17" t="s">
        <v>1969</v>
      </c>
      <c r="K787" s="994"/>
      <c r="L787" s="942"/>
      <c r="M787" s="942"/>
    </row>
    <row r="788" spans="1:13" ht="11.25" x14ac:dyDescent="0.25">
      <c r="A788" s="927" t="s">
        <v>7408</v>
      </c>
      <c r="B788" s="928" t="s">
        <v>1835</v>
      </c>
      <c r="C788" s="929" t="s">
        <v>5821</v>
      </c>
      <c r="D788" s="927" t="s">
        <v>6235</v>
      </c>
      <c r="E788" s="927" t="s">
        <v>1953</v>
      </c>
      <c r="F788" s="60" t="s">
        <v>6757</v>
      </c>
      <c r="G788" s="80">
        <v>1</v>
      </c>
      <c r="H788" s="927" t="s">
        <v>6682</v>
      </c>
      <c r="I788" s="15" t="s">
        <v>1050</v>
      </c>
      <c r="J788" s="17"/>
      <c r="K788" s="994">
        <v>1</v>
      </c>
      <c r="L788" s="941"/>
      <c r="M788" s="941"/>
    </row>
    <row r="789" spans="1:13" ht="11.25" x14ac:dyDescent="0.25">
      <c r="A789" s="927"/>
      <c r="B789" s="928"/>
      <c r="C789" s="929"/>
      <c r="D789" s="927"/>
      <c r="E789" s="927"/>
      <c r="F789" s="60" t="s">
        <v>6758</v>
      </c>
      <c r="G789" s="80">
        <v>1</v>
      </c>
      <c r="H789" s="927"/>
      <c r="I789" s="15" t="s">
        <v>1954</v>
      </c>
      <c r="J789" s="17" t="s">
        <v>1955</v>
      </c>
      <c r="K789" s="994"/>
      <c r="L789" s="944"/>
      <c r="M789" s="944"/>
    </row>
    <row r="790" spans="1:13" ht="11.25" x14ac:dyDescent="0.25">
      <c r="A790" s="927"/>
      <c r="B790" s="928"/>
      <c r="C790" s="929"/>
      <c r="D790" s="927"/>
      <c r="E790" s="927"/>
      <c r="F790" s="60" t="s">
        <v>6759</v>
      </c>
      <c r="G790" s="80">
        <v>1</v>
      </c>
      <c r="H790" s="927"/>
      <c r="I790" s="15" t="s">
        <v>1954</v>
      </c>
      <c r="J790" s="17"/>
      <c r="K790" s="994"/>
      <c r="L790" s="944"/>
      <c r="M790" s="944"/>
    </row>
    <row r="791" spans="1:13" ht="11.25" x14ac:dyDescent="0.25">
      <c r="A791" s="927"/>
      <c r="B791" s="928"/>
      <c r="C791" s="929"/>
      <c r="D791" s="927"/>
      <c r="E791" s="927"/>
      <c r="F791" s="60" t="s">
        <v>6754</v>
      </c>
      <c r="G791" s="80">
        <v>3</v>
      </c>
      <c r="H791" s="927"/>
      <c r="I791" s="15" t="s">
        <v>1954</v>
      </c>
      <c r="J791" s="17" t="s">
        <v>1965</v>
      </c>
      <c r="K791" s="994"/>
      <c r="L791" s="944"/>
      <c r="M791" s="944"/>
    </row>
    <row r="792" spans="1:13" ht="11.25" x14ac:dyDescent="0.25">
      <c r="A792" s="927"/>
      <c r="B792" s="928"/>
      <c r="C792" s="929"/>
      <c r="D792" s="927"/>
      <c r="E792" s="927"/>
      <c r="F792" s="60" t="s">
        <v>4701</v>
      </c>
      <c r="G792" s="80">
        <v>2</v>
      </c>
      <c r="H792" s="927"/>
      <c r="I792" s="15" t="s">
        <v>1954</v>
      </c>
      <c r="J792" s="17" t="s">
        <v>1965</v>
      </c>
      <c r="K792" s="994"/>
      <c r="L792" s="944"/>
      <c r="M792" s="944"/>
    </row>
    <row r="793" spans="1:13" ht="11.25" x14ac:dyDescent="0.25">
      <c r="A793" s="927"/>
      <c r="B793" s="928"/>
      <c r="C793" s="929"/>
      <c r="D793" s="927"/>
      <c r="E793" s="927"/>
      <c r="F793" s="60" t="s">
        <v>6749</v>
      </c>
      <c r="G793" s="80">
        <v>2</v>
      </c>
      <c r="H793" s="927"/>
      <c r="I793" s="15" t="s">
        <v>1050</v>
      </c>
      <c r="J793" s="17"/>
      <c r="K793" s="994"/>
      <c r="L793" s="944"/>
      <c r="M793" s="944"/>
    </row>
    <row r="794" spans="1:13" ht="11.25" x14ac:dyDescent="0.25">
      <c r="A794" s="927"/>
      <c r="B794" s="928"/>
      <c r="C794" s="929"/>
      <c r="D794" s="927"/>
      <c r="E794" s="927"/>
      <c r="F794" s="60" t="s">
        <v>6750</v>
      </c>
      <c r="G794" s="80">
        <v>2</v>
      </c>
      <c r="H794" s="927"/>
      <c r="I794" s="15" t="s">
        <v>1050</v>
      </c>
      <c r="J794" s="17"/>
      <c r="K794" s="994"/>
      <c r="L794" s="944"/>
      <c r="M794" s="944"/>
    </row>
    <row r="795" spans="1:13" ht="11.25" x14ac:dyDescent="0.25">
      <c r="A795" s="927"/>
      <c r="B795" s="928"/>
      <c r="C795" s="929"/>
      <c r="D795" s="927"/>
      <c r="E795" s="927"/>
      <c r="F795" s="60" t="s">
        <v>6755</v>
      </c>
      <c r="G795" s="80">
        <v>2</v>
      </c>
      <c r="H795" s="927"/>
      <c r="I795" s="15" t="s">
        <v>1954</v>
      </c>
      <c r="J795" s="17" t="s">
        <v>1967</v>
      </c>
      <c r="K795" s="994"/>
      <c r="L795" s="944"/>
      <c r="M795" s="944"/>
    </row>
    <row r="796" spans="1:13" ht="11.25" x14ac:dyDescent="0.25">
      <c r="A796" s="927"/>
      <c r="B796" s="928"/>
      <c r="C796" s="929"/>
      <c r="D796" s="927"/>
      <c r="E796" s="927"/>
      <c r="F796" s="60" t="s">
        <v>6756</v>
      </c>
      <c r="G796" s="80">
        <v>24</v>
      </c>
      <c r="H796" s="927"/>
      <c r="I796" s="15" t="s">
        <v>1954</v>
      </c>
      <c r="J796" s="17" t="s">
        <v>1969</v>
      </c>
      <c r="K796" s="994"/>
      <c r="L796" s="942"/>
      <c r="M796" s="942"/>
    </row>
    <row r="797" spans="1:13" ht="22.5" x14ac:dyDescent="0.25">
      <c r="A797" s="927" t="s">
        <v>7409</v>
      </c>
      <c r="B797" s="928" t="s">
        <v>1835</v>
      </c>
      <c r="C797" s="929" t="s">
        <v>5821</v>
      </c>
      <c r="D797" s="927" t="s">
        <v>6235</v>
      </c>
      <c r="E797" s="927" t="s">
        <v>1953</v>
      </c>
      <c r="F797" s="60" t="s">
        <v>6760</v>
      </c>
      <c r="G797" s="80">
        <v>1</v>
      </c>
      <c r="H797" s="927" t="s">
        <v>6682</v>
      </c>
      <c r="I797" s="15" t="s">
        <v>1050</v>
      </c>
      <c r="J797" s="17"/>
      <c r="K797" s="994">
        <v>1</v>
      </c>
      <c r="L797" s="941"/>
      <c r="M797" s="941"/>
    </row>
    <row r="798" spans="1:13" ht="11.25" x14ac:dyDescent="0.25">
      <c r="A798" s="927"/>
      <c r="B798" s="928"/>
      <c r="C798" s="929"/>
      <c r="D798" s="927"/>
      <c r="E798" s="927"/>
      <c r="F798" s="60" t="s">
        <v>6761</v>
      </c>
      <c r="G798" s="80">
        <v>1</v>
      </c>
      <c r="H798" s="927"/>
      <c r="I798" s="15" t="s">
        <v>1954</v>
      </c>
      <c r="J798" s="17" t="s">
        <v>1963</v>
      </c>
      <c r="K798" s="994"/>
      <c r="L798" s="944"/>
      <c r="M798" s="944"/>
    </row>
    <row r="799" spans="1:13" ht="11.25" x14ac:dyDescent="0.25">
      <c r="A799" s="927"/>
      <c r="B799" s="928"/>
      <c r="C799" s="929"/>
      <c r="D799" s="927"/>
      <c r="E799" s="927"/>
      <c r="F799" s="60" t="s">
        <v>6749</v>
      </c>
      <c r="G799" s="80">
        <v>1</v>
      </c>
      <c r="H799" s="927"/>
      <c r="I799" s="15" t="s">
        <v>1050</v>
      </c>
      <c r="J799" s="17"/>
      <c r="K799" s="994"/>
      <c r="L799" s="944"/>
      <c r="M799" s="944"/>
    </row>
    <row r="800" spans="1:13" ht="11.25" x14ac:dyDescent="0.25">
      <c r="A800" s="927"/>
      <c r="B800" s="928"/>
      <c r="C800" s="929"/>
      <c r="D800" s="927"/>
      <c r="E800" s="927"/>
      <c r="F800" s="60" t="s">
        <v>6750</v>
      </c>
      <c r="G800" s="80">
        <v>1</v>
      </c>
      <c r="H800" s="927"/>
      <c r="I800" s="15" t="s">
        <v>1050</v>
      </c>
      <c r="J800" s="17"/>
      <c r="K800" s="994"/>
      <c r="L800" s="944"/>
      <c r="M800" s="944"/>
    </row>
    <row r="801" spans="1:13" ht="11.25" x14ac:dyDescent="0.25">
      <c r="A801" s="927"/>
      <c r="B801" s="928"/>
      <c r="C801" s="929"/>
      <c r="D801" s="927"/>
      <c r="E801" s="927"/>
      <c r="F801" s="60" t="s">
        <v>6749</v>
      </c>
      <c r="G801" s="80">
        <v>1</v>
      </c>
      <c r="H801" s="927"/>
      <c r="I801" s="15" t="s">
        <v>1050</v>
      </c>
      <c r="J801" s="17"/>
      <c r="K801" s="994"/>
      <c r="L801" s="944"/>
      <c r="M801" s="944"/>
    </row>
    <row r="802" spans="1:13" ht="11.25" x14ac:dyDescent="0.25">
      <c r="A802" s="927"/>
      <c r="B802" s="928"/>
      <c r="C802" s="929"/>
      <c r="D802" s="927"/>
      <c r="E802" s="927"/>
      <c r="F802" s="60" t="s">
        <v>6751</v>
      </c>
      <c r="G802" s="80">
        <v>3</v>
      </c>
      <c r="H802" s="927"/>
      <c r="I802" s="15" t="s">
        <v>1050</v>
      </c>
      <c r="J802" s="17"/>
      <c r="K802" s="994"/>
      <c r="L802" s="944"/>
      <c r="M802" s="944"/>
    </row>
    <row r="803" spans="1:13" ht="11.25" x14ac:dyDescent="0.25">
      <c r="A803" s="927"/>
      <c r="B803" s="928"/>
      <c r="C803" s="929"/>
      <c r="D803" s="927"/>
      <c r="E803" s="927"/>
      <c r="F803" s="60" t="s">
        <v>6752</v>
      </c>
      <c r="G803" s="80">
        <v>1</v>
      </c>
      <c r="H803" s="927"/>
      <c r="I803" s="15" t="s">
        <v>1960</v>
      </c>
      <c r="J803" s="17" t="s">
        <v>1961</v>
      </c>
      <c r="K803" s="994"/>
      <c r="L803" s="944"/>
      <c r="M803" s="944"/>
    </row>
    <row r="804" spans="1:13" ht="11.25" x14ac:dyDescent="0.25">
      <c r="A804" s="927"/>
      <c r="B804" s="928"/>
      <c r="C804" s="929"/>
      <c r="D804" s="927"/>
      <c r="E804" s="927"/>
      <c r="F804" s="60" t="s">
        <v>6762</v>
      </c>
      <c r="G804" s="80">
        <v>1</v>
      </c>
      <c r="H804" s="927"/>
      <c r="I804" s="15" t="s">
        <v>1954</v>
      </c>
      <c r="J804" s="17" t="s">
        <v>1963</v>
      </c>
      <c r="K804" s="994"/>
      <c r="L804" s="944"/>
      <c r="M804" s="944"/>
    </row>
    <row r="805" spans="1:13" ht="11.25" x14ac:dyDescent="0.25">
      <c r="A805" s="927"/>
      <c r="B805" s="928"/>
      <c r="C805" s="929"/>
      <c r="D805" s="927"/>
      <c r="E805" s="927"/>
      <c r="F805" s="60" t="s">
        <v>6754</v>
      </c>
      <c r="G805" s="80">
        <v>4</v>
      </c>
      <c r="H805" s="927"/>
      <c r="I805" s="15" t="s">
        <v>1954</v>
      </c>
      <c r="J805" s="17" t="s">
        <v>1965</v>
      </c>
      <c r="K805" s="994"/>
      <c r="L805" s="944"/>
      <c r="M805" s="944"/>
    </row>
    <row r="806" spans="1:13" ht="11.25" x14ac:dyDescent="0.25">
      <c r="A806" s="927"/>
      <c r="B806" s="928"/>
      <c r="C806" s="929"/>
      <c r="D806" s="927"/>
      <c r="E806" s="927"/>
      <c r="F806" s="60" t="s">
        <v>6755</v>
      </c>
      <c r="G806" s="80">
        <v>3</v>
      </c>
      <c r="H806" s="927"/>
      <c r="I806" s="15" t="s">
        <v>1954</v>
      </c>
      <c r="J806" s="17" t="s">
        <v>1967</v>
      </c>
      <c r="K806" s="994"/>
      <c r="L806" s="944"/>
      <c r="M806" s="944"/>
    </row>
    <row r="807" spans="1:13" ht="11.25" x14ac:dyDescent="0.25">
      <c r="A807" s="927"/>
      <c r="B807" s="928"/>
      <c r="C807" s="929"/>
      <c r="D807" s="927"/>
      <c r="E807" s="927"/>
      <c r="F807" s="60" t="s">
        <v>6756</v>
      </c>
      <c r="G807" s="80">
        <v>24</v>
      </c>
      <c r="H807" s="927"/>
      <c r="I807" s="15" t="s">
        <v>1954</v>
      </c>
      <c r="J807" s="17" t="s">
        <v>1969</v>
      </c>
      <c r="K807" s="994"/>
      <c r="L807" s="942"/>
      <c r="M807" s="942"/>
    </row>
    <row r="808" spans="1:13" ht="22.5" x14ac:dyDescent="0.25">
      <c r="A808" s="927" t="s">
        <v>7410</v>
      </c>
      <c r="B808" s="928" t="s">
        <v>1835</v>
      </c>
      <c r="C808" s="929" t="s">
        <v>5821</v>
      </c>
      <c r="D808" s="927" t="s">
        <v>6235</v>
      </c>
      <c r="E808" s="927" t="s">
        <v>1953</v>
      </c>
      <c r="F808" s="60" t="s">
        <v>6763</v>
      </c>
      <c r="G808" s="80">
        <v>1</v>
      </c>
      <c r="H808" s="927" t="s">
        <v>6682</v>
      </c>
      <c r="I808" s="15" t="s">
        <v>1050</v>
      </c>
      <c r="J808" s="17"/>
      <c r="K808" s="994">
        <v>1</v>
      </c>
      <c r="L808" s="941"/>
      <c r="M808" s="941"/>
    </row>
    <row r="809" spans="1:13" ht="11.25" x14ac:dyDescent="0.25">
      <c r="A809" s="927"/>
      <c r="B809" s="928"/>
      <c r="C809" s="929"/>
      <c r="D809" s="927"/>
      <c r="E809" s="927"/>
      <c r="F809" s="60" t="s">
        <v>6764</v>
      </c>
      <c r="G809" s="80">
        <v>1</v>
      </c>
      <c r="H809" s="927"/>
      <c r="I809" s="15" t="s">
        <v>1954</v>
      </c>
      <c r="J809" s="17" t="s">
        <v>1965</v>
      </c>
      <c r="K809" s="994"/>
      <c r="L809" s="944"/>
      <c r="M809" s="944"/>
    </row>
    <row r="810" spans="1:13" ht="11.25" x14ac:dyDescent="0.25">
      <c r="A810" s="927"/>
      <c r="B810" s="928"/>
      <c r="C810" s="929"/>
      <c r="D810" s="927"/>
      <c r="E810" s="927"/>
      <c r="F810" s="60" t="s">
        <v>6749</v>
      </c>
      <c r="G810" s="80">
        <v>1</v>
      </c>
      <c r="H810" s="927"/>
      <c r="I810" s="15" t="s">
        <v>1050</v>
      </c>
      <c r="J810" s="17"/>
      <c r="K810" s="994"/>
      <c r="L810" s="944"/>
      <c r="M810" s="944"/>
    </row>
    <row r="811" spans="1:13" ht="11.25" x14ac:dyDescent="0.25">
      <c r="A811" s="927"/>
      <c r="B811" s="928"/>
      <c r="C811" s="929"/>
      <c r="D811" s="927"/>
      <c r="E811" s="927"/>
      <c r="F811" s="60" t="s">
        <v>6750</v>
      </c>
      <c r="G811" s="80">
        <v>1</v>
      </c>
      <c r="H811" s="927"/>
      <c r="I811" s="15" t="s">
        <v>1050</v>
      </c>
      <c r="J811" s="17"/>
      <c r="K811" s="994"/>
      <c r="L811" s="944"/>
      <c r="M811" s="944"/>
    </row>
    <row r="812" spans="1:13" ht="11.25" x14ac:dyDescent="0.25">
      <c r="A812" s="927"/>
      <c r="B812" s="928"/>
      <c r="C812" s="929"/>
      <c r="D812" s="927"/>
      <c r="E812" s="927"/>
      <c r="F812" s="60" t="s">
        <v>6749</v>
      </c>
      <c r="G812" s="80">
        <v>1</v>
      </c>
      <c r="H812" s="927"/>
      <c r="I812" s="15" t="s">
        <v>1050</v>
      </c>
      <c r="J812" s="17"/>
      <c r="K812" s="994"/>
      <c r="L812" s="944"/>
      <c r="M812" s="944"/>
    </row>
    <row r="813" spans="1:13" ht="11.25" x14ac:dyDescent="0.25">
      <c r="A813" s="927"/>
      <c r="B813" s="928"/>
      <c r="C813" s="929"/>
      <c r="D813" s="927"/>
      <c r="E813" s="927"/>
      <c r="F813" s="60" t="s">
        <v>6751</v>
      </c>
      <c r="G813" s="80">
        <v>3</v>
      </c>
      <c r="H813" s="927"/>
      <c r="I813" s="15" t="s">
        <v>1050</v>
      </c>
      <c r="J813" s="17"/>
      <c r="K813" s="994"/>
      <c r="L813" s="944"/>
      <c r="M813" s="944"/>
    </row>
    <row r="814" spans="1:13" ht="11.25" x14ac:dyDescent="0.25">
      <c r="A814" s="927"/>
      <c r="B814" s="928"/>
      <c r="C814" s="929"/>
      <c r="D814" s="927"/>
      <c r="E814" s="927"/>
      <c r="F814" s="60" t="s">
        <v>6752</v>
      </c>
      <c r="G814" s="80">
        <v>1</v>
      </c>
      <c r="H814" s="927"/>
      <c r="I814" s="15" t="s">
        <v>1960</v>
      </c>
      <c r="J814" s="17" t="s">
        <v>1961</v>
      </c>
      <c r="K814" s="994"/>
      <c r="L814" s="944"/>
      <c r="M814" s="944"/>
    </row>
    <row r="815" spans="1:13" ht="11.25" x14ac:dyDescent="0.25">
      <c r="A815" s="927"/>
      <c r="B815" s="928"/>
      <c r="C815" s="929"/>
      <c r="D815" s="927"/>
      <c r="E815" s="927"/>
      <c r="F815" s="60" t="s">
        <v>6755</v>
      </c>
      <c r="G815" s="80">
        <v>3</v>
      </c>
      <c r="H815" s="927"/>
      <c r="I815" s="15" t="s">
        <v>1954</v>
      </c>
      <c r="J815" s="17" t="s">
        <v>1967</v>
      </c>
      <c r="K815" s="994"/>
      <c r="L815" s="944"/>
      <c r="M815" s="944"/>
    </row>
    <row r="816" spans="1:13" ht="11.25" x14ac:dyDescent="0.25">
      <c r="A816" s="927"/>
      <c r="B816" s="928"/>
      <c r="C816" s="929"/>
      <c r="D816" s="927"/>
      <c r="E816" s="927"/>
      <c r="F816" s="60" t="s">
        <v>6756</v>
      </c>
      <c r="G816" s="80">
        <v>4</v>
      </c>
      <c r="H816" s="927"/>
      <c r="I816" s="15" t="s">
        <v>1954</v>
      </c>
      <c r="J816" s="17" t="s">
        <v>1969</v>
      </c>
      <c r="K816" s="994"/>
      <c r="L816" s="942"/>
      <c r="M816" s="942"/>
    </row>
    <row r="817" spans="1:13" ht="11.25" x14ac:dyDescent="0.25">
      <c r="A817" s="927" t="s">
        <v>7411</v>
      </c>
      <c r="B817" s="928" t="s">
        <v>1835</v>
      </c>
      <c r="C817" s="929" t="s">
        <v>5821</v>
      </c>
      <c r="D817" s="927" t="s">
        <v>6235</v>
      </c>
      <c r="E817" s="927" t="s">
        <v>1953</v>
      </c>
      <c r="F817" s="60" t="s">
        <v>6765</v>
      </c>
      <c r="G817" s="80">
        <v>1</v>
      </c>
      <c r="H817" s="927" t="s">
        <v>6682</v>
      </c>
      <c r="I817" s="15" t="s">
        <v>1050</v>
      </c>
      <c r="J817" s="17"/>
      <c r="K817" s="994">
        <v>1</v>
      </c>
      <c r="L817" s="941"/>
      <c r="M817" s="941"/>
    </row>
    <row r="818" spans="1:13" ht="11.25" x14ac:dyDescent="0.25">
      <c r="A818" s="927"/>
      <c r="B818" s="928"/>
      <c r="C818" s="929"/>
      <c r="D818" s="927"/>
      <c r="E818" s="927"/>
      <c r="F818" s="60" t="s">
        <v>6766</v>
      </c>
      <c r="G818" s="80">
        <v>1</v>
      </c>
      <c r="H818" s="927"/>
      <c r="I818" s="15" t="s">
        <v>1954</v>
      </c>
      <c r="J818" s="17" t="s">
        <v>1967</v>
      </c>
      <c r="K818" s="994"/>
      <c r="L818" s="944"/>
      <c r="M818" s="944"/>
    </row>
    <row r="819" spans="1:13" ht="11.25" x14ac:dyDescent="0.25">
      <c r="A819" s="927"/>
      <c r="B819" s="928"/>
      <c r="C819" s="929"/>
      <c r="D819" s="927"/>
      <c r="E819" s="927"/>
      <c r="F819" s="60" t="s">
        <v>6767</v>
      </c>
      <c r="G819" s="80">
        <v>1</v>
      </c>
      <c r="H819" s="927"/>
      <c r="I819" s="15" t="s">
        <v>1954</v>
      </c>
      <c r="J819" s="17" t="s">
        <v>1967</v>
      </c>
      <c r="K819" s="994"/>
      <c r="L819" s="944"/>
      <c r="M819" s="944"/>
    </row>
    <row r="820" spans="1:13" ht="11.25" x14ac:dyDescent="0.25">
      <c r="A820" s="927"/>
      <c r="B820" s="928"/>
      <c r="C820" s="929"/>
      <c r="D820" s="927"/>
      <c r="E820" s="927"/>
      <c r="F820" s="60" t="s">
        <v>6749</v>
      </c>
      <c r="G820" s="80">
        <v>1</v>
      </c>
      <c r="H820" s="927"/>
      <c r="I820" s="15" t="s">
        <v>1050</v>
      </c>
      <c r="J820" s="17"/>
      <c r="K820" s="994"/>
      <c r="L820" s="944"/>
      <c r="M820" s="944"/>
    </row>
    <row r="821" spans="1:13" ht="11.25" x14ac:dyDescent="0.25">
      <c r="A821" s="927"/>
      <c r="B821" s="928"/>
      <c r="C821" s="929"/>
      <c r="D821" s="927"/>
      <c r="E821" s="927"/>
      <c r="F821" s="60" t="s">
        <v>6750</v>
      </c>
      <c r="G821" s="80">
        <v>1</v>
      </c>
      <c r="H821" s="927"/>
      <c r="I821" s="15" t="s">
        <v>1050</v>
      </c>
      <c r="J821" s="17"/>
      <c r="K821" s="994"/>
      <c r="L821" s="944"/>
      <c r="M821" s="944"/>
    </row>
    <row r="822" spans="1:13" ht="11.25" x14ac:dyDescent="0.25">
      <c r="A822" s="927"/>
      <c r="B822" s="928"/>
      <c r="C822" s="929"/>
      <c r="D822" s="927"/>
      <c r="E822" s="927"/>
      <c r="F822" s="60" t="s">
        <v>6749</v>
      </c>
      <c r="G822" s="80">
        <v>1</v>
      </c>
      <c r="H822" s="927"/>
      <c r="I822" s="15" t="s">
        <v>1050</v>
      </c>
      <c r="J822" s="17"/>
      <c r="K822" s="994"/>
      <c r="L822" s="944"/>
      <c r="M822" s="944"/>
    </row>
    <row r="823" spans="1:13" ht="11.25" x14ac:dyDescent="0.25">
      <c r="A823" s="927"/>
      <c r="B823" s="928"/>
      <c r="C823" s="929"/>
      <c r="D823" s="927"/>
      <c r="E823" s="927"/>
      <c r="F823" s="60" t="s">
        <v>6751</v>
      </c>
      <c r="G823" s="80">
        <v>3</v>
      </c>
      <c r="H823" s="927"/>
      <c r="I823" s="15" t="s">
        <v>1050</v>
      </c>
      <c r="J823" s="17"/>
      <c r="K823" s="994"/>
      <c r="L823" s="944"/>
      <c r="M823" s="944"/>
    </row>
    <row r="824" spans="1:13" ht="11.25" x14ac:dyDescent="0.25">
      <c r="A824" s="927"/>
      <c r="B824" s="928"/>
      <c r="C824" s="929"/>
      <c r="D824" s="927"/>
      <c r="E824" s="927"/>
      <c r="F824" s="60" t="s">
        <v>6752</v>
      </c>
      <c r="G824" s="80">
        <v>1</v>
      </c>
      <c r="H824" s="927"/>
      <c r="I824" s="15" t="s">
        <v>1960</v>
      </c>
      <c r="J824" s="17" t="s">
        <v>1961</v>
      </c>
      <c r="K824" s="994"/>
      <c r="L824" s="944"/>
      <c r="M824" s="944"/>
    </row>
    <row r="825" spans="1:13" ht="11.25" x14ac:dyDescent="0.25">
      <c r="A825" s="927"/>
      <c r="B825" s="928"/>
      <c r="C825" s="929"/>
      <c r="D825" s="927"/>
      <c r="E825" s="927"/>
      <c r="F825" s="60" t="s">
        <v>6756</v>
      </c>
      <c r="G825" s="80">
        <v>18</v>
      </c>
      <c r="H825" s="927"/>
      <c r="I825" s="15" t="s">
        <v>1954</v>
      </c>
      <c r="J825" s="17" t="s">
        <v>1969</v>
      </c>
      <c r="K825" s="994"/>
      <c r="L825" s="942"/>
      <c r="M825" s="942"/>
    </row>
    <row r="826" spans="1:13" ht="11.25" x14ac:dyDescent="0.25">
      <c r="A826" s="927" t="s">
        <v>7412</v>
      </c>
      <c r="B826" s="928" t="s">
        <v>1835</v>
      </c>
      <c r="C826" s="929" t="s">
        <v>5821</v>
      </c>
      <c r="D826" s="927" t="s">
        <v>6235</v>
      </c>
      <c r="E826" s="927" t="s">
        <v>1953</v>
      </c>
      <c r="F826" s="60" t="s">
        <v>6768</v>
      </c>
      <c r="G826" s="80">
        <v>1</v>
      </c>
      <c r="H826" s="927" t="s">
        <v>6682</v>
      </c>
      <c r="I826" s="15" t="s">
        <v>1050</v>
      </c>
      <c r="J826" s="17"/>
      <c r="K826" s="994">
        <v>1</v>
      </c>
      <c r="L826" s="941"/>
      <c r="M826" s="941"/>
    </row>
    <row r="827" spans="1:13" ht="11.25" x14ac:dyDescent="0.25">
      <c r="A827" s="927"/>
      <c r="B827" s="928"/>
      <c r="C827" s="929"/>
      <c r="D827" s="927"/>
      <c r="E827" s="927"/>
      <c r="F827" s="60" t="s">
        <v>6766</v>
      </c>
      <c r="G827" s="80">
        <v>1</v>
      </c>
      <c r="H827" s="927"/>
      <c r="I827" s="15" t="s">
        <v>1954</v>
      </c>
      <c r="J827" s="17" t="s">
        <v>1967</v>
      </c>
      <c r="K827" s="994"/>
      <c r="L827" s="944"/>
      <c r="M827" s="944"/>
    </row>
    <row r="828" spans="1:13" ht="11.25" x14ac:dyDescent="0.25">
      <c r="A828" s="927"/>
      <c r="B828" s="928"/>
      <c r="C828" s="929"/>
      <c r="D828" s="927"/>
      <c r="E828" s="927"/>
      <c r="F828" s="60" t="s">
        <v>1972</v>
      </c>
      <c r="G828" s="80">
        <v>1</v>
      </c>
      <c r="H828" s="927"/>
      <c r="I828" s="15" t="s">
        <v>1954</v>
      </c>
      <c r="J828" s="17" t="s">
        <v>1967</v>
      </c>
      <c r="K828" s="994"/>
      <c r="L828" s="944"/>
      <c r="M828" s="944"/>
    </row>
    <row r="829" spans="1:13" ht="11.25" x14ac:dyDescent="0.25">
      <c r="A829" s="927"/>
      <c r="B829" s="928"/>
      <c r="C829" s="929"/>
      <c r="D829" s="927"/>
      <c r="E829" s="927"/>
      <c r="F829" s="60" t="s">
        <v>6749</v>
      </c>
      <c r="G829" s="80">
        <v>1</v>
      </c>
      <c r="H829" s="927"/>
      <c r="I829" s="15" t="s">
        <v>1050</v>
      </c>
      <c r="J829" s="17"/>
      <c r="K829" s="994"/>
      <c r="L829" s="944"/>
      <c r="M829" s="944"/>
    </row>
    <row r="830" spans="1:13" ht="11.25" x14ac:dyDescent="0.25">
      <c r="A830" s="927"/>
      <c r="B830" s="928"/>
      <c r="C830" s="929"/>
      <c r="D830" s="927"/>
      <c r="E830" s="927"/>
      <c r="F830" s="60" t="s">
        <v>6750</v>
      </c>
      <c r="G830" s="80">
        <v>1</v>
      </c>
      <c r="H830" s="927"/>
      <c r="I830" s="15" t="s">
        <v>1050</v>
      </c>
      <c r="J830" s="17"/>
      <c r="K830" s="994"/>
      <c r="L830" s="944"/>
      <c r="M830" s="944"/>
    </row>
    <row r="831" spans="1:13" ht="11.25" x14ac:dyDescent="0.25">
      <c r="A831" s="927"/>
      <c r="B831" s="928"/>
      <c r="C831" s="929"/>
      <c r="D831" s="927"/>
      <c r="E831" s="927"/>
      <c r="F831" s="60" t="s">
        <v>6749</v>
      </c>
      <c r="G831" s="80">
        <v>1</v>
      </c>
      <c r="H831" s="927"/>
      <c r="I831" s="15" t="s">
        <v>1050</v>
      </c>
      <c r="J831" s="17"/>
      <c r="K831" s="994"/>
      <c r="L831" s="944"/>
      <c r="M831" s="944"/>
    </row>
    <row r="832" spans="1:13" ht="11.25" x14ac:dyDescent="0.25">
      <c r="A832" s="927"/>
      <c r="B832" s="928"/>
      <c r="C832" s="929"/>
      <c r="D832" s="927"/>
      <c r="E832" s="927"/>
      <c r="F832" s="60" t="s">
        <v>6751</v>
      </c>
      <c r="G832" s="80">
        <v>3</v>
      </c>
      <c r="H832" s="927"/>
      <c r="I832" s="15" t="s">
        <v>1050</v>
      </c>
      <c r="J832" s="17"/>
      <c r="K832" s="994"/>
      <c r="L832" s="944"/>
      <c r="M832" s="944"/>
    </row>
    <row r="833" spans="1:13" ht="11.25" x14ac:dyDescent="0.25">
      <c r="A833" s="927"/>
      <c r="B833" s="928"/>
      <c r="C833" s="929"/>
      <c r="D833" s="927"/>
      <c r="E833" s="927"/>
      <c r="F833" s="60" t="s">
        <v>6752</v>
      </c>
      <c r="G833" s="80">
        <v>1</v>
      </c>
      <c r="H833" s="927"/>
      <c r="I833" s="15" t="s">
        <v>1960</v>
      </c>
      <c r="J833" s="17" t="s">
        <v>1961</v>
      </c>
      <c r="K833" s="994"/>
      <c r="L833" s="944"/>
      <c r="M833" s="944"/>
    </row>
    <row r="834" spans="1:13" ht="11.25" x14ac:dyDescent="0.25">
      <c r="A834" s="927"/>
      <c r="B834" s="928"/>
      <c r="C834" s="929"/>
      <c r="D834" s="927"/>
      <c r="E834" s="927"/>
      <c r="F834" s="60" t="s">
        <v>6756</v>
      </c>
      <c r="G834" s="80">
        <v>18</v>
      </c>
      <c r="H834" s="927"/>
      <c r="I834" s="15" t="s">
        <v>1954</v>
      </c>
      <c r="J834" s="17" t="s">
        <v>1969</v>
      </c>
      <c r="K834" s="994"/>
      <c r="L834" s="942"/>
      <c r="M834" s="942"/>
    </row>
    <row r="835" spans="1:13" s="3" customFormat="1" ht="11.25" x14ac:dyDescent="0.25">
      <c r="A835" s="927" t="s">
        <v>7414</v>
      </c>
      <c r="B835" s="928" t="s">
        <v>1835</v>
      </c>
      <c r="C835" s="929" t="s">
        <v>5821</v>
      </c>
      <c r="D835" s="927" t="s">
        <v>6786</v>
      </c>
      <c r="E835" s="927" t="s">
        <v>1973</v>
      </c>
      <c r="F835" s="12" t="s">
        <v>6769</v>
      </c>
      <c r="G835" s="80">
        <v>1</v>
      </c>
      <c r="H835" s="927" t="s">
        <v>6682</v>
      </c>
      <c r="I835" s="15" t="s">
        <v>1974</v>
      </c>
      <c r="J835" s="13" t="s">
        <v>1975</v>
      </c>
      <c r="K835" s="994">
        <v>1</v>
      </c>
      <c r="L835" s="941"/>
      <c r="M835" s="941"/>
    </row>
    <row r="836" spans="1:13" s="3" customFormat="1" ht="11.25" x14ac:dyDescent="0.25">
      <c r="A836" s="927"/>
      <c r="B836" s="928"/>
      <c r="C836" s="929"/>
      <c r="D836" s="927"/>
      <c r="E836" s="927"/>
      <c r="F836" s="12" t="s">
        <v>6770</v>
      </c>
      <c r="G836" s="80">
        <v>1</v>
      </c>
      <c r="H836" s="927"/>
      <c r="I836" s="15" t="s">
        <v>1954</v>
      </c>
      <c r="J836" s="13" t="s">
        <v>1977</v>
      </c>
      <c r="K836" s="994"/>
      <c r="L836" s="944"/>
      <c r="M836" s="944"/>
    </row>
    <row r="837" spans="1:13" s="3" customFormat="1" ht="11.25" x14ac:dyDescent="0.25">
      <c r="A837" s="927"/>
      <c r="B837" s="928"/>
      <c r="C837" s="929"/>
      <c r="D837" s="927"/>
      <c r="E837" s="927"/>
      <c r="F837" s="12" t="s">
        <v>6749</v>
      </c>
      <c r="G837" s="80">
        <v>1</v>
      </c>
      <c r="H837" s="927"/>
      <c r="I837" s="15" t="s">
        <v>1050</v>
      </c>
      <c r="J837" s="13"/>
      <c r="K837" s="994"/>
      <c r="L837" s="944"/>
      <c r="M837" s="944"/>
    </row>
    <row r="838" spans="1:13" s="3" customFormat="1" ht="11.25" x14ac:dyDescent="0.25">
      <c r="A838" s="927"/>
      <c r="B838" s="928"/>
      <c r="C838" s="929"/>
      <c r="D838" s="927"/>
      <c r="E838" s="927"/>
      <c r="F838" s="12" t="s">
        <v>6771</v>
      </c>
      <c r="G838" s="80">
        <v>1</v>
      </c>
      <c r="H838" s="927"/>
      <c r="I838" s="15" t="s">
        <v>1960</v>
      </c>
      <c r="J838" s="13" t="s">
        <v>1979</v>
      </c>
      <c r="K838" s="994"/>
      <c r="L838" s="944"/>
      <c r="M838" s="944"/>
    </row>
    <row r="839" spans="1:13" s="3" customFormat="1" ht="11.25" x14ac:dyDescent="0.25">
      <c r="A839" s="927"/>
      <c r="B839" s="928"/>
      <c r="C839" s="929"/>
      <c r="D839" s="927"/>
      <c r="E839" s="927"/>
      <c r="F839" s="12" t="s">
        <v>1956</v>
      </c>
      <c r="G839" s="80">
        <v>1</v>
      </c>
      <c r="H839" s="927"/>
      <c r="I839" s="15" t="s">
        <v>1050</v>
      </c>
      <c r="J839" s="13"/>
      <c r="K839" s="994"/>
      <c r="L839" s="944"/>
      <c r="M839" s="944"/>
    </row>
    <row r="840" spans="1:13" s="3" customFormat="1" ht="11.25" x14ac:dyDescent="0.25">
      <c r="A840" s="927"/>
      <c r="B840" s="928"/>
      <c r="C840" s="929"/>
      <c r="D840" s="927"/>
      <c r="E840" s="927"/>
      <c r="F840" s="12" t="s">
        <v>6772</v>
      </c>
      <c r="G840" s="80">
        <v>1</v>
      </c>
      <c r="H840" s="927"/>
      <c r="I840" s="15" t="s">
        <v>1981</v>
      </c>
      <c r="J840" s="13" t="s">
        <v>1982</v>
      </c>
      <c r="K840" s="994"/>
      <c r="L840" s="944"/>
      <c r="M840" s="944"/>
    </row>
    <row r="841" spans="1:13" s="3" customFormat="1" ht="11.25" x14ac:dyDescent="0.25">
      <c r="A841" s="927"/>
      <c r="B841" s="928"/>
      <c r="C841" s="929"/>
      <c r="D841" s="927"/>
      <c r="E841" s="927"/>
      <c r="F841" s="12" t="s">
        <v>2040</v>
      </c>
      <c r="G841" s="80">
        <v>11</v>
      </c>
      <c r="H841" s="927"/>
      <c r="I841" s="15" t="s">
        <v>1954</v>
      </c>
      <c r="J841" s="13" t="s">
        <v>1984</v>
      </c>
      <c r="K841" s="994"/>
      <c r="L841" s="944"/>
      <c r="M841" s="944"/>
    </row>
    <row r="842" spans="1:13" s="3" customFormat="1" ht="11.25" x14ac:dyDescent="0.25">
      <c r="A842" s="927"/>
      <c r="B842" s="928"/>
      <c r="C842" s="929"/>
      <c r="D842" s="927"/>
      <c r="E842" s="927"/>
      <c r="F842" s="12" t="s">
        <v>6773</v>
      </c>
      <c r="G842" s="80">
        <v>10</v>
      </c>
      <c r="H842" s="927"/>
      <c r="I842" s="15" t="s">
        <v>1954</v>
      </c>
      <c r="J842" s="13" t="s">
        <v>1984</v>
      </c>
      <c r="K842" s="994"/>
      <c r="L842" s="944"/>
      <c r="M842" s="944"/>
    </row>
    <row r="843" spans="1:13" s="3" customFormat="1" ht="11.25" x14ac:dyDescent="0.25">
      <c r="A843" s="927"/>
      <c r="B843" s="928"/>
      <c r="C843" s="929"/>
      <c r="D843" s="927"/>
      <c r="E843" s="927"/>
      <c r="F843" s="12" t="s">
        <v>6774</v>
      </c>
      <c r="G843" s="80">
        <v>1</v>
      </c>
      <c r="H843" s="927"/>
      <c r="I843" s="15" t="s">
        <v>1987</v>
      </c>
      <c r="J843" s="13">
        <v>649208</v>
      </c>
      <c r="K843" s="994"/>
      <c r="L843" s="942"/>
      <c r="M843" s="942"/>
    </row>
    <row r="844" spans="1:13" s="3" customFormat="1" ht="11.25" x14ac:dyDescent="0.25">
      <c r="A844" s="927" t="s">
        <v>7415</v>
      </c>
      <c r="B844" s="928" t="s">
        <v>1835</v>
      </c>
      <c r="C844" s="929" t="s">
        <v>5821</v>
      </c>
      <c r="D844" s="927" t="s">
        <v>6786</v>
      </c>
      <c r="E844" s="927" t="s">
        <v>1973</v>
      </c>
      <c r="F844" s="12" t="s">
        <v>6775</v>
      </c>
      <c r="G844" s="80">
        <v>1</v>
      </c>
      <c r="H844" s="927" t="s">
        <v>6682</v>
      </c>
      <c r="I844" s="15" t="s">
        <v>1974</v>
      </c>
      <c r="J844" s="13" t="s">
        <v>1975</v>
      </c>
      <c r="K844" s="1056">
        <v>1</v>
      </c>
      <c r="L844" s="941"/>
      <c r="M844" s="941"/>
    </row>
    <row r="845" spans="1:13" s="3" customFormat="1" ht="11.25" x14ac:dyDescent="0.25">
      <c r="A845" s="927"/>
      <c r="B845" s="928"/>
      <c r="C845" s="929"/>
      <c r="D845" s="927"/>
      <c r="E845" s="927"/>
      <c r="F845" s="12" t="s">
        <v>6776</v>
      </c>
      <c r="G845" s="80">
        <v>1</v>
      </c>
      <c r="H845" s="927"/>
      <c r="I845" s="15" t="s">
        <v>1954</v>
      </c>
      <c r="J845" s="13" t="s">
        <v>1977</v>
      </c>
      <c r="K845" s="1056"/>
      <c r="L845" s="944"/>
      <c r="M845" s="944"/>
    </row>
    <row r="846" spans="1:13" s="3" customFormat="1" ht="11.25" x14ac:dyDescent="0.25">
      <c r="A846" s="927"/>
      <c r="B846" s="928"/>
      <c r="C846" s="929"/>
      <c r="D846" s="927"/>
      <c r="E846" s="927"/>
      <c r="F846" s="12" t="s">
        <v>6749</v>
      </c>
      <c r="G846" s="80">
        <v>1</v>
      </c>
      <c r="H846" s="927"/>
      <c r="I846" s="15" t="s">
        <v>1050</v>
      </c>
      <c r="J846" s="13"/>
      <c r="K846" s="1056"/>
      <c r="L846" s="944"/>
      <c r="M846" s="944"/>
    </row>
    <row r="847" spans="1:13" s="3" customFormat="1" ht="11.25" x14ac:dyDescent="0.25">
      <c r="A847" s="927"/>
      <c r="B847" s="928"/>
      <c r="C847" s="929"/>
      <c r="D847" s="927"/>
      <c r="E847" s="927"/>
      <c r="F847" s="12" t="s">
        <v>6771</v>
      </c>
      <c r="G847" s="80">
        <v>1</v>
      </c>
      <c r="H847" s="927"/>
      <c r="I847" s="15" t="s">
        <v>1960</v>
      </c>
      <c r="J847" s="13" t="s">
        <v>1979</v>
      </c>
      <c r="K847" s="1056"/>
      <c r="L847" s="944"/>
      <c r="M847" s="944"/>
    </row>
    <row r="848" spans="1:13" s="3" customFormat="1" ht="11.25" x14ac:dyDescent="0.25">
      <c r="A848" s="927"/>
      <c r="B848" s="928"/>
      <c r="C848" s="929"/>
      <c r="D848" s="927"/>
      <c r="E848" s="927"/>
      <c r="F848" s="12" t="s">
        <v>6749</v>
      </c>
      <c r="G848" s="80">
        <v>1</v>
      </c>
      <c r="H848" s="927"/>
      <c r="I848" s="15" t="s">
        <v>1050</v>
      </c>
      <c r="J848" s="13"/>
      <c r="K848" s="1056"/>
      <c r="L848" s="944"/>
      <c r="M848" s="944"/>
    </row>
    <row r="849" spans="1:13" s="3" customFormat="1" ht="11.25" x14ac:dyDescent="0.25">
      <c r="A849" s="927"/>
      <c r="B849" s="928"/>
      <c r="C849" s="929"/>
      <c r="D849" s="927"/>
      <c r="E849" s="927"/>
      <c r="F849" s="12" t="s">
        <v>6772</v>
      </c>
      <c r="G849" s="80">
        <v>1</v>
      </c>
      <c r="H849" s="927"/>
      <c r="I849" s="15" t="s">
        <v>1981</v>
      </c>
      <c r="J849" s="13" t="s">
        <v>1982</v>
      </c>
      <c r="K849" s="1056"/>
      <c r="L849" s="944"/>
      <c r="M849" s="944"/>
    </row>
    <row r="850" spans="1:13" s="3" customFormat="1" ht="11.25" x14ac:dyDescent="0.25">
      <c r="A850" s="927"/>
      <c r="B850" s="928"/>
      <c r="C850" s="929"/>
      <c r="D850" s="927"/>
      <c r="E850" s="927"/>
      <c r="F850" s="12" t="s">
        <v>6777</v>
      </c>
      <c r="G850" s="80">
        <v>1</v>
      </c>
      <c r="H850" s="927"/>
      <c r="I850" s="15" t="s">
        <v>1987</v>
      </c>
      <c r="J850" s="13">
        <v>684064</v>
      </c>
      <c r="K850" s="1056"/>
      <c r="L850" s="944"/>
      <c r="M850" s="944"/>
    </row>
    <row r="851" spans="1:13" s="3" customFormat="1" ht="11.25" x14ac:dyDescent="0.25">
      <c r="A851" s="927"/>
      <c r="B851" s="928"/>
      <c r="C851" s="929"/>
      <c r="D851" s="927"/>
      <c r="E851" s="927"/>
      <c r="F851" s="12" t="s">
        <v>2040</v>
      </c>
      <c r="G851" s="80">
        <v>10</v>
      </c>
      <c r="H851" s="927"/>
      <c r="I851" s="15" t="s">
        <v>1954</v>
      </c>
      <c r="J851" s="13" t="s">
        <v>1984</v>
      </c>
      <c r="K851" s="1056"/>
      <c r="L851" s="944"/>
      <c r="M851" s="944"/>
    </row>
    <row r="852" spans="1:13" s="3" customFormat="1" ht="11.25" x14ac:dyDescent="0.25">
      <c r="A852" s="927"/>
      <c r="B852" s="928"/>
      <c r="C852" s="929"/>
      <c r="D852" s="927"/>
      <c r="E852" s="927"/>
      <c r="F852" s="12" t="s">
        <v>6778</v>
      </c>
      <c r="G852" s="80">
        <v>1</v>
      </c>
      <c r="H852" s="927"/>
      <c r="I852" s="15" t="s">
        <v>1954</v>
      </c>
      <c r="J852" s="13" t="s">
        <v>1991</v>
      </c>
      <c r="K852" s="1056"/>
      <c r="L852" s="944"/>
      <c r="M852" s="944"/>
    </row>
    <row r="853" spans="1:13" s="3" customFormat="1" ht="11.25" x14ac:dyDescent="0.25">
      <c r="A853" s="927"/>
      <c r="B853" s="928"/>
      <c r="C853" s="929"/>
      <c r="D853" s="927"/>
      <c r="E853" s="927"/>
      <c r="F853" s="12" t="s">
        <v>6779</v>
      </c>
      <c r="G853" s="80">
        <v>1</v>
      </c>
      <c r="H853" s="927"/>
      <c r="I853" s="15" t="s">
        <v>1954</v>
      </c>
      <c r="J853" s="13" t="s">
        <v>1984</v>
      </c>
      <c r="K853" s="1056"/>
      <c r="L853" s="944"/>
      <c r="M853" s="944"/>
    </row>
    <row r="854" spans="1:13" s="3" customFormat="1" ht="11.25" x14ac:dyDescent="0.25">
      <c r="A854" s="927"/>
      <c r="B854" s="928"/>
      <c r="C854" s="929"/>
      <c r="D854" s="927"/>
      <c r="E854" s="927"/>
      <c r="F854" s="12" t="s">
        <v>6773</v>
      </c>
      <c r="G854" s="80">
        <v>9</v>
      </c>
      <c r="H854" s="927"/>
      <c r="I854" s="15" t="s">
        <v>1954</v>
      </c>
      <c r="J854" s="13" t="s">
        <v>1984</v>
      </c>
      <c r="K854" s="1056"/>
      <c r="L854" s="944"/>
      <c r="M854" s="944"/>
    </row>
    <row r="855" spans="1:13" s="3" customFormat="1" ht="11.25" x14ac:dyDescent="0.25">
      <c r="A855" s="927"/>
      <c r="B855" s="928"/>
      <c r="C855" s="929"/>
      <c r="D855" s="927"/>
      <c r="E855" s="927"/>
      <c r="F855" s="12" t="s">
        <v>6774</v>
      </c>
      <c r="G855" s="80">
        <v>1</v>
      </c>
      <c r="H855" s="927"/>
      <c r="I855" s="15" t="s">
        <v>1987</v>
      </c>
      <c r="J855" s="13">
        <v>649208</v>
      </c>
      <c r="K855" s="1056"/>
      <c r="L855" s="944"/>
      <c r="M855" s="944"/>
    </row>
    <row r="856" spans="1:13" s="3" customFormat="1" ht="11.25" x14ac:dyDescent="0.25">
      <c r="A856" s="927"/>
      <c r="B856" s="928"/>
      <c r="C856" s="929"/>
      <c r="D856" s="927"/>
      <c r="E856" s="927"/>
      <c r="F856" s="12" t="s">
        <v>6780</v>
      </c>
      <c r="G856" s="80">
        <v>1</v>
      </c>
      <c r="H856" s="927"/>
      <c r="I856" s="15" t="s">
        <v>1118</v>
      </c>
      <c r="J856" s="13" t="s">
        <v>1994</v>
      </c>
      <c r="K856" s="1056"/>
      <c r="L856" s="942"/>
      <c r="M856" s="942"/>
    </row>
    <row r="857" spans="1:13" s="3" customFormat="1" ht="11.25" x14ac:dyDescent="0.25">
      <c r="A857" s="927" t="s">
        <v>7416</v>
      </c>
      <c r="B857" s="928" t="s">
        <v>1835</v>
      </c>
      <c r="C857" s="929" t="s">
        <v>5821</v>
      </c>
      <c r="D857" s="927" t="s">
        <v>6786</v>
      </c>
      <c r="E857" s="927" t="s">
        <v>1995</v>
      </c>
      <c r="F857" s="12" t="s">
        <v>6781</v>
      </c>
      <c r="G857" s="80">
        <v>1</v>
      </c>
      <c r="H857" s="927" t="s">
        <v>6682</v>
      </c>
      <c r="I857" s="15" t="s">
        <v>1974</v>
      </c>
      <c r="J857" s="13" t="s">
        <v>1975</v>
      </c>
      <c r="K857" s="1056">
        <v>1</v>
      </c>
      <c r="L857" s="941"/>
      <c r="M857" s="941"/>
    </row>
    <row r="858" spans="1:13" s="3" customFormat="1" ht="11.25" x14ac:dyDescent="0.25">
      <c r="A858" s="927"/>
      <c r="B858" s="928"/>
      <c r="C858" s="929"/>
      <c r="D858" s="927"/>
      <c r="E858" s="927"/>
      <c r="F858" s="12" t="s">
        <v>6770</v>
      </c>
      <c r="G858" s="80">
        <v>1</v>
      </c>
      <c r="H858" s="927"/>
      <c r="I858" s="15" t="s">
        <v>1954</v>
      </c>
      <c r="J858" s="13" t="s">
        <v>1977</v>
      </c>
      <c r="K858" s="1056"/>
      <c r="L858" s="944"/>
      <c r="M858" s="944"/>
    </row>
    <row r="859" spans="1:13" s="3" customFormat="1" ht="11.25" x14ac:dyDescent="0.25">
      <c r="A859" s="927"/>
      <c r="B859" s="928"/>
      <c r="C859" s="929"/>
      <c r="D859" s="927"/>
      <c r="E859" s="927"/>
      <c r="F859" s="12" t="s">
        <v>6749</v>
      </c>
      <c r="G859" s="80">
        <v>1</v>
      </c>
      <c r="H859" s="927"/>
      <c r="I859" s="15" t="s">
        <v>1050</v>
      </c>
      <c r="J859" s="13"/>
      <c r="K859" s="1056"/>
      <c r="L859" s="944"/>
      <c r="M859" s="944"/>
    </row>
    <row r="860" spans="1:13" s="3" customFormat="1" ht="11.25" x14ac:dyDescent="0.25">
      <c r="A860" s="927"/>
      <c r="B860" s="928"/>
      <c r="C860" s="929"/>
      <c r="D860" s="927"/>
      <c r="E860" s="927"/>
      <c r="F860" s="12" t="s">
        <v>6771</v>
      </c>
      <c r="G860" s="80">
        <v>1</v>
      </c>
      <c r="H860" s="927"/>
      <c r="I860" s="15" t="s">
        <v>1960</v>
      </c>
      <c r="J860" s="13" t="s">
        <v>1979</v>
      </c>
      <c r="K860" s="1056"/>
      <c r="L860" s="944"/>
      <c r="M860" s="944"/>
    </row>
    <row r="861" spans="1:13" s="3" customFormat="1" ht="11.25" x14ac:dyDescent="0.25">
      <c r="A861" s="927"/>
      <c r="B861" s="928"/>
      <c r="C861" s="929"/>
      <c r="D861" s="927"/>
      <c r="E861" s="927"/>
      <c r="F861" s="12" t="s">
        <v>6749</v>
      </c>
      <c r="G861" s="80">
        <v>1</v>
      </c>
      <c r="H861" s="927"/>
      <c r="I861" s="15" t="s">
        <v>1050</v>
      </c>
      <c r="J861" s="13"/>
      <c r="K861" s="1056"/>
      <c r="L861" s="944"/>
      <c r="M861" s="944"/>
    </row>
    <row r="862" spans="1:13" s="3" customFormat="1" ht="11.25" x14ac:dyDescent="0.25">
      <c r="A862" s="927"/>
      <c r="B862" s="928"/>
      <c r="C862" s="929"/>
      <c r="D862" s="927"/>
      <c r="E862" s="927"/>
      <c r="F862" s="12" t="s">
        <v>6772</v>
      </c>
      <c r="G862" s="80">
        <v>1</v>
      </c>
      <c r="H862" s="927"/>
      <c r="I862" s="15" t="s">
        <v>1981</v>
      </c>
      <c r="J862" s="13" t="s">
        <v>1982</v>
      </c>
      <c r="K862" s="1056"/>
      <c r="L862" s="944"/>
      <c r="M862" s="944"/>
    </row>
    <row r="863" spans="1:13" s="3" customFormat="1" ht="11.25" x14ac:dyDescent="0.25">
      <c r="A863" s="927"/>
      <c r="B863" s="928"/>
      <c r="C863" s="929"/>
      <c r="D863" s="927"/>
      <c r="E863" s="927"/>
      <c r="F863" s="12" t="s">
        <v>2040</v>
      </c>
      <c r="G863" s="80">
        <v>10</v>
      </c>
      <c r="H863" s="927"/>
      <c r="I863" s="15" t="s">
        <v>1954</v>
      </c>
      <c r="J863" s="13" t="s">
        <v>1984</v>
      </c>
      <c r="K863" s="1056"/>
      <c r="L863" s="944"/>
      <c r="M863" s="944"/>
    </row>
    <row r="864" spans="1:13" s="3" customFormat="1" ht="11.25" x14ac:dyDescent="0.25">
      <c r="A864" s="927"/>
      <c r="B864" s="928"/>
      <c r="C864" s="929"/>
      <c r="D864" s="927"/>
      <c r="E864" s="927"/>
      <c r="F864" s="12" t="s">
        <v>6773</v>
      </c>
      <c r="G864" s="80">
        <v>10</v>
      </c>
      <c r="H864" s="927"/>
      <c r="I864" s="15" t="s">
        <v>1954</v>
      </c>
      <c r="J864" s="13" t="s">
        <v>1984</v>
      </c>
      <c r="K864" s="1056"/>
      <c r="L864" s="944"/>
      <c r="M864" s="944"/>
    </row>
    <row r="865" spans="1:13" s="3" customFormat="1" ht="11.25" x14ac:dyDescent="0.25">
      <c r="A865" s="927"/>
      <c r="B865" s="928"/>
      <c r="C865" s="929"/>
      <c r="D865" s="927"/>
      <c r="E865" s="927"/>
      <c r="F865" s="12" t="s">
        <v>6774</v>
      </c>
      <c r="G865" s="80">
        <v>1</v>
      </c>
      <c r="H865" s="927"/>
      <c r="I865" s="15" t="s">
        <v>1987</v>
      </c>
      <c r="J865" s="13">
        <v>649208</v>
      </c>
      <c r="K865" s="1056"/>
      <c r="L865" s="942"/>
      <c r="M865" s="942"/>
    </row>
    <row r="866" spans="1:13" s="3" customFormat="1" ht="11.25" x14ac:dyDescent="0.25">
      <c r="A866" s="927" t="s">
        <v>7417</v>
      </c>
      <c r="B866" s="928" t="s">
        <v>1835</v>
      </c>
      <c r="C866" s="929" t="s">
        <v>5821</v>
      </c>
      <c r="D866" s="927" t="s">
        <v>6786</v>
      </c>
      <c r="E866" s="927" t="s">
        <v>1995</v>
      </c>
      <c r="F866" s="12" t="s">
        <v>6782</v>
      </c>
      <c r="G866" s="80">
        <v>1</v>
      </c>
      <c r="H866" s="927" t="s">
        <v>6682</v>
      </c>
      <c r="I866" s="15" t="s">
        <v>1974</v>
      </c>
      <c r="J866" s="13" t="s">
        <v>1975</v>
      </c>
      <c r="K866" s="1056">
        <v>1</v>
      </c>
      <c r="L866" s="941"/>
      <c r="M866" s="941"/>
    </row>
    <row r="867" spans="1:13" s="3" customFormat="1" ht="11.25" x14ac:dyDescent="0.25">
      <c r="A867" s="927"/>
      <c r="B867" s="928"/>
      <c r="C867" s="929"/>
      <c r="D867" s="927"/>
      <c r="E867" s="927"/>
      <c r="F867" s="12" t="s">
        <v>6776</v>
      </c>
      <c r="G867" s="80">
        <v>1</v>
      </c>
      <c r="H867" s="927"/>
      <c r="I867" s="15" t="s">
        <v>1954</v>
      </c>
      <c r="J867" s="13" t="s">
        <v>1977</v>
      </c>
      <c r="K867" s="1056"/>
      <c r="L867" s="944"/>
      <c r="M867" s="944"/>
    </row>
    <row r="868" spans="1:13" s="3" customFormat="1" ht="11.25" x14ac:dyDescent="0.25">
      <c r="A868" s="927"/>
      <c r="B868" s="928"/>
      <c r="C868" s="929"/>
      <c r="D868" s="927"/>
      <c r="E868" s="927"/>
      <c r="F868" s="12" t="s">
        <v>6749</v>
      </c>
      <c r="G868" s="80">
        <v>1</v>
      </c>
      <c r="H868" s="927"/>
      <c r="I868" s="15" t="s">
        <v>1050</v>
      </c>
      <c r="J868" s="13"/>
      <c r="K868" s="1056"/>
      <c r="L868" s="944"/>
      <c r="M868" s="944"/>
    </row>
    <row r="869" spans="1:13" s="3" customFormat="1" ht="11.25" x14ac:dyDescent="0.25">
      <c r="A869" s="927"/>
      <c r="B869" s="928"/>
      <c r="C869" s="929"/>
      <c r="D869" s="927"/>
      <c r="E869" s="927"/>
      <c r="F869" s="12" t="s">
        <v>6771</v>
      </c>
      <c r="G869" s="80">
        <v>1</v>
      </c>
      <c r="H869" s="927"/>
      <c r="I869" s="15" t="s">
        <v>1960</v>
      </c>
      <c r="J869" s="13" t="s">
        <v>1979</v>
      </c>
      <c r="K869" s="1056"/>
      <c r="L869" s="944"/>
      <c r="M869" s="944"/>
    </row>
    <row r="870" spans="1:13" s="3" customFormat="1" ht="11.25" x14ac:dyDescent="0.25">
      <c r="A870" s="927"/>
      <c r="B870" s="928"/>
      <c r="C870" s="929"/>
      <c r="D870" s="927"/>
      <c r="E870" s="927"/>
      <c r="F870" s="12" t="s">
        <v>6749</v>
      </c>
      <c r="G870" s="80">
        <v>1</v>
      </c>
      <c r="H870" s="927"/>
      <c r="I870" s="15" t="s">
        <v>1050</v>
      </c>
      <c r="J870" s="13"/>
      <c r="K870" s="1056"/>
      <c r="L870" s="944"/>
      <c r="M870" s="944"/>
    </row>
    <row r="871" spans="1:13" s="3" customFormat="1" ht="11.25" x14ac:dyDescent="0.25">
      <c r="A871" s="927"/>
      <c r="B871" s="928"/>
      <c r="C871" s="929"/>
      <c r="D871" s="927"/>
      <c r="E871" s="927"/>
      <c r="F871" s="12" t="s">
        <v>6772</v>
      </c>
      <c r="G871" s="80">
        <v>1</v>
      </c>
      <c r="H871" s="927"/>
      <c r="I871" s="15" t="s">
        <v>1981</v>
      </c>
      <c r="J871" s="13" t="s">
        <v>1982</v>
      </c>
      <c r="K871" s="1056"/>
      <c r="L871" s="944"/>
      <c r="M871" s="944"/>
    </row>
    <row r="872" spans="1:13" s="3" customFormat="1" ht="11.25" x14ac:dyDescent="0.25">
      <c r="A872" s="927"/>
      <c r="B872" s="928"/>
      <c r="C872" s="929"/>
      <c r="D872" s="927"/>
      <c r="E872" s="927"/>
      <c r="F872" s="12" t="s">
        <v>6777</v>
      </c>
      <c r="G872" s="80">
        <v>1</v>
      </c>
      <c r="H872" s="927"/>
      <c r="I872" s="15" t="s">
        <v>1987</v>
      </c>
      <c r="J872" s="13">
        <v>684064</v>
      </c>
      <c r="K872" s="1056"/>
      <c r="L872" s="944"/>
      <c r="M872" s="944"/>
    </row>
    <row r="873" spans="1:13" s="3" customFormat="1" ht="11.25" x14ac:dyDescent="0.25">
      <c r="A873" s="927"/>
      <c r="B873" s="928"/>
      <c r="C873" s="929"/>
      <c r="D873" s="927"/>
      <c r="E873" s="927"/>
      <c r="F873" s="12" t="s">
        <v>2040</v>
      </c>
      <c r="G873" s="80">
        <v>10</v>
      </c>
      <c r="H873" s="927"/>
      <c r="I873" s="15" t="s">
        <v>1954</v>
      </c>
      <c r="J873" s="13" t="s">
        <v>1984</v>
      </c>
      <c r="K873" s="1056"/>
      <c r="L873" s="944"/>
      <c r="M873" s="944"/>
    </row>
    <row r="874" spans="1:13" s="3" customFormat="1" ht="11.25" x14ac:dyDescent="0.25">
      <c r="A874" s="927"/>
      <c r="B874" s="928"/>
      <c r="C874" s="929"/>
      <c r="D874" s="927"/>
      <c r="E874" s="927"/>
      <c r="F874" s="12" t="s">
        <v>6778</v>
      </c>
      <c r="G874" s="80">
        <v>1</v>
      </c>
      <c r="H874" s="927"/>
      <c r="I874" s="15" t="s">
        <v>1954</v>
      </c>
      <c r="J874" s="13" t="s">
        <v>1991</v>
      </c>
      <c r="K874" s="1056"/>
      <c r="L874" s="944"/>
      <c r="M874" s="944"/>
    </row>
    <row r="875" spans="1:13" s="3" customFormat="1" ht="11.25" x14ac:dyDescent="0.25">
      <c r="A875" s="927"/>
      <c r="B875" s="928"/>
      <c r="C875" s="929"/>
      <c r="D875" s="927"/>
      <c r="E875" s="927"/>
      <c r="F875" s="12" t="s">
        <v>6779</v>
      </c>
      <c r="G875" s="80">
        <v>1</v>
      </c>
      <c r="H875" s="927"/>
      <c r="I875" s="15" t="s">
        <v>1954</v>
      </c>
      <c r="J875" s="13" t="s">
        <v>1984</v>
      </c>
      <c r="K875" s="1056"/>
      <c r="L875" s="944"/>
      <c r="M875" s="944"/>
    </row>
    <row r="876" spans="1:13" s="3" customFormat="1" ht="11.25" x14ac:dyDescent="0.25">
      <c r="A876" s="927"/>
      <c r="B876" s="928"/>
      <c r="C876" s="929"/>
      <c r="D876" s="927"/>
      <c r="E876" s="927"/>
      <c r="F876" s="12" t="s">
        <v>6773</v>
      </c>
      <c r="G876" s="80">
        <v>9</v>
      </c>
      <c r="H876" s="927"/>
      <c r="I876" s="15" t="s">
        <v>1954</v>
      </c>
      <c r="J876" s="13" t="s">
        <v>1984</v>
      </c>
      <c r="K876" s="1056"/>
      <c r="L876" s="944"/>
      <c r="M876" s="944"/>
    </row>
    <row r="877" spans="1:13" s="3" customFormat="1" ht="11.25" x14ac:dyDescent="0.25">
      <c r="A877" s="927"/>
      <c r="B877" s="928"/>
      <c r="C877" s="929"/>
      <c r="D877" s="927"/>
      <c r="E877" s="927"/>
      <c r="F877" s="12" t="s">
        <v>6774</v>
      </c>
      <c r="G877" s="80">
        <v>1</v>
      </c>
      <c r="H877" s="927"/>
      <c r="I877" s="15" t="s">
        <v>1987</v>
      </c>
      <c r="J877" s="13">
        <v>649208</v>
      </c>
      <c r="K877" s="1056"/>
      <c r="L877" s="944"/>
      <c r="M877" s="944"/>
    </row>
    <row r="878" spans="1:13" s="3" customFormat="1" ht="11.25" x14ac:dyDescent="0.25">
      <c r="A878" s="927"/>
      <c r="B878" s="928"/>
      <c r="C878" s="929"/>
      <c r="D878" s="927"/>
      <c r="E878" s="927"/>
      <c r="F878" s="12" t="s">
        <v>6780</v>
      </c>
      <c r="G878" s="80">
        <v>1</v>
      </c>
      <c r="H878" s="927"/>
      <c r="I878" s="15" t="s">
        <v>1118</v>
      </c>
      <c r="J878" s="13" t="s">
        <v>1994</v>
      </c>
      <c r="K878" s="1056"/>
      <c r="L878" s="942"/>
      <c r="M878" s="942"/>
    </row>
    <row r="879" spans="1:13" s="3" customFormat="1" ht="11.25" x14ac:dyDescent="0.25">
      <c r="A879" s="927" t="s">
        <v>7418</v>
      </c>
      <c r="B879" s="928" t="s">
        <v>1835</v>
      </c>
      <c r="C879" s="929" t="s">
        <v>5821</v>
      </c>
      <c r="D879" s="927" t="s">
        <v>6786</v>
      </c>
      <c r="E879" s="927" t="s">
        <v>1996</v>
      </c>
      <c r="F879" s="12" t="s">
        <v>6783</v>
      </c>
      <c r="G879" s="80">
        <v>1</v>
      </c>
      <c r="H879" s="927" t="s">
        <v>6682</v>
      </c>
      <c r="I879" s="15" t="s">
        <v>1974</v>
      </c>
      <c r="J879" s="13" t="s">
        <v>1975</v>
      </c>
      <c r="K879" s="1056">
        <v>1</v>
      </c>
      <c r="L879" s="941"/>
      <c r="M879" s="941"/>
    </row>
    <row r="880" spans="1:13" s="3" customFormat="1" ht="11.25" x14ac:dyDescent="0.25">
      <c r="A880" s="927"/>
      <c r="B880" s="928"/>
      <c r="C880" s="929"/>
      <c r="D880" s="927"/>
      <c r="E880" s="927"/>
      <c r="F880" s="12" t="s">
        <v>1976</v>
      </c>
      <c r="G880" s="80">
        <v>1</v>
      </c>
      <c r="H880" s="927"/>
      <c r="I880" s="15" t="s">
        <v>1954</v>
      </c>
      <c r="J880" s="13" t="s">
        <v>1977</v>
      </c>
      <c r="K880" s="1056"/>
      <c r="L880" s="944"/>
      <c r="M880" s="944"/>
    </row>
    <row r="881" spans="1:13" s="3" customFormat="1" ht="11.25" x14ac:dyDescent="0.25">
      <c r="A881" s="927"/>
      <c r="B881" s="928"/>
      <c r="C881" s="929"/>
      <c r="D881" s="927"/>
      <c r="E881" s="927"/>
      <c r="F881" s="12" t="s">
        <v>6749</v>
      </c>
      <c r="G881" s="80">
        <v>1</v>
      </c>
      <c r="H881" s="927"/>
      <c r="I881" s="15" t="s">
        <v>1050</v>
      </c>
      <c r="J881" s="13"/>
      <c r="K881" s="1056"/>
      <c r="L881" s="944"/>
      <c r="M881" s="944"/>
    </row>
    <row r="882" spans="1:13" s="3" customFormat="1" ht="11.25" x14ac:dyDescent="0.25">
      <c r="A882" s="927"/>
      <c r="B882" s="928"/>
      <c r="C882" s="929"/>
      <c r="D882" s="927"/>
      <c r="E882" s="927"/>
      <c r="F882" s="12" t="s">
        <v>6771</v>
      </c>
      <c r="G882" s="80">
        <v>1</v>
      </c>
      <c r="H882" s="927"/>
      <c r="I882" s="15" t="s">
        <v>1960</v>
      </c>
      <c r="J882" s="13" t="s">
        <v>1979</v>
      </c>
      <c r="K882" s="1056"/>
      <c r="L882" s="944"/>
      <c r="M882" s="944"/>
    </row>
    <row r="883" spans="1:13" s="3" customFormat="1" ht="11.25" x14ac:dyDescent="0.25">
      <c r="A883" s="927"/>
      <c r="B883" s="928"/>
      <c r="C883" s="929"/>
      <c r="D883" s="927"/>
      <c r="E883" s="927"/>
      <c r="F883" s="12" t="s">
        <v>6749</v>
      </c>
      <c r="G883" s="80">
        <v>1</v>
      </c>
      <c r="H883" s="927"/>
      <c r="I883" s="15" t="s">
        <v>1050</v>
      </c>
      <c r="J883" s="13"/>
      <c r="K883" s="1056"/>
      <c r="L883" s="944"/>
      <c r="M883" s="944"/>
    </row>
    <row r="884" spans="1:13" s="3" customFormat="1" ht="11.25" x14ac:dyDescent="0.25">
      <c r="A884" s="927"/>
      <c r="B884" s="928"/>
      <c r="C884" s="929"/>
      <c r="D884" s="927"/>
      <c r="E884" s="927"/>
      <c r="F884" s="12" t="s">
        <v>6772</v>
      </c>
      <c r="G884" s="80">
        <v>1</v>
      </c>
      <c r="H884" s="927"/>
      <c r="I884" s="15" t="s">
        <v>1981</v>
      </c>
      <c r="J884" s="13" t="s">
        <v>1982</v>
      </c>
      <c r="K884" s="1056"/>
      <c r="L884" s="944"/>
      <c r="M884" s="944"/>
    </row>
    <row r="885" spans="1:13" s="3" customFormat="1" ht="11.25" x14ac:dyDescent="0.25">
      <c r="A885" s="927"/>
      <c r="B885" s="928"/>
      <c r="C885" s="929"/>
      <c r="D885" s="927"/>
      <c r="E885" s="927"/>
      <c r="F885" s="12" t="s">
        <v>2040</v>
      </c>
      <c r="G885" s="80">
        <v>20</v>
      </c>
      <c r="H885" s="927"/>
      <c r="I885" s="15" t="s">
        <v>1954</v>
      </c>
      <c r="J885" s="13" t="s">
        <v>1984</v>
      </c>
      <c r="K885" s="1056"/>
      <c r="L885" s="944"/>
      <c r="M885" s="944"/>
    </row>
    <row r="886" spans="1:13" s="3" customFormat="1" ht="11.25" x14ac:dyDescent="0.25">
      <c r="A886" s="927"/>
      <c r="B886" s="928"/>
      <c r="C886" s="929"/>
      <c r="D886" s="927"/>
      <c r="E886" s="927"/>
      <c r="F886" s="12" t="s">
        <v>6773</v>
      </c>
      <c r="G886" s="80">
        <v>12</v>
      </c>
      <c r="H886" s="927"/>
      <c r="I886" s="15" t="s">
        <v>1954</v>
      </c>
      <c r="J886" s="13" t="s">
        <v>1984</v>
      </c>
      <c r="K886" s="1056"/>
      <c r="L886" s="944"/>
      <c r="M886" s="944"/>
    </row>
    <row r="887" spans="1:13" s="3" customFormat="1" ht="11.25" x14ac:dyDescent="0.25">
      <c r="A887" s="927"/>
      <c r="B887" s="928"/>
      <c r="C887" s="929"/>
      <c r="D887" s="927"/>
      <c r="E887" s="927"/>
      <c r="F887" s="12" t="s">
        <v>6774</v>
      </c>
      <c r="G887" s="80">
        <v>2</v>
      </c>
      <c r="H887" s="927"/>
      <c r="I887" s="15" t="s">
        <v>1987</v>
      </c>
      <c r="J887" s="13">
        <v>649208</v>
      </c>
      <c r="K887" s="1056"/>
      <c r="L887" s="942"/>
      <c r="M887" s="942"/>
    </row>
    <row r="888" spans="1:13" s="3" customFormat="1" ht="11.25" x14ac:dyDescent="0.25">
      <c r="A888" s="927" t="s">
        <v>7419</v>
      </c>
      <c r="B888" s="928" t="s">
        <v>1835</v>
      </c>
      <c r="C888" s="929" t="s">
        <v>5821</v>
      </c>
      <c r="D888" s="927" t="s">
        <v>6786</v>
      </c>
      <c r="E888" s="927" t="s">
        <v>1996</v>
      </c>
      <c r="F888" s="12" t="s">
        <v>6784</v>
      </c>
      <c r="G888" s="80">
        <v>1</v>
      </c>
      <c r="H888" s="927" t="s">
        <v>6682</v>
      </c>
      <c r="I888" s="15" t="s">
        <v>1974</v>
      </c>
      <c r="J888" s="13" t="s">
        <v>1975</v>
      </c>
      <c r="K888" s="1056">
        <v>1</v>
      </c>
      <c r="L888" s="941"/>
      <c r="M888" s="941"/>
    </row>
    <row r="889" spans="1:13" s="3" customFormat="1" ht="11.25" x14ac:dyDescent="0.25">
      <c r="A889" s="927"/>
      <c r="B889" s="928"/>
      <c r="C889" s="929"/>
      <c r="D889" s="927"/>
      <c r="E889" s="927"/>
      <c r="F889" s="12" t="s">
        <v>6776</v>
      </c>
      <c r="G889" s="80">
        <v>1</v>
      </c>
      <c r="H889" s="927"/>
      <c r="I889" s="15" t="s">
        <v>1954</v>
      </c>
      <c r="J889" s="13" t="s">
        <v>1977</v>
      </c>
      <c r="K889" s="1056"/>
      <c r="L889" s="944"/>
      <c r="M889" s="944"/>
    </row>
    <row r="890" spans="1:13" s="3" customFormat="1" ht="11.25" x14ac:dyDescent="0.25">
      <c r="A890" s="927"/>
      <c r="B890" s="928"/>
      <c r="C890" s="929"/>
      <c r="D890" s="927"/>
      <c r="E890" s="927"/>
      <c r="F890" s="12" t="s">
        <v>6749</v>
      </c>
      <c r="G890" s="80">
        <v>1</v>
      </c>
      <c r="H890" s="927"/>
      <c r="I890" s="15" t="s">
        <v>1050</v>
      </c>
      <c r="J890" s="13"/>
      <c r="K890" s="1056"/>
      <c r="L890" s="944"/>
      <c r="M890" s="944"/>
    </row>
    <row r="891" spans="1:13" s="3" customFormat="1" ht="11.25" x14ac:dyDescent="0.25">
      <c r="A891" s="927"/>
      <c r="B891" s="928"/>
      <c r="C891" s="929"/>
      <c r="D891" s="927"/>
      <c r="E891" s="927"/>
      <c r="F891" s="12" t="s">
        <v>6771</v>
      </c>
      <c r="G891" s="80">
        <v>1</v>
      </c>
      <c r="H891" s="927"/>
      <c r="I891" s="15" t="s">
        <v>1960</v>
      </c>
      <c r="J891" s="13" t="s">
        <v>1979</v>
      </c>
      <c r="K891" s="1056"/>
      <c r="L891" s="944"/>
      <c r="M891" s="944"/>
    </row>
    <row r="892" spans="1:13" s="3" customFormat="1" ht="11.25" x14ac:dyDescent="0.25">
      <c r="A892" s="927"/>
      <c r="B892" s="928"/>
      <c r="C892" s="929"/>
      <c r="D892" s="927"/>
      <c r="E892" s="927"/>
      <c r="F892" s="12" t="s">
        <v>6749</v>
      </c>
      <c r="G892" s="80">
        <v>1</v>
      </c>
      <c r="H892" s="927"/>
      <c r="I892" s="15" t="s">
        <v>1050</v>
      </c>
      <c r="J892" s="13"/>
      <c r="K892" s="1056"/>
      <c r="L892" s="944"/>
      <c r="M892" s="944"/>
    </row>
    <row r="893" spans="1:13" s="3" customFormat="1" ht="11.25" x14ac:dyDescent="0.25">
      <c r="A893" s="927"/>
      <c r="B893" s="928"/>
      <c r="C893" s="929"/>
      <c r="D893" s="927"/>
      <c r="E893" s="927"/>
      <c r="F893" s="12" t="s">
        <v>6772</v>
      </c>
      <c r="G893" s="80">
        <v>1</v>
      </c>
      <c r="H893" s="927"/>
      <c r="I893" s="15" t="s">
        <v>1981</v>
      </c>
      <c r="J893" s="13" t="s">
        <v>1982</v>
      </c>
      <c r="K893" s="1056"/>
      <c r="L893" s="944"/>
      <c r="M893" s="944"/>
    </row>
    <row r="894" spans="1:13" s="3" customFormat="1" ht="11.25" x14ac:dyDescent="0.25">
      <c r="A894" s="927"/>
      <c r="B894" s="928"/>
      <c r="C894" s="929"/>
      <c r="D894" s="927"/>
      <c r="E894" s="927"/>
      <c r="F894" s="12" t="s">
        <v>6777</v>
      </c>
      <c r="G894" s="80">
        <v>1</v>
      </c>
      <c r="H894" s="927"/>
      <c r="I894" s="15" t="s">
        <v>1987</v>
      </c>
      <c r="J894" s="13">
        <v>684064</v>
      </c>
      <c r="K894" s="1056"/>
      <c r="L894" s="944"/>
      <c r="M894" s="944"/>
    </row>
    <row r="895" spans="1:13" s="3" customFormat="1" ht="11.25" x14ac:dyDescent="0.25">
      <c r="A895" s="927"/>
      <c r="B895" s="928"/>
      <c r="C895" s="929"/>
      <c r="D895" s="927"/>
      <c r="E895" s="927"/>
      <c r="F895" s="12" t="s">
        <v>2040</v>
      </c>
      <c r="G895" s="80">
        <v>22</v>
      </c>
      <c r="H895" s="927"/>
      <c r="I895" s="15" t="s">
        <v>1954</v>
      </c>
      <c r="J895" s="13" t="s">
        <v>1984</v>
      </c>
      <c r="K895" s="1056"/>
      <c r="L895" s="944"/>
      <c r="M895" s="944"/>
    </row>
    <row r="896" spans="1:13" s="3" customFormat="1" ht="11.25" x14ac:dyDescent="0.25">
      <c r="A896" s="927"/>
      <c r="B896" s="928"/>
      <c r="C896" s="929"/>
      <c r="D896" s="927"/>
      <c r="E896" s="927"/>
      <c r="F896" s="12" t="s">
        <v>6773</v>
      </c>
      <c r="G896" s="80">
        <v>7</v>
      </c>
      <c r="H896" s="927"/>
      <c r="I896" s="15" t="s">
        <v>1954</v>
      </c>
      <c r="J896" s="13" t="s">
        <v>1984</v>
      </c>
      <c r="K896" s="1056"/>
      <c r="L896" s="944"/>
      <c r="M896" s="944"/>
    </row>
    <row r="897" spans="1:13" s="3" customFormat="1" ht="11.25" x14ac:dyDescent="0.25">
      <c r="A897" s="927"/>
      <c r="B897" s="928"/>
      <c r="C897" s="929"/>
      <c r="D897" s="927"/>
      <c r="E897" s="927"/>
      <c r="F897" s="12" t="s">
        <v>6774</v>
      </c>
      <c r="G897" s="80">
        <v>4</v>
      </c>
      <c r="H897" s="927"/>
      <c r="I897" s="15" t="s">
        <v>1987</v>
      </c>
      <c r="J897" s="13">
        <v>649208</v>
      </c>
      <c r="K897" s="1056"/>
      <c r="L897" s="944"/>
      <c r="M897" s="944"/>
    </row>
    <row r="898" spans="1:13" s="3" customFormat="1" ht="11.25" x14ac:dyDescent="0.25">
      <c r="A898" s="927"/>
      <c r="B898" s="928"/>
      <c r="C898" s="929"/>
      <c r="D898" s="927"/>
      <c r="E898" s="927"/>
      <c r="F898" s="12" t="s">
        <v>6780</v>
      </c>
      <c r="G898" s="80">
        <v>4</v>
      </c>
      <c r="H898" s="927"/>
      <c r="I898" s="15" t="s">
        <v>1118</v>
      </c>
      <c r="J898" s="13" t="s">
        <v>1994</v>
      </c>
      <c r="K898" s="1056"/>
      <c r="L898" s="942"/>
      <c r="M898" s="942"/>
    </row>
    <row r="899" spans="1:13" s="3" customFormat="1" ht="11.25" x14ac:dyDescent="0.25">
      <c r="A899" s="927" t="s">
        <v>7420</v>
      </c>
      <c r="B899" s="928" t="s">
        <v>1835</v>
      </c>
      <c r="C899" s="929" t="s">
        <v>5821</v>
      </c>
      <c r="D899" s="927" t="s">
        <v>6786</v>
      </c>
      <c r="E899" s="927" t="s">
        <v>1997</v>
      </c>
      <c r="F899" s="12" t="s">
        <v>1998</v>
      </c>
      <c r="G899" s="80">
        <v>1</v>
      </c>
      <c r="H899" s="927" t="s">
        <v>6682</v>
      </c>
      <c r="I899" s="15" t="s">
        <v>1974</v>
      </c>
      <c r="J899" s="13" t="s">
        <v>1975</v>
      </c>
      <c r="K899" s="1056">
        <v>1</v>
      </c>
      <c r="L899" s="941"/>
      <c r="M899" s="941"/>
    </row>
    <row r="900" spans="1:13" s="3" customFormat="1" ht="11.25" x14ac:dyDescent="0.25">
      <c r="A900" s="927"/>
      <c r="B900" s="928"/>
      <c r="C900" s="929"/>
      <c r="D900" s="927"/>
      <c r="E900" s="927"/>
      <c r="F900" s="12" t="s">
        <v>1976</v>
      </c>
      <c r="G900" s="80">
        <v>1</v>
      </c>
      <c r="H900" s="927"/>
      <c r="I900" s="15" t="s">
        <v>1954</v>
      </c>
      <c r="J900" s="13" t="s">
        <v>1977</v>
      </c>
      <c r="K900" s="1056"/>
      <c r="L900" s="944"/>
      <c r="M900" s="944"/>
    </row>
    <row r="901" spans="1:13" s="3" customFormat="1" ht="11.25" x14ac:dyDescent="0.25">
      <c r="A901" s="927"/>
      <c r="B901" s="928"/>
      <c r="C901" s="929"/>
      <c r="D901" s="927"/>
      <c r="E901" s="927"/>
      <c r="F901" s="12" t="s">
        <v>1956</v>
      </c>
      <c r="G901" s="80">
        <v>1</v>
      </c>
      <c r="H901" s="927"/>
      <c r="I901" s="15" t="s">
        <v>1050</v>
      </c>
      <c r="J901" s="13"/>
      <c r="K901" s="1056"/>
      <c r="L901" s="944"/>
      <c r="M901" s="944"/>
    </row>
    <row r="902" spans="1:13" s="3" customFormat="1" ht="11.25" x14ac:dyDescent="0.25">
      <c r="A902" s="927"/>
      <c r="B902" s="928"/>
      <c r="C902" s="929"/>
      <c r="D902" s="927"/>
      <c r="E902" s="927"/>
      <c r="F902" s="12" t="s">
        <v>1978</v>
      </c>
      <c r="G902" s="80">
        <v>1</v>
      </c>
      <c r="H902" s="927"/>
      <c r="I902" s="15" t="s">
        <v>1960</v>
      </c>
      <c r="J902" s="13" t="s">
        <v>1979</v>
      </c>
      <c r="K902" s="1056"/>
      <c r="L902" s="944"/>
      <c r="M902" s="944"/>
    </row>
    <row r="903" spans="1:13" s="3" customFormat="1" ht="11.25" x14ac:dyDescent="0.25">
      <c r="A903" s="927"/>
      <c r="B903" s="928"/>
      <c r="C903" s="929"/>
      <c r="D903" s="927"/>
      <c r="E903" s="927"/>
      <c r="F903" s="12" t="s">
        <v>1956</v>
      </c>
      <c r="G903" s="80">
        <v>1</v>
      </c>
      <c r="H903" s="927"/>
      <c r="I903" s="15" t="s">
        <v>1050</v>
      </c>
      <c r="J903" s="13"/>
      <c r="K903" s="1056"/>
      <c r="L903" s="944"/>
      <c r="M903" s="944"/>
    </row>
    <row r="904" spans="1:13" s="3" customFormat="1" ht="11.25" x14ac:dyDescent="0.25">
      <c r="A904" s="927"/>
      <c r="B904" s="928"/>
      <c r="C904" s="929"/>
      <c r="D904" s="927"/>
      <c r="E904" s="927"/>
      <c r="F904" s="12" t="s">
        <v>1980</v>
      </c>
      <c r="G904" s="80">
        <v>1</v>
      </c>
      <c r="H904" s="927"/>
      <c r="I904" s="15" t="s">
        <v>1981</v>
      </c>
      <c r="J904" s="13" t="s">
        <v>1982</v>
      </c>
      <c r="K904" s="1056"/>
      <c r="L904" s="944"/>
      <c r="M904" s="944"/>
    </row>
    <row r="905" spans="1:13" s="3" customFormat="1" ht="11.25" x14ac:dyDescent="0.25">
      <c r="A905" s="927"/>
      <c r="B905" s="928"/>
      <c r="C905" s="929"/>
      <c r="D905" s="927"/>
      <c r="E905" s="927"/>
      <c r="F905" s="12" t="s">
        <v>1983</v>
      </c>
      <c r="G905" s="80">
        <v>21</v>
      </c>
      <c r="H905" s="927"/>
      <c r="I905" s="15" t="s">
        <v>1954</v>
      </c>
      <c r="J905" s="13" t="s">
        <v>1984</v>
      </c>
      <c r="K905" s="1056"/>
      <c r="L905" s="944"/>
      <c r="M905" s="944"/>
    </row>
    <row r="906" spans="1:13" s="3" customFormat="1" ht="11.25" x14ac:dyDescent="0.25">
      <c r="A906" s="927"/>
      <c r="B906" s="928"/>
      <c r="C906" s="929"/>
      <c r="D906" s="927"/>
      <c r="E906" s="927"/>
      <c r="F906" s="12" t="s">
        <v>1985</v>
      </c>
      <c r="G906" s="80">
        <v>11</v>
      </c>
      <c r="H906" s="927"/>
      <c r="I906" s="15" t="s">
        <v>1954</v>
      </c>
      <c r="J906" s="13" t="s">
        <v>1984</v>
      </c>
      <c r="K906" s="1056"/>
      <c r="L906" s="944"/>
      <c r="M906" s="944"/>
    </row>
    <row r="907" spans="1:13" s="3" customFormat="1" ht="11.25" x14ac:dyDescent="0.25">
      <c r="A907" s="927"/>
      <c r="B907" s="928"/>
      <c r="C907" s="929"/>
      <c r="D907" s="927"/>
      <c r="E907" s="927"/>
      <c r="F907" s="12" t="s">
        <v>1986</v>
      </c>
      <c r="G907" s="80">
        <v>2</v>
      </c>
      <c r="H907" s="927"/>
      <c r="I907" s="15" t="s">
        <v>1987</v>
      </c>
      <c r="J907" s="13">
        <v>649208</v>
      </c>
      <c r="K907" s="1056"/>
      <c r="L907" s="942"/>
      <c r="M907" s="942"/>
    </row>
    <row r="908" spans="1:13" s="3" customFormat="1" ht="11.25" x14ac:dyDescent="0.25">
      <c r="A908" s="927" t="s">
        <v>7421</v>
      </c>
      <c r="B908" s="928" t="s">
        <v>1835</v>
      </c>
      <c r="C908" s="929" t="s">
        <v>5821</v>
      </c>
      <c r="D908" s="927" t="s">
        <v>6786</v>
      </c>
      <c r="E908" s="927" t="s">
        <v>1997</v>
      </c>
      <c r="F908" s="12" t="s">
        <v>1999</v>
      </c>
      <c r="G908" s="80">
        <v>1</v>
      </c>
      <c r="H908" s="927" t="s">
        <v>6682</v>
      </c>
      <c r="I908" s="15" t="s">
        <v>1974</v>
      </c>
      <c r="J908" s="13" t="s">
        <v>1975</v>
      </c>
      <c r="K908" s="1056">
        <v>1</v>
      </c>
      <c r="L908" s="941"/>
      <c r="M908" s="941"/>
    </row>
    <row r="909" spans="1:13" s="3" customFormat="1" ht="11.25" x14ac:dyDescent="0.25">
      <c r="A909" s="927"/>
      <c r="B909" s="928"/>
      <c r="C909" s="929"/>
      <c r="D909" s="927"/>
      <c r="E909" s="927"/>
      <c r="F909" s="12" t="s">
        <v>1988</v>
      </c>
      <c r="G909" s="80">
        <v>1</v>
      </c>
      <c r="H909" s="927"/>
      <c r="I909" s="15" t="s">
        <v>1954</v>
      </c>
      <c r="J909" s="13" t="s">
        <v>1977</v>
      </c>
      <c r="K909" s="1056"/>
      <c r="L909" s="944"/>
      <c r="M909" s="944"/>
    </row>
    <row r="910" spans="1:13" s="3" customFormat="1" ht="11.25" x14ac:dyDescent="0.25">
      <c r="A910" s="927"/>
      <c r="B910" s="928"/>
      <c r="C910" s="929"/>
      <c r="D910" s="927"/>
      <c r="E910" s="927"/>
      <c r="F910" s="12" t="s">
        <v>1956</v>
      </c>
      <c r="G910" s="80">
        <v>1</v>
      </c>
      <c r="H910" s="927"/>
      <c r="I910" s="15" t="s">
        <v>1050</v>
      </c>
      <c r="J910" s="13"/>
      <c r="K910" s="1056"/>
      <c r="L910" s="944"/>
      <c r="M910" s="944"/>
    </row>
    <row r="911" spans="1:13" s="3" customFormat="1" ht="11.25" x14ac:dyDescent="0.25">
      <c r="A911" s="927"/>
      <c r="B911" s="928"/>
      <c r="C911" s="929"/>
      <c r="D911" s="927"/>
      <c r="E911" s="927"/>
      <c r="F911" s="12" t="s">
        <v>1978</v>
      </c>
      <c r="G911" s="80">
        <v>1</v>
      </c>
      <c r="H911" s="927"/>
      <c r="I911" s="15" t="s">
        <v>1960</v>
      </c>
      <c r="J911" s="13" t="s">
        <v>1979</v>
      </c>
      <c r="K911" s="1056"/>
      <c r="L911" s="944"/>
      <c r="M911" s="944"/>
    </row>
    <row r="912" spans="1:13" s="3" customFormat="1" ht="11.25" x14ac:dyDescent="0.25">
      <c r="A912" s="927"/>
      <c r="B912" s="928"/>
      <c r="C912" s="929"/>
      <c r="D912" s="927"/>
      <c r="E912" s="927"/>
      <c r="F912" s="12" t="s">
        <v>1956</v>
      </c>
      <c r="G912" s="80">
        <v>1</v>
      </c>
      <c r="H912" s="927"/>
      <c r="I912" s="15" t="s">
        <v>1050</v>
      </c>
      <c r="J912" s="13"/>
      <c r="K912" s="1056"/>
      <c r="L912" s="944"/>
      <c r="M912" s="944"/>
    </row>
    <row r="913" spans="1:13" s="3" customFormat="1" ht="11.25" x14ac:dyDescent="0.25">
      <c r="A913" s="927"/>
      <c r="B913" s="928"/>
      <c r="C913" s="929"/>
      <c r="D913" s="927"/>
      <c r="E913" s="927"/>
      <c r="F913" s="12" t="s">
        <v>1980</v>
      </c>
      <c r="G913" s="80">
        <v>1</v>
      </c>
      <c r="H913" s="927"/>
      <c r="I913" s="15" t="s">
        <v>1981</v>
      </c>
      <c r="J913" s="13" t="s">
        <v>1982</v>
      </c>
      <c r="K913" s="1056"/>
      <c r="L913" s="944"/>
      <c r="M913" s="944"/>
    </row>
    <row r="914" spans="1:13" s="3" customFormat="1" ht="11.25" x14ac:dyDescent="0.25">
      <c r="A914" s="927"/>
      <c r="B914" s="928"/>
      <c r="C914" s="929"/>
      <c r="D914" s="927"/>
      <c r="E914" s="927"/>
      <c r="F914" s="12" t="s">
        <v>1989</v>
      </c>
      <c r="G914" s="80">
        <v>1</v>
      </c>
      <c r="H914" s="927"/>
      <c r="I914" s="15" t="s">
        <v>1987</v>
      </c>
      <c r="J914" s="13">
        <v>684064</v>
      </c>
      <c r="K914" s="1056"/>
      <c r="L914" s="944"/>
      <c r="M914" s="944"/>
    </row>
    <row r="915" spans="1:13" s="3" customFormat="1" ht="11.25" x14ac:dyDescent="0.25">
      <c r="A915" s="927"/>
      <c r="B915" s="928"/>
      <c r="C915" s="929"/>
      <c r="D915" s="927"/>
      <c r="E915" s="927"/>
      <c r="F915" s="12" t="s">
        <v>1983</v>
      </c>
      <c r="G915" s="80">
        <v>16</v>
      </c>
      <c r="H915" s="927"/>
      <c r="I915" s="15" t="s">
        <v>1954</v>
      </c>
      <c r="J915" s="13" t="s">
        <v>1984</v>
      </c>
      <c r="K915" s="1056"/>
      <c r="L915" s="944"/>
      <c r="M915" s="944"/>
    </row>
    <row r="916" spans="1:13" s="3" customFormat="1" ht="11.25" x14ac:dyDescent="0.25">
      <c r="A916" s="927"/>
      <c r="B916" s="928"/>
      <c r="C916" s="929"/>
      <c r="D916" s="927"/>
      <c r="E916" s="927"/>
      <c r="F916" s="12" t="s">
        <v>1985</v>
      </c>
      <c r="G916" s="80">
        <v>11</v>
      </c>
      <c r="H916" s="927"/>
      <c r="I916" s="15" t="s">
        <v>1954</v>
      </c>
      <c r="J916" s="13" t="s">
        <v>1984</v>
      </c>
      <c r="K916" s="1056"/>
      <c r="L916" s="944"/>
      <c r="M916" s="944"/>
    </row>
    <row r="917" spans="1:13" s="3" customFormat="1" ht="11.25" x14ac:dyDescent="0.25">
      <c r="A917" s="927"/>
      <c r="B917" s="928"/>
      <c r="C917" s="929"/>
      <c r="D917" s="927"/>
      <c r="E917" s="927"/>
      <c r="F917" s="12" t="s">
        <v>1986</v>
      </c>
      <c r="G917" s="80">
        <v>2</v>
      </c>
      <c r="H917" s="927"/>
      <c r="I917" s="15" t="s">
        <v>1987</v>
      </c>
      <c r="J917" s="13">
        <v>649208</v>
      </c>
      <c r="K917" s="1056"/>
      <c r="L917" s="944"/>
      <c r="M917" s="944"/>
    </row>
    <row r="918" spans="1:13" s="3" customFormat="1" ht="11.25" x14ac:dyDescent="0.25">
      <c r="A918" s="927"/>
      <c r="B918" s="928"/>
      <c r="C918" s="929"/>
      <c r="D918" s="927"/>
      <c r="E918" s="927"/>
      <c r="F918" s="12" t="s">
        <v>1993</v>
      </c>
      <c r="G918" s="80">
        <v>1</v>
      </c>
      <c r="H918" s="927"/>
      <c r="I918" s="15" t="s">
        <v>1118</v>
      </c>
      <c r="J918" s="13" t="s">
        <v>1994</v>
      </c>
      <c r="K918" s="1056"/>
      <c r="L918" s="942"/>
      <c r="M918" s="942"/>
    </row>
    <row r="919" spans="1:13" s="3" customFormat="1" ht="11.25" x14ac:dyDescent="0.25">
      <c r="A919" s="927" t="s">
        <v>7422</v>
      </c>
      <c r="B919" s="928" t="s">
        <v>1835</v>
      </c>
      <c r="C919" s="929" t="s">
        <v>5821</v>
      </c>
      <c r="D919" s="927" t="s">
        <v>6786</v>
      </c>
      <c r="E919" s="927" t="s">
        <v>2000</v>
      </c>
      <c r="F919" s="12" t="s">
        <v>2001</v>
      </c>
      <c r="G919" s="80">
        <v>1</v>
      </c>
      <c r="H919" s="927" t="s">
        <v>6682</v>
      </c>
      <c r="I919" s="15" t="s">
        <v>1974</v>
      </c>
      <c r="J919" s="13" t="s">
        <v>1975</v>
      </c>
      <c r="K919" s="1056">
        <v>1</v>
      </c>
      <c r="L919" s="941"/>
      <c r="M919" s="941"/>
    </row>
    <row r="920" spans="1:13" s="3" customFormat="1" ht="11.25" x14ac:dyDescent="0.25">
      <c r="A920" s="927"/>
      <c r="B920" s="928"/>
      <c r="C920" s="929"/>
      <c r="D920" s="927"/>
      <c r="E920" s="927"/>
      <c r="F920" s="12" t="s">
        <v>1976</v>
      </c>
      <c r="G920" s="80">
        <v>1</v>
      </c>
      <c r="H920" s="927"/>
      <c r="I920" s="15" t="s">
        <v>1954</v>
      </c>
      <c r="J920" s="13" t="s">
        <v>1977</v>
      </c>
      <c r="K920" s="1056"/>
      <c r="L920" s="944"/>
      <c r="M920" s="944"/>
    </row>
    <row r="921" spans="1:13" s="3" customFormat="1" ht="11.25" x14ac:dyDescent="0.25">
      <c r="A921" s="927"/>
      <c r="B921" s="928"/>
      <c r="C921" s="929"/>
      <c r="D921" s="927"/>
      <c r="E921" s="927"/>
      <c r="F921" s="12" t="s">
        <v>1956</v>
      </c>
      <c r="G921" s="80">
        <v>1</v>
      </c>
      <c r="H921" s="927"/>
      <c r="I921" s="15" t="s">
        <v>1050</v>
      </c>
      <c r="J921" s="13"/>
      <c r="K921" s="1056"/>
      <c r="L921" s="944"/>
      <c r="M921" s="944"/>
    </row>
    <row r="922" spans="1:13" s="3" customFormat="1" ht="11.25" x14ac:dyDescent="0.25">
      <c r="A922" s="927"/>
      <c r="B922" s="928"/>
      <c r="C922" s="929"/>
      <c r="D922" s="927"/>
      <c r="E922" s="927"/>
      <c r="F922" s="12" t="s">
        <v>1978</v>
      </c>
      <c r="G922" s="80">
        <v>1</v>
      </c>
      <c r="H922" s="927"/>
      <c r="I922" s="15" t="s">
        <v>1960</v>
      </c>
      <c r="J922" s="13" t="s">
        <v>1979</v>
      </c>
      <c r="K922" s="1056"/>
      <c r="L922" s="944"/>
      <c r="M922" s="944"/>
    </row>
    <row r="923" spans="1:13" s="3" customFormat="1" ht="11.25" x14ac:dyDescent="0.25">
      <c r="A923" s="927"/>
      <c r="B923" s="928"/>
      <c r="C923" s="929"/>
      <c r="D923" s="927"/>
      <c r="E923" s="927"/>
      <c r="F923" s="12" t="s">
        <v>1956</v>
      </c>
      <c r="G923" s="80">
        <v>1</v>
      </c>
      <c r="H923" s="927"/>
      <c r="I923" s="15" t="s">
        <v>1050</v>
      </c>
      <c r="J923" s="13"/>
      <c r="K923" s="1056"/>
      <c r="L923" s="944"/>
      <c r="M923" s="944"/>
    </row>
    <row r="924" spans="1:13" s="3" customFormat="1" ht="11.25" x14ac:dyDescent="0.25">
      <c r="A924" s="927"/>
      <c r="B924" s="928"/>
      <c r="C924" s="929"/>
      <c r="D924" s="927"/>
      <c r="E924" s="927"/>
      <c r="F924" s="12" t="s">
        <v>1980</v>
      </c>
      <c r="G924" s="80">
        <v>1</v>
      </c>
      <c r="H924" s="927"/>
      <c r="I924" s="15" t="s">
        <v>1981</v>
      </c>
      <c r="J924" s="13" t="s">
        <v>1982</v>
      </c>
      <c r="K924" s="1056"/>
      <c r="L924" s="944"/>
      <c r="M924" s="944"/>
    </row>
    <row r="925" spans="1:13" s="3" customFormat="1" ht="11.25" x14ac:dyDescent="0.25">
      <c r="A925" s="927"/>
      <c r="B925" s="928"/>
      <c r="C925" s="929"/>
      <c r="D925" s="927"/>
      <c r="E925" s="927"/>
      <c r="F925" s="12" t="s">
        <v>1983</v>
      </c>
      <c r="G925" s="80">
        <v>21</v>
      </c>
      <c r="H925" s="927"/>
      <c r="I925" s="15" t="s">
        <v>1954</v>
      </c>
      <c r="J925" s="13" t="s">
        <v>1984</v>
      </c>
      <c r="K925" s="1056"/>
      <c r="L925" s="944"/>
      <c r="M925" s="944"/>
    </row>
    <row r="926" spans="1:13" s="3" customFormat="1" ht="11.25" x14ac:dyDescent="0.25">
      <c r="A926" s="927"/>
      <c r="B926" s="928"/>
      <c r="C926" s="929"/>
      <c r="D926" s="927"/>
      <c r="E926" s="927"/>
      <c r="F926" s="12" t="s">
        <v>1985</v>
      </c>
      <c r="G926" s="80">
        <v>11</v>
      </c>
      <c r="H926" s="927"/>
      <c r="I926" s="15" t="s">
        <v>1954</v>
      </c>
      <c r="J926" s="13" t="s">
        <v>1984</v>
      </c>
      <c r="K926" s="1056"/>
      <c r="L926" s="944"/>
      <c r="M926" s="944"/>
    </row>
    <row r="927" spans="1:13" s="3" customFormat="1" ht="11.25" x14ac:dyDescent="0.25">
      <c r="A927" s="927"/>
      <c r="B927" s="928"/>
      <c r="C927" s="929"/>
      <c r="D927" s="927"/>
      <c r="E927" s="927"/>
      <c r="F927" s="12" t="s">
        <v>1986</v>
      </c>
      <c r="G927" s="80">
        <v>2</v>
      </c>
      <c r="H927" s="927"/>
      <c r="I927" s="15" t="s">
        <v>1987</v>
      </c>
      <c r="J927" s="13">
        <v>649208</v>
      </c>
      <c r="K927" s="1056"/>
      <c r="L927" s="942"/>
      <c r="M927" s="942"/>
    </row>
    <row r="928" spans="1:13" s="3" customFormat="1" ht="11.25" x14ac:dyDescent="0.25">
      <c r="A928" s="927" t="s">
        <v>7423</v>
      </c>
      <c r="B928" s="928" t="s">
        <v>1835</v>
      </c>
      <c r="C928" s="929" t="s">
        <v>5821</v>
      </c>
      <c r="D928" s="927" t="s">
        <v>6786</v>
      </c>
      <c r="E928" s="927" t="s">
        <v>2000</v>
      </c>
      <c r="F928" s="12" t="s">
        <v>2002</v>
      </c>
      <c r="G928" s="80">
        <v>1</v>
      </c>
      <c r="H928" s="927" t="s">
        <v>6682</v>
      </c>
      <c r="I928" s="15" t="s">
        <v>1974</v>
      </c>
      <c r="J928" s="13" t="s">
        <v>1975</v>
      </c>
      <c r="K928" s="1056">
        <v>1</v>
      </c>
      <c r="L928" s="941"/>
      <c r="M928" s="941"/>
    </row>
    <row r="929" spans="1:13" s="3" customFormat="1" ht="11.25" x14ac:dyDescent="0.25">
      <c r="A929" s="927"/>
      <c r="B929" s="928"/>
      <c r="C929" s="929"/>
      <c r="D929" s="927"/>
      <c r="E929" s="927"/>
      <c r="F929" s="12" t="s">
        <v>1988</v>
      </c>
      <c r="G929" s="80">
        <v>1</v>
      </c>
      <c r="H929" s="927"/>
      <c r="I929" s="15" t="s">
        <v>1954</v>
      </c>
      <c r="J929" s="13" t="s">
        <v>1977</v>
      </c>
      <c r="K929" s="1056"/>
      <c r="L929" s="944"/>
      <c r="M929" s="944"/>
    </row>
    <row r="930" spans="1:13" s="3" customFormat="1" ht="11.25" x14ac:dyDescent="0.25">
      <c r="A930" s="927"/>
      <c r="B930" s="928"/>
      <c r="C930" s="929"/>
      <c r="D930" s="927"/>
      <c r="E930" s="927"/>
      <c r="F930" s="12" t="s">
        <v>1956</v>
      </c>
      <c r="G930" s="80">
        <v>1</v>
      </c>
      <c r="H930" s="927"/>
      <c r="I930" s="15" t="s">
        <v>1050</v>
      </c>
      <c r="J930" s="13"/>
      <c r="K930" s="1056"/>
      <c r="L930" s="944"/>
      <c r="M930" s="944"/>
    </row>
    <row r="931" spans="1:13" s="3" customFormat="1" ht="11.25" x14ac:dyDescent="0.25">
      <c r="A931" s="927"/>
      <c r="B931" s="928"/>
      <c r="C931" s="929"/>
      <c r="D931" s="927"/>
      <c r="E931" s="927"/>
      <c r="F931" s="12" t="s">
        <v>1978</v>
      </c>
      <c r="G931" s="80">
        <v>1</v>
      </c>
      <c r="H931" s="927"/>
      <c r="I931" s="15" t="s">
        <v>1960</v>
      </c>
      <c r="J931" s="13" t="s">
        <v>1979</v>
      </c>
      <c r="K931" s="1056"/>
      <c r="L931" s="944"/>
      <c r="M931" s="944"/>
    </row>
    <row r="932" spans="1:13" s="3" customFormat="1" ht="11.25" x14ac:dyDescent="0.25">
      <c r="A932" s="927"/>
      <c r="B932" s="928"/>
      <c r="C932" s="929"/>
      <c r="D932" s="927"/>
      <c r="E932" s="927"/>
      <c r="F932" s="12" t="s">
        <v>1956</v>
      </c>
      <c r="G932" s="80">
        <v>1</v>
      </c>
      <c r="H932" s="927"/>
      <c r="I932" s="15" t="s">
        <v>1050</v>
      </c>
      <c r="J932" s="13"/>
      <c r="K932" s="1056"/>
      <c r="L932" s="944"/>
      <c r="M932" s="944"/>
    </row>
    <row r="933" spans="1:13" s="3" customFormat="1" ht="11.25" x14ac:dyDescent="0.25">
      <c r="A933" s="927"/>
      <c r="B933" s="928"/>
      <c r="C933" s="929"/>
      <c r="D933" s="927"/>
      <c r="E933" s="927"/>
      <c r="F933" s="12" t="s">
        <v>1980</v>
      </c>
      <c r="G933" s="80">
        <v>1</v>
      </c>
      <c r="H933" s="927"/>
      <c r="I933" s="15" t="s">
        <v>1981</v>
      </c>
      <c r="J933" s="13" t="s">
        <v>1982</v>
      </c>
      <c r="K933" s="1056"/>
      <c r="L933" s="944"/>
      <c r="M933" s="944"/>
    </row>
    <row r="934" spans="1:13" s="3" customFormat="1" ht="11.25" x14ac:dyDescent="0.25">
      <c r="A934" s="927"/>
      <c r="B934" s="928"/>
      <c r="C934" s="929"/>
      <c r="D934" s="927"/>
      <c r="E934" s="927"/>
      <c r="F934" s="12" t="s">
        <v>1989</v>
      </c>
      <c r="G934" s="80">
        <v>1</v>
      </c>
      <c r="H934" s="927"/>
      <c r="I934" s="15" t="s">
        <v>1987</v>
      </c>
      <c r="J934" s="13">
        <v>684064</v>
      </c>
      <c r="K934" s="1056"/>
      <c r="L934" s="944"/>
      <c r="M934" s="944"/>
    </row>
    <row r="935" spans="1:13" s="3" customFormat="1" ht="11.25" x14ac:dyDescent="0.25">
      <c r="A935" s="927"/>
      <c r="B935" s="928"/>
      <c r="C935" s="929"/>
      <c r="D935" s="927"/>
      <c r="E935" s="927"/>
      <c r="F935" s="12" t="s">
        <v>1983</v>
      </c>
      <c r="G935" s="80">
        <v>16</v>
      </c>
      <c r="H935" s="927"/>
      <c r="I935" s="15" t="s">
        <v>1954</v>
      </c>
      <c r="J935" s="13" t="s">
        <v>1984</v>
      </c>
      <c r="K935" s="1056"/>
      <c r="L935" s="944"/>
      <c r="M935" s="944"/>
    </row>
    <row r="936" spans="1:13" s="3" customFormat="1" ht="11.25" x14ac:dyDescent="0.25">
      <c r="A936" s="927"/>
      <c r="B936" s="928"/>
      <c r="C936" s="929"/>
      <c r="D936" s="927"/>
      <c r="E936" s="927"/>
      <c r="F936" s="12" t="s">
        <v>1985</v>
      </c>
      <c r="G936" s="80">
        <v>11</v>
      </c>
      <c r="H936" s="927"/>
      <c r="I936" s="15" t="s">
        <v>1954</v>
      </c>
      <c r="J936" s="13" t="s">
        <v>1984</v>
      </c>
      <c r="K936" s="1056"/>
      <c r="L936" s="944"/>
      <c r="M936" s="944"/>
    </row>
    <row r="937" spans="1:13" s="3" customFormat="1" ht="11.25" x14ac:dyDescent="0.25">
      <c r="A937" s="927"/>
      <c r="B937" s="928"/>
      <c r="C937" s="929"/>
      <c r="D937" s="927"/>
      <c r="E937" s="927"/>
      <c r="F937" s="12" t="s">
        <v>1986</v>
      </c>
      <c r="G937" s="80">
        <v>2</v>
      </c>
      <c r="H937" s="927"/>
      <c r="I937" s="15" t="s">
        <v>1987</v>
      </c>
      <c r="J937" s="13">
        <v>649208</v>
      </c>
      <c r="K937" s="1056"/>
      <c r="L937" s="944"/>
      <c r="M937" s="944"/>
    </row>
    <row r="938" spans="1:13" s="3" customFormat="1" ht="11.25" x14ac:dyDescent="0.25">
      <c r="A938" s="927"/>
      <c r="B938" s="928"/>
      <c r="C938" s="929"/>
      <c r="D938" s="927"/>
      <c r="E938" s="927"/>
      <c r="F938" s="12" t="s">
        <v>1993</v>
      </c>
      <c r="G938" s="80">
        <v>1</v>
      </c>
      <c r="H938" s="927"/>
      <c r="I938" s="15" t="s">
        <v>1118</v>
      </c>
      <c r="J938" s="13" t="s">
        <v>1994</v>
      </c>
      <c r="K938" s="1056"/>
      <c r="L938" s="942"/>
      <c r="M938" s="942"/>
    </row>
    <row r="939" spans="1:13" s="3" customFormat="1" ht="11.25" x14ac:dyDescent="0.25">
      <c r="A939" s="927" t="s">
        <v>7424</v>
      </c>
      <c r="B939" s="928" t="s">
        <v>1835</v>
      </c>
      <c r="C939" s="929" t="s">
        <v>5821</v>
      </c>
      <c r="D939" s="927" t="s">
        <v>6786</v>
      </c>
      <c r="E939" s="927" t="s">
        <v>2003</v>
      </c>
      <c r="F939" s="12" t="s">
        <v>2004</v>
      </c>
      <c r="G939" s="80">
        <v>1</v>
      </c>
      <c r="H939" s="927" t="s">
        <v>6682</v>
      </c>
      <c r="I939" s="15" t="s">
        <v>1974</v>
      </c>
      <c r="J939" s="13" t="s">
        <v>1975</v>
      </c>
      <c r="K939" s="1056">
        <v>1</v>
      </c>
      <c r="L939" s="941"/>
      <c r="M939" s="941"/>
    </row>
    <row r="940" spans="1:13" s="3" customFormat="1" ht="11.25" x14ac:dyDescent="0.25">
      <c r="A940" s="927"/>
      <c r="B940" s="928"/>
      <c r="C940" s="929"/>
      <c r="D940" s="927"/>
      <c r="E940" s="927"/>
      <c r="F940" s="12" t="s">
        <v>1976</v>
      </c>
      <c r="G940" s="80">
        <v>1</v>
      </c>
      <c r="H940" s="927"/>
      <c r="I940" s="15" t="s">
        <v>1954</v>
      </c>
      <c r="J940" s="13" t="s">
        <v>1977</v>
      </c>
      <c r="K940" s="1056"/>
      <c r="L940" s="944"/>
      <c r="M940" s="944"/>
    </row>
    <row r="941" spans="1:13" s="3" customFormat="1" ht="11.25" x14ac:dyDescent="0.25">
      <c r="A941" s="927"/>
      <c r="B941" s="928"/>
      <c r="C941" s="929"/>
      <c r="D941" s="927"/>
      <c r="E941" s="927"/>
      <c r="F941" s="12" t="s">
        <v>1956</v>
      </c>
      <c r="G941" s="80">
        <v>1</v>
      </c>
      <c r="H941" s="927"/>
      <c r="I941" s="15" t="s">
        <v>1050</v>
      </c>
      <c r="J941" s="13"/>
      <c r="K941" s="1056"/>
      <c r="L941" s="944"/>
      <c r="M941" s="944"/>
    </row>
    <row r="942" spans="1:13" s="3" customFormat="1" ht="11.25" x14ac:dyDescent="0.25">
      <c r="A942" s="927"/>
      <c r="B942" s="928"/>
      <c r="C942" s="929"/>
      <c r="D942" s="927"/>
      <c r="E942" s="927"/>
      <c r="F942" s="12" t="s">
        <v>1978</v>
      </c>
      <c r="G942" s="80">
        <v>1</v>
      </c>
      <c r="H942" s="927"/>
      <c r="I942" s="15" t="s">
        <v>1960</v>
      </c>
      <c r="J942" s="13" t="s">
        <v>1979</v>
      </c>
      <c r="K942" s="1056"/>
      <c r="L942" s="944"/>
      <c r="M942" s="944"/>
    </row>
    <row r="943" spans="1:13" s="3" customFormat="1" ht="11.25" x14ac:dyDescent="0.25">
      <c r="A943" s="927"/>
      <c r="B943" s="928"/>
      <c r="C943" s="929"/>
      <c r="D943" s="927"/>
      <c r="E943" s="927"/>
      <c r="F943" s="12" t="s">
        <v>1956</v>
      </c>
      <c r="G943" s="80">
        <v>1</v>
      </c>
      <c r="H943" s="927"/>
      <c r="I943" s="15" t="s">
        <v>1050</v>
      </c>
      <c r="J943" s="13"/>
      <c r="K943" s="1056"/>
      <c r="L943" s="944"/>
      <c r="M943" s="944"/>
    </row>
    <row r="944" spans="1:13" s="3" customFormat="1" ht="11.25" x14ac:dyDescent="0.25">
      <c r="A944" s="927"/>
      <c r="B944" s="928"/>
      <c r="C944" s="929"/>
      <c r="D944" s="927"/>
      <c r="E944" s="927"/>
      <c r="F944" s="12" t="s">
        <v>2005</v>
      </c>
      <c r="G944" s="80">
        <v>1</v>
      </c>
      <c r="H944" s="927"/>
      <c r="I944" s="15" t="s">
        <v>2006</v>
      </c>
      <c r="J944" s="13" t="s">
        <v>2007</v>
      </c>
      <c r="K944" s="1056"/>
      <c r="L944" s="944"/>
      <c r="M944" s="944"/>
    </row>
    <row r="945" spans="1:13" s="3" customFormat="1" ht="11.25" x14ac:dyDescent="0.25">
      <c r="A945" s="927"/>
      <c r="B945" s="928"/>
      <c r="C945" s="929"/>
      <c r="D945" s="927"/>
      <c r="E945" s="927"/>
      <c r="F945" s="12" t="s">
        <v>1956</v>
      </c>
      <c r="G945" s="80">
        <v>1</v>
      </c>
      <c r="H945" s="927"/>
      <c r="I945" s="15" t="s">
        <v>1050</v>
      </c>
      <c r="J945" s="13"/>
      <c r="K945" s="1056"/>
      <c r="L945" s="944"/>
      <c r="M945" s="944"/>
    </row>
    <row r="946" spans="1:13" s="3" customFormat="1" ht="11.25" x14ac:dyDescent="0.25">
      <c r="A946" s="927"/>
      <c r="B946" s="928"/>
      <c r="C946" s="929"/>
      <c r="D946" s="927"/>
      <c r="E946" s="927"/>
      <c r="F946" s="12" t="s">
        <v>1980</v>
      </c>
      <c r="G946" s="80">
        <v>1</v>
      </c>
      <c r="H946" s="927"/>
      <c r="I946" s="15" t="s">
        <v>1981</v>
      </c>
      <c r="J946" s="13" t="s">
        <v>1982</v>
      </c>
      <c r="K946" s="1056"/>
      <c r="L946" s="944"/>
      <c r="M946" s="944"/>
    </row>
    <row r="947" spans="1:13" s="3" customFormat="1" ht="11.25" x14ac:dyDescent="0.25">
      <c r="A947" s="927"/>
      <c r="B947" s="928"/>
      <c r="C947" s="929"/>
      <c r="D947" s="927"/>
      <c r="E947" s="927"/>
      <c r="F947" s="12" t="s">
        <v>1956</v>
      </c>
      <c r="G947" s="80">
        <v>1</v>
      </c>
      <c r="H947" s="927"/>
      <c r="I947" s="15" t="s">
        <v>1050</v>
      </c>
      <c r="J947" s="13"/>
      <c r="K947" s="1056"/>
      <c r="L947" s="944"/>
      <c r="M947" s="944"/>
    </row>
    <row r="948" spans="1:13" s="3" customFormat="1" ht="11.25" x14ac:dyDescent="0.25">
      <c r="A948" s="927"/>
      <c r="B948" s="928"/>
      <c r="C948" s="929"/>
      <c r="D948" s="927"/>
      <c r="E948" s="927"/>
      <c r="F948" s="12" t="s">
        <v>2008</v>
      </c>
      <c r="G948" s="80">
        <v>2</v>
      </c>
      <c r="H948" s="927"/>
      <c r="I948" s="15" t="s">
        <v>1987</v>
      </c>
      <c r="J948" s="13">
        <v>680191</v>
      </c>
      <c r="K948" s="1056"/>
      <c r="L948" s="944"/>
      <c r="M948" s="944"/>
    </row>
    <row r="949" spans="1:13" s="3" customFormat="1" ht="11.25" x14ac:dyDescent="0.25">
      <c r="A949" s="927"/>
      <c r="B949" s="928"/>
      <c r="C949" s="929"/>
      <c r="D949" s="927"/>
      <c r="E949" s="927"/>
      <c r="F949" s="12" t="s">
        <v>2009</v>
      </c>
      <c r="G949" s="80">
        <v>6</v>
      </c>
      <c r="H949" s="927"/>
      <c r="I949" s="15" t="s">
        <v>1954</v>
      </c>
      <c r="J949" s="13" t="s">
        <v>1991</v>
      </c>
      <c r="K949" s="1056"/>
      <c r="L949" s="944"/>
      <c r="M949" s="944"/>
    </row>
    <row r="950" spans="1:13" s="3" customFormat="1" ht="11.25" x14ac:dyDescent="0.25">
      <c r="A950" s="927"/>
      <c r="B950" s="928"/>
      <c r="C950" s="929"/>
      <c r="D950" s="927"/>
      <c r="E950" s="927"/>
      <c r="F950" s="12" t="s">
        <v>1983</v>
      </c>
      <c r="G950" s="80">
        <v>26</v>
      </c>
      <c r="H950" s="927"/>
      <c r="I950" s="15" t="s">
        <v>1954</v>
      </c>
      <c r="J950" s="13" t="s">
        <v>1984</v>
      </c>
      <c r="K950" s="1056"/>
      <c r="L950" s="944"/>
      <c r="M950" s="944"/>
    </row>
    <row r="951" spans="1:13" s="3" customFormat="1" ht="11.25" x14ac:dyDescent="0.25">
      <c r="A951" s="927"/>
      <c r="B951" s="928"/>
      <c r="C951" s="929"/>
      <c r="D951" s="927"/>
      <c r="E951" s="927"/>
      <c r="F951" s="12" t="s">
        <v>2010</v>
      </c>
      <c r="G951" s="80">
        <v>5</v>
      </c>
      <c r="H951" s="927"/>
      <c r="I951" s="15" t="s">
        <v>1954</v>
      </c>
      <c r="J951" s="13" t="s">
        <v>1991</v>
      </c>
      <c r="K951" s="1056"/>
      <c r="L951" s="944"/>
      <c r="M951" s="944"/>
    </row>
    <row r="952" spans="1:13" s="3" customFormat="1" ht="11.25" x14ac:dyDescent="0.25">
      <c r="A952" s="927"/>
      <c r="B952" s="928"/>
      <c r="C952" s="929"/>
      <c r="D952" s="927"/>
      <c r="E952" s="927"/>
      <c r="F952" s="12" t="s">
        <v>1992</v>
      </c>
      <c r="G952" s="80">
        <v>4</v>
      </c>
      <c r="H952" s="927"/>
      <c r="I952" s="15" t="s">
        <v>1954</v>
      </c>
      <c r="J952" s="13" t="s">
        <v>1984</v>
      </c>
      <c r="K952" s="1056"/>
      <c r="L952" s="944"/>
      <c r="M952" s="944"/>
    </row>
    <row r="953" spans="1:13" s="3" customFormat="1" ht="11.25" x14ac:dyDescent="0.25">
      <c r="A953" s="927"/>
      <c r="B953" s="928"/>
      <c r="C953" s="929"/>
      <c r="D953" s="927"/>
      <c r="E953" s="927"/>
      <c r="F953" s="12" t="s">
        <v>1985</v>
      </c>
      <c r="G953" s="80">
        <v>36</v>
      </c>
      <c r="H953" s="927"/>
      <c r="I953" s="15" t="s">
        <v>1954</v>
      </c>
      <c r="J953" s="13" t="s">
        <v>1984</v>
      </c>
      <c r="K953" s="1056"/>
      <c r="L953" s="944"/>
      <c r="M953" s="944"/>
    </row>
    <row r="954" spans="1:13" s="3" customFormat="1" ht="11.25" x14ac:dyDescent="0.25">
      <c r="A954" s="927"/>
      <c r="B954" s="928"/>
      <c r="C954" s="929"/>
      <c r="D954" s="927"/>
      <c r="E954" s="927"/>
      <c r="F954" s="12" t="s">
        <v>1986</v>
      </c>
      <c r="G954" s="80">
        <v>3</v>
      </c>
      <c r="H954" s="927"/>
      <c r="I954" s="15" t="s">
        <v>1987</v>
      </c>
      <c r="J954" s="13">
        <v>649208</v>
      </c>
      <c r="K954" s="1056"/>
      <c r="L954" s="944"/>
      <c r="M954" s="944"/>
    </row>
    <row r="955" spans="1:13" s="3" customFormat="1" ht="11.25" x14ac:dyDescent="0.25">
      <c r="A955" s="927"/>
      <c r="B955" s="928"/>
      <c r="C955" s="929"/>
      <c r="D955" s="927"/>
      <c r="E955" s="927"/>
      <c r="F955" s="12" t="s">
        <v>1993</v>
      </c>
      <c r="G955" s="80">
        <v>1</v>
      </c>
      <c r="H955" s="927"/>
      <c r="I955" s="15" t="s">
        <v>1118</v>
      </c>
      <c r="J955" s="13" t="s">
        <v>1994</v>
      </c>
      <c r="K955" s="1056"/>
      <c r="L955" s="942"/>
      <c r="M955" s="942"/>
    </row>
    <row r="956" spans="1:13" s="3" customFormat="1" ht="11.25" x14ac:dyDescent="0.25">
      <c r="A956" s="927" t="s">
        <v>7425</v>
      </c>
      <c r="B956" s="928" t="s">
        <v>1835</v>
      </c>
      <c r="C956" s="929" t="s">
        <v>5821</v>
      </c>
      <c r="D956" s="927" t="s">
        <v>6786</v>
      </c>
      <c r="E956" s="927" t="s">
        <v>2003</v>
      </c>
      <c r="F956" s="12" t="s">
        <v>2011</v>
      </c>
      <c r="G956" s="80">
        <v>1</v>
      </c>
      <c r="H956" s="927" t="s">
        <v>6682</v>
      </c>
      <c r="I956" s="15" t="s">
        <v>1974</v>
      </c>
      <c r="J956" s="13" t="s">
        <v>1975</v>
      </c>
      <c r="K956" s="945">
        <v>1</v>
      </c>
      <c r="L956" s="941"/>
      <c r="M956" s="941"/>
    </row>
    <row r="957" spans="1:13" s="3" customFormat="1" ht="11.25" x14ac:dyDescent="0.25">
      <c r="A957" s="927"/>
      <c r="B957" s="928"/>
      <c r="C957" s="929"/>
      <c r="D957" s="927"/>
      <c r="E957" s="927"/>
      <c r="F957" s="12" t="s">
        <v>1988</v>
      </c>
      <c r="G957" s="80">
        <v>1</v>
      </c>
      <c r="H957" s="927"/>
      <c r="I957" s="15" t="s">
        <v>1954</v>
      </c>
      <c r="J957" s="13" t="s">
        <v>1977</v>
      </c>
      <c r="K957" s="945"/>
      <c r="L957" s="944"/>
      <c r="M957" s="944"/>
    </row>
    <row r="958" spans="1:13" s="3" customFormat="1" ht="11.25" x14ac:dyDescent="0.25">
      <c r="A958" s="927"/>
      <c r="B958" s="928"/>
      <c r="C958" s="929"/>
      <c r="D958" s="927"/>
      <c r="E958" s="927"/>
      <c r="F958" s="12" t="s">
        <v>1956</v>
      </c>
      <c r="G958" s="80">
        <v>1</v>
      </c>
      <c r="H958" s="927"/>
      <c r="I958" s="15" t="s">
        <v>1050</v>
      </c>
      <c r="J958" s="13"/>
      <c r="K958" s="945"/>
      <c r="L958" s="944"/>
      <c r="M958" s="944"/>
    </row>
    <row r="959" spans="1:13" s="3" customFormat="1" ht="11.25" x14ac:dyDescent="0.25">
      <c r="A959" s="927"/>
      <c r="B959" s="928"/>
      <c r="C959" s="929"/>
      <c r="D959" s="927"/>
      <c r="E959" s="927"/>
      <c r="F959" s="12" t="s">
        <v>1978</v>
      </c>
      <c r="G959" s="80">
        <v>1</v>
      </c>
      <c r="H959" s="927"/>
      <c r="I959" s="15" t="s">
        <v>1960</v>
      </c>
      <c r="J959" s="13" t="s">
        <v>1979</v>
      </c>
      <c r="K959" s="945"/>
      <c r="L959" s="944"/>
      <c r="M959" s="944"/>
    </row>
    <row r="960" spans="1:13" s="3" customFormat="1" ht="11.25" x14ac:dyDescent="0.25">
      <c r="A960" s="927"/>
      <c r="B960" s="928"/>
      <c r="C960" s="929"/>
      <c r="D960" s="927"/>
      <c r="E960" s="927"/>
      <c r="F960" s="12" t="s">
        <v>1956</v>
      </c>
      <c r="G960" s="80">
        <v>1</v>
      </c>
      <c r="H960" s="927"/>
      <c r="I960" s="15" t="s">
        <v>1050</v>
      </c>
      <c r="J960" s="13"/>
      <c r="K960" s="945"/>
      <c r="L960" s="944"/>
      <c r="M960" s="944"/>
    </row>
    <row r="961" spans="1:13" s="3" customFormat="1" ht="11.25" x14ac:dyDescent="0.25">
      <c r="A961" s="927"/>
      <c r="B961" s="928"/>
      <c r="C961" s="929"/>
      <c r="D961" s="927"/>
      <c r="E961" s="927"/>
      <c r="F961" s="12" t="s">
        <v>1980</v>
      </c>
      <c r="G961" s="80">
        <v>1</v>
      </c>
      <c r="H961" s="927"/>
      <c r="I961" s="15" t="s">
        <v>1981</v>
      </c>
      <c r="J961" s="13" t="s">
        <v>1982</v>
      </c>
      <c r="K961" s="945"/>
      <c r="L961" s="944"/>
      <c r="M961" s="944"/>
    </row>
    <row r="962" spans="1:13" s="3" customFormat="1" ht="11.25" x14ac:dyDescent="0.25">
      <c r="A962" s="927"/>
      <c r="B962" s="928"/>
      <c r="C962" s="929"/>
      <c r="D962" s="927"/>
      <c r="E962" s="927"/>
      <c r="F962" s="12" t="s">
        <v>1956</v>
      </c>
      <c r="G962" s="80">
        <v>1</v>
      </c>
      <c r="H962" s="927"/>
      <c r="I962" s="15" t="s">
        <v>1050</v>
      </c>
      <c r="J962" s="13"/>
      <c r="K962" s="945"/>
      <c r="L962" s="944"/>
      <c r="M962" s="944"/>
    </row>
    <row r="963" spans="1:13" s="3" customFormat="1" ht="11.25" x14ac:dyDescent="0.25">
      <c r="A963" s="927"/>
      <c r="B963" s="928"/>
      <c r="C963" s="929"/>
      <c r="D963" s="927"/>
      <c r="E963" s="927"/>
      <c r="F963" s="12" t="s">
        <v>1989</v>
      </c>
      <c r="G963" s="80">
        <v>2</v>
      </c>
      <c r="H963" s="927"/>
      <c r="I963" s="15" t="s">
        <v>1987</v>
      </c>
      <c r="J963" s="13">
        <v>684064</v>
      </c>
      <c r="K963" s="945"/>
      <c r="L963" s="944"/>
      <c r="M963" s="944"/>
    </row>
    <row r="964" spans="1:13" s="3" customFormat="1" ht="11.25" x14ac:dyDescent="0.25">
      <c r="A964" s="927"/>
      <c r="B964" s="928"/>
      <c r="C964" s="929"/>
      <c r="D964" s="927"/>
      <c r="E964" s="927"/>
      <c r="F964" s="12" t="s">
        <v>1956</v>
      </c>
      <c r="G964" s="80">
        <v>1</v>
      </c>
      <c r="H964" s="927"/>
      <c r="I964" s="15" t="s">
        <v>1050</v>
      </c>
      <c r="J964" s="13"/>
      <c r="K964" s="945"/>
      <c r="L964" s="944"/>
      <c r="M964" s="944"/>
    </row>
    <row r="965" spans="1:13" s="3" customFormat="1" ht="11.25" x14ac:dyDescent="0.25">
      <c r="A965" s="927"/>
      <c r="B965" s="928"/>
      <c r="C965" s="929"/>
      <c r="D965" s="927"/>
      <c r="E965" s="927"/>
      <c r="F965" s="12" t="s">
        <v>2005</v>
      </c>
      <c r="G965" s="80">
        <v>1</v>
      </c>
      <c r="H965" s="927"/>
      <c r="I965" s="15" t="s">
        <v>2006</v>
      </c>
      <c r="J965" s="13" t="s">
        <v>2007</v>
      </c>
      <c r="K965" s="945"/>
      <c r="L965" s="944"/>
      <c r="M965" s="944"/>
    </row>
    <row r="966" spans="1:13" s="3" customFormat="1" ht="11.25" x14ac:dyDescent="0.25">
      <c r="A966" s="927"/>
      <c r="B966" s="928"/>
      <c r="C966" s="929"/>
      <c r="D966" s="927"/>
      <c r="E966" s="927"/>
      <c r="F966" s="12" t="s">
        <v>1983</v>
      </c>
      <c r="G966" s="80">
        <v>20</v>
      </c>
      <c r="H966" s="927"/>
      <c r="I966" s="15" t="s">
        <v>1954</v>
      </c>
      <c r="J966" s="13" t="s">
        <v>1984</v>
      </c>
      <c r="K966" s="945"/>
      <c r="L966" s="944"/>
      <c r="M966" s="944"/>
    </row>
    <row r="967" spans="1:13" s="3" customFormat="1" ht="11.25" x14ac:dyDescent="0.25">
      <c r="A967" s="927"/>
      <c r="B967" s="928"/>
      <c r="C967" s="929"/>
      <c r="D967" s="927"/>
      <c r="E967" s="927"/>
      <c r="F967" s="12" t="s">
        <v>1985</v>
      </c>
      <c r="G967" s="80">
        <v>6</v>
      </c>
      <c r="H967" s="927"/>
      <c r="I967" s="15" t="s">
        <v>1954</v>
      </c>
      <c r="J967" s="13" t="s">
        <v>1984</v>
      </c>
      <c r="K967" s="945"/>
      <c r="L967" s="944"/>
      <c r="M967" s="944"/>
    </row>
    <row r="968" spans="1:13" s="3" customFormat="1" ht="11.25" x14ac:dyDescent="0.25">
      <c r="A968" s="927"/>
      <c r="B968" s="928"/>
      <c r="C968" s="929"/>
      <c r="D968" s="927"/>
      <c r="E968" s="927"/>
      <c r="F968" s="12" t="s">
        <v>1986</v>
      </c>
      <c r="G968" s="80">
        <v>3</v>
      </c>
      <c r="H968" s="927"/>
      <c r="I968" s="15" t="s">
        <v>1987</v>
      </c>
      <c r="J968" s="13">
        <v>649208</v>
      </c>
      <c r="K968" s="945"/>
      <c r="L968" s="944"/>
      <c r="M968" s="944"/>
    </row>
    <row r="969" spans="1:13" s="3" customFormat="1" ht="11.25" x14ac:dyDescent="0.25">
      <c r="A969" s="927"/>
      <c r="B969" s="928"/>
      <c r="C969" s="929"/>
      <c r="D969" s="927"/>
      <c r="E969" s="927"/>
      <c r="F969" s="12" t="s">
        <v>1993</v>
      </c>
      <c r="G969" s="80">
        <v>1</v>
      </c>
      <c r="H969" s="927"/>
      <c r="I969" s="15" t="s">
        <v>1118</v>
      </c>
      <c r="J969" s="13" t="s">
        <v>1994</v>
      </c>
      <c r="K969" s="945"/>
      <c r="L969" s="942"/>
      <c r="M969" s="942"/>
    </row>
    <row r="970" spans="1:13" s="3" customFormat="1" ht="11.25" x14ac:dyDescent="0.25">
      <c r="A970" s="927" t="s">
        <v>7426</v>
      </c>
      <c r="B970" s="928" t="s">
        <v>1835</v>
      </c>
      <c r="C970" s="929" t="s">
        <v>5821</v>
      </c>
      <c r="D970" s="927" t="s">
        <v>6786</v>
      </c>
      <c r="E970" s="927" t="s">
        <v>2012</v>
      </c>
      <c r="F970" s="12" t="s">
        <v>2013</v>
      </c>
      <c r="G970" s="80">
        <v>1</v>
      </c>
      <c r="H970" s="927" t="s">
        <v>6682</v>
      </c>
      <c r="I970" s="15" t="s">
        <v>1974</v>
      </c>
      <c r="J970" s="13" t="s">
        <v>1975</v>
      </c>
      <c r="K970" s="945">
        <v>1</v>
      </c>
      <c r="L970" s="941"/>
      <c r="M970" s="941"/>
    </row>
    <row r="971" spans="1:13" s="3" customFormat="1" ht="11.25" x14ac:dyDescent="0.25">
      <c r="A971" s="927"/>
      <c r="B971" s="928"/>
      <c r="C971" s="929"/>
      <c r="D971" s="927"/>
      <c r="E971" s="927"/>
      <c r="F971" s="12" t="s">
        <v>2014</v>
      </c>
      <c r="G971" s="80">
        <v>1</v>
      </c>
      <c r="H971" s="927"/>
      <c r="I971" s="15" t="s">
        <v>1954</v>
      </c>
      <c r="J971" s="13" t="s">
        <v>1977</v>
      </c>
      <c r="K971" s="945"/>
      <c r="L971" s="944"/>
      <c r="M971" s="944"/>
    </row>
    <row r="972" spans="1:13" s="3" customFormat="1" ht="11.25" x14ac:dyDescent="0.25">
      <c r="A972" s="927"/>
      <c r="B972" s="928"/>
      <c r="C972" s="929"/>
      <c r="D972" s="927"/>
      <c r="E972" s="927"/>
      <c r="F972" s="12" t="s">
        <v>1956</v>
      </c>
      <c r="G972" s="80">
        <v>1</v>
      </c>
      <c r="H972" s="927"/>
      <c r="I972" s="15" t="s">
        <v>1050</v>
      </c>
      <c r="J972" s="13"/>
      <c r="K972" s="945"/>
      <c r="L972" s="944"/>
      <c r="M972" s="944"/>
    </row>
    <row r="973" spans="1:13" s="3" customFormat="1" ht="11.25" x14ac:dyDescent="0.25">
      <c r="A973" s="927"/>
      <c r="B973" s="928"/>
      <c r="C973" s="929"/>
      <c r="D973" s="927"/>
      <c r="E973" s="927"/>
      <c r="F973" s="12" t="s">
        <v>1978</v>
      </c>
      <c r="G973" s="80">
        <v>1</v>
      </c>
      <c r="H973" s="927"/>
      <c r="I973" s="15" t="s">
        <v>1960</v>
      </c>
      <c r="J973" s="13" t="s">
        <v>1979</v>
      </c>
      <c r="K973" s="945"/>
      <c r="L973" s="944"/>
      <c r="M973" s="944"/>
    </row>
    <row r="974" spans="1:13" s="3" customFormat="1" ht="11.25" x14ac:dyDescent="0.25">
      <c r="A974" s="927"/>
      <c r="B974" s="928"/>
      <c r="C974" s="929"/>
      <c r="D974" s="927"/>
      <c r="E974" s="927"/>
      <c r="F974" s="12" t="s">
        <v>1956</v>
      </c>
      <c r="G974" s="80">
        <v>1</v>
      </c>
      <c r="H974" s="927"/>
      <c r="I974" s="15" t="s">
        <v>1050</v>
      </c>
      <c r="J974" s="13"/>
      <c r="K974" s="945"/>
      <c r="L974" s="944"/>
      <c r="M974" s="944"/>
    </row>
    <row r="975" spans="1:13" s="3" customFormat="1" ht="11.25" x14ac:dyDescent="0.25">
      <c r="A975" s="927"/>
      <c r="B975" s="928"/>
      <c r="C975" s="929"/>
      <c r="D975" s="927"/>
      <c r="E975" s="927"/>
      <c r="F975" s="12" t="s">
        <v>2005</v>
      </c>
      <c r="G975" s="80">
        <v>1</v>
      </c>
      <c r="H975" s="927"/>
      <c r="I975" s="15" t="s">
        <v>2006</v>
      </c>
      <c r="J975" s="13" t="s">
        <v>2007</v>
      </c>
      <c r="K975" s="945"/>
      <c r="L975" s="944"/>
      <c r="M975" s="944"/>
    </row>
    <row r="976" spans="1:13" s="3" customFormat="1" ht="11.25" x14ac:dyDescent="0.25">
      <c r="A976" s="927"/>
      <c r="B976" s="928"/>
      <c r="C976" s="929"/>
      <c r="D976" s="927"/>
      <c r="E976" s="927"/>
      <c r="F976" s="12" t="s">
        <v>1956</v>
      </c>
      <c r="G976" s="80">
        <v>1</v>
      </c>
      <c r="H976" s="927"/>
      <c r="I976" s="15" t="s">
        <v>1050</v>
      </c>
      <c r="J976" s="13"/>
      <c r="K976" s="945"/>
      <c r="L976" s="944"/>
      <c r="M976" s="944"/>
    </row>
    <row r="977" spans="1:13" s="3" customFormat="1" ht="11.25" x14ac:dyDescent="0.25">
      <c r="A977" s="927"/>
      <c r="B977" s="928"/>
      <c r="C977" s="929"/>
      <c r="D977" s="927"/>
      <c r="E977" s="927"/>
      <c r="F977" s="12" t="s">
        <v>1980</v>
      </c>
      <c r="G977" s="80">
        <v>1</v>
      </c>
      <c r="H977" s="927"/>
      <c r="I977" s="15" t="s">
        <v>1981</v>
      </c>
      <c r="J977" s="13" t="s">
        <v>1982</v>
      </c>
      <c r="K977" s="945"/>
      <c r="L977" s="944"/>
      <c r="M977" s="944"/>
    </row>
    <row r="978" spans="1:13" s="3" customFormat="1" ht="11.25" x14ac:dyDescent="0.25">
      <c r="A978" s="927"/>
      <c r="B978" s="928"/>
      <c r="C978" s="929"/>
      <c r="D978" s="927"/>
      <c r="E978" s="927"/>
      <c r="F978" s="12" t="s">
        <v>1956</v>
      </c>
      <c r="G978" s="80">
        <v>1</v>
      </c>
      <c r="H978" s="927"/>
      <c r="I978" s="15" t="s">
        <v>1050</v>
      </c>
      <c r="J978" s="13"/>
      <c r="K978" s="945"/>
      <c r="L978" s="944"/>
      <c r="M978" s="944"/>
    </row>
    <row r="979" spans="1:13" s="3" customFormat="1" ht="11.25" x14ac:dyDescent="0.25">
      <c r="A979" s="927"/>
      <c r="B979" s="928"/>
      <c r="C979" s="929"/>
      <c r="D979" s="927"/>
      <c r="E979" s="927"/>
      <c r="F979" s="12" t="s">
        <v>2008</v>
      </c>
      <c r="G979" s="80">
        <v>2</v>
      </c>
      <c r="H979" s="927"/>
      <c r="I979" s="15" t="s">
        <v>1987</v>
      </c>
      <c r="J979" s="13">
        <v>680191</v>
      </c>
      <c r="K979" s="945"/>
      <c r="L979" s="944"/>
      <c r="M979" s="944"/>
    </row>
    <row r="980" spans="1:13" s="3" customFormat="1" ht="11.25" x14ac:dyDescent="0.25">
      <c r="A980" s="927"/>
      <c r="B980" s="928"/>
      <c r="C980" s="929"/>
      <c r="D980" s="927"/>
      <c r="E980" s="927"/>
      <c r="F980" s="12" t="s">
        <v>2009</v>
      </c>
      <c r="G980" s="80">
        <v>9</v>
      </c>
      <c r="H980" s="927"/>
      <c r="I980" s="15" t="s">
        <v>1954</v>
      </c>
      <c r="J980" s="13" t="s">
        <v>1991</v>
      </c>
      <c r="K980" s="945"/>
      <c r="L980" s="944"/>
      <c r="M980" s="944"/>
    </row>
    <row r="981" spans="1:13" s="3" customFormat="1" ht="11.25" x14ac:dyDescent="0.25">
      <c r="A981" s="927"/>
      <c r="B981" s="928"/>
      <c r="C981" s="929"/>
      <c r="D981" s="927"/>
      <c r="E981" s="927"/>
      <c r="F981" s="12" t="s">
        <v>1983</v>
      </c>
      <c r="G981" s="80">
        <v>9</v>
      </c>
      <c r="H981" s="927"/>
      <c r="I981" s="15" t="s">
        <v>1954</v>
      </c>
      <c r="J981" s="13" t="s">
        <v>1984</v>
      </c>
      <c r="K981" s="945"/>
      <c r="L981" s="944"/>
      <c r="M981" s="944"/>
    </row>
    <row r="982" spans="1:13" s="3" customFormat="1" ht="11.25" x14ac:dyDescent="0.25">
      <c r="A982" s="927"/>
      <c r="B982" s="928"/>
      <c r="C982" s="929"/>
      <c r="D982" s="927"/>
      <c r="E982" s="927"/>
      <c r="F982" s="12" t="s">
        <v>2010</v>
      </c>
      <c r="G982" s="80">
        <v>13</v>
      </c>
      <c r="H982" s="927"/>
      <c r="I982" s="15" t="s">
        <v>1954</v>
      </c>
      <c r="J982" s="13" t="s">
        <v>1991</v>
      </c>
      <c r="K982" s="945"/>
      <c r="L982" s="944"/>
      <c r="M982" s="944"/>
    </row>
    <row r="983" spans="1:13" s="3" customFormat="1" ht="11.25" x14ac:dyDescent="0.25">
      <c r="A983" s="927"/>
      <c r="B983" s="928"/>
      <c r="C983" s="929"/>
      <c r="D983" s="927"/>
      <c r="E983" s="927"/>
      <c r="F983" s="12" t="s">
        <v>1985</v>
      </c>
      <c r="G983" s="80">
        <v>14</v>
      </c>
      <c r="H983" s="927"/>
      <c r="I983" s="15" t="s">
        <v>1954</v>
      </c>
      <c r="J983" s="13" t="s">
        <v>1984</v>
      </c>
      <c r="K983" s="945"/>
      <c r="L983" s="944"/>
      <c r="M983" s="944"/>
    </row>
    <row r="984" spans="1:13" s="3" customFormat="1" ht="11.25" x14ac:dyDescent="0.25">
      <c r="A984" s="927"/>
      <c r="B984" s="928"/>
      <c r="C984" s="929"/>
      <c r="D984" s="927"/>
      <c r="E984" s="927"/>
      <c r="F984" s="12" t="s">
        <v>1986</v>
      </c>
      <c r="G984" s="80">
        <v>2</v>
      </c>
      <c r="H984" s="927"/>
      <c r="I984" s="15" t="s">
        <v>1987</v>
      </c>
      <c r="J984" s="13">
        <v>649208</v>
      </c>
      <c r="K984" s="945"/>
      <c r="L984" s="944"/>
      <c r="M984" s="944"/>
    </row>
    <row r="985" spans="1:13" s="3" customFormat="1" ht="11.25" x14ac:dyDescent="0.25">
      <c r="A985" s="927"/>
      <c r="B985" s="928"/>
      <c r="C985" s="929"/>
      <c r="D985" s="927"/>
      <c r="E985" s="927"/>
      <c r="F985" s="12" t="s">
        <v>1993</v>
      </c>
      <c r="G985" s="80">
        <v>1</v>
      </c>
      <c r="H985" s="927"/>
      <c r="I985" s="15" t="s">
        <v>1118</v>
      </c>
      <c r="J985" s="13" t="s">
        <v>1994</v>
      </c>
      <c r="K985" s="945"/>
      <c r="L985" s="942"/>
      <c r="M985" s="942"/>
    </row>
    <row r="986" spans="1:13" s="3" customFormat="1" ht="11.25" x14ac:dyDescent="0.25">
      <c r="A986" s="927" t="s">
        <v>7427</v>
      </c>
      <c r="B986" s="928" t="s">
        <v>1835</v>
      </c>
      <c r="C986" s="929" t="s">
        <v>5821</v>
      </c>
      <c r="D986" s="927" t="s">
        <v>6786</v>
      </c>
      <c r="E986" s="927" t="s">
        <v>2012</v>
      </c>
      <c r="F986" s="12" t="s">
        <v>2015</v>
      </c>
      <c r="G986" s="80">
        <v>1</v>
      </c>
      <c r="H986" s="927" t="s">
        <v>6682</v>
      </c>
      <c r="I986" s="15" t="s">
        <v>1974</v>
      </c>
      <c r="J986" s="13" t="s">
        <v>1975</v>
      </c>
      <c r="K986" s="945">
        <v>1</v>
      </c>
      <c r="L986" s="941"/>
      <c r="M986" s="941"/>
    </row>
    <row r="987" spans="1:13" s="3" customFormat="1" ht="11.25" x14ac:dyDescent="0.25">
      <c r="A987" s="927"/>
      <c r="B987" s="928"/>
      <c r="C987" s="929"/>
      <c r="D987" s="927"/>
      <c r="E987" s="927"/>
      <c r="F987" s="12" t="s">
        <v>2016</v>
      </c>
      <c r="G987" s="80">
        <v>1</v>
      </c>
      <c r="H987" s="927"/>
      <c r="I987" s="15" t="s">
        <v>1954</v>
      </c>
      <c r="J987" s="13" t="s">
        <v>1977</v>
      </c>
      <c r="K987" s="945"/>
      <c r="L987" s="944"/>
      <c r="M987" s="944"/>
    </row>
    <row r="988" spans="1:13" s="3" customFormat="1" ht="11.25" x14ac:dyDescent="0.25">
      <c r="A988" s="927"/>
      <c r="B988" s="928"/>
      <c r="C988" s="929"/>
      <c r="D988" s="927"/>
      <c r="E988" s="927"/>
      <c r="F988" s="12" t="s">
        <v>1956</v>
      </c>
      <c r="G988" s="80">
        <v>1</v>
      </c>
      <c r="H988" s="927"/>
      <c r="I988" s="15" t="s">
        <v>1050</v>
      </c>
      <c r="J988" s="13"/>
      <c r="K988" s="945"/>
      <c r="L988" s="944"/>
      <c r="M988" s="944"/>
    </row>
    <row r="989" spans="1:13" s="3" customFormat="1" ht="11.25" x14ac:dyDescent="0.25">
      <c r="A989" s="927"/>
      <c r="B989" s="928"/>
      <c r="C989" s="929"/>
      <c r="D989" s="927"/>
      <c r="E989" s="927"/>
      <c r="F989" s="12" t="s">
        <v>1978</v>
      </c>
      <c r="G989" s="80">
        <v>1</v>
      </c>
      <c r="H989" s="927"/>
      <c r="I989" s="15" t="s">
        <v>1960</v>
      </c>
      <c r="J989" s="13" t="s">
        <v>1979</v>
      </c>
      <c r="K989" s="945"/>
      <c r="L989" s="944"/>
      <c r="M989" s="944"/>
    </row>
    <row r="990" spans="1:13" s="3" customFormat="1" ht="11.25" x14ac:dyDescent="0.25">
      <c r="A990" s="927"/>
      <c r="B990" s="928"/>
      <c r="C990" s="929"/>
      <c r="D990" s="927"/>
      <c r="E990" s="927"/>
      <c r="F990" s="12" t="s">
        <v>1956</v>
      </c>
      <c r="G990" s="80">
        <v>1</v>
      </c>
      <c r="H990" s="927"/>
      <c r="I990" s="15" t="s">
        <v>1050</v>
      </c>
      <c r="J990" s="13"/>
      <c r="K990" s="945"/>
      <c r="L990" s="944"/>
      <c r="M990" s="944"/>
    </row>
    <row r="991" spans="1:13" s="3" customFormat="1" ht="11.25" x14ac:dyDescent="0.25">
      <c r="A991" s="927"/>
      <c r="B991" s="928"/>
      <c r="C991" s="929"/>
      <c r="D991" s="927"/>
      <c r="E991" s="927"/>
      <c r="F991" s="12" t="s">
        <v>1980</v>
      </c>
      <c r="G991" s="80">
        <v>1</v>
      </c>
      <c r="H991" s="927"/>
      <c r="I991" s="15" t="s">
        <v>1981</v>
      </c>
      <c r="J991" s="13" t="s">
        <v>1982</v>
      </c>
      <c r="K991" s="945"/>
      <c r="L991" s="944"/>
      <c r="M991" s="944"/>
    </row>
    <row r="992" spans="1:13" s="3" customFormat="1" ht="11.25" x14ac:dyDescent="0.25">
      <c r="A992" s="927"/>
      <c r="B992" s="928"/>
      <c r="C992" s="929"/>
      <c r="D992" s="927"/>
      <c r="E992" s="927"/>
      <c r="F992" s="12" t="s">
        <v>1956</v>
      </c>
      <c r="G992" s="80">
        <v>1</v>
      </c>
      <c r="H992" s="927"/>
      <c r="I992" s="15" t="s">
        <v>1050</v>
      </c>
      <c r="J992" s="13"/>
      <c r="K992" s="945"/>
      <c r="L992" s="944"/>
      <c r="M992" s="944"/>
    </row>
    <row r="993" spans="1:13" s="3" customFormat="1" ht="11.25" x14ac:dyDescent="0.25">
      <c r="A993" s="927"/>
      <c r="B993" s="928"/>
      <c r="C993" s="929"/>
      <c r="D993" s="927"/>
      <c r="E993" s="927"/>
      <c r="F993" s="12" t="s">
        <v>1989</v>
      </c>
      <c r="G993" s="80">
        <v>2</v>
      </c>
      <c r="H993" s="927"/>
      <c r="I993" s="15" t="s">
        <v>1987</v>
      </c>
      <c r="J993" s="13">
        <v>684064</v>
      </c>
      <c r="K993" s="945"/>
      <c r="L993" s="944"/>
      <c r="M993" s="944"/>
    </row>
    <row r="994" spans="1:13" s="3" customFormat="1" ht="11.25" x14ac:dyDescent="0.25">
      <c r="A994" s="927"/>
      <c r="B994" s="928"/>
      <c r="C994" s="929"/>
      <c r="D994" s="927"/>
      <c r="E994" s="927"/>
      <c r="F994" s="12" t="s">
        <v>1956</v>
      </c>
      <c r="G994" s="80">
        <v>1</v>
      </c>
      <c r="H994" s="927"/>
      <c r="I994" s="15" t="s">
        <v>1050</v>
      </c>
      <c r="J994" s="13"/>
      <c r="K994" s="945"/>
      <c r="L994" s="944"/>
      <c r="M994" s="944"/>
    </row>
    <row r="995" spans="1:13" s="3" customFormat="1" ht="11.25" x14ac:dyDescent="0.25">
      <c r="A995" s="927"/>
      <c r="B995" s="928"/>
      <c r="C995" s="929"/>
      <c r="D995" s="927"/>
      <c r="E995" s="927"/>
      <c r="F995" s="12" t="s">
        <v>2005</v>
      </c>
      <c r="G995" s="80">
        <v>1</v>
      </c>
      <c r="H995" s="927"/>
      <c r="I995" s="15" t="s">
        <v>2006</v>
      </c>
      <c r="J995" s="13" t="s">
        <v>2007</v>
      </c>
      <c r="K995" s="945"/>
      <c r="L995" s="944"/>
      <c r="M995" s="944"/>
    </row>
    <row r="996" spans="1:13" s="3" customFormat="1" ht="11.25" x14ac:dyDescent="0.25">
      <c r="A996" s="927"/>
      <c r="B996" s="928"/>
      <c r="C996" s="929"/>
      <c r="D996" s="927"/>
      <c r="E996" s="927"/>
      <c r="F996" s="12" t="s">
        <v>1983</v>
      </c>
      <c r="G996" s="80">
        <v>25</v>
      </c>
      <c r="H996" s="927"/>
      <c r="I996" s="15" t="s">
        <v>1954</v>
      </c>
      <c r="J996" s="13" t="s">
        <v>1984</v>
      </c>
      <c r="K996" s="945"/>
      <c r="L996" s="944"/>
      <c r="M996" s="944"/>
    </row>
    <row r="997" spans="1:13" s="3" customFormat="1" ht="11.25" x14ac:dyDescent="0.25">
      <c r="A997" s="927"/>
      <c r="B997" s="928"/>
      <c r="C997" s="929"/>
      <c r="D997" s="927"/>
      <c r="E997" s="927"/>
      <c r="F997" s="12" t="s">
        <v>1985</v>
      </c>
      <c r="G997" s="80">
        <v>23</v>
      </c>
      <c r="H997" s="927"/>
      <c r="I997" s="15" t="s">
        <v>1954</v>
      </c>
      <c r="J997" s="13" t="s">
        <v>1984</v>
      </c>
      <c r="K997" s="945"/>
      <c r="L997" s="944"/>
      <c r="M997" s="944"/>
    </row>
    <row r="998" spans="1:13" s="3" customFormat="1" ht="11.25" x14ac:dyDescent="0.25">
      <c r="A998" s="927"/>
      <c r="B998" s="928"/>
      <c r="C998" s="929"/>
      <c r="D998" s="927"/>
      <c r="E998" s="927"/>
      <c r="F998" s="12" t="s">
        <v>1986</v>
      </c>
      <c r="G998" s="80">
        <v>2</v>
      </c>
      <c r="H998" s="927"/>
      <c r="I998" s="15" t="s">
        <v>1987</v>
      </c>
      <c r="J998" s="13">
        <v>649208</v>
      </c>
      <c r="K998" s="945"/>
      <c r="L998" s="944"/>
      <c r="M998" s="944"/>
    </row>
    <row r="999" spans="1:13" s="3" customFormat="1" ht="11.25" x14ac:dyDescent="0.25">
      <c r="A999" s="927"/>
      <c r="B999" s="928"/>
      <c r="C999" s="929"/>
      <c r="D999" s="927"/>
      <c r="E999" s="927"/>
      <c r="F999" s="12" t="s">
        <v>1993</v>
      </c>
      <c r="G999" s="80">
        <v>1</v>
      </c>
      <c r="H999" s="927"/>
      <c r="I999" s="15" t="s">
        <v>1118</v>
      </c>
      <c r="J999" s="13" t="s">
        <v>1994</v>
      </c>
      <c r="K999" s="945"/>
      <c r="L999" s="942"/>
      <c r="M999" s="942"/>
    </row>
    <row r="1000" spans="1:13" s="3" customFormat="1" ht="11.25" x14ac:dyDescent="0.25">
      <c r="A1000" s="927" t="s">
        <v>7428</v>
      </c>
      <c r="B1000" s="928" t="s">
        <v>1835</v>
      </c>
      <c r="C1000" s="929" t="s">
        <v>5821</v>
      </c>
      <c r="D1000" s="927" t="s">
        <v>6786</v>
      </c>
      <c r="E1000" s="927" t="s">
        <v>2017</v>
      </c>
      <c r="F1000" s="12" t="s">
        <v>2018</v>
      </c>
      <c r="G1000" s="80">
        <v>1</v>
      </c>
      <c r="H1000" s="927" t="s">
        <v>6682</v>
      </c>
      <c r="I1000" s="15" t="s">
        <v>1974</v>
      </c>
      <c r="J1000" s="13" t="s">
        <v>1975</v>
      </c>
      <c r="K1000" s="945">
        <v>1</v>
      </c>
      <c r="L1000" s="941"/>
      <c r="M1000" s="941"/>
    </row>
    <row r="1001" spans="1:13" s="3" customFormat="1" ht="11.25" x14ac:dyDescent="0.25">
      <c r="A1001" s="927"/>
      <c r="B1001" s="928"/>
      <c r="C1001" s="929"/>
      <c r="D1001" s="927"/>
      <c r="E1001" s="927"/>
      <c r="F1001" s="12" t="s">
        <v>2014</v>
      </c>
      <c r="G1001" s="80">
        <v>1</v>
      </c>
      <c r="H1001" s="927"/>
      <c r="I1001" s="15" t="s">
        <v>1954</v>
      </c>
      <c r="J1001" s="13" t="s">
        <v>1977</v>
      </c>
      <c r="K1001" s="945"/>
      <c r="L1001" s="944"/>
      <c r="M1001" s="944"/>
    </row>
    <row r="1002" spans="1:13" s="3" customFormat="1" ht="11.25" x14ac:dyDescent="0.25">
      <c r="A1002" s="927"/>
      <c r="B1002" s="928"/>
      <c r="C1002" s="929"/>
      <c r="D1002" s="927"/>
      <c r="E1002" s="927"/>
      <c r="F1002" s="12" t="s">
        <v>1956</v>
      </c>
      <c r="G1002" s="80">
        <v>1</v>
      </c>
      <c r="H1002" s="927"/>
      <c r="I1002" s="15" t="s">
        <v>1050</v>
      </c>
      <c r="J1002" s="13"/>
      <c r="K1002" s="945"/>
      <c r="L1002" s="944"/>
      <c r="M1002" s="944"/>
    </row>
    <row r="1003" spans="1:13" s="3" customFormat="1" ht="11.25" x14ac:dyDescent="0.25">
      <c r="A1003" s="927"/>
      <c r="B1003" s="928"/>
      <c r="C1003" s="929"/>
      <c r="D1003" s="927"/>
      <c r="E1003" s="927"/>
      <c r="F1003" s="12" t="s">
        <v>1978</v>
      </c>
      <c r="G1003" s="80">
        <v>1</v>
      </c>
      <c r="H1003" s="927"/>
      <c r="I1003" s="15" t="s">
        <v>1960</v>
      </c>
      <c r="J1003" s="13" t="s">
        <v>1979</v>
      </c>
      <c r="K1003" s="945"/>
      <c r="L1003" s="944"/>
      <c r="M1003" s="944"/>
    </row>
    <row r="1004" spans="1:13" s="3" customFormat="1" ht="11.25" x14ac:dyDescent="0.25">
      <c r="A1004" s="927"/>
      <c r="B1004" s="928"/>
      <c r="C1004" s="929"/>
      <c r="D1004" s="927"/>
      <c r="E1004" s="927"/>
      <c r="F1004" s="12" t="s">
        <v>1956</v>
      </c>
      <c r="G1004" s="80">
        <v>1</v>
      </c>
      <c r="H1004" s="927"/>
      <c r="I1004" s="15" t="s">
        <v>1050</v>
      </c>
      <c r="J1004" s="13"/>
      <c r="K1004" s="945"/>
      <c r="L1004" s="944"/>
      <c r="M1004" s="944"/>
    </row>
    <row r="1005" spans="1:13" s="3" customFormat="1" ht="11.25" x14ac:dyDescent="0.25">
      <c r="A1005" s="927"/>
      <c r="B1005" s="928"/>
      <c r="C1005" s="929"/>
      <c r="D1005" s="927"/>
      <c r="E1005" s="927"/>
      <c r="F1005" s="12" t="s">
        <v>2005</v>
      </c>
      <c r="G1005" s="80">
        <v>1</v>
      </c>
      <c r="H1005" s="927"/>
      <c r="I1005" s="15" t="s">
        <v>2006</v>
      </c>
      <c r="J1005" s="13" t="s">
        <v>2007</v>
      </c>
      <c r="K1005" s="945"/>
      <c r="L1005" s="944"/>
      <c r="M1005" s="944"/>
    </row>
    <row r="1006" spans="1:13" s="3" customFormat="1" ht="11.25" x14ac:dyDescent="0.25">
      <c r="A1006" s="927"/>
      <c r="B1006" s="928"/>
      <c r="C1006" s="929"/>
      <c r="D1006" s="927"/>
      <c r="E1006" s="927"/>
      <c r="F1006" s="12" t="s">
        <v>1956</v>
      </c>
      <c r="G1006" s="80">
        <v>1</v>
      </c>
      <c r="H1006" s="927"/>
      <c r="I1006" s="15" t="s">
        <v>1050</v>
      </c>
      <c r="J1006" s="13"/>
      <c r="K1006" s="945"/>
      <c r="L1006" s="944"/>
      <c r="M1006" s="944"/>
    </row>
    <row r="1007" spans="1:13" s="3" customFormat="1" ht="11.25" x14ac:dyDescent="0.25">
      <c r="A1007" s="927"/>
      <c r="B1007" s="928"/>
      <c r="C1007" s="929"/>
      <c r="D1007" s="927"/>
      <c r="E1007" s="927"/>
      <c r="F1007" s="12" t="s">
        <v>1980</v>
      </c>
      <c r="G1007" s="80">
        <v>1</v>
      </c>
      <c r="H1007" s="927"/>
      <c r="I1007" s="15" t="s">
        <v>1981</v>
      </c>
      <c r="J1007" s="13" t="s">
        <v>1982</v>
      </c>
      <c r="K1007" s="945"/>
      <c r="L1007" s="944"/>
      <c r="M1007" s="944"/>
    </row>
    <row r="1008" spans="1:13" s="3" customFormat="1" ht="11.25" x14ac:dyDescent="0.25">
      <c r="A1008" s="927"/>
      <c r="B1008" s="928"/>
      <c r="C1008" s="929"/>
      <c r="D1008" s="927"/>
      <c r="E1008" s="927"/>
      <c r="F1008" s="12" t="s">
        <v>1956</v>
      </c>
      <c r="G1008" s="80">
        <v>1</v>
      </c>
      <c r="H1008" s="927"/>
      <c r="I1008" s="15" t="s">
        <v>1050</v>
      </c>
      <c r="J1008" s="13"/>
      <c r="K1008" s="945"/>
      <c r="L1008" s="944"/>
      <c r="M1008" s="944"/>
    </row>
    <row r="1009" spans="1:13" s="3" customFormat="1" ht="11.25" x14ac:dyDescent="0.25">
      <c r="A1009" s="927"/>
      <c r="B1009" s="928"/>
      <c r="C1009" s="929"/>
      <c r="D1009" s="927"/>
      <c r="E1009" s="927"/>
      <c r="F1009" s="12" t="s">
        <v>2008</v>
      </c>
      <c r="G1009" s="80">
        <v>2</v>
      </c>
      <c r="H1009" s="927"/>
      <c r="I1009" s="15" t="s">
        <v>1987</v>
      </c>
      <c r="J1009" s="13">
        <v>680191</v>
      </c>
      <c r="K1009" s="945"/>
      <c r="L1009" s="944"/>
      <c r="M1009" s="944"/>
    </row>
    <row r="1010" spans="1:13" s="3" customFormat="1" ht="11.25" x14ac:dyDescent="0.25">
      <c r="A1010" s="927"/>
      <c r="B1010" s="928"/>
      <c r="C1010" s="929"/>
      <c r="D1010" s="927"/>
      <c r="E1010" s="927"/>
      <c r="F1010" s="12" t="s">
        <v>2009</v>
      </c>
      <c r="G1010" s="80">
        <v>6</v>
      </c>
      <c r="H1010" s="927"/>
      <c r="I1010" s="15" t="s">
        <v>1954</v>
      </c>
      <c r="J1010" s="13" t="s">
        <v>1991</v>
      </c>
      <c r="K1010" s="945"/>
      <c r="L1010" s="944"/>
      <c r="M1010" s="944"/>
    </row>
    <row r="1011" spans="1:13" s="3" customFormat="1" ht="11.25" x14ac:dyDescent="0.25">
      <c r="A1011" s="927"/>
      <c r="B1011" s="928"/>
      <c r="C1011" s="929"/>
      <c r="D1011" s="927"/>
      <c r="E1011" s="927"/>
      <c r="F1011" s="12" t="s">
        <v>1983</v>
      </c>
      <c r="G1011" s="80">
        <v>27</v>
      </c>
      <c r="H1011" s="927"/>
      <c r="I1011" s="15" t="s">
        <v>1954</v>
      </c>
      <c r="J1011" s="13" t="s">
        <v>1984</v>
      </c>
      <c r="K1011" s="945"/>
      <c r="L1011" s="944"/>
      <c r="M1011" s="944"/>
    </row>
    <row r="1012" spans="1:13" s="3" customFormat="1" ht="11.25" x14ac:dyDescent="0.25">
      <c r="A1012" s="927"/>
      <c r="B1012" s="928"/>
      <c r="C1012" s="929"/>
      <c r="D1012" s="927"/>
      <c r="E1012" s="927"/>
      <c r="F1012" s="12" t="s">
        <v>2010</v>
      </c>
      <c r="G1012" s="80">
        <v>5</v>
      </c>
      <c r="H1012" s="927"/>
      <c r="I1012" s="15" t="s">
        <v>1954</v>
      </c>
      <c r="J1012" s="13" t="s">
        <v>1991</v>
      </c>
      <c r="K1012" s="945"/>
      <c r="L1012" s="944"/>
      <c r="M1012" s="944"/>
    </row>
    <row r="1013" spans="1:13" s="3" customFormat="1" ht="11.25" x14ac:dyDescent="0.25">
      <c r="A1013" s="927"/>
      <c r="B1013" s="928"/>
      <c r="C1013" s="929"/>
      <c r="D1013" s="927"/>
      <c r="E1013" s="927"/>
      <c r="F1013" s="12" t="s">
        <v>1992</v>
      </c>
      <c r="G1013" s="80">
        <v>4</v>
      </c>
      <c r="H1013" s="927"/>
      <c r="I1013" s="15" t="s">
        <v>1954</v>
      </c>
      <c r="J1013" s="13" t="s">
        <v>1984</v>
      </c>
      <c r="K1013" s="945"/>
      <c r="L1013" s="944"/>
      <c r="M1013" s="944"/>
    </row>
    <row r="1014" spans="1:13" s="3" customFormat="1" ht="11.25" x14ac:dyDescent="0.25">
      <c r="A1014" s="927"/>
      <c r="B1014" s="928"/>
      <c r="C1014" s="929"/>
      <c r="D1014" s="927"/>
      <c r="E1014" s="927"/>
      <c r="F1014" s="12" t="s">
        <v>1985</v>
      </c>
      <c r="G1014" s="80">
        <v>37</v>
      </c>
      <c r="H1014" s="927"/>
      <c r="I1014" s="15" t="s">
        <v>1954</v>
      </c>
      <c r="J1014" s="13" t="s">
        <v>1984</v>
      </c>
      <c r="K1014" s="945"/>
      <c r="L1014" s="944"/>
      <c r="M1014" s="944"/>
    </row>
    <row r="1015" spans="1:13" s="3" customFormat="1" ht="11.25" x14ac:dyDescent="0.25">
      <c r="A1015" s="927"/>
      <c r="B1015" s="928"/>
      <c r="C1015" s="929"/>
      <c r="D1015" s="927"/>
      <c r="E1015" s="927"/>
      <c r="F1015" s="12" t="s">
        <v>1986</v>
      </c>
      <c r="G1015" s="80">
        <v>3</v>
      </c>
      <c r="H1015" s="927"/>
      <c r="I1015" s="15" t="s">
        <v>1987</v>
      </c>
      <c r="J1015" s="13">
        <v>649208</v>
      </c>
      <c r="K1015" s="945"/>
      <c r="L1015" s="944"/>
      <c r="M1015" s="944"/>
    </row>
    <row r="1016" spans="1:13" s="3" customFormat="1" ht="11.25" x14ac:dyDescent="0.25">
      <c r="A1016" s="927"/>
      <c r="B1016" s="928"/>
      <c r="C1016" s="929"/>
      <c r="D1016" s="927"/>
      <c r="E1016" s="927"/>
      <c r="F1016" s="12" t="s">
        <v>1993</v>
      </c>
      <c r="G1016" s="80">
        <v>1</v>
      </c>
      <c r="H1016" s="927"/>
      <c r="I1016" s="15" t="s">
        <v>1118</v>
      </c>
      <c r="J1016" s="13" t="s">
        <v>1994</v>
      </c>
      <c r="K1016" s="945"/>
      <c r="L1016" s="942"/>
      <c r="M1016" s="942"/>
    </row>
    <row r="1017" spans="1:13" s="3" customFormat="1" ht="11.25" x14ac:dyDescent="0.25">
      <c r="A1017" s="927" t="s">
        <v>7429</v>
      </c>
      <c r="B1017" s="928" t="s">
        <v>1835</v>
      </c>
      <c r="C1017" s="929" t="s">
        <v>5821</v>
      </c>
      <c r="D1017" s="927" t="s">
        <v>6786</v>
      </c>
      <c r="E1017" s="927" t="s">
        <v>2017</v>
      </c>
      <c r="F1017" s="12" t="s">
        <v>2019</v>
      </c>
      <c r="G1017" s="80">
        <v>1</v>
      </c>
      <c r="H1017" s="927" t="s">
        <v>6682</v>
      </c>
      <c r="I1017" s="15" t="s">
        <v>1974</v>
      </c>
      <c r="J1017" s="13" t="s">
        <v>1975</v>
      </c>
      <c r="K1017" s="945">
        <v>1</v>
      </c>
      <c r="L1017" s="941"/>
      <c r="M1017" s="941"/>
    </row>
    <row r="1018" spans="1:13" s="3" customFormat="1" ht="11.25" x14ac:dyDescent="0.25">
      <c r="A1018" s="927"/>
      <c r="B1018" s="928"/>
      <c r="C1018" s="929"/>
      <c r="D1018" s="927"/>
      <c r="E1018" s="927"/>
      <c r="F1018" s="12" t="s">
        <v>2016</v>
      </c>
      <c r="G1018" s="80">
        <v>1</v>
      </c>
      <c r="H1018" s="927"/>
      <c r="I1018" s="15" t="s">
        <v>1954</v>
      </c>
      <c r="J1018" s="13" t="s">
        <v>1977</v>
      </c>
      <c r="K1018" s="945"/>
      <c r="L1018" s="944"/>
      <c r="M1018" s="944"/>
    </row>
    <row r="1019" spans="1:13" s="3" customFormat="1" ht="11.25" x14ac:dyDescent="0.25">
      <c r="A1019" s="927"/>
      <c r="B1019" s="928"/>
      <c r="C1019" s="929"/>
      <c r="D1019" s="927"/>
      <c r="E1019" s="927"/>
      <c r="F1019" s="12" t="s">
        <v>1956</v>
      </c>
      <c r="G1019" s="80">
        <v>1</v>
      </c>
      <c r="H1019" s="927"/>
      <c r="I1019" s="15" t="s">
        <v>1050</v>
      </c>
      <c r="J1019" s="13"/>
      <c r="K1019" s="945"/>
      <c r="L1019" s="944"/>
      <c r="M1019" s="944"/>
    </row>
    <row r="1020" spans="1:13" s="3" customFormat="1" ht="11.25" x14ac:dyDescent="0.25">
      <c r="A1020" s="927"/>
      <c r="B1020" s="928"/>
      <c r="C1020" s="929"/>
      <c r="D1020" s="927"/>
      <c r="E1020" s="927"/>
      <c r="F1020" s="12" t="s">
        <v>1978</v>
      </c>
      <c r="G1020" s="80">
        <v>1</v>
      </c>
      <c r="H1020" s="927"/>
      <c r="I1020" s="15" t="s">
        <v>1960</v>
      </c>
      <c r="J1020" s="13" t="s">
        <v>1979</v>
      </c>
      <c r="K1020" s="945"/>
      <c r="L1020" s="944"/>
      <c r="M1020" s="944"/>
    </row>
    <row r="1021" spans="1:13" s="3" customFormat="1" ht="11.25" x14ac:dyDescent="0.25">
      <c r="A1021" s="927"/>
      <c r="B1021" s="928"/>
      <c r="C1021" s="929"/>
      <c r="D1021" s="927"/>
      <c r="E1021" s="927"/>
      <c r="F1021" s="12" t="s">
        <v>1956</v>
      </c>
      <c r="G1021" s="80">
        <v>1</v>
      </c>
      <c r="H1021" s="927"/>
      <c r="I1021" s="15" t="s">
        <v>1050</v>
      </c>
      <c r="J1021" s="13"/>
      <c r="K1021" s="945"/>
      <c r="L1021" s="944"/>
      <c r="M1021" s="944"/>
    </row>
    <row r="1022" spans="1:13" s="3" customFormat="1" ht="11.25" x14ac:dyDescent="0.25">
      <c r="A1022" s="927"/>
      <c r="B1022" s="928"/>
      <c r="C1022" s="929"/>
      <c r="D1022" s="927"/>
      <c r="E1022" s="927"/>
      <c r="F1022" s="12" t="s">
        <v>1980</v>
      </c>
      <c r="G1022" s="80">
        <v>1</v>
      </c>
      <c r="H1022" s="927"/>
      <c r="I1022" s="15" t="s">
        <v>1981</v>
      </c>
      <c r="J1022" s="13" t="s">
        <v>1982</v>
      </c>
      <c r="K1022" s="945"/>
      <c r="L1022" s="944"/>
      <c r="M1022" s="944"/>
    </row>
    <row r="1023" spans="1:13" s="3" customFormat="1" ht="11.25" x14ac:dyDescent="0.25">
      <c r="A1023" s="927"/>
      <c r="B1023" s="928"/>
      <c r="C1023" s="929"/>
      <c r="D1023" s="927"/>
      <c r="E1023" s="927"/>
      <c r="F1023" s="12" t="s">
        <v>1956</v>
      </c>
      <c r="G1023" s="80">
        <v>1</v>
      </c>
      <c r="H1023" s="927"/>
      <c r="I1023" s="15" t="s">
        <v>1050</v>
      </c>
      <c r="J1023" s="13"/>
      <c r="K1023" s="945"/>
      <c r="L1023" s="944"/>
      <c r="M1023" s="944"/>
    </row>
    <row r="1024" spans="1:13" s="3" customFormat="1" ht="11.25" x14ac:dyDescent="0.25">
      <c r="A1024" s="927"/>
      <c r="B1024" s="928"/>
      <c r="C1024" s="929"/>
      <c r="D1024" s="927"/>
      <c r="E1024" s="927"/>
      <c r="F1024" s="12" t="s">
        <v>1989</v>
      </c>
      <c r="G1024" s="80">
        <v>2</v>
      </c>
      <c r="H1024" s="927"/>
      <c r="I1024" s="15" t="s">
        <v>1987</v>
      </c>
      <c r="J1024" s="13">
        <v>684064</v>
      </c>
      <c r="K1024" s="945"/>
      <c r="L1024" s="944"/>
      <c r="M1024" s="944"/>
    </row>
    <row r="1025" spans="1:13" s="3" customFormat="1" ht="11.25" x14ac:dyDescent="0.25">
      <c r="A1025" s="927"/>
      <c r="B1025" s="928"/>
      <c r="C1025" s="929"/>
      <c r="D1025" s="927"/>
      <c r="E1025" s="927"/>
      <c r="F1025" s="12" t="s">
        <v>1956</v>
      </c>
      <c r="G1025" s="80">
        <v>1</v>
      </c>
      <c r="H1025" s="927"/>
      <c r="I1025" s="15" t="s">
        <v>1050</v>
      </c>
      <c r="J1025" s="13"/>
      <c r="K1025" s="945"/>
      <c r="L1025" s="944"/>
      <c r="M1025" s="944"/>
    </row>
    <row r="1026" spans="1:13" s="3" customFormat="1" ht="11.25" x14ac:dyDescent="0.25">
      <c r="A1026" s="927"/>
      <c r="B1026" s="928"/>
      <c r="C1026" s="929"/>
      <c r="D1026" s="927"/>
      <c r="E1026" s="927"/>
      <c r="F1026" s="12" t="s">
        <v>2005</v>
      </c>
      <c r="G1026" s="80">
        <v>1</v>
      </c>
      <c r="H1026" s="927"/>
      <c r="I1026" s="15" t="s">
        <v>2006</v>
      </c>
      <c r="J1026" s="13" t="s">
        <v>2007</v>
      </c>
      <c r="K1026" s="945"/>
      <c r="L1026" s="944"/>
      <c r="M1026" s="944"/>
    </row>
    <row r="1027" spans="1:13" s="3" customFormat="1" ht="11.25" x14ac:dyDescent="0.25">
      <c r="A1027" s="927"/>
      <c r="B1027" s="928"/>
      <c r="C1027" s="929"/>
      <c r="D1027" s="927"/>
      <c r="E1027" s="927"/>
      <c r="F1027" s="12" t="s">
        <v>1983</v>
      </c>
      <c r="G1027" s="80">
        <v>21</v>
      </c>
      <c r="H1027" s="927"/>
      <c r="I1027" s="15" t="s">
        <v>1954</v>
      </c>
      <c r="J1027" s="13" t="s">
        <v>1984</v>
      </c>
      <c r="K1027" s="945"/>
      <c r="L1027" s="944"/>
      <c r="M1027" s="944"/>
    </row>
    <row r="1028" spans="1:13" s="3" customFormat="1" ht="11.25" x14ac:dyDescent="0.25">
      <c r="A1028" s="927"/>
      <c r="B1028" s="928"/>
      <c r="C1028" s="929"/>
      <c r="D1028" s="927"/>
      <c r="E1028" s="927"/>
      <c r="F1028" s="12" t="s">
        <v>1985</v>
      </c>
      <c r="G1028" s="80">
        <v>6</v>
      </c>
      <c r="H1028" s="927"/>
      <c r="I1028" s="15" t="s">
        <v>1954</v>
      </c>
      <c r="J1028" s="13" t="s">
        <v>1984</v>
      </c>
      <c r="K1028" s="945"/>
      <c r="L1028" s="944"/>
      <c r="M1028" s="944"/>
    </row>
    <row r="1029" spans="1:13" s="3" customFormat="1" ht="11.25" x14ac:dyDescent="0.25">
      <c r="A1029" s="927"/>
      <c r="B1029" s="928"/>
      <c r="C1029" s="929"/>
      <c r="D1029" s="927"/>
      <c r="E1029" s="927"/>
      <c r="F1029" s="12" t="s">
        <v>1986</v>
      </c>
      <c r="G1029" s="80">
        <v>2</v>
      </c>
      <c r="H1029" s="927"/>
      <c r="I1029" s="15" t="s">
        <v>1987</v>
      </c>
      <c r="J1029" s="13">
        <v>649208</v>
      </c>
      <c r="K1029" s="945"/>
      <c r="L1029" s="944"/>
      <c r="M1029" s="944"/>
    </row>
    <row r="1030" spans="1:13" s="3" customFormat="1" ht="11.25" x14ac:dyDescent="0.25">
      <c r="A1030" s="927"/>
      <c r="B1030" s="928"/>
      <c r="C1030" s="929"/>
      <c r="D1030" s="927"/>
      <c r="E1030" s="927"/>
      <c r="F1030" s="12" t="s">
        <v>1993</v>
      </c>
      <c r="G1030" s="80">
        <v>1</v>
      </c>
      <c r="H1030" s="927"/>
      <c r="I1030" s="15" t="s">
        <v>1118</v>
      </c>
      <c r="J1030" s="13" t="s">
        <v>1994</v>
      </c>
      <c r="K1030" s="945"/>
      <c r="L1030" s="942"/>
      <c r="M1030" s="942"/>
    </row>
    <row r="1031" spans="1:13" s="3" customFormat="1" ht="11.25" x14ac:dyDescent="0.25">
      <c r="A1031" s="927" t="s">
        <v>7430</v>
      </c>
      <c r="B1031" s="928" t="s">
        <v>1835</v>
      </c>
      <c r="C1031" s="929" t="s">
        <v>5821</v>
      </c>
      <c r="D1031" s="927" t="s">
        <v>6786</v>
      </c>
      <c r="E1031" s="927" t="s">
        <v>5821</v>
      </c>
      <c r="F1031" s="12" t="s">
        <v>2020</v>
      </c>
      <c r="G1031" s="80">
        <v>4</v>
      </c>
      <c r="H1031" s="927" t="s">
        <v>6682</v>
      </c>
      <c r="I1031" s="15" t="s">
        <v>1974</v>
      </c>
      <c r="J1031" s="13" t="s">
        <v>1975</v>
      </c>
      <c r="K1031" s="945">
        <v>1</v>
      </c>
      <c r="L1031" s="941"/>
      <c r="M1031" s="941"/>
    </row>
    <row r="1032" spans="1:13" s="3" customFormat="1" ht="11.25" x14ac:dyDescent="0.25">
      <c r="A1032" s="927"/>
      <c r="B1032" s="928"/>
      <c r="C1032" s="929"/>
      <c r="D1032" s="927"/>
      <c r="E1032" s="927"/>
      <c r="F1032" s="12" t="s">
        <v>1976</v>
      </c>
      <c r="G1032" s="80">
        <v>1</v>
      </c>
      <c r="H1032" s="927"/>
      <c r="I1032" s="15" t="s">
        <v>1954</v>
      </c>
      <c r="J1032" s="13" t="s">
        <v>1977</v>
      </c>
      <c r="K1032" s="945"/>
      <c r="L1032" s="944"/>
      <c r="M1032" s="944"/>
    </row>
    <row r="1033" spans="1:13" s="3" customFormat="1" ht="11.25" x14ac:dyDescent="0.25">
      <c r="A1033" s="927"/>
      <c r="B1033" s="928"/>
      <c r="C1033" s="929"/>
      <c r="D1033" s="927"/>
      <c r="E1033" s="927"/>
      <c r="F1033" s="12" t="s">
        <v>1956</v>
      </c>
      <c r="G1033" s="80">
        <v>1</v>
      </c>
      <c r="H1033" s="927"/>
      <c r="I1033" s="15" t="s">
        <v>1050</v>
      </c>
      <c r="J1033" s="13"/>
      <c r="K1033" s="945"/>
      <c r="L1033" s="944"/>
      <c r="M1033" s="944"/>
    </row>
    <row r="1034" spans="1:13" s="3" customFormat="1" ht="11.25" x14ac:dyDescent="0.25">
      <c r="A1034" s="927"/>
      <c r="B1034" s="928"/>
      <c r="C1034" s="929"/>
      <c r="D1034" s="927"/>
      <c r="E1034" s="927"/>
      <c r="F1034" s="12" t="s">
        <v>1978</v>
      </c>
      <c r="G1034" s="80">
        <v>1</v>
      </c>
      <c r="H1034" s="927"/>
      <c r="I1034" s="15" t="s">
        <v>1960</v>
      </c>
      <c r="J1034" s="13" t="s">
        <v>1979</v>
      </c>
      <c r="K1034" s="945"/>
      <c r="L1034" s="944"/>
      <c r="M1034" s="944"/>
    </row>
    <row r="1035" spans="1:13" s="3" customFormat="1" ht="11.25" x14ac:dyDescent="0.25">
      <c r="A1035" s="927"/>
      <c r="B1035" s="928"/>
      <c r="C1035" s="929"/>
      <c r="D1035" s="927"/>
      <c r="E1035" s="927"/>
      <c r="F1035" s="12" t="s">
        <v>1956</v>
      </c>
      <c r="G1035" s="80">
        <v>1</v>
      </c>
      <c r="H1035" s="927"/>
      <c r="I1035" s="15" t="s">
        <v>1050</v>
      </c>
      <c r="J1035" s="13"/>
      <c r="K1035" s="945"/>
      <c r="L1035" s="944"/>
      <c r="M1035" s="944"/>
    </row>
    <row r="1036" spans="1:13" s="3" customFormat="1" ht="11.25" x14ac:dyDescent="0.25">
      <c r="A1036" s="927"/>
      <c r="B1036" s="928"/>
      <c r="C1036" s="929"/>
      <c r="D1036" s="927"/>
      <c r="E1036" s="927"/>
      <c r="F1036" s="12" t="s">
        <v>2005</v>
      </c>
      <c r="G1036" s="80">
        <v>1</v>
      </c>
      <c r="H1036" s="927"/>
      <c r="I1036" s="15" t="s">
        <v>2006</v>
      </c>
      <c r="J1036" s="13" t="s">
        <v>2007</v>
      </c>
      <c r="K1036" s="945"/>
      <c r="L1036" s="944"/>
      <c r="M1036" s="944"/>
    </row>
    <row r="1037" spans="1:13" s="3" customFormat="1" ht="11.25" x14ac:dyDescent="0.25">
      <c r="A1037" s="927"/>
      <c r="B1037" s="928"/>
      <c r="C1037" s="929"/>
      <c r="D1037" s="927"/>
      <c r="E1037" s="927"/>
      <c r="F1037" s="12" t="s">
        <v>1956</v>
      </c>
      <c r="G1037" s="80">
        <v>1</v>
      </c>
      <c r="H1037" s="927"/>
      <c r="I1037" s="15" t="s">
        <v>1050</v>
      </c>
      <c r="J1037" s="13"/>
      <c r="K1037" s="945"/>
      <c r="L1037" s="944"/>
      <c r="M1037" s="944"/>
    </row>
    <row r="1038" spans="1:13" s="3" customFormat="1" ht="11.25" x14ac:dyDescent="0.25">
      <c r="A1038" s="927"/>
      <c r="B1038" s="928"/>
      <c r="C1038" s="929"/>
      <c r="D1038" s="927"/>
      <c r="E1038" s="927"/>
      <c r="F1038" s="12" t="s">
        <v>1980</v>
      </c>
      <c r="G1038" s="80">
        <v>1</v>
      </c>
      <c r="H1038" s="927"/>
      <c r="I1038" s="15" t="s">
        <v>1981</v>
      </c>
      <c r="J1038" s="13" t="s">
        <v>1982</v>
      </c>
      <c r="K1038" s="945"/>
      <c r="L1038" s="944"/>
      <c r="M1038" s="944"/>
    </row>
    <row r="1039" spans="1:13" s="3" customFormat="1" ht="11.25" x14ac:dyDescent="0.25">
      <c r="A1039" s="927"/>
      <c r="B1039" s="928"/>
      <c r="C1039" s="929"/>
      <c r="D1039" s="927"/>
      <c r="E1039" s="927"/>
      <c r="F1039" s="12" t="s">
        <v>1956</v>
      </c>
      <c r="G1039" s="80">
        <v>1</v>
      </c>
      <c r="H1039" s="927"/>
      <c r="I1039" s="15" t="s">
        <v>1050</v>
      </c>
      <c r="J1039" s="13"/>
      <c r="K1039" s="945"/>
      <c r="L1039" s="944"/>
      <c r="M1039" s="944"/>
    </row>
    <row r="1040" spans="1:13" s="3" customFormat="1" ht="11.25" x14ac:dyDescent="0.25">
      <c r="A1040" s="927"/>
      <c r="B1040" s="928"/>
      <c r="C1040" s="929"/>
      <c r="D1040" s="927"/>
      <c r="E1040" s="927"/>
      <c r="F1040" s="12" t="s">
        <v>2008</v>
      </c>
      <c r="G1040" s="80">
        <v>2</v>
      </c>
      <c r="H1040" s="927"/>
      <c r="I1040" s="15" t="s">
        <v>1987</v>
      </c>
      <c r="J1040" s="13">
        <v>680191</v>
      </c>
      <c r="K1040" s="945"/>
      <c r="L1040" s="944"/>
      <c r="M1040" s="944"/>
    </row>
    <row r="1041" spans="1:13" s="3" customFormat="1" ht="11.25" x14ac:dyDescent="0.25">
      <c r="A1041" s="927"/>
      <c r="B1041" s="928"/>
      <c r="C1041" s="929"/>
      <c r="D1041" s="927"/>
      <c r="E1041" s="927"/>
      <c r="F1041" s="12" t="s">
        <v>2009</v>
      </c>
      <c r="G1041" s="80">
        <v>10</v>
      </c>
      <c r="H1041" s="927"/>
      <c r="I1041" s="15" t="s">
        <v>1954</v>
      </c>
      <c r="J1041" s="13" t="s">
        <v>1991</v>
      </c>
      <c r="K1041" s="945"/>
      <c r="L1041" s="944"/>
      <c r="M1041" s="944"/>
    </row>
    <row r="1042" spans="1:13" s="3" customFormat="1" ht="11.25" x14ac:dyDescent="0.25">
      <c r="A1042" s="927"/>
      <c r="B1042" s="928"/>
      <c r="C1042" s="929"/>
      <c r="D1042" s="927"/>
      <c r="E1042" s="927"/>
      <c r="F1042" s="12" t="s">
        <v>1983</v>
      </c>
      <c r="G1042" s="80">
        <v>12</v>
      </c>
      <c r="H1042" s="927"/>
      <c r="I1042" s="15" t="s">
        <v>1954</v>
      </c>
      <c r="J1042" s="13" t="s">
        <v>1984</v>
      </c>
      <c r="K1042" s="945"/>
      <c r="L1042" s="944"/>
      <c r="M1042" s="944"/>
    </row>
    <row r="1043" spans="1:13" s="3" customFormat="1" ht="11.25" x14ac:dyDescent="0.25">
      <c r="A1043" s="927"/>
      <c r="B1043" s="928"/>
      <c r="C1043" s="929"/>
      <c r="D1043" s="927"/>
      <c r="E1043" s="927"/>
      <c r="F1043" s="12" t="s">
        <v>2010</v>
      </c>
      <c r="G1043" s="80">
        <v>13</v>
      </c>
      <c r="H1043" s="927"/>
      <c r="I1043" s="15" t="s">
        <v>1954</v>
      </c>
      <c r="J1043" s="13" t="s">
        <v>1991</v>
      </c>
      <c r="K1043" s="945"/>
      <c r="L1043" s="944"/>
      <c r="M1043" s="944"/>
    </row>
    <row r="1044" spans="1:13" s="3" customFormat="1" ht="11.25" x14ac:dyDescent="0.25">
      <c r="A1044" s="927"/>
      <c r="B1044" s="928"/>
      <c r="C1044" s="929"/>
      <c r="D1044" s="927"/>
      <c r="E1044" s="927"/>
      <c r="F1044" s="12" t="s">
        <v>1992</v>
      </c>
      <c r="G1044" s="80">
        <v>11</v>
      </c>
      <c r="H1044" s="927"/>
      <c r="I1044" s="15" t="s">
        <v>1954</v>
      </c>
      <c r="J1044" s="13" t="s">
        <v>1984</v>
      </c>
      <c r="K1044" s="945"/>
      <c r="L1044" s="944"/>
      <c r="M1044" s="944"/>
    </row>
    <row r="1045" spans="1:13" s="3" customFormat="1" ht="11.25" x14ac:dyDescent="0.25">
      <c r="A1045" s="927"/>
      <c r="B1045" s="928"/>
      <c r="C1045" s="929"/>
      <c r="D1045" s="927"/>
      <c r="E1045" s="927"/>
      <c r="F1045" s="12" t="s">
        <v>1985</v>
      </c>
      <c r="G1045" s="80">
        <v>30</v>
      </c>
      <c r="H1045" s="927"/>
      <c r="I1045" s="15" t="s">
        <v>1954</v>
      </c>
      <c r="J1045" s="13" t="s">
        <v>1984</v>
      </c>
      <c r="K1045" s="945"/>
      <c r="L1045" s="944"/>
      <c r="M1045" s="944"/>
    </row>
    <row r="1046" spans="1:13" s="3" customFormat="1" ht="11.25" x14ac:dyDescent="0.25">
      <c r="A1046" s="927"/>
      <c r="B1046" s="928"/>
      <c r="C1046" s="929"/>
      <c r="D1046" s="927"/>
      <c r="E1046" s="927"/>
      <c r="F1046" s="12" t="s">
        <v>1986</v>
      </c>
      <c r="G1046" s="80">
        <v>3</v>
      </c>
      <c r="H1046" s="927"/>
      <c r="I1046" s="15" t="s">
        <v>1987</v>
      </c>
      <c r="J1046" s="13">
        <v>649208</v>
      </c>
      <c r="K1046" s="945"/>
      <c r="L1046" s="944"/>
      <c r="M1046" s="944"/>
    </row>
    <row r="1047" spans="1:13" s="3" customFormat="1" ht="11.25" x14ac:dyDescent="0.25">
      <c r="A1047" s="927"/>
      <c r="B1047" s="928"/>
      <c r="C1047" s="929"/>
      <c r="D1047" s="927"/>
      <c r="E1047" s="927"/>
      <c r="F1047" s="12" t="s">
        <v>1993</v>
      </c>
      <c r="G1047" s="80">
        <v>1</v>
      </c>
      <c r="H1047" s="927"/>
      <c r="I1047" s="15" t="s">
        <v>1118</v>
      </c>
      <c r="J1047" s="13" t="s">
        <v>1994</v>
      </c>
      <c r="K1047" s="945"/>
      <c r="L1047" s="942"/>
      <c r="M1047" s="942"/>
    </row>
    <row r="1048" spans="1:13" s="3" customFormat="1" ht="11.25" x14ac:dyDescent="0.25">
      <c r="A1048" s="927" t="s">
        <v>7431</v>
      </c>
      <c r="B1048" s="928" t="s">
        <v>1835</v>
      </c>
      <c r="C1048" s="929" t="s">
        <v>5821</v>
      </c>
      <c r="D1048" s="927" t="s">
        <v>6786</v>
      </c>
      <c r="E1048" s="927" t="s">
        <v>5821</v>
      </c>
      <c r="F1048" s="12" t="s">
        <v>2021</v>
      </c>
      <c r="G1048" s="80">
        <v>4</v>
      </c>
      <c r="H1048" s="927" t="s">
        <v>6682</v>
      </c>
      <c r="I1048" s="15" t="s">
        <v>1974</v>
      </c>
      <c r="J1048" s="13" t="s">
        <v>1975</v>
      </c>
      <c r="K1048" s="945">
        <v>1</v>
      </c>
      <c r="L1048" s="941"/>
      <c r="M1048" s="941"/>
    </row>
    <row r="1049" spans="1:13" s="3" customFormat="1" ht="11.25" x14ac:dyDescent="0.25">
      <c r="A1049" s="927"/>
      <c r="B1049" s="928"/>
      <c r="C1049" s="929"/>
      <c r="D1049" s="927"/>
      <c r="E1049" s="927"/>
      <c r="F1049" s="12" t="s">
        <v>2022</v>
      </c>
      <c r="G1049" s="80">
        <v>1</v>
      </c>
      <c r="H1049" s="927"/>
      <c r="I1049" s="15" t="s">
        <v>1954</v>
      </c>
      <c r="J1049" s="13" t="s">
        <v>1977</v>
      </c>
      <c r="K1049" s="945"/>
      <c r="L1049" s="944"/>
      <c r="M1049" s="944"/>
    </row>
    <row r="1050" spans="1:13" s="3" customFormat="1" ht="11.25" x14ac:dyDescent="0.25">
      <c r="A1050" s="927"/>
      <c r="B1050" s="928"/>
      <c r="C1050" s="929"/>
      <c r="D1050" s="927"/>
      <c r="E1050" s="927"/>
      <c r="F1050" s="12" t="s">
        <v>1956</v>
      </c>
      <c r="G1050" s="80">
        <v>1</v>
      </c>
      <c r="H1050" s="927"/>
      <c r="I1050" s="15" t="s">
        <v>1050</v>
      </c>
      <c r="J1050" s="13"/>
      <c r="K1050" s="945"/>
      <c r="L1050" s="944"/>
      <c r="M1050" s="944"/>
    </row>
    <row r="1051" spans="1:13" s="3" customFormat="1" ht="11.25" x14ac:dyDescent="0.25">
      <c r="A1051" s="927"/>
      <c r="B1051" s="928"/>
      <c r="C1051" s="929"/>
      <c r="D1051" s="927"/>
      <c r="E1051" s="927"/>
      <c r="F1051" s="12" t="s">
        <v>1978</v>
      </c>
      <c r="G1051" s="80">
        <v>1</v>
      </c>
      <c r="H1051" s="927"/>
      <c r="I1051" s="15" t="s">
        <v>1960</v>
      </c>
      <c r="J1051" s="13" t="s">
        <v>1979</v>
      </c>
      <c r="K1051" s="945"/>
      <c r="L1051" s="944"/>
      <c r="M1051" s="944"/>
    </row>
    <row r="1052" spans="1:13" s="3" customFormat="1" ht="11.25" x14ac:dyDescent="0.25">
      <c r="A1052" s="927"/>
      <c r="B1052" s="928"/>
      <c r="C1052" s="929"/>
      <c r="D1052" s="927"/>
      <c r="E1052" s="927"/>
      <c r="F1052" s="12" t="s">
        <v>1956</v>
      </c>
      <c r="G1052" s="80">
        <v>1</v>
      </c>
      <c r="H1052" s="927"/>
      <c r="I1052" s="15" t="s">
        <v>1050</v>
      </c>
      <c r="J1052" s="13"/>
      <c r="K1052" s="945"/>
      <c r="L1052" s="944"/>
      <c r="M1052" s="944"/>
    </row>
    <row r="1053" spans="1:13" s="3" customFormat="1" ht="11.25" x14ac:dyDescent="0.25">
      <c r="A1053" s="927"/>
      <c r="B1053" s="928"/>
      <c r="C1053" s="929"/>
      <c r="D1053" s="927"/>
      <c r="E1053" s="927"/>
      <c r="F1053" s="12" t="s">
        <v>1980</v>
      </c>
      <c r="G1053" s="80">
        <v>1</v>
      </c>
      <c r="H1053" s="927"/>
      <c r="I1053" s="15" t="s">
        <v>1981</v>
      </c>
      <c r="J1053" s="13" t="s">
        <v>1982</v>
      </c>
      <c r="K1053" s="945"/>
      <c r="L1053" s="944"/>
      <c r="M1053" s="944"/>
    </row>
    <row r="1054" spans="1:13" s="3" customFormat="1" ht="11.25" x14ac:dyDescent="0.25">
      <c r="A1054" s="927"/>
      <c r="B1054" s="928"/>
      <c r="C1054" s="929"/>
      <c r="D1054" s="927"/>
      <c r="E1054" s="927"/>
      <c r="F1054" s="12" t="s">
        <v>1956</v>
      </c>
      <c r="G1054" s="80">
        <v>1</v>
      </c>
      <c r="H1054" s="927"/>
      <c r="I1054" s="15" t="s">
        <v>1050</v>
      </c>
      <c r="J1054" s="13"/>
      <c r="K1054" s="945"/>
      <c r="L1054" s="944"/>
      <c r="M1054" s="944"/>
    </row>
    <row r="1055" spans="1:13" s="3" customFormat="1" ht="11.25" x14ac:dyDescent="0.25">
      <c r="A1055" s="927"/>
      <c r="B1055" s="928"/>
      <c r="C1055" s="929"/>
      <c r="D1055" s="927"/>
      <c r="E1055" s="927"/>
      <c r="F1055" s="12" t="s">
        <v>1989</v>
      </c>
      <c r="G1055" s="80">
        <v>2</v>
      </c>
      <c r="H1055" s="927"/>
      <c r="I1055" s="15" t="s">
        <v>1987</v>
      </c>
      <c r="J1055" s="13">
        <v>684064</v>
      </c>
      <c r="K1055" s="945"/>
      <c r="L1055" s="944"/>
      <c r="M1055" s="944"/>
    </row>
    <row r="1056" spans="1:13" s="3" customFormat="1" ht="11.25" x14ac:dyDescent="0.25">
      <c r="A1056" s="927"/>
      <c r="B1056" s="928"/>
      <c r="C1056" s="929"/>
      <c r="D1056" s="927"/>
      <c r="E1056" s="927"/>
      <c r="F1056" s="12" t="s">
        <v>1956</v>
      </c>
      <c r="G1056" s="80">
        <v>1</v>
      </c>
      <c r="H1056" s="927"/>
      <c r="I1056" s="15" t="s">
        <v>1050</v>
      </c>
      <c r="J1056" s="13"/>
      <c r="K1056" s="945"/>
      <c r="L1056" s="944"/>
      <c r="M1056" s="944"/>
    </row>
    <row r="1057" spans="1:13" s="4" customFormat="1" ht="11.25" x14ac:dyDescent="0.25">
      <c r="A1057" s="927"/>
      <c r="B1057" s="928"/>
      <c r="C1057" s="929"/>
      <c r="D1057" s="927"/>
      <c r="E1057" s="927"/>
      <c r="F1057" s="12" t="s">
        <v>2005</v>
      </c>
      <c r="G1057" s="80">
        <v>1</v>
      </c>
      <c r="H1057" s="927"/>
      <c r="I1057" s="15" t="s">
        <v>2006</v>
      </c>
      <c r="J1057" s="13" t="s">
        <v>2007</v>
      </c>
      <c r="K1057" s="945"/>
      <c r="L1057" s="944"/>
      <c r="M1057" s="944"/>
    </row>
    <row r="1058" spans="1:13" s="4" customFormat="1" ht="11.25" x14ac:dyDescent="0.25">
      <c r="A1058" s="927"/>
      <c r="B1058" s="928"/>
      <c r="C1058" s="929"/>
      <c r="D1058" s="927"/>
      <c r="E1058" s="927"/>
      <c r="F1058" s="12" t="s">
        <v>1983</v>
      </c>
      <c r="G1058" s="80">
        <v>12</v>
      </c>
      <c r="H1058" s="927"/>
      <c r="I1058" s="15" t="s">
        <v>1954</v>
      </c>
      <c r="J1058" s="13" t="s">
        <v>1984</v>
      </c>
      <c r="K1058" s="945"/>
      <c r="L1058" s="944"/>
      <c r="M1058" s="944"/>
    </row>
    <row r="1059" spans="1:13" s="4" customFormat="1" ht="11.25" x14ac:dyDescent="0.25">
      <c r="A1059" s="927"/>
      <c r="B1059" s="928"/>
      <c r="C1059" s="929"/>
      <c r="D1059" s="927"/>
      <c r="E1059" s="927"/>
      <c r="F1059" s="12" t="s">
        <v>2023</v>
      </c>
      <c r="G1059" s="80">
        <v>1</v>
      </c>
      <c r="H1059" s="927"/>
      <c r="I1059" s="15" t="s">
        <v>1954</v>
      </c>
      <c r="J1059" s="13" t="s">
        <v>1991</v>
      </c>
      <c r="K1059" s="945"/>
      <c r="L1059" s="944"/>
      <c r="M1059" s="944"/>
    </row>
    <row r="1060" spans="1:13" s="4" customFormat="1" ht="11.25" x14ac:dyDescent="0.25">
      <c r="A1060" s="927"/>
      <c r="B1060" s="928"/>
      <c r="C1060" s="929"/>
      <c r="D1060" s="927"/>
      <c r="E1060" s="927"/>
      <c r="F1060" s="12" t="s">
        <v>2024</v>
      </c>
      <c r="G1060" s="80">
        <v>2</v>
      </c>
      <c r="H1060" s="927"/>
      <c r="I1060" s="15" t="s">
        <v>1954</v>
      </c>
      <c r="J1060" s="13" t="s">
        <v>1991</v>
      </c>
      <c r="K1060" s="945"/>
      <c r="L1060" s="944"/>
      <c r="M1060" s="944"/>
    </row>
    <row r="1061" spans="1:13" s="4" customFormat="1" ht="11.25" x14ac:dyDescent="0.25">
      <c r="A1061" s="927"/>
      <c r="B1061" s="928"/>
      <c r="C1061" s="929"/>
      <c r="D1061" s="927"/>
      <c r="E1061" s="927"/>
      <c r="F1061" s="12" t="s">
        <v>1985</v>
      </c>
      <c r="G1061" s="80">
        <v>12</v>
      </c>
      <c r="H1061" s="927"/>
      <c r="I1061" s="15" t="s">
        <v>1954</v>
      </c>
      <c r="J1061" s="13" t="s">
        <v>1984</v>
      </c>
      <c r="K1061" s="945"/>
      <c r="L1061" s="944"/>
      <c r="M1061" s="944"/>
    </row>
    <row r="1062" spans="1:13" s="4" customFormat="1" ht="11.25" x14ac:dyDescent="0.25">
      <c r="A1062" s="927"/>
      <c r="B1062" s="928"/>
      <c r="C1062" s="929"/>
      <c r="D1062" s="927"/>
      <c r="E1062" s="927"/>
      <c r="F1062" s="12" t="s">
        <v>1986</v>
      </c>
      <c r="G1062" s="80">
        <v>3</v>
      </c>
      <c r="H1062" s="927"/>
      <c r="I1062" s="15" t="s">
        <v>1987</v>
      </c>
      <c r="J1062" s="13">
        <v>649208</v>
      </c>
      <c r="K1062" s="945"/>
      <c r="L1062" s="944"/>
      <c r="M1062" s="944"/>
    </row>
    <row r="1063" spans="1:13" s="4" customFormat="1" ht="11.25" x14ac:dyDescent="0.25">
      <c r="A1063" s="927"/>
      <c r="B1063" s="928"/>
      <c r="C1063" s="929"/>
      <c r="D1063" s="927"/>
      <c r="E1063" s="927"/>
      <c r="F1063" s="12" t="s">
        <v>1993</v>
      </c>
      <c r="G1063" s="80">
        <v>1</v>
      </c>
      <c r="H1063" s="927"/>
      <c r="I1063" s="15" t="s">
        <v>1118</v>
      </c>
      <c r="J1063" s="13" t="s">
        <v>1994</v>
      </c>
      <c r="K1063" s="945"/>
      <c r="L1063" s="942"/>
      <c r="M1063" s="942"/>
    </row>
    <row r="1064" spans="1:13" s="4" customFormat="1" ht="11.25" x14ac:dyDescent="0.25">
      <c r="A1064" s="927" t="s">
        <v>7432</v>
      </c>
      <c r="B1064" s="928" t="s">
        <v>1835</v>
      </c>
      <c r="C1064" s="929" t="s">
        <v>5821</v>
      </c>
      <c r="D1064" s="927" t="s">
        <v>6786</v>
      </c>
      <c r="E1064" s="927" t="s">
        <v>5821</v>
      </c>
      <c r="F1064" s="12" t="s">
        <v>2025</v>
      </c>
      <c r="G1064" s="80">
        <v>4</v>
      </c>
      <c r="H1064" s="927" t="s">
        <v>6682</v>
      </c>
      <c r="I1064" s="15" t="s">
        <v>1974</v>
      </c>
      <c r="J1064" s="13" t="s">
        <v>1975</v>
      </c>
      <c r="K1064" s="945">
        <v>1</v>
      </c>
      <c r="L1064" s="941"/>
      <c r="M1064" s="941"/>
    </row>
    <row r="1065" spans="1:13" s="4" customFormat="1" ht="11.25" x14ac:dyDescent="0.25">
      <c r="A1065" s="927"/>
      <c r="B1065" s="928"/>
      <c r="C1065" s="929"/>
      <c r="D1065" s="927"/>
      <c r="E1065" s="927"/>
      <c r="F1065" s="12" t="s">
        <v>2026</v>
      </c>
      <c r="G1065" s="80">
        <v>1</v>
      </c>
      <c r="H1065" s="927"/>
      <c r="I1065" s="15" t="s">
        <v>1954</v>
      </c>
      <c r="J1065" s="13" t="s">
        <v>1977</v>
      </c>
      <c r="K1065" s="945"/>
      <c r="L1065" s="944"/>
      <c r="M1065" s="944"/>
    </row>
    <row r="1066" spans="1:13" s="4" customFormat="1" ht="11.25" x14ac:dyDescent="0.25">
      <c r="A1066" s="927"/>
      <c r="B1066" s="928"/>
      <c r="C1066" s="929"/>
      <c r="D1066" s="927"/>
      <c r="E1066" s="927"/>
      <c r="F1066" s="12" t="s">
        <v>1956</v>
      </c>
      <c r="G1066" s="80">
        <v>1</v>
      </c>
      <c r="H1066" s="927"/>
      <c r="I1066" s="15" t="s">
        <v>1050</v>
      </c>
      <c r="J1066" s="13"/>
      <c r="K1066" s="945"/>
      <c r="L1066" s="944"/>
      <c r="M1066" s="944"/>
    </row>
    <row r="1067" spans="1:13" s="4" customFormat="1" ht="11.25" x14ac:dyDescent="0.25">
      <c r="A1067" s="927"/>
      <c r="B1067" s="928"/>
      <c r="C1067" s="929"/>
      <c r="D1067" s="927"/>
      <c r="E1067" s="927"/>
      <c r="F1067" s="12" t="s">
        <v>1978</v>
      </c>
      <c r="G1067" s="80">
        <v>1</v>
      </c>
      <c r="H1067" s="927"/>
      <c r="I1067" s="15" t="s">
        <v>1960</v>
      </c>
      <c r="J1067" s="13" t="s">
        <v>1979</v>
      </c>
      <c r="K1067" s="945"/>
      <c r="L1067" s="944"/>
      <c r="M1067" s="944"/>
    </row>
    <row r="1068" spans="1:13" s="4" customFormat="1" ht="11.25" x14ac:dyDescent="0.25">
      <c r="A1068" s="927"/>
      <c r="B1068" s="928"/>
      <c r="C1068" s="929"/>
      <c r="D1068" s="927"/>
      <c r="E1068" s="927"/>
      <c r="F1068" s="12" t="s">
        <v>1956</v>
      </c>
      <c r="G1068" s="80">
        <v>1</v>
      </c>
      <c r="H1068" s="927"/>
      <c r="I1068" s="15" t="s">
        <v>1050</v>
      </c>
      <c r="J1068" s="13"/>
      <c r="K1068" s="945"/>
      <c r="L1068" s="944"/>
      <c r="M1068" s="944"/>
    </row>
    <row r="1069" spans="1:13" s="4" customFormat="1" ht="11.25" x14ac:dyDescent="0.25">
      <c r="A1069" s="927"/>
      <c r="B1069" s="928"/>
      <c r="C1069" s="929"/>
      <c r="D1069" s="927"/>
      <c r="E1069" s="927"/>
      <c r="F1069" s="12" t="s">
        <v>2005</v>
      </c>
      <c r="G1069" s="80">
        <v>1</v>
      </c>
      <c r="H1069" s="927"/>
      <c r="I1069" s="15" t="s">
        <v>2006</v>
      </c>
      <c r="J1069" s="13" t="s">
        <v>2007</v>
      </c>
      <c r="K1069" s="945"/>
      <c r="L1069" s="944"/>
      <c r="M1069" s="944"/>
    </row>
    <row r="1070" spans="1:13" s="4" customFormat="1" ht="11.25" x14ac:dyDescent="0.25">
      <c r="A1070" s="927"/>
      <c r="B1070" s="928"/>
      <c r="C1070" s="929"/>
      <c r="D1070" s="927"/>
      <c r="E1070" s="927"/>
      <c r="F1070" s="12" t="s">
        <v>1956</v>
      </c>
      <c r="G1070" s="80">
        <v>1</v>
      </c>
      <c r="H1070" s="927"/>
      <c r="I1070" s="15" t="s">
        <v>1050</v>
      </c>
      <c r="J1070" s="13"/>
      <c r="K1070" s="945"/>
      <c r="L1070" s="944"/>
      <c r="M1070" s="944"/>
    </row>
    <row r="1071" spans="1:13" s="4" customFormat="1" ht="11.25" x14ac:dyDescent="0.25">
      <c r="A1071" s="927"/>
      <c r="B1071" s="928"/>
      <c r="C1071" s="929"/>
      <c r="D1071" s="927"/>
      <c r="E1071" s="927"/>
      <c r="F1071" s="12" t="s">
        <v>1980</v>
      </c>
      <c r="G1071" s="80">
        <v>1</v>
      </c>
      <c r="H1071" s="927"/>
      <c r="I1071" s="15" t="s">
        <v>1981</v>
      </c>
      <c r="J1071" s="13" t="s">
        <v>1982</v>
      </c>
      <c r="K1071" s="945"/>
      <c r="L1071" s="944"/>
      <c r="M1071" s="944"/>
    </row>
    <row r="1072" spans="1:13" s="4" customFormat="1" ht="11.25" x14ac:dyDescent="0.25">
      <c r="A1072" s="927"/>
      <c r="B1072" s="928"/>
      <c r="C1072" s="929"/>
      <c r="D1072" s="927"/>
      <c r="E1072" s="927"/>
      <c r="F1072" s="12" t="s">
        <v>1956</v>
      </c>
      <c r="G1072" s="80">
        <v>1</v>
      </c>
      <c r="H1072" s="927"/>
      <c r="I1072" s="15" t="s">
        <v>1050</v>
      </c>
      <c r="J1072" s="13"/>
      <c r="K1072" s="945"/>
      <c r="L1072" s="944"/>
      <c r="M1072" s="944"/>
    </row>
    <row r="1073" spans="1:13" s="4" customFormat="1" ht="11.25" x14ac:dyDescent="0.25">
      <c r="A1073" s="927"/>
      <c r="B1073" s="928"/>
      <c r="C1073" s="929"/>
      <c r="D1073" s="927"/>
      <c r="E1073" s="927"/>
      <c r="F1073" s="12" t="s">
        <v>2008</v>
      </c>
      <c r="G1073" s="80">
        <v>2</v>
      </c>
      <c r="H1073" s="927"/>
      <c r="I1073" s="15" t="s">
        <v>1987</v>
      </c>
      <c r="J1073" s="13">
        <v>680191</v>
      </c>
      <c r="K1073" s="945"/>
      <c r="L1073" s="944"/>
      <c r="M1073" s="944"/>
    </row>
    <row r="1074" spans="1:13" s="4" customFormat="1" ht="11.25" x14ac:dyDescent="0.25">
      <c r="A1074" s="927"/>
      <c r="B1074" s="928"/>
      <c r="C1074" s="929"/>
      <c r="D1074" s="927"/>
      <c r="E1074" s="927"/>
      <c r="F1074" s="12" t="s">
        <v>2009</v>
      </c>
      <c r="G1074" s="80">
        <v>10</v>
      </c>
      <c r="H1074" s="927"/>
      <c r="I1074" s="15" t="s">
        <v>1954</v>
      </c>
      <c r="J1074" s="13" t="s">
        <v>1991</v>
      </c>
      <c r="K1074" s="945"/>
      <c r="L1074" s="944"/>
      <c r="M1074" s="944"/>
    </row>
    <row r="1075" spans="1:13" s="4" customFormat="1" ht="11.25" x14ac:dyDescent="0.25">
      <c r="A1075" s="927"/>
      <c r="B1075" s="928"/>
      <c r="C1075" s="929"/>
      <c r="D1075" s="927"/>
      <c r="E1075" s="927"/>
      <c r="F1075" s="12" t="s">
        <v>1983</v>
      </c>
      <c r="G1075" s="80">
        <v>12</v>
      </c>
      <c r="H1075" s="927"/>
      <c r="I1075" s="15" t="s">
        <v>1954</v>
      </c>
      <c r="J1075" s="13" t="s">
        <v>1984</v>
      </c>
      <c r="K1075" s="945"/>
      <c r="L1075" s="944"/>
      <c r="M1075" s="944"/>
    </row>
    <row r="1076" spans="1:13" s="4" customFormat="1" ht="11.25" x14ac:dyDescent="0.25">
      <c r="A1076" s="927"/>
      <c r="B1076" s="928"/>
      <c r="C1076" s="929"/>
      <c r="D1076" s="927"/>
      <c r="E1076" s="927"/>
      <c r="F1076" s="12" t="s">
        <v>2010</v>
      </c>
      <c r="G1076" s="80">
        <v>17</v>
      </c>
      <c r="H1076" s="927"/>
      <c r="I1076" s="15" t="s">
        <v>1954</v>
      </c>
      <c r="J1076" s="13" t="s">
        <v>1991</v>
      </c>
      <c r="K1076" s="945"/>
      <c r="L1076" s="944"/>
      <c r="M1076" s="944"/>
    </row>
    <row r="1077" spans="1:13" s="4" customFormat="1" ht="11.25" x14ac:dyDescent="0.25">
      <c r="A1077" s="927"/>
      <c r="B1077" s="928"/>
      <c r="C1077" s="929"/>
      <c r="D1077" s="927"/>
      <c r="E1077" s="927"/>
      <c r="F1077" s="12" t="s">
        <v>1992</v>
      </c>
      <c r="G1077" s="80">
        <v>8</v>
      </c>
      <c r="H1077" s="927"/>
      <c r="I1077" s="15" t="s">
        <v>1954</v>
      </c>
      <c r="J1077" s="13" t="s">
        <v>1984</v>
      </c>
      <c r="K1077" s="945"/>
      <c r="L1077" s="944"/>
      <c r="M1077" s="944"/>
    </row>
    <row r="1078" spans="1:13" s="4" customFormat="1" ht="11.25" x14ac:dyDescent="0.25">
      <c r="A1078" s="927"/>
      <c r="B1078" s="928"/>
      <c r="C1078" s="929"/>
      <c r="D1078" s="927"/>
      <c r="E1078" s="927"/>
      <c r="F1078" s="12" t="s">
        <v>1985</v>
      </c>
      <c r="G1078" s="80">
        <v>25</v>
      </c>
      <c r="H1078" s="927"/>
      <c r="I1078" s="15" t="s">
        <v>1954</v>
      </c>
      <c r="J1078" s="13" t="s">
        <v>1984</v>
      </c>
      <c r="K1078" s="945"/>
      <c r="L1078" s="944"/>
      <c r="M1078" s="944"/>
    </row>
    <row r="1079" spans="1:13" s="4" customFormat="1" ht="11.25" x14ac:dyDescent="0.25">
      <c r="A1079" s="927"/>
      <c r="B1079" s="928"/>
      <c r="C1079" s="929"/>
      <c r="D1079" s="927"/>
      <c r="E1079" s="927"/>
      <c r="F1079" s="12" t="s">
        <v>1986</v>
      </c>
      <c r="G1079" s="80">
        <v>3</v>
      </c>
      <c r="H1079" s="927"/>
      <c r="I1079" s="15" t="s">
        <v>1987</v>
      </c>
      <c r="J1079" s="13">
        <v>649208</v>
      </c>
      <c r="K1079" s="945"/>
      <c r="L1079" s="944"/>
      <c r="M1079" s="944"/>
    </row>
    <row r="1080" spans="1:13" s="4" customFormat="1" ht="11.25" x14ac:dyDescent="0.25">
      <c r="A1080" s="927"/>
      <c r="B1080" s="928"/>
      <c r="C1080" s="929"/>
      <c r="D1080" s="927"/>
      <c r="E1080" s="927"/>
      <c r="F1080" s="12" t="s">
        <v>1993</v>
      </c>
      <c r="G1080" s="80">
        <v>1</v>
      </c>
      <c r="H1080" s="927"/>
      <c r="I1080" s="15" t="s">
        <v>1118</v>
      </c>
      <c r="J1080" s="13" t="s">
        <v>1994</v>
      </c>
      <c r="K1080" s="945"/>
      <c r="L1080" s="942"/>
      <c r="M1080" s="942"/>
    </row>
    <row r="1081" spans="1:13" s="4" customFormat="1" ht="11.25" x14ac:dyDescent="0.25">
      <c r="A1081" s="927" t="s">
        <v>7433</v>
      </c>
      <c r="B1081" s="928" t="s">
        <v>1835</v>
      </c>
      <c r="C1081" s="929" t="s">
        <v>5821</v>
      </c>
      <c r="D1081" s="927" t="s">
        <v>6786</v>
      </c>
      <c r="E1081" s="927" t="s">
        <v>5821</v>
      </c>
      <c r="F1081" s="12" t="s">
        <v>2027</v>
      </c>
      <c r="G1081" s="80">
        <v>4</v>
      </c>
      <c r="H1081" s="927" t="s">
        <v>6682</v>
      </c>
      <c r="I1081" s="15" t="s">
        <v>1974</v>
      </c>
      <c r="J1081" s="13" t="s">
        <v>1975</v>
      </c>
      <c r="K1081" s="945">
        <v>1</v>
      </c>
      <c r="L1081" s="941"/>
      <c r="M1081" s="941"/>
    </row>
    <row r="1082" spans="1:13" s="4" customFormat="1" ht="11.25" x14ac:dyDescent="0.25">
      <c r="A1082" s="927"/>
      <c r="B1082" s="928"/>
      <c r="C1082" s="929"/>
      <c r="D1082" s="927"/>
      <c r="E1082" s="927"/>
      <c r="F1082" s="12" t="s">
        <v>2022</v>
      </c>
      <c r="G1082" s="80">
        <v>1</v>
      </c>
      <c r="H1082" s="927"/>
      <c r="I1082" s="15" t="s">
        <v>1954</v>
      </c>
      <c r="J1082" s="13" t="s">
        <v>1977</v>
      </c>
      <c r="K1082" s="945"/>
      <c r="L1082" s="944"/>
      <c r="M1082" s="944"/>
    </row>
    <row r="1083" spans="1:13" s="4" customFormat="1" ht="11.25" x14ac:dyDescent="0.25">
      <c r="A1083" s="927"/>
      <c r="B1083" s="928"/>
      <c r="C1083" s="929"/>
      <c r="D1083" s="927"/>
      <c r="E1083" s="927"/>
      <c r="F1083" s="12" t="s">
        <v>1956</v>
      </c>
      <c r="G1083" s="80">
        <v>1</v>
      </c>
      <c r="H1083" s="927"/>
      <c r="I1083" s="15" t="s">
        <v>1050</v>
      </c>
      <c r="J1083" s="13"/>
      <c r="K1083" s="945"/>
      <c r="L1083" s="944"/>
      <c r="M1083" s="944"/>
    </row>
    <row r="1084" spans="1:13" s="4" customFormat="1" ht="11.25" x14ac:dyDescent="0.25">
      <c r="A1084" s="927"/>
      <c r="B1084" s="928"/>
      <c r="C1084" s="929"/>
      <c r="D1084" s="927"/>
      <c r="E1084" s="927"/>
      <c r="F1084" s="12" t="s">
        <v>1978</v>
      </c>
      <c r="G1084" s="80">
        <v>1</v>
      </c>
      <c r="H1084" s="927"/>
      <c r="I1084" s="15" t="s">
        <v>1960</v>
      </c>
      <c r="J1084" s="13" t="s">
        <v>1979</v>
      </c>
      <c r="K1084" s="945"/>
      <c r="L1084" s="944"/>
      <c r="M1084" s="944"/>
    </row>
    <row r="1085" spans="1:13" s="4" customFormat="1" ht="11.25" x14ac:dyDescent="0.25">
      <c r="A1085" s="927"/>
      <c r="B1085" s="928"/>
      <c r="C1085" s="929"/>
      <c r="D1085" s="927"/>
      <c r="E1085" s="927"/>
      <c r="F1085" s="12" t="s">
        <v>1956</v>
      </c>
      <c r="G1085" s="80">
        <v>1</v>
      </c>
      <c r="H1085" s="927"/>
      <c r="I1085" s="15" t="s">
        <v>1050</v>
      </c>
      <c r="J1085" s="13"/>
      <c r="K1085" s="945"/>
      <c r="L1085" s="944"/>
      <c r="M1085" s="944"/>
    </row>
    <row r="1086" spans="1:13" s="4" customFormat="1" ht="11.25" x14ac:dyDescent="0.25">
      <c r="A1086" s="927"/>
      <c r="B1086" s="928"/>
      <c r="C1086" s="929"/>
      <c r="D1086" s="927"/>
      <c r="E1086" s="927"/>
      <c r="F1086" s="12" t="s">
        <v>1980</v>
      </c>
      <c r="G1086" s="80">
        <v>1</v>
      </c>
      <c r="H1086" s="927"/>
      <c r="I1086" s="15" t="s">
        <v>1981</v>
      </c>
      <c r="J1086" s="13" t="s">
        <v>1982</v>
      </c>
      <c r="K1086" s="945"/>
      <c r="L1086" s="944"/>
      <c r="M1086" s="944"/>
    </row>
    <row r="1087" spans="1:13" s="4" customFormat="1" ht="11.25" x14ac:dyDescent="0.25">
      <c r="A1087" s="927"/>
      <c r="B1087" s="928"/>
      <c r="C1087" s="929"/>
      <c r="D1087" s="927"/>
      <c r="E1087" s="927"/>
      <c r="F1087" s="12" t="s">
        <v>1956</v>
      </c>
      <c r="G1087" s="80">
        <v>1</v>
      </c>
      <c r="H1087" s="927"/>
      <c r="I1087" s="15" t="s">
        <v>1050</v>
      </c>
      <c r="J1087" s="13"/>
      <c r="K1087" s="945"/>
      <c r="L1087" s="944"/>
      <c r="M1087" s="944"/>
    </row>
    <row r="1088" spans="1:13" s="4" customFormat="1" ht="11.25" x14ac:dyDescent="0.25">
      <c r="A1088" s="927"/>
      <c r="B1088" s="928"/>
      <c r="C1088" s="929"/>
      <c r="D1088" s="927"/>
      <c r="E1088" s="927"/>
      <c r="F1088" s="12" t="s">
        <v>1989</v>
      </c>
      <c r="G1088" s="80">
        <v>2</v>
      </c>
      <c r="H1088" s="927"/>
      <c r="I1088" s="15" t="s">
        <v>1987</v>
      </c>
      <c r="J1088" s="13">
        <v>684064</v>
      </c>
      <c r="K1088" s="945"/>
      <c r="L1088" s="944"/>
      <c r="M1088" s="944"/>
    </row>
    <row r="1089" spans="1:13" s="4" customFormat="1" ht="11.25" x14ac:dyDescent="0.25">
      <c r="A1089" s="927"/>
      <c r="B1089" s="928"/>
      <c r="C1089" s="929"/>
      <c r="D1089" s="927"/>
      <c r="E1089" s="927"/>
      <c r="F1089" s="12" t="s">
        <v>1956</v>
      </c>
      <c r="G1089" s="80">
        <v>1</v>
      </c>
      <c r="H1089" s="927"/>
      <c r="I1089" s="15" t="s">
        <v>1050</v>
      </c>
      <c r="J1089" s="13"/>
      <c r="K1089" s="945"/>
      <c r="L1089" s="944"/>
      <c r="M1089" s="944"/>
    </row>
    <row r="1090" spans="1:13" s="4" customFormat="1" ht="11.25" x14ac:dyDescent="0.25">
      <c r="A1090" s="927"/>
      <c r="B1090" s="928"/>
      <c r="C1090" s="929"/>
      <c r="D1090" s="927"/>
      <c r="E1090" s="927"/>
      <c r="F1090" s="12" t="s">
        <v>2005</v>
      </c>
      <c r="G1090" s="80">
        <v>1</v>
      </c>
      <c r="H1090" s="927"/>
      <c r="I1090" s="15" t="s">
        <v>2006</v>
      </c>
      <c r="J1090" s="13" t="s">
        <v>2007</v>
      </c>
      <c r="K1090" s="945"/>
      <c r="L1090" s="944"/>
      <c r="M1090" s="944"/>
    </row>
    <row r="1091" spans="1:13" s="4" customFormat="1" ht="11.25" x14ac:dyDescent="0.25">
      <c r="A1091" s="927"/>
      <c r="B1091" s="928"/>
      <c r="C1091" s="929"/>
      <c r="D1091" s="927"/>
      <c r="E1091" s="927"/>
      <c r="F1091" s="12" t="s">
        <v>1983</v>
      </c>
      <c r="G1091" s="80">
        <v>12</v>
      </c>
      <c r="H1091" s="927"/>
      <c r="I1091" s="15" t="s">
        <v>1954</v>
      </c>
      <c r="J1091" s="13" t="s">
        <v>1984</v>
      </c>
      <c r="K1091" s="945"/>
      <c r="L1091" s="944"/>
      <c r="M1091" s="944"/>
    </row>
    <row r="1092" spans="1:13" s="4" customFormat="1" ht="11.25" x14ac:dyDescent="0.25">
      <c r="A1092" s="927"/>
      <c r="B1092" s="928"/>
      <c r="C1092" s="929"/>
      <c r="D1092" s="927"/>
      <c r="E1092" s="927"/>
      <c r="F1092" s="12" t="s">
        <v>1985</v>
      </c>
      <c r="G1092" s="80">
        <v>12</v>
      </c>
      <c r="H1092" s="927"/>
      <c r="I1092" s="15" t="s">
        <v>1954</v>
      </c>
      <c r="J1092" s="13" t="s">
        <v>1984</v>
      </c>
      <c r="K1092" s="945"/>
      <c r="L1092" s="944"/>
      <c r="M1092" s="944"/>
    </row>
    <row r="1093" spans="1:13" s="4" customFormat="1" ht="11.25" x14ac:dyDescent="0.25">
      <c r="A1093" s="927"/>
      <c r="B1093" s="928"/>
      <c r="C1093" s="929"/>
      <c r="D1093" s="927"/>
      <c r="E1093" s="927"/>
      <c r="F1093" s="12" t="s">
        <v>1986</v>
      </c>
      <c r="G1093" s="80">
        <v>3</v>
      </c>
      <c r="H1093" s="927"/>
      <c r="I1093" s="15" t="s">
        <v>1987</v>
      </c>
      <c r="J1093" s="13">
        <v>649208</v>
      </c>
      <c r="K1093" s="945"/>
      <c r="L1093" s="944"/>
      <c r="M1093" s="944"/>
    </row>
    <row r="1094" spans="1:13" s="4" customFormat="1" ht="11.25" x14ac:dyDescent="0.25">
      <c r="A1094" s="927"/>
      <c r="B1094" s="928"/>
      <c r="C1094" s="929"/>
      <c r="D1094" s="927"/>
      <c r="E1094" s="927"/>
      <c r="F1094" s="12" t="s">
        <v>1993</v>
      </c>
      <c r="G1094" s="80">
        <v>1</v>
      </c>
      <c r="H1094" s="927"/>
      <c r="I1094" s="15" t="s">
        <v>1118</v>
      </c>
      <c r="J1094" s="13" t="s">
        <v>1994</v>
      </c>
      <c r="K1094" s="945"/>
      <c r="L1094" s="942"/>
      <c r="M1094" s="942"/>
    </row>
    <row r="1095" spans="1:13" s="4" customFormat="1" ht="11.25" x14ac:dyDescent="0.25">
      <c r="A1095" s="927" t="s">
        <v>7434</v>
      </c>
      <c r="B1095" s="928" t="s">
        <v>1835</v>
      </c>
      <c r="C1095" s="929" t="s">
        <v>5821</v>
      </c>
      <c r="D1095" s="927" t="s">
        <v>6787</v>
      </c>
      <c r="E1095" s="927" t="s">
        <v>2028</v>
      </c>
      <c r="F1095" s="12" t="s">
        <v>2029</v>
      </c>
      <c r="G1095" s="80">
        <v>8</v>
      </c>
      <c r="H1095" s="927" t="s">
        <v>6682</v>
      </c>
      <c r="I1095" s="15" t="s">
        <v>1974</v>
      </c>
      <c r="J1095" s="13" t="s">
        <v>1975</v>
      </c>
      <c r="K1095" s="939">
        <v>1</v>
      </c>
      <c r="L1095" s="941"/>
      <c r="M1095" s="943"/>
    </row>
    <row r="1096" spans="1:13" s="4" customFormat="1" ht="11.25" x14ac:dyDescent="0.25">
      <c r="A1096" s="927"/>
      <c r="B1096" s="928"/>
      <c r="C1096" s="929"/>
      <c r="D1096" s="927"/>
      <c r="E1096" s="927"/>
      <c r="F1096" s="12" t="s">
        <v>2030</v>
      </c>
      <c r="G1096" s="80">
        <v>1</v>
      </c>
      <c r="H1096" s="927"/>
      <c r="I1096" s="15" t="s">
        <v>1954</v>
      </c>
      <c r="J1096" s="13" t="s">
        <v>1977</v>
      </c>
      <c r="K1096" s="976"/>
      <c r="L1096" s="944"/>
      <c r="M1096" s="943"/>
    </row>
    <row r="1097" spans="1:13" s="4" customFormat="1" ht="11.25" x14ac:dyDescent="0.25">
      <c r="A1097" s="927"/>
      <c r="B1097" s="928"/>
      <c r="C1097" s="929"/>
      <c r="D1097" s="927"/>
      <c r="E1097" s="927"/>
      <c r="F1097" s="12" t="s">
        <v>1956</v>
      </c>
      <c r="G1097" s="80">
        <v>1</v>
      </c>
      <c r="H1097" s="927"/>
      <c r="I1097" s="15"/>
      <c r="J1097" s="13"/>
      <c r="K1097" s="976"/>
      <c r="L1097" s="944"/>
      <c r="M1097" s="943"/>
    </row>
    <row r="1098" spans="1:13" s="4" customFormat="1" ht="11.25" x14ac:dyDescent="0.25">
      <c r="A1098" s="927"/>
      <c r="B1098" s="928"/>
      <c r="C1098" s="929"/>
      <c r="D1098" s="927"/>
      <c r="E1098" s="927"/>
      <c r="F1098" s="12" t="s">
        <v>1978</v>
      </c>
      <c r="G1098" s="80">
        <v>1</v>
      </c>
      <c r="H1098" s="927"/>
      <c r="I1098" s="15" t="s">
        <v>1960</v>
      </c>
      <c r="J1098" s="13" t="s">
        <v>2031</v>
      </c>
      <c r="K1098" s="976"/>
      <c r="L1098" s="944"/>
      <c r="M1098" s="943"/>
    </row>
    <row r="1099" spans="1:13" s="4" customFormat="1" ht="11.25" x14ac:dyDescent="0.25">
      <c r="A1099" s="927"/>
      <c r="B1099" s="928"/>
      <c r="C1099" s="929"/>
      <c r="D1099" s="927"/>
      <c r="E1099" s="927"/>
      <c r="F1099" s="12" t="s">
        <v>1956</v>
      </c>
      <c r="G1099" s="80">
        <v>1</v>
      </c>
      <c r="H1099" s="927"/>
      <c r="I1099" s="15"/>
      <c r="J1099" s="13"/>
      <c r="K1099" s="976"/>
      <c r="L1099" s="944"/>
      <c r="M1099" s="943"/>
    </row>
    <row r="1100" spans="1:13" s="4" customFormat="1" ht="11.25" x14ac:dyDescent="0.25">
      <c r="A1100" s="927"/>
      <c r="B1100" s="928"/>
      <c r="C1100" s="929"/>
      <c r="D1100" s="927"/>
      <c r="E1100" s="927"/>
      <c r="F1100" s="12" t="s">
        <v>1980</v>
      </c>
      <c r="G1100" s="80">
        <v>1</v>
      </c>
      <c r="H1100" s="927"/>
      <c r="I1100" s="15" t="s">
        <v>1981</v>
      </c>
      <c r="J1100" s="13" t="s">
        <v>1982</v>
      </c>
      <c r="K1100" s="976"/>
      <c r="L1100" s="944"/>
      <c r="M1100" s="943"/>
    </row>
    <row r="1101" spans="1:13" s="4" customFormat="1" ht="11.25" x14ac:dyDescent="0.25">
      <c r="A1101" s="927"/>
      <c r="B1101" s="928"/>
      <c r="C1101" s="929"/>
      <c r="D1101" s="927"/>
      <c r="E1101" s="927"/>
      <c r="F1101" s="12" t="s">
        <v>1983</v>
      </c>
      <c r="G1101" s="80">
        <v>4</v>
      </c>
      <c r="H1101" s="927"/>
      <c r="I1101" s="15" t="s">
        <v>1954</v>
      </c>
      <c r="J1101" s="13" t="s">
        <v>1984</v>
      </c>
      <c r="K1101" s="976"/>
      <c r="L1101" s="944"/>
      <c r="M1101" s="943"/>
    </row>
    <row r="1102" spans="1:13" s="4" customFormat="1" ht="11.25" x14ac:dyDescent="0.25">
      <c r="A1102" s="927"/>
      <c r="B1102" s="928"/>
      <c r="C1102" s="929"/>
      <c r="D1102" s="927"/>
      <c r="E1102" s="927"/>
      <c r="F1102" s="12" t="s">
        <v>1985</v>
      </c>
      <c r="G1102" s="80">
        <v>3</v>
      </c>
      <c r="H1102" s="927"/>
      <c r="I1102" s="15" t="s">
        <v>1954</v>
      </c>
      <c r="J1102" s="13" t="s">
        <v>1984</v>
      </c>
      <c r="K1102" s="976"/>
      <c r="L1102" s="944"/>
      <c r="M1102" s="943"/>
    </row>
    <row r="1103" spans="1:13" s="4" customFormat="1" ht="11.25" x14ac:dyDescent="0.25">
      <c r="A1103" s="927"/>
      <c r="B1103" s="928"/>
      <c r="C1103" s="929"/>
      <c r="D1103" s="927"/>
      <c r="E1103" s="927"/>
      <c r="F1103" s="12" t="s">
        <v>1992</v>
      </c>
      <c r="G1103" s="80">
        <v>1</v>
      </c>
      <c r="H1103" s="927"/>
      <c r="I1103" s="15" t="s">
        <v>1954</v>
      </c>
      <c r="J1103" s="13" t="s">
        <v>1984</v>
      </c>
      <c r="K1103" s="976"/>
      <c r="L1103" s="944"/>
      <c r="M1103" s="943"/>
    </row>
    <row r="1104" spans="1:13" s="4" customFormat="1" ht="11.25" x14ac:dyDescent="0.25">
      <c r="A1104" s="927"/>
      <c r="B1104" s="928"/>
      <c r="C1104" s="929"/>
      <c r="D1104" s="927"/>
      <c r="E1104" s="927"/>
      <c r="F1104" s="12" t="s">
        <v>2010</v>
      </c>
      <c r="G1104" s="80">
        <v>1</v>
      </c>
      <c r="H1104" s="927"/>
      <c r="I1104" s="15" t="s">
        <v>1954</v>
      </c>
      <c r="J1104" s="13" t="s">
        <v>1991</v>
      </c>
      <c r="K1104" s="976"/>
      <c r="L1104" s="944"/>
      <c r="M1104" s="943"/>
    </row>
    <row r="1105" spans="1:13" s="4" customFormat="1" ht="11.25" x14ac:dyDescent="0.25">
      <c r="A1105" s="927"/>
      <c r="B1105" s="928"/>
      <c r="C1105" s="929"/>
      <c r="D1105" s="927"/>
      <c r="E1105" s="927"/>
      <c r="F1105" s="12" t="s">
        <v>2032</v>
      </c>
      <c r="G1105" s="80">
        <v>1</v>
      </c>
      <c r="H1105" s="927"/>
      <c r="I1105" s="15" t="s">
        <v>1987</v>
      </c>
      <c r="J1105" s="13">
        <v>649202</v>
      </c>
      <c r="K1105" s="940"/>
      <c r="L1105" s="942"/>
      <c r="M1105" s="943"/>
    </row>
    <row r="1106" spans="1:13" s="4" customFormat="1" ht="11.25" x14ac:dyDescent="0.25">
      <c r="A1106" s="927" t="s">
        <v>7435</v>
      </c>
      <c r="B1106" s="928" t="s">
        <v>1835</v>
      </c>
      <c r="C1106" s="929" t="s">
        <v>5821</v>
      </c>
      <c r="D1106" s="927" t="s">
        <v>6787</v>
      </c>
      <c r="E1106" s="927" t="s">
        <v>2028</v>
      </c>
      <c r="F1106" s="12" t="s">
        <v>2033</v>
      </c>
      <c r="G1106" s="80">
        <v>8</v>
      </c>
      <c r="H1106" s="927" t="s">
        <v>6682</v>
      </c>
      <c r="I1106" s="15" t="s">
        <v>1974</v>
      </c>
      <c r="J1106" s="13" t="s">
        <v>1975</v>
      </c>
      <c r="K1106" s="945">
        <v>1</v>
      </c>
      <c r="L1106" s="943"/>
      <c r="M1106" s="943"/>
    </row>
    <row r="1107" spans="1:13" s="4" customFormat="1" ht="11.25" x14ac:dyDescent="0.25">
      <c r="A1107" s="927"/>
      <c r="B1107" s="928"/>
      <c r="C1107" s="929"/>
      <c r="D1107" s="927"/>
      <c r="E1107" s="927"/>
      <c r="F1107" s="12" t="s">
        <v>2030</v>
      </c>
      <c r="G1107" s="80">
        <v>1</v>
      </c>
      <c r="H1107" s="927"/>
      <c r="I1107" s="15" t="s">
        <v>1954</v>
      </c>
      <c r="J1107" s="13" t="s">
        <v>1977</v>
      </c>
      <c r="K1107" s="945"/>
      <c r="L1107" s="943"/>
      <c r="M1107" s="943"/>
    </row>
    <row r="1108" spans="1:13" s="4" customFormat="1" ht="11.25" x14ac:dyDescent="0.25">
      <c r="A1108" s="927"/>
      <c r="B1108" s="928"/>
      <c r="C1108" s="929"/>
      <c r="D1108" s="927"/>
      <c r="E1108" s="927"/>
      <c r="F1108" s="12" t="s">
        <v>1956</v>
      </c>
      <c r="G1108" s="80">
        <v>1</v>
      </c>
      <c r="H1108" s="927"/>
      <c r="I1108" s="15" t="s">
        <v>1050</v>
      </c>
      <c r="J1108" s="13"/>
      <c r="K1108" s="945"/>
      <c r="L1108" s="943"/>
      <c r="M1108" s="943"/>
    </row>
    <row r="1109" spans="1:13" s="4" customFormat="1" ht="11.25" x14ac:dyDescent="0.25">
      <c r="A1109" s="927"/>
      <c r="B1109" s="928"/>
      <c r="C1109" s="929"/>
      <c r="D1109" s="927"/>
      <c r="E1109" s="927"/>
      <c r="F1109" s="12" t="s">
        <v>1978</v>
      </c>
      <c r="G1109" s="80">
        <v>1</v>
      </c>
      <c r="H1109" s="927"/>
      <c r="I1109" s="15" t="s">
        <v>1960</v>
      </c>
      <c r="J1109" s="13" t="s">
        <v>2031</v>
      </c>
      <c r="K1109" s="945"/>
      <c r="L1109" s="943"/>
      <c r="M1109" s="943"/>
    </row>
    <row r="1110" spans="1:13" s="4" customFormat="1" ht="11.25" x14ac:dyDescent="0.25">
      <c r="A1110" s="927"/>
      <c r="B1110" s="928"/>
      <c r="C1110" s="929"/>
      <c r="D1110" s="927"/>
      <c r="E1110" s="927"/>
      <c r="F1110" s="12" t="s">
        <v>1956</v>
      </c>
      <c r="G1110" s="80">
        <v>1</v>
      </c>
      <c r="H1110" s="927"/>
      <c r="I1110" s="15" t="s">
        <v>1050</v>
      </c>
      <c r="J1110" s="13"/>
      <c r="K1110" s="945"/>
      <c r="L1110" s="943"/>
      <c r="M1110" s="943"/>
    </row>
    <row r="1111" spans="1:13" s="4" customFormat="1" ht="11.25" x14ac:dyDescent="0.25">
      <c r="A1111" s="927"/>
      <c r="B1111" s="928"/>
      <c r="C1111" s="929"/>
      <c r="D1111" s="927"/>
      <c r="E1111" s="927"/>
      <c r="F1111" s="12" t="s">
        <v>1980</v>
      </c>
      <c r="G1111" s="80">
        <v>1</v>
      </c>
      <c r="H1111" s="927"/>
      <c r="I1111" s="15" t="s">
        <v>1981</v>
      </c>
      <c r="J1111" s="13" t="s">
        <v>1982</v>
      </c>
      <c r="K1111" s="945"/>
      <c r="L1111" s="943"/>
      <c r="M1111" s="943"/>
    </row>
    <row r="1112" spans="1:13" s="4" customFormat="1" ht="11.25" x14ac:dyDescent="0.25">
      <c r="A1112" s="927"/>
      <c r="B1112" s="928"/>
      <c r="C1112" s="929"/>
      <c r="D1112" s="927"/>
      <c r="E1112" s="927"/>
      <c r="F1112" s="12" t="s">
        <v>1983</v>
      </c>
      <c r="G1112" s="80">
        <v>3</v>
      </c>
      <c r="H1112" s="927"/>
      <c r="I1112" s="15" t="s">
        <v>1954</v>
      </c>
      <c r="J1112" s="13" t="s">
        <v>1984</v>
      </c>
      <c r="K1112" s="945"/>
      <c r="L1112" s="943"/>
      <c r="M1112" s="943"/>
    </row>
    <row r="1113" spans="1:13" s="4" customFormat="1" ht="11.25" x14ac:dyDescent="0.25">
      <c r="A1113" s="927"/>
      <c r="B1113" s="928"/>
      <c r="C1113" s="929"/>
      <c r="D1113" s="927"/>
      <c r="E1113" s="927"/>
      <c r="F1113" s="12" t="s">
        <v>2034</v>
      </c>
      <c r="G1113" s="80">
        <v>2</v>
      </c>
      <c r="H1113" s="927"/>
      <c r="I1113" s="15" t="s">
        <v>1954</v>
      </c>
      <c r="J1113" s="13" t="s">
        <v>1991</v>
      </c>
      <c r="K1113" s="945"/>
      <c r="L1113" s="943"/>
      <c r="M1113" s="943"/>
    </row>
    <row r="1114" spans="1:13" s="4" customFormat="1" ht="11.25" x14ac:dyDescent="0.25">
      <c r="A1114" s="927"/>
      <c r="B1114" s="928"/>
      <c r="C1114" s="929"/>
      <c r="D1114" s="927"/>
      <c r="E1114" s="927"/>
      <c r="F1114" s="12" t="s">
        <v>1985</v>
      </c>
      <c r="G1114" s="80">
        <v>2</v>
      </c>
      <c r="H1114" s="927"/>
      <c r="I1114" s="15" t="s">
        <v>1954</v>
      </c>
      <c r="J1114" s="13" t="s">
        <v>1984</v>
      </c>
      <c r="K1114" s="945"/>
      <c r="L1114" s="943"/>
      <c r="M1114" s="943"/>
    </row>
    <row r="1115" spans="1:13" s="4" customFormat="1" ht="11.25" x14ac:dyDescent="0.25">
      <c r="A1115" s="927"/>
      <c r="B1115" s="928"/>
      <c r="C1115" s="929"/>
      <c r="D1115" s="927"/>
      <c r="E1115" s="927"/>
      <c r="F1115" s="12" t="s">
        <v>2010</v>
      </c>
      <c r="G1115" s="80">
        <v>2</v>
      </c>
      <c r="H1115" s="927"/>
      <c r="I1115" s="15" t="s">
        <v>1954</v>
      </c>
      <c r="J1115" s="13" t="s">
        <v>1991</v>
      </c>
      <c r="K1115" s="945"/>
      <c r="L1115" s="943"/>
      <c r="M1115" s="943"/>
    </row>
    <row r="1116" spans="1:13" s="4" customFormat="1" ht="11.25" x14ac:dyDescent="0.25">
      <c r="A1116" s="927"/>
      <c r="B1116" s="928"/>
      <c r="C1116" s="929"/>
      <c r="D1116" s="927"/>
      <c r="E1116" s="927"/>
      <c r="F1116" s="12" t="s">
        <v>2032</v>
      </c>
      <c r="G1116" s="80">
        <v>1</v>
      </c>
      <c r="H1116" s="927"/>
      <c r="I1116" s="15" t="s">
        <v>1987</v>
      </c>
      <c r="J1116" s="13">
        <v>649202</v>
      </c>
      <c r="K1116" s="945"/>
      <c r="L1116" s="943"/>
      <c r="M1116" s="943"/>
    </row>
    <row r="1117" spans="1:13" s="4" customFormat="1" ht="11.25" x14ac:dyDescent="0.25">
      <c r="A1117" s="927"/>
      <c r="B1117" s="928"/>
      <c r="C1117" s="929"/>
      <c r="D1117" s="927"/>
      <c r="E1117" s="927"/>
      <c r="F1117" s="12" t="s">
        <v>2035</v>
      </c>
      <c r="G1117" s="80">
        <v>1</v>
      </c>
      <c r="H1117" s="927"/>
      <c r="I1117" s="15" t="s">
        <v>1987</v>
      </c>
      <c r="J1117" s="13">
        <v>644942</v>
      </c>
      <c r="K1117" s="945"/>
      <c r="L1117" s="943"/>
      <c r="M1117" s="943"/>
    </row>
    <row r="1118" spans="1:13" s="4" customFormat="1" ht="11.25" x14ac:dyDescent="0.25">
      <c r="A1118" s="927"/>
      <c r="B1118" s="928"/>
      <c r="C1118" s="929"/>
      <c r="D1118" s="927"/>
      <c r="E1118" s="927"/>
      <c r="F1118" s="12" t="s">
        <v>2036</v>
      </c>
      <c r="G1118" s="80">
        <v>1</v>
      </c>
      <c r="H1118" s="927"/>
      <c r="I1118" s="15" t="s">
        <v>1974</v>
      </c>
      <c r="J1118" s="13" t="s">
        <v>1975</v>
      </c>
      <c r="K1118" s="945"/>
      <c r="L1118" s="943"/>
      <c r="M1118" s="943"/>
    </row>
    <row r="1119" spans="1:13" s="4" customFormat="1" ht="11.25" x14ac:dyDescent="0.25">
      <c r="A1119" s="927"/>
      <c r="B1119" s="928"/>
      <c r="C1119" s="929"/>
      <c r="D1119" s="927"/>
      <c r="E1119" s="927"/>
      <c r="F1119" s="12" t="s">
        <v>2037</v>
      </c>
      <c r="G1119" s="80">
        <v>1</v>
      </c>
      <c r="H1119" s="927"/>
      <c r="I1119" s="15" t="s">
        <v>1974</v>
      </c>
      <c r="J1119" s="13" t="s">
        <v>1975</v>
      </c>
      <c r="K1119" s="945"/>
      <c r="L1119" s="943"/>
      <c r="M1119" s="943"/>
    </row>
    <row r="1120" spans="1:13" s="4" customFormat="1" ht="11.25" x14ac:dyDescent="0.25">
      <c r="A1120" s="927" t="s">
        <v>7436</v>
      </c>
      <c r="B1120" s="928" t="s">
        <v>1835</v>
      </c>
      <c r="C1120" s="929" t="s">
        <v>5821</v>
      </c>
      <c r="D1120" s="927" t="s">
        <v>6786</v>
      </c>
      <c r="E1120" s="927" t="s">
        <v>5821</v>
      </c>
      <c r="F1120" s="12" t="s">
        <v>2038</v>
      </c>
      <c r="G1120" s="80">
        <v>9</v>
      </c>
      <c r="H1120" s="927" t="s">
        <v>6682</v>
      </c>
      <c r="I1120" s="15" t="s">
        <v>1050</v>
      </c>
      <c r="J1120" s="13"/>
      <c r="K1120" s="945">
        <v>1</v>
      </c>
      <c r="L1120" s="941"/>
      <c r="M1120" s="941"/>
    </row>
    <row r="1121" spans="1:13" s="4" customFormat="1" ht="11.25" x14ac:dyDescent="0.25">
      <c r="A1121" s="927"/>
      <c r="B1121" s="928"/>
      <c r="C1121" s="929"/>
      <c r="D1121" s="927"/>
      <c r="E1121" s="927"/>
      <c r="F1121" s="12" t="s">
        <v>2039</v>
      </c>
      <c r="G1121" s="80">
        <v>1</v>
      </c>
      <c r="H1121" s="927"/>
      <c r="I1121" s="15" t="s">
        <v>1954</v>
      </c>
      <c r="J1121" s="13"/>
      <c r="K1121" s="945"/>
      <c r="L1121" s="944"/>
      <c r="M1121" s="944"/>
    </row>
    <row r="1122" spans="1:13" s="4" customFormat="1" ht="11.25" x14ac:dyDescent="0.25">
      <c r="A1122" s="927"/>
      <c r="B1122" s="928"/>
      <c r="C1122" s="929"/>
      <c r="D1122" s="927"/>
      <c r="E1122" s="927"/>
      <c r="F1122" s="12" t="s">
        <v>2040</v>
      </c>
      <c r="G1122" s="80">
        <v>1</v>
      </c>
      <c r="H1122" s="927"/>
      <c r="I1122" s="15" t="s">
        <v>1954</v>
      </c>
      <c r="J1122" s="13" t="s">
        <v>1984</v>
      </c>
      <c r="K1122" s="945"/>
      <c r="L1122" s="944"/>
      <c r="M1122" s="944"/>
    </row>
    <row r="1123" spans="1:13" s="4" customFormat="1" ht="11.25" x14ac:dyDescent="0.25">
      <c r="A1123" s="927"/>
      <c r="B1123" s="928"/>
      <c r="C1123" s="929"/>
      <c r="D1123" s="927"/>
      <c r="E1123" s="927"/>
      <c r="F1123" s="12" t="s">
        <v>2041</v>
      </c>
      <c r="G1123" s="80">
        <v>1</v>
      </c>
      <c r="H1123" s="927"/>
      <c r="I1123" s="15" t="s">
        <v>1954</v>
      </c>
      <c r="J1123" s="13" t="s">
        <v>1991</v>
      </c>
      <c r="K1123" s="945"/>
      <c r="L1123" s="942"/>
      <c r="M1123" s="942"/>
    </row>
    <row r="1124" spans="1:13" s="4" customFormat="1" ht="22.5" x14ac:dyDescent="0.25">
      <c r="A1124" s="154" t="s">
        <v>7437</v>
      </c>
      <c r="B1124" s="155" t="s">
        <v>1835</v>
      </c>
      <c r="C1124" s="301" t="s">
        <v>5821</v>
      </c>
      <c r="D1124" s="157" t="s">
        <v>6786</v>
      </c>
      <c r="E1124" s="154" t="s">
        <v>5821</v>
      </c>
      <c r="F1124" s="12" t="s">
        <v>2042</v>
      </c>
      <c r="G1124" s="80">
        <v>2</v>
      </c>
      <c r="H1124" s="365" t="s">
        <v>6682</v>
      </c>
      <c r="I1124" s="15" t="s">
        <v>1050</v>
      </c>
      <c r="J1124" s="13"/>
      <c r="K1124" s="168">
        <v>1</v>
      </c>
      <c r="L1124" s="833"/>
      <c r="M1124" s="866"/>
    </row>
    <row r="1125" spans="1:13" s="4" customFormat="1" ht="11.25" x14ac:dyDescent="0.25">
      <c r="A1125" s="927" t="s">
        <v>7438</v>
      </c>
      <c r="B1125" s="928" t="s">
        <v>1835</v>
      </c>
      <c r="C1125" s="929" t="s">
        <v>5821</v>
      </c>
      <c r="D1125" s="927" t="s">
        <v>6786</v>
      </c>
      <c r="E1125" s="927" t="s">
        <v>2043</v>
      </c>
      <c r="F1125" s="12" t="s">
        <v>2044</v>
      </c>
      <c r="G1125" s="80">
        <v>1</v>
      </c>
      <c r="H1125" s="927" t="s">
        <v>6682</v>
      </c>
      <c r="I1125" s="15" t="s">
        <v>1974</v>
      </c>
      <c r="J1125" s="13" t="s">
        <v>1975</v>
      </c>
      <c r="K1125" s="945">
        <v>1</v>
      </c>
      <c r="L1125" s="941"/>
      <c r="M1125" s="941"/>
    </row>
    <row r="1126" spans="1:13" s="4" customFormat="1" ht="11.25" x14ac:dyDescent="0.25">
      <c r="A1126" s="927"/>
      <c r="B1126" s="928"/>
      <c r="C1126" s="929"/>
      <c r="D1126" s="927"/>
      <c r="E1126" s="927"/>
      <c r="F1126" s="12" t="s">
        <v>2014</v>
      </c>
      <c r="G1126" s="80">
        <v>1</v>
      </c>
      <c r="H1126" s="927"/>
      <c r="I1126" s="15" t="s">
        <v>1954</v>
      </c>
      <c r="J1126" s="13" t="s">
        <v>1977</v>
      </c>
      <c r="K1126" s="945"/>
      <c r="L1126" s="944"/>
      <c r="M1126" s="944"/>
    </row>
    <row r="1127" spans="1:13" s="4" customFormat="1" ht="11.25" x14ac:dyDescent="0.25">
      <c r="A1127" s="927"/>
      <c r="B1127" s="928"/>
      <c r="C1127" s="929"/>
      <c r="D1127" s="927"/>
      <c r="E1127" s="927"/>
      <c r="F1127" s="12" t="s">
        <v>1956</v>
      </c>
      <c r="G1127" s="80">
        <v>1</v>
      </c>
      <c r="H1127" s="927"/>
      <c r="I1127" s="15" t="s">
        <v>1050</v>
      </c>
      <c r="J1127" s="13"/>
      <c r="K1127" s="945"/>
      <c r="L1127" s="944"/>
      <c r="M1127" s="944"/>
    </row>
    <row r="1128" spans="1:13" s="4" customFormat="1" ht="11.25" x14ac:dyDescent="0.25">
      <c r="A1128" s="927"/>
      <c r="B1128" s="928"/>
      <c r="C1128" s="929"/>
      <c r="D1128" s="927"/>
      <c r="E1128" s="927"/>
      <c r="F1128" s="12" t="s">
        <v>1978</v>
      </c>
      <c r="G1128" s="80">
        <v>1</v>
      </c>
      <c r="H1128" s="927"/>
      <c r="I1128" s="15" t="s">
        <v>1960</v>
      </c>
      <c r="J1128" s="13" t="s">
        <v>1979</v>
      </c>
      <c r="K1128" s="945"/>
      <c r="L1128" s="944"/>
      <c r="M1128" s="944"/>
    </row>
    <row r="1129" spans="1:13" s="4" customFormat="1" ht="11.25" x14ac:dyDescent="0.25">
      <c r="A1129" s="927"/>
      <c r="B1129" s="928"/>
      <c r="C1129" s="929"/>
      <c r="D1129" s="927"/>
      <c r="E1129" s="927"/>
      <c r="F1129" s="12" t="s">
        <v>1956</v>
      </c>
      <c r="G1129" s="80">
        <v>1</v>
      </c>
      <c r="H1129" s="927"/>
      <c r="I1129" s="15" t="s">
        <v>1050</v>
      </c>
      <c r="J1129" s="13"/>
      <c r="K1129" s="945"/>
      <c r="L1129" s="944"/>
      <c r="M1129" s="944"/>
    </row>
    <row r="1130" spans="1:13" s="4" customFormat="1" ht="11.25" x14ac:dyDescent="0.25">
      <c r="A1130" s="927"/>
      <c r="B1130" s="928"/>
      <c r="C1130" s="929"/>
      <c r="D1130" s="927"/>
      <c r="E1130" s="927"/>
      <c r="F1130" s="12" t="s">
        <v>2005</v>
      </c>
      <c r="G1130" s="80">
        <v>1</v>
      </c>
      <c r="H1130" s="927"/>
      <c r="I1130" s="15" t="s">
        <v>2006</v>
      </c>
      <c r="J1130" s="13" t="s">
        <v>2007</v>
      </c>
      <c r="K1130" s="945"/>
      <c r="L1130" s="944"/>
      <c r="M1130" s="944"/>
    </row>
    <row r="1131" spans="1:13" s="4" customFormat="1" ht="11.25" x14ac:dyDescent="0.25">
      <c r="A1131" s="927"/>
      <c r="B1131" s="928"/>
      <c r="C1131" s="929"/>
      <c r="D1131" s="927"/>
      <c r="E1131" s="927"/>
      <c r="F1131" s="12" t="s">
        <v>1956</v>
      </c>
      <c r="G1131" s="80">
        <v>1</v>
      </c>
      <c r="H1131" s="927"/>
      <c r="I1131" s="15" t="s">
        <v>1050</v>
      </c>
      <c r="J1131" s="13"/>
      <c r="K1131" s="945"/>
      <c r="L1131" s="944"/>
      <c r="M1131" s="944"/>
    </row>
    <row r="1132" spans="1:13" s="4" customFormat="1" ht="11.25" x14ac:dyDescent="0.25">
      <c r="A1132" s="927"/>
      <c r="B1132" s="928"/>
      <c r="C1132" s="929"/>
      <c r="D1132" s="927"/>
      <c r="E1132" s="927"/>
      <c r="F1132" s="12" t="s">
        <v>1980</v>
      </c>
      <c r="G1132" s="80">
        <v>1</v>
      </c>
      <c r="H1132" s="927"/>
      <c r="I1132" s="15" t="s">
        <v>1981</v>
      </c>
      <c r="J1132" s="13" t="s">
        <v>1982</v>
      </c>
      <c r="K1132" s="945"/>
      <c r="L1132" s="944"/>
      <c r="M1132" s="944"/>
    </row>
    <row r="1133" spans="1:13" s="4" customFormat="1" ht="11.25" x14ac:dyDescent="0.25">
      <c r="A1133" s="927"/>
      <c r="B1133" s="928"/>
      <c r="C1133" s="929"/>
      <c r="D1133" s="927"/>
      <c r="E1133" s="927"/>
      <c r="F1133" s="12" t="s">
        <v>1956</v>
      </c>
      <c r="G1133" s="80">
        <v>1</v>
      </c>
      <c r="H1133" s="927"/>
      <c r="I1133" s="15" t="s">
        <v>1050</v>
      </c>
      <c r="J1133" s="13"/>
      <c r="K1133" s="945"/>
      <c r="L1133" s="944"/>
      <c r="M1133" s="944"/>
    </row>
    <row r="1134" spans="1:13" s="4" customFormat="1" ht="11.25" x14ac:dyDescent="0.25">
      <c r="A1134" s="927"/>
      <c r="B1134" s="928"/>
      <c r="C1134" s="929"/>
      <c r="D1134" s="927"/>
      <c r="E1134" s="927"/>
      <c r="F1134" s="12" t="s">
        <v>2008</v>
      </c>
      <c r="G1134" s="80">
        <v>2</v>
      </c>
      <c r="H1134" s="927"/>
      <c r="I1134" s="15" t="s">
        <v>1987</v>
      </c>
      <c r="J1134" s="13">
        <v>680191</v>
      </c>
      <c r="K1134" s="945"/>
      <c r="L1134" s="944"/>
      <c r="M1134" s="944"/>
    </row>
    <row r="1135" spans="1:13" s="4" customFormat="1" ht="11.25" x14ac:dyDescent="0.25">
      <c r="A1135" s="927"/>
      <c r="B1135" s="928"/>
      <c r="C1135" s="929"/>
      <c r="D1135" s="927"/>
      <c r="E1135" s="927"/>
      <c r="F1135" s="12" t="s">
        <v>1983</v>
      </c>
      <c r="G1135" s="80">
        <v>27</v>
      </c>
      <c r="H1135" s="927"/>
      <c r="I1135" s="15" t="s">
        <v>1954</v>
      </c>
      <c r="J1135" s="13" t="s">
        <v>1984</v>
      </c>
      <c r="K1135" s="945"/>
      <c r="L1135" s="944"/>
      <c r="M1135" s="944"/>
    </row>
    <row r="1136" spans="1:13" s="4" customFormat="1" ht="11.25" x14ac:dyDescent="0.25">
      <c r="A1136" s="927"/>
      <c r="B1136" s="928"/>
      <c r="C1136" s="929"/>
      <c r="D1136" s="927"/>
      <c r="E1136" s="927"/>
      <c r="F1136" s="12" t="s">
        <v>2010</v>
      </c>
      <c r="G1136" s="80">
        <v>5</v>
      </c>
      <c r="H1136" s="927"/>
      <c r="I1136" s="15" t="s">
        <v>1954</v>
      </c>
      <c r="J1136" s="13" t="s">
        <v>1991</v>
      </c>
      <c r="K1136" s="945"/>
      <c r="L1136" s="944"/>
      <c r="M1136" s="944"/>
    </row>
    <row r="1137" spans="1:13" s="4" customFormat="1" ht="11.25" x14ac:dyDescent="0.25">
      <c r="A1137" s="927"/>
      <c r="B1137" s="928"/>
      <c r="C1137" s="929"/>
      <c r="D1137" s="927"/>
      <c r="E1137" s="927"/>
      <c r="F1137" s="12" t="s">
        <v>1985</v>
      </c>
      <c r="G1137" s="80">
        <v>22</v>
      </c>
      <c r="H1137" s="927"/>
      <c r="I1137" s="15" t="s">
        <v>1954</v>
      </c>
      <c r="J1137" s="13" t="s">
        <v>1984</v>
      </c>
      <c r="K1137" s="945"/>
      <c r="L1137" s="944"/>
      <c r="M1137" s="944"/>
    </row>
    <row r="1138" spans="1:13" s="4" customFormat="1" ht="11.25" x14ac:dyDescent="0.25">
      <c r="A1138" s="927"/>
      <c r="B1138" s="928"/>
      <c r="C1138" s="929"/>
      <c r="D1138" s="927"/>
      <c r="E1138" s="927"/>
      <c r="F1138" s="12" t="s">
        <v>1986</v>
      </c>
      <c r="G1138" s="80">
        <v>2</v>
      </c>
      <c r="H1138" s="927"/>
      <c r="I1138" s="15" t="s">
        <v>1987</v>
      </c>
      <c r="J1138" s="13">
        <v>649208</v>
      </c>
      <c r="K1138" s="945"/>
      <c r="L1138" s="944"/>
      <c r="M1138" s="944"/>
    </row>
    <row r="1139" spans="1:13" s="4" customFormat="1" ht="11.25" x14ac:dyDescent="0.25">
      <c r="A1139" s="927"/>
      <c r="B1139" s="928"/>
      <c r="C1139" s="929"/>
      <c r="D1139" s="927"/>
      <c r="E1139" s="927"/>
      <c r="F1139" s="12" t="s">
        <v>1993</v>
      </c>
      <c r="G1139" s="80">
        <v>1</v>
      </c>
      <c r="H1139" s="927"/>
      <c r="I1139" s="15" t="s">
        <v>1118</v>
      </c>
      <c r="J1139" s="13" t="s">
        <v>1994</v>
      </c>
      <c r="K1139" s="945"/>
      <c r="L1139" s="942"/>
      <c r="M1139" s="942"/>
    </row>
    <row r="1140" spans="1:13" s="4" customFormat="1" ht="11.25" x14ac:dyDescent="0.25">
      <c r="A1140" s="927" t="s">
        <v>7439</v>
      </c>
      <c r="B1140" s="928" t="s">
        <v>1835</v>
      </c>
      <c r="C1140" s="929" t="s">
        <v>5821</v>
      </c>
      <c r="D1140" s="927" t="s">
        <v>6786</v>
      </c>
      <c r="E1140" s="927" t="s">
        <v>2043</v>
      </c>
      <c r="F1140" s="12" t="s">
        <v>2045</v>
      </c>
      <c r="G1140" s="80">
        <v>1</v>
      </c>
      <c r="H1140" s="927" t="s">
        <v>6682</v>
      </c>
      <c r="I1140" s="15" t="s">
        <v>1974</v>
      </c>
      <c r="J1140" s="13" t="s">
        <v>1975</v>
      </c>
      <c r="K1140" s="945">
        <v>1</v>
      </c>
      <c r="L1140" s="941"/>
      <c r="M1140" s="941"/>
    </row>
    <row r="1141" spans="1:13" s="4" customFormat="1" ht="11.25" x14ac:dyDescent="0.25">
      <c r="A1141" s="927"/>
      <c r="B1141" s="928"/>
      <c r="C1141" s="929"/>
      <c r="D1141" s="927"/>
      <c r="E1141" s="927"/>
      <c r="F1141" s="12" t="s">
        <v>2016</v>
      </c>
      <c r="G1141" s="80">
        <v>1</v>
      </c>
      <c r="H1141" s="927"/>
      <c r="I1141" s="15" t="s">
        <v>1954</v>
      </c>
      <c r="J1141" s="13" t="s">
        <v>1977</v>
      </c>
      <c r="K1141" s="945"/>
      <c r="L1141" s="944"/>
      <c r="M1141" s="944"/>
    </row>
    <row r="1142" spans="1:13" s="4" customFormat="1" ht="11.25" x14ac:dyDescent="0.25">
      <c r="A1142" s="927"/>
      <c r="B1142" s="928"/>
      <c r="C1142" s="929"/>
      <c r="D1142" s="927"/>
      <c r="E1142" s="927"/>
      <c r="F1142" s="12" t="s">
        <v>1956</v>
      </c>
      <c r="G1142" s="80">
        <v>1</v>
      </c>
      <c r="H1142" s="927"/>
      <c r="I1142" s="15" t="s">
        <v>1050</v>
      </c>
      <c r="J1142" s="13"/>
      <c r="K1142" s="945"/>
      <c r="L1142" s="944"/>
      <c r="M1142" s="944"/>
    </row>
    <row r="1143" spans="1:13" s="4" customFormat="1" ht="11.25" x14ac:dyDescent="0.25">
      <c r="A1143" s="927"/>
      <c r="B1143" s="928"/>
      <c r="C1143" s="929"/>
      <c r="D1143" s="927"/>
      <c r="E1143" s="927"/>
      <c r="F1143" s="12" t="s">
        <v>1978</v>
      </c>
      <c r="G1143" s="80">
        <v>1</v>
      </c>
      <c r="H1143" s="927"/>
      <c r="I1143" s="15" t="s">
        <v>1960</v>
      </c>
      <c r="J1143" s="13" t="s">
        <v>1979</v>
      </c>
      <c r="K1143" s="945"/>
      <c r="L1143" s="944"/>
      <c r="M1143" s="944"/>
    </row>
    <row r="1144" spans="1:13" s="4" customFormat="1" ht="11.25" x14ac:dyDescent="0.25">
      <c r="A1144" s="927"/>
      <c r="B1144" s="928"/>
      <c r="C1144" s="929"/>
      <c r="D1144" s="927"/>
      <c r="E1144" s="927"/>
      <c r="F1144" s="12" t="s">
        <v>1956</v>
      </c>
      <c r="G1144" s="80">
        <v>1</v>
      </c>
      <c r="H1144" s="927"/>
      <c r="I1144" s="15" t="s">
        <v>1050</v>
      </c>
      <c r="J1144" s="13"/>
      <c r="K1144" s="945"/>
      <c r="L1144" s="944"/>
      <c r="M1144" s="944"/>
    </row>
    <row r="1145" spans="1:13" s="4" customFormat="1" ht="11.25" x14ac:dyDescent="0.25">
      <c r="A1145" s="927"/>
      <c r="B1145" s="928"/>
      <c r="C1145" s="929"/>
      <c r="D1145" s="927"/>
      <c r="E1145" s="927"/>
      <c r="F1145" s="12" t="s">
        <v>1980</v>
      </c>
      <c r="G1145" s="80">
        <v>1</v>
      </c>
      <c r="H1145" s="927"/>
      <c r="I1145" s="15" t="s">
        <v>1981</v>
      </c>
      <c r="J1145" s="13" t="s">
        <v>1982</v>
      </c>
      <c r="K1145" s="945"/>
      <c r="L1145" s="944"/>
      <c r="M1145" s="944"/>
    </row>
    <row r="1146" spans="1:13" s="4" customFormat="1" ht="11.25" x14ac:dyDescent="0.25">
      <c r="A1146" s="927"/>
      <c r="B1146" s="928"/>
      <c r="C1146" s="929"/>
      <c r="D1146" s="927"/>
      <c r="E1146" s="927"/>
      <c r="F1146" s="12" t="s">
        <v>1956</v>
      </c>
      <c r="G1146" s="80">
        <v>1</v>
      </c>
      <c r="H1146" s="927"/>
      <c r="I1146" s="15" t="s">
        <v>1050</v>
      </c>
      <c r="J1146" s="13"/>
      <c r="K1146" s="945"/>
      <c r="L1146" s="944"/>
      <c r="M1146" s="944"/>
    </row>
    <row r="1147" spans="1:13" s="4" customFormat="1" ht="11.25" x14ac:dyDescent="0.25">
      <c r="A1147" s="927"/>
      <c r="B1147" s="928"/>
      <c r="C1147" s="929"/>
      <c r="D1147" s="927"/>
      <c r="E1147" s="927"/>
      <c r="F1147" s="12" t="s">
        <v>1989</v>
      </c>
      <c r="G1147" s="80">
        <v>2</v>
      </c>
      <c r="H1147" s="927"/>
      <c r="I1147" s="15" t="s">
        <v>1987</v>
      </c>
      <c r="J1147" s="13">
        <v>684064</v>
      </c>
      <c r="K1147" s="945"/>
      <c r="L1147" s="944"/>
      <c r="M1147" s="944"/>
    </row>
    <row r="1148" spans="1:13" s="4" customFormat="1" ht="11.25" x14ac:dyDescent="0.25">
      <c r="A1148" s="927"/>
      <c r="B1148" s="928"/>
      <c r="C1148" s="929"/>
      <c r="D1148" s="927"/>
      <c r="E1148" s="927"/>
      <c r="F1148" s="12" t="s">
        <v>1956</v>
      </c>
      <c r="G1148" s="80">
        <v>1</v>
      </c>
      <c r="H1148" s="927"/>
      <c r="I1148" s="15" t="s">
        <v>1050</v>
      </c>
      <c r="J1148" s="13"/>
      <c r="K1148" s="945"/>
      <c r="L1148" s="944"/>
      <c r="M1148" s="944"/>
    </row>
    <row r="1149" spans="1:13" s="4" customFormat="1" ht="11.25" x14ac:dyDescent="0.25">
      <c r="A1149" s="927"/>
      <c r="B1149" s="928"/>
      <c r="C1149" s="929"/>
      <c r="D1149" s="927"/>
      <c r="E1149" s="927"/>
      <c r="F1149" s="12" t="s">
        <v>2005</v>
      </c>
      <c r="G1149" s="80">
        <v>1</v>
      </c>
      <c r="H1149" s="927"/>
      <c r="I1149" s="15" t="s">
        <v>2006</v>
      </c>
      <c r="J1149" s="13" t="s">
        <v>2007</v>
      </c>
      <c r="K1149" s="945"/>
      <c r="L1149" s="944"/>
      <c r="M1149" s="944"/>
    </row>
    <row r="1150" spans="1:13" s="4" customFormat="1" ht="11.25" x14ac:dyDescent="0.25">
      <c r="A1150" s="927"/>
      <c r="B1150" s="928"/>
      <c r="C1150" s="929"/>
      <c r="D1150" s="927"/>
      <c r="E1150" s="927"/>
      <c r="F1150" s="12" t="s">
        <v>1983</v>
      </c>
      <c r="G1150" s="80">
        <v>22</v>
      </c>
      <c r="H1150" s="927"/>
      <c r="I1150" s="15" t="s">
        <v>1954</v>
      </c>
      <c r="J1150" s="13" t="s">
        <v>1984</v>
      </c>
      <c r="K1150" s="945"/>
      <c r="L1150" s="944"/>
      <c r="M1150" s="944"/>
    </row>
    <row r="1151" spans="1:13" s="4" customFormat="1" ht="11.25" x14ac:dyDescent="0.25">
      <c r="A1151" s="927"/>
      <c r="B1151" s="928"/>
      <c r="C1151" s="929"/>
      <c r="D1151" s="927"/>
      <c r="E1151" s="927"/>
      <c r="F1151" s="12" t="s">
        <v>1985</v>
      </c>
      <c r="G1151" s="80">
        <v>11</v>
      </c>
      <c r="H1151" s="927"/>
      <c r="I1151" s="15" t="s">
        <v>1954</v>
      </c>
      <c r="J1151" s="13" t="s">
        <v>1984</v>
      </c>
      <c r="K1151" s="945"/>
      <c r="L1151" s="944"/>
      <c r="M1151" s="944"/>
    </row>
    <row r="1152" spans="1:13" s="4" customFormat="1" ht="11.25" x14ac:dyDescent="0.25">
      <c r="A1152" s="927"/>
      <c r="B1152" s="928"/>
      <c r="C1152" s="929"/>
      <c r="D1152" s="927"/>
      <c r="E1152" s="927"/>
      <c r="F1152" s="12" t="s">
        <v>1986</v>
      </c>
      <c r="G1152" s="80">
        <v>2</v>
      </c>
      <c r="H1152" s="927"/>
      <c r="I1152" s="15" t="s">
        <v>1987</v>
      </c>
      <c r="J1152" s="13">
        <v>649208</v>
      </c>
      <c r="K1152" s="945"/>
      <c r="L1152" s="944"/>
      <c r="M1152" s="944"/>
    </row>
    <row r="1153" spans="1:13" s="4" customFormat="1" ht="11.25" x14ac:dyDescent="0.25">
      <c r="A1153" s="927"/>
      <c r="B1153" s="928"/>
      <c r="C1153" s="929"/>
      <c r="D1153" s="927"/>
      <c r="E1153" s="927"/>
      <c r="F1153" s="12" t="s">
        <v>1993</v>
      </c>
      <c r="G1153" s="80">
        <v>1</v>
      </c>
      <c r="H1153" s="927"/>
      <c r="I1153" s="15" t="s">
        <v>1118</v>
      </c>
      <c r="J1153" s="13" t="s">
        <v>1994</v>
      </c>
      <c r="K1153" s="945"/>
      <c r="L1153" s="942"/>
      <c r="M1153" s="942"/>
    </row>
    <row r="1154" spans="1:13" s="4" customFormat="1" ht="11.25" x14ac:dyDescent="0.25">
      <c r="A1154" s="927" t="s">
        <v>7440</v>
      </c>
      <c r="B1154" s="928" t="s">
        <v>1835</v>
      </c>
      <c r="C1154" s="929" t="s">
        <v>5821</v>
      </c>
      <c r="D1154" s="927" t="s">
        <v>6786</v>
      </c>
      <c r="E1154" s="927" t="s">
        <v>2046</v>
      </c>
      <c r="F1154" s="12" t="s">
        <v>2047</v>
      </c>
      <c r="G1154" s="80">
        <v>1</v>
      </c>
      <c r="H1154" s="927" t="s">
        <v>6682</v>
      </c>
      <c r="I1154" s="15" t="s">
        <v>1974</v>
      </c>
      <c r="J1154" s="13" t="s">
        <v>1975</v>
      </c>
      <c r="K1154" s="945">
        <v>1</v>
      </c>
      <c r="L1154" s="941"/>
      <c r="M1154" s="941"/>
    </row>
    <row r="1155" spans="1:13" s="4" customFormat="1" ht="11.25" x14ac:dyDescent="0.25">
      <c r="A1155" s="927"/>
      <c r="B1155" s="928"/>
      <c r="C1155" s="929"/>
      <c r="D1155" s="927"/>
      <c r="E1155" s="927"/>
      <c r="F1155" s="12" t="s">
        <v>1976</v>
      </c>
      <c r="G1155" s="80">
        <v>1</v>
      </c>
      <c r="H1155" s="927"/>
      <c r="I1155" s="15" t="s">
        <v>1954</v>
      </c>
      <c r="J1155" s="13" t="s">
        <v>1977</v>
      </c>
      <c r="K1155" s="945"/>
      <c r="L1155" s="944"/>
      <c r="M1155" s="944"/>
    </row>
    <row r="1156" spans="1:13" s="4" customFormat="1" ht="11.25" x14ac:dyDescent="0.25">
      <c r="A1156" s="927"/>
      <c r="B1156" s="928"/>
      <c r="C1156" s="929"/>
      <c r="D1156" s="927"/>
      <c r="E1156" s="927"/>
      <c r="F1156" s="12" t="s">
        <v>1956</v>
      </c>
      <c r="G1156" s="80">
        <v>1</v>
      </c>
      <c r="H1156" s="927"/>
      <c r="I1156" s="15" t="s">
        <v>1050</v>
      </c>
      <c r="J1156" s="13"/>
      <c r="K1156" s="945"/>
      <c r="L1156" s="944"/>
      <c r="M1156" s="944"/>
    </row>
    <row r="1157" spans="1:13" s="4" customFormat="1" ht="11.25" x14ac:dyDescent="0.25">
      <c r="A1157" s="927"/>
      <c r="B1157" s="928"/>
      <c r="C1157" s="929"/>
      <c r="D1157" s="927"/>
      <c r="E1157" s="927"/>
      <c r="F1157" s="12" t="s">
        <v>1978</v>
      </c>
      <c r="G1157" s="80">
        <v>1</v>
      </c>
      <c r="H1157" s="927"/>
      <c r="I1157" s="15" t="s">
        <v>1960</v>
      </c>
      <c r="J1157" s="13" t="s">
        <v>1979</v>
      </c>
      <c r="K1157" s="945"/>
      <c r="L1157" s="944"/>
      <c r="M1157" s="944"/>
    </row>
    <row r="1158" spans="1:13" s="4" customFormat="1" ht="11.25" x14ac:dyDescent="0.25">
      <c r="A1158" s="927"/>
      <c r="B1158" s="928"/>
      <c r="C1158" s="929"/>
      <c r="D1158" s="927"/>
      <c r="E1158" s="927"/>
      <c r="F1158" s="12" t="s">
        <v>1956</v>
      </c>
      <c r="G1158" s="80">
        <v>1</v>
      </c>
      <c r="H1158" s="927"/>
      <c r="I1158" s="15" t="s">
        <v>1050</v>
      </c>
      <c r="J1158" s="13"/>
      <c r="K1158" s="945"/>
      <c r="L1158" s="944"/>
      <c r="M1158" s="944"/>
    </row>
    <row r="1159" spans="1:13" s="4" customFormat="1" ht="11.25" x14ac:dyDescent="0.25">
      <c r="A1159" s="927"/>
      <c r="B1159" s="928"/>
      <c r="C1159" s="929"/>
      <c r="D1159" s="927"/>
      <c r="E1159" s="927"/>
      <c r="F1159" s="12" t="s">
        <v>1980</v>
      </c>
      <c r="G1159" s="80">
        <v>1</v>
      </c>
      <c r="H1159" s="927"/>
      <c r="I1159" s="15" t="s">
        <v>1981</v>
      </c>
      <c r="J1159" s="13" t="s">
        <v>1982</v>
      </c>
      <c r="K1159" s="945"/>
      <c r="L1159" s="944"/>
      <c r="M1159" s="944"/>
    </row>
    <row r="1160" spans="1:13" s="4" customFormat="1" ht="11.25" x14ac:dyDescent="0.25">
      <c r="A1160" s="927"/>
      <c r="B1160" s="928"/>
      <c r="C1160" s="929"/>
      <c r="D1160" s="927"/>
      <c r="E1160" s="927"/>
      <c r="F1160" s="12" t="s">
        <v>1983</v>
      </c>
      <c r="G1160" s="80">
        <v>11</v>
      </c>
      <c r="H1160" s="927"/>
      <c r="I1160" s="15" t="s">
        <v>1954</v>
      </c>
      <c r="J1160" s="13" t="s">
        <v>1984</v>
      </c>
      <c r="K1160" s="945"/>
      <c r="L1160" s="944"/>
      <c r="M1160" s="944"/>
    </row>
    <row r="1161" spans="1:13" s="4" customFormat="1" ht="11.25" x14ac:dyDescent="0.25">
      <c r="A1161" s="927"/>
      <c r="B1161" s="928"/>
      <c r="C1161" s="929"/>
      <c r="D1161" s="927"/>
      <c r="E1161" s="927"/>
      <c r="F1161" s="12" t="s">
        <v>1985</v>
      </c>
      <c r="G1161" s="80">
        <v>16</v>
      </c>
      <c r="H1161" s="927"/>
      <c r="I1161" s="15" t="s">
        <v>1954</v>
      </c>
      <c r="J1161" s="13" t="s">
        <v>1984</v>
      </c>
      <c r="K1161" s="945"/>
      <c r="L1161" s="944"/>
      <c r="M1161" s="944"/>
    </row>
    <row r="1162" spans="1:13" s="4" customFormat="1" ht="11.25" x14ac:dyDescent="0.25">
      <c r="A1162" s="927"/>
      <c r="B1162" s="928"/>
      <c r="C1162" s="929"/>
      <c r="D1162" s="927"/>
      <c r="E1162" s="927"/>
      <c r="F1162" s="12" t="s">
        <v>1986</v>
      </c>
      <c r="G1162" s="80">
        <v>1</v>
      </c>
      <c r="H1162" s="927"/>
      <c r="I1162" s="15" t="s">
        <v>1987</v>
      </c>
      <c r="J1162" s="13">
        <v>649208</v>
      </c>
      <c r="K1162" s="945"/>
      <c r="L1162" s="942"/>
      <c r="M1162" s="942"/>
    </row>
    <row r="1163" spans="1:13" s="4" customFormat="1" ht="11.25" x14ac:dyDescent="0.25">
      <c r="A1163" s="927" t="s">
        <v>7441</v>
      </c>
      <c r="B1163" s="928" t="s">
        <v>1835</v>
      </c>
      <c r="C1163" s="929" t="s">
        <v>5821</v>
      </c>
      <c r="D1163" s="927" t="s">
        <v>6786</v>
      </c>
      <c r="E1163" s="927" t="s">
        <v>2046</v>
      </c>
      <c r="F1163" s="12" t="s">
        <v>2048</v>
      </c>
      <c r="G1163" s="80">
        <v>1</v>
      </c>
      <c r="H1163" s="927" t="s">
        <v>6682</v>
      </c>
      <c r="I1163" s="15" t="s">
        <v>1974</v>
      </c>
      <c r="J1163" s="13" t="s">
        <v>1975</v>
      </c>
      <c r="K1163" s="945">
        <v>1</v>
      </c>
      <c r="L1163" s="941"/>
      <c r="M1163" s="941"/>
    </row>
    <row r="1164" spans="1:13" s="4" customFormat="1" ht="11.25" x14ac:dyDescent="0.25">
      <c r="A1164" s="927"/>
      <c r="B1164" s="928"/>
      <c r="C1164" s="929"/>
      <c r="D1164" s="927"/>
      <c r="E1164" s="927"/>
      <c r="F1164" s="12" t="s">
        <v>1988</v>
      </c>
      <c r="G1164" s="80">
        <v>1</v>
      </c>
      <c r="H1164" s="927"/>
      <c r="I1164" s="15" t="s">
        <v>1954</v>
      </c>
      <c r="J1164" s="13" t="s">
        <v>1977</v>
      </c>
      <c r="K1164" s="945"/>
      <c r="L1164" s="944"/>
      <c r="M1164" s="944"/>
    </row>
    <row r="1165" spans="1:13" s="4" customFormat="1" ht="11.25" x14ac:dyDescent="0.25">
      <c r="A1165" s="927"/>
      <c r="B1165" s="928"/>
      <c r="C1165" s="929"/>
      <c r="D1165" s="927"/>
      <c r="E1165" s="927"/>
      <c r="F1165" s="12" t="s">
        <v>1956</v>
      </c>
      <c r="G1165" s="80">
        <v>1</v>
      </c>
      <c r="H1165" s="927"/>
      <c r="I1165" s="15" t="s">
        <v>1050</v>
      </c>
      <c r="J1165" s="13"/>
      <c r="K1165" s="945"/>
      <c r="L1165" s="944"/>
      <c r="M1165" s="944"/>
    </row>
    <row r="1166" spans="1:13" s="4" customFormat="1" ht="11.25" x14ac:dyDescent="0.25">
      <c r="A1166" s="927"/>
      <c r="B1166" s="928"/>
      <c r="C1166" s="929"/>
      <c r="D1166" s="927"/>
      <c r="E1166" s="927"/>
      <c r="F1166" s="12" t="s">
        <v>1978</v>
      </c>
      <c r="G1166" s="80">
        <v>1</v>
      </c>
      <c r="H1166" s="927"/>
      <c r="I1166" s="15" t="s">
        <v>1960</v>
      </c>
      <c r="J1166" s="13" t="s">
        <v>1979</v>
      </c>
      <c r="K1166" s="945"/>
      <c r="L1166" s="944"/>
      <c r="M1166" s="944"/>
    </row>
    <row r="1167" spans="1:13" s="4" customFormat="1" ht="11.25" x14ac:dyDescent="0.25">
      <c r="A1167" s="927"/>
      <c r="B1167" s="928"/>
      <c r="C1167" s="929"/>
      <c r="D1167" s="927"/>
      <c r="E1167" s="927"/>
      <c r="F1167" s="12" t="s">
        <v>1956</v>
      </c>
      <c r="G1167" s="80">
        <v>1</v>
      </c>
      <c r="H1167" s="927"/>
      <c r="I1167" s="15" t="s">
        <v>1050</v>
      </c>
      <c r="J1167" s="13"/>
      <c r="K1167" s="945"/>
      <c r="L1167" s="944"/>
      <c r="M1167" s="944"/>
    </row>
    <row r="1168" spans="1:13" s="4" customFormat="1" ht="11.25" x14ac:dyDescent="0.25">
      <c r="A1168" s="927"/>
      <c r="B1168" s="928"/>
      <c r="C1168" s="929"/>
      <c r="D1168" s="927"/>
      <c r="E1168" s="927"/>
      <c r="F1168" s="12" t="s">
        <v>1980</v>
      </c>
      <c r="G1168" s="80">
        <v>1</v>
      </c>
      <c r="H1168" s="927"/>
      <c r="I1168" s="15" t="s">
        <v>1981</v>
      </c>
      <c r="J1168" s="13" t="s">
        <v>1982</v>
      </c>
      <c r="K1168" s="945"/>
      <c r="L1168" s="944"/>
      <c r="M1168" s="944"/>
    </row>
    <row r="1169" spans="1:13" s="4" customFormat="1" ht="11.25" x14ac:dyDescent="0.25">
      <c r="A1169" s="927"/>
      <c r="B1169" s="928"/>
      <c r="C1169" s="929"/>
      <c r="D1169" s="927"/>
      <c r="E1169" s="927"/>
      <c r="F1169" s="12" t="s">
        <v>1989</v>
      </c>
      <c r="G1169" s="80">
        <v>1</v>
      </c>
      <c r="H1169" s="927"/>
      <c r="I1169" s="15" t="s">
        <v>1987</v>
      </c>
      <c r="J1169" s="13">
        <v>684064</v>
      </c>
      <c r="K1169" s="945"/>
      <c r="L1169" s="944"/>
      <c r="M1169" s="944"/>
    </row>
    <row r="1170" spans="1:13" s="4" customFormat="1" ht="11.25" x14ac:dyDescent="0.25">
      <c r="A1170" s="927"/>
      <c r="B1170" s="928"/>
      <c r="C1170" s="929"/>
      <c r="D1170" s="927"/>
      <c r="E1170" s="927"/>
      <c r="F1170" s="12" t="s">
        <v>1983</v>
      </c>
      <c r="G1170" s="80">
        <v>10</v>
      </c>
      <c r="H1170" s="927"/>
      <c r="I1170" s="15" t="s">
        <v>1954</v>
      </c>
      <c r="J1170" s="13" t="s">
        <v>1984</v>
      </c>
      <c r="K1170" s="945"/>
      <c r="L1170" s="944"/>
      <c r="M1170" s="944"/>
    </row>
    <row r="1171" spans="1:13" s="4" customFormat="1" ht="11.25" x14ac:dyDescent="0.25">
      <c r="A1171" s="927"/>
      <c r="B1171" s="928"/>
      <c r="C1171" s="929"/>
      <c r="D1171" s="927"/>
      <c r="E1171" s="927"/>
      <c r="F1171" s="12" t="s">
        <v>1985</v>
      </c>
      <c r="G1171" s="80">
        <v>7</v>
      </c>
      <c r="H1171" s="927"/>
      <c r="I1171" s="15" t="s">
        <v>1954</v>
      </c>
      <c r="J1171" s="13" t="s">
        <v>1984</v>
      </c>
      <c r="K1171" s="945"/>
      <c r="L1171" s="944"/>
      <c r="M1171" s="944"/>
    </row>
    <row r="1172" spans="1:13" s="4" customFormat="1" ht="11.25" x14ac:dyDescent="0.25">
      <c r="A1172" s="927"/>
      <c r="B1172" s="928"/>
      <c r="C1172" s="929"/>
      <c r="D1172" s="927"/>
      <c r="E1172" s="927"/>
      <c r="F1172" s="12" t="s">
        <v>1986</v>
      </c>
      <c r="G1172" s="80">
        <v>1</v>
      </c>
      <c r="H1172" s="927"/>
      <c r="I1172" s="15" t="s">
        <v>1987</v>
      </c>
      <c r="J1172" s="13">
        <v>649208</v>
      </c>
      <c r="K1172" s="945"/>
      <c r="L1172" s="944"/>
      <c r="M1172" s="944"/>
    </row>
    <row r="1173" spans="1:13" s="4" customFormat="1" ht="11.25" x14ac:dyDescent="0.25">
      <c r="A1173" s="927"/>
      <c r="B1173" s="928"/>
      <c r="C1173" s="929"/>
      <c r="D1173" s="927"/>
      <c r="E1173" s="927"/>
      <c r="F1173" s="12" t="s">
        <v>1993</v>
      </c>
      <c r="G1173" s="80">
        <v>1</v>
      </c>
      <c r="H1173" s="927"/>
      <c r="I1173" s="15" t="s">
        <v>1118</v>
      </c>
      <c r="J1173" s="13" t="s">
        <v>1994</v>
      </c>
      <c r="K1173" s="945"/>
      <c r="L1173" s="942"/>
      <c r="M1173" s="942"/>
    </row>
    <row r="1174" spans="1:13" s="4" customFormat="1" ht="24.75" customHeight="1" x14ac:dyDescent="0.25">
      <c r="A1174" s="154" t="s">
        <v>7442</v>
      </c>
      <c r="B1174" s="155" t="s">
        <v>1835</v>
      </c>
      <c r="C1174" s="301" t="s">
        <v>5821</v>
      </c>
      <c r="D1174" s="157" t="s">
        <v>6787</v>
      </c>
      <c r="E1174" s="154" t="s">
        <v>2043</v>
      </c>
      <c r="F1174" s="12" t="s">
        <v>2049</v>
      </c>
      <c r="G1174" s="80">
        <v>1</v>
      </c>
      <c r="H1174" s="365" t="s">
        <v>6682</v>
      </c>
      <c r="I1174" s="15" t="s">
        <v>2050</v>
      </c>
      <c r="J1174" s="13" t="s">
        <v>2051</v>
      </c>
      <c r="K1174" s="168">
        <v>1</v>
      </c>
      <c r="L1174" s="833"/>
      <c r="M1174" s="866"/>
    </row>
    <row r="1175" spans="1:13" s="4" customFormat="1" ht="11.25" x14ac:dyDescent="0.25">
      <c r="A1175" s="927" t="s">
        <v>7443</v>
      </c>
      <c r="B1175" s="928" t="s">
        <v>1835</v>
      </c>
      <c r="C1175" s="929" t="s">
        <v>5821</v>
      </c>
      <c r="D1175" s="927" t="s">
        <v>6787</v>
      </c>
      <c r="E1175" s="927" t="s">
        <v>1085</v>
      </c>
      <c r="F1175" s="12" t="s">
        <v>5823</v>
      </c>
      <c r="G1175" s="80">
        <v>1</v>
      </c>
      <c r="H1175" s="927" t="s">
        <v>6682</v>
      </c>
      <c r="I1175" s="15" t="s">
        <v>2050</v>
      </c>
      <c r="J1175" s="13" t="s">
        <v>2051</v>
      </c>
      <c r="K1175" s="945">
        <v>1</v>
      </c>
      <c r="L1175" s="943"/>
      <c r="M1175" s="943"/>
    </row>
    <row r="1176" spans="1:13" s="4" customFormat="1" ht="11.25" x14ac:dyDescent="0.25">
      <c r="A1176" s="927"/>
      <c r="B1176" s="928"/>
      <c r="C1176" s="929"/>
      <c r="D1176" s="927"/>
      <c r="E1176" s="927"/>
      <c r="F1176" s="12" t="s">
        <v>2052</v>
      </c>
      <c r="G1176" s="80">
        <v>1</v>
      </c>
      <c r="H1176" s="927"/>
      <c r="I1176" s="15" t="s">
        <v>1954</v>
      </c>
      <c r="J1176" s="13" t="s">
        <v>1977</v>
      </c>
      <c r="K1176" s="945"/>
      <c r="L1176" s="943"/>
      <c r="M1176" s="943"/>
    </row>
    <row r="1177" spans="1:13" s="4" customFormat="1" ht="11.25" x14ac:dyDescent="0.25">
      <c r="A1177" s="927"/>
      <c r="B1177" s="928"/>
      <c r="C1177" s="929"/>
      <c r="D1177" s="927"/>
      <c r="E1177" s="927"/>
      <c r="F1177" s="12" t="s">
        <v>1956</v>
      </c>
      <c r="G1177" s="80">
        <v>1</v>
      </c>
      <c r="H1177" s="927"/>
      <c r="I1177" s="15" t="s">
        <v>1050</v>
      </c>
      <c r="J1177" s="13"/>
      <c r="K1177" s="945"/>
      <c r="L1177" s="943"/>
      <c r="M1177" s="943"/>
    </row>
    <row r="1178" spans="1:13" s="4" customFormat="1" ht="11.25" x14ac:dyDescent="0.25">
      <c r="A1178" s="927"/>
      <c r="B1178" s="928"/>
      <c r="C1178" s="929"/>
      <c r="D1178" s="927"/>
      <c r="E1178" s="927"/>
      <c r="F1178" s="12" t="s">
        <v>1980</v>
      </c>
      <c r="G1178" s="80">
        <v>1</v>
      </c>
      <c r="H1178" s="927"/>
      <c r="I1178" s="15" t="s">
        <v>1981</v>
      </c>
      <c r="J1178" s="13" t="s">
        <v>1982</v>
      </c>
      <c r="K1178" s="945"/>
      <c r="L1178" s="943"/>
      <c r="M1178" s="943"/>
    </row>
    <row r="1179" spans="1:13" s="4" customFormat="1" ht="11.25" x14ac:dyDescent="0.25">
      <c r="A1179" s="927"/>
      <c r="B1179" s="928"/>
      <c r="C1179" s="929"/>
      <c r="D1179" s="927"/>
      <c r="E1179" s="927"/>
      <c r="F1179" s="12" t="s">
        <v>1985</v>
      </c>
      <c r="G1179" s="80">
        <v>5</v>
      </c>
      <c r="H1179" s="927"/>
      <c r="I1179" s="15" t="s">
        <v>1954</v>
      </c>
      <c r="J1179" s="13" t="s">
        <v>1984</v>
      </c>
      <c r="K1179" s="945"/>
      <c r="L1179" s="943"/>
      <c r="M1179" s="943"/>
    </row>
    <row r="1180" spans="1:13" s="4" customFormat="1" ht="11.25" x14ac:dyDescent="0.25">
      <c r="A1180" s="927" t="s">
        <v>7444</v>
      </c>
      <c r="B1180" s="928" t="s">
        <v>1835</v>
      </c>
      <c r="C1180" s="929" t="s">
        <v>5821</v>
      </c>
      <c r="D1180" s="927" t="s">
        <v>6787</v>
      </c>
      <c r="E1180" s="927" t="s">
        <v>1085</v>
      </c>
      <c r="F1180" s="12" t="s">
        <v>5828</v>
      </c>
      <c r="G1180" s="80">
        <v>1</v>
      </c>
      <c r="H1180" s="927" t="s">
        <v>6682</v>
      </c>
      <c r="I1180" s="15" t="s">
        <v>2050</v>
      </c>
      <c r="J1180" s="13" t="s">
        <v>2051</v>
      </c>
      <c r="K1180" s="945">
        <v>1</v>
      </c>
      <c r="L1180" s="943"/>
      <c r="M1180" s="943"/>
    </row>
    <row r="1181" spans="1:13" s="4" customFormat="1" ht="11.25" x14ac:dyDescent="0.25">
      <c r="A1181" s="927"/>
      <c r="B1181" s="928"/>
      <c r="C1181" s="929"/>
      <c r="D1181" s="927"/>
      <c r="E1181" s="927"/>
      <c r="F1181" s="12" t="s">
        <v>2052</v>
      </c>
      <c r="G1181" s="80">
        <v>1</v>
      </c>
      <c r="H1181" s="927"/>
      <c r="I1181" s="15" t="s">
        <v>1954</v>
      </c>
      <c r="J1181" s="13" t="s">
        <v>1977</v>
      </c>
      <c r="K1181" s="945"/>
      <c r="L1181" s="943"/>
      <c r="M1181" s="943"/>
    </row>
    <row r="1182" spans="1:13" s="4" customFormat="1" ht="11.25" x14ac:dyDescent="0.25">
      <c r="A1182" s="927"/>
      <c r="B1182" s="928"/>
      <c r="C1182" s="929"/>
      <c r="D1182" s="927"/>
      <c r="E1182" s="927"/>
      <c r="F1182" s="12" t="s">
        <v>1956</v>
      </c>
      <c r="G1182" s="80">
        <v>1</v>
      </c>
      <c r="H1182" s="927"/>
      <c r="I1182" s="15" t="s">
        <v>1050</v>
      </c>
      <c r="J1182" s="13"/>
      <c r="K1182" s="945"/>
      <c r="L1182" s="943"/>
      <c r="M1182" s="943"/>
    </row>
    <row r="1183" spans="1:13" s="4" customFormat="1" ht="11.25" x14ac:dyDescent="0.25">
      <c r="A1183" s="927"/>
      <c r="B1183" s="928"/>
      <c r="C1183" s="929"/>
      <c r="D1183" s="927"/>
      <c r="E1183" s="927"/>
      <c r="F1183" s="12" t="s">
        <v>1980</v>
      </c>
      <c r="G1183" s="80">
        <v>1</v>
      </c>
      <c r="H1183" s="927"/>
      <c r="I1183" s="15" t="s">
        <v>1981</v>
      </c>
      <c r="J1183" s="13" t="s">
        <v>1982</v>
      </c>
      <c r="K1183" s="945"/>
      <c r="L1183" s="943"/>
      <c r="M1183" s="943"/>
    </row>
    <row r="1184" spans="1:13" s="4" customFormat="1" ht="11.25" x14ac:dyDescent="0.25">
      <c r="A1184" s="927"/>
      <c r="B1184" s="928"/>
      <c r="C1184" s="929"/>
      <c r="D1184" s="927"/>
      <c r="E1184" s="927"/>
      <c r="F1184" s="12" t="s">
        <v>1985</v>
      </c>
      <c r="G1184" s="80">
        <v>5</v>
      </c>
      <c r="H1184" s="927"/>
      <c r="I1184" s="15" t="s">
        <v>1954</v>
      </c>
      <c r="J1184" s="13" t="s">
        <v>1984</v>
      </c>
      <c r="K1184" s="945"/>
      <c r="L1184" s="943"/>
      <c r="M1184" s="943"/>
    </row>
    <row r="1185" spans="1:13" s="4" customFormat="1" ht="11.25" x14ac:dyDescent="0.25">
      <c r="A1185" s="927" t="s">
        <v>7445</v>
      </c>
      <c r="B1185" s="928" t="s">
        <v>1835</v>
      </c>
      <c r="C1185" s="929" t="s">
        <v>5821</v>
      </c>
      <c r="D1185" s="927" t="s">
        <v>6787</v>
      </c>
      <c r="E1185" s="927" t="s">
        <v>1085</v>
      </c>
      <c r="F1185" s="12" t="s">
        <v>5833</v>
      </c>
      <c r="G1185" s="80">
        <v>1</v>
      </c>
      <c r="H1185" s="927" t="s">
        <v>6682</v>
      </c>
      <c r="I1185" s="15" t="s">
        <v>2050</v>
      </c>
      <c r="J1185" s="13" t="s">
        <v>2051</v>
      </c>
      <c r="K1185" s="945">
        <v>1</v>
      </c>
      <c r="L1185" s="943"/>
      <c r="M1185" s="943"/>
    </row>
    <row r="1186" spans="1:13" s="4" customFormat="1" ht="11.25" x14ac:dyDescent="0.25">
      <c r="A1186" s="927"/>
      <c r="B1186" s="928"/>
      <c r="C1186" s="929"/>
      <c r="D1186" s="927"/>
      <c r="E1186" s="927"/>
      <c r="F1186" s="12" t="s">
        <v>2052</v>
      </c>
      <c r="G1186" s="80">
        <v>1</v>
      </c>
      <c r="H1186" s="927"/>
      <c r="I1186" s="15" t="s">
        <v>1954</v>
      </c>
      <c r="J1186" s="13" t="s">
        <v>1977</v>
      </c>
      <c r="K1186" s="945"/>
      <c r="L1186" s="943"/>
      <c r="M1186" s="943"/>
    </row>
    <row r="1187" spans="1:13" s="4" customFormat="1" ht="11.25" x14ac:dyDescent="0.25">
      <c r="A1187" s="927"/>
      <c r="B1187" s="928"/>
      <c r="C1187" s="929"/>
      <c r="D1187" s="927"/>
      <c r="E1187" s="927"/>
      <c r="F1187" s="12" t="s">
        <v>1956</v>
      </c>
      <c r="G1187" s="80">
        <v>1</v>
      </c>
      <c r="H1187" s="927"/>
      <c r="I1187" s="15" t="s">
        <v>1050</v>
      </c>
      <c r="J1187" s="13"/>
      <c r="K1187" s="945"/>
      <c r="L1187" s="943"/>
      <c r="M1187" s="943"/>
    </row>
    <row r="1188" spans="1:13" s="4" customFormat="1" ht="11.25" x14ac:dyDescent="0.25">
      <c r="A1188" s="927"/>
      <c r="B1188" s="928"/>
      <c r="C1188" s="929"/>
      <c r="D1188" s="927"/>
      <c r="E1188" s="927"/>
      <c r="F1188" s="12" t="s">
        <v>1980</v>
      </c>
      <c r="G1188" s="80">
        <v>1</v>
      </c>
      <c r="H1188" s="927"/>
      <c r="I1188" s="15" t="s">
        <v>1981</v>
      </c>
      <c r="J1188" s="13" t="s">
        <v>1982</v>
      </c>
      <c r="K1188" s="945"/>
      <c r="L1188" s="943"/>
      <c r="M1188" s="943"/>
    </row>
    <row r="1189" spans="1:13" s="4" customFormat="1" ht="11.25" x14ac:dyDescent="0.25">
      <c r="A1189" s="927"/>
      <c r="B1189" s="928"/>
      <c r="C1189" s="929"/>
      <c r="D1189" s="927"/>
      <c r="E1189" s="927"/>
      <c r="F1189" s="12" t="s">
        <v>1985</v>
      </c>
      <c r="G1189" s="80">
        <v>5</v>
      </c>
      <c r="H1189" s="927"/>
      <c r="I1189" s="15" t="s">
        <v>1954</v>
      </c>
      <c r="J1189" s="13" t="s">
        <v>1984</v>
      </c>
      <c r="K1189" s="945"/>
      <c r="L1189" s="943"/>
      <c r="M1189" s="943"/>
    </row>
    <row r="1190" spans="1:13" s="4" customFormat="1" ht="11.25" x14ac:dyDescent="0.25">
      <c r="A1190" s="927" t="s">
        <v>7446</v>
      </c>
      <c r="B1190" s="928" t="s">
        <v>1835</v>
      </c>
      <c r="C1190" s="929" t="s">
        <v>5821</v>
      </c>
      <c r="D1190" s="927" t="s">
        <v>6787</v>
      </c>
      <c r="E1190" s="927" t="s">
        <v>2046</v>
      </c>
      <c r="F1190" s="12" t="s">
        <v>2053</v>
      </c>
      <c r="G1190" s="80">
        <v>1</v>
      </c>
      <c r="H1190" s="927" t="s">
        <v>6682</v>
      </c>
      <c r="I1190" s="15" t="s">
        <v>1050</v>
      </c>
      <c r="J1190" s="13"/>
      <c r="K1190" s="945">
        <v>1</v>
      </c>
      <c r="L1190" s="943"/>
      <c r="M1190" s="943"/>
    </row>
    <row r="1191" spans="1:13" s="4" customFormat="1" ht="11.25" x14ac:dyDescent="0.25">
      <c r="A1191" s="927"/>
      <c r="B1191" s="928"/>
      <c r="C1191" s="929"/>
      <c r="D1191" s="927"/>
      <c r="E1191" s="927"/>
      <c r="F1191" s="12" t="s">
        <v>2054</v>
      </c>
      <c r="G1191" s="80">
        <v>1</v>
      </c>
      <c r="H1191" s="927"/>
      <c r="I1191" s="15" t="s">
        <v>1118</v>
      </c>
      <c r="J1191" s="13" t="s">
        <v>2055</v>
      </c>
      <c r="K1191" s="945"/>
      <c r="L1191" s="943"/>
      <c r="M1191" s="943"/>
    </row>
    <row r="1192" spans="1:13" s="4" customFormat="1" ht="11.25" x14ac:dyDescent="0.25">
      <c r="A1192" s="927"/>
      <c r="B1192" s="928"/>
      <c r="C1192" s="929"/>
      <c r="D1192" s="927"/>
      <c r="E1192" s="927"/>
      <c r="F1192" s="12" t="s">
        <v>2056</v>
      </c>
      <c r="G1192" s="80">
        <v>3</v>
      </c>
      <c r="H1192" s="927"/>
      <c r="I1192" s="15" t="s">
        <v>1118</v>
      </c>
      <c r="J1192" s="13"/>
      <c r="K1192" s="945"/>
      <c r="L1192" s="943"/>
      <c r="M1192" s="943"/>
    </row>
    <row r="1193" spans="1:13" s="4" customFormat="1" ht="11.25" x14ac:dyDescent="0.25">
      <c r="A1193" s="927"/>
      <c r="B1193" s="928"/>
      <c r="C1193" s="929"/>
      <c r="D1193" s="927"/>
      <c r="E1193" s="927"/>
      <c r="F1193" s="12" t="s">
        <v>2057</v>
      </c>
      <c r="G1193" s="80">
        <v>2</v>
      </c>
      <c r="H1193" s="927"/>
      <c r="I1193" s="15" t="s">
        <v>1118</v>
      </c>
      <c r="J1193" s="13"/>
      <c r="K1193" s="945"/>
      <c r="L1193" s="943"/>
      <c r="M1193" s="943"/>
    </row>
    <row r="1194" spans="1:13" s="4" customFormat="1" ht="11.25" x14ac:dyDescent="0.25">
      <c r="A1194" s="927"/>
      <c r="B1194" s="928"/>
      <c r="C1194" s="929"/>
      <c r="D1194" s="927"/>
      <c r="E1194" s="927"/>
      <c r="F1194" s="12" t="s">
        <v>2058</v>
      </c>
      <c r="G1194" s="80">
        <v>2</v>
      </c>
      <c r="H1194" s="927"/>
      <c r="I1194" s="15" t="s">
        <v>1118</v>
      </c>
      <c r="J1194" s="13" t="s">
        <v>2059</v>
      </c>
      <c r="K1194" s="945"/>
      <c r="L1194" s="943"/>
      <c r="M1194" s="943"/>
    </row>
    <row r="1195" spans="1:13" s="4" customFormat="1" ht="11.25" x14ac:dyDescent="0.25">
      <c r="A1195" s="927"/>
      <c r="B1195" s="928"/>
      <c r="C1195" s="929"/>
      <c r="D1195" s="927"/>
      <c r="E1195" s="927"/>
      <c r="F1195" s="12" t="s">
        <v>2060</v>
      </c>
      <c r="G1195" s="80">
        <v>2</v>
      </c>
      <c r="H1195" s="927"/>
      <c r="I1195" s="15" t="s">
        <v>1118</v>
      </c>
      <c r="J1195" s="13" t="s">
        <v>2061</v>
      </c>
      <c r="K1195" s="945"/>
      <c r="L1195" s="943"/>
      <c r="M1195" s="943"/>
    </row>
    <row r="1196" spans="1:13" s="4" customFormat="1" ht="11.25" x14ac:dyDescent="0.25">
      <c r="A1196" s="927"/>
      <c r="B1196" s="928"/>
      <c r="C1196" s="929"/>
      <c r="D1196" s="927"/>
      <c r="E1196" s="927"/>
      <c r="F1196" s="12" t="s">
        <v>2062</v>
      </c>
      <c r="G1196" s="80">
        <v>12</v>
      </c>
      <c r="H1196" s="927"/>
      <c r="I1196" s="15" t="s">
        <v>1118</v>
      </c>
      <c r="J1196" s="13" t="s">
        <v>2059</v>
      </c>
      <c r="K1196" s="945"/>
      <c r="L1196" s="943"/>
      <c r="M1196" s="943"/>
    </row>
    <row r="1197" spans="1:13" s="4" customFormat="1" ht="11.25" x14ac:dyDescent="0.25">
      <c r="A1197" s="927"/>
      <c r="B1197" s="928"/>
      <c r="C1197" s="929"/>
      <c r="D1197" s="927"/>
      <c r="E1197" s="927"/>
      <c r="F1197" s="12" t="s">
        <v>2063</v>
      </c>
      <c r="G1197" s="80">
        <v>2</v>
      </c>
      <c r="H1197" s="927"/>
      <c r="I1197" s="15" t="s">
        <v>1118</v>
      </c>
      <c r="J1197" s="13" t="s">
        <v>2064</v>
      </c>
      <c r="K1197" s="945"/>
      <c r="L1197" s="943"/>
      <c r="M1197" s="943"/>
    </row>
    <row r="1198" spans="1:13" s="4" customFormat="1" ht="11.25" x14ac:dyDescent="0.25">
      <c r="A1198" s="927"/>
      <c r="B1198" s="928"/>
      <c r="C1198" s="929"/>
      <c r="D1198" s="927"/>
      <c r="E1198" s="927"/>
      <c r="F1198" s="12" t="s">
        <v>2065</v>
      </c>
      <c r="G1198" s="80">
        <v>20</v>
      </c>
      <c r="H1198" s="927"/>
      <c r="I1198" s="15" t="s">
        <v>1118</v>
      </c>
      <c r="J1198" s="13" t="s">
        <v>2059</v>
      </c>
      <c r="K1198" s="945"/>
      <c r="L1198" s="943"/>
      <c r="M1198" s="943"/>
    </row>
    <row r="1199" spans="1:13" s="4" customFormat="1" ht="11.25" x14ac:dyDescent="0.25">
      <c r="A1199" s="927"/>
      <c r="B1199" s="928"/>
      <c r="C1199" s="929"/>
      <c r="D1199" s="927"/>
      <c r="E1199" s="927"/>
      <c r="F1199" s="12" t="s">
        <v>2066</v>
      </c>
      <c r="G1199" s="80">
        <v>3</v>
      </c>
      <c r="H1199" s="927"/>
      <c r="I1199" s="15" t="s">
        <v>1954</v>
      </c>
      <c r="J1199" s="13" t="s">
        <v>1991</v>
      </c>
      <c r="K1199" s="945"/>
      <c r="L1199" s="943"/>
      <c r="M1199" s="943"/>
    </row>
    <row r="1200" spans="1:13" s="4" customFormat="1" ht="11.25" x14ac:dyDescent="0.25">
      <c r="A1200" s="927"/>
      <c r="B1200" s="928"/>
      <c r="C1200" s="929"/>
      <c r="D1200" s="927"/>
      <c r="E1200" s="927"/>
      <c r="F1200" s="12" t="s">
        <v>2067</v>
      </c>
      <c r="G1200" s="80">
        <v>2</v>
      </c>
      <c r="H1200" s="927"/>
      <c r="I1200" s="15" t="s">
        <v>1954</v>
      </c>
      <c r="J1200" s="13" t="s">
        <v>1991</v>
      </c>
      <c r="K1200" s="945"/>
      <c r="L1200" s="943"/>
      <c r="M1200" s="943"/>
    </row>
    <row r="1201" spans="1:13" s="4" customFormat="1" ht="11.25" x14ac:dyDescent="0.25">
      <c r="A1201" s="927"/>
      <c r="B1201" s="928"/>
      <c r="C1201" s="929"/>
      <c r="D1201" s="927"/>
      <c r="E1201" s="927"/>
      <c r="F1201" s="12" t="s">
        <v>2010</v>
      </c>
      <c r="G1201" s="80">
        <v>3</v>
      </c>
      <c r="H1201" s="927"/>
      <c r="I1201" s="15" t="s">
        <v>1954</v>
      </c>
      <c r="J1201" s="13" t="s">
        <v>1991</v>
      </c>
      <c r="K1201" s="945"/>
      <c r="L1201" s="943"/>
      <c r="M1201" s="943"/>
    </row>
    <row r="1202" spans="1:13" s="4" customFormat="1" ht="11.25" x14ac:dyDescent="0.25">
      <c r="A1202" s="927"/>
      <c r="B1202" s="928"/>
      <c r="C1202" s="929"/>
      <c r="D1202" s="927"/>
      <c r="E1202" s="927"/>
      <c r="F1202" s="12" t="s">
        <v>1990</v>
      </c>
      <c r="G1202" s="80">
        <v>5</v>
      </c>
      <c r="H1202" s="927"/>
      <c r="I1202" s="15" t="s">
        <v>1954</v>
      </c>
      <c r="J1202" s="13" t="s">
        <v>1991</v>
      </c>
      <c r="K1202" s="945"/>
      <c r="L1202" s="943"/>
      <c r="M1202" s="943"/>
    </row>
    <row r="1203" spans="1:13" s="4" customFormat="1" ht="11.25" x14ac:dyDescent="0.25">
      <c r="A1203" s="927" t="s">
        <v>7447</v>
      </c>
      <c r="B1203" s="928" t="s">
        <v>1835</v>
      </c>
      <c r="C1203" s="929" t="s">
        <v>5821</v>
      </c>
      <c r="D1203" s="927" t="s">
        <v>6786</v>
      </c>
      <c r="E1203" s="927" t="s">
        <v>2068</v>
      </c>
      <c r="F1203" s="12" t="s">
        <v>2069</v>
      </c>
      <c r="G1203" s="80">
        <v>1</v>
      </c>
      <c r="H1203" s="927" t="s">
        <v>6682</v>
      </c>
      <c r="I1203" s="15" t="s">
        <v>1050</v>
      </c>
      <c r="J1203" s="13"/>
      <c r="K1203" s="945">
        <v>1</v>
      </c>
      <c r="L1203" s="941"/>
      <c r="M1203" s="941"/>
    </row>
    <row r="1204" spans="1:13" s="4" customFormat="1" ht="11.25" x14ac:dyDescent="0.25">
      <c r="A1204" s="927"/>
      <c r="B1204" s="928"/>
      <c r="C1204" s="929"/>
      <c r="D1204" s="927"/>
      <c r="E1204" s="927"/>
      <c r="F1204" s="12" t="s">
        <v>1976</v>
      </c>
      <c r="G1204" s="80">
        <v>1</v>
      </c>
      <c r="H1204" s="927"/>
      <c r="I1204" s="15" t="s">
        <v>1954</v>
      </c>
      <c r="J1204" s="13" t="s">
        <v>1977</v>
      </c>
      <c r="K1204" s="945"/>
      <c r="L1204" s="944"/>
      <c r="M1204" s="944"/>
    </row>
    <row r="1205" spans="1:13" s="4" customFormat="1" ht="11.25" x14ac:dyDescent="0.25">
      <c r="A1205" s="927"/>
      <c r="B1205" s="928"/>
      <c r="C1205" s="929"/>
      <c r="D1205" s="927"/>
      <c r="E1205" s="927"/>
      <c r="F1205" s="12" t="s">
        <v>1956</v>
      </c>
      <c r="G1205" s="80">
        <v>1</v>
      </c>
      <c r="H1205" s="927"/>
      <c r="I1205" s="15" t="s">
        <v>1050</v>
      </c>
      <c r="J1205" s="13"/>
      <c r="K1205" s="945"/>
      <c r="L1205" s="944"/>
      <c r="M1205" s="944"/>
    </row>
    <row r="1206" spans="1:13" s="4" customFormat="1" ht="11.25" x14ac:dyDescent="0.25">
      <c r="A1206" s="927"/>
      <c r="B1206" s="928"/>
      <c r="C1206" s="929"/>
      <c r="D1206" s="927"/>
      <c r="E1206" s="927"/>
      <c r="F1206" s="12" t="s">
        <v>1978</v>
      </c>
      <c r="G1206" s="80">
        <v>1</v>
      </c>
      <c r="H1206" s="927"/>
      <c r="I1206" s="15" t="s">
        <v>1960</v>
      </c>
      <c r="J1206" s="13" t="s">
        <v>1979</v>
      </c>
      <c r="K1206" s="945"/>
      <c r="L1206" s="944"/>
      <c r="M1206" s="944"/>
    </row>
    <row r="1207" spans="1:13" s="4" customFormat="1" ht="11.25" x14ac:dyDescent="0.25">
      <c r="A1207" s="927"/>
      <c r="B1207" s="928"/>
      <c r="C1207" s="929"/>
      <c r="D1207" s="927"/>
      <c r="E1207" s="927"/>
      <c r="F1207" s="12" t="s">
        <v>1956</v>
      </c>
      <c r="G1207" s="80">
        <v>1</v>
      </c>
      <c r="H1207" s="927"/>
      <c r="I1207" s="15" t="s">
        <v>1050</v>
      </c>
      <c r="J1207" s="13"/>
      <c r="K1207" s="945"/>
      <c r="L1207" s="944"/>
      <c r="M1207" s="944"/>
    </row>
    <row r="1208" spans="1:13" s="4" customFormat="1" ht="11.25" x14ac:dyDescent="0.25">
      <c r="A1208" s="927"/>
      <c r="B1208" s="928"/>
      <c r="C1208" s="929"/>
      <c r="D1208" s="927"/>
      <c r="E1208" s="927"/>
      <c r="F1208" s="12" t="s">
        <v>1980</v>
      </c>
      <c r="G1208" s="80">
        <v>1</v>
      </c>
      <c r="H1208" s="927"/>
      <c r="I1208" s="15" t="s">
        <v>1981</v>
      </c>
      <c r="J1208" s="13" t="s">
        <v>1982</v>
      </c>
      <c r="K1208" s="945"/>
      <c r="L1208" s="944"/>
      <c r="M1208" s="944"/>
    </row>
    <row r="1209" spans="1:13" s="4" customFormat="1" ht="11.25" x14ac:dyDescent="0.25">
      <c r="A1209" s="927"/>
      <c r="B1209" s="928"/>
      <c r="C1209" s="929"/>
      <c r="D1209" s="927"/>
      <c r="E1209" s="927"/>
      <c r="F1209" s="12" t="s">
        <v>1983</v>
      </c>
      <c r="G1209" s="80">
        <v>6</v>
      </c>
      <c r="H1209" s="927"/>
      <c r="I1209" s="15" t="s">
        <v>1954</v>
      </c>
      <c r="J1209" s="13" t="s">
        <v>1984</v>
      </c>
      <c r="K1209" s="945"/>
      <c r="L1209" s="944"/>
      <c r="M1209" s="944"/>
    </row>
    <row r="1210" spans="1:13" s="4" customFormat="1" ht="11.25" x14ac:dyDescent="0.25">
      <c r="A1210" s="927"/>
      <c r="B1210" s="928"/>
      <c r="C1210" s="929"/>
      <c r="D1210" s="927"/>
      <c r="E1210" s="927"/>
      <c r="F1210" s="12" t="s">
        <v>1985</v>
      </c>
      <c r="G1210" s="80">
        <v>24</v>
      </c>
      <c r="H1210" s="927"/>
      <c r="I1210" s="15" t="s">
        <v>1954</v>
      </c>
      <c r="J1210" s="13" t="s">
        <v>1984</v>
      </c>
      <c r="K1210" s="945"/>
      <c r="L1210" s="944"/>
      <c r="M1210" s="944"/>
    </row>
    <row r="1211" spans="1:13" s="4" customFormat="1" ht="11.25" x14ac:dyDescent="0.25">
      <c r="A1211" s="927"/>
      <c r="B1211" s="928"/>
      <c r="C1211" s="929"/>
      <c r="D1211" s="927"/>
      <c r="E1211" s="927"/>
      <c r="F1211" s="12" t="s">
        <v>1986</v>
      </c>
      <c r="G1211" s="80">
        <v>1</v>
      </c>
      <c r="H1211" s="927"/>
      <c r="I1211" s="15" t="s">
        <v>1987</v>
      </c>
      <c r="J1211" s="13">
        <v>649208</v>
      </c>
      <c r="K1211" s="945"/>
      <c r="L1211" s="942"/>
      <c r="M1211" s="942"/>
    </row>
    <row r="1212" spans="1:13" s="4" customFormat="1" ht="11.25" x14ac:dyDescent="0.25">
      <c r="A1212" s="927" t="s">
        <v>7448</v>
      </c>
      <c r="B1212" s="928" t="s">
        <v>1835</v>
      </c>
      <c r="C1212" s="929" t="s">
        <v>5821</v>
      </c>
      <c r="D1212" s="927" t="s">
        <v>6786</v>
      </c>
      <c r="E1212" s="927" t="s">
        <v>2068</v>
      </c>
      <c r="F1212" s="12" t="s">
        <v>2070</v>
      </c>
      <c r="G1212" s="80">
        <v>1</v>
      </c>
      <c r="H1212" s="927" t="s">
        <v>6682</v>
      </c>
      <c r="I1212" s="15" t="s">
        <v>1050</v>
      </c>
      <c r="J1212" s="13"/>
      <c r="K1212" s="945">
        <v>1</v>
      </c>
      <c r="L1212" s="941"/>
      <c r="M1212" s="941"/>
    </row>
    <row r="1213" spans="1:13" s="4" customFormat="1" ht="11.25" x14ac:dyDescent="0.25">
      <c r="A1213" s="927"/>
      <c r="B1213" s="928"/>
      <c r="C1213" s="929"/>
      <c r="D1213" s="927"/>
      <c r="E1213" s="927"/>
      <c r="F1213" s="12" t="s">
        <v>1988</v>
      </c>
      <c r="G1213" s="80">
        <v>1</v>
      </c>
      <c r="H1213" s="927"/>
      <c r="I1213" s="15" t="s">
        <v>1954</v>
      </c>
      <c r="J1213" s="13" t="s">
        <v>1977</v>
      </c>
      <c r="K1213" s="945"/>
      <c r="L1213" s="944"/>
      <c r="M1213" s="944"/>
    </row>
    <row r="1214" spans="1:13" s="4" customFormat="1" ht="11.25" x14ac:dyDescent="0.25">
      <c r="A1214" s="927"/>
      <c r="B1214" s="928"/>
      <c r="C1214" s="929"/>
      <c r="D1214" s="927"/>
      <c r="E1214" s="927"/>
      <c r="F1214" s="12" t="s">
        <v>1956</v>
      </c>
      <c r="G1214" s="80">
        <v>1</v>
      </c>
      <c r="H1214" s="927"/>
      <c r="I1214" s="15" t="s">
        <v>1050</v>
      </c>
      <c r="J1214" s="13"/>
      <c r="K1214" s="945"/>
      <c r="L1214" s="944"/>
      <c r="M1214" s="944"/>
    </row>
    <row r="1215" spans="1:13" s="4" customFormat="1" ht="11.25" x14ac:dyDescent="0.25">
      <c r="A1215" s="927"/>
      <c r="B1215" s="928"/>
      <c r="C1215" s="929"/>
      <c r="D1215" s="927"/>
      <c r="E1215" s="927"/>
      <c r="F1215" s="12" t="s">
        <v>1978</v>
      </c>
      <c r="G1215" s="80">
        <v>1</v>
      </c>
      <c r="H1215" s="927"/>
      <c r="I1215" s="15" t="s">
        <v>1960</v>
      </c>
      <c r="J1215" s="13" t="s">
        <v>1979</v>
      </c>
      <c r="K1215" s="945"/>
      <c r="L1215" s="944"/>
      <c r="M1215" s="944"/>
    </row>
    <row r="1216" spans="1:13" s="4" customFormat="1" ht="11.25" x14ac:dyDescent="0.25">
      <c r="A1216" s="927"/>
      <c r="B1216" s="928"/>
      <c r="C1216" s="929"/>
      <c r="D1216" s="927"/>
      <c r="E1216" s="927"/>
      <c r="F1216" s="12" t="s">
        <v>1956</v>
      </c>
      <c r="G1216" s="80">
        <v>1</v>
      </c>
      <c r="H1216" s="927"/>
      <c r="I1216" s="15" t="s">
        <v>1050</v>
      </c>
      <c r="J1216" s="13"/>
      <c r="K1216" s="945"/>
      <c r="L1216" s="944"/>
      <c r="M1216" s="944"/>
    </row>
    <row r="1217" spans="1:13" s="4" customFormat="1" ht="11.25" x14ac:dyDescent="0.25">
      <c r="A1217" s="927"/>
      <c r="B1217" s="928"/>
      <c r="C1217" s="929"/>
      <c r="D1217" s="927"/>
      <c r="E1217" s="927"/>
      <c r="F1217" s="12" t="s">
        <v>1980</v>
      </c>
      <c r="G1217" s="80">
        <v>1</v>
      </c>
      <c r="H1217" s="927"/>
      <c r="I1217" s="15" t="s">
        <v>1981</v>
      </c>
      <c r="J1217" s="13" t="s">
        <v>1982</v>
      </c>
      <c r="K1217" s="945"/>
      <c r="L1217" s="944"/>
      <c r="M1217" s="944"/>
    </row>
    <row r="1218" spans="1:13" s="4" customFormat="1" ht="11.25" x14ac:dyDescent="0.25">
      <c r="A1218" s="927"/>
      <c r="B1218" s="928"/>
      <c r="C1218" s="929"/>
      <c r="D1218" s="927"/>
      <c r="E1218" s="927"/>
      <c r="F1218" s="12" t="s">
        <v>1989</v>
      </c>
      <c r="G1218" s="80">
        <v>1</v>
      </c>
      <c r="H1218" s="927"/>
      <c r="I1218" s="15" t="s">
        <v>1987</v>
      </c>
      <c r="J1218" s="13">
        <v>684064</v>
      </c>
      <c r="K1218" s="945"/>
      <c r="L1218" s="944"/>
      <c r="M1218" s="944"/>
    </row>
    <row r="1219" spans="1:13" s="4" customFormat="1" ht="11.25" x14ac:dyDescent="0.25">
      <c r="A1219" s="927"/>
      <c r="B1219" s="928"/>
      <c r="C1219" s="929"/>
      <c r="D1219" s="927"/>
      <c r="E1219" s="927"/>
      <c r="F1219" s="12" t="s">
        <v>1983</v>
      </c>
      <c r="G1219" s="80">
        <v>12</v>
      </c>
      <c r="H1219" s="927"/>
      <c r="I1219" s="15" t="s">
        <v>1954</v>
      </c>
      <c r="J1219" s="13" t="s">
        <v>1984</v>
      </c>
      <c r="K1219" s="945"/>
      <c r="L1219" s="944"/>
      <c r="M1219" s="944"/>
    </row>
    <row r="1220" spans="1:13" s="4" customFormat="1" ht="11.25" x14ac:dyDescent="0.25">
      <c r="A1220" s="927"/>
      <c r="B1220" s="928"/>
      <c r="C1220" s="929"/>
      <c r="D1220" s="927"/>
      <c r="E1220" s="927"/>
      <c r="F1220" s="12" t="s">
        <v>1985</v>
      </c>
      <c r="G1220" s="80">
        <v>6</v>
      </c>
      <c r="H1220" s="927"/>
      <c r="I1220" s="15" t="s">
        <v>1954</v>
      </c>
      <c r="J1220" s="13" t="s">
        <v>1984</v>
      </c>
      <c r="K1220" s="945"/>
      <c r="L1220" s="944"/>
      <c r="M1220" s="944"/>
    </row>
    <row r="1221" spans="1:13" s="4" customFormat="1" ht="11.25" x14ac:dyDescent="0.25">
      <c r="A1221" s="927"/>
      <c r="B1221" s="928"/>
      <c r="C1221" s="929"/>
      <c r="D1221" s="927"/>
      <c r="E1221" s="927"/>
      <c r="F1221" s="12" t="s">
        <v>1986</v>
      </c>
      <c r="G1221" s="80">
        <v>1</v>
      </c>
      <c r="H1221" s="927"/>
      <c r="I1221" s="15" t="s">
        <v>1987</v>
      </c>
      <c r="J1221" s="13">
        <v>649208</v>
      </c>
      <c r="K1221" s="945"/>
      <c r="L1221" s="944"/>
      <c r="M1221" s="944"/>
    </row>
    <row r="1222" spans="1:13" s="4" customFormat="1" ht="11.25" x14ac:dyDescent="0.25">
      <c r="A1222" s="927"/>
      <c r="B1222" s="928"/>
      <c r="C1222" s="929"/>
      <c r="D1222" s="927"/>
      <c r="E1222" s="927"/>
      <c r="F1222" s="12" t="s">
        <v>1993</v>
      </c>
      <c r="G1222" s="80">
        <v>1</v>
      </c>
      <c r="H1222" s="927"/>
      <c r="I1222" s="15" t="s">
        <v>1118</v>
      </c>
      <c r="J1222" s="13" t="s">
        <v>1994</v>
      </c>
      <c r="K1222" s="945"/>
      <c r="L1222" s="944"/>
      <c r="M1222" s="944"/>
    </row>
    <row r="1223" spans="1:13" s="4" customFormat="1" ht="11.25" x14ac:dyDescent="0.25">
      <c r="A1223" s="927"/>
      <c r="B1223" s="928"/>
      <c r="C1223" s="929"/>
      <c r="D1223" s="927"/>
      <c r="E1223" s="927"/>
      <c r="F1223" s="12" t="s">
        <v>2071</v>
      </c>
      <c r="G1223" s="80">
        <v>1</v>
      </c>
      <c r="H1223" s="927"/>
      <c r="I1223" s="15" t="s">
        <v>1050</v>
      </c>
      <c r="J1223" s="13"/>
      <c r="K1223" s="945"/>
      <c r="L1223" s="944"/>
      <c r="M1223" s="944"/>
    </row>
    <row r="1224" spans="1:13" s="4" customFormat="1" ht="11.25" x14ac:dyDescent="0.25">
      <c r="A1224" s="927"/>
      <c r="B1224" s="928"/>
      <c r="C1224" s="929"/>
      <c r="D1224" s="927"/>
      <c r="E1224" s="927"/>
      <c r="F1224" s="12" t="s">
        <v>1976</v>
      </c>
      <c r="G1224" s="80">
        <v>1</v>
      </c>
      <c r="H1224" s="927"/>
      <c r="I1224" s="15" t="s">
        <v>1954</v>
      </c>
      <c r="J1224" s="13" t="s">
        <v>1977</v>
      </c>
      <c r="K1224" s="945"/>
      <c r="L1224" s="944"/>
      <c r="M1224" s="944"/>
    </row>
    <row r="1225" spans="1:13" s="4" customFormat="1" ht="11.25" x14ac:dyDescent="0.25">
      <c r="A1225" s="927"/>
      <c r="B1225" s="928"/>
      <c r="C1225" s="929"/>
      <c r="D1225" s="927"/>
      <c r="E1225" s="927"/>
      <c r="F1225" s="12" t="s">
        <v>1956</v>
      </c>
      <c r="G1225" s="80">
        <v>1</v>
      </c>
      <c r="H1225" s="927"/>
      <c r="I1225" s="15" t="s">
        <v>1050</v>
      </c>
      <c r="J1225" s="13"/>
      <c r="K1225" s="945"/>
      <c r="L1225" s="944"/>
      <c r="M1225" s="944"/>
    </row>
    <row r="1226" spans="1:13" s="4" customFormat="1" ht="11.25" x14ac:dyDescent="0.25">
      <c r="A1226" s="927"/>
      <c r="B1226" s="928"/>
      <c r="C1226" s="929"/>
      <c r="D1226" s="927"/>
      <c r="E1226" s="927"/>
      <c r="F1226" s="12" t="s">
        <v>1978</v>
      </c>
      <c r="G1226" s="80">
        <v>1</v>
      </c>
      <c r="H1226" s="927"/>
      <c r="I1226" s="15" t="s">
        <v>1960</v>
      </c>
      <c r="J1226" s="13" t="s">
        <v>1979</v>
      </c>
      <c r="K1226" s="945"/>
      <c r="L1226" s="944"/>
      <c r="M1226" s="944"/>
    </row>
    <row r="1227" spans="1:13" s="4" customFormat="1" ht="11.25" x14ac:dyDescent="0.25">
      <c r="A1227" s="927"/>
      <c r="B1227" s="928"/>
      <c r="C1227" s="929"/>
      <c r="D1227" s="927"/>
      <c r="E1227" s="927"/>
      <c r="F1227" s="12" t="s">
        <v>1956</v>
      </c>
      <c r="G1227" s="80">
        <v>1</v>
      </c>
      <c r="H1227" s="927"/>
      <c r="I1227" s="15" t="s">
        <v>1050</v>
      </c>
      <c r="J1227" s="13"/>
      <c r="K1227" s="945"/>
      <c r="L1227" s="944"/>
      <c r="M1227" s="944"/>
    </row>
    <row r="1228" spans="1:13" s="4" customFormat="1" ht="11.25" x14ac:dyDescent="0.25">
      <c r="A1228" s="927"/>
      <c r="B1228" s="928"/>
      <c r="C1228" s="929"/>
      <c r="D1228" s="927"/>
      <c r="E1228" s="927"/>
      <c r="F1228" s="12" t="s">
        <v>1980</v>
      </c>
      <c r="G1228" s="80">
        <v>1</v>
      </c>
      <c r="H1228" s="927"/>
      <c r="I1228" s="15" t="s">
        <v>1981</v>
      </c>
      <c r="J1228" s="13" t="s">
        <v>1982</v>
      </c>
      <c r="K1228" s="945"/>
      <c r="L1228" s="944"/>
      <c r="M1228" s="944"/>
    </row>
    <row r="1229" spans="1:13" s="4" customFormat="1" ht="11.25" x14ac:dyDescent="0.25">
      <c r="A1229" s="927"/>
      <c r="B1229" s="928"/>
      <c r="C1229" s="929"/>
      <c r="D1229" s="927"/>
      <c r="E1229" s="927"/>
      <c r="F1229" s="12" t="s">
        <v>1983</v>
      </c>
      <c r="G1229" s="80">
        <v>5</v>
      </c>
      <c r="H1229" s="927"/>
      <c r="I1229" s="15" t="s">
        <v>1954</v>
      </c>
      <c r="J1229" s="13" t="s">
        <v>1984</v>
      </c>
      <c r="K1229" s="945"/>
      <c r="L1229" s="944"/>
      <c r="M1229" s="944"/>
    </row>
    <row r="1230" spans="1:13" s="4" customFormat="1" ht="11.25" x14ac:dyDescent="0.25">
      <c r="A1230" s="927"/>
      <c r="B1230" s="928"/>
      <c r="C1230" s="929"/>
      <c r="D1230" s="927"/>
      <c r="E1230" s="927"/>
      <c r="F1230" s="12" t="s">
        <v>1992</v>
      </c>
      <c r="G1230" s="80">
        <v>4</v>
      </c>
      <c r="H1230" s="927"/>
      <c r="I1230" s="15" t="s">
        <v>1954</v>
      </c>
      <c r="J1230" s="13" t="s">
        <v>1984</v>
      </c>
      <c r="K1230" s="945"/>
      <c r="L1230" s="944"/>
      <c r="M1230" s="944"/>
    </row>
    <row r="1231" spans="1:13" s="4" customFormat="1" ht="11.25" x14ac:dyDescent="0.25">
      <c r="A1231" s="927"/>
      <c r="B1231" s="928"/>
      <c r="C1231" s="929"/>
      <c r="D1231" s="927"/>
      <c r="E1231" s="927"/>
      <c r="F1231" s="12" t="s">
        <v>1985</v>
      </c>
      <c r="G1231" s="80">
        <v>8</v>
      </c>
      <c r="H1231" s="927"/>
      <c r="I1231" s="15" t="s">
        <v>1954</v>
      </c>
      <c r="J1231" s="13" t="s">
        <v>1984</v>
      </c>
      <c r="K1231" s="945"/>
      <c r="L1231" s="942"/>
      <c r="M1231" s="942"/>
    </row>
    <row r="1232" spans="1:13" s="4" customFormat="1" ht="11.25" x14ac:dyDescent="0.25">
      <c r="A1232" s="927" t="s">
        <v>7449</v>
      </c>
      <c r="B1232" s="928" t="s">
        <v>1835</v>
      </c>
      <c r="C1232" s="929" t="s">
        <v>5821</v>
      </c>
      <c r="D1232" s="927" t="s">
        <v>6788</v>
      </c>
      <c r="E1232" s="927" t="s">
        <v>5128</v>
      </c>
      <c r="F1232" s="12" t="s">
        <v>2072</v>
      </c>
      <c r="G1232" s="80">
        <v>1</v>
      </c>
      <c r="H1232" s="927" t="s">
        <v>6682</v>
      </c>
      <c r="I1232" s="15" t="s">
        <v>1974</v>
      </c>
      <c r="J1232" s="13" t="s">
        <v>1975</v>
      </c>
      <c r="K1232" s="945">
        <v>1</v>
      </c>
      <c r="L1232" s="941"/>
      <c r="M1232" s="941"/>
    </row>
    <row r="1233" spans="1:13" s="4" customFormat="1" ht="11.25" x14ac:dyDescent="0.25">
      <c r="A1233" s="927"/>
      <c r="B1233" s="928"/>
      <c r="C1233" s="929"/>
      <c r="D1233" s="927"/>
      <c r="E1233" s="927"/>
      <c r="F1233" s="12" t="s">
        <v>2014</v>
      </c>
      <c r="G1233" s="80">
        <v>1</v>
      </c>
      <c r="H1233" s="927"/>
      <c r="I1233" s="15" t="s">
        <v>1954</v>
      </c>
      <c r="J1233" s="13" t="s">
        <v>1977</v>
      </c>
      <c r="K1233" s="945"/>
      <c r="L1233" s="944"/>
      <c r="M1233" s="944"/>
    </row>
    <row r="1234" spans="1:13" s="4" customFormat="1" ht="11.25" x14ac:dyDescent="0.25">
      <c r="A1234" s="927"/>
      <c r="B1234" s="928"/>
      <c r="C1234" s="929"/>
      <c r="D1234" s="927"/>
      <c r="E1234" s="927"/>
      <c r="F1234" s="12" t="s">
        <v>2073</v>
      </c>
      <c r="G1234" s="80">
        <v>1</v>
      </c>
      <c r="H1234" s="927"/>
      <c r="I1234" s="15" t="s">
        <v>1954</v>
      </c>
      <c r="J1234" s="13" t="s">
        <v>1977</v>
      </c>
      <c r="K1234" s="945"/>
      <c r="L1234" s="944"/>
      <c r="M1234" s="944"/>
    </row>
    <row r="1235" spans="1:13" s="4" customFormat="1" ht="11.25" x14ac:dyDescent="0.25">
      <c r="A1235" s="927"/>
      <c r="B1235" s="928"/>
      <c r="C1235" s="929"/>
      <c r="D1235" s="927"/>
      <c r="E1235" s="927"/>
      <c r="F1235" s="12" t="s">
        <v>2074</v>
      </c>
      <c r="G1235" s="80">
        <v>1</v>
      </c>
      <c r="H1235" s="927"/>
      <c r="I1235" s="15" t="s">
        <v>1960</v>
      </c>
      <c r="J1235" s="13" t="s">
        <v>2075</v>
      </c>
      <c r="K1235" s="945"/>
      <c r="L1235" s="944"/>
      <c r="M1235" s="944"/>
    </row>
    <row r="1236" spans="1:13" s="4" customFormat="1" ht="11.25" x14ac:dyDescent="0.25">
      <c r="A1236" s="927"/>
      <c r="B1236" s="928"/>
      <c r="C1236" s="929"/>
      <c r="D1236" s="927"/>
      <c r="E1236" s="927"/>
      <c r="F1236" s="12" t="s">
        <v>2076</v>
      </c>
      <c r="G1236" s="80">
        <v>1</v>
      </c>
      <c r="H1236" s="927"/>
      <c r="I1236" s="15" t="s">
        <v>1954</v>
      </c>
      <c r="J1236" s="13" t="s">
        <v>2077</v>
      </c>
      <c r="K1236" s="945"/>
      <c r="L1236" s="944"/>
      <c r="M1236" s="944"/>
    </row>
    <row r="1237" spans="1:13" s="4" customFormat="1" ht="11.25" x14ac:dyDescent="0.25">
      <c r="A1237" s="927"/>
      <c r="B1237" s="928"/>
      <c r="C1237" s="929"/>
      <c r="D1237" s="927"/>
      <c r="E1237" s="927"/>
      <c r="F1237" s="12" t="s">
        <v>2078</v>
      </c>
      <c r="G1237" s="80">
        <v>1</v>
      </c>
      <c r="H1237" s="927"/>
      <c r="I1237" s="15" t="s">
        <v>2079</v>
      </c>
      <c r="J1237" s="13" t="s">
        <v>2080</v>
      </c>
      <c r="K1237" s="945"/>
      <c r="L1237" s="944"/>
      <c r="M1237" s="944"/>
    </row>
    <row r="1238" spans="1:13" s="4" customFormat="1" ht="11.25" x14ac:dyDescent="0.25">
      <c r="A1238" s="927"/>
      <c r="B1238" s="928"/>
      <c r="C1238" s="929"/>
      <c r="D1238" s="927"/>
      <c r="E1238" s="927"/>
      <c r="F1238" s="12" t="s">
        <v>2076</v>
      </c>
      <c r="G1238" s="80">
        <v>1</v>
      </c>
      <c r="H1238" s="927"/>
      <c r="I1238" s="15" t="s">
        <v>1954</v>
      </c>
      <c r="J1238" s="13"/>
      <c r="K1238" s="945"/>
      <c r="L1238" s="944"/>
      <c r="M1238" s="944"/>
    </row>
    <row r="1239" spans="1:13" s="4" customFormat="1" ht="11.25" x14ac:dyDescent="0.25">
      <c r="A1239" s="927"/>
      <c r="B1239" s="928"/>
      <c r="C1239" s="929"/>
      <c r="D1239" s="927"/>
      <c r="E1239" s="927"/>
      <c r="F1239" s="12" t="s">
        <v>1980</v>
      </c>
      <c r="G1239" s="80">
        <v>1</v>
      </c>
      <c r="H1239" s="927"/>
      <c r="I1239" s="15" t="s">
        <v>1981</v>
      </c>
      <c r="J1239" s="13" t="s">
        <v>1982</v>
      </c>
      <c r="K1239" s="945"/>
      <c r="L1239" s="944"/>
      <c r="M1239" s="944"/>
    </row>
    <row r="1240" spans="1:13" s="4" customFormat="1" ht="11.25" x14ac:dyDescent="0.25">
      <c r="A1240" s="927"/>
      <c r="B1240" s="928"/>
      <c r="C1240" s="929"/>
      <c r="D1240" s="927"/>
      <c r="E1240" s="927"/>
      <c r="F1240" s="12" t="s">
        <v>2081</v>
      </c>
      <c r="G1240" s="80">
        <v>6</v>
      </c>
      <c r="H1240" s="927"/>
      <c r="I1240" s="15" t="s">
        <v>1954</v>
      </c>
      <c r="J1240" s="13" t="s">
        <v>1991</v>
      </c>
      <c r="K1240" s="945"/>
      <c r="L1240" s="944"/>
      <c r="M1240" s="944"/>
    </row>
    <row r="1241" spans="1:13" s="4" customFormat="1" ht="11.25" x14ac:dyDescent="0.25">
      <c r="A1241" s="927"/>
      <c r="B1241" s="928"/>
      <c r="C1241" s="929"/>
      <c r="D1241" s="927"/>
      <c r="E1241" s="927"/>
      <c r="F1241" s="12" t="s">
        <v>2082</v>
      </c>
      <c r="G1241" s="80">
        <v>3</v>
      </c>
      <c r="H1241" s="927"/>
      <c r="I1241" s="15" t="s">
        <v>1954</v>
      </c>
      <c r="J1241" s="13" t="s">
        <v>1991</v>
      </c>
      <c r="K1241" s="945"/>
      <c r="L1241" s="942"/>
      <c r="M1241" s="942"/>
    </row>
    <row r="1242" spans="1:13" s="4" customFormat="1" ht="11.25" x14ac:dyDescent="0.25">
      <c r="A1242" s="927" t="s">
        <v>7450</v>
      </c>
      <c r="B1242" s="928" t="s">
        <v>1835</v>
      </c>
      <c r="C1242" s="929" t="s">
        <v>5821</v>
      </c>
      <c r="D1242" s="927" t="s">
        <v>6786</v>
      </c>
      <c r="E1242" s="927" t="s">
        <v>5127</v>
      </c>
      <c r="F1242" s="12" t="s">
        <v>2083</v>
      </c>
      <c r="G1242" s="80">
        <v>1</v>
      </c>
      <c r="H1242" s="927" t="s">
        <v>6682</v>
      </c>
      <c r="I1242" s="15" t="s">
        <v>1050</v>
      </c>
      <c r="J1242" s="13"/>
      <c r="K1242" s="945">
        <v>1</v>
      </c>
      <c r="L1242" s="941"/>
      <c r="M1242" s="941"/>
    </row>
    <row r="1243" spans="1:13" s="4" customFormat="1" ht="11.25" x14ac:dyDescent="0.25">
      <c r="A1243" s="927"/>
      <c r="B1243" s="928"/>
      <c r="C1243" s="929"/>
      <c r="D1243" s="927"/>
      <c r="E1243" s="927"/>
      <c r="F1243" s="12" t="s">
        <v>2084</v>
      </c>
      <c r="G1243" s="80">
        <v>1</v>
      </c>
      <c r="H1243" s="927"/>
      <c r="I1243" s="15" t="s">
        <v>1954</v>
      </c>
      <c r="J1243" s="13" t="s">
        <v>1977</v>
      </c>
      <c r="K1243" s="945"/>
      <c r="L1243" s="944"/>
      <c r="M1243" s="944"/>
    </row>
    <row r="1244" spans="1:13" s="4" customFormat="1" ht="11.25" x14ac:dyDescent="0.25">
      <c r="A1244" s="927"/>
      <c r="B1244" s="928"/>
      <c r="C1244" s="929"/>
      <c r="D1244" s="927"/>
      <c r="E1244" s="927"/>
      <c r="F1244" s="12" t="s">
        <v>2074</v>
      </c>
      <c r="G1244" s="80">
        <v>1</v>
      </c>
      <c r="H1244" s="927"/>
      <c r="I1244" s="15" t="s">
        <v>1960</v>
      </c>
      <c r="J1244" s="13" t="s">
        <v>2075</v>
      </c>
      <c r="K1244" s="945"/>
      <c r="L1244" s="944"/>
      <c r="M1244" s="944"/>
    </row>
    <row r="1245" spans="1:13" s="4" customFormat="1" ht="11.25" x14ac:dyDescent="0.25">
      <c r="A1245" s="927"/>
      <c r="B1245" s="928"/>
      <c r="C1245" s="929"/>
      <c r="D1245" s="927"/>
      <c r="E1245" s="927"/>
      <c r="F1245" s="12" t="s">
        <v>2076</v>
      </c>
      <c r="G1245" s="80">
        <v>1</v>
      </c>
      <c r="H1245" s="927"/>
      <c r="I1245" s="15" t="s">
        <v>1954</v>
      </c>
      <c r="J1245" s="13" t="s">
        <v>2077</v>
      </c>
      <c r="K1245" s="945"/>
      <c r="L1245" s="944"/>
      <c r="M1245" s="944"/>
    </row>
    <row r="1246" spans="1:13" s="4" customFormat="1" ht="11.25" x14ac:dyDescent="0.25">
      <c r="A1246" s="927"/>
      <c r="B1246" s="928"/>
      <c r="C1246" s="929"/>
      <c r="D1246" s="927"/>
      <c r="E1246" s="927"/>
      <c r="F1246" s="12" t="s">
        <v>2078</v>
      </c>
      <c r="G1246" s="80">
        <v>1</v>
      </c>
      <c r="H1246" s="927"/>
      <c r="I1246" s="15" t="s">
        <v>2079</v>
      </c>
      <c r="J1246" s="13" t="s">
        <v>2080</v>
      </c>
      <c r="K1246" s="945"/>
      <c r="L1246" s="944"/>
      <c r="M1246" s="944"/>
    </row>
    <row r="1247" spans="1:13" s="4" customFormat="1" ht="11.25" x14ac:dyDescent="0.25">
      <c r="A1247" s="927"/>
      <c r="B1247" s="928"/>
      <c r="C1247" s="929"/>
      <c r="D1247" s="927"/>
      <c r="E1247" s="927"/>
      <c r="F1247" s="12" t="s">
        <v>2076</v>
      </c>
      <c r="G1247" s="80">
        <v>1</v>
      </c>
      <c r="H1247" s="927"/>
      <c r="I1247" s="15" t="s">
        <v>1954</v>
      </c>
      <c r="J1247" s="13"/>
      <c r="K1247" s="945"/>
      <c r="L1247" s="944"/>
      <c r="M1247" s="944"/>
    </row>
    <row r="1248" spans="1:13" s="4" customFormat="1" ht="11.25" x14ac:dyDescent="0.25">
      <c r="A1248" s="927"/>
      <c r="B1248" s="928"/>
      <c r="C1248" s="929"/>
      <c r="D1248" s="927"/>
      <c r="E1248" s="927"/>
      <c r="F1248" s="12" t="s">
        <v>1980</v>
      </c>
      <c r="G1248" s="80">
        <v>1</v>
      </c>
      <c r="H1248" s="927"/>
      <c r="I1248" s="15" t="s">
        <v>1981</v>
      </c>
      <c r="J1248" s="13" t="s">
        <v>1982</v>
      </c>
      <c r="K1248" s="945"/>
      <c r="L1248" s="944"/>
      <c r="M1248" s="944"/>
    </row>
    <row r="1249" spans="1:13" s="4" customFormat="1" ht="11.25" x14ac:dyDescent="0.25">
      <c r="A1249" s="927"/>
      <c r="B1249" s="928"/>
      <c r="C1249" s="929"/>
      <c r="D1249" s="927"/>
      <c r="E1249" s="927"/>
      <c r="F1249" s="12" t="s">
        <v>2067</v>
      </c>
      <c r="G1249" s="80">
        <v>6</v>
      </c>
      <c r="H1249" s="927"/>
      <c r="I1249" s="15" t="s">
        <v>1954</v>
      </c>
      <c r="J1249" s="13"/>
      <c r="K1249" s="945"/>
      <c r="L1249" s="944"/>
      <c r="M1249" s="944"/>
    </row>
    <row r="1250" spans="1:13" s="4" customFormat="1" ht="11.25" x14ac:dyDescent="0.25">
      <c r="A1250" s="927"/>
      <c r="B1250" s="928"/>
      <c r="C1250" s="929"/>
      <c r="D1250" s="927"/>
      <c r="E1250" s="927"/>
      <c r="F1250" s="12" t="s">
        <v>2082</v>
      </c>
      <c r="G1250" s="80">
        <v>12</v>
      </c>
      <c r="H1250" s="927"/>
      <c r="I1250" s="15" t="s">
        <v>1954</v>
      </c>
      <c r="J1250" s="13" t="s">
        <v>1991</v>
      </c>
      <c r="K1250" s="945"/>
      <c r="L1250" s="942"/>
      <c r="M1250" s="942"/>
    </row>
    <row r="1251" spans="1:13" s="4" customFormat="1" ht="11.25" x14ac:dyDescent="0.25">
      <c r="A1251" s="927" t="s">
        <v>7451</v>
      </c>
      <c r="B1251" s="928" t="s">
        <v>1835</v>
      </c>
      <c r="C1251" s="929" t="s">
        <v>5821</v>
      </c>
      <c r="D1251" s="927" t="s">
        <v>6786</v>
      </c>
      <c r="E1251" s="927" t="s">
        <v>5126</v>
      </c>
      <c r="F1251" s="12" t="s">
        <v>2085</v>
      </c>
      <c r="G1251" s="80">
        <v>16</v>
      </c>
      <c r="H1251" s="927" t="s">
        <v>6682</v>
      </c>
      <c r="I1251" s="15" t="s">
        <v>1050</v>
      </c>
      <c r="J1251" s="13"/>
      <c r="K1251" s="945">
        <v>1</v>
      </c>
      <c r="L1251" s="941"/>
      <c r="M1251" s="941"/>
    </row>
    <row r="1252" spans="1:13" s="4" customFormat="1" ht="11.25" x14ac:dyDescent="0.25">
      <c r="A1252" s="927"/>
      <c r="B1252" s="928"/>
      <c r="C1252" s="929"/>
      <c r="D1252" s="927"/>
      <c r="E1252" s="927"/>
      <c r="F1252" s="12" t="s">
        <v>2086</v>
      </c>
      <c r="G1252" s="80">
        <v>1</v>
      </c>
      <c r="H1252" s="927"/>
      <c r="I1252" s="15" t="s">
        <v>1954</v>
      </c>
      <c r="J1252" s="13" t="s">
        <v>1977</v>
      </c>
      <c r="K1252" s="945"/>
      <c r="L1252" s="944"/>
      <c r="M1252" s="944"/>
    </row>
    <row r="1253" spans="1:13" s="4" customFormat="1" ht="11.25" x14ac:dyDescent="0.25">
      <c r="A1253" s="927"/>
      <c r="B1253" s="928"/>
      <c r="C1253" s="929"/>
      <c r="D1253" s="927"/>
      <c r="E1253" s="927"/>
      <c r="F1253" s="12" t="s">
        <v>2074</v>
      </c>
      <c r="G1253" s="80">
        <v>1</v>
      </c>
      <c r="H1253" s="927"/>
      <c r="I1253" s="15" t="s">
        <v>1960</v>
      </c>
      <c r="J1253" s="13" t="s">
        <v>2075</v>
      </c>
      <c r="K1253" s="945"/>
      <c r="L1253" s="944"/>
      <c r="M1253" s="944"/>
    </row>
    <row r="1254" spans="1:13" s="4" customFormat="1" ht="11.25" x14ac:dyDescent="0.25">
      <c r="A1254" s="927"/>
      <c r="B1254" s="928"/>
      <c r="C1254" s="929"/>
      <c r="D1254" s="927"/>
      <c r="E1254" s="927"/>
      <c r="F1254" s="12" t="s">
        <v>2076</v>
      </c>
      <c r="G1254" s="80">
        <v>1</v>
      </c>
      <c r="H1254" s="927"/>
      <c r="I1254" s="15" t="s">
        <v>1954</v>
      </c>
      <c r="J1254" s="13" t="s">
        <v>2077</v>
      </c>
      <c r="K1254" s="945"/>
      <c r="L1254" s="944"/>
      <c r="M1254" s="944"/>
    </row>
    <row r="1255" spans="1:13" s="4" customFormat="1" ht="11.25" x14ac:dyDescent="0.25">
      <c r="A1255" s="927"/>
      <c r="B1255" s="928"/>
      <c r="C1255" s="929"/>
      <c r="D1255" s="927"/>
      <c r="E1255" s="927"/>
      <c r="F1255" s="12" t="s">
        <v>2078</v>
      </c>
      <c r="G1255" s="80">
        <v>1</v>
      </c>
      <c r="H1255" s="927"/>
      <c r="I1255" s="15" t="s">
        <v>2079</v>
      </c>
      <c r="J1255" s="13" t="s">
        <v>2080</v>
      </c>
      <c r="K1255" s="945"/>
      <c r="L1255" s="944"/>
      <c r="M1255" s="944"/>
    </row>
    <row r="1256" spans="1:13" s="4" customFormat="1" ht="11.25" x14ac:dyDescent="0.25">
      <c r="A1256" s="927"/>
      <c r="B1256" s="928"/>
      <c r="C1256" s="929"/>
      <c r="D1256" s="927"/>
      <c r="E1256" s="927"/>
      <c r="F1256" s="12" t="s">
        <v>2076</v>
      </c>
      <c r="G1256" s="80">
        <v>1</v>
      </c>
      <c r="H1256" s="927"/>
      <c r="I1256" s="15" t="s">
        <v>1954</v>
      </c>
      <c r="J1256" s="13"/>
      <c r="K1256" s="945"/>
      <c r="L1256" s="944"/>
      <c r="M1256" s="944"/>
    </row>
    <row r="1257" spans="1:13" s="4" customFormat="1" ht="11.25" x14ac:dyDescent="0.25">
      <c r="A1257" s="927"/>
      <c r="B1257" s="928"/>
      <c r="C1257" s="929"/>
      <c r="D1257" s="927"/>
      <c r="E1257" s="927"/>
      <c r="F1257" s="12" t="s">
        <v>1980</v>
      </c>
      <c r="G1257" s="80">
        <v>1</v>
      </c>
      <c r="H1257" s="927"/>
      <c r="I1257" s="15" t="s">
        <v>1981</v>
      </c>
      <c r="J1257" s="13" t="s">
        <v>1982</v>
      </c>
      <c r="K1257" s="945"/>
      <c r="L1257" s="944"/>
      <c r="M1257" s="944"/>
    </row>
    <row r="1258" spans="1:13" s="4" customFormat="1" ht="11.25" x14ac:dyDescent="0.25">
      <c r="A1258" s="927"/>
      <c r="B1258" s="928"/>
      <c r="C1258" s="929"/>
      <c r="D1258" s="927"/>
      <c r="E1258" s="927"/>
      <c r="F1258" s="12" t="s">
        <v>2010</v>
      </c>
      <c r="G1258" s="80">
        <v>12</v>
      </c>
      <c r="H1258" s="927"/>
      <c r="I1258" s="15" t="s">
        <v>1954</v>
      </c>
      <c r="J1258" s="13" t="s">
        <v>1991</v>
      </c>
      <c r="K1258" s="945"/>
      <c r="L1258" s="942"/>
      <c r="M1258" s="942"/>
    </row>
    <row r="1259" spans="1:13" s="4" customFormat="1" ht="11.25" x14ac:dyDescent="0.25">
      <c r="A1259" s="927" t="s">
        <v>7452</v>
      </c>
      <c r="B1259" s="928" t="s">
        <v>1835</v>
      </c>
      <c r="C1259" s="929" t="s">
        <v>5821</v>
      </c>
      <c r="D1259" s="927" t="s">
        <v>6786</v>
      </c>
      <c r="E1259" s="927" t="s">
        <v>5125</v>
      </c>
      <c r="F1259" s="12" t="s">
        <v>2088</v>
      </c>
      <c r="G1259" s="80">
        <v>2</v>
      </c>
      <c r="H1259" s="927" t="s">
        <v>6682</v>
      </c>
      <c r="I1259" s="15" t="s">
        <v>1050</v>
      </c>
      <c r="J1259" s="13"/>
      <c r="K1259" s="945">
        <v>1</v>
      </c>
      <c r="L1259" s="941"/>
      <c r="M1259" s="941"/>
    </row>
    <row r="1260" spans="1:13" s="4" customFormat="1" ht="11.25" x14ac:dyDescent="0.25">
      <c r="A1260" s="927"/>
      <c r="B1260" s="928"/>
      <c r="C1260" s="929"/>
      <c r="D1260" s="927"/>
      <c r="E1260" s="927"/>
      <c r="F1260" s="12" t="s">
        <v>2089</v>
      </c>
      <c r="G1260" s="80">
        <v>1</v>
      </c>
      <c r="H1260" s="927"/>
      <c r="I1260" s="15" t="s">
        <v>1050</v>
      </c>
      <c r="J1260" s="13"/>
      <c r="K1260" s="945"/>
      <c r="L1260" s="944"/>
      <c r="M1260" s="944"/>
    </row>
    <row r="1261" spans="1:13" s="4" customFormat="1" ht="11.25" x14ac:dyDescent="0.25">
      <c r="A1261" s="927"/>
      <c r="B1261" s="928"/>
      <c r="C1261" s="929"/>
      <c r="D1261" s="927"/>
      <c r="E1261" s="927"/>
      <c r="F1261" s="12" t="s">
        <v>2090</v>
      </c>
      <c r="G1261" s="80">
        <v>1</v>
      </c>
      <c r="H1261" s="927"/>
      <c r="I1261" s="15" t="s">
        <v>1954</v>
      </c>
      <c r="J1261" s="13" t="s">
        <v>1977</v>
      </c>
      <c r="K1261" s="945"/>
      <c r="L1261" s="944"/>
      <c r="M1261" s="944"/>
    </row>
    <row r="1262" spans="1:13" s="4" customFormat="1" ht="11.25" x14ac:dyDescent="0.25">
      <c r="A1262" s="927"/>
      <c r="B1262" s="928"/>
      <c r="C1262" s="929"/>
      <c r="D1262" s="927"/>
      <c r="E1262" s="927"/>
      <c r="F1262" s="12" t="s">
        <v>2074</v>
      </c>
      <c r="G1262" s="80">
        <v>1</v>
      </c>
      <c r="H1262" s="927"/>
      <c r="I1262" s="15" t="s">
        <v>1960</v>
      </c>
      <c r="J1262" s="13" t="s">
        <v>2075</v>
      </c>
      <c r="K1262" s="945"/>
      <c r="L1262" s="944"/>
      <c r="M1262" s="944"/>
    </row>
    <row r="1263" spans="1:13" s="4" customFormat="1" ht="11.25" x14ac:dyDescent="0.25">
      <c r="A1263" s="927"/>
      <c r="B1263" s="928"/>
      <c r="C1263" s="929"/>
      <c r="D1263" s="927"/>
      <c r="E1263" s="927"/>
      <c r="F1263" s="12" t="s">
        <v>2076</v>
      </c>
      <c r="G1263" s="80">
        <v>1</v>
      </c>
      <c r="H1263" s="927"/>
      <c r="I1263" s="15" t="s">
        <v>1954</v>
      </c>
      <c r="J1263" s="13" t="s">
        <v>2077</v>
      </c>
      <c r="K1263" s="945"/>
      <c r="L1263" s="944"/>
      <c r="M1263" s="944"/>
    </row>
    <row r="1264" spans="1:13" s="4" customFormat="1" ht="11.25" x14ac:dyDescent="0.25">
      <c r="A1264" s="927"/>
      <c r="B1264" s="928"/>
      <c r="C1264" s="929"/>
      <c r="D1264" s="927"/>
      <c r="E1264" s="927"/>
      <c r="F1264" s="12" t="s">
        <v>2078</v>
      </c>
      <c r="G1264" s="80">
        <v>1</v>
      </c>
      <c r="H1264" s="927"/>
      <c r="I1264" s="15" t="s">
        <v>2079</v>
      </c>
      <c r="J1264" s="13" t="s">
        <v>2080</v>
      </c>
      <c r="K1264" s="945"/>
      <c r="L1264" s="944"/>
      <c r="M1264" s="944"/>
    </row>
    <row r="1265" spans="1:13" s="4" customFormat="1" ht="11.25" x14ac:dyDescent="0.25">
      <c r="A1265" s="927"/>
      <c r="B1265" s="928"/>
      <c r="C1265" s="929"/>
      <c r="D1265" s="927"/>
      <c r="E1265" s="927"/>
      <c r="F1265" s="12" t="s">
        <v>2076</v>
      </c>
      <c r="G1265" s="80">
        <v>1</v>
      </c>
      <c r="H1265" s="927"/>
      <c r="I1265" s="15" t="s">
        <v>1954</v>
      </c>
      <c r="J1265" s="13"/>
      <c r="K1265" s="945"/>
      <c r="L1265" s="944"/>
      <c r="M1265" s="944"/>
    </row>
    <row r="1266" spans="1:13" s="4" customFormat="1" ht="11.25" x14ac:dyDescent="0.25">
      <c r="A1266" s="927"/>
      <c r="B1266" s="928"/>
      <c r="C1266" s="929"/>
      <c r="D1266" s="927"/>
      <c r="E1266" s="927"/>
      <c r="F1266" s="12" t="s">
        <v>1980</v>
      </c>
      <c r="G1266" s="80">
        <v>1</v>
      </c>
      <c r="H1266" s="927"/>
      <c r="I1266" s="15" t="s">
        <v>1981</v>
      </c>
      <c r="J1266" s="13" t="s">
        <v>1982</v>
      </c>
      <c r="K1266" s="945"/>
      <c r="L1266" s="944"/>
      <c r="M1266" s="944"/>
    </row>
    <row r="1267" spans="1:13" s="4" customFormat="1" ht="11.25" x14ac:dyDescent="0.25">
      <c r="A1267" s="927"/>
      <c r="B1267" s="928"/>
      <c r="C1267" s="929"/>
      <c r="D1267" s="927"/>
      <c r="E1267" s="927"/>
      <c r="F1267" s="12" t="s">
        <v>2010</v>
      </c>
      <c r="G1267" s="80">
        <v>6</v>
      </c>
      <c r="H1267" s="927"/>
      <c r="I1267" s="15" t="s">
        <v>1954</v>
      </c>
      <c r="J1267" s="13" t="s">
        <v>1984</v>
      </c>
      <c r="K1267" s="945"/>
      <c r="L1267" s="942"/>
      <c r="M1267" s="942"/>
    </row>
    <row r="1268" spans="1:13" s="4" customFormat="1" ht="22.5" x14ac:dyDescent="0.25">
      <c r="A1268" s="927" t="s">
        <v>7453</v>
      </c>
      <c r="B1268" s="928" t="s">
        <v>1835</v>
      </c>
      <c r="C1268" s="929" t="s">
        <v>5821</v>
      </c>
      <c r="D1268" s="927" t="s">
        <v>1835</v>
      </c>
      <c r="E1268" s="927" t="s">
        <v>5124</v>
      </c>
      <c r="F1268" s="12" t="s">
        <v>2092</v>
      </c>
      <c r="G1268" s="80">
        <v>1</v>
      </c>
      <c r="H1268" s="927" t="s">
        <v>6682</v>
      </c>
      <c r="I1268" s="15" t="s">
        <v>1050</v>
      </c>
      <c r="J1268" s="13"/>
      <c r="K1268" s="945">
        <v>1</v>
      </c>
      <c r="L1268" s="941"/>
      <c r="M1268" s="941"/>
    </row>
    <row r="1269" spans="1:13" s="4" customFormat="1" ht="11.25" x14ac:dyDescent="0.25">
      <c r="A1269" s="927"/>
      <c r="B1269" s="928"/>
      <c r="C1269" s="929"/>
      <c r="D1269" s="927"/>
      <c r="E1269" s="927"/>
      <c r="F1269" s="12" t="s">
        <v>2093</v>
      </c>
      <c r="G1269" s="80">
        <v>9</v>
      </c>
      <c r="H1269" s="927"/>
      <c r="I1269" s="15" t="s">
        <v>1050</v>
      </c>
      <c r="J1269" s="13"/>
      <c r="K1269" s="945"/>
      <c r="L1269" s="944"/>
      <c r="M1269" s="944"/>
    </row>
    <row r="1270" spans="1:13" s="4" customFormat="1" ht="11.25" x14ac:dyDescent="0.25">
      <c r="A1270" s="927"/>
      <c r="B1270" s="928"/>
      <c r="C1270" s="929"/>
      <c r="D1270" s="927"/>
      <c r="E1270" s="927"/>
      <c r="F1270" s="12" t="s">
        <v>2093</v>
      </c>
      <c r="G1270" s="80">
        <v>18</v>
      </c>
      <c r="H1270" s="927"/>
      <c r="I1270" s="15" t="s">
        <v>1050</v>
      </c>
      <c r="J1270" s="13"/>
      <c r="K1270" s="945"/>
      <c r="L1270" s="944"/>
      <c r="M1270" s="944"/>
    </row>
    <row r="1271" spans="1:13" s="4" customFormat="1" ht="11.25" x14ac:dyDescent="0.25">
      <c r="A1271" s="927"/>
      <c r="B1271" s="928"/>
      <c r="C1271" s="929"/>
      <c r="D1271" s="927"/>
      <c r="E1271" s="927"/>
      <c r="F1271" s="12" t="s">
        <v>2094</v>
      </c>
      <c r="G1271" s="80">
        <v>1</v>
      </c>
      <c r="H1271" s="927"/>
      <c r="I1271" s="15" t="s">
        <v>1050</v>
      </c>
      <c r="J1271" s="13"/>
      <c r="K1271" s="945"/>
      <c r="L1271" s="944"/>
      <c r="M1271" s="944"/>
    </row>
    <row r="1272" spans="1:13" s="4" customFormat="1" ht="11.25" x14ac:dyDescent="0.25">
      <c r="A1272" s="927"/>
      <c r="B1272" s="928"/>
      <c r="C1272" s="929"/>
      <c r="D1272" s="927"/>
      <c r="E1272" s="927"/>
      <c r="F1272" s="12" t="s">
        <v>2095</v>
      </c>
      <c r="G1272" s="80">
        <v>9</v>
      </c>
      <c r="H1272" s="927"/>
      <c r="I1272" s="15" t="s">
        <v>1050</v>
      </c>
      <c r="J1272" s="13"/>
      <c r="K1272" s="945"/>
      <c r="L1272" s="944"/>
      <c r="M1272" s="944"/>
    </row>
    <row r="1273" spans="1:13" s="4" customFormat="1" ht="11.25" x14ac:dyDescent="0.25">
      <c r="A1273" s="927"/>
      <c r="B1273" s="928"/>
      <c r="C1273" s="929"/>
      <c r="D1273" s="927"/>
      <c r="E1273" s="927"/>
      <c r="F1273" s="12" t="s">
        <v>2096</v>
      </c>
      <c r="G1273" s="80">
        <v>2</v>
      </c>
      <c r="H1273" s="927"/>
      <c r="I1273" s="15" t="s">
        <v>1050</v>
      </c>
      <c r="J1273" s="13"/>
      <c r="K1273" s="945"/>
      <c r="L1273" s="944"/>
      <c r="M1273" s="944"/>
    </row>
    <row r="1274" spans="1:13" s="4" customFormat="1" ht="11.25" x14ac:dyDescent="0.25">
      <c r="A1274" s="927"/>
      <c r="B1274" s="928"/>
      <c r="C1274" s="929"/>
      <c r="D1274" s="927"/>
      <c r="E1274" s="927"/>
      <c r="F1274" s="12" t="s">
        <v>2097</v>
      </c>
      <c r="G1274" s="80">
        <v>2</v>
      </c>
      <c r="H1274" s="927"/>
      <c r="I1274" s="15" t="s">
        <v>1050</v>
      </c>
      <c r="J1274" s="13"/>
      <c r="K1274" s="945"/>
      <c r="L1274" s="944"/>
      <c r="M1274" s="944"/>
    </row>
    <row r="1275" spans="1:13" s="4" customFormat="1" ht="11.25" x14ac:dyDescent="0.25">
      <c r="A1275" s="927"/>
      <c r="B1275" s="928"/>
      <c r="C1275" s="929"/>
      <c r="D1275" s="927"/>
      <c r="E1275" s="927"/>
      <c r="F1275" s="12" t="s">
        <v>2098</v>
      </c>
      <c r="G1275" s="80">
        <v>7</v>
      </c>
      <c r="H1275" s="927"/>
      <c r="I1275" s="15" t="s">
        <v>2099</v>
      </c>
      <c r="J1275" s="13"/>
      <c r="K1275" s="945"/>
      <c r="L1275" s="944"/>
      <c r="M1275" s="944"/>
    </row>
    <row r="1276" spans="1:13" s="4" customFormat="1" ht="11.25" x14ac:dyDescent="0.25">
      <c r="A1276" s="927"/>
      <c r="B1276" s="928"/>
      <c r="C1276" s="929"/>
      <c r="D1276" s="927"/>
      <c r="E1276" s="927"/>
      <c r="F1276" s="12" t="s">
        <v>2100</v>
      </c>
      <c r="G1276" s="80">
        <v>1</v>
      </c>
      <c r="H1276" s="927"/>
      <c r="I1276" s="15" t="s">
        <v>2099</v>
      </c>
      <c r="J1276" s="13" t="s">
        <v>2101</v>
      </c>
      <c r="K1276" s="945"/>
      <c r="L1276" s="944"/>
      <c r="M1276" s="944"/>
    </row>
    <row r="1277" spans="1:13" s="4" customFormat="1" ht="11.25" x14ac:dyDescent="0.25">
      <c r="A1277" s="927"/>
      <c r="B1277" s="928"/>
      <c r="C1277" s="929"/>
      <c r="D1277" s="927"/>
      <c r="E1277" s="927"/>
      <c r="F1277" s="12" t="s">
        <v>2102</v>
      </c>
      <c r="G1277" s="80">
        <v>4</v>
      </c>
      <c r="H1277" s="927"/>
      <c r="I1277" s="15" t="s">
        <v>2099</v>
      </c>
      <c r="J1277" s="13" t="s">
        <v>2103</v>
      </c>
      <c r="K1277" s="945"/>
      <c r="L1277" s="942"/>
      <c r="M1277" s="942"/>
    </row>
    <row r="1278" spans="1:13" s="4" customFormat="1" ht="11.25" x14ac:dyDescent="0.25">
      <c r="A1278" s="927" t="s">
        <v>7454</v>
      </c>
      <c r="B1278" s="928" t="s">
        <v>1835</v>
      </c>
      <c r="C1278" s="929" t="s">
        <v>5821</v>
      </c>
      <c r="D1278" s="927" t="s">
        <v>1835</v>
      </c>
      <c r="E1278" s="927" t="s">
        <v>5123</v>
      </c>
      <c r="F1278" s="12" t="s">
        <v>2104</v>
      </c>
      <c r="G1278" s="80">
        <v>1</v>
      </c>
      <c r="H1278" s="927" t="s">
        <v>6682</v>
      </c>
      <c r="I1278" s="15" t="s">
        <v>1050</v>
      </c>
      <c r="J1278" s="13"/>
      <c r="K1278" s="945">
        <v>1</v>
      </c>
      <c r="L1278" s="941"/>
      <c r="M1278" s="941"/>
    </row>
    <row r="1279" spans="1:13" s="4" customFormat="1" ht="11.25" x14ac:dyDescent="0.25">
      <c r="A1279" s="927"/>
      <c r="B1279" s="928"/>
      <c r="C1279" s="929"/>
      <c r="D1279" s="927"/>
      <c r="E1279" s="927"/>
      <c r="F1279" s="12" t="s">
        <v>2093</v>
      </c>
      <c r="G1279" s="80">
        <v>18</v>
      </c>
      <c r="H1279" s="927"/>
      <c r="I1279" s="15" t="s">
        <v>1050</v>
      </c>
      <c r="J1279" s="13"/>
      <c r="K1279" s="945"/>
      <c r="L1279" s="944"/>
      <c r="M1279" s="944"/>
    </row>
    <row r="1280" spans="1:13" s="4" customFormat="1" ht="11.25" x14ac:dyDescent="0.25">
      <c r="A1280" s="927"/>
      <c r="B1280" s="928"/>
      <c r="C1280" s="929"/>
      <c r="D1280" s="927"/>
      <c r="E1280" s="927"/>
      <c r="F1280" s="12" t="s">
        <v>2093</v>
      </c>
      <c r="G1280" s="80">
        <v>27</v>
      </c>
      <c r="H1280" s="927"/>
      <c r="I1280" s="15" t="s">
        <v>1050</v>
      </c>
      <c r="J1280" s="13"/>
      <c r="K1280" s="945"/>
      <c r="L1280" s="944"/>
      <c r="M1280" s="944"/>
    </row>
    <row r="1281" spans="1:13" s="4" customFormat="1" ht="11.25" x14ac:dyDescent="0.25">
      <c r="A1281" s="927"/>
      <c r="B1281" s="928"/>
      <c r="C1281" s="929"/>
      <c r="D1281" s="927"/>
      <c r="E1281" s="927"/>
      <c r="F1281" s="12" t="s">
        <v>2094</v>
      </c>
      <c r="G1281" s="80">
        <v>1</v>
      </c>
      <c r="H1281" s="927"/>
      <c r="I1281" s="15" t="s">
        <v>1050</v>
      </c>
      <c r="J1281" s="13"/>
      <c r="K1281" s="945"/>
      <c r="L1281" s="944"/>
      <c r="M1281" s="944"/>
    </row>
    <row r="1282" spans="1:13" s="4" customFormat="1" ht="11.25" x14ac:dyDescent="0.25">
      <c r="A1282" s="927"/>
      <c r="B1282" s="928"/>
      <c r="C1282" s="929"/>
      <c r="D1282" s="927"/>
      <c r="E1282" s="927"/>
      <c r="F1282" s="12" t="s">
        <v>2095</v>
      </c>
      <c r="G1282" s="80">
        <v>1</v>
      </c>
      <c r="H1282" s="927"/>
      <c r="I1282" s="15" t="s">
        <v>1050</v>
      </c>
      <c r="J1282" s="13"/>
      <c r="K1282" s="945"/>
      <c r="L1282" s="944"/>
      <c r="M1282" s="944"/>
    </row>
    <row r="1283" spans="1:13" s="4" customFormat="1" ht="11.25" x14ac:dyDescent="0.25">
      <c r="A1283" s="927"/>
      <c r="B1283" s="928"/>
      <c r="C1283" s="929"/>
      <c r="D1283" s="927"/>
      <c r="E1283" s="927"/>
      <c r="F1283" s="12" t="s">
        <v>2096</v>
      </c>
      <c r="G1283" s="80">
        <v>4</v>
      </c>
      <c r="H1283" s="927"/>
      <c r="I1283" s="15" t="s">
        <v>1050</v>
      </c>
      <c r="J1283" s="13"/>
      <c r="K1283" s="945"/>
      <c r="L1283" s="944"/>
      <c r="M1283" s="944"/>
    </row>
    <row r="1284" spans="1:13" s="4" customFormat="1" ht="11.25" x14ac:dyDescent="0.25">
      <c r="A1284" s="927"/>
      <c r="B1284" s="928"/>
      <c r="C1284" s="929"/>
      <c r="D1284" s="927"/>
      <c r="E1284" s="927"/>
      <c r="F1284" s="12" t="s">
        <v>2097</v>
      </c>
      <c r="G1284" s="80">
        <v>6</v>
      </c>
      <c r="H1284" s="927"/>
      <c r="I1284" s="15" t="s">
        <v>1050</v>
      </c>
      <c r="J1284" s="13"/>
      <c r="K1284" s="945"/>
      <c r="L1284" s="944"/>
      <c r="M1284" s="944"/>
    </row>
    <row r="1285" spans="1:13" s="4" customFormat="1" ht="11.25" x14ac:dyDescent="0.25">
      <c r="A1285" s="927"/>
      <c r="B1285" s="928"/>
      <c r="C1285" s="929"/>
      <c r="D1285" s="927"/>
      <c r="E1285" s="927"/>
      <c r="F1285" s="12" t="s">
        <v>2098</v>
      </c>
      <c r="G1285" s="80">
        <v>31</v>
      </c>
      <c r="H1285" s="927"/>
      <c r="I1285" s="15" t="s">
        <v>2099</v>
      </c>
      <c r="J1285" s="13"/>
      <c r="K1285" s="945"/>
      <c r="L1285" s="944"/>
      <c r="M1285" s="944"/>
    </row>
    <row r="1286" spans="1:13" s="4" customFormat="1" ht="11.25" x14ac:dyDescent="0.25">
      <c r="A1286" s="927"/>
      <c r="B1286" s="928"/>
      <c r="C1286" s="929"/>
      <c r="D1286" s="927"/>
      <c r="E1286" s="927"/>
      <c r="F1286" s="12" t="s">
        <v>2100</v>
      </c>
      <c r="G1286" s="80">
        <v>1</v>
      </c>
      <c r="H1286" s="927"/>
      <c r="I1286" s="15" t="s">
        <v>2099</v>
      </c>
      <c r="J1286" s="13" t="s">
        <v>2105</v>
      </c>
      <c r="K1286" s="945"/>
      <c r="L1286" s="944"/>
      <c r="M1286" s="944"/>
    </row>
    <row r="1287" spans="1:13" s="4" customFormat="1" ht="11.25" x14ac:dyDescent="0.25">
      <c r="A1287" s="927"/>
      <c r="B1287" s="928"/>
      <c r="C1287" s="929"/>
      <c r="D1287" s="927"/>
      <c r="E1287" s="927"/>
      <c r="F1287" s="12" t="s">
        <v>2102</v>
      </c>
      <c r="G1287" s="80">
        <v>8</v>
      </c>
      <c r="H1287" s="927"/>
      <c r="I1287" s="15" t="s">
        <v>2099</v>
      </c>
      <c r="J1287" s="13" t="s">
        <v>2103</v>
      </c>
      <c r="K1287" s="945"/>
      <c r="L1287" s="942"/>
      <c r="M1287" s="942"/>
    </row>
    <row r="1288" spans="1:13" s="4" customFormat="1" ht="11.25" x14ac:dyDescent="0.25">
      <c r="A1288" s="927" t="s">
        <v>7455</v>
      </c>
      <c r="B1288" s="928" t="s">
        <v>1835</v>
      </c>
      <c r="C1288" s="929" t="s">
        <v>5821</v>
      </c>
      <c r="D1288" s="927" t="s">
        <v>6786</v>
      </c>
      <c r="E1288" s="927" t="s">
        <v>5122</v>
      </c>
      <c r="F1288" s="12" t="s">
        <v>2106</v>
      </c>
      <c r="G1288" s="80">
        <v>1</v>
      </c>
      <c r="H1288" s="927" t="s">
        <v>6682</v>
      </c>
      <c r="I1288" s="15" t="s">
        <v>1974</v>
      </c>
      <c r="J1288" s="13" t="s">
        <v>1975</v>
      </c>
      <c r="K1288" s="945">
        <v>1</v>
      </c>
      <c r="L1288" s="941"/>
      <c r="M1288" s="941"/>
    </row>
    <row r="1289" spans="1:13" s="4" customFormat="1" ht="11.25" x14ac:dyDescent="0.25">
      <c r="A1289" s="927"/>
      <c r="B1289" s="928"/>
      <c r="C1289" s="929"/>
      <c r="D1289" s="927"/>
      <c r="E1289" s="927"/>
      <c r="F1289" s="12" t="s">
        <v>2107</v>
      </c>
      <c r="G1289" s="80">
        <v>1</v>
      </c>
      <c r="H1289" s="927"/>
      <c r="I1289" s="15" t="s">
        <v>1954</v>
      </c>
      <c r="J1289" s="13"/>
      <c r="K1289" s="945"/>
      <c r="L1289" s="944"/>
      <c r="M1289" s="944"/>
    </row>
    <row r="1290" spans="1:13" s="4" customFormat="1" ht="11.25" x14ac:dyDescent="0.25">
      <c r="A1290" s="927"/>
      <c r="B1290" s="928"/>
      <c r="C1290" s="929"/>
      <c r="D1290" s="927"/>
      <c r="E1290" s="927"/>
      <c r="F1290" s="12" t="s">
        <v>2108</v>
      </c>
      <c r="G1290" s="80">
        <v>1</v>
      </c>
      <c r="H1290" s="927"/>
      <c r="I1290" s="15" t="s">
        <v>2109</v>
      </c>
      <c r="J1290" s="13" t="s">
        <v>2110</v>
      </c>
      <c r="K1290" s="945"/>
      <c r="L1290" s="944"/>
      <c r="M1290" s="944"/>
    </row>
    <row r="1291" spans="1:13" s="4" customFormat="1" ht="11.25" x14ac:dyDescent="0.25">
      <c r="A1291" s="927"/>
      <c r="B1291" s="928"/>
      <c r="C1291" s="929"/>
      <c r="D1291" s="927"/>
      <c r="E1291" s="927"/>
      <c r="F1291" s="12" t="s">
        <v>2111</v>
      </c>
      <c r="G1291" s="80">
        <v>1</v>
      </c>
      <c r="H1291" s="927"/>
      <c r="I1291" s="15" t="s">
        <v>2109</v>
      </c>
      <c r="J1291" s="13" t="s">
        <v>2112</v>
      </c>
      <c r="K1291" s="945"/>
      <c r="L1291" s="944"/>
      <c r="M1291" s="944"/>
    </row>
    <row r="1292" spans="1:13" s="4" customFormat="1" ht="11.25" x14ac:dyDescent="0.25">
      <c r="A1292" s="927"/>
      <c r="B1292" s="928"/>
      <c r="C1292" s="929"/>
      <c r="D1292" s="927"/>
      <c r="E1292" s="927"/>
      <c r="F1292" s="12" t="s">
        <v>2113</v>
      </c>
      <c r="G1292" s="80">
        <v>1</v>
      </c>
      <c r="H1292" s="927"/>
      <c r="I1292" s="15" t="s">
        <v>1954</v>
      </c>
      <c r="J1292" s="13" t="s">
        <v>2114</v>
      </c>
      <c r="K1292" s="945"/>
      <c r="L1292" s="944"/>
      <c r="M1292" s="944"/>
    </row>
    <row r="1293" spans="1:13" s="4" customFormat="1" ht="11.25" x14ac:dyDescent="0.25">
      <c r="A1293" s="927"/>
      <c r="B1293" s="928"/>
      <c r="C1293" s="929"/>
      <c r="D1293" s="927"/>
      <c r="E1293" s="927"/>
      <c r="F1293" s="12" t="s">
        <v>2115</v>
      </c>
      <c r="G1293" s="80">
        <v>1</v>
      </c>
      <c r="H1293" s="927"/>
      <c r="I1293" s="15" t="s">
        <v>1954</v>
      </c>
      <c r="J1293" s="13" t="s">
        <v>2116</v>
      </c>
      <c r="K1293" s="945"/>
      <c r="L1293" s="944"/>
      <c r="M1293" s="944"/>
    </row>
    <row r="1294" spans="1:13" s="4" customFormat="1" ht="11.25" x14ac:dyDescent="0.25">
      <c r="A1294" s="927"/>
      <c r="B1294" s="928"/>
      <c r="C1294" s="929"/>
      <c r="D1294" s="927"/>
      <c r="E1294" s="927"/>
      <c r="F1294" s="12" t="s">
        <v>2117</v>
      </c>
      <c r="G1294" s="80">
        <v>1</v>
      </c>
      <c r="H1294" s="927"/>
      <c r="I1294" s="15" t="s">
        <v>2118</v>
      </c>
      <c r="J1294" s="13" t="s">
        <v>2119</v>
      </c>
      <c r="K1294" s="945"/>
      <c r="L1294" s="944"/>
      <c r="M1294" s="944"/>
    </row>
    <row r="1295" spans="1:13" s="4" customFormat="1" ht="22.5" x14ac:dyDescent="0.25">
      <c r="A1295" s="927"/>
      <c r="B1295" s="928"/>
      <c r="C1295" s="929"/>
      <c r="D1295" s="927"/>
      <c r="E1295" s="927"/>
      <c r="F1295" s="12" t="s">
        <v>2120</v>
      </c>
      <c r="G1295" s="80">
        <v>1</v>
      </c>
      <c r="H1295" s="927"/>
      <c r="I1295" s="15" t="s">
        <v>1954</v>
      </c>
      <c r="J1295" s="13" t="s">
        <v>2121</v>
      </c>
      <c r="K1295" s="945"/>
      <c r="L1295" s="944"/>
      <c r="M1295" s="944"/>
    </row>
    <row r="1296" spans="1:13" s="4" customFormat="1" ht="11.25" x14ac:dyDescent="0.25">
      <c r="A1296" s="927"/>
      <c r="B1296" s="928"/>
      <c r="C1296" s="929"/>
      <c r="D1296" s="927"/>
      <c r="E1296" s="927"/>
      <c r="F1296" s="12" t="s">
        <v>2122</v>
      </c>
      <c r="G1296" s="80">
        <v>1</v>
      </c>
      <c r="H1296" s="927"/>
      <c r="I1296" s="15" t="s">
        <v>1954</v>
      </c>
      <c r="J1296" s="13" t="s">
        <v>2123</v>
      </c>
      <c r="K1296" s="945"/>
      <c r="L1296" s="944"/>
      <c r="M1296" s="944"/>
    </row>
    <row r="1297" spans="1:13" s="4" customFormat="1" ht="22.5" x14ac:dyDescent="0.25">
      <c r="A1297" s="927"/>
      <c r="B1297" s="928"/>
      <c r="C1297" s="929"/>
      <c r="D1297" s="927"/>
      <c r="E1297" s="927"/>
      <c r="F1297" s="12" t="s">
        <v>2124</v>
      </c>
      <c r="G1297" s="80">
        <v>1</v>
      </c>
      <c r="H1297" s="927"/>
      <c r="I1297" s="15" t="s">
        <v>1954</v>
      </c>
      <c r="J1297" s="13" t="s">
        <v>2125</v>
      </c>
      <c r="K1297" s="945"/>
      <c r="L1297" s="944"/>
      <c r="M1297" s="944"/>
    </row>
    <row r="1298" spans="1:13" s="4" customFormat="1" ht="22.5" x14ac:dyDescent="0.25">
      <c r="A1298" s="927"/>
      <c r="B1298" s="928"/>
      <c r="C1298" s="929"/>
      <c r="D1298" s="927"/>
      <c r="E1298" s="927"/>
      <c r="F1298" s="12" t="s">
        <v>2126</v>
      </c>
      <c r="G1298" s="80">
        <v>1</v>
      </c>
      <c r="H1298" s="927"/>
      <c r="I1298" s="15" t="s">
        <v>1954</v>
      </c>
      <c r="J1298" s="13" t="s">
        <v>2125</v>
      </c>
      <c r="K1298" s="945"/>
      <c r="L1298" s="944"/>
      <c r="M1298" s="944"/>
    </row>
    <row r="1299" spans="1:13" s="4" customFormat="1" ht="11.25" x14ac:dyDescent="0.25">
      <c r="A1299" s="927"/>
      <c r="B1299" s="928"/>
      <c r="C1299" s="929"/>
      <c r="D1299" s="927"/>
      <c r="E1299" s="927"/>
      <c r="F1299" s="12" t="s">
        <v>2127</v>
      </c>
      <c r="G1299" s="80">
        <v>3</v>
      </c>
      <c r="H1299" s="927"/>
      <c r="I1299" s="15" t="s">
        <v>1954</v>
      </c>
      <c r="J1299" s="13" t="s">
        <v>2125</v>
      </c>
      <c r="K1299" s="945"/>
      <c r="L1299" s="944"/>
      <c r="M1299" s="944"/>
    </row>
    <row r="1300" spans="1:13" s="4" customFormat="1" ht="11.25" x14ac:dyDescent="0.25">
      <c r="A1300" s="927"/>
      <c r="B1300" s="928"/>
      <c r="C1300" s="929"/>
      <c r="D1300" s="927"/>
      <c r="E1300" s="927"/>
      <c r="F1300" s="12" t="s">
        <v>2128</v>
      </c>
      <c r="G1300" s="80">
        <v>1</v>
      </c>
      <c r="H1300" s="927"/>
      <c r="I1300" s="15" t="s">
        <v>1954</v>
      </c>
      <c r="J1300" s="13" t="s">
        <v>2125</v>
      </c>
      <c r="K1300" s="945"/>
      <c r="L1300" s="944"/>
      <c r="M1300" s="944"/>
    </row>
    <row r="1301" spans="1:13" s="4" customFormat="1" ht="11.25" x14ac:dyDescent="0.25">
      <c r="A1301" s="927"/>
      <c r="B1301" s="928"/>
      <c r="C1301" s="929"/>
      <c r="D1301" s="927"/>
      <c r="E1301" s="927"/>
      <c r="F1301" s="12" t="s">
        <v>2129</v>
      </c>
      <c r="G1301" s="80">
        <v>2</v>
      </c>
      <c r="H1301" s="927"/>
      <c r="I1301" s="15" t="s">
        <v>1954</v>
      </c>
      <c r="J1301" s="13" t="s">
        <v>2125</v>
      </c>
      <c r="K1301" s="945"/>
      <c r="L1301" s="944"/>
      <c r="M1301" s="944"/>
    </row>
    <row r="1302" spans="1:13" s="4" customFormat="1" ht="22.5" x14ac:dyDescent="0.25">
      <c r="A1302" s="927"/>
      <c r="B1302" s="928"/>
      <c r="C1302" s="929"/>
      <c r="D1302" s="927"/>
      <c r="E1302" s="927"/>
      <c r="F1302" s="12" t="s">
        <v>2130</v>
      </c>
      <c r="G1302" s="80">
        <v>2</v>
      </c>
      <c r="H1302" s="927"/>
      <c r="I1302" s="15" t="s">
        <v>1954</v>
      </c>
      <c r="J1302" s="13" t="s">
        <v>2121</v>
      </c>
      <c r="K1302" s="945"/>
      <c r="L1302" s="944"/>
      <c r="M1302" s="944"/>
    </row>
    <row r="1303" spans="1:13" s="4" customFormat="1" ht="22.5" x14ac:dyDescent="0.25">
      <c r="A1303" s="927"/>
      <c r="B1303" s="928"/>
      <c r="C1303" s="929"/>
      <c r="D1303" s="927"/>
      <c r="E1303" s="927"/>
      <c r="F1303" s="12" t="s">
        <v>2131</v>
      </c>
      <c r="G1303" s="80">
        <v>3</v>
      </c>
      <c r="H1303" s="927"/>
      <c r="I1303" s="15" t="s">
        <v>1954</v>
      </c>
      <c r="J1303" s="13" t="s">
        <v>2121</v>
      </c>
      <c r="K1303" s="945"/>
      <c r="L1303" s="944"/>
      <c r="M1303" s="944"/>
    </row>
    <row r="1304" spans="1:13" s="4" customFormat="1" ht="22.5" x14ac:dyDescent="0.25">
      <c r="A1304" s="927"/>
      <c r="B1304" s="928"/>
      <c r="C1304" s="929"/>
      <c r="D1304" s="927"/>
      <c r="E1304" s="927"/>
      <c r="F1304" s="12" t="s">
        <v>2132</v>
      </c>
      <c r="G1304" s="80">
        <v>3</v>
      </c>
      <c r="H1304" s="927"/>
      <c r="I1304" s="15" t="s">
        <v>1954</v>
      </c>
      <c r="J1304" s="13" t="s">
        <v>2121</v>
      </c>
      <c r="K1304" s="945"/>
      <c r="L1304" s="944"/>
      <c r="M1304" s="944"/>
    </row>
    <row r="1305" spans="1:13" s="4" customFormat="1" ht="11.25" x14ac:dyDescent="0.25">
      <c r="A1305" s="927"/>
      <c r="B1305" s="928"/>
      <c r="C1305" s="929"/>
      <c r="D1305" s="927"/>
      <c r="E1305" s="927"/>
      <c r="F1305" s="12" t="s">
        <v>2133</v>
      </c>
      <c r="G1305" s="80">
        <v>3</v>
      </c>
      <c r="H1305" s="927"/>
      <c r="I1305" s="15" t="s">
        <v>1954</v>
      </c>
      <c r="J1305" s="13" t="s">
        <v>1991</v>
      </c>
      <c r="K1305" s="945"/>
      <c r="L1305" s="944"/>
      <c r="M1305" s="944"/>
    </row>
    <row r="1306" spans="1:13" s="4" customFormat="1" ht="11.25" x14ac:dyDescent="0.25">
      <c r="A1306" s="927"/>
      <c r="B1306" s="928"/>
      <c r="C1306" s="929"/>
      <c r="D1306" s="927"/>
      <c r="E1306" s="927"/>
      <c r="F1306" s="12" t="s">
        <v>2134</v>
      </c>
      <c r="G1306" s="80">
        <v>2</v>
      </c>
      <c r="H1306" s="927"/>
      <c r="I1306" s="15" t="s">
        <v>1954</v>
      </c>
      <c r="J1306" s="13" t="s">
        <v>1991</v>
      </c>
      <c r="K1306" s="945"/>
      <c r="L1306" s="944"/>
      <c r="M1306" s="944"/>
    </row>
    <row r="1307" spans="1:13" s="4" customFormat="1" ht="11.25" x14ac:dyDescent="0.25">
      <c r="A1307" s="927"/>
      <c r="B1307" s="928"/>
      <c r="C1307" s="929"/>
      <c r="D1307" s="927"/>
      <c r="E1307" s="927"/>
      <c r="F1307" s="12" t="s">
        <v>2135</v>
      </c>
      <c r="G1307" s="80">
        <v>2</v>
      </c>
      <c r="H1307" s="927"/>
      <c r="I1307" s="15" t="s">
        <v>1954</v>
      </c>
      <c r="J1307" s="13" t="s">
        <v>1991</v>
      </c>
      <c r="K1307" s="945"/>
      <c r="L1307" s="944"/>
      <c r="M1307" s="944"/>
    </row>
    <row r="1308" spans="1:13" s="4" customFormat="1" ht="11.25" x14ac:dyDescent="0.25">
      <c r="A1308" s="927"/>
      <c r="B1308" s="928"/>
      <c r="C1308" s="929"/>
      <c r="D1308" s="927"/>
      <c r="E1308" s="927"/>
      <c r="F1308" s="12" t="s">
        <v>2136</v>
      </c>
      <c r="G1308" s="80">
        <v>1</v>
      </c>
      <c r="H1308" s="927"/>
      <c r="I1308" s="15" t="s">
        <v>1954</v>
      </c>
      <c r="J1308" s="13" t="s">
        <v>1991</v>
      </c>
      <c r="K1308" s="945"/>
      <c r="L1308" s="944"/>
      <c r="M1308" s="944"/>
    </row>
    <row r="1309" spans="1:13" s="4" customFormat="1" ht="22.5" x14ac:dyDescent="0.25">
      <c r="A1309" s="927"/>
      <c r="B1309" s="928"/>
      <c r="C1309" s="929"/>
      <c r="D1309" s="927"/>
      <c r="E1309" s="927"/>
      <c r="F1309" s="12" t="s">
        <v>2137</v>
      </c>
      <c r="G1309" s="80">
        <v>22</v>
      </c>
      <c r="H1309" s="927"/>
      <c r="I1309" s="15" t="s">
        <v>1954</v>
      </c>
      <c r="J1309" s="13" t="s">
        <v>1991</v>
      </c>
      <c r="K1309" s="945"/>
      <c r="L1309" s="944"/>
      <c r="M1309" s="944"/>
    </row>
    <row r="1310" spans="1:13" s="4" customFormat="1" ht="11.25" x14ac:dyDescent="0.25">
      <c r="A1310" s="927"/>
      <c r="B1310" s="928"/>
      <c r="C1310" s="929"/>
      <c r="D1310" s="927"/>
      <c r="E1310" s="927"/>
      <c r="F1310" s="12" t="s">
        <v>2138</v>
      </c>
      <c r="G1310" s="80">
        <v>5</v>
      </c>
      <c r="H1310" s="927"/>
      <c r="I1310" s="15" t="s">
        <v>1954</v>
      </c>
      <c r="J1310" s="13" t="s">
        <v>1991</v>
      </c>
      <c r="K1310" s="945"/>
      <c r="L1310" s="942"/>
      <c r="M1310" s="942"/>
    </row>
    <row r="1311" spans="1:13" s="4" customFormat="1" ht="22.5" x14ac:dyDescent="0.25">
      <c r="A1311" s="927" t="s">
        <v>7456</v>
      </c>
      <c r="B1311" s="928" t="s">
        <v>1835</v>
      </c>
      <c r="C1311" s="929" t="s">
        <v>5821</v>
      </c>
      <c r="D1311" s="927" t="s">
        <v>1835</v>
      </c>
      <c r="E1311" s="927" t="s">
        <v>5107</v>
      </c>
      <c r="F1311" s="12" t="s">
        <v>2139</v>
      </c>
      <c r="G1311" s="80">
        <v>1</v>
      </c>
      <c r="H1311" s="927" t="s">
        <v>6682</v>
      </c>
      <c r="I1311" s="15" t="s">
        <v>1050</v>
      </c>
      <c r="J1311" s="13"/>
      <c r="K1311" s="994">
        <v>1</v>
      </c>
      <c r="L1311" s="941"/>
      <c r="M1311" s="941"/>
    </row>
    <row r="1312" spans="1:13" s="4" customFormat="1" ht="11.25" x14ac:dyDescent="0.25">
      <c r="A1312" s="927"/>
      <c r="B1312" s="928"/>
      <c r="C1312" s="929"/>
      <c r="D1312" s="927"/>
      <c r="E1312" s="927"/>
      <c r="F1312" s="12" t="s">
        <v>2100</v>
      </c>
      <c r="G1312" s="80">
        <v>1</v>
      </c>
      <c r="H1312" s="927"/>
      <c r="I1312" s="15" t="s">
        <v>1118</v>
      </c>
      <c r="J1312" s="13"/>
      <c r="K1312" s="994"/>
      <c r="L1312" s="944"/>
      <c r="M1312" s="944"/>
    </row>
    <row r="1313" spans="1:13" s="4" customFormat="1" ht="11.25" x14ac:dyDescent="0.25">
      <c r="A1313" s="927"/>
      <c r="B1313" s="928"/>
      <c r="C1313" s="929"/>
      <c r="D1313" s="927"/>
      <c r="E1313" s="927"/>
      <c r="F1313" s="12" t="s">
        <v>1239</v>
      </c>
      <c r="G1313" s="80">
        <v>3</v>
      </c>
      <c r="H1313" s="927"/>
      <c r="I1313" s="15" t="s">
        <v>1118</v>
      </c>
      <c r="J1313" s="13" t="s">
        <v>2140</v>
      </c>
      <c r="K1313" s="994"/>
      <c r="L1313" s="944"/>
      <c r="M1313" s="944"/>
    </row>
    <row r="1314" spans="1:13" s="4" customFormat="1" ht="11.25" x14ac:dyDescent="0.25">
      <c r="A1314" s="927"/>
      <c r="B1314" s="928"/>
      <c r="C1314" s="929"/>
      <c r="D1314" s="927"/>
      <c r="E1314" s="927"/>
      <c r="F1314" s="12" t="s">
        <v>2097</v>
      </c>
      <c r="G1314" s="80">
        <v>4</v>
      </c>
      <c r="H1314" s="927"/>
      <c r="I1314" s="15" t="s">
        <v>1118</v>
      </c>
      <c r="J1314" s="13"/>
      <c r="K1314" s="994"/>
      <c r="L1314" s="944"/>
      <c r="M1314" s="944"/>
    </row>
    <row r="1315" spans="1:13" s="4" customFormat="1" ht="11.25" x14ac:dyDescent="0.25">
      <c r="A1315" s="927"/>
      <c r="B1315" s="928"/>
      <c r="C1315" s="929"/>
      <c r="D1315" s="927"/>
      <c r="E1315" s="927"/>
      <c r="F1315" s="12" t="s">
        <v>2094</v>
      </c>
      <c r="G1315" s="80">
        <v>1</v>
      </c>
      <c r="H1315" s="927"/>
      <c r="I1315" s="15" t="s">
        <v>2141</v>
      </c>
      <c r="J1315" s="13" t="s">
        <v>2142</v>
      </c>
      <c r="K1315" s="994"/>
      <c r="L1315" s="944"/>
      <c r="M1315" s="944"/>
    </row>
    <row r="1316" spans="1:13" s="4" customFormat="1" ht="11.25" x14ac:dyDescent="0.25">
      <c r="A1316" s="927"/>
      <c r="B1316" s="928"/>
      <c r="C1316" s="929"/>
      <c r="D1316" s="927"/>
      <c r="E1316" s="927"/>
      <c r="F1316" s="12" t="s">
        <v>2097</v>
      </c>
      <c r="G1316" s="80">
        <v>10</v>
      </c>
      <c r="H1316" s="927"/>
      <c r="I1316" s="15" t="s">
        <v>1118</v>
      </c>
      <c r="J1316" s="13"/>
      <c r="K1316" s="994"/>
      <c r="L1316" s="944"/>
      <c r="M1316" s="944"/>
    </row>
    <row r="1317" spans="1:13" s="4" customFormat="1" ht="11.25" x14ac:dyDescent="0.25">
      <c r="A1317" s="927"/>
      <c r="B1317" s="928"/>
      <c r="C1317" s="929"/>
      <c r="D1317" s="927"/>
      <c r="E1317" s="927"/>
      <c r="F1317" s="12" t="s">
        <v>2095</v>
      </c>
      <c r="G1317" s="80">
        <v>7</v>
      </c>
      <c r="H1317" s="927"/>
      <c r="I1317" s="15" t="s">
        <v>1118</v>
      </c>
      <c r="J1317" s="13" t="s">
        <v>2143</v>
      </c>
      <c r="K1317" s="994"/>
      <c r="L1317" s="944"/>
      <c r="M1317" s="944"/>
    </row>
    <row r="1318" spans="1:13" s="4" customFormat="1" ht="11.25" x14ac:dyDescent="0.25">
      <c r="A1318" s="927"/>
      <c r="B1318" s="928"/>
      <c r="C1318" s="929"/>
      <c r="D1318" s="927"/>
      <c r="E1318" s="927"/>
      <c r="F1318" s="12" t="s">
        <v>2098</v>
      </c>
      <c r="G1318" s="80">
        <v>10</v>
      </c>
      <c r="H1318" s="927"/>
      <c r="I1318" s="15" t="s">
        <v>1118</v>
      </c>
      <c r="J1318" s="13"/>
      <c r="K1318" s="994"/>
      <c r="L1318" s="942"/>
      <c r="M1318" s="942"/>
    </row>
    <row r="1319" spans="1:13" s="4" customFormat="1" ht="33.75" x14ac:dyDescent="0.25">
      <c r="A1319" s="154" t="s">
        <v>7457</v>
      </c>
      <c r="B1319" s="155" t="s">
        <v>1835</v>
      </c>
      <c r="C1319" s="301" t="s">
        <v>5821</v>
      </c>
      <c r="D1319" s="154" t="s">
        <v>1835</v>
      </c>
      <c r="E1319" s="154" t="s">
        <v>5121</v>
      </c>
      <c r="F1319" s="12" t="s">
        <v>2145</v>
      </c>
      <c r="G1319" s="80">
        <v>1</v>
      </c>
      <c r="H1319" s="365" t="s">
        <v>6682</v>
      </c>
      <c r="I1319" s="15" t="s">
        <v>1118</v>
      </c>
      <c r="J1319" s="13" t="s">
        <v>2146</v>
      </c>
      <c r="K1319" s="171">
        <v>1</v>
      </c>
      <c r="L1319" s="833"/>
      <c r="M1319" s="866"/>
    </row>
    <row r="1320" spans="1:13" s="4" customFormat="1" ht="22.5" x14ac:dyDescent="0.25">
      <c r="A1320" s="927" t="s">
        <v>7458</v>
      </c>
      <c r="B1320" s="928" t="s">
        <v>1835</v>
      </c>
      <c r="C1320" s="929" t="s">
        <v>5821</v>
      </c>
      <c r="D1320" s="927" t="s">
        <v>1835</v>
      </c>
      <c r="E1320" s="927" t="s">
        <v>5121</v>
      </c>
      <c r="F1320" s="12" t="s">
        <v>2147</v>
      </c>
      <c r="G1320" s="80">
        <v>1</v>
      </c>
      <c r="H1320" s="927" t="s">
        <v>6682</v>
      </c>
      <c r="I1320" s="15" t="s">
        <v>1050</v>
      </c>
      <c r="J1320" s="13"/>
      <c r="K1320" s="994">
        <v>1</v>
      </c>
      <c r="L1320" s="941"/>
      <c r="M1320" s="941"/>
    </row>
    <row r="1321" spans="1:13" s="4" customFormat="1" ht="11.25" x14ac:dyDescent="0.25">
      <c r="A1321" s="927"/>
      <c r="B1321" s="928"/>
      <c r="C1321" s="929"/>
      <c r="D1321" s="927"/>
      <c r="E1321" s="927"/>
      <c r="F1321" s="12" t="s">
        <v>2148</v>
      </c>
      <c r="G1321" s="80">
        <v>30</v>
      </c>
      <c r="H1321" s="927"/>
      <c r="I1321" s="15" t="s">
        <v>1050</v>
      </c>
      <c r="J1321" s="13"/>
      <c r="K1321" s="994"/>
      <c r="L1321" s="944"/>
      <c r="M1321" s="944"/>
    </row>
    <row r="1322" spans="1:13" s="4" customFormat="1" ht="11.25" x14ac:dyDescent="0.25">
      <c r="A1322" s="927"/>
      <c r="B1322" s="928"/>
      <c r="C1322" s="929"/>
      <c r="D1322" s="927"/>
      <c r="E1322" s="927"/>
      <c r="F1322" s="12" t="s">
        <v>2097</v>
      </c>
      <c r="G1322" s="80">
        <v>10</v>
      </c>
      <c r="H1322" s="927"/>
      <c r="I1322" s="15" t="s">
        <v>1050</v>
      </c>
      <c r="J1322" s="13"/>
      <c r="K1322" s="994"/>
      <c r="L1322" s="944"/>
      <c r="M1322" s="944"/>
    </row>
    <row r="1323" spans="1:13" s="4" customFormat="1" ht="11.25" x14ac:dyDescent="0.25">
      <c r="A1323" s="927"/>
      <c r="B1323" s="928"/>
      <c r="C1323" s="929"/>
      <c r="D1323" s="927"/>
      <c r="E1323" s="927"/>
      <c r="F1323" s="12" t="s">
        <v>2098</v>
      </c>
      <c r="G1323" s="80">
        <v>54</v>
      </c>
      <c r="H1323" s="927"/>
      <c r="I1323" s="15" t="s">
        <v>2099</v>
      </c>
      <c r="J1323" s="13"/>
      <c r="K1323" s="994"/>
      <c r="L1323" s="944"/>
      <c r="M1323" s="944"/>
    </row>
    <row r="1324" spans="1:13" s="4" customFormat="1" ht="11.25" x14ac:dyDescent="0.25">
      <c r="A1324" s="927"/>
      <c r="B1324" s="928"/>
      <c r="C1324" s="929"/>
      <c r="D1324" s="927"/>
      <c r="E1324" s="927"/>
      <c r="F1324" s="12" t="s">
        <v>2096</v>
      </c>
      <c r="G1324" s="80">
        <v>2</v>
      </c>
      <c r="H1324" s="927"/>
      <c r="I1324" s="15" t="s">
        <v>2099</v>
      </c>
      <c r="J1324" s="13"/>
      <c r="K1324" s="994"/>
      <c r="L1324" s="944"/>
      <c r="M1324" s="944"/>
    </row>
    <row r="1325" spans="1:13" s="4" customFormat="1" ht="11.25" x14ac:dyDescent="0.25">
      <c r="A1325" s="927"/>
      <c r="B1325" s="928"/>
      <c r="C1325" s="929"/>
      <c r="D1325" s="927"/>
      <c r="E1325" s="927"/>
      <c r="F1325" s="12" t="s">
        <v>2102</v>
      </c>
      <c r="G1325" s="80">
        <v>5</v>
      </c>
      <c r="H1325" s="927"/>
      <c r="I1325" s="15" t="s">
        <v>2099</v>
      </c>
      <c r="J1325" s="13" t="s">
        <v>2103</v>
      </c>
      <c r="K1325" s="994"/>
      <c r="L1325" s="944"/>
      <c r="M1325" s="944"/>
    </row>
    <row r="1326" spans="1:13" s="4" customFormat="1" ht="11.25" x14ac:dyDescent="0.25">
      <c r="A1326" s="927"/>
      <c r="B1326" s="928"/>
      <c r="C1326" s="929"/>
      <c r="D1326" s="927"/>
      <c r="E1326" s="927"/>
      <c r="F1326" s="12" t="s">
        <v>2094</v>
      </c>
      <c r="G1326" s="80">
        <v>1</v>
      </c>
      <c r="H1326" s="927"/>
      <c r="I1326" s="15" t="s">
        <v>1050</v>
      </c>
      <c r="J1326" s="13"/>
      <c r="K1326" s="994"/>
      <c r="L1326" s="942"/>
      <c r="M1326" s="942"/>
    </row>
    <row r="1327" spans="1:13" s="4" customFormat="1" ht="22.5" x14ac:dyDescent="0.25">
      <c r="A1327" s="927" t="s">
        <v>7459</v>
      </c>
      <c r="B1327" s="928" t="s">
        <v>1835</v>
      </c>
      <c r="C1327" s="929" t="s">
        <v>5821</v>
      </c>
      <c r="D1327" s="927" t="s">
        <v>1835</v>
      </c>
      <c r="E1327" s="927" t="s">
        <v>5121</v>
      </c>
      <c r="F1327" s="12" t="s">
        <v>2149</v>
      </c>
      <c r="G1327" s="80">
        <v>1</v>
      </c>
      <c r="H1327" s="927" t="s">
        <v>6682</v>
      </c>
      <c r="I1327" s="15" t="s">
        <v>1050</v>
      </c>
      <c r="J1327" s="13"/>
      <c r="K1327" s="994">
        <v>1</v>
      </c>
      <c r="L1327" s="943"/>
      <c r="M1327" s="943"/>
    </row>
    <row r="1328" spans="1:13" s="4" customFormat="1" ht="11.25" x14ac:dyDescent="0.25">
      <c r="A1328" s="927"/>
      <c r="B1328" s="928"/>
      <c r="C1328" s="929"/>
      <c r="D1328" s="927"/>
      <c r="E1328" s="927"/>
      <c r="F1328" s="12" t="s">
        <v>2148</v>
      </c>
      <c r="G1328" s="80">
        <v>18</v>
      </c>
      <c r="H1328" s="927"/>
      <c r="I1328" s="15" t="s">
        <v>1050</v>
      </c>
      <c r="J1328" s="13"/>
      <c r="K1328" s="994"/>
      <c r="L1328" s="943"/>
      <c r="M1328" s="943"/>
    </row>
    <row r="1329" spans="1:13" s="4" customFormat="1" ht="11.25" x14ac:dyDescent="0.25">
      <c r="A1329" s="927"/>
      <c r="B1329" s="928"/>
      <c r="C1329" s="929"/>
      <c r="D1329" s="927"/>
      <c r="E1329" s="927"/>
      <c r="F1329" s="12" t="s">
        <v>2097</v>
      </c>
      <c r="G1329" s="80">
        <v>8</v>
      </c>
      <c r="H1329" s="927"/>
      <c r="I1329" s="15" t="s">
        <v>1050</v>
      </c>
      <c r="J1329" s="13"/>
      <c r="K1329" s="994"/>
      <c r="L1329" s="943"/>
      <c r="M1329" s="943"/>
    </row>
    <row r="1330" spans="1:13" s="4" customFormat="1" ht="11.25" x14ac:dyDescent="0.25">
      <c r="A1330" s="927"/>
      <c r="B1330" s="928"/>
      <c r="C1330" s="929"/>
      <c r="D1330" s="927"/>
      <c r="E1330" s="927"/>
      <c r="F1330" s="12" t="s">
        <v>2096</v>
      </c>
      <c r="G1330" s="80">
        <v>2</v>
      </c>
      <c r="H1330" s="927"/>
      <c r="I1330" s="15" t="s">
        <v>2099</v>
      </c>
      <c r="J1330" s="13"/>
      <c r="K1330" s="994"/>
      <c r="L1330" s="943"/>
      <c r="M1330" s="943"/>
    </row>
    <row r="1331" spans="1:13" s="4" customFormat="1" ht="11.25" x14ac:dyDescent="0.25">
      <c r="A1331" s="927"/>
      <c r="B1331" s="928"/>
      <c r="C1331" s="929"/>
      <c r="D1331" s="927"/>
      <c r="E1331" s="927"/>
      <c r="F1331" s="12" t="s">
        <v>2098</v>
      </c>
      <c r="G1331" s="80">
        <v>25</v>
      </c>
      <c r="H1331" s="927"/>
      <c r="I1331" s="15" t="s">
        <v>2099</v>
      </c>
      <c r="J1331" s="13"/>
      <c r="K1331" s="994"/>
      <c r="L1331" s="943"/>
      <c r="M1331" s="943"/>
    </row>
    <row r="1332" spans="1:13" s="4" customFormat="1" ht="11.25" x14ac:dyDescent="0.25">
      <c r="A1332" s="927"/>
      <c r="B1332" s="928"/>
      <c r="C1332" s="929"/>
      <c r="D1332" s="927"/>
      <c r="E1332" s="927"/>
      <c r="F1332" s="12" t="s">
        <v>2150</v>
      </c>
      <c r="G1332" s="80">
        <v>3</v>
      </c>
      <c r="H1332" s="927"/>
      <c r="I1332" s="15" t="s">
        <v>1050</v>
      </c>
      <c r="J1332" s="13"/>
      <c r="K1332" s="994"/>
      <c r="L1332" s="943"/>
      <c r="M1332" s="943"/>
    </row>
    <row r="1333" spans="1:13" s="4" customFormat="1" ht="11.25" x14ac:dyDescent="0.25">
      <c r="A1333" s="927"/>
      <c r="B1333" s="928"/>
      <c r="C1333" s="929"/>
      <c r="D1333" s="927"/>
      <c r="E1333" s="927"/>
      <c r="F1333" s="12" t="s">
        <v>2102</v>
      </c>
      <c r="G1333" s="80">
        <v>3</v>
      </c>
      <c r="H1333" s="927"/>
      <c r="I1333" s="15" t="s">
        <v>2099</v>
      </c>
      <c r="J1333" s="13" t="s">
        <v>2103</v>
      </c>
      <c r="K1333" s="994"/>
      <c r="L1333" s="943"/>
      <c r="M1333" s="943"/>
    </row>
    <row r="1334" spans="1:13" s="4" customFormat="1" ht="22.5" x14ac:dyDescent="0.25">
      <c r="A1334" s="927" t="s">
        <v>7460</v>
      </c>
      <c r="B1334" s="928" t="s">
        <v>1835</v>
      </c>
      <c r="C1334" s="929" t="s">
        <v>5821</v>
      </c>
      <c r="D1334" s="927" t="s">
        <v>1835</v>
      </c>
      <c r="E1334" s="927" t="s">
        <v>5121</v>
      </c>
      <c r="F1334" s="12" t="s">
        <v>2151</v>
      </c>
      <c r="G1334" s="80">
        <v>1</v>
      </c>
      <c r="H1334" s="927" t="s">
        <v>6682</v>
      </c>
      <c r="I1334" s="15" t="s">
        <v>1050</v>
      </c>
      <c r="J1334" s="13"/>
      <c r="K1334" s="994">
        <v>1</v>
      </c>
      <c r="L1334" s="943"/>
      <c r="M1334" s="943"/>
    </row>
    <row r="1335" spans="1:13" s="4" customFormat="1" ht="11.25" x14ac:dyDescent="0.25">
      <c r="A1335" s="927"/>
      <c r="B1335" s="928"/>
      <c r="C1335" s="929"/>
      <c r="D1335" s="927"/>
      <c r="E1335" s="927"/>
      <c r="F1335" s="12" t="s">
        <v>2152</v>
      </c>
      <c r="G1335" s="80">
        <v>3</v>
      </c>
      <c r="H1335" s="927"/>
      <c r="I1335" s="15" t="s">
        <v>1050</v>
      </c>
      <c r="J1335" s="13"/>
      <c r="K1335" s="994"/>
      <c r="L1335" s="943"/>
      <c r="M1335" s="943"/>
    </row>
    <row r="1336" spans="1:13" s="4" customFormat="1" ht="11.25" x14ac:dyDescent="0.25">
      <c r="A1336" s="927"/>
      <c r="B1336" s="928"/>
      <c r="C1336" s="929"/>
      <c r="D1336" s="927"/>
      <c r="E1336" s="927"/>
      <c r="F1336" s="12" t="s">
        <v>2148</v>
      </c>
      <c r="G1336" s="80">
        <v>33</v>
      </c>
      <c r="H1336" s="927"/>
      <c r="I1336" s="15" t="s">
        <v>1050</v>
      </c>
      <c r="J1336" s="13"/>
      <c r="K1336" s="994"/>
      <c r="L1336" s="943"/>
      <c r="M1336" s="943"/>
    </row>
    <row r="1337" spans="1:13" s="4" customFormat="1" ht="11.25" x14ac:dyDescent="0.25">
      <c r="A1337" s="927"/>
      <c r="B1337" s="928"/>
      <c r="C1337" s="929"/>
      <c r="D1337" s="927"/>
      <c r="E1337" s="927"/>
      <c r="F1337" s="12" t="s">
        <v>2097</v>
      </c>
      <c r="G1337" s="80">
        <v>9</v>
      </c>
      <c r="H1337" s="927"/>
      <c r="I1337" s="15" t="s">
        <v>1050</v>
      </c>
      <c r="J1337" s="13"/>
      <c r="K1337" s="994"/>
      <c r="L1337" s="943"/>
      <c r="M1337" s="943"/>
    </row>
    <row r="1338" spans="1:13" s="4" customFormat="1" ht="11.25" x14ac:dyDescent="0.25">
      <c r="A1338" s="927"/>
      <c r="B1338" s="928"/>
      <c r="C1338" s="929"/>
      <c r="D1338" s="927"/>
      <c r="E1338" s="927"/>
      <c r="F1338" s="12" t="s">
        <v>2098</v>
      </c>
      <c r="G1338" s="80">
        <v>68</v>
      </c>
      <c r="H1338" s="927"/>
      <c r="I1338" s="15" t="s">
        <v>2099</v>
      </c>
      <c r="J1338" s="13"/>
      <c r="K1338" s="994"/>
      <c r="L1338" s="943"/>
      <c r="M1338" s="943"/>
    </row>
    <row r="1339" spans="1:13" s="4" customFormat="1" ht="11.25" x14ac:dyDescent="0.25">
      <c r="A1339" s="927"/>
      <c r="B1339" s="928"/>
      <c r="C1339" s="929"/>
      <c r="D1339" s="927"/>
      <c r="E1339" s="927"/>
      <c r="F1339" s="12" t="s">
        <v>2096</v>
      </c>
      <c r="G1339" s="80">
        <v>7</v>
      </c>
      <c r="H1339" s="927"/>
      <c r="I1339" s="15" t="s">
        <v>2099</v>
      </c>
      <c r="J1339" s="13"/>
      <c r="K1339" s="994"/>
      <c r="L1339" s="943"/>
      <c r="M1339" s="943"/>
    </row>
    <row r="1340" spans="1:13" s="4" customFormat="1" ht="11.25" x14ac:dyDescent="0.25">
      <c r="A1340" s="927"/>
      <c r="B1340" s="928"/>
      <c r="C1340" s="929"/>
      <c r="D1340" s="927"/>
      <c r="E1340" s="927"/>
      <c r="F1340" s="12" t="s">
        <v>2150</v>
      </c>
      <c r="G1340" s="80">
        <v>8</v>
      </c>
      <c r="H1340" s="927"/>
      <c r="I1340" s="15" t="s">
        <v>1050</v>
      </c>
      <c r="J1340" s="13"/>
      <c r="K1340" s="994"/>
      <c r="L1340" s="943"/>
      <c r="M1340" s="943"/>
    </row>
    <row r="1341" spans="1:13" s="4" customFormat="1" ht="11.25" x14ac:dyDescent="0.25">
      <c r="A1341" s="927"/>
      <c r="B1341" s="928"/>
      <c r="C1341" s="929"/>
      <c r="D1341" s="927"/>
      <c r="E1341" s="927"/>
      <c r="F1341" s="12" t="s">
        <v>2102</v>
      </c>
      <c r="G1341" s="80">
        <v>3</v>
      </c>
      <c r="H1341" s="927"/>
      <c r="I1341" s="15" t="s">
        <v>2099</v>
      </c>
      <c r="J1341" s="13" t="s">
        <v>2103</v>
      </c>
      <c r="K1341" s="994"/>
      <c r="L1341" s="943"/>
      <c r="M1341" s="943"/>
    </row>
    <row r="1342" spans="1:13" s="4" customFormat="1" ht="11.25" x14ac:dyDescent="0.25">
      <c r="A1342" s="927"/>
      <c r="B1342" s="928"/>
      <c r="C1342" s="929"/>
      <c r="D1342" s="927"/>
      <c r="E1342" s="927"/>
      <c r="F1342" s="12" t="s">
        <v>2094</v>
      </c>
      <c r="G1342" s="80">
        <v>1</v>
      </c>
      <c r="H1342" s="927"/>
      <c r="I1342" s="15" t="s">
        <v>1050</v>
      </c>
      <c r="J1342" s="13"/>
      <c r="K1342" s="994"/>
      <c r="L1342" s="943"/>
      <c r="M1342" s="943"/>
    </row>
    <row r="1343" spans="1:13" s="4" customFormat="1" ht="22.5" x14ac:dyDescent="0.25">
      <c r="A1343" s="927" t="s">
        <v>7461</v>
      </c>
      <c r="B1343" s="928" t="s">
        <v>1835</v>
      </c>
      <c r="C1343" s="929" t="s">
        <v>5821</v>
      </c>
      <c r="D1343" s="927" t="s">
        <v>1835</v>
      </c>
      <c r="E1343" s="927" t="s">
        <v>5121</v>
      </c>
      <c r="F1343" s="12" t="s">
        <v>2153</v>
      </c>
      <c r="G1343" s="80">
        <v>1</v>
      </c>
      <c r="H1343" s="927" t="s">
        <v>6682</v>
      </c>
      <c r="I1343" s="15" t="s">
        <v>1050</v>
      </c>
      <c r="J1343" s="13"/>
      <c r="K1343" s="994">
        <v>1</v>
      </c>
      <c r="L1343" s="943"/>
      <c r="M1343" s="943"/>
    </row>
    <row r="1344" spans="1:13" s="4" customFormat="1" ht="11.25" x14ac:dyDescent="0.25">
      <c r="A1344" s="927"/>
      <c r="B1344" s="928"/>
      <c r="C1344" s="929"/>
      <c r="D1344" s="927"/>
      <c r="E1344" s="927"/>
      <c r="F1344" s="12" t="s">
        <v>2148</v>
      </c>
      <c r="G1344" s="80">
        <v>12</v>
      </c>
      <c r="H1344" s="927"/>
      <c r="I1344" s="15" t="s">
        <v>1050</v>
      </c>
      <c r="J1344" s="13"/>
      <c r="K1344" s="994"/>
      <c r="L1344" s="943"/>
      <c r="M1344" s="943"/>
    </row>
    <row r="1345" spans="1:13" s="4" customFormat="1" ht="11.25" x14ac:dyDescent="0.25">
      <c r="A1345" s="927"/>
      <c r="B1345" s="928"/>
      <c r="C1345" s="929"/>
      <c r="D1345" s="927"/>
      <c r="E1345" s="927"/>
      <c r="F1345" s="12" t="s">
        <v>2097</v>
      </c>
      <c r="G1345" s="80">
        <v>3</v>
      </c>
      <c r="H1345" s="927"/>
      <c r="I1345" s="15" t="s">
        <v>1050</v>
      </c>
      <c r="J1345" s="13"/>
      <c r="K1345" s="994"/>
      <c r="L1345" s="943"/>
      <c r="M1345" s="943"/>
    </row>
    <row r="1346" spans="1:13" s="4" customFormat="1" ht="11.25" x14ac:dyDescent="0.25">
      <c r="A1346" s="927"/>
      <c r="B1346" s="928"/>
      <c r="C1346" s="929"/>
      <c r="D1346" s="927"/>
      <c r="E1346" s="927"/>
      <c r="F1346" s="12" t="s">
        <v>2098</v>
      </c>
      <c r="G1346" s="80">
        <v>7</v>
      </c>
      <c r="H1346" s="927"/>
      <c r="I1346" s="15" t="s">
        <v>2099</v>
      </c>
      <c r="J1346" s="13"/>
      <c r="K1346" s="994"/>
      <c r="L1346" s="943"/>
      <c r="M1346" s="943"/>
    </row>
    <row r="1347" spans="1:13" s="4" customFormat="1" ht="11.25" x14ac:dyDescent="0.25">
      <c r="A1347" s="927"/>
      <c r="B1347" s="928"/>
      <c r="C1347" s="929"/>
      <c r="D1347" s="927"/>
      <c r="E1347" s="927"/>
      <c r="F1347" s="12" t="s">
        <v>2096</v>
      </c>
      <c r="G1347" s="80">
        <v>5</v>
      </c>
      <c r="H1347" s="927"/>
      <c r="I1347" s="15" t="s">
        <v>2099</v>
      </c>
      <c r="J1347" s="13"/>
      <c r="K1347" s="994"/>
      <c r="L1347" s="943"/>
      <c r="M1347" s="943"/>
    </row>
    <row r="1348" spans="1:13" s="4" customFormat="1" ht="11.25" x14ac:dyDescent="0.25">
      <c r="A1348" s="927"/>
      <c r="B1348" s="928"/>
      <c r="C1348" s="929"/>
      <c r="D1348" s="927"/>
      <c r="E1348" s="927"/>
      <c r="F1348" s="12" t="s">
        <v>2150</v>
      </c>
      <c r="G1348" s="80">
        <v>1</v>
      </c>
      <c r="H1348" s="927"/>
      <c r="I1348" s="15" t="s">
        <v>1050</v>
      </c>
      <c r="J1348" s="13"/>
      <c r="K1348" s="994"/>
      <c r="L1348" s="943"/>
      <c r="M1348" s="943"/>
    </row>
    <row r="1349" spans="1:13" s="4" customFormat="1" ht="11.25" x14ac:dyDescent="0.25">
      <c r="A1349" s="927"/>
      <c r="B1349" s="928"/>
      <c r="C1349" s="929"/>
      <c r="D1349" s="927"/>
      <c r="E1349" s="927"/>
      <c r="F1349" s="12" t="s">
        <v>2102</v>
      </c>
      <c r="G1349" s="80">
        <v>4</v>
      </c>
      <c r="H1349" s="927"/>
      <c r="I1349" s="15" t="s">
        <v>2099</v>
      </c>
      <c r="J1349" s="13" t="s">
        <v>2103</v>
      </c>
      <c r="K1349" s="994"/>
      <c r="L1349" s="943"/>
      <c r="M1349" s="943"/>
    </row>
    <row r="1350" spans="1:13" s="4" customFormat="1" ht="11.25" x14ac:dyDescent="0.25">
      <c r="A1350" s="927"/>
      <c r="B1350" s="928"/>
      <c r="C1350" s="929"/>
      <c r="D1350" s="927"/>
      <c r="E1350" s="927"/>
      <c r="F1350" s="12" t="s">
        <v>2094</v>
      </c>
      <c r="G1350" s="80">
        <v>1</v>
      </c>
      <c r="H1350" s="927"/>
      <c r="I1350" s="15" t="s">
        <v>1050</v>
      </c>
      <c r="J1350" s="13"/>
      <c r="K1350" s="994"/>
      <c r="L1350" s="943"/>
      <c r="M1350" s="943"/>
    </row>
    <row r="1351" spans="1:13" s="4" customFormat="1" ht="33.75" x14ac:dyDescent="0.25">
      <c r="A1351" s="154" t="s">
        <v>7462</v>
      </c>
      <c r="B1351" s="155" t="s">
        <v>1835</v>
      </c>
      <c r="C1351" s="301" t="s">
        <v>5821</v>
      </c>
      <c r="D1351" s="154" t="s">
        <v>1835</v>
      </c>
      <c r="E1351" s="154" t="s">
        <v>5120</v>
      </c>
      <c r="F1351" s="12" t="s">
        <v>2154</v>
      </c>
      <c r="G1351" s="80">
        <v>3</v>
      </c>
      <c r="H1351" s="365" t="s">
        <v>6682</v>
      </c>
      <c r="I1351" s="15" t="s">
        <v>1118</v>
      </c>
      <c r="J1351" s="13"/>
      <c r="K1351" s="168">
        <v>1</v>
      </c>
      <c r="L1351" s="833"/>
      <c r="M1351" s="866"/>
    </row>
    <row r="1352" spans="1:13" s="4" customFormat="1" ht="22.5" x14ac:dyDescent="0.25">
      <c r="A1352" s="927" t="s">
        <v>7463</v>
      </c>
      <c r="B1352" s="928" t="s">
        <v>1835</v>
      </c>
      <c r="C1352" s="929" t="s">
        <v>5821</v>
      </c>
      <c r="D1352" s="927" t="s">
        <v>1835</v>
      </c>
      <c r="E1352" s="927" t="s">
        <v>5120</v>
      </c>
      <c r="F1352" s="12" t="s">
        <v>2155</v>
      </c>
      <c r="G1352" s="80">
        <v>1</v>
      </c>
      <c r="H1352" s="927" t="s">
        <v>6682</v>
      </c>
      <c r="I1352" s="15" t="s">
        <v>1050</v>
      </c>
      <c r="J1352" s="13"/>
      <c r="K1352" s="945">
        <v>1</v>
      </c>
      <c r="L1352" s="943"/>
      <c r="M1352" s="943"/>
    </row>
    <row r="1353" spans="1:13" s="4" customFormat="1" ht="11.25" x14ac:dyDescent="0.25">
      <c r="A1353" s="927"/>
      <c r="B1353" s="928"/>
      <c r="C1353" s="929"/>
      <c r="D1353" s="927"/>
      <c r="E1353" s="927"/>
      <c r="F1353" s="12" t="s">
        <v>2148</v>
      </c>
      <c r="G1353" s="80">
        <v>27</v>
      </c>
      <c r="H1353" s="927"/>
      <c r="I1353" s="15" t="s">
        <v>1050</v>
      </c>
      <c r="J1353" s="13"/>
      <c r="K1353" s="945"/>
      <c r="L1353" s="943"/>
      <c r="M1353" s="943"/>
    </row>
    <row r="1354" spans="1:13" s="4" customFormat="1" ht="11.25" x14ac:dyDescent="0.25">
      <c r="A1354" s="927"/>
      <c r="B1354" s="928"/>
      <c r="C1354" s="929"/>
      <c r="D1354" s="927"/>
      <c r="E1354" s="927"/>
      <c r="F1354" s="12" t="s">
        <v>2097</v>
      </c>
      <c r="G1354" s="80">
        <v>7</v>
      </c>
      <c r="H1354" s="927"/>
      <c r="I1354" s="15" t="s">
        <v>1050</v>
      </c>
      <c r="J1354" s="13"/>
      <c r="K1354" s="945"/>
      <c r="L1354" s="943"/>
      <c r="M1354" s="943"/>
    </row>
    <row r="1355" spans="1:13" s="4" customFormat="1" ht="11.25" x14ac:dyDescent="0.25">
      <c r="A1355" s="927"/>
      <c r="B1355" s="928"/>
      <c r="C1355" s="929"/>
      <c r="D1355" s="927"/>
      <c r="E1355" s="927"/>
      <c r="F1355" s="12" t="s">
        <v>2098</v>
      </c>
      <c r="G1355" s="80">
        <v>33</v>
      </c>
      <c r="H1355" s="927"/>
      <c r="I1355" s="15" t="s">
        <v>2099</v>
      </c>
      <c r="J1355" s="13"/>
      <c r="K1355" s="945"/>
      <c r="L1355" s="943"/>
      <c r="M1355" s="943"/>
    </row>
    <row r="1356" spans="1:13" s="4" customFormat="1" ht="11.25" x14ac:dyDescent="0.25">
      <c r="A1356" s="927"/>
      <c r="B1356" s="928"/>
      <c r="C1356" s="929"/>
      <c r="D1356" s="927"/>
      <c r="E1356" s="927"/>
      <c r="F1356" s="12" t="s">
        <v>2096</v>
      </c>
      <c r="G1356" s="80">
        <v>2</v>
      </c>
      <c r="H1356" s="927"/>
      <c r="I1356" s="15" t="s">
        <v>2099</v>
      </c>
      <c r="J1356" s="13"/>
      <c r="K1356" s="945"/>
      <c r="L1356" s="943"/>
      <c r="M1356" s="943"/>
    </row>
    <row r="1357" spans="1:13" s="4" customFormat="1" ht="11.25" x14ac:dyDescent="0.25">
      <c r="A1357" s="927"/>
      <c r="B1357" s="928"/>
      <c r="C1357" s="929"/>
      <c r="D1357" s="927"/>
      <c r="E1357" s="927"/>
      <c r="F1357" s="12" t="s">
        <v>2150</v>
      </c>
      <c r="G1357" s="80">
        <v>14</v>
      </c>
      <c r="H1357" s="927"/>
      <c r="I1357" s="15" t="s">
        <v>1050</v>
      </c>
      <c r="J1357" s="13"/>
      <c r="K1357" s="945"/>
      <c r="L1357" s="943"/>
      <c r="M1357" s="943"/>
    </row>
    <row r="1358" spans="1:13" s="4" customFormat="1" ht="11.25" x14ac:dyDescent="0.25">
      <c r="A1358" s="927"/>
      <c r="B1358" s="928"/>
      <c r="C1358" s="929"/>
      <c r="D1358" s="927"/>
      <c r="E1358" s="927"/>
      <c r="F1358" s="12" t="s">
        <v>2102</v>
      </c>
      <c r="G1358" s="80">
        <v>5</v>
      </c>
      <c r="H1358" s="927"/>
      <c r="I1358" s="15" t="s">
        <v>2099</v>
      </c>
      <c r="J1358" s="13" t="s">
        <v>2103</v>
      </c>
      <c r="K1358" s="945"/>
      <c r="L1358" s="943"/>
      <c r="M1358" s="943"/>
    </row>
    <row r="1359" spans="1:13" s="4" customFormat="1" ht="11.25" x14ac:dyDescent="0.25">
      <c r="A1359" s="927"/>
      <c r="B1359" s="928"/>
      <c r="C1359" s="929"/>
      <c r="D1359" s="927"/>
      <c r="E1359" s="927"/>
      <c r="F1359" s="12" t="s">
        <v>2094</v>
      </c>
      <c r="G1359" s="80">
        <v>1</v>
      </c>
      <c r="H1359" s="927"/>
      <c r="I1359" s="15" t="s">
        <v>1050</v>
      </c>
      <c r="J1359" s="13"/>
      <c r="K1359" s="945"/>
      <c r="L1359" s="943"/>
      <c r="M1359" s="943"/>
    </row>
    <row r="1360" spans="1:13" s="4" customFormat="1" ht="22.5" x14ac:dyDescent="0.25">
      <c r="A1360" s="927" t="s">
        <v>7464</v>
      </c>
      <c r="B1360" s="928" t="s">
        <v>1835</v>
      </c>
      <c r="C1360" s="929" t="s">
        <v>5821</v>
      </c>
      <c r="D1360" s="927" t="s">
        <v>1835</v>
      </c>
      <c r="E1360" s="927" t="s">
        <v>5120</v>
      </c>
      <c r="F1360" s="12" t="s">
        <v>2156</v>
      </c>
      <c r="G1360" s="80">
        <v>1</v>
      </c>
      <c r="H1360" s="927" t="s">
        <v>6682</v>
      </c>
      <c r="I1360" s="15" t="s">
        <v>1050</v>
      </c>
      <c r="J1360" s="13"/>
      <c r="K1360" s="945">
        <v>1</v>
      </c>
      <c r="L1360" s="943"/>
      <c r="M1360" s="943"/>
    </row>
    <row r="1361" spans="1:13" s="4" customFormat="1" ht="11.25" x14ac:dyDescent="0.25">
      <c r="A1361" s="927"/>
      <c r="B1361" s="928"/>
      <c r="C1361" s="929"/>
      <c r="D1361" s="927"/>
      <c r="E1361" s="927"/>
      <c r="F1361" s="12" t="s">
        <v>2148</v>
      </c>
      <c r="G1361" s="80">
        <v>24</v>
      </c>
      <c r="H1361" s="927"/>
      <c r="I1361" s="15" t="s">
        <v>1050</v>
      </c>
      <c r="J1361" s="13"/>
      <c r="K1361" s="945"/>
      <c r="L1361" s="943"/>
      <c r="M1361" s="943"/>
    </row>
    <row r="1362" spans="1:13" s="4" customFormat="1" ht="11.25" x14ac:dyDescent="0.25">
      <c r="A1362" s="927"/>
      <c r="B1362" s="928"/>
      <c r="C1362" s="929"/>
      <c r="D1362" s="927"/>
      <c r="E1362" s="927"/>
      <c r="F1362" s="12" t="s">
        <v>2097</v>
      </c>
      <c r="G1362" s="80">
        <v>6</v>
      </c>
      <c r="H1362" s="927"/>
      <c r="I1362" s="15" t="s">
        <v>1050</v>
      </c>
      <c r="J1362" s="13"/>
      <c r="K1362" s="945"/>
      <c r="L1362" s="943"/>
      <c r="M1362" s="943"/>
    </row>
    <row r="1363" spans="1:13" s="4" customFormat="1" ht="11.25" x14ac:dyDescent="0.25">
      <c r="A1363" s="927"/>
      <c r="B1363" s="928"/>
      <c r="C1363" s="929"/>
      <c r="D1363" s="927"/>
      <c r="E1363" s="927"/>
      <c r="F1363" s="12" t="s">
        <v>2098</v>
      </c>
      <c r="G1363" s="80">
        <v>13</v>
      </c>
      <c r="H1363" s="927"/>
      <c r="I1363" s="15" t="s">
        <v>2099</v>
      </c>
      <c r="J1363" s="13"/>
      <c r="K1363" s="945"/>
      <c r="L1363" s="943"/>
      <c r="M1363" s="943"/>
    </row>
    <row r="1364" spans="1:13" s="4" customFormat="1" ht="11.25" x14ac:dyDescent="0.25">
      <c r="A1364" s="927"/>
      <c r="B1364" s="928"/>
      <c r="C1364" s="929"/>
      <c r="D1364" s="927"/>
      <c r="E1364" s="927"/>
      <c r="F1364" s="12" t="s">
        <v>2096</v>
      </c>
      <c r="G1364" s="80">
        <v>4</v>
      </c>
      <c r="H1364" s="927"/>
      <c r="I1364" s="15" t="s">
        <v>2099</v>
      </c>
      <c r="J1364" s="13"/>
      <c r="K1364" s="945"/>
      <c r="L1364" s="943"/>
      <c r="M1364" s="943"/>
    </row>
    <row r="1365" spans="1:13" s="4" customFormat="1" ht="11.25" x14ac:dyDescent="0.25">
      <c r="A1365" s="927"/>
      <c r="B1365" s="928"/>
      <c r="C1365" s="929"/>
      <c r="D1365" s="927"/>
      <c r="E1365" s="927"/>
      <c r="F1365" s="12" t="s">
        <v>2150</v>
      </c>
      <c r="G1365" s="80">
        <v>34</v>
      </c>
      <c r="H1365" s="927"/>
      <c r="I1365" s="15" t="s">
        <v>1050</v>
      </c>
      <c r="J1365" s="13"/>
      <c r="K1365" s="945"/>
      <c r="L1365" s="943"/>
      <c r="M1365" s="943"/>
    </row>
    <row r="1366" spans="1:13" s="4" customFormat="1" ht="11.25" x14ac:dyDescent="0.25">
      <c r="A1366" s="927"/>
      <c r="B1366" s="928"/>
      <c r="C1366" s="929"/>
      <c r="D1366" s="927"/>
      <c r="E1366" s="927"/>
      <c r="F1366" s="12" t="s">
        <v>2102</v>
      </c>
      <c r="G1366" s="80">
        <v>2</v>
      </c>
      <c r="H1366" s="927"/>
      <c r="I1366" s="15" t="s">
        <v>2099</v>
      </c>
      <c r="J1366" s="13" t="s">
        <v>2103</v>
      </c>
      <c r="K1366" s="945"/>
      <c r="L1366" s="943"/>
      <c r="M1366" s="943"/>
    </row>
    <row r="1367" spans="1:13" s="4" customFormat="1" ht="22.5" x14ac:dyDescent="0.25">
      <c r="A1367" s="927" t="s">
        <v>7465</v>
      </c>
      <c r="B1367" s="928" t="s">
        <v>1835</v>
      </c>
      <c r="C1367" s="929" t="s">
        <v>5821</v>
      </c>
      <c r="D1367" s="927" t="s">
        <v>1835</v>
      </c>
      <c r="E1367" s="927" t="s">
        <v>5120</v>
      </c>
      <c r="F1367" s="12" t="s">
        <v>2157</v>
      </c>
      <c r="G1367" s="80">
        <v>1</v>
      </c>
      <c r="H1367" s="927" t="s">
        <v>6682</v>
      </c>
      <c r="I1367" s="15" t="s">
        <v>1050</v>
      </c>
      <c r="J1367" s="13"/>
      <c r="K1367" s="945">
        <v>1</v>
      </c>
      <c r="L1367" s="943"/>
      <c r="M1367" s="943"/>
    </row>
    <row r="1368" spans="1:13" s="4" customFormat="1" ht="11.25" x14ac:dyDescent="0.25">
      <c r="A1368" s="927"/>
      <c r="B1368" s="928"/>
      <c r="C1368" s="929"/>
      <c r="D1368" s="927"/>
      <c r="E1368" s="927"/>
      <c r="F1368" s="12" t="s">
        <v>2148</v>
      </c>
      <c r="G1368" s="80">
        <v>6</v>
      </c>
      <c r="H1368" s="927"/>
      <c r="I1368" s="15" t="s">
        <v>1050</v>
      </c>
      <c r="J1368" s="13"/>
      <c r="K1368" s="945"/>
      <c r="L1368" s="943"/>
      <c r="M1368" s="943"/>
    </row>
    <row r="1369" spans="1:13" s="4" customFormat="1" ht="11.25" x14ac:dyDescent="0.25">
      <c r="A1369" s="927"/>
      <c r="B1369" s="928"/>
      <c r="C1369" s="929"/>
      <c r="D1369" s="927"/>
      <c r="E1369" s="927"/>
      <c r="F1369" s="12" t="s">
        <v>2097</v>
      </c>
      <c r="G1369" s="80">
        <v>2</v>
      </c>
      <c r="H1369" s="927"/>
      <c r="I1369" s="15" t="s">
        <v>1050</v>
      </c>
      <c r="J1369" s="13"/>
      <c r="K1369" s="945"/>
      <c r="L1369" s="943"/>
      <c r="M1369" s="943"/>
    </row>
    <row r="1370" spans="1:13" s="4" customFormat="1" ht="11.25" x14ac:dyDescent="0.25">
      <c r="A1370" s="927"/>
      <c r="B1370" s="928"/>
      <c r="C1370" s="929"/>
      <c r="D1370" s="927"/>
      <c r="E1370" s="927"/>
      <c r="F1370" s="12" t="s">
        <v>2096</v>
      </c>
      <c r="G1370" s="80">
        <v>3</v>
      </c>
      <c r="H1370" s="927"/>
      <c r="I1370" s="15" t="s">
        <v>2099</v>
      </c>
      <c r="J1370" s="13"/>
      <c r="K1370" s="945"/>
      <c r="L1370" s="943"/>
      <c r="M1370" s="943"/>
    </row>
    <row r="1371" spans="1:13" s="4" customFormat="1" ht="11.25" x14ac:dyDescent="0.25">
      <c r="A1371" s="927"/>
      <c r="B1371" s="928"/>
      <c r="C1371" s="929"/>
      <c r="D1371" s="927"/>
      <c r="E1371" s="927"/>
      <c r="F1371" s="12" t="s">
        <v>2150</v>
      </c>
      <c r="G1371" s="80">
        <v>13</v>
      </c>
      <c r="H1371" s="927"/>
      <c r="I1371" s="15" t="s">
        <v>1050</v>
      </c>
      <c r="J1371" s="13"/>
      <c r="K1371" s="945"/>
      <c r="L1371" s="943"/>
      <c r="M1371" s="943"/>
    </row>
    <row r="1372" spans="1:13" s="4" customFormat="1" ht="11.25" x14ac:dyDescent="0.25">
      <c r="A1372" s="927"/>
      <c r="B1372" s="928"/>
      <c r="C1372" s="929"/>
      <c r="D1372" s="927"/>
      <c r="E1372" s="927"/>
      <c r="F1372" s="12" t="s">
        <v>2102</v>
      </c>
      <c r="G1372" s="80">
        <v>2</v>
      </c>
      <c r="H1372" s="927"/>
      <c r="I1372" s="15" t="s">
        <v>2099</v>
      </c>
      <c r="J1372" s="13" t="s">
        <v>2103</v>
      </c>
      <c r="K1372" s="945"/>
      <c r="L1372" s="943"/>
      <c r="M1372" s="943"/>
    </row>
    <row r="1373" spans="1:13" s="4" customFormat="1" ht="11.25" x14ac:dyDescent="0.25">
      <c r="A1373" s="927"/>
      <c r="B1373" s="928"/>
      <c r="C1373" s="929"/>
      <c r="D1373" s="927"/>
      <c r="E1373" s="927"/>
      <c r="F1373" s="12" t="s">
        <v>2100</v>
      </c>
      <c r="G1373" s="80">
        <v>2</v>
      </c>
      <c r="H1373" s="927"/>
      <c r="I1373" s="15" t="s">
        <v>2099</v>
      </c>
      <c r="J1373" s="13"/>
      <c r="K1373" s="945"/>
      <c r="L1373" s="943"/>
      <c r="M1373" s="943"/>
    </row>
    <row r="1374" spans="1:13" s="4" customFormat="1" ht="11.25" x14ac:dyDescent="0.25">
      <c r="A1374" s="927"/>
      <c r="B1374" s="928"/>
      <c r="C1374" s="929"/>
      <c r="D1374" s="927"/>
      <c r="E1374" s="927"/>
      <c r="F1374" s="12" t="s">
        <v>2100</v>
      </c>
      <c r="G1374" s="80">
        <v>1</v>
      </c>
      <c r="H1374" s="927"/>
      <c r="I1374" s="15" t="s">
        <v>2099</v>
      </c>
      <c r="J1374" s="13"/>
      <c r="K1374" s="945"/>
      <c r="L1374" s="943"/>
      <c r="M1374" s="943"/>
    </row>
    <row r="1375" spans="1:13" s="4" customFormat="1" ht="22.5" x14ac:dyDescent="0.25">
      <c r="A1375" s="927" t="s">
        <v>7466</v>
      </c>
      <c r="B1375" s="928" t="s">
        <v>1835</v>
      </c>
      <c r="C1375" s="929" t="s">
        <v>5821</v>
      </c>
      <c r="D1375" s="927" t="s">
        <v>1835</v>
      </c>
      <c r="E1375" s="927" t="s">
        <v>5120</v>
      </c>
      <c r="F1375" s="12" t="s">
        <v>2158</v>
      </c>
      <c r="G1375" s="80">
        <v>1</v>
      </c>
      <c r="H1375" s="927" t="s">
        <v>6682</v>
      </c>
      <c r="I1375" s="15" t="s">
        <v>1050</v>
      </c>
      <c r="J1375" s="13"/>
      <c r="K1375" s="945">
        <v>1</v>
      </c>
      <c r="L1375" s="943"/>
      <c r="M1375" s="943"/>
    </row>
    <row r="1376" spans="1:13" s="4" customFormat="1" ht="11.25" x14ac:dyDescent="0.25">
      <c r="A1376" s="927"/>
      <c r="B1376" s="928"/>
      <c r="C1376" s="929"/>
      <c r="D1376" s="927"/>
      <c r="E1376" s="927"/>
      <c r="F1376" s="12" t="s">
        <v>2148</v>
      </c>
      <c r="G1376" s="80">
        <v>21</v>
      </c>
      <c r="H1376" s="927"/>
      <c r="I1376" s="15" t="s">
        <v>1050</v>
      </c>
      <c r="J1376" s="13"/>
      <c r="K1376" s="945"/>
      <c r="L1376" s="943"/>
      <c r="M1376" s="943"/>
    </row>
    <row r="1377" spans="1:13" s="4" customFormat="1" ht="11.25" x14ac:dyDescent="0.25">
      <c r="A1377" s="927"/>
      <c r="B1377" s="928"/>
      <c r="C1377" s="929"/>
      <c r="D1377" s="927"/>
      <c r="E1377" s="927"/>
      <c r="F1377" s="12" t="s">
        <v>2097</v>
      </c>
      <c r="G1377" s="80">
        <v>2</v>
      </c>
      <c r="H1377" s="927"/>
      <c r="I1377" s="15" t="s">
        <v>1050</v>
      </c>
      <c r="J1377" s="13"/>
      <c r="K1377" s="945"/>
      <c r="L1377" s="943"/>
      <c r="M1377" s="943"/>
    </row>
    <row r="1378" spans="1:13" s="4" customFormat="1" ht="11.25" x14ac:dyDescent="0.25">
      <c r="A1378" s="927"/>
      <c r="B1378" s="928"/>
      <c r="C1378" s="929"/>
      <c r="D1378" s="927"/>
      <c r="E1378" s="927"/>
      <c r="F1378" s="12" t="s">
        <v>2098</v>
      </c>
      <c r="G1378" s="80">
        <v>13</v>
      </c>
      <c r="H1378" s="927"/>
      <c r="I1378" s="15" t="s">
        <v>2099</v>
      </c>
      <c r="J1378" s="13"/>
      <c r="K1378" s="945"/>
      <c r="L1378" s="943"/>
      <c r="M1378" s="943"/>
    </row>
    <row r="1379" spans="1:13" s="4" customFormat="1" ht="11.25" x14ac:dyDescent="0.25">
      <c r="A1379" s="927"/>
      <c r="B1379" s="928"/>
      <c r="C1379" s="929"/>
      <c r="D1379" s="927"/>
      <c r="E1379" s="927"/>
      <c r="F1379" s="12" t="s">
        <v>2096</v>
      </c>
      <c r="G1379" s="80">
        <v>2</v>
      </c>
      <c r="H1379" s="927"/>
      <c r="I1379" s="15" t="s">
        <v>2099</v>
      </c>
      <c r="J1379" s="13"/>
      <c r="K1379" s="945"/>
      <c r="L1379" s="943"/>
      <c r="M1379" s="943"/>
    </row>
    <row r="1380" spans="1:13" s="4" customFormat="1" ht="11.25" x14ac:dyDescent="0.25">
      <c r="A1380" s="927"/>
      <c r="B1380" s="928"/>
      <c r="C1380" s="929"/>
      <c r="D1380" s="927"/>
      <c r="E1380" s="927"/>
      <c r="F1380" s="12" t="s">
        <v>2150</v>
      </c>
      <c r="G1380" s="80">
        <v>10</v>
      </c>
      <c r="H1380" s="927"/>
      <c r="I1380" s="15" t="s">
        <v>1050</v>
      </c>
      <c r="J1380" s="13"/>
      <c r="K1380" s="945"/>
      <c r="L1380" s="943"/>
      <c r="M1380" s="943"/>
    </row>
    <row r="1381" spans="1:13" s="4" customFormat="1" ht="11.25" x14ac:dyDescent="0.25">
      <c r="A1381" s="927"/>
      <c r="B1381" s="928"/>
      <c r="C1381" s="929"/>
      <c r="D1381" s="927"/>
      <c r="E1381" s="927"/>
      <c r="F1381" s="12" t="s">
        <v>2102</v>
      </c>
      <c r="G1381" s="80">
        <v>3</v>
      </c>
      <c r="H1381" s="927"/>
      <c r="I1381" s="15" t="s">
        <v>2099</v>
      </c>
      <c r="J1381" s="13" t="s">
        <v>2103</v>
      </c>
      <c r="K1381" s="945"/>
      <c r="L1381" s="943"/>
      <c r="M1381" s="943"/>
    </row>
    <row r="1382" spans="1:13" s="4" customFormat="1" ht="22.5" x14ac:dyDescent="0.25">
      <c r="A1382" s="927" t="s">
        <v>7467</v>
      </c>
      <c r="B1382" s="928" t="s">
        <v>1835</v>
      </c>
      <c r="C1382" s="929" t="s">
        <v>5821</v>
      </c>
      <c r="D1382" s="927" t="s">
        <v>1835</v>
      </c>
      <c r="E1382" s="927" t="s">
        <v>5120</v>
      </c>
      <c r="F1382" s="12" t="s">
        <v>2159</v>
      </c>
      <c r="G1382" s="80">
        <v>1</v>
      </c>
      <c r="H1382" s="927" t="s">
        <v>6682</v>
      </c>
      <c r="I1382" s="15" t="s">
        <v>1050</v>
      </c>
      <c r="J1382" s="13"/>
      <c r="K1382" s="945">
        <v>1</v>
      </c>
      <c r="L1382" s="943"/>
      <c r="M1382" s="943"/>
    </row>
    <row r="1383" spans="1:13" s="4" customFormat="1" ht="11.25" x14ac:dyDescent="0.25">
      <c r="A1383" s="927"/>
      <c r="B1383" s="928"/>
      <c r="C1383" s="929"/>
      <c r="D1383" s="927"/>
      <c r="E1383" s="927"/>
      <c r="F1383" s="12" t="s">
        <v>1140</v>
      </c>
      <c r="G1383" s="80">
        <v>6</v>
      </c>
      <c r="H1383" s="927"/>
      <c r="I1383" s="15" t="s">
        <v>1050</v>
      </c>
      <c r="J1383" s="13"/>
      <c r="K1383" s="945"/>
      <c r="L1383" s="943"/>
      <c r="M1383" s="943"/>
    </row>
    <row r="1384" spans="1:13" s="4" customFormat="1" ht="11.25" x14ac:dyDescent="0.25">
      <c r="A1384" s="927"/>
      <c r="B1384" s="928"/>
      <c r="C1384" s="929"/>
      <c r="D1384" s="927"/>
      <c r="E1384" s="927"/>
      <c r="F1384" s="12" t="s">
        <v>2148</v>
      </c>
      <c r="G1384" s="80">
        <v>24</v>
      </c>
      <c r="H1384" s="927"/>
      <c r="I1384" s="15" t="s">
        <v>1050</v>
      </c>
      <c r="J1384" s="13"/>
      <c r="K1384" s="945"/>
      <c r="L1384" s="943"/>
      <c r="M1384" s="943"/>
    </row>
    <row r="1385" spans="1:13" s="4" customFormat="1" ht="11.25" x14ac:dyDescent="0.25">
      <c r="A1385" s="927"/>
      <c r="B1385" s="928"/>
      <c r="C1385" s="929"/>
      <c r="D1385" s="927"/>
      <c r="E1385" s="927"/>
      <c r="F1385" s="12" t="s">
        <v>2097</v>
      </c>
      <c r="G1385" s="80">
        <v>9</v>
      </c>
      <c r="H1385" s="927"/>
      <c r="I1385" s="15" t="s">
        <v>1050</v>
      </c>
      <c r="J1385" s="13"/>
      <c r="K1385" s="945"/>
      <c r="L1385" s="943"/>
      <c r="M1385" s="943"/>
    </row>
    <row r="1386" spans="1:13" s="4" customFormat="1" ht="11.25" x14ac:dyDescent="0.25">
      <c r="A1386" s="927"/>
      <c r="B1386" s="928"/>
      <c r="C1386" s="929"/>
      <c r="D1386" s="927"/>
      <c r="E1386" s="927"/>
      <c r="F1386" s="12" t="s">
        <v>2098</v>
      </c>
      <c r="G1386" s="80">
        <v>23</v>
      </c>
      <c r="H1386" s="927"/>
      <c r="I1386" s="15" t="s">
        <v>2099</v>
      </c>
      <c r="J1386" s="13"/>
      <c r="K1386" s="945"/>
      <c r="L1386" s="943"/>
      <c r="M1386" s="943"/>
    </row>
    <row r="1387" spans="1:13" s="4" customFormat="1" ht="11.25" x14ac:dyDescent="0.25">
      <c r="A1387" s="927"/>
      <c r="B1387" s="928"/>
      <c r="C1387" s="929"/>
      <c r="D1387" s="927"/>
      <c r="E1387" s="927"/>
      <c r="F1387" s="12" t="s">
        <v>2096</v>
      </c>
      <c r="G1387" s="80">
        <v>5</v>
      </c>
      <c r="H1387" s="927"/>
      <c r="I1387" s="15" t="s">
        <v>2099</v>
      </c>
      <c r="J1387" s="13"/>
      <c r="K1387" s="945"/>
      <c r="L1387" s="943"/>
      <c r="M1387" s="943"/>
    </row>
    <row r="1388" spans="1:13" s="4" customFormat="1" ht="11.25" x14ac:dyDescent="0.25">
      <c r="A1388" s="927"/>
      <c r="B1388" s="928"/>
      <c r="C1388" s="929"/>
      <c r="D1388" s="927"/>
      <c r="E1388" s="927"/>
      <c r="F1388" s="12" t="s">
        <v>2150</v>
      </c>
      <c r="G1388" s="80">
        <v>26</v>
      </c>
      <c r="H1388" s="927"/>
      <c r="I1388" s="15" t="s">
        <v>1050</v>
      </c>
      <c r="J1388" s="13"/>
      <c r="K1388" s="945"/>
      <c r="L1388" s="943"/>
      <c r="M1388" s="943"/>
    </row>
    <row r="1389" spans="1:13" s="4" customFormat="1" ht="11.25" x14ac:dyDescent="0.25">
      <c r="A1389" s="927"/>
      <c r="B1389" s="928"/>
      <c r="C1389" s="929"/>
      <c r="D1389" s="927"/>
      <c r="E1389" s="927"/>
      <c r="F1389" s="12" t="s">
        <v>2102</v>
      </c>
      <c r="G1389" s="80">
        <v>7</v>
      </c>
      <c r="H1389" s="927"/>
      <c r="I1389" s="15" t="s">
        <v>2099</v>
      </c>
      <c r="J1389" s="13" t="s">
        <v>2103</v>
      </c>
      <c r="K1389" s="945"/>
      <c r="L1389" s="943"/>
      <c r="M1389" s="943"/>
    </row>
    <row r="1390" spans="1:13" s="4" customFormat="1" ht="11.25" x14ac:dyDescent="0.25">
      <c r="A1390" s="927" t="s">
        <v>7468</v>
      </c>
      <c r="B1390" s="928" t="s">
        <v>1835</v>
      </c>
      <c r="C1390" s="929" t="s">
        <v>5821</v>
      </c>
      <c r="D1390" s="927" t="s">
        <v>6788</v>
      </c>
      <c r="E1390" s="927" t="s">
        <v>5120</v>
      </c>
      <c r="F1390" s="12" t="s">
        <v>5824</v>
      </c>
      <c r="G1390" s="80">
        <v>1</v>
      </c>
      <c r="H1390" s="927" t="s">
        <v>6682</v>
      </c>
      <c r="I1390" s="15" t="s">
        <v>1050</v>
      </c>
      <c r="J1390" s="13"/>
      <c r="K1390" s="1056">
        <v>1</v>
      </c>
      <c r="L1390" s="943"/>
      <c r="M1390" s="943"/>
    </row>
    <row r="1391" spans="1:13" s="4" customFormat="1" ht="11.25" x14ac:dyDescent="0.25">
      <c r="A1391" s="927"/>
      <c r="B1391" s="928"/>
      <c r="C1391" s="929"/>
      <c r="D1391" s="927"/>
      <c r="E1391" s="927"/>
      <c r="F1391" s="12" t="s">
        <v>2160</v>
      </c>
      <c r="G1391" s="80">
        <v>1</v>
      </c>
      <c r="H1391" s="927"/>
      <c r="I1391" s="15" t="s">
        <v>1954</v>
      </c>
      <c r="J1391" s="13"/>
      <c r="K1391" s="1056"/>
      <c r="L1391" s="943"/>
      <c r="M1391" s="943"/>
    </row>
    <row r="1392" spans="1:13" s="4" customFormat="1" ht="11.25" x14ac:dyDescent="0.25">
      <c r="A1392" s="927"/>
      <c r="B1392" s="928"/>
      <c r="C1392" s="929"/>
      <c r="D1392" s="927"/>
      <c r="E1392" s="927"/>
      <c r="F1392" s="12" t="s">
        <v>2161</v>
      </c>
      <c r="G1392" s="80">
        <v>1</v>
      </c>
      <c r="H1392" s="927"/>
      <c r="I1392" s="15" t="s">
        <v>1954</v>
      </c>
      <c r="J1392" s="13">
        <v>28902</v>
      </c>
      <c r="K1392" s="1056"/>
      <c r="L1392" s="943"/>
      <c r="M1392" s="943"/>
    </row>
    <row r="1393" spans="1:13" s="4" customFormat="1" ht="11.25" x14ac:dyDescent="0.25">
      <c r="A1393" s="927"/>
      <c r="B1393" s="928"/>
      <c r="C1393" s="929"/>
      <c r="D1393" s="927"/>
      <c r="E1393" s="927"/>
      <c r="F1393" s="12" t="s">
        <v>2096</v>
      </c>
      <c r="G1393" s="80">
        <v>1</v>
      </c>
      <c r="H1393" s="927"/>
      <c r="I1393" s="15" t="s">
        <v>1954</v>
      </c>
      <c r="J1393" s="13">
        <v>16066</v>
      </c>
      <c r="K1393" s="1056"/>
      <c r="L1393" s="943"/>
      <c r="M1393" s="943"/>
    </row>
    <row r="1394" spans="1:13" s="4" customFormat="1" ht="11.25" x14ac:dyDescent="0.25">
      <c r="A1394" s="927"/>
      <c r="B1394" s="928"/>
      <c r="C1394" s="929"/>
      <c r="D1394" s="927"/>
      <c r="E1394" s="927"/>
      <c r="F1394" s="12" t="s">
        <v>2162</v>
      </c>
      <c r="G1394" s="80">
        <v>1</v>
      </c>
      <c r="H1394" s="927"/>
      <c r="I1394" s="15" t="s">
        <v>1050</v>
      </c>
      <c r="J1394" s="13"/>
      <c r="K1394" s="1056"/>
      <c r="L1394" s="943"/>
      <c r="M1394" s="943"/>
    </row>
    <row r="1395" spans="1:13" s="4" customFormat="1" ht="11.25" x14ac:dyDescent="0.25">
      <c r="A1395" s="927"/>
      <c r="B1395" s="928"/>
      <c r="C1395" s="929"/>
      <c r="D1395" s="927"/>
      <c r="E1395" s="927"/>
      <c r="F1395" s="12" t="s">
        <v>2163</v>
      </c>
      <c r="G1395" s="80">
        <v>6</v>
      </c>
      <c r="H1395" s="927"/>
      <c r="I1395" s="15" t="s">
        <v>2164</v>
      </c>
      <c r="J1395" s="13"/>
      <c r="K1395" s="1056"/>
      <c r="L1395" s="943"/>
      <c r="M1395" s="943"/>
    </row>
    <row r="1396" spans="1:13" s="4" customFormat="1" ht="11.25" x14ac:dyDescent="0.25">
      <c r="A1396" s="927"/>
      <c r="B1396" s="928"/>
      <c r="C1396" s="929"/>
      <c r="D1396" s="927"/>
      <c r="E1396" s="927"/>
      <c r="F1396" s="12" t="s">
        <v>2165</v>
      </c>
      <c r="G1396" s="80">
        <v>1</v>
      </c>
      <c r="H1396" s="927"/>
      <c r="I1396" s="15" t="s">
        <v>2164</v>
      </c>
      <c r="J1396" s="13" t="s">
        <v>2166</v>
      </c>
      <c r="K1396" s="1056"/>
      <c r="L1396" s="943"/>
      <c r="M1396" s="943"/>
    </row>
    <row r="1397" spans="1:13" s="4" customFormat="1" ht="11.25" x14ac:dyDescent="0.25">
      <c r="A1397" s="927"/>
      <c r="B1397" s="928"/>
      <c r="C1397" s="929"/>
      <c r="D1397" s="927"/>
      <c r="E1397" s="927"/>
      <c r="F1397" s="12" t="s">
        <v>2167</v>
      </c>
      <c r="G1397" s="80">
        <v>1</v>
      </c>
      <c r="H1397" s="927"/>
      <c r="I1397" s="15" t="s">
        <v>1960</v>
      </c>
      <c r="J1397" s="13" t="s">
        <v>2168</v>
      </c>
      <c r="K1397" s="1056"/>
      <c r="L1397" s="943"/>
      <c r="M1397" s="943"/>
    </row>
    <row r="1398" spans="1:13" s="4" customFormat="1" ht="11.25" x14ac:dyDescent="0.25">
      <c r="A1398" s="927"/>
      <c r="B1398" s="928"/>
      <c r="C1398" s="929"/>
      <c r="D1398" s="927"/>
      <c r="E1398" s="927"/>
      <c r="F1398" s="12" t="s">
        <v>2169</v>
      </c>
      <c r="G1398" s="80">
        <v>1</v>
      </c>
      <c r="H1398" s="927"/>
      <c r="I1398" s="15" t="s">
        <v>1954</v>
      </c>
      <c r="J1398" s="13" t="s">
        <v>2170</v>
      </c>
      <c r="K1398" s="1056"/>
      <c r="L1398" s="943"/>
      <c r="M1398" s="943"/>
    </row>
    <row r="1399" spans="1:13" s="4" customFormat="1" ht="11.25" x14ac:dyDescent="0.25">
      <c r="A1399" s="927"/>
      <c r="B1399" s="928"/>
      <c r="C1399" s="929"/>
      <c r="D1399" s="927"/>
      <c r="E1399" s="927"/>
      <c r="F1399" s="12" t="s">
        <v>2171</v>
      </c>
      <c r="G1399" s="80">
        <v>1</v>
      </c>
      <c r="H1399" s="927"/>
      <c r="I1399" s="15" t="s">
        <v>1960</v>
      </c>
      <c r="J1399" s="13"/>
      <c r="K1399" s="1056"/>
      <c r="L1399" s="943"/>
      <c r="M1399" s="943"/>
    </row>
    <row r="1400" spans="1:13" s="4" customFormat="1" ht="11.25" x14ac:dyDescent="0.25">
      <c r="A1400" s="927"/>
      <c r="B1400" s="928"/>
      <c r="C1400" s="929"/>
      <c r="D1400" s="927"/>
      <c r="E1400" s="927"/>
      <c r="F1400" s="12" t="s">
        <v>2172</v>
      </c>
      <c r="G1400" s="80">
        <v>4</v>
      </c>
      <c r="H1400" s="927"/>
      <c r="I1400" s="15" t="s">
        <v>1954</v>
      </c>
      <c r="J1400" s="13"/>
      <c r="K1400" s="1056"/>
      <c r="L1400" s="943"/>
      <c r="M1400" s="943"/>
    </row>
    <row r="1401" spans="1:13" s="4" customFormat="1" ht="11.25" x14ac:dyDescent="0.25">
      <c r="A1401" s="927"/>
      <c r="B1401" s="928"/>
      <c r="C1401" s="929"/>
      <c r="D1401" s="927"/>
      <c r="E1401" s="927"/>
      <c r="F1401" s="12" t="s">
        <v>2173</v>
      </c>
      <c r="G1401" s="80">
        <v>10</v>
      </c>
      <c r="H1401" s="927"/>
      <c r="I1401" s="15" t="s">
        <v>1954</v>
      </c>
      <c r="J1401" s="13"/>
      <c r="K1401" s="1056"/>
      <c r="L1401" s="943"/>
      <c r="M1401" s="943"/>
    </row>
    <row r="1402" spans="1:13" s="4" customFormat="1" ht="11.25" x14ac:dyDescent="0.25">
      <c r="A1402" s="927"/>
      <c r="B1402" s="928"/>
      <c r="C1402" s="929"/>
      <c r="D1402" s="927"/>
      <c r="E1402" s="927"/>
      <c r="F1402" s="12" t="s">
        <v>2039</v>
      </c>
      <c r="G1402" s="80">
        <v>10</v>
      </c>
      <c r="H1402" s="927"/>
      <c r="I1402" s="15" t="s">
        <v>1954</v>
      </c>
      <c r="J1402" s="13"/>
      <c r="K1402" s="1056"/>
      <c r="L1402" s="943"/>
      <c r="M1402" s="943"/>
    </row>
    <row r="1403" spans="1:13" s="4" customFormat="1" ht="11.25" x14ac:dyDescent="0.25">
      <c r="A1403" s="927"/>
      <c r="B1403" s="928"/>
      <c r="C1403" s="929"/>
      <c r="D1403" s="927"/>
      <c r="E1403" s="927"/>
      <c r="F1403" s="12" t="s">
        <v>2174</v>
      </c>
      <c r="G1403" s="80">
        <v>7</v>
      </c>
      <c r="H1403" s="927"/>
      <c r="I1403" s="15" t="s">
        <v>1954</v>
      </c>
      <c r="J1403" s="13"/>
      <c r="K1403" s="1056"/>
      <c r="L1403" s="943"/>
      <c r="M1403" s="943"/>
    </row>
    <row r="1404" spans="1:13" s="4" customFormat="1" ht="11.25" x14ac:dyDescent="0.25">
      <c r="A1404" s="927"/>
      <c r="B1404" s="928"/>
      <c r="C1404" s="929"/>
      <c r="D1404" s="927"/>
      <c r="E1404" s="927"/>
      <c r="F1404" s="12" t="s">
        <v>2175</v>
      </c>
      <c r="G1404" s="80">
        <v>1</v>
      </c>
      <c r="H1404" s="927"/>
      <c r="I1404" s="15" t="s">
        <v>1954</v>
      </c>
      <c r="J1404" s="13" t="s">
        <v>2176</v>
      </c>
      <c r="K1404" s="1056"/>
      <c r="L1404" s="943"/>
      <c r="M1404" s="943"/>
    </row>
    <row r="1405" spans="1:13" s="4" customFormat="1" ht="11.25" x14ac:dyDescent="0.25">
      <c r="A1405" s="927"/>
      <c r="B1405" s="928"/>
      <c r="C1405" s="929"/>
      <c r="D1405" s="927"/>
      <c r="E1405" s="927"/>
      <c r="F1405" s="12" t="s">
        <v>2177</v>
      </c>
      <c r="G1405" s="80">
        <v>2</v>
      </c>
      <c r="H1405" s="927"/>
      <c r="I1405" s="15" t="s">
        <v>1954</v>
      </c>
      <c r="J1405" s="13" t="s">
        <v>2178</v>
      </c>
      <c r="K1405" s="1056"/>
      <c r="L1405" s="943"/>
      <c r="M1405" s="943"/>
    </row>
    <row r="1406" spans="1:13" s="4" customFormat="1" ht="11.25" x14ac:dyDescent="0.25">
      <c r="A1406" s="927"/>
      <c r="B1406" s="928"/>
      <c r="C1406" s="929"/>
      <c r="D1406" s="927"/>
      <c r="E1406" s="927"/>
      <c r="F1406" s="12" t="s">
        <v>2179</v>
      </c>
      <c r="G1406" s="80">
        <v>1</v>
      </c>
      <c r="H1406" s="927"/>
      <c r="I1406" s="15" t="s">
        <v>1954</v>
      </c>
      <c r="J1406" s="13" t="s">
        <v>2180</v>
      </c>
      <c r="K1406" s="1056"/>
      <c r="L1406" s="943"/>
      <c r="M1406" s="943"/>
    </row>
    <row r="1407" spans="1:13" s="4" customFormat="1" ht="11.25" x14ac:dyDescent="0.25">
      <c r="A1407" s="927"/>
      <c r="B1407" s="928"/>
      <c r="C1407" s="929"/>
      <c r="D1407" s="927"/>
      <c r="E1407" s="927"/>
      <c r="F1407" s="12" t="s">
        <v>2181</v>
      </c>
      <c r="G1407" s="80">
        <v>4</v>
      </c>
      <c r="H1407" s="927"/>
      <c r="I1407" s="15" t="s">
        <v>2182</v>
      </c>
      <c r="J1407" s="13" t="s">
        <v>2183</v>
      </c>
      <c r="K1407" s="1056"/>
      <c r="L1407" s="943"/>
      <c r="M1407" s="943"/>
    </row>
    <row r="1408" spans="1:13" s="4" customFormat="1" ht="11.25" x14ac:dyDescent="0.25">
      <c r="A1408" s="927"/>
      <c r="B1408" s="928"/>
      <c r="C1408" s="929"/>
      <c r="D1408" s="927"/>
      <c r="E1408" s="927"/>
      <c r="F1408" s="12" t="s">
        <v>2184</v>
      </c>
      <c r="G1408" s="80">
        <v>1</v>
      </c>
      <c r="H1408" s="927"/>
      <c r="I1408" s="15" t="s">
        <v>1050</v>
      </c>
      <c r="J1408" s="13"/>
      <c r="K1408" s="1056"/>
      <c r="L1408" s="943"/>
      <c r="M1408" s="943"/>
    </row>
    <row r="1409" spans="1:13" s="4" customFormat="1" ht="11.25" x14ac:dyDescent="0.25">
      <c r="A1409" s="927"/>
      <c r="B1409" s="928"/>
      <c r="C1409" s="929"/>
      <c r="D1409" s="927"/>
      <c r="E1409" s="927"/>
      <c r="F1409" s="12" t="s">
        <v>2185</v>
      </c>
      <c r="G1409" s="80">
        <v>9</v>
      </c>
      <c r="H1409" s="927"/>
      <c r="I1409" s="15" t="s">
        <v>2182</v>
      </c>
      <c r="J1409" s="13" t="s">
        <v>2186</v>
      </c>
      <c r="K1409" s="1056"/>
      <c r="L1409" s="943"/>
      <c r="M1409" s="943"/>
    </row>
    <row r="1410" spans="1:13" s="4" customFormat="1" ht="11.25" x14ac:dyDescent="0.25">
      <c r="A1410" s="927"/>
      <c r="B1410" s="928"/>
      <c r="C1410" s="929"/>
      <c r="D1410" s="927"/>
      <c r="E1410" s="927"/>
      <c r="F1410" s="12" t="s">
        <v>2187</v>
      </c>
      <c r="G1410" s="80">
        <v>1</v>
      </c>
      <c r="H1410" s="927"/>
      <c r="I1410" s="15" t="s">
        <v>1954</v>
      </c>
      <c r="J1410" s="13" t="s">
        <v>2188</v>
      </c>
      <c r="K1410" s="1056"/>
      <c r="L1410" s="943"/>
      <c r="M1410" s="943"/>
    </row>
    <row r="1411" spans="1:13" s="4" customFormat="1" ht="11.25" x14ac:dyDescent="0.25">
      <c r="A1411" s="927" t="s">
        <v>7469</v>
      </c>
      <c r="B1411" s="928" t="s">
        <v>1835</v>
      </c>
      <c r="C1411" s="929" t="s">
        <v>5821</v>
      </c>
      <c r="D1411" s="927" t="s">
        <v>1835</v>
      </c>
      <c r="E1411" s="927" t="s">
        <v>5110</v>
      </c>
      <c r="F1411" s="12" t="s">
        <v>2189</v>
      </c>
      <c r="G1411" s="80">
        <v>1</v>
      </c>
      <c r="H1411" s="927" t="s">
        <v>6682</v>
      </c>
      <c r="I1411" s="15" t="s">
        <v>1050</v>
      </c>
      <c r="J1411" s="13"/>
      <c r="K1411" s="1056">
        <v>1</v>
      </c>
      <c r="L1411" s="943"/>
      <c r="M1411" s="943"/>
    </row>
    <row r="1412" spans="1:13" s="4" customFormat="1" ht="11.25" x14ac:dyDescent="0.25">
      <c r="A1412" s="927"/>
      <c r="B1412" s="928"/>
      <c r="C1412" s="929"/>
      <c r="D1412" s="927"/>
      <c r="E1412" s="927"/>
      <c r="F1412" s="12" t="s">
        <v>2161</v>
      </c>
      <c r="G1412" s="80">
        <v>1</v>
      </c>
      <c r="H1412" s="927"/>
      <c r="I1412" s="15" t="s">
        <v>1954</v>
      </c>
      <c r="J1412" s="13">
        <v>28902</v>
      </c>
      <c r="K1412" s="1056"/>
      <c r="L1412" s="943"/>
      <c r="M1412" s="943"/>
    </row>
    <row r="1413" spans="1:13" s="4" customFormat="1" ht="11.25" x14ac:dyDescent="0.25">
      <c r="A1413" s="927"/>
      <c r="B1413" s="928"/>
      <c r="C1413" s="929"/>
      <c r="D1413" s="927"/>
      <c r="E1413" s="927"/>
      <c r="F1413" s="12" t="s">
        <v>2096</v>
      </c>
      <c r="G1413" s="80">
        <v>2</v>
      </c>
      <c r="H1413" s="927"/>
      <c r="I1413" s="15" t="s">
        <v>1954</v>
      </c>
      <c r="J1413" s="13">
        <v>16066</v>
      </c>
      <c r="K1413" s="1056"/>
      <c r="L1413" s="943"/>
      <c r="M1413" s="943"/>
    </row>
    <row r="1414" spans="1:13" s="4" customFormat="1" ht="11.25" x14ac:dyDescent="0.25">
      <c r="A1414" s="927"/>
      <c r="B1414" s="928"/>
      <c r="C1414" s="929"/>
      <c r="D1414" s="927"/>
      <c r="E1414" s="927"/>
      <c r="F1414" s="12" t="s">
        <v>2190</v>
      </c>
      <c r="G1414" s="80">
        <v>3</v>
      </c>
      <c r="H1414" s="927"/>
      <c r="I1414" s="15" t="s">
        <v>1118</v>
      </c>
      <c r="J1414" s="13" t="s">
        <v>2191</v>
      </c>
      <c r="K1414" s="1056"/>
      <c r="L1414" s="943"/>
      <c r="M1414" s="943"/>
    </row>
    <row r="1415" spans="1:13" s="4" customFormat="1" ht="11.25" x14ac:dyDescent="0.25">
      <c r="A1415" s="927"/>
      <c r="B1415" s="928"/>
      <c r="C1415" s="929"/>
      <c r="D1415" s="927"/>
      <c r="E1415" s="927"/>
      <c r="F1415" s="12" t="s">
        <v>2190</v>
      </c>
      <c r="G1415" s="80">
        <v>1</v>
      </c>
      <c r="H1415" s="927"/>
      <c r="I1415" s="15" t="s">
        <v>1118</v>
      </c>
      <c r="J1415" s="13" t="s">
        <v>2191</v>
      </c>
      <c r="K1415" s="1056"/>
      <c r="L1415" s="943"/>
      <c r="M1415" s="943"/>
    </row>
    <row r="1416" spans="1:13" s="4" customFormat="1" ht="11.25" x14ac:dyDescent="0.25">
      <c r="A1416" s="927"/>
      <c r="B1416" s="928"/>
      <c r="C1416" s="929"/>
      <c r="D1416" s="927"/>
      <c r="E1416" s="927"/>
      <c r="F1416" s="12" t="s">
        <v>2162</v>
      </c>
      <c r="G1416" s="80">
        <v>1</v>
      </c>
      <c r="H1416" s="927"/>
      <c r="I1416" s="15" t="s">
        <v>1050</v>
      </c>
      <c r="J1416" s="13"/>
      <c r="K1416" s="1056"/>
      <c r="L1416" s="943"/>
      <c r="M1416" s="943"/>
    </row>
    <row r="1417" spans="1:13" s="4" customFormat="1" ht="11.25" x14ac:dyDescent="0.25">
      <c r="A1417" s="927"/>
      <c r="B1417" s="928"/>
      <c r="C1417" s="929"/>
      <c r="D1417" s="927"/>
      <c r="E1417" s="927"/>
      <c r="F1417" s="12" t="s">
        <v>2163</v>
      </c>
      <c r="G1417" s="80">
        <v>53</v>
      </c>
      <c r="H1417" s="927"/>
      <c r="I1417" s="15" t="s">
        <v>2164</v>
      </c>
      <c r="J1417" s="13"/>
      <c r="K1417" s="1056"/>
      <c r="L1417" s="943"/>
      <c r="M1417" s="943"/>
    </row>
    <row r="1418" spans="1:13" s="4" customFormat="1" ht="11.25" x14ac:dyDescent="0.25">
      <c r="A1418" s="927"/>
      <c r="B1418" s="928"/>
      <c r="C1418" s="929"/>
      <c r="D1418" s="927"/>
      <c r="E1418" s="927"/>
      <c r="F1418" s="12" t="s">
        <v>2165</v>
      </c>
      <c r="G1418" s="80">
        <v>1</v>
      </c>
      <c r="H1418" s="927"/>
      <c r="I1418" s="15" t="s">
        <v>2164</v>
      </c>
      <c r="J1418" s="13" t="s">
        <v>2166</v>
      </c>
      <c r="K1418" s="1056"/>
      <c r="L1418" s="943"/>
      <c r="M1418" s="943"/>
    </row>
    <row r="1419" spans="1:13" s="4" customFormat="1" ht="11.25" x14ac:dyDescent="0.25">
      <c r="A1419" s="927"/>
      <c r="B1419" s="928"/>
      <c r="C1419" s="929"/>
      <c r="D1419" s="927"/>
      <c r="E1419" s="927"/>
      <c r="F1419" s="12" t="s">
        <v>2167</v>
      </c>
      <c r="G1419" s="80">
        <v>1</v>
      </c>
      <c r="H1419" s="927"/>
      <c r="I1419" s="15" t="s">
        <v>1960</v>
      </c>
      <c r="J1419" s="13" t="s">
        <v>2168</v>
      </c>
      <c r="K1419" s="1056"/>
      <c r="L1419" s="943"/>
      <c r="M1419" s="943"/>
    </row>
    <row r="1420" spans="1:13" s="4" customFormat="1" ht="11.25" x14ac:dyDescent="0.25">
      <c r="A1420" s="927"/>
      <c r="B1420" s="928"/>
      <c r="C1420" s="929"/>
      <c r="D1420" s="927"/>
      <c r="E1420" s="927"/>
      <c r="F1420" s="12" t="s">
        <v>2192</v>
      </c>
      <c r="G1420" s="80">
        <v>1</v>
      </c>
      <c r="H1420" s="927"/>
      <c r="I1420" s="15" t="s">
        <v>1954</v>
      </c>
      <c r="J1420" s="13" t="s">
        <v>2193</v>
      </c>
      <c r="K1420" s="1056"/>
      <c r="L1420" s="943"/>
      <c r="M1420" s="943"/>
    </row>
    <row r="1421" spans="1:13" s="4" customFormat="1" ht="11.25" x14ac:dyDescent="0.25">
      <c r="A1421" s="927"/>
      <c r="B1421" s="928"/>
      <c r="C1421" s="929"/>
      <c r="D1421" s="927"/>
      <c r="E1421" s="927"/>
      <c r="F1421" s="12" t="s">
        <v>2171</v>
      </c>
      <c r="G1421" s="80">
        <v>1</v>
      </c>
      <c r="H1421" s="927"/>
      <c r="I1421" s="15" t="s">
        <v>1960</v>
      </c>
      <c r="J1421" s="13"/>
      <c r="K1421" s="1056"/>
      <c r="L1421" s="943"/>
      <c r="M1421" s="943"/>
    </row>
    <row r="1422" spans="1:13" s="4" customFormat="1" ht="11.25" x14ac:dyDescent="0.25">
      <c r="A1422" s="927"/>
      <c r="B1422" s="928"/>
      <c r="C1422" s="929"/>
      <c r="D1422" s="927"/>
      <c r="E1422" s="927"/>
      <c r="F1422" s="12" t="s">
        <v>2172</v>
      </c>
      <c r="G1422" s="80">
        <v>6</v>
      </c>
      <c r="H1422" s="927"/>
      <c r="I1422" s="15" t="s">
        <v>1954</v>
      </c>
      <c r="J1422" s="13"/>
      <c r="K1422" s="1056"/>
      <c r="L1422" s="943"/>
      <c r="M1422" s="943"/>
    </row>
    <row r="1423" spans="1:13" s="4" customFormat="1" ht="11.25" x14ac:dyDescent="0.25">
      <c r="A1423" s="927"/>
      <c r="B1423" s="928"/>
      <c r="C1423" s="929"/>
      <c r="D1423" s="927"/>
      <c r="E1423" s="927"/>
      <c r="F1423" s="12" t="s">
        <v>2173</v>
      </c>
      <c r="G1423" s="80">
        <v>6</v>
      </c>
      <c r="H1423" s="927"/>
      <c r="I1423" s="15" t="s">
        <v>1954</v>
      </c>
      <c r="J1423" s="13"/>
      <c r="K1423" s="1056"/>
      <c r="L1423" s="943"/>
      <c r="M1423" s="943"/>
    </row>
    <row r="1424" spans="1:13" s="4" customFormat="1" ht="11.25" x14ac:dyDescent="0.25">
      <c r="A1424" s="927"/>
      <c r="B1424" s="928"/>
      <c r="C1424" s="929"/>
      <c r="D1424" s="927"/>
      <c r="E1424" s="927"/>
      <c r="F1424" s="12" t="s">
        <v>2039</v>
      </c>
      <c r="G1424" s="80">
        <v>3</v>
      </c>
      <c r="H1424" s="927"/>
      <c r="I1424" s="15" t="s">
        <v>1954</v>
      </c>
      <c r="J1424" s="13"/>
      <c r="K1424" s="1056"/>
      <c r="L1424" s="943"/>
      <c r="M1424" s="943"/>
    </row>
    <row r="1425" spans="1:13" s="4" customFormat="1" ht="11.25" x14ac:dyDescent="0.25">
      <c r="A1425" s="927"/>
      <c r="B1425" s="928"/>
      <c r="C1425" s="929"/>
      <c r="D1425" s="927"/>
      <c r="E1425" s="927"/>
      <c r="F1425" s="12" t="s">
        <v>2174</v>
      </c>
      <c r="G1425" s="80">
        <v>2</v>
      </c>
      <c r="H1425" s="927"/>
      <c r="I1425" s="15" t="s">
        <v>1954</v>
      </c>
      <c r="J1425" s="13"/>
      <c r="K1425" s="1056"/>
      <c r="L1425" s="943"/>
      <c r="M1425" s="943"/>
    </row>
    <row r="1426" spans="1:13" s="4" customFormat="1" ht="11.25" x14ac:dyDescent="0.25">
      <c r="A1426" s="927"/>
      <c r="B1426" s="928"/>
      <c r="C1426" s="929"/>
      <c r="D1426" s="927"/>
      <c r="E1426" s="927"/>
      <c r="F1426" s="12" t="s">
        <v>2194</v>
      </c>
      <c r="G1426" s="80">
        <v>4</v>
      </c>
      <c r="H1426" s="927"/>
      <c r="I1426" s="15" t="s">
        <v>1954</v>
      </c>
      <c r="J1426" s="13"/>
      <c r="K1426" s="1056"/>
      <c r="L1426" s="943"/>
      <c r="M1426" s="943"/>
    </row>
    <row r="1427" spans="1:13" s="4" customFormat="1" ht="11.25" x14ac:dyDescent="0.25">
      <c r="A1427" s="927"/>
      <c r="B1427" s="928"/>
      <c r="C1427" s="929"/>
      <c r="D1427" s="927"/>
      <c r="E1427" s="927"/>
      <c r="F1427" s="12" t="s">
        <v>2195</v>
      </c>
      <c r="G1427" s="80">
        <v>2</v>
      </c>
      <c r="H1427" s="927"/>
      <c r="I1427" s="15" t="s">
        <v>1954</v>
      </c>
      <c r="J1427" s="13" t="s">
        <v>2196</v>
      </c>
      <c r="K1427" s="1056"/>
      <c r="L1427" s="943"/>
      <c r="M1427" s="943"/>
    </row>
    <row r="1428" spans="1:13" s="4" customFormat="1" ht="11.25" x14ac:dyDescent="0.25">
      <c r="A1428" s="927"/>
      <c r="B1428" s="928"/>
      <c r="C1428" s="929"/>
      <c r="D1428" s="927"/>
      <c r="E1428" s="927"/>
      <c r="F1428" s="12" t="s">
        <v>2195</v>
      </c>
      <c r="G1428" s="80">
        <v>2</v>
      </c>
      <c r="H1428" s="927"/>
      <c r="I1428" s="15" t="s">
        <v>1954</v>
      </c>
      <c r="J1428" s="13" t="s">
        <v>2197</v>
      </c>
      <c r="K1428" s="1056"/>
      <c r="L1428" s="943"/>
      <c r="M1428" s="943"/>
    </row>
    <row r="1429" spans="1:13" s="4" customFormat="1" ht="11.25" x14ac:dyDescent="0.25">
      <c r="A1429" s="927"/>
      <c r="B1429" s="928"/>
      <c r="C1429" s="929"/>
      <c r="D1429" s="927"/>
      <c r="E1429" s="927"/>
      <c r="F1429" s="12" t="s">
        <v>2179</v>
      </c>
      <c r="G1429" s="80">
        <v>1</v>
      </c>
      <c r="H1429" s="927"/>
      <c r="I1429" s="15" t="s">
        <v>1954</v>
      </c>
      <c r="J1429" s="13" t="s">
        <v>2180</v>
      </c>
      <c r="K1429" s="1056"/>
      <c r="L1429" s="943"/>
      <c r="M1429" s="943"/>
    </row>
    <row r="1430" spans="1:13" s="4" customFormat="1" ht="11.25" x14ac:dyDescent="0.25">
      <c r="A1430" s="927"/>
      <c r="B1430" s="928"/>
      <c r="C1430" s="929"/>
      <c r="D1430" s="927"/>
      <c r="E1430" s="927"/>
      <c r="F1430" s="12" t="s">
        <v>2184</v>
      </c>
      <c r="G1430" s="80">
        <v>2</v>
      </c>
      <c r="H1430" s="927"/>
      <c r="I1430" s="15" t="s">
        <v>1050</v>
      </c>
      <c r="J1430" s="13"/>
      <c r="K1430" s="1056"/>
      <c r="L1430" s="943"/>
      <c r="M1430" s="943"/>
    </row>
    <row r="1431" spans="1:13" s="4" customFormat="1" ht="11.25" x14ac:dyDescent="0.25">
      <c r="A1431" s="927"/>
      <c r="B1431" s="928"/>
      <c r="C1431" s="929"/>
      <c r="D1431" s="927"/>
      <c r="E1431" s="927"/>
      <c r="F1431" s="12" t="s">
        <v>2185</v>
      </c>
      <c r="G1431" s="80">
        <v>14</v>
      </c>
      <c r="H1431" s="927"/>
      <c r="I1431" s="15" t="s">
        <v>2182</v>
      </c>
      <c r="J1431" s="13" t="s">
        <v>2186</v>
      </c>
      <c r="K1431" s="1056"/>
      <c r="L1431" s="943"/>
      <c r="M1431" s="943"/>
    </row>
    <row r="1432" spans="1:13" s="4" customFormat="1" ht="11.25" x14ac:dyDescent="0.25">
      <c r="A1432" s="927"/>
      <c r="B1432" s="928"/>
      <c r="C1432" s="929"/>
      <c r="D1432" s="927"/>
      <c r="E1432" s="927"/>
      <c r="F1432" s="12" t="s">
        <v>2187</v>
      </c>
      <c r="G1432" s="80">
        <v>7</v>
      </c>
      <c r="H1432" s="927"/>
      <c r="I1432" s="15" t="s">
        <v>1954</v>
      </c>
      <c r="J1432" s="13" t="s">
        <v>2188</v>
      </c>
      <c r="K1432" s="1056"/>
      <c r="L1432" s="943"/>
      <c r="M1432" s="943"/>
    </row>
    <row r="1433" spans="1:13" s="4" customFormat="1" ht="11.25" x14ac:dyDescent="0.25">
      <c r="A1433" s="927"/>
      <c r="B1433" s="928"/>
      <c r="C1433" s="929"/>
      <c r="D1433" s="927"/>
      <c r="E1433" s="927"/>
      <c r="F1433" s="12" t="s">
        <v>2198</v>
      </c>
      <c r="G1433" s="80">
        <v>1</v>
      </c>
      <c r="H1433" s="927"/>
      <c r="I1433" s="15" t="s">
        <v>1954</v>
      </c>
      <c r="J1433" s="13" t="s">
        <v>2199</v>
      </c>
      <c r="K1433" s="1056"/>
      <c r="L1433" s="943"/>
      <c r="M1433" s="943"/>
    </row>
    <row r="1434" spans="1:13" s="4" customFormat="1" ht="11.25" x14ac:dyDescent="0.25">
      <c r="A1434" s="927" t="s">
        <v>7470</v>
      </c>
      <c r="B1434" s="928" t="s">
        <v>1835</v>
      </c>
      <c r="C1434" s="929" t="s">
        <v>5821</v>
      </c>
      <c r="D1434" s="927" t="s">
        <v>1835</v>
      </c>
      <c r="E1434" s="927" t="s">
        <v>5119</v>
      </c>
      <c r="F1434" s="12" t="s">
        <v>2200</v>
      </c>
      <c r="G1434" s="80">
        <v>1</v>
      </c>
      <c r="H1434" s="927" t="s">
        <v>6682</v>
      </c>
      <c r="I1434" s="15" t="s">
        <v>1050</v>
      </c>
      <c r="J1434" s="13"/>
      <c r="K1434" s="1056">
        <v>1</v>
      </c>
      <c r="L1434" s="943"/>
      <c r="M1434" s="943"/>
    </row>
    <row r="1435" spans="1:13" s="4" customFormat="1" ht="11.25" x14ac:dyDescent="0.25">
      <c r="A1435" s="927"/>
      <c r="B1435" s="928"/>
      <c r="C1435" s="929"/>
      <c r="D1435" s="927"/>
      <c r="E1435" s="927"/>
      <c r="F1435" s="12" t="s">
        <v>2201</v>
      </c>
      <c r="G1435" s="80">
        <v>1</v>
      </c>
      <c r="H1435" s="927"/>
      <c r="I1435" s="15" t="s">
        <v>1954</v>
      </c>
      <c r="J1435" s="13">
        <v>28900</v>
      </c>
      <c r="K1435" s="1056"/>
      <c r="L1435" s="943"/>
      <c r="M1435" s="943"/>
    </row>
    <row r="1436" spans="1:13" s="4" customFormat="1" ht="11.25" x14ac:dyDescent="0.25">
      <c r="A1436" s="927"/>
      <c r="B1436" s="928"/>
      <c r="C1436" s="929"/>
      <c r="D1436" s="927"/>
      <c r="E1436" s="927"/>
      <c r="F1436" s="12" t="s">
        <v>2161</v>
      </c>
      <c r="G1436" s="80">
        <v>1</v>
      </c>
      <c r="H1436" s="927"/>
      <c r="I1436" s="15" t="s">
        <v>1954</v>
      </c>
      <c r="J1436" s="13">
        <v>28902</v>
      </c>
      <c r="K1436" s="1056"/>
      <c r="L1436" s="943"/>
      <c r="M1436" s="943"/>
    </row>
    <row r="1437" spans="1:13" s="4" customFormat="1" ht="11.25" x14ac:dyDescent="0.25">
      <c r="A1437" s="927"/>
      <c r="B1437" s="928"/>
      <c r="C1437" s="929"/>
      <c r="D1437" s="927"/>
      <c r="E1437" s="927"/>
      <c r="F1437" s="12" t="s">
        <v>2096</v>
      </c>
      <c r="G1437" s="80">
        <v>1</v>
      </c>
      <c r="H1437" s="927"/>
      <c r="I1437" s="15" t="s">
        <v>1954</v>
      </c>
      <c r="J1437" s="13">
        <v>16066</v>
      </c>
      <c r="K1437" s="1056"/>
      <c r="L1437" s="943"/>
      <c r="M1437" s="943"/>
    </row>
    <row r="1438" spans="1:13" s="4" customFormat="1" ht="11.25" x14ac:dyDescent="0.25">
      <c r="A1438" s="927"/>
      <c r="B1438" s="928"/>
      <c r="C1438" s="929"/>
      <c r="D1438" s="927"/>
      <c r="E1438" s="927"/>
      <c r="F1438" s="12" t="s">
        <v>2162</v>
      </c>
      <c r="G1438" s="80">
        <v>1</v>
      </c>
      <c r="H1438" s="927"/>
      <c r="I1438" s="15" t="s">
        <v>1050</v>
      </c>
      <c r="J1438" s="13"/>
      <c r="K1438" s="1056"/>
      <c r="L1438" s="943"/>
      <c r="M1438" s="943"/>
    </row>
    <row r="1439" spans="1:13" s="4" customFormat="1" ht="11.25" x14ac:dyDescent="0.25">
      <c r="A1439" s="927"/>
      <c r="B1439" s="928"/>
      <c r="C1439" s="929"/>
      <c r="D1439" s="927"/>
      <c r="E1439" s="927"/>
      <c r="F1439" s="12" t="s">
        <v>2163</v>
      </c>
      <c r="G1439" s="80">
        <v>5</v>
      </c>
      <c r="H1439" s="927"/>
      <c r="I1439" s="15" t="s">
        <v>2164</v>
      </c>
      <c r="J1439" s="13"/>
      <c r="K1439" s="1056"/>
      <c r="L1439" s="943"/>
      <c r="M1439" s="943"/>
    </row>
    <row r="1440" spans="1:13" s="4" customFormat="1" ht="11.25" x14ac:dyDescent="0.25">
      <c r="A1440" s="927"/>
      <c r="B1440" s="928"/>
      <c r="C1440" s="929"/>
      <c r="D1440" s="927"/>
      <c r="E1440" s="927"/>
      <c r="F1440" s="12" t="s">
        <v>2165</v>
      </c>
      <c r="G1440" s="80">
        <v>2</v>
      </c>
      <c r="H1440" s="927"/>
      <c r="I1440" s="15" t="s">
        <v>2164</v>
      </c>
      <c r="J1440" s="13" t="s">
        <v>2166</v>
      </c>
      <c r="K1440" s="1056"/>
      <c r="L1440" s="943"/>
      <c r="M1440" s="943"/>
    </row>
    <row r="1441" spans="1:13" s="4" customFormat="1" ht="11.25" x14ac:dyDescent="0.25">
      <c r="A1441" s="927"/>
      <c r="B1441" s="928"/>
      <c r="C1441" s="929"/>
      <c r="D1441" s="927"/>
      <c r="E1441" s="927"/>
      <c r="F1441" s="12" t="s">
        <v>2167</v>
      </c>
      <c r="G1441" s="80">
        <v>1</v>
      </c>
      <c r="H1441" s="927"/>
      <c r="I1441" s="15" t="s">
        <v>1960</v>
      </c>
      <c r="J1441" s="13" t="s">
        <v>2168</v>
      </c>
      <c r="K1441" s="1056"/>
      <c r="L1441" s="943"/>
      <c r="M1441" s="943"/>
    </row>
    <row r="1442" spans="1:13" s="4" customFormat="1" ht="11.25" x14ac:dyDescent="0.25">
      <c r="A1442" s="927"/>
      <c r="B1442" s="928"/>
      <c r="C1442" s="929"/>
      <c r="D1442" s="927"/>
      <c r="E1442" s="927"/>
      <c r="F1442" s="12" t="s">
        <v>2202</v>
      </c>
      <c r="G1442" s="80">
        <v>1</v>
      </c>
      <c r="H1442" s="927"/>
      <c r="I1442" s="15" t="s">
        <v>1954</v>
      </c>
      <c r="J1442" s="13" t="s">
        <v>2203</v>
      </c>
      <c r="K1442" s="1056"/>
      <c r="L1442" s="943"/>
      <c r="M1442" s="943"/>
    </row>
    <row r="1443" spans="1:13" s="4" customFormat="1" ht="11.25" x14ac:dyDescent="0.25">
      <c r="A1443" s="927"/>
      <c r="B1443" s="928"/>
      <c r="C1443" s="929"/>
      <c r="D1443" s="927"/>
      <c r="E1443" s="927"/>
      <c r="F1443" s="12" t="s">
        <v>2171</v>
      </c>
      <c r="G1443" s="80">
        <v>1</v>
      </c>
      <c r="H1443" s="927"/>
      <c r="I1443" s="15" t="s">
        <v>1960</v>
      </c>
      <c r="J1443" s="13"/>
      <c r="K1443" s="1056"/>
      <c r="L1443" s="943"/>
      <c r="M1443" s="943"/>
    </row>
    <row r="1444" spans="1:13" s="4" customFormat="1" ht="11.25" x14ac:dyDescent="0.25">
      <c r="A1444" s="927"/>
      <c r="B1444" s="928"/>
      <c r="C1444" s="929"/>
      <c r="D1444" s="927"/>
      <c r="E1444" s="927"/>
      <c r="F1444" s="12" t="s">
        <v>2172</v>
      </c>
      <c r="G1444" s="80">
        <v>7</v>
      </c>
      <c r="H1444" s="927"/>
      <c r="I1444" s="15" t="s">
        <v>1954</v>
      </c>
      <c r="J1444" s="13"/>
      <c r="K1444" s="1056"/>
      <c r="L1444" s="943"/>
      <c r="M1444" s="943"/>
    </row>
    <row r="1445" spans="1:13" s="4" customFormat="1" ht="11.25" x14ac:dyDescent="0.25">
      <c r="A1445" s="927"/>
      <c r="B1445" s="928"/>
      <c r="C1445" s="929"/>
      <c r="D1445" s="927"/>
      <c r="E1445" s="927"/>
      <c r="F1445" s="12" t="s">
        <v>2173</v>
      </c>
      <c r="G1445" s="80">
        <v>4</v>
      </c>
      <c r="H1445" s="927"/>
      <c r="I1445" s="15" t="s">
        <v>1954</v>
      </c>
      <c r="J1445" s="13"/>
      <c r="K1445" s="1056"/>
      <c r="L1445" s="943"/>
      <c r="M1445" s="943"/>
    </row>
    <row r="1446" spans="1:13" s="4" customFormat="1" ht="11.25" x14ac:dyDescent="0.25">
      <c r="A1446" s="927"/>
      <c r="B1446" s="928"/>
      <c r="C1446" s="929"/>
      <c r="D1446" s="927"/>
      <c r="E1446" s="927"/>
      <c r="F1446" s="12" t="s">
        <v>2039</v>
      </c>
      <c r="G1446" s="80">
        <v>5</v>
      </c>
      <c r="H1446" s="927"/>
      <c r="I1446" s="15" t="s">
        <v>1954</v>
      </c>
      <c r="J1446" s="13"/>
      <c r="K1446" s="1056"/>
      <c r="L1446" s="943"/>
      <c r="M1446" s="943"/>
    </row>
    <row r="1447" spans="1:13" s="4" customFormat="1" ht="11.25" x14ac:dyDescent="0.25">
      <c r="A1447" s="927"/>
      <c r="B1447" s="928"/>
      <c r="C1447" s="929"/>
      <c r="D1447" s="927"/>
      <c r="E1447" s="927"/>
      <c r="F1447" s="12" t="s">
        <v>2174</v>
      </c>
      <c r="G1447" s="80">
        <v>2</v>
      </c>
      <c r="H1447" s="927"/>
      <c r="I1447" s="15" t="s">
        <v>1954</v>
      </c>
      <c r="J1447" s="13"/>
      <c r="K1447" s="1056"/>
      <c r="L1447" s="943"/>
      <c r="M1447" s="943"/>
    </row>
    <row r="1448" spans="1:13" s="4" customFormat="1" ht="11.25" x14ac:dyDescent="0.25">
      <c r="A1448" s="927"/>
      <c r="B1448" s="928"/>
      <c r="C1448" s="929"/>
      <c r="D1448" s="927"/>
      <c r="E1448" s="927"/>
      <c r="F1448" s="12" t="s">
        <v>2175</v>
      </c>
      <c r="G1448" s="80">
        <v>1</v>
      </c>
      <c r="H1448" s="927"/>
      <c r="I1448" s="15" t="s">
        <v>1954</v>
      </c>
      <c r="J1448" s="13" t="s">
        <v>2204</v>
      </c>
      <c r="K1448" s="1056"/>
      <c r="L1448" s="943"/>
      <c r="M1448" s="943"/>
    </row>
    <row r="1449" spans="1:13" s="4" customFormat="1" ht="11.25" x14ac:dyDescent="0.25">
      <c r="A1449" s="927"/>
      <c r="B1449" s="928"/>
      <c r="C1449" s="929"/>
      <c r="D1449" s="927"/>
      <c r="E1449" s="927"/>
      <c r="F1449" s="12" t="s">
        <v>2194</v>
      </c>
      <c r="G1449" s="80">
        <v>1</v>
      </c>
      <c r="H1449" s="927"/>
      <c r="I1449" s="15" t="s">
        <v>1954</v>
      </c>
      <c r="J1449" s="13"/>
      <c r="K1449" s="1056"/>
      <c r="L1449" s="943"/>
      <c r="M1449" s="943"/>
    </row>
    <row r="1450" spans="1:13" s="4" customFormat="1" ht="11.25" x14ac:dyDescent="0.25">
      <c r="A1450" s="927"/>
      <c r="B1450" s="928"/>
      <c r="C1450" s="929"/>
      <c r="D1450" s="927"/>
      <c r="E1450" s="927"/>
      <c r="F1450" s="12" t="s">
        <v>2195</v>
      </c>
      <c r="G1450" s="80">
        <v>1</v>
      </c>
      <c r="H1450" s="927"/>
      <c r="I1450" s="15" t="s">
        <v>1954</v>
      </c>
      <c r="J1450" s="13" t="s">
        <v>2205</v>
      </c>
      <c r="K1450" s="1056"/>
      <c r="L1450" s="943"/>
      <c r="M1450" s="943"/>
    </row>
    <row r="1451" spans="1:13" s="4" customFormat="1" ht="11.25" x14ac:dyDescent="0.25">
      <c r="A1451" s="927"/>
      <c r="B1451" s="928"/>
      <c r="C1451" s="929"/>
      <c r="D1451" s="927"/>
      <c r="E1451" s="927"/>
      <c r="F1451" s="12" t="s">
        <v>2179</v>
      </c>
      <c r="G1451" s="80">
        <v>3</v>
      </c>
      <c r="H1451" s="927"/>
      <c r="I1451" s="15" t="s">
        <v>1954</v>
      </c>
      <c r="J1451" s="13" t="s">
        <v>2180</v>
      </c>
      <c r="K1451" s="1056"/>
      <c r="L1451" s="943"/>
      <c r="M1451" s="943"/>
    </row>
    <row r="1452" spans="1:13" s="4" customFormat="1" ht="11.25" x14ac:dyDescent="0.25">
      <c r="A1452" s="927"/>
      <c r="B1452" s="928"/>
      <c r="C1452" s="929"/>
      <c r="D1452" s="927"/>
      <c r="E1452" s="927"/>
      <c r="F1452" s="12" t="s">
        <v>2181</v>
      </c>
      <c r="G1452" s="80">
        <v>3</v>
      </c>
      <c r="H1452" s="927"/>
      <c r="I1452" s="15" t="s">
        <v>2182</v>
      </c>
      <c r="J1452" s="13" t="s">
        <v>2183</v>
      </c>
      <c r="K1452" s="1056"/>
      <c r="L1452" s="943"/>
      <c r="M1452" s="943"/>
    </row>
    <row r="1453" spans="1:13" s="4" customFormat="1" ht="11.25" x14ac:dyDescent="0.25">
      <c r="A1453" s="927"/>
      <c r="B1453" s="928"/>
      <c r="C1453" s="929"/>
      <c r="D1453" s="927"/>
      <c r="E1453" s="927"/>
      <c r="F1453" s="12" t="s">
        <v>2184</v>
      </c>
      <c r="G1453" s="80">
        <v>5</v>
      </c>
      <c r="H1453" s="927"/>
      <c r="I1453" s="15" t="s">
        <v>1050</v>
      </c>
      <c r="J1453" s="13"/>
      <c r="K1453" s="1056"/>
      <c r="L1453" s="943"/>
      <c r="M1453" s="943"/>
    </row>
    <row r="1454" spans="1:13" s="4" customFormat="1" ht="11.25" x14ac:dyDescent="0.25">
      <c r="A1454" s="927"/>
      <c r="B1454" s="928"/>
      <c r="C1454" s="929"/>
      <c r="D1454" s="927"/>
      <c r="E1454" s="927"/>
      <c r="F1454" s="12" t="s">
        <v>2185</v>
      </c>
      <c r="G1454" s="80">
        <v>3</v>
      </c>
      <c r="H1454" s="927"/>
      <c r="I1454" s="15" t="s">
        <v>2182</v>
      </c>
      <c r="J1454" s="13" t="s">
        <v>2186</v>
      </c>
      <c r="K1454" s="1056"/>
      <c r="L1454" s="943"/>
      <c r="M1454" s="943"/>
    </row>
    <row r="1455" spans="1:13" s="4" customFormat="1" ht="11.25" x14ac:dyDescent="0.25">
      <c r="A1455" s="927"/>
      <c r="B1455" s="928"/>
      <c r="C1455" s="929"/>
      <c r="D1455" s="927"/>
      <c r="E1455" s="927"/>
      <c r="F1455" s="12" t="s">
        <v>2187</v>
      </c>
      <c r="G1455" s="80">
        <v>1</v>
      </c>
      <c r="H1455" s="927"/>
      <c r="I1455" s="15" t="s">
        <v>1954</v>
      </c>
      <c r="J1455" s="13" t="s">
        <v>2206</v>
      </c>
      <c r="K1455" s="1056"/>
      <c r="L1455" s="943"/>
      <c r="M1455" s="943"/>
    </row>
    <row r="1456" spans="1:13" s="4" customFormat="1" ht="11.25" x14ac:dyDescent="0.25">
      <c r="A1456" s="927" t="s">
        <v>7471</v>
      </c>
      <c r="B1456" s="928" t="s">
        <v>1835</v>
      </c>
      <c r="C1456" s="929" t="s">
        <v>5821</v>
      </c>
      <c r="D1456" s="927" t="s">
        <v>1835</v>
      </c>
      <c r="E1456" s="927" t="s">
        <v>5118</v>
      </c>
      <c r="F1456" s="12" t="s">
        <v>2207</v>
      </c>
      <c r="G1456" s="80">
        <v>1</v>
      </c>
      <c r="H1456" s="927" t="s">
        <v>6682</v>
      </c>
      <c r="I1456" s="15" t="s">
        <v>1050</v>
      </c>
      <c r="J1456" s="13"/>
      <c r="K1456" s="1056">
        <v>1</v>
      </c>
      <c r="L1456" s="943"/>
      <c r="M1456" s="943"/>
    </row>
    <row r="1457" spans="1:13" s="4" customFormat="1" ht="11.25" x14ac:dyDescent="0.25">
      <c r="A1457" s="927"/>
      <c r="B1457" s="928"/>
      <c r="C1457" s="929"/>
      <c r="D1457" s="927"/>
      <c r="E1457" s="927"/>
      <c r="F1457" s="12" t="s">
        <v>2201</v>
      </c>
      <c r="G1457" s="80">
        <v>1</v>
      </c>
      <c r="H1457" s="927"/>
      <c r="I1457" s="15" t="s">
        <v>1954</v>
      </c>
      <c r="J1457" s="13">
        <v>28900</v>
      </c>
      <c r="K1457" s="1056"/>
      <c r="L1457" s="943"/>
      <c r="M1457" s="943"/>
    </row>
    <row r="1458" spans="1:13" s="4" customFormat="1" ht="11.25" x14ac:dyDescent="0.25">
      <c r="A1458" s="927"/>
      <c r="B1458" s="928"/>
      <c r="C1458" s="929"/>
      <c r="D1458" s="927"/>
      <c r="E1458" s="927"/>
      <c r="F1458" s="12" t="s">
        <v>2161</v>
      </c>
      <c r="G1458" s="80">
        <v>1</v>
      </c>
      <c r="H1458" s="927"/>
      <c r="I1458" s="15" t="s">
        <v>1954</v>
      </c>
      <c r="J1458" s="13">
        <v>28902</v>
      </c>
      <c r="K1458" s="1056"/>
      <c r="L1458" s="943"/>
      <c r="M1458" s="943"/>
    </row>
    <row r="1459" spans="1:13" s="4" customFormat="1" ht="11.25" x14ac:dyDescent="0.25">
      <c r="A1459" s="927"/>
      <c r="B1459" s="928"/>
      <c r="C1459" s="929"/>
      <c r="D1459" s="927"/>
      <c r="E1459" s="927"/>
      <c r="F1459" s="12" t="s">
        <v>2096</v>
      </c>
      <c r="G1459" s="80">
        <v>1</v>
      </c>
      <c r="H1459" s="927"/>
      <c r="I1459" s="15" t="s">
        <v>1954</v>
      </c>
      <c r="J1459" s="13">
        <v>16066</v>
      </c>
      <c r="K1459" s="1056"/>
      <c r="L1459" s="943"/>
      <c r="M1459" s="943"/>
    </row>
    <row r="1460" spans="1:13" s="4" customFormat="1" ht="11.25" x14ac:dyDescent="0.25">
      <c r="A1460" s="927"/>
      <c r="B1460" s="928"/>
      <c r="C1460" s="929"/>
      <c r="D1460" s="927"/>
      <c r="E1460" s="927"/>
      <c r="F1460" s="12" t="s">
        <v>2162</v>
      </c>
      <c r="G1460" s="80">
        <v>1</v>
      </c>
      <c r="H1460" s="927"/>
      <c r="I1460" s="15" t="s">
        <v>1050</v>
      </c>
      <c r="J1460" s="13"/>
      <c r="K1460" s="1056"/>
      <c r="L1460" s="943"/>
      <c r="M1460" s="943"/>
    </row>
    <row r="1461" spans="1:13" s="4" customFormat="1" ht="11.25" x14ac:dyDescent="0.25">
      <c r="A1461" s="927"/>
      <c r="B1461" s="928"/>
      <c r="C1461" s="929"/>
      <c r="D1461" s="927"/>
      <c r="E1461" s="927"/>
      <c r="F1461" s="12" t="s">
        <v>2163</v>
      </c>
      <c r="G1461" s="80">
        <v>8</v>
      </c>
      <c r="H1461" s="927"/>
      <c r="I1461" s="15" t="s">
        <v>2164</v>
      </c>
      <c r="J1461" s="13"/>
      <c r="K1461" s="1056"/>
      <c r="L1461" s="943"/>
      <c r="M1461" s="943"/>
    </row>
    <row r="1462" spans="1:13" s="4" customFormat="1" ht="11.25" x14ac:dyDescent="0.25">
      <c r="A1462" s="927"/>
      <c r="B1462" s="928"/>
      <c r="C1462" s="929"/>
      <c r="D1462" s="927"/>
      <c r="E1462" s="927"/>
      <c r="F1462" s="12" t="s">
        <v>2165</v>
      </c>
      <c r="G1462" s="80">
        <v>2</v>
      </c>
      <c r="H1462" s="927"/>
      <c r="I1462" s="15" t="s">
        <v>2164</v>
      </c>
      <c r="J1462" s="13" t="s">
        <v>2166</v>
      </c>
      <c r="K1462" s="1056"/>
      <c r="L1462" s="943"/>
      <c r="M1462" s="943"/>
    </row>
    <row r="1463" spans="1:13" s="4" customFormat="1" ht="11.25" x14ac:dyDescent="0.25">
      <c r="A1463" s="927"/>
      <c r="B1463" s="928"/>
      <c r="C1463" s="929"/>
      <c r="D1463" s="927"/>
      <c r="E1463" s="927"/>
      <c r="F1463" s="12" t="s">
        <v>2167</v>
      </c>
      <c r="G1463" s="80">
        <v>1</v>
      </c>
      <c r="H1463" s="927"/>
      <c r="I1463" s="15" t="s">
        <v>1960</v>
      </c>
      <c r="J1463" s="13" t="s">
        <v>2168</v>
      </c>
      <c r="K1463" s="1056"/>
      <c r="L1463" s="943"/>
      <c r="M1463" s="943"/>
    </row>
    <row r="1464" spans="1:13" s="4" customFormat="1" ht="11.25" x14ac:dyDescent="0.25">
      <c r="A1464" s="927"/>
      <c r="B1464" s="928"/>
      <c r="C1464" s="929"/>
      <c r="D1464" s="927"/>
      <c r="E1464" s="927"/>
      <c r="F1464" s="12" t="s">
        <v>2202</v>
      </c>
      <c r="G1464" s="80">
        <v>1</v>
      </c>
      <c r="H1464" s="927"/>
      <c r="I1464" s="15" t="s">
        <v>1954</v>
      </c>
      <c r="J1464" s="13" t="s">
        <v>2203</v>
      </c>
      <c r="K1464" s="1056"/>
      <c r="L1464" s="943"/>
      <c r="M1464" s="943"/>
    </row>
    <row r="1465" spans="1:13" s="4" customFormat="1" ht="11.25" x14ac:dyDescent="0.25">
      <c r="A1465" s="927"/>
      <c r="B1465" s="928"/>
      <c r="C1465" s="929"/>
      <c r="D1465" s="927"/>
      <c r="E1465" s="927"/>
      <c r="F1465" s="12" t="s">
        <v>2171</v>
      </c>
      <c r="G1465" s="80">
        <v>1</v>
      </c>
      <c r="H1465" s="927"/>
      <c r="I1465" s="15" t="s">
        <v>1960</v>
      </c>
      <c r="J1465" s="13"/>
      <c r="K1465" s="1056"/>
      <c r="L1465" s="943"/>
      <c r="M1465" s="943"/>
    </row>
    <row r="1466" spans="1:13" s="4" customFormat="1" ht="11.25" x14ac:dyDescent="0.25">
      <c r="A1466" s="927"/>
      <c r="B1466" s="928"/>
      <c r="C1466" s="929"/>
      <c r="D1466" s="927"/>
      <c r="E1466" s="927"/>
      <c r="F1466" s="12" t="s">
        <v>2172</v>
      </c>
      <c r="G1466" s="80">
        <v>7</v>
      </c>
      <c r="H1466" s="927"/>
      <c r="I1466" s="15" t="s">
        <v>1954</v>
      </c>
      <c r="J1466" s="13"/>
      <c r="K1466" s="1056"/>
      <c r="L1466" s="943"/>
      <c r="M1466" s="943"/>
    </row>
    <row r="1467" spans="1:13" s="4" customFormat="1" ht="11.25" x14ac:dyDescent="0.25">
      <c r="A1467" s="927"/>
      <c r="B1467" s="928"/>
      <c r="C1467" s="929"/>
      <c r="D1467" s="927"/>
      <c r="E1467" s="927"/>
      <c r="F1467" s="12" t="s">
        <v>2173</v>
      </c>
      <c r="G1467" s="80">
        <v>6</v>
      </c>
      <c r="H1467" s="927"/>
      <c r="I1467" s="15" t="s">
        <v>1954</v>
      </c>
      <c r="J1467" s="13"/>
      <c r="K1467" s="1056"/>
      <c r="L1467" s="943"/>
      <c r="M1467" s="943"/>
    </row>
    <row r="1468" spans="1:13" s="4" customFormat="1" ht="11.25" x14ac:dyDescent="0.25">
      <c r="A1468" s="927"/>
      <c r="B1468" s="928"/>
      <c r="C1468" s="929"/>
      <c r="D1468" s="927"/>
      <c r="E1468" s="927"/>
      <c r="F1468" s="12" t="s">
        <v>2039</v>
      </c>
      <c r="G1468" s="80">
        <v>6</v>
      </c>
      <c r="H1468" s="927"/>
      <c r="I1468" s="15" t="s">
        <v>1954</v>
      </c>
      <c r="J1468" s="13"/>
      <c r="K1468" s="1056"/>
      <c r="L1468" s="943"/>
      <c r="M1468" s="943"/>
    </row>
    <row r="1469" spans="1:13" s="4" customFormat="1" ht="11.25" x14ac:dyDescent="0.25">
      <c r="A1469" s="927"/>
      <c r="B1469" s="928"/>
      <c r="C1469" s="929"/>
      <c r="D1469" s="927"/>
      <c r="E1469" s="927"/>
      <c r="F1469" s="12" t="s">
        <v>2174</v>
      </c>
      <c r="G1469" s="80">
        <v>2</v>
      </c>
      <c r="H1469" s="927"/>
      <c r="I1469" s="15" t="s">
        <v>1954</v>
      </c>
      <c r="J1469" s="13"/>
      <c r="K1469" s="1056"/>
      <c r="L1469" s="943"/>
      <c r="M1469" s="943"/>
    </row>
    <row r="1470" spans="1:13" s="4" customFormat="1" ht="11.25" x14ac:dyDescent="0.25">
      <c r="A1470" s="927"/>
      <c r="B1470" s="928"/>
      <c r="C1470" s="929"/>
      <c r="D1470" s="927"/>
      <c r="E1470" s="927"/>
      <c r="F1470" s="12" t="s">
        <v>2194</v>
      </c>
      <c r="G1470" s="80">
        <v>1</v>
      </c>
      <c r="H1470" s="927"/>
      <c r="I1470" s="15" t="s">
        <v>1954</v>
      </c>
      <c r="J1470" s="13"/>
      <c r="K1470" s="1056"/>
      <c r="L1470" s="943"/>
      <c r="M1470" s="943"/>
    </row>
    <row r="1471" spans="1:13" s="4" customFormat="1" ht="11.25" x14ac:dyDescent="0.25">
      <c r="A1471" s="927"/>
      <c r="B1471" s="928"/>
      <c r="C1471" s="929"/>
      <c r="D1471" s="927"/>
      <c r="E1471" s="927"/>
      <c r="F1471" s="12" t="s">
        <v>2195</v>
      </c>
      <c r="G1471" s="80">
        <v>1</v>
      </c>
      <c r="H1471" s="927"/>
      <c r="I1471" s="15" t="s">
        <v>1954</v>
      </c>
      <c r="J1471" s="13" t="s">
        <v>2205</v>
      </c>
      <c r="K1471" s="1056"/>
      <c r="L1471" s="943"/>
      <c r="M1471" s="943"/>
    </row>
    <row r="1472" spans="1:13" s="4" customFormat="1" ht="11.25" x14ac:dyDescent="0.25">
      <c r="A1472" s="927"/>
      <c r="B1472" s="928"/>
      <c r="C1472" s="929"/>
      <c r="D1472" s="927"/>
      <c r="E1472" s="927"/>
      <c r="F1472" s="12" t="s">
        <v>2179</v>
      </c>
      <c r="G1472" s="80">
        <v>3</v>
      </c>
      <c r="H1472" s="927"/>
      <c r="I1472" s="15" t="s">
        <v>1954</v>
      </c>
      <c r="J1472" s="13" t="s">
        <v>2180</v>
      </c>
      <c r="K1472" s="1056"/>
      <c r="L1472" s="943"/>
      <c r="M1472" s="943"/>
    </row>
    <row r="1473" spans="1:13" s="4" customFormat="1" ht="11.25" x14ac:dyDescent="0.25">
      <c r="A1473" s="927"/>
      <c r="B1473" s="928"/>
      <c r="C1473" s="929"/>
      <c r="D1473" s="927"/>
      <c r="E1473" s="927"/>
      <c r="F1473" s="12" t="s">
        <v>2181</v>
      </c>
      <c r="G1473" s="80">
        <v>3</v>
      </c>
      <c r="H1473" s="927"/>
      <c r="I1473" s="15" t="s">
        <v>2182</v>
      </c>
      <c r="J1473" s="13" t="s">
        <v>2183</v>
      </c>
      <c r="K1473" s="1056"/>
      <c r="L1473" s="943"/>
      <c r="M1473" s="943"/>
    </row>
    <row r="1474" spans="1:13" s="4" customFormat="1" ht="11.25" x14ac:dyDescent="0.25">
      <c r="A1474" s="927"/>
      <c r="B1474" s="928"/>
      <c r="C1474" s="929"/>
      <c r="D1474" s="927"/>
      <c r="E1474" s="927"/>
      <c r="F1474" s="12" t="s">
        <v>2184</v>
      </c>
      <c r="G1474" s="80">
        <v>5</v>
      </c>
      <c r="H1474" s="927"/>
      <c r="I1474" s="15" t="s">
        <v>1050</v>
      </c>
      <c r="J1474" s="13"/>
      <c r="K1474" s="1056"/>
      <c r="L1474" s="943"/>
      <c r="M1474" s="943"/>
    </row>
    <row r="1475" spans="1:13" s="4" customFormat="1" ht="11.25" x14ac:dyDescent="0.25">
      <c r="A1475" s="927"/>
      <c r="B1475" s="928"/>
      <c r="C1475" s="929"/>
      <c r="D1475" s="927"/>
      <c r="E1475" s="927"/>
      <c r="F1475" s="12" t="s">
        <v>2185</v>
      </c>
      <c r="G1475" s="80">
        <v>3</v>
      </c>
      <c r="H1475" s="927"/>
      <c r="I1475" s="15" t="s">
        <v>2182</v>
      </c>
      <c r="J1475" s="13" t="s">
        <v>2186</v>
      </c>
      <c r="K1475" s="1056"/>
      <c r="L1475" s="943"/>
      <c r="M1475" s="943"/>
    </row>
    <row r="1476" spans="1:13" s="4" customFormat="1" ht="11.25" x14ac:dyDescent="0.25">
      <c r="A1476" s="927"/>
      <c r="B1476" s="928"/>
      <c r="C1476" s="929"/>
      <c r="D1476" s="927"/>
      <c r="E1476" s="927"/>
      <c r="F1476" s="12" t="s">
        <v>2187</v>
      </c>
      <c r="G1476" s="80">
        <v>2</v>
      </c>
      <c r="H1476" s="927"/>
      <c r="I1476" s="15" t="s">
        <v>1954</v>
      </c>
      <c r="J1476" s="13" t="s">
        <v>2188</v>
      </c>
      <c r="K1476" s="1056"/>
      <c r="L1476" s="943"/>
      <c r="M1476" s="943"/>
    </row>
    <row r="1477" spans="1:13" s="4" customFormat="1" ht="11.25" x14ac:dyDescent="0.25">
      <c r="A1477" s="927" t="s">
        <v>7472</v>
      </c>
      <c r="B1477" s="928" t="s">
        <v>1835</v>
      </c>
      <c r="C1477" s="929" t="s">
        <v>5821</v>
      </c>
      <c r="D1477" s="927" t="s">
        <v>1835</v>
      </c>
      <c r="E1477" s="927" t="s">
        <v>5117</v>
      </c>
      <c r="F1477" s="12" t="s">
        <v>2208</v>
      </c>
      <c r="G1477" s="80">
        <v>1</v>
      </c>
      <c r="H1477" s="927" t="s">
        <v>6682</v>
      </c>
      <c r="I1477" s="15" t="s">
        <v>1050</v>
      </c>
      <c r="J1477" s="13"/>
      <c r="K1477" s="1056">
        <v>1</v>
      </c>
      <c r="L1477" s="943"/>
      <c r="M1477" s="943"/>
    </row>
    <row r="1478" spans="1:13" s="4" customFormat="1" ht="11.25" x14ac:dyDescent="0.25">
      <c r="A1478" s="927"/>
      <c r="B1478" s="928"/>
      <c r="C1478" s="929"/>
      <c r="D1478" s="927"/>
      <c r="E1478" s="927"/>
      <c r="F1478" s="12" t="s">
        <v>2201</v>
      </c>
      <c r="G1478" s="80">
        <v>1</v>
      </c>
      <c r="H1478" s="927"/>
      <c r="I1478" s="15" t="s">
        <v>1954</v>
      </c>
      <c r="J1478" s="13">
        <v>28900</v>
      </c>
      <c r="K1478" s="1056"/>
      <c r="L1478" s="943"/>
      <c r="M1478" s="943"/>
    </row>
    <row r="1479" spans="1:13" s="4" customFormat="1" ht="11.25" x14ac:dyDescent="0.25">
      <c r="A1479" s="927"/>
      <c r="B1479" s="928"/>
      <c r="C1479" s="929"/>
      <c r="D1479" s="927"/>
      <c r="E1479" s="927"/>
      <c r="F1479" s="12" t="s">
        <v>2161</v>
      </c>
      <c r="G1479" s="80">
        <v>1</v>
      </c>
      <c r="H1479" s="927"/>
      <c r="I1479" s="15" t="s">
        <v>1954</v>
      </c>
      <c r="J1479" s="13">
        <v>28902</v>
      </c>
      <c r="K1479" s="1056"/>
      <c r="L1479" s="943"/>
      <c r="M1479" s="943"/>
    </row>
    <row r="1480" spans="1:13" s="4" customFormat="1" ht="11.25" x14ac:dyDescent="0.25">
      <c r="A1480" s="927"/>
      <c r="B1480" s="928"/>
      <c r="C1480" s="929"/>
      <c r="D1480" s="927"/>
      <c r="E1480" s="927"/>
      <c r="F1480" s="12" t="s">
        <v>2096</v>
      </c>
      <c r="G1480" s="80">
        <v>1</v>
      </c>
      <c r="H1480" s="927"/>
      <c r="I1480" s="15" t="s">
        <v>1954</v>
      </c>
      <c r="J1480" s="13">
        <v>16066</v>
      </c>
      <c r="K1480" s="1056"/>
      <c r="L1480" s="943"/>
      <c r="M1480" s="943"/>
    </row>
    <row r="1481" spans="1:13" s="4" customFormat="1" ht="11.25" x14ac:dyDescent="0.25">
      <c r="A1481" s="927"/>
      <c r="B1481" s="928"/>
      <c r="C1481" s="929"/>
      <c r="D1481" s="927"/>
      <c r="E1481" s="927"/>
      <c r="F1481" s="12" t="s">
        <v>2162</v>
      </c>
      <c r="G1481" s="80">
        <v>1</v>
      </c>
      <c r="H1481" s="927"/>
      <c r="I1481" s="15" t="s">
        <v>1050</v>
      </c>
      <c r="J1481" s="13"/>
      <c r="K1481" s="1056"/>
      <c r="L1481" s="943"/>
      <c r="M1481" s="943"/>
    </row>
    <row r="1482" spans="1:13" s="4" customFormat="1" ht="11.25" x14ac:dyDescent="0.25">
      <c r="A1482" s="927"/>
      <c r="B1482" s="928"/>
      <c r="C1482" s="929"/>
      <c r="D1482" s="927"/>
      <c r="E1482" s="927"/>
      <c r="F1482" s="12" t="s">
        <v>2163</v>
      </c>
      <c r="G1482" s="80">
        <v>8</v>
      </c>
      <c r="H1482" s="927"/>
      <c r="I1482" s="15" t="s">
        <v>2164</v>
      </c>
      <c r="J1482" s="13"/>
      <c r="K1482" s="1056"/>
      <c r="L1482" s="943"/>
      <c r="M1482" s="943"/>
    </row>
    <row r="1483" spans="1:13" s="4" customFormat="1" ht="11.25" x14ac:dyDescent="0.25">
      <c r="A1483" s="927"/>
      <c r="B1483" s="928"/>
      <c r="C1483" s="929"/>
      <c r="D1483" s="927"/>
      <c r="E1483" s="927"/>
      <c r="F1483" s="12" t="s">
        <v>2165</v>
      </c>
      <c r="G1483" s="80">
        <v>2</v>
      </c>
      <c r="H1483" s="927"/>
      <c r="I1483" s="15" t="s">
        <v>2164</v>
      </c>
      <c r="J1483" s="13" t="s">
        <v>2166</v>
      </c>
      <c r="K1483" s="1056"/>
      <c r="L1483" s="943"/>
      <c r="M1483" s="943"/>
    </row>
    <row r="1484" spans="1:13" s="4" customFormat="1" ht="11.25" x14ac:dyDescent="0.25">
      <c r="A1484" s="927"/>
      <c r="B1484" s="928"/>
      <c r="C1484" s="929"/>
      <c r="D1484" s="927"/>
      <c r="E1484" s="927"/>
      <c r="F1484" s="12" t="s">
        <v>2167</v>
      </c>
      <c r="G1484" s="80">
        <v>1</v>
      </c>
      <c r="H1484" s="927"/>
      <c r="I1484" s="15" t="s">
        <v>1960</v>
      </c>
      <c r="J1484" s="13" t="s">
        <v>2168</v>
      </c>
      <c r="K1484" s="1056"/>
      <c r="L1484" s="943"/>
      <c r="M1484" s="943"/>
    </row>
    <row r="1485" spans="1:13" s="4" customFormat="1" ht="11.25" x14ac:dyDescent="0.25">
      <c r="A1485" s="927"/>
      <c r="B1485" s="928"/>
      <c r="C1485" s="929"/>
      <c r="D1485" s="927"/>
      <c r="E1485" s="927"/>
      <c r="F1485" s="12" t="s">
        <v>2202</v>
      </c>
      <c r="G1485" s="80">
        <v>1</v>
      </c>
      <c r="H1485" s="927"/>
      <c r="I1485" s="15" t="s">
        <v>1954</v>
      </c>
      <c r="J1485" s="13" t="s">
        <v>2203</v>
      </c>
      <c r="K1485" s="1056"/>
      <c r="L1485" s="943"/>
      <c r="M1485" s="943"/>
    </row>
    <row r="1486" spans="1:13" s="4" customFormat="1" ht="11.25" x14ac:dyDescent="0.25">
      <c r="A1486" s="927"/>
      <c r="B1486" s="928"/>
      <c r="C1486" s="929"/>
      <c r="D1486" s="927"/>
      <c r="E1486" s="927"/>
      <c r="F1486" s="12" t="s">
        <v>2171</v>
      </c>
      <c r="G1486" s="80">
        <v>1</v>
      </c>
      <c r="H1486" s="927"/>
      <c r="I1486" s="15" t="s">
        <v>1960</v>
      </c>
      <c r="J1486" s="13"/>
      <c r="K1486" s="1056"/>
      <c r="L1486" s="943"/>
      <c r="M1486" s="943"/>
    </row>
    <row r="1487" spans="1:13" s="4" customFormat="1" ht="11.25" x14ac:dyDescent="0.25">
      <c r="A1487" s="927"/>
      <c r="B1487" s="928"/>
      <c r="C1487" s="929"/>
      <c r="D1487" s="927"/>
      <c r="E1487" s="927"/>
      <c r="F1487" s="12" t="s">
        <v>2172</v>
      </c>
      <c r="G1487" s="80">
        <v>7</v>
      </c>
      <c r="H1487" s="927"/>
      <c r="I1487" s="15" t="s">
        <v>1954</v>
      </c>
      <c r="J1487" s="13"/>
      <c r="K1487" s="1056"/>
      <c r="L1487" s="943"/>
      <c r="M1487" s="943"/>
    </row>
    <row r="1488" spans="1:13" s="4" customFormat="1" ht="11.25" x14ac:dyDescent="0.25">
      <c r="A1488" s="927"/>
      <c r="B1488" s="928"/>
      <c r="C1488" s="929"/>
      <c r="D1488" s="927"/>
      <c r="E1488" s="927"/>
      <c r="F1488" s="12" t="s">
        <v>2173</v>
      </c>
      <c r="G1488" s="80">
        <v>6</v>
      </c>
      <c r="H1488" s="927"/>
      <c r="I1488" s="15" t="s">
        <v>1954</v>
      </c>
      <c r="J1488" s="13"/>
      <c r="K1488" s="1056"/>
      <c r="L1488" s="943"/>
      <c r="M1488" s="943"/>
    </row>
    <row r="1489" spans="1:13" s="4" customFormat="1" ht="11.25" x14ac:dyDescent="0.25">
      <c r="A1489" s="927"/>
      <c r="B1489" s="928"/>
      <c r="C1489" s="929"/>
      <c r="D1489" s="927"/>
      <c r="E1489" s="927"/>
      <c r="F1489" s="12" t="s">
        <v>2039</v>
      </c>
      <c r="G1489" s="80">
        <v>6</v>
      </c>
      <c r="H1489" s="927"/>
      <c r="I1489" s="15" t="s">
        <v>1954</v>
      </c>
      <c r="J1489" s="13"/>
      <c r="K1489" s="1056"/>
      <c r="L1489" s="943"/>
      <c r="M1489" s="943"/>
    </row>
    <row r="1490" spans="1:13" s="4" customFormat="1" ht="11.25" x14ac:dyDescent="0.25">
      <c r="A1490" s="927"/>
      <c r="B1490" s="928"/>
      <c r="C1490" s="929"/>
      <c r="D1490" s="927"/>
      <c r="E1490" s="927"/>
      <c r="F1490" s="12" t="s">
        <v>2174</v>
      </c>
      <c r="G1490" s="80">
        <v>2</v>
      </c>
      <c r="H1490" s="927"/>
      <c r="I1490" s="15" t="s">
        <v>1954</v>
      </c>
      <c r="J1490" s="13"/>
      <c r="K1490" s="1056"/>
      <c r="L1490" s="943"/>
      <c r="M1490" s="943"/>
    </row>
    <row r="1491" spans="1:13" s="4" customFormat="1" ht="11.25" x14ac:dyDescent="0.25">
      <c r="A1491" s="927"/>
      <c r="B1491" s="928"/>
      <c r="C1491" s="929"/>
      <c r="D1491" s="927"/>
      <c r="E1491" s="927"/>
      <c r="F1491" s="12" t="s">
        <v>2194</v>
      </c>
      <c r="G1491" s="80">
        <v>1</v>
      </c>
      <c r="H1491" s="927"/>
      <c r="I1491" s="15" t="s">
        <v>1954</v>
      </c>
      <c r="J1491" s="13"/>
      <c r="K1491" s="1056"/>
      <c r="L1491" s="943"/>
      <c r="M1491" s="943"/>
    </row>
    <row r="1492" spans="1:13" s="4" customFormat="1" ht="11.25" x14ac:dyDescent="0.25">
      <c r="A1492" s="927"/>
      <c r="B1492" s="928"/>
      <c r="C1492" s="929"/>
      <c r="D1492" s="927"/>
      <c r="E1492" s="927"/>
      <c r="F1492" s="12" t="s">
        <v>2195</v>
      </c>
      <c r="G1492" s="80">
        <v>1</v>
      </c>
      <c r="H1492" s="927"/>
      <c r="I1492" s="15" t="s">
        <v>1954</v>
      </c>
      <c r="J1492" s="13" t="s">
        <v>2205</v>
      </c>
      <c r="K1492" s="1056"/>
      <c r="L1492" s="943"/>
      <c r="M1492" s="943"/>
    </row>
    <row r="1493" spans="1:13" s="4" customFormat="1" ht="11.25" x14ac:dyDescent="0.25">
      <c r="A1493" s="927"/>
      <c r="B1493" s="928"/>
      <c r="C1493" s="929"/>
      <c r="D1493" s="927"/>
      <c r="E1493" s="927"/>
      <c r="F1493" s="12" t="s">
        <v>2179</v>
      </c>
      <c r="G1493" s="80">
        <v>3</v>
      </c>
      <c r="H1493" s="927"/>
      <c r="I1493" s="15" t="s">
        <v>1954</v>
      </c>
      <c r="J1493" s="13" t="s">
        <v>2180</v>
      </c>
      <c r="K1493" s="1056"/>
      <c r="L1493" s="943"/>
      <c r="M1493" s="943"/>
    </row>
    <row r="1494" spans="1:13" s="4" customFormat="1" ht="11.25" x14ac:dyDescent="0.25">
      <c r="A1494" s="927"/>
      <c r="B1494" s="928"/>
      <c r="C1494" s="929"/>
      <c r="D1494" s="927"/>
      <c r="E1494" s="927"/>
      <c r="F1494" s="12" t="s">
        <v>2181</v>
      </c>
      <c r="G1494" s="80">
        <v>3</v>
      </c>
      <c r="H1494" s="927"/>
      <c r="I1494" s="15" t="s">
        <v>2182</v>
      </c>
      <c r="J1494" s="13" t="s">
        <v>2183</v>
      </c>
      <c r="K1494" s="1056"/>
      <c r="L1494" s="943"/>
      <c r="M1494" s="943"/>
    </row>
    <row r="1495" spans="1:13" s="4" customFormat="1" ht="11.25" x14ac:dyDescent="0.25">
      <c r="A1495" s="927"/>
      <c r="B1495" s="928"/>
      <c r="C1495" s="929"/>
      <c r="D1495" s="927"/>
      <c r="E1495" s="927"/>
      <c r="F1495" s="12" t="s">
        <v>2184</v>
      </c>
      <c r="G1495" s="80">
        <v>4</v>
      </c>
      <c r="H1495" s="927"/>
      <c r="I1495" s="15" t="s">
        <v>1050</v>
      </c>
      <c r="J1495" s="13"/>
      <c r="K1495" s="1056"/>
      <c r="L1495" s="943"/>
      <c r="M1495" s="943"/>
    </row>
    <row r="1496" spans="1:13" s="4" customFormat="1" ht="11.25" x14ac:dyDescent="0.25">
      <c r="A1496" s="927"/>
      <c r="B1496" s="928"/>
      <c r="C1496" s="929"/>
      <c r="D1496" s="927"/>
      <c r="E1496" s="927"/>
      <c r="F1496" s="12" t="s">
        <v>2185</v>
      </c>
      <c r="G1496" s="80">
        <v>4</v>
      </c>
      <c r="H1496" s="927"/>
      <c r="I1496" s="15" t="s">
        <v>2182</v>
      </c>
      <c r="J1496" s="13" t="s">
        <v>2186</v>
      </c>
      <c r="K1496" s="1056"/>
      <c r="L1496" s="943"/>
      <c r="M1496" s="943"/>
    </row>
    <row r="1497" spans="1:13" s="4" customFormat="1" ht="11.25" x14ac:dyDescent="0.25">
      <c r="A1497" s="927"/>
      <c r="B1497" s="928"/>
      <c r="C1497" s="929"/>
      <c r="D1497" s="927"/>
      <c r="E1497" s="927"/>
      <c r="F1497" s="12" t="s">
        <v>2187</v>
      </c>
      <c r="G1497" s="80">
        <v>2</v>
      </c>
      <c r="H1497" s="927"/>
      <c r="I1497" s="15" t="s">
        <v>1954</v>
      </c>
      <c r="J1497" s="13" t="s">
        <v>2188</v>
      </c>
      <c r="K1497" s="1056"/>
      <c r="L1497" s="943"/>
      <c r="M1497" s="943"/>
    </row>
    <row r="1498" spans="1:13" s="4" customFormat="1" ht="11.25" x14ac:dyDescent="0.25">
      <c r="A1498" s="927" t="s">
        <v>7473</v>
      </c>
      <c r="B1498" s="928" t="s">
        <v>1835</v>
      </c>
      <c r="C1498" s="929" t="s">
        <v>5821</v>
      </c>
      <c r="D1498" s="927" t="s">
        <v>5132</v>
      </c>
      <c r="E1498" s="927" t="s">
        <v>5116</v>
      </c>
      <c r="F1498" s="12" t="s">
        <v>2209</v>
      </c>
      <c r="G1498" s="80">
        <v>1</v>
      </c>
      <c r="H1498" s="927" t="s">
        <v>6682</v>
      </c>
      <c r="I1498" s="15" t="s">
        <v>1050</v>
      </c>
      <c r="J1498" s="13"/>
      <c r="K1498" s="1056">
        <v>1</v>
      </c>
      <c r="L1498" s="943"/>
      <c r="M1498" s="943"/>
    </row>
    <row r="1499" spans="1:13" s="4" customFormat="1" ht="11.25" x14ac:dyDescent="0.25">
      <c r="A1499" s="927"/>
      <c r="B1499" s="928"/>
      <c r="C1499" s="929"/>
      <c r="D1499" s="927"/>
      <c r="E1499" s="927"/>
      <c r="F1499" s="12" t="s">
        <v>2201</v>
      </c>
      <c r="G1499" s="80">
        <v>1</v>
      </c>
      <c r="H1499" s="927"/>
      <c r="I1499" s="15" t="s">
        <v>1954</v>
      </c>
      <c r="J1499" s="13">
        <v>28900</v>
      </c>
      <c r="K1499" s="1056"/>
      <c r="L1499" s="943"/>
      <c r="M1499" s="943"/>
    </row>
    <row r="1500" spans="1:13" s="4" customFormat="1" ht="11.25" x14ac:dyDescent="0.25">
      <c r="A1500" s="927"/>
      <c r="B1500" s="928"/>
      <c r="C1500" s="929"/>
      <c r="D1500" s="927"/>
      <c r="E1500" s="927"/>
      <c r="F1500" s="12" t="s">
        <v>2161</v>
      </c>
      <c r="G1500" s="80">
        <v>1</v>
      </c>
      <c r="H1500" s="927"/>
      <c r="I1500" s="15" t="s">
        <v>1954</v>
      </c>
      <c r="J1500" s="13">
        <v>28902</v>
      </c>
      <c r="K1500" s="1056"/>
      <c r="L1500" s="943"/>
      <c r="M1500" s="943"/>
    </row>
    <row r="1501" spans="1:13" s="4" customFormat="1" ht="11.25" x14ac:dyDescent="0.25">
      <c r="A1501" s="927"/>
      <c r="B1501" s="928"/>
      <c r="C1501" s="929"/>
      <c r="D1501" s="927"/>
      <c r="E1501" s="927"/>
      <c r="F1501" s="12" t="s">
        <v>2096</v>
      </c>
      <c r="G1501" s="80">
        <v>1</v>
      </c>
      <c r="H1501" s="927"/>
      <c r="I1501" s="15" t="s">
        <v>1954</v>
      </c>
      <c r="J1501" s="13">
        <v>16066</v>
      </c>
      <c r="K1501" s="1056"/>
      <c r="L1501" s="943"/>
      <c r="M1501" s="943"/>
    </row>
    <row r="1502" spans="1:13" s="4" customFormat="1" ht="11.25" x14ac:dyDescent="0.25">
      <c r="A1502" s="927"/>
      <c r="B1502" s="928"/>
      <c r="C1502" s="929"/>
      <c r="D1502" s="927"/>
      <c r="E1502" s="927"/>
      <c r="F1502" s="12" t="s">
        <v>2162</v>
      </c>
      <c r="G1502" s="80">
        <v>1</v>
      </c>
      <c r="H1502" s="927"/>
      <c r="I1502" s="15" t="s">
        <v>1050</v>
      </c>
      <c r="J1502" s="13"/>
      <c r="K1502" s="1056"/>
      <c r="L1502" s="943"/>
      <c r="M1502" s="943"/>
    </row>
    <row r="1503" spans="1:13" s="4" customFormat="1" ht="11.25" x14ac:dyDescent="0.25">
      <c r="A1503" s="927"/>
      <c r="B1503" s="928"/>
      <c r="C1503" s="929"/>
      <c r="D1503" s="927"/>
      <c r="E1503" s="927"/>
      <c r="F1503" s="12" t="s">
        <v>2163</v>
      </c>
      <c r="G1503" s="80">
        <v>8</v>
      </c>
      <c r="H1503" s="927"/>
      <c r="I1503" s="15" t="s">
        <v>2164</v>
      </c>
      <c r="J1503" s="13"/>
      <c r="K1503" s="1056"/>
      <c r="L1503" s="943"/>
      <c r="M1503" s="943"/>
    </row>
    <row r="1504" spans="1:13" s="4" customFormat="1" ht="11.25" x14ac:dyDescent="0.25">
      <c r="A1504" s="927"/>
      <c r="B1504" s="928"/>
      <c r="C1504" s="929"/>
      <c r="D1504" s="927"/>
      <c r="E1504" s="927"/>
      <c r="F1504" s="12" t="s">
        <v>2165</v>
      </c>
      <c r="G1504" s="80">
        <v>2</v>
      </c>
      <c r="H1504" s="927"/>
      <c r="I1504" s="15" t="s">
        <v>2164</v>
      </c>
      <c r="J1504" s="13" t="s">
        <v>2166</v>
      </c>
      <c r="K1504" s="1056"/>
      <c r="L1504" s="943"/>
      <c r="M1504" s="943"/>
    </row>
    <row r="1505" spans="1:13" s="4" customFormat="1" ht="11.25" x14ac:dyDescent="0.25">
      <c r="A1505" s="927"/>
      <c r="B1505" s="928"/>
      <c r="C1505" s="929"/>
      <c r="D1505" s="927"/>
      <c r="E1505" s="927"/>
      <c r="F1505" s="12" t="s">
        <v>2167</v>
      </c>
      <c r="G1505" s="80">
        <v>1</v>
      </c>
      <c r="H1505" s="927"/>
      <c r="I1505" s="15" t="s">
        <v>1960</v>
      </c>
      <c r="J1505" s="13" t="s">
        <v>2168</v>
      </c>
      <c r="K1505" s="1056"/>
      <c r="L1505" s="943"/>
      <c r="M1505" s="943"/>
    </row>
    <row r="1506" spans="1:13" s="4" customFormat="1" ht="11.25" x14ac:dyDescent="0.25">
      <c r="A1506" s="927"/>
      <c r="B1506" s="928"/>
      <c r="C1506" s="929"/>
      <c r="D1506" s="927"/>
      <c r="E1506" s="927"/>
      <c r="F1506" s="12" t="s">
        <v>2202</v>
      </c>
      <c r="G1506" s="80">
        <v>1</v>
      </c>
      <c r="H1506" s="927"/>
      <c r="I1506" s="15" t="s">
        <v>1954</v>
      </c>
      <c r="J1506" s="13" t="s">
        <v>2203</v>
      </c>
      <c r="K1506" s="1056"/>
      <c r="L1506" s="943"/>
      <c r="M1506" s="943"/>
    </row>
    <row r="1507" spans="1:13" s="4" customFormat="1" ht="11.25" x14ac:dyDescent="0.25">
      <c r="A1507" s="927"/>
      <c r="B1507" s="928"/>
      <c r="C1507" s="929"/>
      <c r="D1507" s="927"/>
      <c r="E1507" s="927"/>
      <c r="F1507" s="12" t="s">
        <v>2171</v>
      </c>
      <c r="G1507" s="80">
        <v>1</v>
      </c>
      <c r="H1507" s="927"/>
      <c r="I1507" s="15" t="s">
        <v>1960</v>
      </c>
      <c r="J1507" s="13"/>
      <c r="K1507" s="1056"/>
      <c r="L1507" s="943"/>
      <c r="M1507" s="943"/>
    </row>
    <row r="1508" spans="1:13" s="4" customFormat="1" ht="11.25" x14ac:dyDescent="0.25">
      <c r="A1508" s="927"/>
      <c r="B1508" s="928"/>
      <c r="C1508" s="929"/>
      <c r="D1508" s="927"/>
      <c r="E1508" s="927"/>
      <c r="F1508" s="12" t="s">
        <v>2172</v>
      </c>
      <c r="G1508" s="80">
        <v>7</v>
      </c>
      <c r="H1508" s="927"/>
      <c r="I1508" s="15" t="s">
        <v>1954</v>
      </c>
      <c r="J1508" s="13"/>
      <c r="K1508" s="1056"/>
      <c r="L1508" s="943"/>
      <c r="M1508" s="943"/>
    </row>
    <row r="1509" spans="1:13" s="4" customFormat="1" ht="11.25" x14ac:dyDescent="0.25">
      <c r="A1509" s="927"/>
      <c r="B1509" s="928"/>
      <c r="C1509" s="929"/>
      <c r="D1509" s="927"/>
      <c r="E1509" s="927"/>
      <c r="F1509" s="12" t="s">
        <v>2173</v>
      </c>
      <c r="G1509" s="80">
        <v>6</v>
      </c>
      <c r="H1509" s="927"/>
      <c r="I1509" s="15" t="s">
        <v>1954</v>
      </c>
      <c r="J1509" s="13"/>
      <c r="K1509" s="1056"/>
      <c r="L1509" s="943"/>
      <c r="M1509" s="943"/>
    </row>
    <row r="1510" spans="1:13" s="4" customFormat="1" ht="11.25" x14ac:dyDescent="0.25">
      <c r="A1510" s="927"/>
      <c r="B1510" s="928"/>
      <c r="C1510" s="929"/>
      <c r="D1510" s="927"/>
      <c r="E1510" s="927"/>
      <c r="F1510" s="12" t="s">
        <v>2039</v>
      </c>
      <c r="G1510" s="80">
        <v>6</v>
      </c>
      <c r="H1510" s="927"/>
      <c r="I1510" s="15" t="s">
        <v>1954</v>
      </c>
      <c r="J1510" s="13"/>
      <c r="K1510" s="1056"/>
      <c r="L1510" s="943"/>
      <c r="M1510" s="943"/>
    </row>
    <row r="1511" spans="1:13" s="4" customFormat="1" ht="11.25" x14ac:dyDescent="0.25">
      <c r="A1511" s="927"/>
      <c r="B1511" s="928"/>
      <c r="C1511" s="929"/>
      <c r="D1511" s="927"/>
      <c r="E1511" s="927"/>
      <c r="F1511" s="12" t="s">
        <v>2174</v>
      </c>
      <c r="G1511" s="80">
        <v>2</v>
      </c>
      <c r="H1511" s="927"/>
      <c r="I1511" s="15" t="s">
        <v>1954</v>
      </c>
      <c r="J1511" s="13"/>
      <c r="K1511" s="1056"/>
      <c r="L1511" s="943"/>
      <c r="M1511" s="943"/>
    </row>
    <row r="1512" spans="1:13" s="4" customFormat="1" ht="11.25" x14ac:dyDescent="0.25">
      <c r="A1512" s="927"/>
      <c r="B1512" s="928"/>
      <c r="C1512" s="929"/>
      <c r="D1512" s="927"/>
      <c r="E1512" s="927"/>
      <c r="F1512" s="12" t="s">
        <v>2179</v>
      </c>
      <c r="G1512" s="80">
        <v>3</v>
      </c>
      <c r="H1512" s="927"/>
      <c r="I1512" s="15" t="s">
        <v>1954</v>
      </c>
      <c r="J1512" s="13" t="s">
        <v>2180</v>
      </c>
      <c r="K1512" s="1056"/>
      <c r="L1512" s="943"/>
      <c r="M1512" s="943"/>
    </row>
    <row r="1513" spans="1:13" s="4" customFormat="1" ht="11.25" x14ac:dyDescent="0.25">
      <c r="A1513" s="927"/>
      <c r="B1513" s="928"/>
      <c r="C1513" s="929"/>
      <c r="D1513" s="927"/>
      <c r="E1513" s="927"/>
      <c r="F1513" s="12" t="s">
        <v>2181</v>
      </c>
      <c r="G1513" s="80">
        <v>3</v>
      </c>
      <c r="H1513" s="927"/>
      <c r="I1513" s="15" t="s">
        <v>2182</v>
      </c>
      <c r="J1513" s="13" t="s">
        <v>2183</v>
      </c>
      <c r="K1513" s="1056"/>
      <c r="L1513" s="943"/>
      <c r="M1513" s="943"/>
    </row>
    <row r="1514" spans="1:13" s="4" customFormat="1" ht="11.25" x14ac:dyDescent="0.25">
      <c r="A1514" s="927"/>
      <c r="B1514" s="928"/>
      <c r="C1514" s="929"/>
      <c r="D1514" s="927"/>
      <c r="E1514" s="927"/>
      <c r="F1514" s="12" t="s">
        <v>2184</v>
      </c>
      <c r="G1514" s="80">
        <v>3</v>
      </c>
      <c r="H1514" s="927"/>
      <c r="I1514" s="15" t="s">
        <v>1050</v>
      </c>
      <c r="J1514" s="13"/>
      <c r="K1514" s="1056"/>
      <c r="L1514" s="943"/>
      <c r="M1514" s="943"/>
    </row>
    <row r="1515" spans="1:13" s="4" customFormat="1" ht="11.25" x14ac:dyDescent="0.25">
      <c r="A1515" s="927"/>
      <c r="B1515" s="928"/>
      <c r="C1515" s="929"/>
      <c r="D1515" s="927"/>
      <c r="E1515" s="927"/>
      <c r="F1515" s="12" t="s">
        <v>2185</v>
      </c>
      <c r="G1515" s="80">
        <v>3</v>
      </c>
      <c r="H1515" s="927"/>
      <c r="I1515" s="15" t="s">
        <v>2182</v>
      </c>
      <c r="J1515" s="13" t="s">
        <v>2186</v>
      </c>
      <c r="K1515" s="1056"/>
      <c r="L1515" s="943"/>
      <c r="M1515" s="943"/>
    </row>
    <row r="1516" spans="1:13" s="4" customFormat="1" ht="11.25" x14ac:dyDescent="0.25">
      <c r="A1516" s="927"/>
      <c r="B1516" s="928"/>
      <c r="C1516" s="929"/>
      <c r="D1516" s="927"/>
      <c r="E1516" s="927"/>
      <c r="F1516" s="12" t="s">
        <v>2187</v>
      </c>
      <c r="G1516" s="80">
        <v>1</v>
      </c>
      <c r="H1516" s="927"/>
      <c r="I1516" s="15" t="s">
        <v>1954</v>
      </c>
      <c r="J1516" s="13" t="s">
        <v>2188</v>
      </c>
      <c r="K1516" s="1056"/>
      <c r="L1516" s="943"/>
      <c r="M1516" s="943"/>
    </row>
    <row r="1517" spans="1:13" s="4" customFormat="1" ht="11.25" x14ac:dyDescent="0.25">
      <c r="A1517" s="927" t="s">
        <v>7474</v>
      </c>
      <c r="B1517" s="928" t="s">
        <v>1835</v>
      </c>
      <c r="C1517" s="929" t="s">
        <v>5821</v>
      </c>
      <c r="D1517" s="927" t="s">
        <v>1835</v>
      </c>
      <c r="E1517" s="927" t="s">
        <v>5115</v>
      </c>
      <c r="F1517" s="12" t="s">
        <v>2210</v>
      </c>
      <c r="G1517" s="80">
        <v>1</v>
      </c>
      <c r="H1517" s="927" t="s">
        <v>6682</v>
      </c>
      <c r="I1517" s="15" t="s">
        <v>1050</v>
      </c>
      <c r="J1517" s="13"/>
      <c r="K1517" s="994">
        <v>1</v>
      </c>
      <c r="L1517" s="943"/>
      <c r="M1517" s="943"/>
    </row>
    <row r="1518" spans="1:13" s="4" customFormat="1" ht="11.25" x14ac:dyDescent="0.25">
      <c r="A1518" s="927"/>
      <c r="B1518" s="928"/>
      <c r="C1518" s="929"/>
      <c r="D1518" s="927"/>
      <c r="E1518" s="927"/>
      <c r="F1518" s="12" t="s">
        <v>2201</v>
      </c>
      <c r="G1518" s="80">
        <v>1</v>
      </c>
      <c r="H1518" s="927"/>
      <c r="I1518" s="15" t="s">
        <v>1954</v>
      </c>
      <c r="J1518" s="13">
        <v>28900</v>
      </c>
      <c r="K1518" s="994"/>
      <c r="L1518" s="943"/>
      <c r="M1518" s="943"/>
    </row>
    <row r="1519" spans="1:13" s="4" customFormat="1" ht="11.25" x14ac:dyDescent="0.25">
      <c r="A1519" s="927"/>
      <c r="B1519" s="928"/>
      <c r="C1519" s="929"/>
      <c r="D1519" s="927"/>
      <c r="E1519" s="927"/>
      <c r="F1519" s="12" t="s">
        <v>2161</v>
      </c>
      <c r="G1519" s="80">
        <v>1</v>
      </c>
      <c r="H1519" s="927"/>
      <c r="I1519" s="15" t="s">
        <v>1954</v>
      </c>
      <c r="J1519" s="13">
        <v>28902</v>
      </c>
      <c r="K1519" s="994"/>
      <c r="L1519" s="943"/>
      <c r="M1519" s="943"/>
    </row>
    <row r="1520" spans="1:13" s="4" customFormat="1" ht="11.25" x14ac:dyDescent="0.25">
      <c r="A1520" s="927"/>
      <c r="B1520" s="928"/>
      <c r="C1520" s="929"/>
      <c r="D1520" s="927"/>
      <c r="E1520" s="927"/>
      <c r="F1520" s="12" t="s">
        <v>2096</v>
      </c>
      <c r="G1520" s="80">
        <v>1</v>
      </c>
      <c r="H1520" s="927"/>
      <c r="I1520" s="15" t="s">
        <v>1954</v>
      </c>
      <c r="J1520" s="13">
        <v>16066</v>
      </c>
      <c r="K1520" s="994"/>
      <c r="L1520" s="943"/>
      <c r="M1520" s="943"/>
    </row>
    <row r="1521" spans="1:13" s="4" customFormat="1" ht="11.25" x14ac:dyDescent="0.25">
      <c r="A1521" s="927"/>
      <c r="B1521" s="928"/>
      <c r="C1521" s="929"/>
      <c r="D1521" s="927"/>
      <c r="E1521" s="927"/>
      <c r="F1521" s="12" t="s">
        <v>2162</v>
      </c>
      <c r="G1521" s="80">
        <v>1</v>
      </c>
      <c r="H1521" s="927"/>
      <c r="I1521" s="15" t="s">
        <v>1050</v>
      </c>
      <c r="J1521" s="13"/>
      <c r="K1521" s="994"/>
      <c r="L1521" s="943"/>
      <c r="M1521" s="943"/>
    </row>
    <row r="1522" spans="1:13" s="4" customFormat="1" ht="11.25" x14ac:dyDescent="0.25">
      <c r="A1522" s="927"/>
      <c r="B1522" s="928"/>
      <c r="C1522" s="929"/>
      <c r="D1522" s="927"/>
      <c r="E1522" s="927"/>
      <c r="F1522" s="12" t="s">
        <v>2163</v>
      </c>
      <c r="G1522" s="80">
        <v>8</v>
      </c>
      <c r="H1522" s="927"/>
      <c r="I1522" s="15" t="s">
        <v>2164</v>
      </c>
      <c r="J1522" s="13"/>
      <c r="K1522" s="994"/>
      <c r="L1522" s="943"/>
      <c r="M1522" s="943"/>
    </row>
    <row r="1523" spans="1:13" s="4" customFormat="1" ht="11.25" x14ac:dyDescent="0.25">
      <c r="A1523" s="927"/>
      <c r="B1523" s="928"/>
      <c r="C1523" s="929"/>
      <c r="D1523" s="927"/>
      <c r="E1523" s="927"/>
      <c r="F1523" s="12" t="s">
        <v>2165</v>
      </c>
      <c r="G1523" s="80">
        <v>2</v>
      </c>
      <c r="H1523" s="927"/>
      <c r="I1523" s="15" t="s">
        <v>2164</v>
      </c>
      <c r="J1523" s="13" t="s">
        <v>2166</v>
      </c>
      <c r="K1523" s="994"/>
      <c r="L1523" s="943"/>
      <c r="M1523" s="943"/>
    </row>
    <row r="1524" spans="1:13" s="4" customFormat="1" ht="11.25" x14ac:dyDescent="0.25">
      <c r="A1524" s="927"/>
      <c r="B1524" s="928"/>
      <c r="C1524" s="929"/>
      <c r="D1524" s="927"/>
      <c r="E1524" s="927"/>
      <c r="F1524" s="12" t="s">
        <v>2167</v>
      </c>
      <c r="G1524" s="80">
        <v>1</v>
      </c>
      <c r="H1524" s="927"/>
      <c r="I1524" s="15" t="s">
        <v>1960</v>
      </c>
      <c r="J1524" s="13" t="s">
        <v>2168</v>
      </c>
      <c r="K1524" s="994"/>
      <c r="L1524" s="943"/>
      <c r="M1524" s="943"/>
    </row>
    <row r="1525" spans="1:13" s="4" customFormat="1" ht="11.25" x14ac:dyDescent="0.25">
      <c r="A1525" s="927"/>
      <c r="B1525" s="928"/>
      <c r="C1525" s="929"/>
      <c r="D1525" s="927"/>
      <c r="E1525" s="927"/>
      <c r="F1525" s="12" t="s">
        <v>2202</v>
      </c>
      <c r="G1525" s="80">
        <v>1</v>
      </c>
      <c r="H1525" s="927"/>
      <c r="I1525" s="15" t="s">
        <v>1954</v>
      </c>
      <c r="J1525" s="13" t="s">
        <v>2203</v>
      </c>
      <c r="K1525" s="994"/>
      <c r="L1525" s="943"/>
      <c r="M1525" s="943"/>
    </row>
    <row r="1526" spans="1:13" s="4" customFormat="1" ht="11.25" x14ac:dyDescent="0.25">
      <c r="A1526" s="927"/>
      <c r="B1526" s="928"/>
      <c r="C1526" s="929"/>
      <c r="D1526" s="927"/>
      <c r="E1526" s="927"/>
      <c r="F1526" s="12" t="s">
        <v>2171</v>
      </c>
      <c r="G1526" s="80">
        <v>1</v>
      </c>
      <c r="H1526" s="927"/>
      <c r="I1526" s="15" t="s">
        <v>1960</v>
      </c>
      <c r="J1526" s="13"/>
      <c r="K1526" s="994"/>
      <c r="L1526" s="943"/>
      <c r="M1526" s="943"/>
    </row>
    <row r="1527" spans="1:13" s="4" customFormat="1" ht="11.25" x14ac:dyDescent="0.25">
      <c r="A1527" s="927"/>
      <c r="B1527" s="928"/>
      <c r="C1527" s="929"/>
      <c r="D1527" s="927"/>
      <c r="E1527" s="927"/>
      <c r="F1527" s="12" t="s">
        <v>2172</v>
      </c>
      <c r="G1527" s="80">
        <v>7</v>
      </c>
      <c r="H1527" s="927"/>
      <c r="I1527" s="15" t="s">
        <v>1954</v>
      </c>
      <c r="J1527" s="13"/>
      <c r="K1527" s="994"/>
      <c r="L1527" s="943"/>
      <c r="M1527" s="943"/>
    </row>
    <row r="1528" spans="1:13" s="4" customFormat="1" ht="11.25" x14ac:dyDescent="0.25">
      <c r="A1528" s="927"/>
      <c r="B1528" s="928"/>
      <c r="C1528" s="929"/>
      <c r="D1528" s="927"/>
      <c r="E1528" s="927"/>
      <c r="F1528" s="12" t="s">
        <v>2173</v>
      </c>
      <c r="G1528" s="80">
        <v>6</v>
      </c>
      <c r="H1528" s="927"/>
      <c r="I1528" s="15" t="s">
        <v>1954</v>
      </c>
      <c r="J1528" s="13"/>
      <c r="K1528" s="994"/>
      <c r="L1528" s="943"/>
      <c r="M1528" s="943"/>
    </row>
    <row r="1529" spans="1:13" s="4" customFormat="1" ht="11.25" x14ac:dyDescent="0.25">
      <c r="A1529" s="927"/>
      <c r="B1529" s="928"/>
      <c r="C1529" s="929"/>
      <c r="D1529" s="927"/>
      <c r="E1529" s="927"/>
      <c r="F1529" s="12" t="s">
        <v>2039</v>
      </c>
      <c r="G1529" s="80">
        <v>6</v>
      </c>
      <c r="H1529" s="927"/>
      <c r="I1529" s="15" t="s">
        <v>1954</v>
      </c>
      <c r="J1529" s="13"/>
      <c r="K1529" s="994"/>
      <c r="L1529" s="943"/>
      <c r="M1529" s="943"/>
    </row>
    <row r="1530" spans="1:13" s="4" customFormat="1" ht="11.25" x14ac:dyDescent="0.25">
      <c r="A1530" s="927"/>
      <c r="B1530" s="928"/>
      <c r="C1530" s="929"/>
      <c r="D1530" s="927"/>
      <c r="E1530" s="927"/>
      <c r="F1530" s="12" t="s">
        <v>2174</v>
      </c>
      <c r="G1530" s="80">
        <v>2</v>
      </c>
      <c r="H1530" s="927"/>
      <c r="I1530" s="15" t="s">
        <v>1954</v>
      </c>
      <c r="J1530" s="13"/>
      <c r="K1530" s="994"/>
      <c r="L1530" s="943"/>
      <c r="M1530" s="943"/>
    </row>
    <row r="1531" spans="1:13" s="4" customFormat="1" ht="11.25" x14ac:dyDescent="0.25">
      <c r="A1531" s="927"/>
      <c r="B1531" s="928"/>
      <c r="C1531" s="929"/>
      <c r="D1531" s="927"/>
      <c r="E1531" s="927"/>
      <c r="F1531" s="12" t="s">
        <v>2179</v>
      </c>
      <c r="G1531" s="80">
        <v>3</v>
      </c>
      <c r="H1531" s="927"/>
      <c r="I1531" s="15" t="s">
        <v>1954</v>
      </c>
      <c r="J1531" s="13" t="s">
        <v>2180</v>
      </c>
      <c r="K1531" s="994"/>
      <c r="L1531" s="943"/>
      <c r="M1531" s="943"/>
    </row>
    <row r="1532" spans="1:13" s="4" customFormat="1" ht="11.25" x14ac:dyDescent="0.25">
      <c r="A1532" s="927"/>
      <c r="B1532" s="928"/>
      <c r="C1532" s="929"/>
      <c r="D1532" s="927"/>
      <c r="E1532" s="927"/>
      <c r="F1532" s="12" t="s">
        <v>2181</v>
      </c>
      <c r="G1532" s="80">
        <v>3</v>
      </c>
      <c r="H1532" s="927"/>
      <c r="I1532" s="15" t="s">
        <v>2182</v>
      </c>
      <c r="J1532" s="13" t="s">
        <v>2183</v>
      </c>
      <c r="K1532" s="994"/>
      <c r="L1532" s="943"/>
      <c r="M1532" s="943"/>
    </row>
    <row r="1533" spans="1:13" s="4" customFormat="1" ht="11.25" x14ac:dyDescent="0.25">
      <c r="A1533" s="927"/>
      <c r="B1533" s="928"/>
      <c r="C1533" s="929"/>
      <c r="D1533" s="927"/>
      <c r="E1533" s="927"/>
      <c r="F1533" s="12" t="s">
        <v>2184</v>
      </c>
      <c r="G1533" s="80">
        <v>4</v>
      </c>
      <c r="H1533" s="927"/>
      <c r="I1533" s="15" t="s">
        <v>1050</v>
      </c>
      <c r="J1533" s="13"/>
      <c r="K1533" s="994"/>
      <c r="L1533" s="943"/>
      <c r="M1533" s="943"/>
    </row>
    <row r="1534" spans="1:13" s="4" customFormat="1" ht="11.25" x14ac:dyDescent="0.25">
      <c r="A1534" s="927"/>
      <c r="B1534" s="928"/>
      <c r="C1534" s="929"/>
      <c r="D1534" s="927"/>
      <c r="E1534" s="927"/>
      <c r="F1534" s="12" t="s">
        <v>2185</v>
      </c>
      <c r="G1534" s="80">
        <v>2</v>
      </c>
      <c r="H1534" s="927"/>
      <c r="I1534" s="15" t="s">
        <v>2182</v>
      </c>
      <c r="J1534" s="13" t="s">
        <v>2186</v>
      </c>
      <c r="K1534" s="994"/>
      <c r="L1534" s="943"/>
      <c r="M1534" s="943"/>
    </row>
    <row r="1535" spans="1:13" s="4" customFormat="1" ht="11.25" x14ac:dyDescent="0.25">
      <c r="A1535" s="927"/>
      <c r="B1535" s="928"/>
      <c r="C1535" s="929"/>
      <c r="D1535" s="927"/>
      <c r="E1535" s="927"/>
      <c r="F1535" s="12" t="s">
        <v>2187</v>
      </c>
      <c r="G1535" s="80">
        <v>1</v>
      </c>
      <c r="H1535" s="927"/>
      <c r="I1535" s="15" t="s">
        <v>1954</v>
      </c>
      <c r="J1535" s="13" t="s">
        <v>2188</v>
      </c>
      <c r="K1535" s="994"/>
      <c r="L1535" s="943"/>
      <c r="M1535" s="943"/>
    </row>
    <row r="1536" spans="1:13" s="4" customFormat="1" ht="11.25" x14ac:dyDescent="0.25">
      <c r="A1536" s="927" t="s">
        <v>7475</v>
      </c>
      <c r="B1536" s="928" t="s">
        <v>1835</v>
      </c>
      <c r="C1536" s="929" t="s">
        <v>5821</v>
      </c>
      <c r="D1536" s="927" t="s">
        <v>5132</v>
      </c>
      <c r="E1536" s="927" t="s">
        <v>5114</v>
      </c>
      <c r="F1536" s="12" t="s">
        <v>2211</v>
      </c>
      <c r="G1536" s="80">
        <v>1</v>
      </c>
      <c r="H1536" s="927" t="s">
        <v>6682</v>
      </c>
      <c r="I1536" s="15" t="s">
        <v>1050</v>
      </c>
      <c r="J1536" s="13"/>
      <c r="K1536" s="994">
        <v>1</v>
      </c>
      <c r="L1536" s="943"/>
      <c r="M1536" s="943"/>
    </row>
    <row r="1537" spans="1:13" s="4" customFormat="1" ht="11.25" x14ac:dyDescent="0.25">
      <c r="A1537" s="927"/>
      <c r="B1537" s="928"/>
      <c r="C1537" s="929"/>
      <c r="D1537" s="927"/>
      <c r="E1537" s="927"/>
      <c r="F1537" s="12" t="s">
        <v>2201</v>
      </c>
      <c r="G1537" s="80">
        <v>1</v>
      </c>
      <c r="H1537" s="927"/>
      <c r="I1537" s="15" t="s">
        <v>1954</v>
      </c>
      <c r="J1537" s="13">
        <v>28900</v>
      </c>
      <c r="K1537" s="994"/>
      <c r="L1537" s="943"/>
      <c r="M1537" s="943"/>
    </row>
    <row r="1538" spans="1:13" s="4" customFormat="1" ht="11.25" x14ac:dyDescent="0.25">
      <c r="A1538" s="927"/>
      <c r="B1538" s="928"/>
      <c r="C1538" s="929"/>
      <c r="D1538" s="927"/>
      <c r="E1538" s="927"/>
      <c r="F1538" s="12" t="s">
        <v>2161</v>
      </c>
      <c r="G1538" s="80">
        <v>1</v>
      </c>
      <c r="H1538" s="927"/>
      <c r="I1538" s="15" t="s">
        <v>1954</v>
      </c>
      <c r="J1538" s="13">
        <v>28902</v>
      </c>
      <c r="K1538" s="994"/>
      <c r="L1538" s="943"/>
      <c r="M1538" s="943"/>
    </row>
    <row r="1539" spans="1:13" s="4" customFormat="1" ht="11.25" x14ac:dyDescent="0.25">
      <c r="A1539" s="927"/>
      <c r="B1539" s="928"/>
      <c r="C1539" s="929"/>
      <c r="D1539" s="927"/>
      <c r="E1539" s="927"/>
      <c r="F1539" s="12" t="s">
        <v>2096</v>
      </c>
      <c r="G1539" s="80">
        <v>1</v>
      </c>
      <c r="H1539" s="927"/>
      <c r="I1539" s="15" t="s">
        <v>1954</v>
      </c>
      <c r="J1539" s="13">
        <v>16066</v>
      </c>
      <c r="K1539" s="994"/>
      <c r="L1539" s="943"/>
      <c r="M1539" s="943"/>
    </row>
    <row r="1540" spans="1:13" s="4" customFormat="1" ht="11.25" x14ac:dyDescent="0.25">
      <c r="A1540" s="927"/>
      <c r="B1540" s="928"/>
      <c r="C1540" s="929"/>
      <c r="D1540" s="927"/>
      <c r="E1540" s="927"/>
      <c r="F1540" s="12" t="s">
        <v>2162</v>
      </c>
      <c r="G1540" s="80">
        <v>1</v>
      </c>
      <c r="H1540" s="927"/>
      <c r="I1540" s="15" t="s">
        <v>1050</v>
      </c>
      <c r="J1540" s="13"/>
      <c r="K1540" s="994"/>
      <c r="L1540" s="943"/>
      <c r="M1540" s="943"/>
    </row>
    <row r="1541" spans="1:13" s="4" customFormat="1" ht="11.25" x14ac:dyDescent="0.25">
      <c r="A1541" s="927"/>
      <c r="B1541" s="928"/>
      <c r="C1541" s="929"/>
      <c r="D1541" s="927"/>
      <c r="E1541" s="927"/>
      <c r="F1541" s="12" t="s">
        <v>2163</v>
      </c>
      <c r="G1541" s="80">
        <v>8</v>
      </c>
      <c r="H1541" s="927"/>
      <c r="I1541" s="15" t="s">
        <v>2164</v>
      </c>
      <c r="J1541" s="13"/>
      <c r="K1541" s="994"/>
      <c r="L1541" s="943"/>
      <c r="M1541" s="943"/>
    </row>
    <row r="1542" spans="1:13" s="4" customFormat="1" ht="11.25" x14ac:dyDescent="0.25">
      <c r="A1542" s="927"/>
      <c r="B1542" s="928"/>
      <c r="C1542" s="929"/>
      <c r="D1542" s="927"/>
      <c r="E1542" s="927"/>
      <c r="F1542" s="12" t="s">
        <v>2165</v>
      </c>
      <c r="G1542" s="80">
        <v>2</v>
      </c>
      <c r="H1542" s="927"/>
      <c r="I1542" s="15" t="s">
        <v>2164</v>
      </c>
      <c r="J1542" s="13" t="s">
        <v>2166</v>
      </c>
      <c r="K1542" s="994"/>
      <c r="L1542" s="943"/>
      <c r="M1542" s="943"/>
    </row>
    <row r="1543" spans="1:13" s="4" customFormat="1" ht="11.25" x14ac:dyDescent="0.25">
      <c r="A1543" s="927"/>
      <c r="B1543" s="928"/>
      <c r="C1543" s="929"/>
      <c r="D1543" s="927"/>
      <c r="E1543" s="927"/>
      <c r="F1543" s="12" t="s">
        <v>2167</v>
      </c>
      <c r="G1543" s="80">
        <v>1</v>
      </c>
      <c r="H1543" s="927"/>
      <c r="I1543" s="15" t="s">
        <v>1960</v>
      </c>
      <c r="J1543" s="13" t="s">
        <v>2168</v>
      </c>
      <c r="K1543" s="994"/>
      <c r="L1543" s="943"/>
      <c r="M1543" s="943"/>
    </row>
    <row r="1544" spans="1:13" s="4" customFormat="1" ht="11.25" x14ac:dyDescent="0.25">
      <c r="A1544" s="927"/>
      <c r="B1544" s="928"/>
      <c r="C1544" s="929"/>
      <c r="D1544" s="927"/>
      <c r="E1544" s="927"/>
      <c r="F1544" s="12" t="s">
        <v>2202</v>
      </c>
      <c r="G1544" s="80">
        <v>1</v>
      </c>
      <c r="H1544" s="927"/>
      <c r="I1544" s="15" t="s">
        <v>1954</v>
      </c>
      <c r="J1544" s="13" t="s">
        <v>2203</v>
      </c>
      <c r="K1544" s="994"/>
      <c r="L1544" s="943"/>
      <c r="M1544" s="943"/>
    </row>
    <row r="1545" spans="1:13" s="4" customFormat="1" ht="11.25" x14ac:dyDescent="0.25">
      <c r="A1545" s="927"/>
      <c r="B1545" s="928"/>
      <c r="C1545" s="929"/>
      <c r="D1545" s="927"/>
      <c r="E1545" s="927"/>
      <c r="F1545" s="12" t="s">
        <v>2171</v>
      </c>
      <c r="G1545" s="80">
        <v>1</v>
      </c>
      <c r="H1545" s="927"/>
      <c r="I1545" s="15" t="s">
        <v>1960</v>
      </c>
      <c r="J1545" s="13"/>
      <c r="K1545" s="994"/>
      <c r="L1545" s="943"/>
      <c r="M1545" s="943"/>
    </row>
    <row r="1546" spans="1:13" s="4" customFormat="1" ht="11.25" x14ac:dyDescent="0.25">
      <c r="A1546" s="927"/>
      <c r="B1546" s="928"/>
      <c r="C1546" s="929"/>
      <c r="D1546" s="927"/>
      <c r="E1546" s="927"/>
      <c r="F1546" s="12" t="s">
        <v>2172</v>
      </c>
      <c r="G1546" s="80">
        <v>7</v>
      </c>
      <c r="H1546" s="927"/>
      <c r="I1546" s="15" t="s">
        <v>1954</v>
      </c>
      <c r="J1546" s="13"/>
      <c r="K1546" s="994"/>
      <c r="L1546" s="943"/>
      <c r="M1546" s="943"/>
    </row>
    <row r="1547" spans="1:13" s="4" customFormat="1" ht="11.25" x14ac:dyDescent="0.25">
      <c r="A1547" s="927"/>
      <c r="B1547" s="928"/>
      <c r="C1547" s="929"/>
      <c r="D1547" s="927"/>
      <c r="E1547" s="927"/>
      <c r="F1547" s="12" t="s">
        <v>2173</v>
      </c>
      <c r="G1547" s="80">
        <v>6</v>
      </c>
      <c r="H1547" s="927"/>
      <c r="I1547" s="15" t="s">
        <v>1954</v>
      </c>
      <c r="J1547" s="13"/>
      <c r="K1547" s="994"/>
      <c r="L1547" s="943"/>
      <c r="M1547" s="943"/>
    </row>
    <row r="1548" spans="1:13" s="4" customFormat="1" ht="11.25" x14ac:dyDescent="0.25">
      <c r="A1548" s="927"/>
      <c r="B1548" s="928"/>
      <c r="C1548" s="929"/>
      <c r="D1548" s="927"/>
      <c r="E1548" s="927"/>
      <c r="F1548" s="12" t="s">
        <v>2039</v>
      </c>
      <c r="G1548" s="80">
        <v>6</v>
      </c>
      <c r="H1548" s="927"/>
      <c r="I1548" s="15" t="s">
        <v>1954</v>
      </c>
      <c r="J1548" s="13"/>
      <c r="K1548" s="994"/>
      <c r="L1548" s="943"/>
      <c r="M1548" s="943"/>
    </row>
    <row r="1549" spans="1:13" s="4" customFormat="1" ht="11.25" x14ac:dyDescent="0.25">
      <c r="A1549" s="927"/>
      <c r="B1549" s="928"/>
      <c r="C1549" s="929"/>
      <c r="D1549" s="927"/>
      <c r="E1549" s="927"/>
      <c r="F1549" s="12" t="s">
        <v>2174</v>
      </c>
      <c r="G1549" s="80">
        <v>2</v>
      </c>
      <c r="H1549" s="927"/>
      <c r="I1549" s="15" t="s">
        <v>1954</v>
      </c>
      <c r="J1549" s="13"/>
      <c r="K1549" s="994"/>
      <c r="L1549" s="943"/>
      <c r="M1549" s="943"/>
    </row>
    <row r="1550" spans="1:13" s="4" customFormat="1" ht="11.25" x14ac:dyDescent="0.25">
      <c r="A1550" s="927"/>
      <c r="B1550" s="928"/>
      <c r="C1550" s="929"/>
      <c r="D1550" s="927"/>
      <c r="E1550" s="927"/>
      <c r="F1550" s="12" t="s">
        <v>2194</v>
      </c>
      <c r="G1550" s="80">
        <v>1</v>
      </c>
      <c r="H1550" s="927"/>
      <c r="I1550" s="15" t="s">
        <v>1954</v>
      </c>
      <c r="J1550" s="13"/>
      <c r="K1550" s="994"/>
      <c r="L1550" s="943"/>
      <c r="M1550" s="943"/>
    </row>
    <row r="1551" spans="1:13" s="4" customFormat="1" ht="11.25" x14ac:dyDescent="0.25">
      <c r="A1551" s="927"/>
      <c r="B1551" s="928"/>
      <c r="C1551" s="929"/>
      <c r="D1551" s="927"/>
      <c r="E1551" s="927"/>
      <c r="F1551" s="12" t="s">
        <v>2195</v>
      </c>
      <c r="G1551" s="80">
        <v>1</v>
      </c>
      <c r="H1551" s="927"/>
      <c r="I1551" s="15" t="s">
        <v>1954</v>
      </c>
      <c r="J1551" s="13" t="s">
        <v>2205</v>
      </c>
      <c r="K1551" s="994"/>
      <c r="L1551" s="943"/>
      <c r="M1551" s="943"/>
    </row>
    <row r="1552" spans="1:13" s="4" customFormat="1" ht="11.25" x14ac:dyDescent="0.25">
      <c r="A1552" s="927"/>
      <c r="B1552" s="928"/>
      <c r="C1552" s="929"/>
      <c r="D1552" s="927"/>
      <c r="E1552" s="927"/>
      <c r="F1552" s="12" t="s">
        <v>2179</v>
      </c>
      <c r="G1552" s="80">
        <v>3</v>
      </c>
      <c r="H1552" s="927"/>
      <c r="I1552" s="15" t="s">
        <v>1954</v>
      </c>
      <c r="J1552" s="13" t="s">
        <v>2180</v>
      </c>
      <c r="K1552" s="994"/>
      <c r="L1552" s="943"/>
      <c r="M1552" s="943"/>
    </row>
    <row r="1553" spans="1:13" s="4" customFormat="1" ht="11.25" x14ac:dyDescent="0.25">
      <c r="A1553" s="927"/>
      <c r="B1553" s="928"/>
      <c r="C1553" s="929"/>
      <c r="D1553" s="927"/>
      <c r="E1553" s="927"/>
      <c r="F1553" s="12" t="s">
        <v>2181</v>
      </c>
      <c r="G1553" s="80">
        <v>3</v>
      </c>
      <c r="H1553" s="927"/>
      <c r="I1553" s="15" t="s">
        <v>2182</v>
      </c>
      <c r="J1553" s="13" t="s">
        <v>2183</v>
      </c>
      <c r="K1553" s="994"/>
      <c r="L1553" s="943"/>
      <c r="M1553" s="943"/>
    </row>
    <row r="1554" spans="1:13" s="4" customFormat="1" ht="11.25" x14ac:dyDescent="0.25">
      <c r="A1554" s="927"/>
      <c r="B1554" s="928"/>
      <c r="C1554" s="929"/>
      <c r="D1554" s="927"/>
      <c r="E1554" s="927"/>
      <c r="F1554" s="12" t="s">
        <v>2184</v>
      </c>
      <c r="G1554" s="80">
        <v>5</v>
      </c>
      <c r="H1554" s="927"/>
      <c r="I1554" s="15" t="s">
        <v>1050</v>
      </c>
      <c r="J1554" s="13"/>
      <c r="K1554" s="994"/>
      <c r="L1554" s="943"/>
      <c r="M1554" s="943"/>
    </row>
    <row r="1555" spans="1:13" s="4" customFormat="1" ht="11.25" x14ac:dyDescent="0.25">
      <c r="A1555" s="927"/>
      <c r="B1555" s="928"/>
      <c r="C1555" s="929"/>
      <c r="D1555" s="927"/>
      <c r="E1555" s="927"/>
      <c r="F1555" s="12" t="s">
        <v>2185</v>
      </c>
      <c r="G1555" s="80">
        <v>3</v>
      </c>
      <c r="H1555" s="927"/>
      <c r="I1555" s="15" t="s">
        <v>2182</v>
      </c>
      <c r="J1555" s="13" t="s">
        <v>2186</v>
      </c>
      <c r="K1555" s="994"/>
      <c r="L1555" s="943"/>
      <c r="M1555" s="943"/>
    </row>
    <row r="1556" spans="1:13" s="4" customFormat="1" ht="11.25" x14ac:dyDescent="0.25">
      <c r="A1556" s="927"/>
      <c r="B1556" s="928"/>
      <c r="C1556" s="929"/>
      <c r="D1556" s="927"/>
      <c r="E1556" s="927"/>
      <c r="F1556" s="12" t="s">
        <v>2187</v>
      </c>
      <c r="G1556" s="80">
        <v>2</v>
      </c>
      <c r="H1556" s="927"/>
      <c r="I1556" s="15" t="s">
        <v>1954</v>
      </c>
      <c r="J1556" s="13" t="s">
        <v>2188</v>
      </c>
      <c r="K1556" s="994"/>
      <c r="L1556" s="943"/>
      <c r="M1556" s="943"/>
    </row>
    <row r="1557" spans="1:13" s="4" customFormat="1" ht="11.25" x14ac:dyDescent="0.25">
      <c r="A1557" s="927" t="s">
        <v>7476</v>
      </c>
      <c r="B1557" s="928" t="s">
        <v>1835</v>
      </c>
      <c r="C1557" s="929" t="s">
        <v>5821</v>
      </c>
      <c r="D1557" s="927" t="s">
        <v>1835</v>
      </c>
      <c r="E1557" s="927" t="s">
        <v>5113</v>
      </c>
      <c r="F1557" s="12" t="s">
        <v>2212</v>
      </c>
      <c r="G1557" s="80">
        <v>1</v>
      </c>
      <c r="H1557" s="927" t="s">
        <v>6682</v>
      </c>
      <c r="I1557" s="15" t="s">
        <v>1050</v>
      </c>
      <c r="J1557" s="13"/>
      <c r="K1557" s="994">
        <v>1</v>
      </c>
      <c r="L1557" s="943"/>
      <c r="M1557" s="943"/>
    </row>
    <row r="1558" spans="1:13" s="4" customFormat="1" ht="11.25" x14ac:dyDescent="0.25">
      <c r="A1558" s="927"/>
      <c r="B1558" s="928"/>
      <c r="C1558" s="929"/>
      <c r="D1558" s="927"/>
      <c r="E1558" s="927"/>
      <c r="F1558" s="12" t="s">
        <v>2201</v>
      </c>
      <c r="G1558" s="80">
        <v>1</v>
      </c>
      <c r="H1558" s="927"/>
      <c r="I1558" s="15" t="s">
        <v>1954</v>
      </c>
      <c r="J1558" s="13">
        <v>28900</v>
      </c>
      <c r="K1558" s="994"/>
      <c r="L1558" s="943"/>
      <c r="M1558" s="943"/>
    </row>
    <row r="1559" spans="1:13" s="4" customFormat="1" ht="11.25" x14ac:dyDescent="0.25">
      <c r="A1559" s="927"/>
      <c r="B1559" s="928"/>
      <c r="C1559" s="929"/>
      <c r="D1559" s="927"/>
      <c r="E1559" s="927"/>
      <c r="F1559" s="12" t="s">
        <v>2161</v>
      </c>
      <c r="G1559" s="80">
        <v>1</v>
      </c>
      <c r="H1559" s="927"/>
      <c r="I1559" s="15" t="s">
        <v>1954</v>
      </c>
      <c r="J1559" s="13">
        <v>28902</v>
      </c>
      <c r="K1559" s="994"/>
      <c r="L1559" s="943"/>
      <c r="M1559" s="943"/>
    </row>
    <row r="1560" spans="1:13" s="4" customFormat="1" ht="11.25" x14ac:dyDescent="0.25">
      <c r="A1560" s="927"/>
      <c r="B1560" s="928"/>
      <c r="C1560" s="929"/>
      <c r="D1560" s="927"/>
      <c r="E1560" s="927"/>
      <c r="F1560" s="12" t="s">
        <v>2096</v>
      </c>
      <c r="G1560" s="80">
        <v>1</v>
      </c>
      <c r="H1560" s="927"/>
      <c r="I1560" s="15" t="s">
        <v>1954</v>
      </c>
      <c r="J1560" s="13">
        <v>16066</v>
      </c>
      <c r="K1560" s="994"/>
      <c r="L1560" s="943"/>
      <c r="M1560" s="943"/>
    </row>
    <row r="1561" spans="1:13" s="4" customFormat="1" ht="11.25" x14ac:dyDescent="0.25">
      <c r="A1561" s="927"/>
      <c r="B1561" s="928"/>
      <c r="C1561" s="929"/>
      <c r="D1561" s="927"/>
      <c r="E1561" s="927"/>
      <c r="F1561" s="12" t="s">
        <v>2162</v>
      </c>
      <c r="G1561" s="80">
        <v>1</v>
      </c>
      <c r="H1561" s="927"/>
      <c r="I1561" s="15" t="s">
        <v>1050</v>
      </c>
      <c r="J1561" s="13"/>
      <c r="K1561" s="994"/>
      <c r="L1561" s="943"/>
      <c r="M1561" s="943"/>
    </row>
    <row r="1562" spans="1:13" s="4" customFormat="1" ht="11.25" x14ac:dyDescent="0.25">
      <c r="A1562" s="927"/>
      <c r="B1562" s="928"/>
      <c r="C1562" s="929"/>
      <c r="D1562" s="927"/>
      <c r="E1562" s="927"/>
      <c r="F1562" s="12" t="s">
        <v>2163</v>
      </c>
      <c r="G1562" s="80">
        <v>8</v>
      </c>
      <c r="H1562" s="927"/>
      <c r="I1562" s="15" t="s">
        <v>2164</v>
      </c>
      <c r="J1562" s="13"/>
      <c r="K1562" s="994"/>
      <c r="L1562" s="943"/>
      <c r="M1562" s="943"/>
    </row>
    <row r="1563" spans="1:13" s="4" customFormat="1" ht="11.25" x14ac:dyDescent="0.25">
      <c r="A1563" s="927"/>
      <c r="B1563" s="928"/>
      <c r="C1563" s="929"/>
      <c r="D1563" s="927"/>
      <c r="E1563" s="927"/>
      <c r="F1563" s="12" t="s">
        <v>2165</v>
      </c>
      <c r="G1563" s="80">
        <v>2</v>
      </c>
      <c r="H1563" s="927"/>
      <c r="I1563" s="15" t="s">
        <v>2164</v>
      </c>
      <c r="J1563" s="13" t="s">
        <v>2166</v>
      </c>
      <c r="K1563" s="994"/>
      <c r="L1563" s="943"/>
      <c r="M1563" s="943"/>
    </row>
    <row r="1564" spans="1:13" s="4" customFormat="1" ht="11.25" x14ac:dyDescent="0.25">
      <c r="A1564" s="927"/>
      <c r="B1564" s="928"/>
      <c r="C1564" s="929"/>
      <c r="D1564" s="927"/>
      <c r="E1564" s="927"/>
      <c r="F1564" s="12" t="s">
        <v>2167</v>
      </c>
      <c r="G1564" s="80">
        <v>1</v>
      </c>
      <c r="H1564" s="927"/>
      <c r="I1564" s="15" t="s">
        <v>1960</v>
      </c>
      <c r="J1564" s="13" t="s">
        <v>2168</v>
      </c>
      <c r="K1564" s="994"/>
      <c r="L1564" s="943"/>
      <c r="M1564" s="943"/>
    </row>
    <row r="1565" spans="1:13" s="4" customFormat="1" ht="11.25" x14ac:dyDescent="0.25">
      <c r="A1565" s="927"/>
      <c r="B1565" s="928"/>
      <c r="C1565" s="929"/>
      <c r="D1565" s="927"/>
      <c r="E1565" s="927"/>
      <c r="F1565" s="12" t="s">
        <v>2202</v>
      </c>
      <c r="G1565" s="80">
        <v>1</v>
      </c>
      <c r="H1565" s="927"/>
      <c r="I1565" s="15" t="s">
        <v>1954</v>
      </c>
      <c r="J1565" s="13" t="s">
        <v>2203</v>
      </c>
      <c r="K1565" s="994"/>
      <c r="L1565" s="943"/>
      <c r="M1565" s="943"/>
    </row>
    <row r="1566" spans="1:13" s="4" customFormat="1" ht="11.25" x14ac:dyDescent="0.25">
      <c r="A1566" s="927"/>
      <c r="B1566" s="928"/>
      <c r="C1566" s="929"/>
      <c r="D1566" s="927"/>
      <c r="E1566" s="927"/>
      <c r="F1566" s="12" t="s">
        <v>2171</v>
      </c>
      <c r="G1566" s="80">
        <v>1</v>
      </c>
      <c r="H1566" s="927"/>
      <c r="I1566" s="15" t="s">
        <v>1960</v>
      </c>
      <c r="J1566" s="13"/>
      <c r="K1566" s="994"/>
      <c r="L1566" s="943"/>
      <c r="M1566" s="943"/>
    </row>
    <row r="1567" spans="1:13" s="4" customFormat="1" ht="11.25" x14ac:dyDescent="0.25">
      <c r="A1567" s="927"/>
      <c r="B1567" s="928"/>
      <c r="C1567" s="929"/>
      <c r="D1567" s="927"/>
      <c r="E1567" s="927"/>
      <c r="F1567" s="12" t="s">
        <v>2172</v>
      </c>
      <c r="G1567" s="80">
        <v>7</v>
      </c>
      <c r="H1567" s="927"/>
      <c r="I1567" s="15" t="s">
        <v>1954</v>
      </c>
      <c r="J1567" s="13"/>
      <c r="K1567" s="994"/>
      <c r="L1567" s="943"/>
      <c r="M1567" s="943"/>
    </row>
    <row r="1568" spans="1:13" s="4" customFormat="1" ht="11.25" x14ac:dyDescent="0.25">
      <c r="A1568" s="927"/>
      <c r="B1568" s="928"/>
      <c r="C1568" s="929"/>
      <c r="D1568" s="927"/>
      <c r="E1568" s="927"/>
      <c r="F1568" s="12" t="s">
        <v>2173</v>
      </c>
      <c r="G1568" s="80">
        <v>6</v>
      </c>
      <c r="H1568" s="927"/>
      <c r="I1568" s="15" t="s">
        <v>1954</v>
      </c>
      <c r="J1568" s="13"/>
      <c r="K1568" s="994"/>
      <c r="L1568" s="943"/>
      <c r="M1568" s="943"/>
    </row>
    <row r="1569" spans="1:13" s="4" customFormat="1" ht="11.25" x14ac:dyDescent="0.25">
      <c r="A1569" s="927"/>
      <c r="B1569" s="928"/>
      <c r="C1569" s="929"/>
      <c r="D1569" s="927"/>
      <c r="E1569" s="927"/>
      <c r="F1569" s="12" t="s">
        <v>2039</v>
      </c>
      <c r="G1569" s="80">
        <v>6</v>
      </c>
      <c r="H1569" s="927"/>
      <c r="I1569" s="15" t="s">
        <v>1954</v>
      </c>
      <c r="J1569" s="13"/>
      <c r="K1569" s="994"/>
      <c r="L1569" s="943"/>
      <c r="M1569" s="943"/>
    </row>
    <row r="1570" spans="1:13" s="4" customFormat="1" ht="11.25" x14ac:dyDescent="0.25">
      <c r="A1570" s="927"/>
      <c r="B1570" s="928"/>
      <c r="C1570" s="929"/>
      <c r="D1570" s="927"/>
      <c r="E1570" s="927"/>
      <c r="F1570" s="12" t="s">
        <v>2174</v>
      </c>
      <c r="G1570" s="80">
        <v>2</v>
      </c>
      <c r="H1570" s="927"/>
      <c r="I1570" s="15" t="s">
        <v>1954</v>
      </c>
      <c r="J1570" s="13"/>
      <c r="K1570" s="994"/>
      <c r="L1570" s="943"/>
      <c r="M1570" s="943"/>
    </row>
    <row r="1571" spans="1:13" s="4" customFormat="1" ht="11.25" x14ac:dyDescent="0.25">
      <c r="A1571" s="927"/>
      <c r="B1571" s="928"/>
      <c r="C1571" s="929"/>
      <c r="D1571" s="927"/>
      <c r="E1571" s="927"/>
      <c r="F1571" s="12" t="s">
        <v>2194</v>
      </c>
      <c r="G1571" s="80">
        <v>1</v>
      </c>
      <c r="H1571" s="927"/>
      <c r="I1571" s="15" t="s">
        <v>1954</v>
      </c>
      <c r="J1571" s="13"/>
      <c r="K1571" s="994"/>
      <c r="L1571" s="943"/>
      <c r="M1571" s="943"/>
    </row>
    <row r="1572" spans="1:13" s="4" customFormat="1" ht="11.25" x14ac:dyDescent="0.25">
      <c r="A1572" s="927"/>
      <c r="B1572" s="928"/>
      <c r="C1572" s="929"/>
      <c r="D1572" s="927"/>
      <c r="E1572" s="927"/>
      <c r="F1572" s="12" t="s">
        <v>2195</v>
      </c>
      <c r="G1572" s="80">
        <v>1</v>
      </c>
      <c r="H1572" s="927"/>
      <c r="I1572" s="15" t="s">
        <v>1954</v>
      </c>
      <c r="J1572" s="13" t="s">
        <v>2205</v>
      </c>
      <c r="K1572" s="994"/>
      <c r="L1572" s="943"/>
      <c r="M1572" s="943"/>
    </row>
    <row r="1573" spans="1:13" s="4" customFormat="1" ht="11.25" x14ac:dyDescent="0.25">
      <c r="A1573" s="927"/>
      <c r="B1573" s="928"/>
      <c r="C1573" s="929"/>
      <c r="D1573" s="927"/>
      <c r="E1573" s="927"/>
      <c r="F1573" s="12" t="s">
        <v>2179</v>
      </c>
      <c r="G1573" s="80">
        <v>3</v>
      </c>
      <c r="H1573" s="927"/>
      <c r="I1573" s="15" t="s">
        <v>1954</v>
      </c>
      <c r="J1573" s="13" t="s">
        <v>2180</v>
      </c>
      <c r="K1573" s="994"/>
      <c r="L1573" s="943"/>
      <c r="M1573" s="943"/>
    </row>
    <row r="1574" spans="1:13" s="4" customFormat="1" ht="11.25" x14ac:dyDescent="0.25">
      <c r="A1574" s="927"/>
      <c r="B1574" s="928"/>
      <c r="C1574" s="929"/>
      <c r="D1574" s="927"/>
      <c r="E1574" s="927"/>
      <c r="F1574" s="12" t="s">
        <v>2181</v>
      </c>
      <c r="G1574" s="80">
        <v>3</v>
      </c>
      <c r="H1574" s="927"/>
      <c r="I1574" s="15" t="s">
        <v>2182</v>
      </c>
      <c r="J1574" s="13" t="s">
        <v>2183</v>
      </c>
      <c r="K1574" s="994"/>
      <c r="L1574" s="943"/>
      <c r="M1574" s="943"/>
    </row>
    <row r="1575" spans="1:13" s="4" customFormat="1" ht="11.25" x14ac:dyDescent="0.25">
      <c r="A1575" s="927"/>
      <c r="B1575" s="928"/>
      <c r="C1575" s="929"/>
      <c r="D1575" s="927"/>
      <c r="E1575" s="927"/>
      <c r="F1575" s="12" t="s">
        <v>2184</v>
      </c>
      <c r="G1575" s="80">
        <v>5</v>
      </c>
      <c r="H1575" s="927"/>
      <c r="I1575" s="15" t="s">
        <v>1050</v>
      </c>
      <c r="J1575" s="13"/>
      <c r="K1575" s="994"/>
      <c r="L1575" s="943"/>
      <c r="M1575" s="943"/>
    </row>
    <row r="1576" spans="1:13" s="4" customFormat="1" ht="11.25" x14ac:dyDescent="0.25">
      <c r="A1576" s="927"/>
      <c r="B1576" s="928"/>
      <c r="C1576" s="929"/>
      <c r="D1576" s="927"/>
      <c r="E1576" s="927"/>
      <c r="F1576" s="12" t="s">
        <v>2185</v>
      </c>
      <c r="G1576" s="80">
        <v>3</v>
      </c>
      <c r="H1576" s="927"/>
      <c r="I1576" s="15" t="s">
        <v>2182</v>
      </c>
      <c r="J1576" s="13" t="s">
        <v>2186</v>
      </c>
      <c r="K1576" s="994"/>
      <c r="L1576" s="943"/>
      <c r="M1576" s="943"/>
    </row>
    <row r="1577" spans="1:13" s="4" customFormat="1" ht="11.25" x14ac:dyDescent="0.25">
      <c r="A1577" s="927"/>
      <c r="B1577" s="928"/>
      <c r="C1577" s="929"/>
      <c r="D1577" s="927"/>
      <c r="E1577" s="927"/>
      <c r="F1577" s="12" t="s">
        <v>2187</v>
      </c>
      <c r="G1577" s="80">
        <v>2</v>
      </c>
      <c r="H1577" s="927"/>
      <c r="I1577" s="15" t="s">
        <v>1954</v>
      </c>
      <c r="J1577" s="13" t="s">
        <v>2188</v>
      </c>
      <c r="K1577" s="994"/>
      <c r="L1577" s="943"/>
      <c r="M1577" s="943"/>
    </row>
    <row r="1578" spans="1:13" s="4" customFormat="1" ht="11.25" x14ac:dyDescent="0.25">
      <c r="A1578" s="927" t="s">
        <v>7477</v>
      </c>
      <c r="B1578" s="928" t="s">
        <v>1835</v>
      </c>
      <c r="C1578" s="929" t="s">
        <v>5821</v>
      </c>
      <c r="D1578" s="927" t="s">
        <v>5132</v>
      </c>
      <c r="E1578" s="927" t="s">
        <v>5112</v>
      </c>
      <c r="F1578" s="12" t="s">
        <v>2213</v>
      </c>
      <c r="G1578" s="80">
        <v>1</v>
      </c>
      <c r="H1578" s="927" t="s">
        <v>6682</v>
      </c>
      <c r="I1578" s="15" t="s">
        <v>1050</v>
      </c>
      <c r="J1578" s="13"/>
      <c r="K1578" s="994">
        <v>1</v>
      </c>
      <c r="L1578" s="943"/>
      <c r="M1578" s="943"/>
    </row>
    <row r="1579" spans="1:13" s="4" customFormat="1" ht="11.25" x14ac:dyDescent="0.25">
      <c r="A1579" s="927"/>
      <c r="B1579" s="928"/>
      <c r="C1579" s="929"/>
      <c r="D1579" s="927"/>
      <c r="E1579" s="927"/>
      <c r="F1579" s="12" t="s">
        <v>2201</v>
      </c>
      <c r="G1579" s="80">
        <v>1</v>
      </c>
      <c r="H1579" s="927"/>
      <c r="I1579" s="15" t="s">
        <v>1954</v>
      </c>
      <c r="J1579" s="13">
        <v>28900</v>
      </c>
      <c r="K1579" s="994"/>
      <c r="L1579" s="943"/>
      <c r="M1579" s="943"/>
    </row>
    <row r="1580" spans="1:13" s="4" customFormat="1" ht="11.25" x14ac:dyDescent="0.25">
      <c r="A1580" s="927"/>
      <c r="B1580" s="928"/>
      <c r="C1580" s="929"/>
      <c r="D1580" s="927"/>
      <c r="E1580" s="927"/>
      <c r="F1580" s="12" t="s">
        <v>2161</v>
      </c>
      <c r="G1580" s="80">
        <v>1</v>
      </c>
      <c r="H1580" s="927"/>
      <c r="I1580" s="15" t="s">
        <v>1954</v>
      </c>
      <c r="J1580" s="13">
        <v>28902</v>
      </c>
      <c r="K1580" s="994"/>
      <c r="L1580" s="943"/>
      <c r="M1580" s="943"/>
    </row>
    <row r="1581" spans="1:13" s="4" customFormat="1" ht="11.25" x14ac:dyDescent="0.25">
      <c r="A1581" s="927"/>
      <c r="B1581" s="928"/>
      <c r="C1581" s="929"/>
      <c r="D1581" s="927"/>
      <c r="E1581" s="927"/>
      <c r="F1581" s="12" t="s">
        <v>2096</v>
      </c>
      <c r="G1581" s="80">
        <v>1</v>
      </c>
      <c r="H1581" s="927"/>
      <c r="I1581" s="15" t="s">
        <v>1954</v>
      </c>
      <c r="J1581" s="13">
        <v>16066</v>
      </c>
      <c r="K1581" s="994"/>
      <c r="L1581" s="943"/>
      <c r="M1581" s="943"/>
    </row>
    <row r="1582" spans="1:13" s="4" customFormat="1" ht="11.25" x14ac:dyDescent="0.25">
      <c r="A1582" s="927"/>
      <c r="B1582" s="928"/>
      <c r="C1582" s="929"/>
      <c r="D1582" s="927"/>
      <c r="E1582" s="927"/>
      <c r="F1582" s="12" t="s">
        <v>2162</v>
      </c>
      <c r="G1582" s="80">
        <v>1</v>
      </c>
      <c r="H1582" s="927"/>
      <c r="I1582" s="15" t="s">
        <v>1050</v>
      </c>
      <c r="J1582" s="13"/>
      <c r="K1582" s="994"/>
      <c r="L1582" s="943"/>
      <c r="M1582" s="943"/>
    </row>
    <row r="1583" spans="1:13" s="4" customFormat="1" ht="11.25" x14ac:dyDescent="0.25">
      <c r="A1583" s="927"/>
      <c r="B1583" s="928"/>
      <c r="C1583" s="929"/>
      <c r="D1583" s="927"/>
      <c r="E1583" s="927"/>
      <c r="F1583" s="12" t="s">
        <v>2163</v>
      </c>
      <c r="G1583" s="80">
        <v>8</v>
      </c>
      <c r="H1583" s="927"/>
      <c r="I1583" s="15" t="s">
        <v>2164</v>
      </c>
      <c r="J1583" s="13"/>
      <c r="K1583" s="994"/>
      <c r="L1583" s="943"/>
      <c r="M1583" s="943"/>
    </row>
    <row r="1584" spans="1:13" s="4" customFormat="1" ht="11.25" x14ac:dyDescent="0.25">
      <c r="A1584" s="927"/>
      <c r="B1584" s="928"/>
      <c r="C1584" s="929"/>
      <c r="D1584" s="927"/>
      <c r="E1584" s="927"/>
      <c r="F1584" s="12" t="s">
        <v>2165</v>
      </c>
      <c r="G1584" s="80">
        <v>2</v>
      </c>
      <c r="H1584" s="927"/>
      <c r="I1584" s="15" t="s">
        <v>2164</v>
      </c>
      <c r="J1584" s="13" t="s">
        <v>2166</v>
      </c>
      <c r="K1584" s="994"/>
      <c r="L1584" s="943"/>
      <c r="M1584" s="943"/>
    </row>
    <row r="1585" spans="1:13" s="4" customFormat="1" ht="11.25" x14ac:dyDescent="0.25">
      <c r="A1585" s="927"/>
      <c r="B1585" s="928"/>
      <c r="C1585" s="929"/>
      <c r="D1585" s="927"/>
      <c r="E1585" s="927"/>
      <c r="F1585" s="12" t="s">
        <v>2167</v>
      </c>
      <c r="G1585" s="80">
        <v>1</v>
      </c>
      <c r="H1585" s="927"/>
      <c r="I1585" s="15" t="s">
        <v>1960</v>
      </c>
      <c r="J1585" s="13" t="s">
        <v>2168</v>
      </c>
      <c r="K1585" s="994"/>
      <c r="L1585" s="943"/>
      <c r="M1585" s="943"/>
    </row>
    <row r="1586" spans="1:13" s="4" customFormat="1" ht="11.25" x14ac:dyDescent="0.25">
      <c r="A1586" s="927"/>
      <c r="B1586" s="928"/>
      <c r="C1586" s="929"/>
      <c r="D1586" s="927"/>
      <c r="E1586" s="927"/>
      <c r="F1586" s="12" t="s">
        <v>2202</v>
      </c>
      <c r="G1586" s="80">
        <v>1</v>
      </c>
      <c r="H1586" s="927"/>
      <c r="I1586" s="15" t="s">
        <v>1954</v>
      </c>
      <c r="J1586" s="13" t="s">
        <v>2203</v>
      </c>
      <c r="K1586" s="994"/>
      <c r="L1586" s="943"/>
      <c r="M1586" s="943"/>
    </row>
    <row r="1587" spans="1:13" s="4" customFormat="1" ht="11.25" x14ac:dyDescent="0.25">
      <c r="A1587" s="927"/>
      <c r="B1587" s="928"/>
      <c r="C1587" s="929"/>
      <c r="D1587" s="927"/>
      <c r="E1587" s="927"/>
      <c r="F1587" s="12" t="s">
        <v>2171</v>
      </c>
      <c r="G1587" s="80">
        <v>1</v>
      </c>
      <c r="H1587" s="927"/>
      <c r="I1587" s="15" t="s">
        <v>1960</v>
      </c>
      <c r="J1587" s="13"/>
      <c r="K1587" s="994"/>
      <c r="L1587" s="943"/>
      <c r="M1587" s="943"/>
    </row>
    <row r="1588" spans="1:13" s="4" customFormat="1" ht="11.25" x14ac:dyDescent="0.25">
      <c r="A1588" s="927"/>
      <c r="B1588" s="928"/>
      <c r="C1588" s="929"/>
      <c r="D1588" s="927"/>
      <c r="E1588" s="927"/>
      <c r="F1588" s="12" t="s">
        <v>2172</v>
      </c>
      <c r="G1588" s="80">
        <v>7</v>
      </c>
      <c r="H1588" s="927"/>
      <c r="I1588" s="15" t="s">
        <v>1954</v>
      </c>
      <c r="J1588" s="13"/>
      <c r="K1588" s="994"/>
      <c r="L1588" s="943"/>
      <c r="M1588" s="943"/>
    </row>
    <row r="1589" spans="1:13" s="4" customFormat="1" ht="11.25" x14ac:dyDescent="0.25">
      <c r="A1589" s="927"/>
      <c r="B1589" s="928"/>
      <c r="C1589" s="929"/>
      <c r="D1589" s="927"/>
      <c r="E1589" s="927"/>
      <c r="F1589" s="12" t="s">
        <v>2173</v>
      </c>
      <c r="G1589" s="80">
        <v>6</v>
      </c>
      <c r="H1589" s="927"/>
      <c r="I1589" s="15" t="s">
        <v>1954</v>
      </c>
      <c r="J1589" s="13"/>
      <c r="K1589" s="994"/>
      <c r="L1589" s="943"/>
      <c r="M1589" s="943"/>
    </row>
    <row r="1590" spans="1:13" s="4" customFormat="1" ht="11.25" x14ac:dyDescent="0.25">
      <c r="A1590" s="927"/>
      <c r="B1590" s="928"/>
      <c r="C1590" s="929"/>
      <c r="D1590" s="927"/>
      <c r="E1590" s="927"/>
      <c r="F1590" s="12" t="s">
        <v>2039</v>
      </c>
      <c r="G1590" s="80">
        <v>6</v>
      </c>
      <c r="H1590" s="927"/>
      <c r="I1590" s="15" t="s">
        <v>1954</v>
      </c>
      <c r="J1590" s="13"/>
      <c r="K1590" s="994"/>
      <c r="L1590" s="943"/>
      <c r="M1590" s="943"/>
    </row>
    <row r="1591" spans="1:13" s="4" customFormat="1" ht="11.25" x14ac:dyDescent="0.25">
      <c r="A1591" s="927"/>
      <c r="B1591" s="928"/>
      <c r="C1591" s="929"/>
      <c r="D1591" s="927"/>
      <c r="E1591" s="927"/>
      <c r="F1591" s="12" t="s">
        <v>2174</v>
      </c>
      <c r="G1591" s="80">
        <v>2</v>
      </c>
      <c r="H1591" s="927"/>
      <c r="I1591" s="15" t="s">
        <v>1954</v>
      </c>
      <c r="J1591" s="13"/>
      <c r="K1591" s="994"/>
      <c r="L1591" s="943"/>
      <c r="M1591" s="943"/>
    </row>
    <row r="1592" spans="1:13" s="4" customFormat="1" ht="11.25" x14ac:dyDescent="0.25">
      <c r="A1592" s="927"/>
      <c r="B1592" s="928"/>
      <c r="C1592" s="929"/>
      <c r="D1592" s="927"/>
      <c r="E1592" s="927"/>
      <c r="F1592" s="12" t="s">
        <v>2194</v>
      </c>
      <c r="G1592" s="80">
        <v>1</v>
      </c>
      <c r="H1592" s="927"/>
      <c r="I1592" s="15" t="s">
        <v>1954</v>
      </c>
      <c r="J1592" s="13"/>
      <c r="K1592" s="994"/>
      <c r="L1592" s="943"/>
      <c r="M1592" s="943"/>
    </row>
    <row r="1593" spans="1:13" s="4" customFormat="1" ht="11.25" x14ac:dyDescent="0.25">
      <c r="A1593" s="927"/>
      <c r="B1593" s="928"/>
      <c r="C1593" s="929"/>
      <c r="D1593" s="927"/>
      <c r="E1593" s="927"/>
      <c r="F1593" s="12" t="s">
        <v>2195</v>
      </c>
      <c r="G1593" s="80">
        <v>1</v>
      </c>
      <c r="H1593" s="927"/>
      <c r="I1593" s="15" t="s">
        <v>1954</v>
      </c>
      <c r="J1593" s="13" t="s">
        <v>2205</v>
      </c>
      <c r="K1593" s="994"/>
      <c r="L1593" s="943"/>
      <c r="M1593" s="943"/>
    </row>
    <row r="1594" spans="1:13" s="4" customFormat="1" ht="11.25" x14ac:dyDescent="0.25">
      <c r="A1594" s="927"/>
      <c r="B1594" s="928"/>
      <c r="C1594" s="929"/>
      <c r="D1594" s="927"/>
      <c r="E1594" s="927"/>
      <c r="F1594" s="12" t="s">
        <v>2179</v>
      </c>
      <c r="G1594" s="80">
        <v>3</v>
      </c>
      <c r="H1594" s="927"/>
      <c r="I1594" s="15" t="s">
        <v>1954</v>
      </c>
      <c r="J1594" s="13" t="s">
        <v>2180</v>
      </c>
      <c r="K1594" s="994"/>
      <c r="L1594" s="943"/>
      <c r="M1594" s="943"/>
    </row>
    <row r="1595" spans="1:13" s="4" customFormat="1" ht="11.25" x14ac:dyDescent="0.25">
      <c r="A1595" s="927"/>
      <c r="B1595" s="928"/>
      <c r="C1595" s="929"/>
      <c r="D1595" s="927"/>
      <c r="E1595" s="927"/>
      <c r="F1595" s="12" t="s">
        <v>2181</v>
      </c>
      <c r="G1595" s="80">
        <v>3</v>
      </c>
      <c r="H1595" s="927"/>
      <c r="I1595" s="15" t="s">
        <v>2182</v>
      </c>
      <c r="J1595" s="13" t="s">
        <v>2183</v>
      </c>
      <c r="K1595" s="994"/>
      <c r="L1595" s="943"/>
      <c r="M1595" s="943"/>
    </row>
    <row r="1596" spans="1:13" s="4" customFormat="1" ht="11.25" x14ac:dyDescent="0.25">
      <c r="A1596" s="927"/>
      <c r="B1596" s="928"/>
      <c r="C1596" s="929"/>
      <c r="D1596" s="927"/>
      <c r="E1596" s="927"/>
      <c r="F1596" s="12" t="s">
        <v>2184</v>
      </c>
      <c r="G1596" s="80">
        <v>5</v>
      </c>
      <c r="H1596" s="927"/>
      <c r="I1596" s="15" t="s">
        <v>1050</v>
      </c>
      <c r="J1596" s="13"/>
      <c r="K1596" s="994"/>
      <c r="L1596" s="943"/>
      <c r="M1596" s="943"/>
    </row>
    <row r="1597" spans="1:13" s="4" customFormat="1" ht="11.25" x14ac:dyDescent="0.25">
      <c r="A1597" s="927"/>
      <c r="B1597" s="928"/>
      <c r="C1597" s="929"/>
      <c r="D1597" s="927"/>
      <c r="E1597" s="927"/>
      <c r="F1597" s="12" t="s">
        <v>2185</v>
      </c>
      <c r="G1597" s="80">
        <v>3</v>
      </c>
      <c r="H1597" s="927"/>
      <c r="I1597" s="15" t="s">
        <v>2182</v>
      </c>
      <c r="J1597" s="13" t="s">
        <v>2186</v>
      </c>
      <c r="K1597" s="994"/>
      <c r="L1597" s="943"/>
      <c r="M1597" s="943"/>
    </row>
    <row r="1598" spans="1:13" s="4" customFormat="1" ht="11.25" x14ac:dyDescent="0.25">
      <c r="A1598" s="927"/>
      <c r="B1598" s="928"/>
      <c r="C1598" s="929"/>
      <c r="D1598" s="927"/>
      <c r="E1598" s="927"/>
      <c r="F1598" s="12" t="s">
        <v>2187</v>
      </c>
      <c r="G1598" s="80">
        <v>2</v>
      </c>
      <c r="H1598" s="927"/>
      <c r="I1598" s="15" t="s">
        <v>1954</v>
      </c>
      <c r="J1598" s="13" t="s">
        <v>2188</v>
      </c>
      <c r="K1598" s="994"/>
      <c r="L1598" s="943"/>
      <c r="M1598" s="943"/>
    </row>
    <row r="1599" spans="1:13" s="4" customFormat="1" ht="11.25" x14ac:dyDescent="0.25">
      <c r="A1599" s="927" t="s">
        <v>7478</v>
      </c>
      <c r="B1599" s="928" t="s">
        <v>1835</v>
      </c>
      <c r="C1599" s="929" t="s">
        <v>5821</v>
      </c>
      <c r="D1599" s="927" t="s">
        <v>7153</v>
      </c>
      <c r="E1599" s="927" t="s">
        <v>5111</v>
      </c>
      <c r="F1599" s="12" t="s">
        <v>5825</v>
      </c>
      <c r="G1599" s="80">
        <v>1</v>
      </c>
      <c r="H1599" s="927" t="s">
        <v>6682</v>
      </c>
      <c r="I1599" s="15" t="s">
        <v>1050</v>
      </c>
      <c r="J1599" s="13"/>
      <c r="K1599" s="994">
        <v>1</v>
      </c>
      <c r="L1599" s="943"/>
      <c r="M1599" s="943"/>
    </row>
    <row r="1600" spans="1:13" s="4" customFormat="1" ht="11.25" x14ac:dyDescent="0.25">
      <c r="A1600" s="927"/>
      <c r="B1600" s="928"/>
      <c r="C1600" s="929"/>
      <c r="D1600" s="927"/>
      <c r="E1600" s="927"/>
      <c r="F1600" s="12" t="s">
        <v>2214</v>
      </c>
      <c r="G1600" s="80">
        <v>1</v>
      </c>
      <c r="H1600" s="927"/>
      <c r="I1600" s="15" t="s">
        <v>1954</v>
      </c>
      <c r="J1600" s="13"/>
      <c r="K1600" s="994"/>
      <c r="L1600" s="943"/>
      <c r="M1600" s="943"/>
    </row>
    <row r="1601" spans="1:13" s="4" customFormat="1" ht="11.25" x14ac:dyDescent="0.25">
      <c r="A1601" s="927"/>
      <c r="B1601" s="928"/>
      <c r="C1601" s="929"/>
      <c r="D1601" s="927"/>
      <c r="E1601" s="927"/>
      <c r="F1601" s="12" t="s">
        <v>2096</v>
      </c>
      <c r="G1601" s="80">
        <v>1</v>
      </c>
      <c r="H1601" s="927"/>
      <c r="I1601" s="15" t="s">
        <v>1954</v>
      </c>
      <c r="J1601" s="13">
        <v>16066</v>
      </c>
      <c r="K1601" s="994"/>
      <c r="L1601" s="943"/>
      <c r="M1601" s="943"/>
    </row>
    <row r="1602" spans="1:13" s="4" customFormat="1" ht="11.25" x14ac:dyDescent="0.25">
      <c r="A1602" s="927"/>
      <c r="B1602" s="928"/>
      <c r="C1602" s="929"/>
      <c r="D1602" s="927"/>
      <c r="E1602" s="927"/>
      <c r="F1602" s="12" t="s">
        <v>2163</v>
      </c>
      <c r="G1602" s="80">
        <v>3</v>
      </c>
      <c r="H1602" s="927"/>
      <c r="I1602" s="15" t="s">
        <v>2164</v>
      </c>
      <c r="J1602" s="13"/>
      <c r="K1602" s="994"/>
      <c r="L1602" s="943"/>
      <c r="M1602" s="943"/>
    </row>
    <row r="1603" spans="1:13" s="4" customFormat="1" ht="11.25" x14ac:dyDescent="0.25">
      <c r="A1603" s="927"/>
      <c r="B1603" s="928"/>
      <c r="C1603" s="929"/>
      <c r="D1603" s="927"/>
      <c r="E1603" s="927"/>
      <c r="F1603" s="12" t="s">
        <v>2202</v>
      </c>
      <c r="G1603" s="80">
        <v>1</v>
      </c>
      <c r="H1603" s="927"/>
      <c r="I1603" s="15" t="s">
        <v>1954</v>
      </c>
      <c r="J1603" s="13" t="s">
        <v>2203</v>
      </c>
      <c r="K1603" s="994"/>
      <c r="L1603" s="943"/>
      <c r="M1603" s="943"/>
    </row>
    <row r="1604" spans="1:13" s="4" customFormat="1" ht="11.25" x14ac:dyDescent="0.25">
      <c r="A1604" s="927"/>
      <c r="B1604" s="928"/>
      <c r="C1604" s="929"/>
      <c r="D1604" s="927"/>
      <c r="E1604" s="927"/>
      <c r="F1604" s="12" t="s">
        <v>2215</v>
      </c>
      <c r="G1604" s="80">
        <v>1</v>
      </c>
      <c r="H1604" s="927"/>
      <c r="I1604" s="15" t="s">
        <v>1954</v>
      </c>
      <c r="J1604" s="13"/>
      <c r="K1604" s="994"/>
      <c r="L1604" s="943"/>
      <c r="M1604" s="943"/>
    </row>
    <row r="1605" spans="1:13" s="4" customFormat="1" ht="11.25" x14ac:dyDescent="0.25">
      <c r="A1605" s="927"/>
      <c r="B1605" s="928"/>
      <c r="C1605" s="929"/>
      <c r="D1605" s="927"/>
      <c r="E1605" s="927"/>
      <c r="F1605" s="12" t="s">
        <v>2172</v>
      </c>
      <c r="G1605" s="80">
        <v>1</v>
      </c>
      <c r="H1605" s="927"/>
      <c r="I1605" s="15" t="s">
        <v>1954</v>
      </c>
      <c r="J1605" s="13"/>
      <c r="K1605" s="994"/>
      <c r="L1605" s="943"/>
      <c r="M1605" s="943"/>
    </row>
    <row r="1606" spans="1:13" s="4" customFormat="1" ht="11.25" x14ac:dyDescent="0.25">
      <c r="A1606" s="927"/>
      <c r="B1606" s="928"/>
      <c r="C1606" s="929"/>
      <c r="D1606" s="927"/>
      <c r="E1606" s="927"/>
      <c r="F1606" s="12" t="s">
        <v>2174</v>
      </c>
      <c r="G1606" s="80">
        <v>1</v>
      </c>
      <c r="H1606" s="927"/>
      <c r="I1606" s="15" t="s">
        <v>1954</v>
      </c>
      <c r="J1606" s="13"/>
      <c r="K1606" s="994"/>
      <c r="L1606" s="943"/>
      <c r="M1606" s="943"/>
    </row>
    <row r="1607" spans="1:13" s="4" customFormat="1" ht="11.25" x14ac:dyDescent="0.25">
      <c r="A1607" s="927"/>
      <c r="B1607" s="928"/>
      <c r="C1607" s="929"/>
      <c r="D1607" s="927"/>
      <c r="E1607" s="927"/>
      <c r="F1607" s="12" t="s">
        <v>2181</v>
      </c>
      <c r="G1607" s="80">
        <v>3</v>
      </c>
      <c r="H1607" s="927"/>
      <c r="I1607" s="15" t="s">
        <v>2182</v>
      </c>
      <c r="J1607" s="13" t="s">
        <v>2183</v>
      </c>
      <c r="K1607" s="994"/>
      <c r="L1607" s="943"/>
      <c r="M1607" s="943"/>
    </row>
    <row r="1608" spans="1:13" s="4" customFormat="1" ht="11.25" x14ac:dyDescent="0.25">
      <c r="A1608" s="927" t="s">
        <v>7479</v>
      </c>
      <c r="B1608" s="928" t="s">
        <v>1835</v>
      </c>
      <c r="C1608" s="929" t="s">
        <v>5821</v>
      </c>
      <c r="D1608" s="927" t="s">
        <v>7153</v>
      </c>
      <c r="E1608" s="927" t="s">
        <v>5110</v>
      </c>
      <c r="F1608" s="12" t="s">
        <v>2216</v>
      </c>
      <c r="G1608" s="80">
        <v>1</v>
      </c>
      <c r="H1608" s="927" t="s">
        <v>6682</v>
      </c>
      <c r="I1608" s="15" t="s">
        <v>1050</v>
      </c>
      <c r="J1608" s="13"/>
      <c r="K1608" s="994">
        <v>1</v>
      </c>
      <c r="L1608" s="943"/>
      <c r="M1608" s="943"/>
    </row>
    <row r="1609" spans="1:13" s="4" customFormat="1" ht="11.25" x14ac:dyDescent="0.25">
      <c r="A1609" s="927"/>
      <c r="B1609" s="928"/>
      <c r="C1609" s="929"/>
      <c r="D1609" s="927"/>
      <c r="E1609" s="927"/>
      <c r="F1609" s="12" t="s">
        <v>2161</v>
      </c>
      <c r="G1609" s="80">
        <v>1</v>
      </c>
      <c r="H1609" s="927"/>
      <c r="I1609" s="15" t="s">
        <v>1954</v>
      </c>
      <c r="J1609" s="13">
        <v>28902</v>
      </c>
      <c r="K1609" s="994"/>
      <c r="L1609" s="943"/>
      <c r="M1609" s="943"/>
    </row>
    <row r="1610" spans="1:13" s="4" customFormat="1" ht="11.25" x14ac:dyDescent="0.25">
      <c r="A1610" s="927"/>
      <c r="B1610" s="928"/>
      <c r="C1610" s="929"/>
      <c r="D1610" s="927"/>
      <c r="E1610" s="927"/>
      <c r="F1610" s="12" t="s">
        <v>2096</v>
      </c>
      <c r="G1610" s="80">
        <v>1</v>
      </c>
      <c r="H1610" s="927"/>
      <c r="I1610" s="15" t="s">
        <v>1954</v>
      </c>
      <c r="J1610" s="13">
        <v>16066</v>
      </c>
      <c r="K1610" s="994"/>
      <c r="L1610" s="943"/>
      <c r="M1610" s="943"/>
    </row>
    <row r="1611" spans="1:13" s="4" customFormat="1" ht="11.25" x14ac:dyDescent="0.25">
      <c r="A1611" s="927"/>
      <c r="B1611" s="928"/>
      <c r="C1611" s="929"/>
      <c r="D1611" s="927"/>
      <c r="E1611" s="927"/>
      <c r="F1611" s="12" t="s">
        <v>2162</v>
      </c>
      <c r="G1611" s="80">
        <v>1</v>
      </c>
      <c r="H1611" s="927"/>
      <c r="I1611" s="15" t="s">
        <v>1050</v>
      </c>
      <c r="J1611" s="13"/>
      <c r="K1611" s="994"/>
      <c r="L1611" s="943"/>
      <c r="M1611" s="943"/>
    </row>
    <row r="1612" spans="1:13" s="4" customFormat="1" ht="11.25" x14ac:dyDescent="0.25">
      <c r="A1612" s="927"/>
      <c r="B1612" s="928"/>
      <c r="C1612" s="929"/>
      <c r="D1612" s="927"/>
      <c r="E1612" s="927"/>
      <c r="F1612" s="12" t="s">
        <v>2163</v>
      </c>
      <c r="G1612" s="80">
        <v>4</v>
      </c>
      <c r="H1612" s="927"/>
      <c r="I1612" s="15" t="s">
        <v>2164</v>
      </c>
      <c r="J1612" s="13"/>
      <c r="K1612" s="994"/>
      <c r="L1612" s="943"/>
      <c r="M1612" s="943"/>
    </row>
    <row r="1613" spans="1:13" s="4" customFormat="1" ht="11.25" x14ac:dyDescent="0.25">
      <c r="A1613" s="927"/>
      <c r="B1613" s="928"/>
      <c r="C1613" s="929"/>
      <c r="D1613" s="927"/>
      <c r="E1613" s="927"/>
      <c r="F1613" s="12" t="s">
        <v>2202</v>
      </c>
      <c r="G1613" s="80">
        <v>1</v>
      </c>
      <c r="H1613" s="927"/>
      <c r="I1613" s="15" t="s">
        <v>1954</v>
      </c>
      <c r="J1613" s="13" t="s">
        <v>2203</v>
      </c>
      <c r="K1613" s="994"/>
      <c r="L1613" s="943"/>
      <c r="M1613" s="943"/>
    </row>
    <row r="1614" spans="1:13" s="4" customFormat="1" ht="11.25" x14ac:dyDescent="0.25">
      <c r="A1614" s="927"/>
      <c r="B1614" s="928"/>
      <c r="C1614" s="929"/>
      <c r="D1614" s="927"/>
      <c r="E1614" s="927"/>
      <c r="F1614" s="12" t="s">
        <v>2217</v>
      </c>
      <c r="G1614" s="80">
        <v>1</v>
      </c>
      <c r="H1614" s="927"/>
      <c r="I1614" s="15" t="s">
        <v>1954</v>
      </c>
      <c r="J1614" s="13"/>
      <c r="K1614" s="994"/>
      <c r="L1614" s="943"/>
      <c r="M1614" s="943"/>
    </row>
    <row r="1615" spans="1:13" s="4" customFormat="1" ht="11.25" x14ac:dyDescent="0.25">
      <c r="A1615" s="927"/>
      <c r="B1615" s="928"/>
      <c r="C1615" s="929"/>
      <c r="D1615" s="927"/>
      <c r="E1615" s="927"/>
      <c r="F1615" s="12" t="s">
        <v>2172</v>
      </c>
      <c r="G1615" s="80">
        <v>5</v>
      </c>
      <c r="H1615" s="927"/>
      <c r="I1615" s="15" t="s">
        <v>1954</v>
      </c>
      <c r="J1615" s="13"/>
      <c r="K1615" s="994"/>
      <c r="L1615" s="943"/>
      <c r="M1615" s="943"/>
    </row>
    <row r="1616" spans="1:13" s="4" customFormat="1" ht="11.25" x14ac:dyDescent="0.25">
      <c r="A1616" s="927"/>
      <c r="B1616" s="928"/>
      <c r="C1616" s="929"/>
      <c r="D1616" s="927"/>
      <c r="E1616" s="927"/>
      <c r="F1616" s="12" t="s">
        <v>2173</v>
      </c>
      <c r="G1616" s="80">
        <v>5</v>
      </c>
      <c r="H1616" s="927"/>
      <c r="I1616" s="15" t="s">
        <v>1954</v>
      </c>
      <c r="J1616" s="13"/>
      <c r="K1616" s="994"/>
      <c r="L1616" s="943"/>
      <c r="M1616" s="943"/>
    </row>
    <row r="1617" spans="1:13" s="4" customFormat="1" ht="11.25" x14ac:dyDescent="0.25">
      <c r="A1617" s="927"/>
      <c r="B1617" s="928"/>
      <c r="C1617" s="929"/>
      <c r="D1617" s="927"/>
      <c r="E1617" s="927"/>
      <c r="F1617" s="12" t="s">
        <v>2039</v>
      </c>
      <c r="G1617" s="80">
        <v>4</v>
      </c>
      <c r="H1617" s="927"/>
      <c r="I1617" s="15" t="s">
        <v>1954</v>
      </c>
      <c r="J1617" s="13"/>
      <c r="K1617" s="994"/>
      <c r="L1617" s="943"/>
      <c r="M1617" s="943"/>
    </row>
    <row r="1618" spans="1:13" s="4" customFormat="1" ht="11.25" x14ac:dyDescent="0.25">
      <c r="A1618" s="927"/>
      <c r="B1618" s="928"/>
      <c r="C1618" s="929"/>
      <c r="D1618" s="927"/>
      <c r="E1618" s="927"/>
      <c r="F1618" s="12" t="s">
        <v>2174</v>
      </c>
      <c r="G1618" s="80">
        <v>2</v>
      </c>
      <c r="H1618" s="927"/>
      <c r="I1618" s="15" t="s">
        <v>1954</v>
      </c>
      <c r="J1618" s="13"/>
      <c r="K1618" s="994"/>
      <c r="L1618" s="943"/>
      <c r="M1618" s="943"/>
    </row>
    <row r="1619" spans="1:13" s="4" customFormat="1" ht="11.25" x14ac:dyDescent="0.25">
      <c r="A1619" s="927"/>
      <c r="B1619" s="928"/>
      <c r="C1619" s="929"/>
      <c r="D1619" s="927"/>
      <c r="E1619" s="927"/>
      <c r="F1619" s="12" t="s">
        <v>2179</v>
      </c>
      <c r="G1619" s="80">
        <v>3</v>
      </c>
      <c r="H1619" s="927"/>
      <c r="I1619" s="15" t="s">
        <v>1954</v>
      </c>
      <c r="J1619" s="13" t="s">
        <v>2180</v>
      </c>
      <c r="K1619" s="994"/>
      <c r="L1619" s="943"/>
      <c r="M1619" s="943"/>
    </row>
    <row r="1620" spans="1:13" s="4" customFormat="1" ht="11.25" x14ac:dyDescent="0.25">
      <c r="A1620" s="927"/>
      <c r="B1620" s="928"/>
      <c r="C1620" s="929"/>
      <c r="D1620" s="927"/>
      <c r="E1620" s="927"/>
      <c r="F1620" s="12" t="s">
        <v>2181</v>
      </c>
      <c r="G1620" s="80">
        <v>3</v>
      </c>
      <c r="H1620" s="927"/>
      <c r="I1620" s="15" t="s">
        <v>2182</v>
      </c>
      <c r="J1620" s="13" t="s">
        <v>2183</v>
      </c>
      <c r="K1620" s="994"/>
      <c r="L1620" s="943"/>
      <c r="M1620" s="943"/>
    </row>
    <row r="1621" spans="1:13" s="4" customFormat="1" ht="11.25" x14ac:dyDescent="0.25">
      <c r="A1621" s="927"/>
      <c r="B1621" s="928"/>
      <c r="C1621" s="929"/>
      <c r="D1621" s="927"/>
      <c r="E1621" s="927"/>
      <c r="F1621" s="12" t="s">
        <v>2184</v>
      </c>
      <c r="G1621" s="80">
        <v>4</v>
      </c>
      <c r="H1621" s="927"/>
      <c r="I1621" s="15" t="s">
        <v>1050</v>
      </c>
      <c r="J1621" s="13"/>
      <c r="K1621" s="994"/>
      <c r="L1621" s="943"/>
      <c r="M1621" s="943"/>
    </row>
    <row r="1622" spans="1:13" s="4" customFormat="1" ht="11.25" x14ac:dyDescent="0.25">
      <c r="A1622" s="927"/>
      <c r="B1622" s="928"/>
      <c r="C1622" s="929"/>
      <c r="D1622" s="927"/>
      <c r="E1622" s="927"/>
      <c r="F1622" s="12" t="s">
        <v>2185</v>
      </c>
      <c r="G1622" s="80">
        <v>2</v>
      </c>
      <c r="H1622" s="927"/>
      <c r="I1622" s="15" t="s">
        <v>2182</v>
      </c>
      <c r="J1622" s="13" t="s">
        <v>2186</v>
      </c>
      <c r="K1622" s="994"/>
      <c r="L1622" s="943"/>
      <c r="M1622" s="943"/>
    </row>
    <row r="1623" spans="1:13" s="4" customFormat="1" ht="11.25" x14ac:dyDescent="0.25">
      <c r="A1623" s="927"/>
      <c r="B1623" s="928"/>
      <c r="C1623" s="929"/>
      <c r="D1623" s="927"/>
      <c r="E1623" s="927"/>
      <c r="F1623" s="12" t="s">
        <v>2187</v>
      </c>
      <c r="G1623" s="80">
        <v>1</v>
      </c>
      <c r="H1623" s="927"/>
      <c r="I1623" s="15" t="s">
        <v>1954</v>
      </c>
      <c r="J1623" s="13" t="s">
        <v>2188</v>
      </c>
      <c r="K1623" s="994"/>
      <c r="L1623" s="943"/>
      <c r="M1623" s="943"/>
    </row>
    <row r="1624" spans="1:13" s="4" customFormat="1" ht="11.25" x14ac:dyDescent="0.25">
      <c r="A1624" s="927" t="s">
        <v>7480</v>
      </c>
      <c r="B1624" s="928" t="s">
        <v>1835</v>
      </c>
      <c r="C1624" s="929" t="s">
        <v>5821</v>
      </c>
      <c r="D1624" s="927" t="s">
        <v>7153</v>
      </c>
      <c r="E1624" s="927" t="s">
        <v>5107</v>
      </c>
      <c r="F1624" s="12" t="s">
        <v>2218</v>
      </c>
      <c r="G1624" s="80">
        <v>1</v>
      </c>
      <c r="H1624" s="927" t="s">
        <v>6682</v>
      </c>
      <c r="I1624" s="15" t="s">
        <v>1050</v>
      </c>
      <c r="J1624" s="13"/>
      <c r="K1624" s="994">
        <v>1</v>
      </c>
      <c r="L1624" s="943"/>
      <c r="M1624" s="943"/>
    </row>
    <row r="1625" spans="1:13" s="4" customFormat="1" ht="11.25" x14ac:dyDescent="0.25">
      <c r="A1625" s="927"/>
      <c r="B1625" s="928"/>
      <c r="C1625" s="929"/>
      <c r="D1625" s="927"/>
      <c r="E1625" s="927"/>
      <c r="F1625" s="12" t="s">
        <v>2161</v>
      </c>
      <c r="G1625" s="80">
        <v>1</v>
      </c>
      <c r="H1625" s="927"/>
      <c r="I1625" s="15" t="s">
        <v>1954</v>
      </c>
      <c r="J1625" s="13">
        <v>28902</v>
      </c>
      <c r="K1625" s="994"/>
      <c r="L1625" s="943"/>
      <c r="M1625" s="943"/>
    </row>
    <row r="1626" spans="1:13" s="4" customFormat="1" ht="11.25" x14ac:dyDescent="0.25">
      <c r="A1626" s="927"/>
      <c r="B1626" s="928"/>
      <c r="C1626" s="929"/>
      <c r="D1626" s="927"/>
      <c r="E1626" s="927"/>
      <c r="F1626" s="12" t="s">
        <v>2096</v>
      </c>
      <c r="G1626" s="80">
        <v>1</v>
      </c>
      <c r="H1626" s="927"/>
      <c r="I1626" s="15" t="s">
        <v>1954</v>
      </c>
      <c r="J1626" s="13">
        <v>16066</v>
      </c>
      <c r="K1626" s="994"/>
      <c r="L1626" s="943"/>
      <c r="M1626" s="943"/>
    </row>
    <row r="1627" spans="1:13" s="4" customFormat="1" ht="11.25" x14ac:dyDescent="0.25">
      <c r="A1627" s="927"/>
      <c r="B1627" s="928"/>
      <c r="C1627" s="929"/>
      <c r="D1627" s="927"/>
      <c r="E1627" s="927"/>
      <c r="F1627" s="12" t="s">
        <v>2162</v>
      </c>
      <c r="G1627" s="80">
        <v>1</v>
      </c>
      <c r="H1627" s="927"/>
      <c r="I1627" s="15" t="s">
        <v>1050</v>
      </c>
      <c r="J1627" s="13"/>
      <c r="K1627" s="994"/>
      <c r="L1627" s="943"/>
      <c r="M1627" s="943"/>
    </row>
    <row r="1628" spans="1:13" s="4" customFormat="1" ht="11.25" x14ac:dyDescent="0.25">
      <c r="A1628" s="927"/>
      <c r="B1628" s="928"/>
      <c r="C1628" s="929"/>
      <c r="D1628" s="927"/>
      <c r="E1628" s="927"/>
      <c r="F1628" s="12" t="s">
        <v>2163</v>
      </c>
      <c r="G1628" s="80">
        <v>4</v>
      </c>
      <c r="H1628" s="927"/>
      <c r="I1628" s="15" t="s">
        <v>2164</v>
      </c>
      <c r="J1628" s="13"/>
      <c r="K1628" s="994"/>
      <c r="L1628" s="943"/>
      <c r="M1628" s="943"/>
    </row>
    <row r="1629" spans="1:13" s="4" customFormat="1" ht="11.25" x14ac:dyDescent="0.25">
      <c r="A1629" s="927"/>
      <c r="B1629" s="928"/>
      <c r="C1629" s="929"/>
      <c r="D1629" s="927"/>
      <c r="E1629" s="927"/>
      <c r="F1629" s="12" t="s">
        <v>2202</v>
      </c>
      <c r="G1629" s="80">
        <v>1</v>
      </c>
      <c r="H1629" s="927"/>
      <c r="I1629" s="15" t="s">
        <v>1954</v>
      </c>
      <c r="J1629" s="13" t="s">
        <v>2203</v>
      </c>
      <c r="K1629" s="994"/>
      <c r="L1629" s="943"/>
      <c r="M1629" s="943"/>
    </row>
    <row r="1630" spans="1:13" s="4" customFormat="1" ht="11.25" x14ac:dyDescent="0.25">
      <c r="A1630" s="927"/>
      <c r="B1630" s="928"/>
      <c r="C1630" s="929"/>
      <c r="D1630" s="927"/>
      <c r="E1630" s="927"/>
      <c r="F1630" s="12" t="s">
        <v>2217</v>
      </c>
      <c r="G1630" s="80">
        <v>1</v>
      </c>
      <c r="H1630" s="927"/>
      <c r="I1630" s="15" t="s">
        <v>1954</v>
      </c>
      <c r="J1630" s="13"/>
      <c r="K1630" s="994"/>
      <c r="L1630" s="943"/>
      <c r="M1630" s="943"/>
    </row>
    <row r="1631" spans="1:13" s="4" customFormat="1" ht="11.25" x14ac:dyDescent="0.25">
      <c r="A1631" s="927"/>
      <c r="B1631" s="928"/>
      <c r="C1631" s="929"/>
      <c r="D1631" s="927"/>
      <c r="E1631" s="927"/>
      <c r="F1631" s="12" t="s">
        <v>2172</v>
      </c>
      <c r="G1631" s="80">
        <v>5</v>
      </c>
      <c r="H1631" s="927"/>
      <c r="I1631" s="15" t="s">
        <v>1954</v>
      </c>
      <c r="J1631" s="13"/>
      <c r="K1631" s="994"/>
      <c r="L1631" s="943"/>
      <c r="M1631" s="943"/>
    </row>
    <row r="1632" spans="1:13" s="4" customFormat="1" ht="11.25" x14ac:dyDescent="0.25">
      <c r="A1632" s="927"/>
      <c r="B1632" s="928"/>
      <c r="C1632" s="929"/>
      <c r="D1632" s="927"/>
      <c r="E1632" s="927"/>
      <c r="F1632" s="12" t="s">
        <v>2173</v>
      </c>
      <c r="G1632" s="80">
        <v>5</v>
      </c>
      <c r="H1632" s="927"/>
      <c r="I1632" s="15" t="s">
        <v>1954</v>
      </c>
      <c r="J1632" s="13"/>
      <c r="K1632" s="994"/>
      <c r="L1632" s="943"/>
      <c r="M1632" s="943"/>
    </row>
    <row r="1633" spans="1:13" s="4" customFormat="1" ht="11.25" x14ac:dyDescent="0.25">
      <c r="A1633" s="927"/>
      <c r="B1633" s="928"/>
      <c r="C1633" s="929"/>
      <c r="D1633" s="927"/>
      <c r="E1633" s="927"/>
      <c r="F1633" s="12" t="s">
        <v>2039</v>
      </c>
      <c r="G1633" s="80">
        <v>4</v>
      </c>
      <c r="H1633" s="927"/>
      <c r="I1633" s="15" t="s">
        <v>1954</v>
      </c>
      <c r="J1633" s="13"/>
      <c r="K1633" s="994"/>
      <c r="L1633" s="943"/>
      <c r="M1633" s="943"/>
    </row>
    <row r="1634" spans="1:13" s="4" customFormat="1" ht="11.25" x14ac:dyDescent="0.25">
      <c r="A1634" s="927"/>
      <c r="B1634" s="928"/>
      <c r="C1634" s="929"/>
      <c r="D1634" s="927"/>
      <c r="E1634" s="927"/>
      <c r="F1634" s="12" t="s">
        <v>2174</v>
      </c>
      <c r="G1634" s="80">
        <v>2</v>
      </c>
      <c r="H1634" s="927"/>
      <c r="I1634" s="15" t="s">
        <v>1954</v>
      </c>
      <c r="J1634" s="13"/>
      <c r="K1634" s="994"/>
      <c r="L1634" s="943"/>
      <c r="M1634" s="943"/>
    </row>
    <row r="1635" spans="1:13" s="4" customFormat="1" ht="11.25" x14ac:dyDescent="0.25">
      <c r="A1635" s="927"/>
      <c r="B1635" s="928"/>
      <c r="C1635" s="929"/>
      <c r="D1635" s="927"/>
      <c r="E1635" s="927"/>
      <c r="F1635" s="12" t="s">
        <v>2179</v>
      </c>
      <c r="G1635" s="80">
        <v>3</v>
      </c>
      <c r="H1635" s="927"/>
      <c r="I1635" s="15" t="s">
        <v>1954</v>
      </c>
      <c r="J1635" s="13" t="s">
        <v>2180</v>
      </c>
      <c r="K1635" s="994"/>
      <c r="L1635" s="943"/>
      <c r="M1635" s="943"/>
    </row>
    <row r="1636" spans="1:13" s="4" customFormat="1" ht="11.25" x14ac:dyDescent="0.25">
      <c r="A1636" s="927"/>
      <c r="B1636" s="928"/>
      <c r="C1636" s="929"/>
      <c r="D1636" s="927"/>
      <c r="E1636" s="927"/>
      <c r="F1636" s="12" t="s">
        <v>2181</v>
      </c>
      <c r="G1636" s="80">
        <v>3</v>
      </c>
      <c r="H1636" s="927"/>
      <c r="I1636" s="15" t="s">
        <v>2182</v>
      </c>
      <c r="J1636" s="13" t="s">
        <v>2183</v>
      </c>
      <c r="K1636" s="994"/>
      <c r="L1636" s="943"/>
      <c r="M1636" s="943"/>
    </row>
    <row r="1637" spans="1:13" s="4" customFormat="1" ht="11.25" x14ac:dyDescent="0.25">
      <c r="A1637" s="927"/>
      <c r="B1637" s="928"/>
      <c r="C1637" s="929"/>
      <c r="D1637" s="927"/>
      <c r="E1637" s="927"/>
      <c r="F1637" s="12" t="s">
        <v>2184</v>
      </c>
      <c r="G1637" s="80">
        <v>4</v>
      </c>
      <c r="H1637" s="927"/>
      <c r="I1637" s="15" t="s">
        <v>1050</v>
      </c>
      <c r="J1637" s="13"/>
      <c r="K1637" s="994"/>
      <c r="L1637" s="943"/>
      <c r="M1637" s="943"/>
    </row>
    <row r="1638" spans="1:13" s="4" customFormat="1" ht="11.25" x14ac:dyDescent="0.25">
      <c r="A1638" s="927"/>
      <c r="B1638" s="928"/>
      <c r="C1638" s="929"/>
      <c r="D1638" s="927"/>
      <c r="E1638" s="927"/>
      <c r="F1638" s="12" t="s">
        <v>2185</v>
      </c>
      <c r="G1638" s="80">
        <v>2</v>
      </c>
      <c r="H1638" s="927"/>
      <c r="I1638" s="15" t="s">
        <v>2182</v>
      </c>
      <c r="J1638" s="13" t="s">
        <v>2186</v>
      </c>
      <c r="K1638" s="994"/>
      <c r="L1638" s="943"/>
      <c r="M1638" s="943"/>
    </row>
    <row r="1639" spans="1:13" s="4" customFormat="1" ht="11.25" x14ac:dyDescent="0.25">
      <c r="A1639" s="927"/>
      <c r="B1639" s="928"/>
      <c r="C1639" s="929"/>
      <c r="D1639" s="927"/>
      <c r="E1639" s="927"/>
      <c r="F1639" s="12" t="s">
        <v>2187</v>
      </c>
      <c r="G1639" s="80">
        <v>1</v>
      </c>
      <c r="H1639" s="927"/>
      <c r="I1639" s="15" t="s">
        <v>1954</v>
      </c>
      <c r="J1639" s="13" t="s">
        <v>2188</v>
      </c>
      <c r="K1639" s="994"/>
      <c r="L1639" s="943"/>
      <c r="M1639" s="943"/>
    </row>
    <row r="1640" spans="1:13" s="4" customFormat="1" ht="33.75" x14ac:dyDescent="0.25">
      <c r="A1640" s="154" t="s">
        <v>7481</v>
      </c>
      <c r="B1640" s="155" t="s">
        <v>1835</v>
      </c>
      <c r="C1640" s="301" t="s">
        <v>5821</v>
      </c>
      <c r="D1640" s="154" t="s">
        <v>1835</v>
      </c>
      <c r="E1640" s="154" t="s">
        <v>5109</v>
      </c>
      <c r="F1640" s="12" t="s">
        <v>2219</v>
      </c>
      <c r="G1640" s="80">
        <v>1</v>
      </c>
      <c r="H1640" s="365" t="s">
        <v>6682</v>
      </c>
      <c r="I1640" s="15" t="s">
        <v>1050</v>
      </c>
      <c r="J1640" s="13"/>
      <c r="K1640" s="171">
        <v>1</v>
      </c>
      <c r="L1640" s="833"/>
      <c r="M1640" s="866"/>
    </row>
    <row r="1641" spans="1:13" s="4" customFormat="1" ht="33.75" x14ac:dyDescent="0.25">
      <c r="A1641" s="154" t="s">
        <v>7482</v>
      </c>
      <c r="B1641" s="155" t="s">
        <v>1835</v>
      </c>
      <c r="C1641" s="301" t="s">
        <v>5821</v>
      </c>
      <c r="D1641" s="154" t="s">
        <v>1835</v>
      </c>
      <c r="E1641" s="154" t="s">
        <v>5107</v>
      </c>
      <c r="F1641" s="12" t="s">
        <v>2220</v>
      </c>
      <c r="G1641" s="80">
        <v>1</v>
      </c>
      <c r="H1641" s="365" t="s">
        <v>6682</v>
      </c>
      <c r="I1641" s="15" t="s">
        <v>1050</v>
      </c>
      <c r="J1641" s="13"/>
      <c r="K1641" s="171">
        <v>1</v>
      </c>
      <c r="L1641" s="833"/>
      <c r="M1641" s="866"/>
    </row>
    <row r="1642" spans="1:13" s="4" customFormat="1" ht="11.25" x14ac:dyDescent="0.25">
      <c r="A1642" s="927" t="s">
        <v>7483</v>
      </c>
      <c r="B1642" s="928" t="s">
        <v>1835</v>
      </c>
      <c r="C1642" s="929" t="s">
        <v>5821</v>
      </c>
      <c r="D1642" s="927" t="s">
        <v>1835</v>
      </c>
      <c r="E1642" s="927" t="s">
        <v>5108</v>
      </c>
      <c r="F1642" s="12" t="s">
        <v>2221</v>
      </c>
      <c r="G1642" s="80">
        <v>1</v>
      </c>
      <c r="H1642" s="927" t="s">
        <v>6682</v>
      </c>
      <c r="I1642" s="15" t="s">
        <v>1050</v>
      </c>
      <c r="J1642" s="13"/>
      <c r="K1642" s="994">
        <v>1</v>
      </c>
      <c r="L1642" s="943"/>
      <c r="M1642" s="943"/>
    </row>
    <row r="1643" spans="1:13" s="4" customFormat="1" ht="11.25" x14ac:dyDescent="0.25">
      <c r="A1643" s="927"/>
      <c r="B1643" s="928"/>
      <c r="C1643" s="929"/>
      <c r="D1643" s="927"/>
      <c r="E1643" s="927"/>
      <c r="F1643" s="12" t="s">
        <v>2160</v>
      </c>
      <c r="G1643" s="80">
        <v>1</v>
      </c>
      <c r="H1643" s="927"/>
      <c r="I1643" s="15" t="s">
        <v>1954</v>
      </c>
      <c r="J1643" s="13"/>
      <c r="K1643" s="994"/>
      <c r="L1643" s="943"/>
      <c r="M1643" s="943"/>
    </row>
    <row r="1644" spans="1:13" s="4" customFormat="1" ht="11.25" x14ac:dyDescent="0.25">
      <c r="A1644" s="927"/>
      <c r="B1644" s="928"/>
      <c r="C1644" s="929"/>
      <c r="D1644" s="927"/>
      <c r="E1644" s="927"/>
      <c r="F1644" s="12" t="s">
        <v>2190</v>
      </c>
      <c r="G1644" s="80">
        <v>5</v>
      </c>
      <c r="H1644" s="927"/>
      <c r="I1644" s="15" t="s">
        <v>1118</v>
      </c>
      <c r="J1644" s="13" t="s">
        <v>2191</v>
      </c>
      <c r="K1644" s="994"/>
      <c r="L1644" s="943"/>
      <c r="M1644" s="943"/>
    </row>
    <row r="1645" spans="1:13" s="4" customFormat="1" ht="11.25" x14ac:dyDescent="0.25">
      <c r="A1645" s="927"/>
      <c r="B1645" s="928"/>
      <c r="C1645" s="929"/>
      <c r="D1645" s="927"/>
      <c r="E1645" s="927"/>
      <c r="F1645" s="12" t="s">
        <v>2215</v>
      </c>
      <c r="G1645" s="80">
        <v>1</v>
      </c>
      <c r="H1645" s="927"/>
      <c r="I1645" s="15" t="s">
        <v>1954</v>
      </c>
      <c r="J1645" s="13"/>
      <c r="K1645" s="994"/>
      <c r="L1645" s="943"/>
      <c r="M1645" s="943"/>
    </row>
    <row r="1646" spans="1:13" s="4" customFormat="1" ht="11.25" x14ac:dyDescent="0.25">
      <c r="A1646" s="927"/>
      <c r="B1646" s="928"/>
      <c r="C1646" s="929"/>
      <c r="D1646" s="927"/>
      <c r="E1646" s="927"/>
      <c r="F1646" s="12" t="s">
        <v>2039</v>
      </c>
      <c r="G1646" s="80">
        <v>2</v>
      </c>
      <c r="H1646" s="927"/>
      <c r="I1646" s="15" t="s">
        <v>1954</v>
      </c>
      <c r="J1646" s="13"/>
      <c r="K1646" s="994"/>
      <c r="L1646" s="943"/>
      <c r="M1646" s="943"/>
    </row>
    <row r="1647" spans="1:13" s="4" customFormat="1" ht="11.25" x14ac:dyDescent="0.25">
      <c r="A1647" s="927"/>
      <c r="B1647" s="928"/>
      <c r="C1647" s="929"/>
      <c r="D1647" s="927"/>
      <c r="E1647" s="927"/>
      <c r="F1647" s="12" t="s">
        <v>2179</v>
      </c>
      <c r="G1647" s="80">
        <v>1</v>
      </c>
      <c r="H1647" s="927"/>
      <c r="I1647" s="15" t="s">
        <v>1954</v>
      </c>
      <c r="J1647" s="13" t="s">
        <v>2180</v>
      </c>
      <c r="K1647" s="994"/>
      <c r="L1647" s="943"/>
      <c r="M1647" s="943"/>
    </row>
    <row r="1648" spans="1:13" s="4" customFormat="1" ht="11.25" x14ac:dyDescent="0.25">
      <c r="A1648" s="927" t="s">
        <v>7484</v>
      </c>
      <c r="B1648" s="928" t="s">
        <v>1835</v>
      </c>
      <c r="C1648" s="929" t="s">
        <v>5821</v>
      </c>
      <c r="D1648" s="927" t="s">
        <v>5132</v>
      </c>
      <c r="E1648" s="927" t="s">
        <v>5107</v>
      </c>
      <c r="F1648" s="12" t="s">
        <v>2222</v>
      </c>
      <c r="G1648" s="80">
        <v>1</v>
      </c>
      <c r="H1648" s="927" t="s">
        <v>6682</v>
      </c>
      <c r="I1648" s="15" t="s">
        <v>1050</v>
      </c>
      <c r="J1648" s="13"/>
      <c r="K1648" s="994">
        <v>1</v>
      </c>
      <c r="L1648" s="943"/>
      <c r="M1648" s="943"/>
    </row>
    <row r="1649" spans="1:13" s="4" customFormat="1" ht="11.25" x14ac:dyDescent="0.25">
      <c r="A1649" s="927"/>
      <c r="B1649" s="928"/>
      <c r="C1649" s="929"/>
      <c r="D1649" s="927"/>
      <c r="E1649" s="927"/>
      <c r="F1649" s="12" t="s">
        <v>2223</v>
      </c>
      <c r="G1649" s="80">
        <v>1</v>
      </c>
      <c r="H1649" s="927"/>
      <c r="I1649" s="15" t="s">
        <v>1954</v>
      </c>
      <c r="J1649" s="13">
        <v>28902</v>
      </c>
      <c r="K1649" s="994"/>
      <c r="L1649" s="943"/>
      <c r="M1649" s="943"/>
    </row>
    <row r="1650" spans="1:13" s="4" customFormat="1" ht="11.25" x14ac:dyDescent="0.25">
      <c r="A1650" s="927"/>
      <c r="B1650" s="928"/>
      <c r="C1650" s="929"/>
      <c r="D1650" s="927"/>
      <c r="E1650" s="927"/>
      <c r="F1650" s="12" t="s">
        <v>2224</v>
      </c>
      <c r="G1650" s="80">
        <v>1</v>
      </c>
      <c r="H1650" s="927"/>
      <c r="I1650" s="15" t="s">
        <v>1954</v>
      </c>
      <c r="J1650" s="13">
        <v>28902</v>
      </c>
      <c r="K1650" s="994"/>
      <c r="L1650" s="943"/>
      <c r="M1650" s="943"/>
    </row>
    <row r="1651" spans="1:13" s="4" customFormat="1" ht="11.25" x14ac:dyDescent="0.25">
      <c r="A1651" s="927"/>
      <c r="B1651" s="928"/>
      <c r="C1651" s="929"/>
      <c r="D1651" s="927"/>
      <c r="E1651" s="927"/>
      <c r="F1651" s="12" t="s">
        <v>2096</v>
      </c>
      <c r="G1651" s="80">
        <v>27</v>
      </c>
      <c r="H1651" s="927"/>
      <c r="I1651" s="15" t="s">
        <v>1954</v>
      </c>
      <c r="J1651" s="13">
        <v>16066</v>
      </c>
      <c r="K1651" s="994"/>
      <c r="L1651" s="943"/>
      <c r="M1651" s="943"/>
    </row>
    <row r="1652" spans="1:13" s="4" customFormat="1" ht="11.25" x14ac:dyDescent="0.25">
      <c r="A1652" s="927"/>
      <c r="B1652" s="928"/>
      <c r="C1652" s="929"/>
      <c r="D1652" s="927"/>
      <c r="E1652" s="927"/>
      <c r="F1652" s="12" t="s">
        <v>2162</v>
      </c>
      <c r="G1652" s="80">
        <v>36</v>
      </c>
      <c r="H1652" s="927"/>
      <c r="I1652" s="15" t="s">
        <v>1050</v>
      </c>
      <c r="J1652" s="13"/>
      <c r="K1652" s="994"/>
      <c r="L1652" s="943"/>
      <c r="M1652" s="943"/>
    </row>
    <row r="1653" spans="1:13" s="4" customFormat="1" ht="11.25" x14ac:dyDescent="0.25">
      <c r="A1653" s="927"/>
      <c r="B1653" s="928"/>
      <c r="C1653" s="929"/>
      <c r="D1653" s="927"/>
      <c r="E1653" s="927"/>
      <c r="F1653" s="12" t="s">
        <v>2163</v>
      </c>
      <c r="G1653" s="80">
        <v>12</v>
      </c>
      <c r="H1653" s="927"/>
      <c r="I1653" s="15"/>
      <c r="J1653" s="13"/>
      <c r="K1653" s="994"/>
      <c r="L1653" s="943"/>
      <c r="M1653" s="943"/>
    </row>
    <row r="1654" spans="1:13" s="4" customFormat="1" ht="11.25" x14ac:dyDescent="0.25">
      <c r="A1654" s="927"/>
      <c r="B1654" s="928"/>
      <c r="C1654" s="929"/>
      <c r="D1654" s="927"/>
      <c r="E1654" s="927"/>
      <c r="F1654" s="12" t="s">
        <v>2165</v>
      </c>
      <c r="G1654" s="80">
        <v>1</v>
      </c>
      <c r="H1654" s="927"/>
      <c r="I1654" s="15"/>
      <c r="J1654" s="13"/>
      <c r="K1654" s="994"/>
      <c r="L1654" s="943"/>
      <c r="M1654" s="943"/>
    </row>
    <row r="1655" spans="1:13" s="4" customFormat="1" ht="11.25" x14ac:dyDescent="0.25">
      <c r="A1655" s="927"/>
      <c r="B1655" s="928"/>
      <c r="C1655" s="929"/>
      <c r="D1655" s="927"/>
      <c r="E1655" s="927"/>
      <c r="F1655" s="12" t="s">
        <v>2167</v>
      </c>
      <c r="G1655" s="80">
        <v>1</v>
      </c>
      <c r="H1655" s="927"/>
      <c r="I1655" s="15" t="s">
        <v>1960</v>
      </c>
      <c r="J1655" s="13" t="s">
        <v>2168</v>
      </c>
      <c r="K1655" s="994"/>
      <c r="L1655" s="943"/>
      <c r="M1655" s="943"/>
    </row>
    <row r="1656" spans="1:13" s="4" customFormat="1" ht="11.25" x14ac:dyDescent="0.25">
      <c r="A1656" s="927"/>
      <c r="B1656" s="928"/>
      <c r="C1656" s="929"/>
      <c r="D1656" s="927"/>
      <c r="E1656" s="927"/>
      <c r="F1656" s="12" t="s">
        <v>2202</v>
      </c>
      <c r="G1656" s="80">
        <v>1</v>
      </c>
      <c r="H1656" s="927"/>
      <c r="I1656" s="15" t="s">
        <v>1954</v>
      </c>
      <c r="J1656" s="13" t="s">
        <v>2203</v>
      </c>
      <c r="K1656" s="994"/>
      <c r="L1656" s="943"/>
      <c r="M1656" s="943"/>
    </row>
    <row r="1657" spans="1:13" s="4" customFormat="1" ht="11.25" x14ac:dyDescent="0.25">
      <c r="A1657" s="927"/>
      <c r="B1657" s="928"/>
      <c r="C1657" s="929"/>
      <c r="D1657" s="927"/>
      <c r="E1657" s="927"/>
      <c r="F1657" s="12" t="s">
        <v>2171</v>
      </c>
      <c r="G1657" s="80">
        <v>1</v>
      </c>
      <c r="H1657" s="927"/>
      <c r="I1657" s="15" t="s">
        <v>1960</v>
      </c>
      <c r="J1657" s="13"/>
      <c r="K1657" s="994"/>
      <c r="L1657" s="943"/>
      <c r="M1657" s="943"/>
    </row>
    <row r="1658" spans="1:13" s="4" customFormat="1" ht="11.25" x14ac:dyDescent="0.25">
      <c r="A1658" s="927"/>
      <c r="B1658" s="928"/>
      <c r="C1658" s="929"/>
      <c r="D1658" s="927"/>
      <c r="E1658" s="927"/>
      <c r="F1658" s="12" t="s">
        <v>2172</v>
      </c>
      <c r="G1658" s="80">
        <v>5</v>
      </c>
      <c r="H1658" s="927"/>
      <c r="I1658" s="15" t="s">
        <v>1954</v>
      </c>
      <c r="J1658" s="13"/>
      <c r="K1658" s="994"/>
      <c r="L1658" s="943"/>
      <c r="M1658" s="943"/>
    </row>
    <row r="1659" spans="1:13" s="4" customFormat="1" ht="11.25" x14ac:dyDescent="0.25">
      <c r="A1659" s="927"/>
      <c r="B1659" s="928"/>
      <c r="C1659" s="929"/>
      <c r="D1659" s="927"/>
      <c r="E1659" s="927"/>
      <c r="F1659" s="12" t="s">
        <v>2173</v>
      </c>
      <c r="G1659" s="80">
        <v>10</v>
      </c>
      <c r="H1659" s="927"/>
      <c r="I1659" s="15" t="s">
        <v>1954</v>
      </c>
      <c r="J1659" s="13"/>
      <c r="K1659" s="994"/>
      <c r="L1659" s="943"/>
      <c r="M1659" s="943"/>
    </row>
    <row r="1660" spans="1:13" s="4" customFormat="1" ht="11.25" x14ac:dyDescent="0.25">
      <c r="A1660" s="927"/>
      <c r="B1660" s="928"/>
      <c r="C1660" s="929"/>
      <c r="D1660" s="927"/>
      <c r="E1660" s="927"/>
      <c r="F1660" s="12" t="s">
        <v>2039</v>
      </c>
      <c r="G1660" s="80">
        <v>9</v>
      </c>
      <c r="H1660" s="927"/>
      <c r="I1660" s="15" t="s">
        <v>1954</v>
      </c>
      <c r="J1660" s="13"/>
      <c r="K1660" s="994"/>
      <c r="L1660" s="943"/>
      <c r="M1660" s="943"/>
    </row>
    <row r="1661" spans="1:13" s="4" customFormat="1" ht="11.25" x14ac:dyDescent="0.25">
      <c r="A1661" s="927"/>
      <c r="B1661" s="928"/>
      <c r="C1661" s="929"/>
      <c r="D1661" s="927"/>
      <c r="E1661" s="927"/>
      <c r="F1661" s="12" t="s">
        <v>2174</v>
      </c>
      <c r="G1661" s="80">
        <v>6</v>
      </c>
      <c r="H1661" s="927"/>
      <c r="I1661" s="15" t="s">
        <v>1954</v>
      </c>
      <c r="J1661" s="13"/>
      <c r="K1661" s="994"/>
      <c r="L1661" s="943"/>
      <c r="M1661" s="943"/>
    </row>
    <row r="1662" spans="1:13" s="4" customFormat="1" ht="11.25" x14ac:dyDescent="0.25">
      <c r="A1662" s="927"/>
      <c r="B1662" s="928"/>
      <c r="C1662" s="929"/>
      <c r="D1662" s="927"/>
      <c r="E1662" s="927"/>
      <c r="F1662" s="12" t="s">
        <v>2225</v>
      </c>
      <c r="G1662" s="80">
        <v>2</v>
      </c>
      <c r="H1662" s="927"/>
      <c r="I1662" s="15" t="s">
        <v>1954</v>
      </c>
      <c r="J1662" s="13"/>
      <c r="K1662" s="994"/>
      <c r="L1662" s="943"/>
      <c r="M1662" s="943"/>
    </row>
    <row r="1663" spans="1:13" s="4" customFormat="1" ht="11.25" x14ac:dyDescent="0.25">
      <c r="A1663" s="927"/>
      <c r="B1663" s="928"/>
      <c r="C1663" s="929"/>
      <c r="D1663" s="927"/>
      <c r="E1663" s="927"/>
      <c r="F1663" s="12" t="s">
        <v>2226</v>
      </c>
      <c r="G1663" s="80">
        <v>3</v>
      </c>
      <c r="H1663" s="927"/>
      <c r="I1663" s="15" t="s">
        <v>1954</v>
      </c>
      <c r="J1663" s="13"/>
      <c r="K1663" s="994"/>
      <c r="L1663" s="943"/>
      <c r="M1663" s="943"/>
    </row>
    <row r="1664" spans="1:13" s="4" customFormat="1" ht="11.25" x14ac:dyDescent="0.25">
      <c r="A1664" s="927"/>
      <c r="B1664" s="928"/>
      <c r="C1664" s="929"/>
      <c r="D1664" s="927"/>
      <c r="E1664" s="927"/>
      <c r="F1664" s="12" t="s">
        <v>2227</v>
      </c>
      <c r="G1664" s="80">
        <v>5</v>
      </c>
      <c r="H1664" s="927"/>
      <c r="I1664" s="15" t="s">
        <v>1954</v>
      </c>
      <c r="J1664" s="13"/>
      <c r="K1664" s="994"/>
      <c r="L1664" s="943"/>
      <c r="M1664" s="943"/>
    </row>
    <row r="1665" spans="1:13" s="4" customFormat="1" ht="11.25" x14ac:dyDescent="0.25">
      <c r="A1665" s="927"/>
      <c r="B1665" s="928"/>
      <c r="C1665" s="929"/>
      <c r="D1665" s="927"/>
      <c r="E1665" s="927"/>
      <c r="F1665" s="12" t="s">
        <v>2179</v>
      </c>
      <c r="G1665" s="80">
        <v>1</v>
      </c>
      <c r="H1665" s="927"/>
      <c r="I1665" s="15" t="s">
        <v>1954</v>
      </c>
      <c r="J1665" s="13"/>
      <c r="K1665" s="994"/>
      <c r="L1665" s="943"/>
      <c r="M1665" s="943"/>
    </row>
    <row r="1666" spans="1:13" s="4" customFormat="1" ht="11.25" x14ac:dyDescent="0.25">
      <c r="A1666" s="927"/>
      <c r="B1666" s="928"/>
      <c r="C1666" s="929"/>
      <c r="D1666" s="927"/>
      <c r="E1666" s="927"/>
      <c r="F1666" s="12" t="s">
        <v>2198</v>
      </c>
      <c r="G1666" s="80">
        <v>1</v>
      </c>
      <c r="H1666" s="927"/>
      <c r="I1666" s="15" t="s">
        <v>1954</v>
      </c>
      <c r="J1666" s="13" t="s">
        <v>2199</v>
      </c>
      <c r="K1666" s="994"/>
      <c r="L1666" s="943"/>
      <c r="M1666" s="943"/>
    </row>
    <row r="1667" spans="1:13" s="4" customFormat="1" ht="11.25" x14ac:dyDescent="0.25">
      <c r="A1667" s="927" t="s">
        <v>7485</v>
      </c>
      <c r="B1667" s="928" t="s">
        <v>1835</v>
      </c>
      <c r="C1667" s="929" t="s">
        <v>5821</v>
      </c>
      <c r="D1667" s="927" t="s">
        <v>5132</v>
      </c>
      <c r="E1667" s="927" t="s">
        <v>5107</v>
      </c>
      <c r="F1667" s="12" t="s">
        <v>2222</v>
      </c>
      <c r="G1667" s="80">
        <v>1</v>
      </c>
      <c r="H1667" s="927" t="s">
        <v>6682</v>
      </c>
      <c r="I1667" s="15" t="s">
        <v>1050</v>
      </c>
      <c r="J1667" s="13"/>
      <c r="K1667" s="994">
        <v>1</v>
      </c>
      <c r="L1667" s="943"/>
      <c r="M1667" s="943"/>
    </row>
    <row r="1668" spans="1:13" s="4" customFormat="1" ht="11.25" x14ac:dyDescent="0.25">
      <c r="A1668" s="927"/>
      <c r="B1668" s="928"/>
      <c r="C1668" s="929"/>
      <c r="D1668" s="927"/>
      <c r="E1668" s="927"/>
      <c r="F1668" s="12" t="s">
        <v>2228</v>
      </c>
      <c r="G1668" s="80">
        <v>2</v>
      </c>
      <c r="H1668" s="927"/>
      <c r="I1668" s="15" t="s">
        <v>1118</v>
      </c>
      <c r="J1668" s="13" t="s">
        <v>2229</v>
      </c>
      <c r="K1668" s="994"/>
      <c r="L1668" s="943"/>
      <c r="M1668" s="943"/>
    </row>
    <row r="1669" spans="1:13" s="4" customFormat="1" ht="11.25" x14ac:dyDescent="0.25">
      <c r="A1669" s="927"/>
      <c r="B1669" s="928"/>
      <c r="C1669" s="929"/>
      <c r="D1669" s="927"/>
      <c r="E1669" s="927"/>
      <c r="F1669" s="12" t="s">
        <v>2230</v>
      </c>
      <c r="G1669" s="80">
        <v>1</v>
      </c>
      <c r="H1669" s="927"/>
      <c r="I1669" s="15" t="s">
        <v>1118</v>
      </c>
      <c r="J1669" s="13" t="s">
        <v>2231</v>
      </c>
      <c r="K1669" s="994"/>
      <c r="L1669" s="943"/>
      <c r="M1669" s="943"/>
    </row>
    <row r="1670" spans="1:13" s="4" customFormat="1" ht="11.25" x14ac:dyDescent="0.25">
      <c r="A1670" s="927"/>
      <c r="B1670" s="928"/>
      <c r="C1670" s="929"/>
      <c r="D1670" s="927"/>
      <c r="E1670" s="927"/>
      <c r="F1670" s="12" t="s">
        <v>2232</v>
      </c>
      <c r="G1670" s="80">
        <v>1</v>
      </c>
      <c r="H1670" s="927"/>
      <c r="I1670" s="15" t="s">
        <v>1118</v>
      </c>
      <c r="J1670" s="13" t="s">
        <v>2233</v>
      </c>
      <c r="K1670" s="994"/>
      <c r="L1670" s="943"/>
      <c r="M1670" s="943"/>
    </row>
    <row r="1671" spans="1:13" s="4" customFormat="1" ht="11.25" x14ac:dyDescent="0.25">
      <c r="A1671" s="927"/>
      <c r="B1671" s="928"/>
      <c r="C1671" s="929"/>
      <c r="D1671" s="927"/>
      <c r="E1671" s="927"/>
      <c r="F1671" s="12" t="s">
        <v>2234</v>
      </c>
      <c r="G1671" s="80">
        <v>1</v>
      </c>
      <c r="H1671" s="927"/>
      <c r="I1671" s="15" t="s">
        <v>1118</v>
      </c>
      <c r="J1671" s="13" t="s">
        <v>2235</v>
      </c>
      <c r="K1671" s="994"/>
      <c r="L1671" s="943"/>
      <c r="M1671" s="943"/>
    </row>
    <row r="1672" spans="1:13" s="4" customFormat="1" ht="11.25" x14ac:dyDescent="0.25">
      <c r="A1672" s="927"/>
      <c r="B1672" s="928"/>
      <c r="C1672" s="929"/>
      <c r="D1672" s="927"/>
      <c r="E1672" s="927"/>
      <c r="F1672" s="12" t="s">
        <v>2236</v>
      </c>
      <c r="G1672" s="80">
        <v>1</v>
      </c>
      <c r="H1672" s="927"/>
      <c r="I1672" s="15" t="s">
        <v>1118</v>
      </c>
      <c r="J1672" s="13" t="s">
        <v>2237</v>
      </c>
      <c r="K1672" s="994"/>
      <c r="L1672" s="943"/>
      <c r="M1672" s="943"/>
    </row>
    <row r="1673" spans="1:13" s="4" customFormat="1" ht="11.25" x14ac:dyDescent="0.25">
      <c r="A1673" s="927"/>
      <c r="B1673" s="928"/>
      <c r="C1673" s="929"/>
      <c r="D1673" s="927"/>
      <c r="E1673" s="927"/>
      <c r="F1673" s="12" t="s">
        <v>2238</v>
      </c>
      <c r="G1673" s="80">
        <v>5</v>
      </c>
      <c r="H1673" s="927"/>
      <c r="I1673" s="15" t="s">
        <v>1118</v>
      </c>
      <c r="J1673" s="13" t="s">
        <v>2239</v>
      </c>
      <c r="K1673" s="994"/>
      <c r="L1673" s="943"/>
      <c r="M1673" s="943"/>
    </row>
    <row r="1674" spans="1:13" s="4" customFormat="1" ht="11.25" x14ac:dyDescent="0.25">
      <c r="A1674" s="927"/>
      <c r="B1674" s="928"/>
      <c r="C1674" s="929"/>
      <c r="D1674" s="927"/>
      <c r="E1674" s="927"/>
      <c r="F1674" s="12" t="s">
        <v>2240</v>
      </c>
      <c r="G1674" s="80">
        <v>2</v>
      </c>
      <c r="H1674" s="927"/>
      <c r="I1674" s="15" t="s">
        <v>1118</v>
      </c>
      <c r="J1674" s="13" t="s">
        <v>2241</v>
      </c>
      <c r="K1674" s="994"/>
      <c r="L1674" s="943"/>
      <c r="M1674" s="943"/>
    </row>
    <row r="1675" spans="1:13" s="4" customFormat="1" ht="11.25" x14ac:dyDescent="0.25">
      <c r="A1675" s="927"/>
      <c r="B1675" s="928"/>
      <c r="C1675" s="929"/>
      <c r="D1675" s="927"/>
      <c r="E1675" s="927"/>
      <c r="F1675" s="12" t="s">
        <v>2242</v>
      </c>
      <c r="G1675" s="80">
        <v>4</v>
      </c>
      <c r="H1675" s="927"/>
      <c r="I1675" s="15" t="s">
        <v>1118</v>
      </c>
      <c r="J1675" s="13" t="s">
        <v>2191</v>
      </c>
      <c r="K1675" s="994"/>
      <c r="L1675" s="943"/>
      <c r="M1675" s="943"/>
    </row>
    <row r="1676" spans="1:13" s="4" customFormat="1" ht="11.25" x14ac:dyDescent="0.25">
      <c r="A1676" s="927"/>
      <c r="B1676" s="928"/>
      <c r="C1676" s="929"/>
      <c r="D1676" s="927"/>
      <c r="E1676" s="927"/>
      <c r="F1676" s="12" t="s">
        <v>2243</v>
      </c>
      <c r="G1676" s="80">
        <v>2</v>
      </c>
      <c r="H1676" s="927"/>
      <c r="I1676" s="15" t="s">
        <v>1118</v>
      </c>
      <c r="J1676" s="13" t="s">
        <v>2241</v>
      </c>
      <c r="K1676" s="994"/>
      <c r="L1676" s="943"/>
      <c r="M1676" s="943"/>
    </row>
    <row r="1677" spans="1:13" s="4" customFormat="1" ht="11.25" x14ac:dyDescent="0.25">
      <c r="A1677" s="927"/>
      <c r="B1677" s="928"/>
      <c r="C1677" s="929"/>
      <c r="D1677" s="927"/>
      <c r="E1677" s="927"/>
      <c r="F1677" s="12" t="s">
        <v>2244</v>
      </c>
      <c r="G1677" s="80">
        <v>1</v>
      </c>
      <c r="H1677" s="927"/>
      <c r="I1677" s="15" t="s">
        <v>1118</v>
      </c>
      <c r="J1677" s="13"/>
      <c r="K1677" s="994"/>
      <c r="L1677" s="943"/>
      <c r="M1677" s="943"/>
    </row>
    <row r="1678" spans="1:13" s="4" customFormat="1" ht="11.25" x14ac:dyDescent="0.25">
      <c r="A1678" s="927"/>
      <c r="B1678" s="928"/>
      <c r="C1678" s="929"/>
      <c r="D1678" s="927"/>
      <c r="E1678" s="927"/>
      <c r="F1678" s="12" t="s">
        <v>2245</v>
      </c>
      <c r="G1678" s="80">
        <v>1</v>
      </c>
      <c r="H1678" s="927"/>
      <c r="I1678" s="15" t="s">
        <v>2246</v>
      </c>
      <c r="J1678" s="13" t="s">
        <v>2247</v>
      </c>
      <c r="K1678" s="994"/>
      <c r="L1678" s="943"/>
      <c r="M1678" s="943"/>
    </row>
    <row r="1679" spans="1:13" s="4" customFormat="1" ht="11.25" x14ac:dyDescent="0.25">
      <c r="A1679" s="927"/>
      <c r="B1679" s="928"/>
      <c r="C1679" s="929"/>
      <c r="D1679" s="927"/>
      <c r="E1679" s="927"/>
      <c r="F1679" s="12" t="s">
        <v>2248</v>
      </c>
      <c r="G1679" s="80">
        <v>1</v>
      </c>
      <c r="H1679" s="927"/>
      <c r="I1679" s="15" t="s">
        <v>2249</v>
      </c>
      <c r="J1679" s="13" t="s">
        <v>2250</v>
      </c>
      <c r="K1679" s="994"/>
      <c r="L1679" s="943"/>
      <c r="M1679" s="943"/>
    </row>
    <row r="1680" spans="1:13" s="4" customFormat="1" ht="22.5" x14ac:dyDescent="0.25">
      <c r="A1680" s="401" t="s">
        <v>7895</v>
      </c>
      <c r="B1680" s="404" t="s">
        <v>1835</v>
      </c>
      <c r="C1680" s="405" t="s">
        <v>5821</v>
      </c>
      <c r="D1680" s="401" t="s">
        <v>6787</v>
      </c>
      <c r="E1680" s="401" t="s">
        <v>5821</v>
      </c>
      <c r="F1680" s="12" t="s">
        <v>7896</v>
      </c>
      <c r="G1680" s="80">
        <v>1</v>
      </c>
      <c r="H1680" s="401" t="s">
        <v>6682</v>
      </c>
      <c r="I1680" s="15"/>
      <c r="J1680" s="13"/>
      <c r="K1680" s="412">
        <v>1</v>
      </c>
      <c r="L1680" s="833"/>
      <c r="M1680" s="833"/>
    </row>
    <row r="1681" spans="1:13" s="4" customFormat="1" ht="11.25" x14ac:dyDescent="0.25">
      <c r="A1681" s="927" t="s">
        <v>7413</v>
      </c>
      <c r="B1681" s="928" t="s">
        <v>715</v>
      </c>
      <c r="C1681" s="929" t="s">
        <v>5821</v>
      </c>
      <c r="D1681" s="927" t="s">
        <v>7155</v>
      </c>
      <c r="E1681" s="154" t="s">
        <v>1085</v>
      </c>
      <c r="F1681" s="12" t="s">
        <v>2478</v>
      </c>
      <c r="G1681" s="80">
        <v>65</v>
      </c>
      <c r="H1681" s="927" t="s">
        <v>6682</v>
      </c>
      <c r="I1681" s="15" t="s">
        <v>1298</v>
      </c>
      <c r="J1681" s="13" t="s">
        <v>2479</v>
      </c>
      <c r="K1681" s="994">
        <v>1</v>
      </c>
      <c r="L1681" s="943"/>
      <c r="M1681" s="943"/>
    </row>
    <row r="1682" spans="1:13" s="3" customFormat="1" ht="11.25" x14ac:dyDescent="0.25">
      <c r="A1682" s="927"/>
      <c r="B1682" s="928"/>
      <c r="C1682" s="929"/>
      <c r="D1682" s="927"/>
      <c r="E1682" s="154" t="s">
        <v>2251</v>
      </c>
      <c r="F1682" s="60" t="s">
        <v>5066</v>
      </c>
      <c r="G1682" s="80">
        <v>398</v>
      </c>
      <c r="H1682" s="927"/>
      <c r="I1682" s="15" t="s">
        <v>2253</v>
      </c>
      <c r="J1682" s="17" t="s">
        <v>2254</v>
      </c>
      <c r="K1682" s="994"/>
      <c r="L1682" s="943"/>
      <c r="M1682" s="943"/>
    </row>
    <row r="1683" spans="1:13" s="3" customFormat="1" ht="11.25" x14ac:dyDescent="0.25">
      <c r="A1683" s="927"/>
      <c r="B1683" s="928"/>
      <c r="C1683" s="929"/>
      <c r="D1683" s="927"/>
      <c r="E1683" s="154" t="s">
        <v>2255</v>
      </c>
      <c r="F1683" s="60" t="s">
        <v>5067</v>
      </c>
      <c r="G1683" s="80">
        <v>15</v>
      </c>
      <c r="H1683" s="927"/>
      <c r="I1683" s="15" t="s">
        <v>2253</v>
      </c>
      <c r="J1683" s="17" t="s">
        <v>2256</v>
      </c>
      <c r="K1683" s="994"/>
      <c r="L1683" s="943"/>
      <c r="M1683" s="943"/>
    </row>
    <row r="1684" spans="1:13" s="3" customFormat="1" ht="22.5" x14ac:dyDescent="0.25">
      <c r="A1684" s="927"/>
      <c r="B1684" s="928"/>
      <c r="C1684" s="929"/>
      <c r="D1684" s="927"/>
      <c r="E1684" s="154" t="s">
        <v>2251</v>
      </c>
      <c r="F1684" s="60" t="s">
        <v>2257</v>
      </c>
      <c r="G1684" s="80">
        <v>787</v>
      </c>
      <c r="H1684" s="927"/>
      <c r="I1684" s="15" t="s">
        <v>2253</v>
      </c>
      <c r="J1684" s="17" t="s">
        <v>2258</v>
      </c>
      <c r="K1684" s="994"/>
      <c r="L1684" s="943"/>
      <c r="M1684" s="943"/>
    </row>
    <row r="1685" spans="1:13" s="3" customFormat="1" ht="22.5" x14ac:dyDescent="0.25">
      <c r="A1685" s="927"/>
      <c r="B1685" s="928"/>
      <c r="C1685" s="929"/>
      <c r="D1685" s="927"/>
      <c r="E1685" s="154" t="s">
        <v>2255</v>
      </c>
      <c r="F1685" s="60" t="s">
        <v>2257</v>
      </c>
      <c r="G1685" s="80">
        <v>30</v>
      </c>
      <c r="H1685" s="927"/>
      <c r="I1685" s="15" t="s">
        <v>2253</v>
      </c>
      <c r="J1685" s="17" t="s">
        <v>2259</v>
      </c>
      <c r="K1685" s="994"/>
      <c r="L1685" s="943"/>
      <c r="M1685" s="943"/>
    </row>
    <row r="1686" spans="1:13" s="3" customFormat="1" ht="22.5" x14ac:dyDescent="0.25">
      <c r="A1686" s="927"/>
      <c r="B1686" s="928"/>
      <c r="C1686" s="929"/>
      <c r="D1686" s="927"/>
      <c r="E1686" s="154" t="s">
        <v>2251</v>
      </c>
      <c r="F1686" s="60" t="s">
        <v>2260</v>
      </c>
      <c r="G1686" s="80">
        <v>6</v>
      </c>
      <c r="H1686" s="927"/>
      <c r="I1686" s="15" t="s">
        <v>2253</v>
      </c>
      <c r="J1686" s="17" t="s">
        <v>2258</v>
      </c>
      <c r="K1686" s="994"/>
      <c r="L1686" s="943"/>
      <c r="M1686" s="943"/>
    </row>
    <row r="1687" spans="1:13" s="3" customFormat="1" ht="11.25" x14ac:dyDescent="0.25">
      <c r="A1687" s="927"/>
      <c r="B1687" s="928"/>
      <c r="C1687" s="929"/>
      <c r="D1687" s="927"/>
      <c r="E1687" s="154" t="s">
        <v>2251</v>
      </c>
      <c r="F1687" s="60" t="s">
        <v>2261</v>
      </c>
      <c r="G1687" s="80">
        <v>297</v>
      </c>
      <c r="H1687" s="927"/>
      <c r="I1687" s="15" t="s">
        <v>2262</v>
      </c>
      <c r="J1687" s="17"/>
      <c r="K1687" s="994"/>
      <c r="L1687" s="943"/>
      <c r="M1687" s="943"/>
    </row>
    <row r="1688" spans="1:13" s="3" customFormat="1" ht="11.25" x14ac:dyDescent="0.25">
      <c r="A1688" s="927"/>
      <c r="B1688" s="928"/>
      <c r="C1688" s="929"/>
      <c r="D1688" s="927"/>
      <c r="E1688" s="154" t="s">
        <v>2255</v>
      </c>
      <c r="F1688" s="60" t="s">
        <v>2261</v>
      </c>
      <c r="G1688" s="80">
        <v>15</v>
      </c>
      <c r="H1688" s="927"/>
      <c r="I1688" s="15" t="s">
        <v>2262</v>
      </c>
      <c r="J1688" s="17"/>
      <c r="K1688" s="994"/>
      <c r="L1688" s="943"/>
      <c r="M1688" s="943"/>
    </row>
    <row r="1689" spans="1:13" s="3" customFormat="1" ht="11.25" x14ac:dyDescent="0.25">
      <c r="A1689" s="927"/>
      <c r="B1689" s="928"/>
      <c r="C1689" s="929"/>
      <c r="D1689" s="927"/>
      <c r="E1689" s="154" t="s">
        <v>2251</v>
      </c>
      <c r="F1689" s="60" t="s">
        <v>2263</v>
      </c>
      <c r="G1689" s="80">
        <v>75</v>
      </c>
      <c r="H1689" s="927"/>
      <c r="I1689" s="15" t="s">
        <v>2262</v>
      </c>
      <c r="J1689" s="17"/>
      <c r="K1689" s="994"/>
      <c r="L1689" s="943"/>
      <c r="M1689" s="943"/>
    </row>
    <row r="1690" spans="1:13" s="3" customFormat="1" ht="22.5" x14ac:dyDescent="0.25">
      <c r="A1690" s="927"/>
      <c r="B1690" s="928"/>
      <c r="C1690" s="929"/>
      <c r="D1690" s="927"/>
      <c r="E1690" s="154" t="s">
        <v>2087</v>
      </c>
      <c r="F1690" s="60" t="s">
        <v>2264</v>
      </c>
      <c r="G1690" s="80">
        <v>80</v>
      </c>
      <c r="H1690" s="927"/>
      <c r="I1690" s="15" t="s">
        <v>2265</v>
      </c>
      <c r="J1690" s="17" t="s">
        <v>2266</v>
      </c>
      <c r="K1690" s="994"/>
      <c r="L1690" s="943"/>
      <c r="M1690" s="943"/>
    </row>
    <row r="1691" spans="1:13" s="3" customFormat="1" ht="22.5" x14ac:dyDescent="0.25">
      <c r="A1691" s="927"/>
      <c r="B1691" s="928"/>
      <c r="C1691" s="929"/>
      <c r="D1691" s="927"/>
      <c r="E1691" s="154" t="s">
        <v>2087</v>
      </c>
      <c r="F1691" s="60" t="s">
        <v>2267</v>
      </c>
      <c r="G1691" s="80">
        <v>5</v>
      </c>
      <c r="H1691" s="927"/>
      <c r="I1691" s="15" t="s">
        <v>2265</v>
      </c>
      <c r="J1691" s="17" t="s">
        <v>2268</v>
      </c>
      <c r="K1691" s="994"/>
      <c r="L1691" s="943"/>
      <c r="M1691" s="943"/>
    </row>
    <row r="1692" spans="1:13" s="3" customFormat="1" ht="22.5" x14ac:dyDescent="0.25">
      <c r="A1692" s="927"/>
      <c r="B1692" s="928"/>
      <c r="C1692" s="929"/>
      <c r="D1692" s="927"/>
      <c r="E1692" s="154" t="s">
        <v>1085</v>
      </c>
      <c r="F1692" s="60" t="s">
        <v>2267</v>
      </c>
      <c r="G1692" s="80">
        <v>1</v>
      </c>
      <c r="H1692" s="927"/>
      <c r="I1692" s="15" t="s">
        <v>2265</v>
      </c>
      <c r="J1692" s="17" t="s">
        <v>2268</v>
      </c>
      <c r="K1692" s="994"/>
      <c r="L1692" s="943"/>
      <c r="M1692" s="943"/>
    </row>
    <row r="1693" spans="1:13" s="3" customFormat="1" ht="22.5" x14ac:dyDescent="0.25">
      <c r="A1693" s="927"/>
      <c r="B1693" s="928"/>
      <c r="C1693" s="929"/>
      <c r="D1693" s="927"/>
      <c r="E1693" s="154" t="s">
        <v>2087</v>
      </c>
      <c r="F1693" s="60" t="s">
        <v>2269</v>
      </c>
      <c r="G1693" s="80">
        <v>80</v>
      </c>
      <c r="H1693" s="927"/>
      <c r="I1693" s="15" t="s">
        <v>2265</v>
      </c>
      <c r="J1693" s="17" t="s">
        <v>2266</v>
      </c>
      <c r="K1693" s="994"/>
      <c r="L1693" s="943"/>
      <c r="M1693" s="943"/>
    </row>
    <row r="1694" spans="1:13" s="3" customFormat="1" ht="22.5" x14ac:dyDescent="0.25">
      <c r="A1694" s="927"/>
      <c r="B1694" s="928"/>
      <c r="C1694" s="929"/>
      <c r="D1694" s="927"/>
      <c r="E1694" s="154" t="s">
        <v>2087</v>
      </c>
      <c r="F1694" s="60" t="s">
        <v>2270</v>
      </c>
      <c r="G1694" s="80">
        <v>32</v>
      </c>
      <c r="H1694" s="927"/>
      <c r="I1694" s="15" t="s">
        <v>2253</v>
      </c>
      <c r="J1694" s="17" t="s">
        <v>2254</v>
      </c>
      <c r="K1694" s="994"/>
      <c r="L1694" s="943"/>
      <c r="M1694" s="943"/>
    </row>
    <row r="1695" spans="1:13" s="3" customFormat="1" ht="22.5" x14ac:dyDescent="0.25">
      <c r="A1695" s="927"/>
      <c r="B1695" s="928"/>
      <c r="C1695" s="929"/>
      <c r="D1695" s="927"/>
      <c r="E1695" s="154" t="s">
        <v>2087</v>
      </c>
      <c r="F1695" s="60" t="s">
        <v>2271</v>
      </c>
      <c r="G1695" s="80">
        <v>20</v>
      </c>
      <c r="H1695" s="927"/>
      <c r="I1695" s="15" t="s">
        <v>2253</v>
      </c>
      <c r="J1695" s="17" t="s">
        <v>2254</v>
      </c>
      <c r="K1695" s="994"/>
      <c r="L1695" s="943"/>
      <c r="M1695" s="943"/>
    </row>
    <row r="1696" spans="1:13" s="3" customFormat="1" ht="22.5" x14ac:dyDescent="0.25">
      <c r="A1696" s="927"/>
      <c r="B1696" s="928"/>
      <c r="C1696" s="929"/>
      <c r="D1696" s="927"/>
      <c r="E1696" s="154" t="s">
        <v>2087</v>
      </c>
      <c r="F1696" s="60" t="s">
        <v>2272</v>
      </c>
      <c r="G1696" s="80">
        <v>8</v>
      </c>
      <c r="H1696" s="927"/>
      <c r="I1696" s="15" t="s">
        <v>2253</v>
      </c>
      <c r="J1696" s="17" t="s">
        <v>2254</v>
      </c>
      <c r="K1696" s="994"/>
      <c r="L1696" s="943"/>
      <c r="M1696" s="943"/>
    </row>
    <row r="1697" spans="1:13" s="3" customFormat="1" ht="22.5" x14ac:dyDescent="0.25">
      <c r="A1697" s="927"/>
      <c r="B1697" s="928"/>
      <c r="C1697" s="929"/>
      <c r="D1697" s="927"/>
      <c r="E1697" s="154" t="s">
        <v>2087</v>
      </c>
      <c r="F1697" s="60" t="s">
        <v>2264</v>
      </c>
      <c r="G1697" s="80">
        <v>42</v>
      </c>
      <c r="H1697" s="927"/>
      <c r="I1697" s="15" t="s">
        <v>2265</v>
      </c>
      <c r="J1697" s="17" t="s">
        <v>2266</v>
      </c>
      <c r="K1697" s="994"/>
      <c r="L1697" s="943"/>
      <c r="M1697" s="943"/>
    </row>
    <row r="1698" spans="1:13" s="3" customFormat="1" ht="22.5" x14ac:dyDescent="0.25">
      <c r="A1698" s="927"/>
      <c r="B1698" s="928"/>
      <c r="C1698" s="929"/>
      <c r="D1698" s="927"/>
      <c r="E1698" s="154" t="s">
        <v>1085</v>
      </c>
      <c r="F1698" s="60" t="s">
        <v>2264</v>
      </c>
      <c r="G1698" s="80">
        <v>29</v>
      </c>
      <c r="H1698" s="927"/>
      <c r="I1698" s="15" t="s">
        <v>2265</v>
      </c>
      <c r="J1698" s="17" t="s">
        <v>2266</v>
      </c>
      <c r="K1698" s="994"/>
      <c r="L1698" s="943"/>
      <c r="M1698" s="943"/>
    </row>
    <row r="1699" spans="1:13" s="3" customFormat="1" ht="22.5" x14ac:dyDescent="0.25">
      <c r="A1699" s="927"/>
      <c r="B1699" s="928"/>
      <c r="C1699" s="929"/>
      <c r="D1699" s="927"/>
      <c r="E1699" s="154" t="s">
        <v>2087</v>
      </c>
      <c r="F1699" s="60" t="s">
        <v>2269</v>
      </c>
      <c r="G1699" s="80">
        <v>42</v>
      </c>
      <c r="H1699" s="927"/>
      <c r="I1699" s="15" t="s">
        <v>2265</v>
      </c>
      <c r="J1699" s="17" t="s">
        <v>2266</v>
      </c>
      <c r="K1699" s="994"/>
      <c r="L1699" s="943"/>
      <c r="M1699" s="943"/>
    </row>
    <row r="1700" spans="1:13" s="3" customFormat="1" ht="22.5" x14ac:dyDescent="0.25">
      <c r="A1700" s="927"/>
      <c r="B1700" s="928"/>
      <c r="C1700" s="929"/>
      <c r="D1700" s="927"/>
      <c r="E1700" s="154" t="s">
        <v>2012</v>
      </c>
      <c r="F1700" s="60" t="s">
        <v>2273</v>
      </c>
      <c r="G1700" s="80">
        <v>6</v>
      </c>
      <c r="H1700" s="927"/>
      <c r="I1700" s="15" t="s">
        <v>1050</v>
      </c>
      <c r="J1700" s="17"/>
      <c r="K1700" s="994"/>
      <c r="L1700" s="943"/>
      <c r="M1700" s="943"/>
    </row>
    <row r="1701" spans="1:13" s="3" customFormat="1" ht="22.5" x14ac:dyDescent="0.25">
      <c r="A1701" s="927"/>
      <c r="B1701" s="928"/>
      <c r="C1701" s="929"/>
      <c r="D1701" s="927"/>
      <c r="E1701" s="154" t="s">
        <v>2046</v>
      </c>
      <c r="F1701" s="60" t="s">
        <v>2273</v>
      </c>
      <c r="G1701" s="80">
        <v>18</v>
      </c>
      <c r="H1701" s="927"/>
      <c r="I1701" s="15" t="s">
        <v>1050</v>
      </c>
      <c r="J1701" s="17"/>
      <c r="K1701" s="994"/>
      <c r="L1701" s="943"/>
      <c r="M1701" s="943"/>
    </row>
    <row r="1702" spans="1:13" s="3" customFormat="1" ht="22.5" x14ac:dyDescent="0.25">
      <c r="A1702" s="927"/>
      <c r="B1702" s="928"/>
      <c r="C1702" s="929"/>
      <c r="D1702" s="927"/>
      <c r="E1702" s="154" t="s">
        <v>2012</v>
      </c>
      <c r="F1702" s="60" t="s">
        <v>2274</v>
      </c>
      <c r="G1702" s="80">
        <v>5</v>
      </c>
      <c r="H1702" s="927"/>
      <c r="I1702" s="15" t="s">
        <v>1050</v>
      </c>
      <c r="J1702" s="17"/>
      <c r="K1702" s="994"/>
      <c r="L1702" s="943"/>
      <c r="M1702" s="943"/>
    </row>
    <row r="1703" spans="1:13" s="3" customFormat="1" ht="22.5" x14ac:dyDescent="0.25">
      <c r="A1703" s="927"/>
      <c r="B1703" s="928"/>
      <c r="C1703" s="929"/>
      <c r="D1703" s="927"/>
      <c r="E1703" s="154" t="s">
        <v>5821</v>
      </c>
      <c r="F1703" s="60" t="s">
        <v>2275</v>
      </c>
      <c r="G1703" s="80">
        <v>8</v>
      </c>
      <c r="H1703" s="927"/>
      <c r="I1703" s="15" t="s">
        <v>1050</v>
      </c>
      <c r="J1703" s="17"/>
      <c r="K1703" s="994"/>
      <c r="L1703" s="943"/>
      <c r="M1703" s="943"/>
    </row>
    <row r="1704" spans="1:13" s="3" customFormat="1" ht="22.5" x14ac:dyDescent="0.25">
      <c r="A1704" s="927"/>
      <c r="B1704" s="928"/>
      <c r="C1704" s="929"/>
      <c r="D1704" s="927"/>
      <c r="E1704" s="154" t="s">
        <v>2046</v>
      </c>
      <c r="F1704" s="60" t="s">
        <v>2275</v>
      </c>
      <c r="G1704" s="80">
        <v>4</v>
      </c>
      <c r="H1704" s="927"/>
      <c r="I1704" s="15" t="s">
        <v>1050</v>
      </c>
      <c r="J1704" s="17"/>
      <c r="K1704" s="994"/>
      <c r="L1704" s="943"/>
      <c r="M1704" s="943"/>
    </row>
    <row r="1705" spans="1:13" s="3" customFormat="1" ht="11.25" x14ac:dyDescent="0.25">
      <c r="A1705" s="927"/>
      <c r="B1705" s="928"/>
      <c r="C1705" s="929"/>
      <c r="D1705" s="927"/>
      <c r="E1705" s="154" t="s">
        <v>5821</v>
      </c>
      <c r="F1705" s="60" t="s">
        <v>2276</v>
      </c>
      <c r="G1705" s="80">
        <v>139</v>
      </c>
      <c r="H1705" s="927"/>
      <c r="I1705" s="15" t="s">
        <v>1987</v>
      </c>
      <c r="J1705" s="17">
        <v>344839</v>
      </c>
      <c r="K1705" s="994"/>
      <c r="L1705" s="943"/>
      <c r="M1705" s="943"/>
    </row>
    <row r="1706" spans="1:13" s="3" customFormat="1" ht="11.25" x14ac:dyDescent="0.25">
      <c r="A1706" s="927"/>
      <c r="B1706" s="928"/>
      <c r="C1706" s="929"/>
      <c r="D1706" s="927"/>
      <c r="E1706" s="154" t="s">
        <v>2255</v>
      </c>
      <c r="F1706" s="60" t="s">
        <v>2276</v>
      </c>
      <c r="G1706" s="80">
        <v>2</v>
      </c>
      <c r="H1706" s="927"/>
      <c r="I1706" s="15" t="s">
        <v>1987</v>
      </c>
      <c r="J1706" s="17">
        <v>344839</v>
      </c>
      <c r="K1706" s="994"/>
      <c r="L1706" s="943"/>
      <c r="M1706" s="943"/>
    </row>
    <row r="1707" spans="1:13" s="3" customFormat="1" ht="11.25" x14ac:dyDescent="0.25">
      <c r="A1707" s="927"/>
      <c r="B1707" s="928"/>
      <c r="C1707" s="929"/>
      <c r="D1707" s="927"/>
      <c r="E1707" s="154" t="s">
        <v>2043</v>
      </c>
      <c r="F1707" s="60" t="s">
        <v>2276</v>
      </c>
      <c r="G1707" s="80">
        <v>3</v>
      </c>
      <c r="H1707" s="927"/>
      <c r="I1707" s="15" t="s">
        <v>1987</v>
      </c>
      <c r="J1707" s="17">
        <v>344839</v>
      </c>
      <c r="K1707" s="994"/>
      <c r="L1707" s="943"/>
      <c r="M1707" s="943"/>
    </row>
    <row r="1708" spans="1:13" s="3" customFormat="1" ht="11.25" x14ac:dyDescent="0.25">
      <c r="A1708" s="927"/>
      <c r="B1708" s="928"/>
      <c r="C1708" s="929"/>
      <c r="D1708" s="927"/>
      <c r="E1708" s="154" t="s">
        <v>2046</v>
      </c>
      <c r="F1708" s="60" t="s">
        <v>2276</v>
      </c>
      <c r="G1708" s="80">
        <v>7</v>
      </c>
      <c r="H1708" s="927"/>
      <c r="I1708" s="15" t="s">
        <v>1987</v>
      </c>
      <c r="J1708" s="17">
        <v>344839</v>
      </c>
      <c r="K1708" s="994"/>
      <c r="L1708" s="943"/>
      <c r="M1708" s="943"/>
    </row>
    <row r="1709" spans="1:13" s="3" customFormat="1" ht="11.25" x14ac:dyDescent="0.25">
      <c r="A1709" s="927"/>
      <c r="B1709" s="928"/>
      <c r="C1709" s="929"/>
      <c r="D1709" s="927"/>
      <c r="E1709" s="154" t="s">
        <v>5821</v>
      </c>
      <c r="F1709" s="60" t="s">
        <v>2277</v>
      </c>
      <c r="G1709" s="80">
        <v>100</v>
      </c>
      <c r="H1709" s="927"/>
      <c r="I1709" s="15" t="s">
        <v>1987</v>
      </c>
      <c r="J1709" s="17" t="s">
        <v>2278</v>
      </c>
      <c r="K1709" s="994"/>
      <c r="L1709" s="943"/>
      <c r="M1709" s="943"/>
    </row>
    <row r="1710" spans="1:13" s="3" customFormat="1" ht="11.25" x14ac:dyDescent="0.25">
      <c r="A1710" s="927"/>
      <c r="B1710" s="928"/>
      <c r="C1710" s="929"/>
      <c r="D1710" s="927"/>
      <c r="E1710" s="154" t="s">
        <v>2046</v>
      </c>
      <c r="F1710" s="60" t="s">
        <v>2277</v>
      </c>
      <c r="G1710" s="80">
        <v>17</v>
      </c>
      <c r="H1710" s="927"/>
      <c r="I1710" s="15" t="s">
        <v>1987</v>
      </c>
      <c r="J1710" s="17" t="s">
        <v>2278</v>
      </c>
      <c r="K1710" s="994"/>
      <c r="L1710" s="943"/>
      <c r="M1710" s="943"/>
    </row>
    <row r="1711" spans="1:13" s="3" customFormat="1" ht="22.5" x14ac:dyDescent="0.25">
      <c r="A1711" s="927"/>
      <c r="B1711" s="928"/>
      <c r="C1711" s="929"/>
      <c r="D1711" s="927"/>
      <c r="E1711" s="949" t="s">
        <v>2046</v>
      </c>
      <c r="F1711" s="60" t="s">
        <v>2279</v>
      </c>
      <c r="G1711" s="80">
        <v>1</v>
      </c>
      <c r="H1711" s="927"/>
      <c r="I1711" s="15" t="s">
        <v>1050</v>
      </c>
      <c r="J1711" s="17"/>
      <c r="K1711" s="994"/>
      <c r="L1711" s="943"/>
      <c r="M1711" s="943"/>
    </row>
    <row r="1712" spans="1:13" s="3" customFormat="1" ht="11.25" x14ac:dyDescent="0.25">
      <c r="A1712" s="927"/>
      <c r="B1712" s="928"/>
      <c r="C1712" s="929"/>
      <c r="D1712" s="927"/>
      <c r="E1712" s="950"/>
      <c r="F1712" s="60" t="s">
        <v>2277</v>
      </c>
      <c r="G1712" s="80">
        <v>100</v>
      </c>
      <c r="H1712" s="927"/>
      <c r="I1712" s="15" t="s">
        <v>1987</v>
      </c>
      <c r="J1712" s="17" t="s">
        <v>2278</v>
      </c>
      <c r="K1712" s="994"/>
      <c r="L1712" s="943"/>
      <c r="M1712" s="943"/>
    </row>
    <row r="1713" spans="1:13" s="3" customFormat="1" ht="11.25" x14ac:dyDescent="0.25">
      <c r="A1713" s="927"/>
      <c r="B1713" s="928"/>
      <c r="C1713" s="929"/>
      <c r="D1713" s="927"/>
      <c r="E1713" s="154" t="s">
        <v>2043</v>
      </c>
      <c r="F1713" s="60" t="s">
        <v>2277</v>
      </c>
      <c r="G1713" s="80">
        <v>17</v>
      </c>
      <c r="H1713" s="927"/>
      <c r="I1713" s="15" t="s">
        <v>1987</v>
      </c>
      <c r="J1713" s="17" t="s">
        <v>2278</v>
      </c>
      <c r="K1713" s="994"/>
      <c r="L1713" s="943"/>
      <c r="M1713" s="943"/>
    </row>
    <row r="1714" spans="1:13" s="3" customFormat="1" ht="11.25" x14ac:dyDescent="0.25">
      <c r="A1714" s="927"/>
      <c r="B1714" s="928"/>
      <c r="C1714" s="929"/>
      <c r="D1714" s="927"/>
      <c r="E1714" s="154" t="s">
        <v>2046</v>
      </c>
      <c r="F1714" s="60" t="s">
        <v>2277</v>
      </c>
      <c r="G1714" s="80">
        <v>6</v>
      </c>
      <c r="H1714" s="927"/>
      <c r="I1714" s="15" t="s">
        <v>1987</v>
      </c>
      <c r="J1714" s="17" t="s">
        <v>2278</v>
      </c>
      <c r="K1714" s="994"/>
      <c r="L1714" s="943"/>
      <c r="M1714" s="943"/>
    </row>
    <row r="1715" spans="1:13" s="3" customFormat="1" ht="11.25" x14ac:dyDescent="0.25">
      <c r="A1715" s="927"/>
      <c r="B1715" s="928"/>
      <c r="C1715" s="929"/>
      <c r="D1715" s="927"/>
      <c r="E1715" s="154" t="s">
        <v>5821</v>
      </c>
      <c r="F1715" s="60" t="s">
        <v>2280</v>
      </c>
      <c r="G1715" s="80">
        <v>56</v>
      </c>
      <c r="H1715" s="927"/>
      <c r="I1715" s="15" t="s">
        <v>1987</v>
      </c>
      <c r="J1715" s="17" t="s">
        <v>2278</v>
      </c>
      <c r="K1715" s="994"/>
      <c r="L1715" s="943"/>
      <c r="M1715" s="943"/>
    </row>
    <row r="1716" spans="1:13" s="3" customFormat="1" ht="11.25" x14ac:dyDescent="0.25">
      <c r="A1716" s="927"/>
      <c r="B1716" s="928"/>
      <c r="C1716" s="929"/>
      <c r="D1716" s="927"/>
      <c r="E1716" s="154" t="s">
        <v>5821</v>
      </c>
      <c r="F1716" s="60" t="s">
        <v>2281</v>
      </c>
      <c r="G1716" s="80">
        <v>159</v>
      </c>
      <c r="H1716" s="927"/>
      <c r="I1716" s="15" t="s">
        <v>1987</v>
      </c>
      <c r="J1716" s="17">
        <v>238039</v>
      </c>
      <c r="K1716" s="994"/>
      <c r="L1716" s="943"/>
      <c r="M1716" s="943"/>
    </row>
    <row r="1717" spans="1:13" s="3" customFormat="1" ht="11.25" x14ac:dyDescent="0.25">
      <c r="A1717" s="927"/>
      <c r="B1717" s="928"/>
      <c r="C1717" s="929"/>
      <c r="D1717" s="927"/>
      <c r="E1717" s="154" t="s">
        <v>2255</v>
      </c>
      <c r="F1717" s="60" t="s">
        <v>2281</v>
      </c>
      <c r="G1717" s="80">
        <v>4</v>
      </c>
      <c r="H1717" s="927"/>
      <c r="I1717" s="15" t="s">
        <v>1987</v>
      </c>
      <c r="J1717" s="17">
        <v>238039</v>
      </c>
      <c r="K1717" s="994"/>
      <c r="L1717" s="943"/>
      <c r="M1717" s="943"/>
    </row>
    <row r="1718" spans="1:13" s="3" customFormat="1" ht="11.25" x14ac:dyDescent="0.25">
      <c r="A1718" s="927"/>
      <c r="B1718" s="928"/>
      <c r="C1718" s="929"/>
      <c r="D1718" s="927"/>
      <c r="E1718" s="154" t="s">
        <v>2043</v>
      </c>
      <c r="F1718" s="60" t="s">
        <v>2281</v>
      </c>
      <c r="G1718" s="80">
        <v>8</v>
      </c>
      <c r="H1718" s="927"/>
      <c r="I1718" s="15" t="s">
        <v>1987</v>
      </c>
      <c r="J1718" s="17">
        <v>238039</v>
      </c>
      <c r="K1718" s="994"/>
      <c r="L1718" s="943"/>
      <c r="M1718" s="943"/>
    </row>
    <row r="1719" spans="1:13" s="3" customFormat="1" ht="11.25" x14ac:dyDescent="0.25">
      <c r="A1719" s="927"/>
      <c r="B1719" s="928"/>
      <c r="C1719" s="929"/>
      <c r="D1719" s="927"/>
      <c r="E1719" s="154" t="s">
        <v>2046</v>
      </c>
      <c r="F1719" s="60" t="s">
        <v>2281</v>
      </c>
      <c r="G1719" s="80">
        <v>7</v>
      </c>
      <c r="H1719" s="927"/>
      <c r="I1719" s="15" t="s">
        <v>1987</v>
      </c>
      <c r="J1719" s="17">
        <v>238039</v>
      </c>
      <c r="K1719" s="994"/>
      <c r="L1719" s="943"/>
      <c r="M1719" s="943"/>
    </row>
    <row r="1720" spans="1:13" s="3" customFormat="1" ht="11.25" x14ac:dyDescent="0.25">
      <c r="A1720" s="927"/>
      <c r="B1720" s="928"/>
      <c r="C1720" s="929"/>
      <c r="D1720" s="927"/>
      <c r="E1720" s="154" t="s">
        <v>2043</v>
      </c>
      <c r="F1720" s="60" t="s">
        <v>2282</v>
      </c>
      <c r="G1720" s="80">
        <v>1</v>
      </c>
      <c r="H1720" s="927"/>
      <c r="I1720" s="15" t="s">
        <v>2118</v>
      </c>
      <c r="J1720" s="17" t="s">
        <v>2283</v>
      </c>
      <c r="K1720" s="994"/>
      <c r="L1720" s="943"/>
      <c r="M1720" s="943"/>
    </row>
    <row r="1721" spans="1:13" s="3" customFormat="1" ht="11.25" x14ac:dyDescent="0.25">
      <c r="A1721" s="927"/>
      <c r="B1721" s="928"/>
      <c r="C1721" s="929"/>
      <c r="D1721" s="927"/>
      <c r="E1721" s="154" t="s">
        <v>2046</v>
      </c>
      <c r="F1721" s="60" t="s">
        <v>2282</v>
      </c>
      <c r="G1721" s="80">
        <v>8</v>
      </c>
      <c r="H1721" s="927"/>
      <c r="I1721" s="15" t="s">
        <v>2118</v>
      </c>
      <c r="J1721" s="17" t="s">
        <v>2283</v>
      </c>
      <c r="K1721" s="994"/>
      <c r="L1721" s="943"/>
      <c r="M1721" s="943"/>
    </row>
    <row r="1722" spans="1:13" s="3" customFormat="1" ht="11.25" x14ac:dyDescent="0.25">
      <c r="A1722" s="927"/>
      <c r="B1722" s="928"/>
      <c r="C1722" s="929"/>
      <c r="D1722" s="927"/>
      <c r="E1722" s="154" t="s">
        <v>5821</v>
      </c>
      <c r="F1722" s="60" t="s">
        <v>2284</v>
      </c>
      <c r="G1722" s="80">
        <v>565</v>
      </c>
      <c r="H1722" s="927"/>
      <c r="I1722" s="15" t="s">
        <v>1987</v>
      </c>
      <c r="J1722" s="17" t="s">
        <v>2278</v>
      </c>
      <c r="K1722" s="994"/>
      <c r="L1722" s="943"/>
      <c r="M1722" s="943"/>
    </row>
    <row r="1723" spans="1:13" s="3" customFormat="1" ht="11.25" x14ac:dyDescent="0.25">
      <c r="A1723" s="927"/>
      <c r="B1723" s="928"/>
      <c r="C1723" s="929"/>
      <c r="D1723" s="927"/>
      <c r="E1723" s="154" t="s">
        <v>2255</v>
      </c>
      <c r="F1723" s="60" t="s">
        <v>2284</v>
      </c>
      <c r="G1723" s="80">
        <v>16</v>
      </c>
      <c r="H1723" s="927"/>
      <c r="I1723" s="15" t="s">
        <v>1987</v>
      </c>
      <c r="J1723" s="17" t="s">
        <v>2278</v>
      </c>
      <c r="K1723" s="994"/>
      <c r="L1723" s="943"/>
      <c r="M1723" s="943"/>
    </row>
    <row r="1724" spans="1:13" s="3" customFormat="1" ht="11.25" x14ac:dyDescent="0.25">
      <c r="A1724" s="927"/>
      <c r="B1724" s="928"/>
      <c r="C1724" s="929"/>
      <c r="D1724" s="927"/>
      <c r="E1724" s="154" t="s">
        <v>1085</v>
      </c>
      <c r="F1724" s="60" t="s">
        <v>2284</v>
      </c>
      <c r="G1724" s="82">
        <v>25</v>
      </c>
      <c r="H1724" s="927"/>
      <c r="I1724" s="15" t="s">
        <v>1987</v>
      </c>
      <c r="J1724" s="17" t="s">
        <v>2278</v>
      </c>
      <c r="K1724" s="994"/>
      <c r="L1724" s="943"/>
      <c r="M1724" s="943"/>
    </row>
    <row r="1725" spans="1:13" s="3" customFormat="1" ht="11.25" x14ac:dyDescent="0.25">
      <c r="A1725" s="927"/>
      <c r="B1725" s="928"/>
      <c r="C1725" s="929"/>
      <c r="D1725" s="927"/>
      <c r="E1725" s="154" t="s">
        <v>2046</v>
      </c>
      <c r="F1725" s="60" t="s">
        <v>2284</v>
      </c>
      <c r="G1725" s="82">
        <v>19</v>
      </c>
      <c r="H1725" s="927"/>
      <c r="I1725" s="15" t="s">
        <v>1987</v>
      </c>
      <c r="J1725" s="17" t="s">
        <v>2278</v>
      </c>
      <c r="K1725" s="994"/>
      <c r="L1725" s="943"/>
      <c r="M1725" s="943"/>
    </row>
    <row r="1726" spans="1:13" s="3" customFormat="1" ht="11.25" x14ac:dyDescent="0.25">
      <c r="A1726" s="927"/>
      <c r="B1726" s="928"/>
      <c r="C1726" s="929"/>
      <c r="D1726" s="927"/>
      <c r="E1726" s="154" t="s">
        <v>2285</v>
      </c>
      <c r="F1726" s="60" t="s">
        <v>2286</v>
      </c>
      <c r="G1726" s="80">
        <v>1</v>
      </c>
      <c r="H1726" s="927"/>
      <c r="I1726" s="15" t="s">
        <v>2287</v>
      </c>
      <c r="J1726" s="17">
        <v>418</v>
      </c>
      <c r="K1726" s="994"/>
      <c r="L1726" s="943"/>
      <c r="M1726" s="943"/>
    </row>
    <row r="1727" spans="1:13" s="3" customFormat="1" ht="11.25" x14ac:dyDescent="0.25">
      <c r="A1727" s="927"/>
      <c r="B1727" s="928"/>
      <c r="C1727" s="929"/>
      <c r="D1727" s="927"/>
      <c r="E1727" s="154" t="s">
        <v>2288</v>
      </c>
      <c r="F1727" s="60" t="s">
        <v>2289</v>
      </c>
      <c r="G1727" s="80">
        <v>4</v>
      </c>
      <c r="H1727" s="927"/>
      <c r="I1727" s="15" t="s">
        <v>1050</v>
      </c>
      <c r="J1727" s="17"/>
      <c r="K1727" s="994"/>
      <c r="L1727" s="943"/>
      <c r="M1727" s="943"/>
    </row>
    <row r="1728" spans="1:13" s="3" customFormat="1" ht="11.25" x14ac:dyDescent="0.25">
      <c r="A1728" s="927"/>
      <c r="B1728" s="928"/>
      <c r="C1728" s="929"/>
      <c r="D1728" s="927"/>
      <c r="E1728" s="154" t="s">
        <v>5821</v>
      </c>
      <c r="F1728" s="60" t="s">
        <v>2290</v>
      </c>
      <c r="G1728" s="80">
        <v>183</v>
      </c>
      <c r="H1728" s="927"/>
      <c r="I1728" s="15" t="s">
        <v>1987</v>
      </c>
      <c r="J1728" s="17"/>
      <c r="K1728" s="994"/>
      <c r="L1728" s="943"/>
      <c r="M1728" s="943"/>
    </row>
    <row r="1729" spans="1:13" s="3" customFormat="1" ht="11.25" x14ac:dyDescent="0.25">
      <c r="A1729" s="927"/>
      <c r="B1729" s="928"/>
      <c r="C1729" s="929"/>
      <c r="D1729" s="927"/>
      <c r="E1729" s="154" t="s">
        <v>2255</v>
      </c>
      <c r="F1729" s="60" t="s">
        <v>2290</v>
      </c>
      <c r="G1729" s="80">
        <v>9</v>
      </c>
      <c r="H1729" s="927"/>
      <c r="I1729" s="15" t="s">
        <v>1987</v>
      </c>
      <c r="J1729" s="17"/>
      <c r="K1729" s="994"/>
      <c r="L1729" s="943"/>
      <c r="M1729" s="943"/>
    </row>
    <row r="1730" spans="1:13" s="3" customFormat="1" ht="11.25" x14ac:dyDescent="0.25">
      <c r="A1730" s="927"/>
      <c r="B1730" s="928"/>
      <c r="C1730" s="929"/>
      <c r="D1730" s="927"/>
      <c r="E1730" s="154" t="s">
        <v>5821</v>
      </c>
      <c r="F1730" s="60" t="s">
        <v>2291</v>
      </c>
      <c r="G1730" s="80">
        <v>230</v>
      </c>
      <c r="H1730" s="927"/>
      <c r="I1730" s="15" t="s">
        <v>1987</v>
      </c>
      <c r="J1730" s="17"/>
      <c r="K1730" s="994"/>
      <c r="L1730" s="943"/>
      <c r="M1730" s="943"/>
    </row>
    <row r="1731" spans="1:13" s="3" customFormat="1" ht="11.25" x14ac:dyDescent="0.25">
      <c r="A1731" s="927"/>
      <c r="B1731" s="928"/>
      <c r="C1731" s="929"/>
      <c r="D1731" s="927"/>
      <c r="E1731" s="154" t="s">
        <v>2255</v>
      </c>
      <c r="F1731" s="60" t="s">
        <v>2291</v>
      </c>
      <c r="G1731" s="80">
        <v>8</v>
      </c>
      <c r="H1731" s="927"/>
      <c r="I1731" s="15" t="s">
        <v>1987</v>
      </c>
      <c r="J1731" s="17"/>
      <c r="K1731" s="994"/>
      <c r="L1731" s="943"/>
      <c r="M1731" s="943"/>
    </row>
    <row r="1732" spans="1:13" s="3" customFormat="1" ht="11.25" x14ac:dyDescent="0.25">
      <c r="A1732" s="927"/>
      <c r="B1732" s="928"/>
      <c r="C1732" s="929"/>
      <c r="D1732" s="927"/>
      <c r="E1732" s="154" t="s">
        <v>5821</v>
      </c>
      <c r="F1732" s="60" t="s">
        <v>2292</v>
      </c>
      <c r="G1732" s="80">
        <v>52</v>
      </c>
      <c r="H1732" s="927"/>
      <c r="I1732" s="15" t="s">
        <v>1987</v>
      </c>
      <c r="J1732" s="17" t="s">
        <v>2293</v>
      </c>
      <c r="K1732" s="994"/>
      <c r="L1732" s="943"/>
      <c r="M1732" s="943"/>
    </row>
    <row r="1733" spans="1:13" s="3" customFormat="1" ht="11.25" x14ac:dyDescent="0.25">
      <c r="A1733" s="927"/>
      <c r="B1733" s="928"/>
      <c r="C1733" s="929"/>
      <c r="D1733" s="927"/>
      <c r="E1733" s="154" t="s">
        <v>2255</v>
      </c>
      <c r="F1733" s="60" t="s">
        <v>2292</v>
      </c>
      <c r="G1733" s="80">
        <v>3</v>
      </c>
      <c r="H1733" s="927"/>
      <c r="I1733" s="15" t="s">
        <v>1987</v>
      </c>
      <c r="J1733" s="17" t="s">
        <v>2293</v>
      </c>
      <c r="K1733" s="994"/>
      <c r="L1733" s="943"/>
      <c r="M1733" s="943"/>
    </row>
    <row r="1734" spans="1:13" s="3" customFormat="1" ht="11.25" x14ac:dyDescent="0.25">
      <c r="A1734" s="927"/>
      <c r="B1734" s="928"/>
      <c r="C1734" s="929"/>
      <c r="D1734" s="927"/>
      <c r="E1734" s="154" t="s">
        <v>1085</v>
      </c>
      <c r="F1734" s="60" t="s">
        <v>2292</v>
      </c>
      <c r="G1734" s="80">
        <v>21</v>
      </c>
      <c r="H1734" s="927"/>
      <c r="I1734" s="15" t="s">
        <v>1987</v>
      </c>
      <c r="J1734" s="17" t="s">
        <v>2293</v>
      </c>
      <c r="K1734" s="994"/>
      <c r="L1734" s="943"/>
      <c r="M1734" s="943"/>
    </row>
    <row r="1735" spans="1:13" s="3" customFormat="1" ht="11.25" x14ac:dyDescent="0.25">
      <c r="A1735" s="927"/>
      <c r="B1735" s="928"/>
      <c r="C1735" s="929"/>
      <c r="D1735" s="927"/>
      <c r="E1735" s="154" t="s">
        <v>5821</v>
      </c>
      <c r="F1735" s="60" t="s">
        <v>2294</v>
      </c>
      <c r="G1735" s="80">
        <v>2</v>
      </c>
      <c r="H1735" s="927"/>
      <c r="I1735" s="15" t="s">
        <v>1050</v>
      </c>
      <c r="J1735" s="17"/>
      <c r="K1735" s="994"/>
      <c r="L1735" s="943"/>
      <c r="M1735" s="943"/>
    </row>
    <row r="1736" spans="1:13" s="3" customFormat="1" ht="11.25" x14ac:dyDescent="0.25">
      <c r="A1736" s="927"/>
      <c r="B1736" s="928"/>
      <c r="C1736" s="929"/>
      <c r="D1736" s="927"/>
      <c r="E1736" s="154" t="s">
        <v>5821</v>
      </c>
      <c r="F1736" s="60" t="s">
        <v>2295</v>
      </c>
      <c r="G1736" s="80">
        <v>53</v>
      </c>
      <c r="H1736" s="927"/>
      <c r="I1736" s="15" t="s">
        <v>2296</v>
      </c>
      <c r="J1736" s="17" t="s">
        <v>2297</v>
      </c>
      <c r="K1736" s="994"/>
      <c r="L1736" s="943"/>
      <c r="M1736" s="943"/>
    </row>
    <row r="1737" spans="1:13" s="3" customFormat="1" ht="11.25" x14ac:dyDescent="0.25">
      <c r="A1737" s="927"/>
      <c r="B1737" s="928"/>
      <c r="C1737" s="929"/>
      <c r="D1737" s="927"/>
      <c r="E1737" s="154" t="s">
        <v>1085</v>
      </c>
      <c r="F1737" s="10" t="s">
        <v>2295</v>
      </c>
      <c r="G1737" s="156">
        <v>4</v>
      </c>
      <c r="H1737" s="927"/>
      <c r="I1737" s="15" t="s">
        <v>2296</v>
      </c>
      <c r="J1737" s="17" t="s">
        <v>2297</v>
      </c>
      <c r="K1737" s="994"/>
      <c r="L1737" s="943"/>
      <c r="M1737" s="943"/>
    </row>
    <row r="1738" spans="1:13" s="3" customFormat="1" ht="11.25" x14ac:dyDescent="0.25">
      <c r="A1738" s="927"/>
      <c r="B1738" s="928"/>
      <c r="C1738" s="929"/>
      <c r="D1738" s="927"/>
      <c r="E1738" s="154" t="s">
        <v>2046</v>
      </c>
      <c r="F1738" s="10" t="s">
        <v>2295</v>
      </c>
      <c r="G1738" s="156">
        <v>6</v>
      </c>
      <c r="H1738" s="927"/>
      <c r="I1738" s="15" t="s">
        <v>2296</v>
      </c>
      <c r="J1738" s="17" t="s">
        <v>2297</v>
      </c>
      <c r="K1738" s="994"/>
      <c r="L1738" s="943"/>
      <c r="M1738" s="943"/>
    </row>
    <row r="1739" spans="1:13" s="3" customFormat="1" ht="11.25" x14ac:dyDescent="0.25">
      <c r="A1739" s="927"/>
      <c r="B1739" s="928"/>
      <c r="C1739" s="929"/>
      <c r="D1739" s="927"/>
      <c r="E1739" s="154" t="s">
        <v>5821</v>
      </c>
      <c r="F1739" s="10" t="s">
        <v>2298</v>
      </c>
      <c r="G1739" s="156">
        <v>3</v>
      </c>
      <c r="H1739" s="927"/>
      <c r="I1739" s="15" t="s">
        <v>1987</v>
      </c>
      <c r="J1739" s="17">
        <v>663991</v>
      </c>
      <c r="K1739" s="994"/>
      <c r="L1739" s="943"/>
      <c r="M1739" s="943"/>
    </row>
    <row r="1740" spans="1:13" s="4" customFormat="1" ht="11.25" x14ac:dyDescent="0.25">
      <c r="A1740" s="927"/>
      <c r="B1740" s="928"/>
      <c r="C1740" s="929"/>
      <c r="D1740" s="927"/>
      <c r="E1740" s="154" t="s">
        <v>1085</v>
      </c>
      <c r="F1740" s="60" t="s">
        <v>2298</v>
      </c>
      <c r="G1740" s="80">
        <v>10</v>
      </c>
      <c r="H1740" s="927"/>
      <c r="I1740" s="15" t="s">
        <v>1050</v>
      </c>
      <c r="J1740" s="17"/>
      <c r="K1740" s="994"/>
      <c r="L1740" s="943"/>
      <c r="M1740" s="943"/>
    </row>
    <row r="1741" spans="1:13" s="3" customFormat="1" ht="11.25" x14ac:dyDescent="0.25">
      <c r="A1741" s="927"/>
      <c r="B1741" s="928"/>
      <c r="C1741" s="929"/>
      <c r="D1741" s="927"/>
      <c r="E1741" s="154" t="s">
        <v>5821</v>
      </c>
      <c r="F1741" s="60" t="s">
        <v>1986</v>
      </c>
      <c r="G1741" s="80">
        <v>80</v>
      </c>
      <c r="H1741" s="927"/>
      <c r="I1741" s="15" t="s">
        <v>1118</v>
      </c>
      <c r="J1741" s="17" t="s">
        <v>1994</v>
      </c>
      <c r="K1741" s="994"/>
      <c r="L1741" s="943"/>
      <c r="M1741" s="943"/>
    </row>
    <row r="1742" spans="1:13" s="3" customFormat="1" ht="11.25" x14ac:dyDescent="0.25">
      <c r="A1742" s="927"/>
      <c r="B1742" s="928"/>
      <c r="C1742" s="929"/>
      <c r="D1742" s="927"/>
      <c r="E1742" s="154" t="s">
        <v>2255</v>
      </c>
      <c r="F1742" s="60" t="s">
        <v>1986</v>
      </c>
      <c r="G1742" s="80">
        <v>6</v>
      </c>
      <c r="H1742" s="927"/>
      <c r="I1742" s="15" t="s">
        <v>1118</v>
      </c>
      <c r="J1742" s="17" t="s">
        <v>1994</v>
      </c>
      <c r="K1742" s="994"/>
      <c r="L1742" s="943"/>
      <c r="M1742" s="943"/>
    </row>
    <row r="1743" spans="1:13" s="3" customFormat="1" ht="11.25" x14ac:dyDescent="0.25">
      <c r="A1743" s="927"/>
      <c r="B1743" s="928"/>
      <c r="C1743" s="929"/>
      <c r="D1743" s="927"/>
      <c r="E1743" s="154" t="s">
        <v>2046</v>
      </c>
      <c r="F1743" s="60" t="s">
        <v>2299</v>
      </c>
      <c r="G1743" s="80">
        <v>4</v>
      </c>
      <c r="H1743" s="927"/>
      <c r="I1743" s="15" t="s">
        <v>1987</v>
      </c>
      <c r="J1743" s="17"/>
      <c r="K1743" s="994"/>
      <c r="L1743" s="943"/>
      <c r="M1743" s="943"/>
    </row>
    <row r="1744" spans="1:13" s="3" customFormat="1" ht="11.25" x14ac:dyDescent="0.25">
      <c r="A1744" s="927"/>
      <c r="B1744" s="928"/>
      <c r="C1744" s="929"/>
      <c r="D1744" s="927"/>
      <c r="E1744" s="154" t="s">
        <v>1085</v>
      </c>
      <c r="F1744" s="60" t="s">
        <v>2300</v>
      </c>
      <c r="G1744" s="80">
        <v>10</v>
      </c>
      <c r="H1744" s="927"/>
      <c r="I1744" s="15" t="s">
        <v>1987</v>
      </c>
      <c r="J1744" s="17">
        <v>649315</v>
      </c>
      <c r="K1744" s="994"/>
      <c r="L1744" s="943"/>
      <c r="M1744" s="943"/>
    </row>
    <row r="1745" spans="1:13" s="3" customFormat="1" ht="11.25" x14ac:dyDescent="0.25">
      <c r="A1745" s="927"/>
      <c r="B1745" s="928"/>
      <c r="C1745" s="929"/>
      <c r="D1745" s="927"/>
      <c r="E1745" s="154" t="s">
        <v>5821</v>
      </c>
      <c r="F1745" s="60" t="s">
        <v>2301</v>
      </c>
      <c r="G1745" s="80">
        <v>14</v>
      </c>
      <c r="H1745" s="927"/>
      <c r="I1745" s="15" t="s">
        <v>1987</v>
      </c>
      <c r="J1745" s="17">
        <v>349315</v>
      </c>
      <c r="K1745" s="994"/>
      <c r="L1745" s="943"/>
      <c r="M1745" s="943"/>
    </row>
    <row r="1746" spans="1:13" s="3" customFormat="1" ht="11.25" x14ac:dyDescent="0.25">
      <c r="A1746" s="927"/>
      <c r="B1746" s="928"/>
      <c r="C1746" s="929"/>
      <c r="D1746" s="927"/>
      <c r="E1746" s="154" t="s">
        <v>1085</v>
      </c>
      <c r="F1746" s="60" t="s">
        <v>2301</v>
      </c>
      <c r="G1746" s="80">
        <v>4</v>
      </c>
      <c r="H1746" s="927"/>
      <c r="I1746" s="15" t="s">
        <v>1987</v>
      </c>
      <c r="J1746" s="17">
        <v>349315</v>
      </c>
      <c r="K1746" s="994"/>
      <c r="L1746" s="943"/>
      <c r="M1746" s="943"/>
    </row>
    <row r="1747" spans="1:13" s="3" customFormat="1" ht="11.25" x14ac:dyDescent="0.25">
      <c r="A1747" s="927"/>
      <c r="B1747" s="928"/>
      <c r="C1747" s="929"/>
      <c r="D1747" s="927"/>
      <c r="E1747" s="154" t="s">
        <v>5821</v>
      </c>
      <c r="F1747" s="60" t="s">
        <v>2302</v>
      </c>
      <c r="G1747" s="80">
        <v>135</v>
      </c>
      <c r="H1747" s="927"/>
      <c r="I1747" s="15" t="s">
        <v>2262</v>
      </c>
      <c r="J1747" s="17" t="s">
        <v>2303</v>
      </c>
      <c r="K1747" s="994"/>
      <c r="L1747" s="943"/>
      <c r="M1747" s="943"/>
    </row>
    <row r="1748" spans="1:13" s="3" customFormat="1" ht="11.25" x14ac:dyDescent="0.25">
      <c r="A1748" s="927"/>
      <c r="B1748" s="928"/>
      <c r="C1748" s="929"/>
      <c r="D1748" s="927"/>
      <c r="E1748" s="154" t="s">
        <v>5821</v>
      </c>
      <c r="F1748" s="60" t="s">
        <v>2304</v>
      </c>
      <c r="G1748" s="80">
        <v>1</v>
      </c>
      <c r="H1748" s="927"/>
      <c r="I1748" s="15" t="s">
        <v>2305</v>
      </c>
      <c r="J1748" s="17" t="s">
        <v>2306</v>
      </c>
      <c r="K1748" s="994"/>
      <c r="L1748" s="943"/>
      <c r="M1748" s="943"/>
    </row>
    <row r="1749" spans="1:13" s="3" customFormat="1" ht="11.25" x14ac:dyDescent="0.25">
      <c r="A1749" s="927"/>
      <c r="B1749" s="928"/>
      <c r="C1749" s="929"/>
      <c r="D1749" s="927"/>
      <c r="E1749" s="154" t="s">
        <v>1085</v>
      </c>
      <c r="F1749" s="60" t="s">
        <v>2304</v>
      </c>
      <c r="G1749" s="80">
        <v>1</v>
      </c>
      <c r="H1749" s="927"/>
      <c r="I1749" s="15" t="s">
        <v>1050</v>
      </c>
      <c r="J1749" s="17"/>
      <c r="K1749" s="994"/>
      <c r="L1749" s="943"/>
      <c r="M1749" s="943"/>
    </row>
    <row r="1750" spans="1:13" s="3" customFormat="1" ht="11.25" x14ac:dyDescent="0.25">
      <c r="A1750" s="927"/>
      <c r="B1750" s="928"/>
      <c r="C1750" s="929"/>
      <c r="D1750" s="927"/>
      <c r="E1750" s="154" t="s">
        <v>1085</v>
      </c>
      <c r="F1750" s="60" t="s">
        <v>2307</v>
      </c>
      <c r="G1750" s="80">
        <v>15</v>
      </c>
      <c r="H1750" s="927"/>
      <c r="I1750" s="15" t="s">
        <v>2308</v>
      </c>
      <c r="J1750" s="17" t="s">
        <v>2309</v>
      </c>
      <c r="K1750" s="994"/>
      <c r="L1750" s="943"/>
      <c r="M1750" s="943"/>
    </row>
    <row r="1751" spans="1:13" s="3" customFormat="1" ht="11.25" x14ac:dyDescent="0.25">
      <c r="A1751" s="927"/>
      <c r="B1751" s="928"/>
      <c r="C1751" s="929"/>
      <c r="D1751" s="927"/>
      <c r="E1751" s="154" t="s">
        <v>5821</v>
      </c>
      <c r="F1751" s="10" t="s">
        <v>2310</v>
      </c>
      <c r="G1751" s="156">
        <v>152</v>
      </c>
      <c r="H1751" s="927"/>
      <c r="I1751" s="15" t="s">
        <v>2308</v>
      </c>
      <c r="J1751" s="17" t="s">
        <v>2309</v>
      </c>
      <c r="K1751" s="994"/>
      <c r="L1751" s="943"/>
      <c r="M1751" s="943"/>
    </row>
    <row r="1752" spans="1:13" s="3" customFormat="1" ht="11.25" x14ac:dyDescent="0.25">
      <c r="A1752" s="927"/>
      <c r="B1752" s="928"/>
      <c r="C1752" s="929"/>
      <c r="D1752" s="927"/>
      <c r="E1752" s="154" t="s">
        <v>1085</v>
      </c>
      <c r="F1752" s="10" t="s">
        <v>2310</v>
      </c>
      <c r="G1752" s="156">
        <v>1</v>
      </c>
      <c r="H1752" s="927"/>
      <c r="I1752" s="15" t="s">
        <v>2308</v>
      </c>
      <c r="J1752" s="17" t="s">
        <v>2309</v>
      </c>
      <c r="K1752" s="994"/>
      <c r="L1752" s="943"/>
      <c r="M1752" s="943"/>
    </row>
    <row r="1753" spans="1:13" s="3" customFormat="1" ht="11.25" x14ac:dyDescent="0.25">
      <c r="A1753" s="927"/>
      <c r="B1753" s="928"/>
      <c r="C1753" s="929"/>
      <c r="D1753" s="927"/>
      <c r="E1753" s="154" t="s">
        <v>2087</v>
      </c>
      <c r="F1753" s="10" t="s">
        <v>2311</v>
      </c>
      <c r="G1753" s="156">
        <v>2</v>
      </c>
      <c r="H1753" s="927"/>
      <c r="I1753" s="15" t="s">
        <v>1987</v>
      </c>
      <c r="J1753" s="17">
        <v>649912</v>
      </c>
      <c r="K1753" s="994"/>
      <c r="L1753" s="943"/>
      <c r="M1753" s="943"/>
    </row>
    <row r="1754" spans="1:13" s="3" customFormat="1" ht="11.25" x14ac:dyDescent="0.25">
      <c r="A1754" s="927"/>
      <c r="B1754" s="928"/>
      <c r="C1754" s="929"/>
      <c r="D1754" s="927"/>
      <c r="E1754" s="154" t="s">
        <v>5821</v>
      </c>
      <c r="F1754" s="10" t="s">
        <v>2312</v>
      </c>
      <c r="G1754" s="156">
        <v>1</v>
      </c>
      <c r="H1754" s="927"/>
      <c r="I1754" s="15" t="s">
        <v>1987</v>
      </c>
      <c r="J1754" s="17">
        <v>682991</v>
      </c>
      <c r="K1754" s="994"/>
      <c r="L1754" s="943"/>
      <c r="M1754" s="943"/>
    </row>
    <row r="1755" spans="1:13" s="3" customFormat="1" ht="11.25" x14ac:dyDescent="0.25">
      <c r="A1755" s="927"/>
      <c r="B1755" s="928"/>
      <c r="C1755" s="929"/>
      <c r="D1755" s="927"/>
      <c r="E1755" s="154" t="s">
        <v>1085</v>
      </c>
      <c r="F1755" s="60" t="s">
        <v>2312</v>
      </c>
      <c r="G1755" s="80">
        <v>1</v>
      </c>
      <c r="H1755" s="927"/>
      <c r="I1755" s="15" t="s">
        <v>1987</v>
      </c>
      <c r="J1755" s="17">
        <v>682992</v>
      </c>
      <c r="K1755" s="994"/>
      <c r="L1755" s="943"/>
      <c r="M1755" s="943"/>
    </row>
    <row r="1756" spans="1:13" s="3" customFormat="1" ht="11.25" x14ac:dyDescent="0.25">
      <c r="A1756" s="927"/>
      <c r="B1756" s="928"/>
      <c r="C1756" s="929"/>
      <c r="D1756" s="927"/>
      <c r="E1756" s="154" t="s">
        <v>5821</v>
      </c>
      <c r="F1756" s="60" t="s">
        <v>2313</v>
      </c>
      <c r="G1756" s="80">
        <v>19</v>
      </c>
      <c r="H1756" s="927"/>
      <c r="I1756" s="15" t="s">
        <v>1050</v>
      </c>
      <c r="J1756" s="17"/>
      <c r="K1756" s="994"/>
      <c r="L1756" s="943"/>
      <c r="M1756" s="943"/>
    </row>
    <row r="1757" spans="1:13" s="3" customFormat="1" ht="11.25" x14ac:dyDescent="0.25">
      <c r="A1757" s="927"/>
      <c r="B1757" s="928"/>
      <c r="C1757" s="929"/>
      <c r="D1757" s="927"/>
      <c r="E1757" s="154" t="s">
        <v>5821</v>
      </c>
      <c r="F1757" s="60" t="s">
        <v>2314</v>
      </c>
      <c r="G1757" s="80">
        <v>18</v>
      </c>
      <c r="H1757" s="927"/>
      <c r="I1757" s="15" t="s">
        <v>2308</v>
      </c>
      <c r="J1757" s="17"/>
      <c r="K1757" s="994"/>
      <c r="L1757" s="943"/>
      <c r="M1757" s="943"/>
    </row>
    <row r="1758" spans="1:13" s="3" customFormat="1" ht="11.25" x14ac:dyDescent="0.25">
      <c r="A1758" s="927"/>
      <c r="B1758" s="928"/>
      <c r="C1758" s="929"/>
      <c r="D1758" s="927"/>
      <c r="E1758" s="154" t="s">
        <v>5821</v>
      </c>
      <c r="F1758" s="60" t="s">
        <v>2315</v>
      </c>
      <c r="G1758" s="80">
        <v>9</v>
      </c>
      <c r="H1758" s="927"/>
      <c r="I1758" s="15" t="s">
        <v>2308</v>
      </c>
      <c r="J1758" s="17"/>
      <c r="K1758" s="994"/>
      <c r="L1758" s="943"/>
      <c r="M1758" s="943"/>
    </row>
    <row r="1759" spans="1:13" s="3" customFormat="1" ht="22.5" x14ac:dyDescent="0.25">
      <c r="A1759" s="927"/>
      <c r="B1759" s="928"/>
      <c r="C1759" s="929"/>
      <c r="D1759" s="927"/>
      <c r="E1759" s="154" t="s">
        <v>5821</v>
      </c>
      <c r="F1759" s="60" t="s">
        <v>2316</v>
      </c>
      <c r="G1759" s="80">
        <v>20</v>
      </c>
      <c r="H1759" s="927"/>
      <c r="I1759" s="15" t="s">
        <v>1118</v>
      </c>
      <c r="J1759" s="17" t="s">
        <v>2317</v>
      </c>
      <c r="K1759" s="994"/>
      <c r="L1759" s="943"/>
      <c r="M1759" s="943"/>
    </row>
    <row r="1760" spans="1:13" s="3" customFormat="1" ht="11.25" x14ac:dyDescent="0.25">
      <c r="A1760" s="927"/>
      <c r="B1760" s="928"/>
      <c r="C1760" s="929"/>
      <c r="D1760" s="927"/>
      <c r="E1760" s="154" t="s">
        <v>5821</v>
      </c>
      <c r="F1760" s="60" t="s">
        <v>2318</v>
      </c>
      <c r="G1760" s="80">
        <v>13</v>
      </c>
      <c r="H1760" s="927"/>
      <c r="I1760" s="15" t="s">
        <v>1050</v>
      </c>
      <c r="J1760" s="17"/>
      <c r="K1760" s="994"/>
      <c r="L1760" s="943"/>
      <c r="M1760" s="943"/>
    </row>
    <row r="1761" spans="1:13" s="3" customFormat="1" ht="11.25" x14ac:dyDescent="0.25">
      <c r="A1761" s="927"/>
      <c r="B1761" s="928"/>
      <c r="C1761" s="929"/>
      <c r="D1761" s="927"/>
      <c r="E1761" s="154" t="s">
        <v>5821</v>
      </c>
      <c r="F1761" s="60" t="s">
        <v>2319</v>
      </c>
      <c r="G1761" s="80">
        <v>22</v>
      </c>
      <c r="H1761" s="927"/>
      <c r="I1761" s="15" t="s">
        <v>2320</v>
      </c>
      <c r="J1761" s="17" t="s">
        <v>2321</v>
      </c>
      <c r="K1761" s="994"/>
      <c r="L1761" s="943"/>
      <c r="M1761" s="943"/>
    </row>
    <row r="1762" spans="1:13" s="3" customFormat="1" ht="11.25" x14ac:dyDescent="0.25">
      <c r="A1762" s="927" t="s">
        <v>7486</v>
      </c>
      <c r="B1762" s="928" t="s">
        <v>6727</v>
      </c>
      <c r="C1762" s="929" t="s">
        <v>5821</v>
      </c>
      <c r="D1762" s="927" t="s">
        <v>4742</v>
      </c>
      <c r="E1762" s="154" t="s">
        <v>2251</v>
      </c>
      <c r="F1762" s="10" t="s">
        <v>2322</v>
      </c>
      <c r="G1762" s="156">
        <v>10</v>
      </c>
      <c r="H1762" s="927" t="s">
        <v>6682</v>
      </c>
      <c r="I1762" s="10" t="s">
        <v>2006</v>
      </c>
      <c r="J1762" s="17" t="s">
        <v>2323</v>
      </c>
      <c r="K1762" s="994">
        <v>1</v>
      </c>
      <c r="L1762" s="943"/>
      <c r="M1762" s="943"/>
    </row>
    <row r="1763" spans="1:13" s="3" customFormat="1" ht="11.25" x14ac:dyDescent="0.25">
      <c r="A1763" s="927"/>
      <c r="B1763" s="928"/>
      <c r="C1763" s="929"/>
      <c r="D1763" s="927"/>
      <c r="E1763" s="154" t="s">
        <v>2251</v>
      </c>
      <c r="F1763" s="60" t="s">
        <v>2324</v>
      </c>
      <c r="G1763" s="80">
        <v>53</v>
      </c>
      <c r="H1763" s="927"/>
      <c r="I1763" s="15" t="s">
        <v>2006</v>
      </c>
      <c r="J1763" s="17" t="s">
        <v>2325</v>
      </c>
      <c r="K1763" s="994"/>
      <c r="L1763" s="943"/>
      <c r="M1763" s="943"/>
    </row>
    <row r="1764" spans="1:13" s="2" customFormat="1" ht="11.25" x14ac:dyDescent="0.25">
      <c r="A1764" s="927"/>
      <c r="B1764" s="928"/>
      <c r="C1764" s="929"/>
      <c r="D1764" s="927"/>
      <c r="E1764" s="154" t="s">
        <v>1085</v>
      </c>
      <c r="F1764" s="60" t="s">
        <v>2324</v>
      </c>
      <c r="G1764" s="80">
        <v>5</v>
      </c>
      <c r="H1764" s="927"/>
      <c r="I1764" s="15" t="s">
        <v>2006</v>
      </c>
      <c r="J1764" s="17" t="s">
        <v>2325</v>
      </c>
      <c r="K1764" s="994"/>
      <c r="L1764" s="943"/>
      <c r="M1764" s="943"/>
    </row>
    <row r="1765" spans="1:13" s="3" customFormat="1" ht="11.25" x14ac:dyDescent="0.25">
      <c r="A1765" s="927"/>
      <c r="B1765" s="928"/>
      <c r="C1765" s="929"/>
      <c r="D1765" s="927"/>
      <c r="E1765" s="154" t="s">
        <v>2251</v>
      </c>
      <c r="F1765" s="60" t="s">
        <v>2326</v>
      </c>
      <c r="G1765" s="81">
        <v>729</v>
      </c>
      <c r="H1765" s="927"/>
      <c r="I1765" s="15" t="s">
        <v>2006</v>
      </c>
      <c r="J1765" s="17" t="s">
        <v>2327</v>
      </c>
      <c r="K1765" s="994"/>
      <c r="L1765" s="943"/>
      <c r="M1765" s="943"/>
    </row>
    <row r="1766" spans="1:13" s="2" customFormat="1" ht="11.25" x14ac:dyDescent="0.25">
      <c r="A1766" s="927"/>
      <c r="B1766" s="928"/>
      <c r="C1766" s="929"/>
      <c r="D1766" s="927"/>
      <c r="E1766" s="154" t="s">
        <v>1085</v>
      </c>
      <c r="F1766" s="60" t="s">
        <v>2326</v>
      </c>
      <c r="G1766" s="81">
        <v>56</v>
      </c>
      <c r="H1766" s="927"/>
      <c r="I1766" s="15" t="s">
        <v>2006</v>
      </c>
      <c r="J1766" s="17" t="s">
        <v>2327</v>
      </c>
      <c r="K1766" s="994"/>
      <c r="L1766" s="943"/>
      <c r="M1766" s="943"/>
    </row>
    <row r="1767" spans="1:13" s="3" customFormat="1" ht="11.25" x14ac:dyDescent="0.25">
      <c r="A1767" s="927"/>
      <c r="B1767" s="928"/>
      <c r="C1767" s="929"/>
      <c r="D1767" s="927"/>
      <c r="E1767" s="154" t="s">
        <v>2046</v>
      </c>
      <c r="F1767" s="60" t="s">
        <v>2326</v>
      </c>
      <c r="G1767" s="81">
        <v>14</v>
      </c>
      <c r="H1767" s="927"/>
      <c r="I1767" s="15" t="s">
        <v>2006</v>
      </c>
      <c r="J1767" s="17" t="s">
        <v>2327</v>
      </c>
      <c r="K1767" s="994"/>
      <c r="L1767" s="943"/>
      <c r="M1767" s="943"/>
    </row>
    <row r="1768" spans="1:13" s="3" customFormat="1" ht="11.25" x14ac:dyDescent="0.25">
      <c r="A1768" s="927"/>
      <c r="B1768" s="928"/>
      <c r="C1768" s="929"/>
      <c r="D1768" s="927"/>
      <c r="E1768" s="154" t="s">
        <v>2251</v>
      </c>
      <c r="F1768" s="60" t="s">
        <v>2328</v>
      </c>
      <c r="G1768" s="81">
        <v>50</v>
      </c>
      <c r="H1768" s="927"/>
      <c r="I1768" s="15" t="s">
        <v>2006</v>
      </c>
      <c r="J1768" s="17" t="s">
        <v>2329</v>
      </c>
      <c r="K1768" s="994"/>
      <c r="L1768" s="943"/>
      <c r="M1768" s="943"/>
    </row>
    <row r="1769" spans="1:13" s="3" customFormat="1" ht="11.25" x14ac:dyDescent="0.25">
      <c r="A1769" s="927"/>
      <c r="B1769" s="928"/>
      <c r="C1769" s="929"/>
      <c r="D1769" s="927"/>
      <c r="E1769" s="154" t="s">
        <v>2251</v>
      </c>
      <c r="F1769" s="60" t="s">
        <v>2330</v>
      </c>
      <c r="G1769" s="81">
        <v>20</v>
      </c>
      <c r="H1769" s="927"/>
      <c r="I1769" s="15" t="s">
        <v>2006</v>
      </c>
      <c r="J1769" s="17" t="s">
        <v>2331</v>
      </c>
      <c r="K1769" s="994"/>
      <c r="L1769" s="943"/>
      <c r="M1769" s="943"/>
    </row>
    <row r="1770" spans="1:13" s="4" customFormat="1" ht="11.25" x14ac:dyDescent="0.25">
      <c r="A1770" s="927"/>
      <c r="B1770" s="928"/>
      <c r="C1770" s="929"/>
      <c r="D1770" s="927"/>
      <c r="E1770" s="154" t="s">
        <v>2255</v>
      </c>
      <c r="F1770" s="60" t="s">
        <v>2330</v>
      </c>
      <c r="G1770" s="81">
        <v>2</v>
      </c>
      <c r="H1770" s="927"/>
      <c r="I1770" s="15" t="s">
        <v>1050</v>
      </c>
      <c r="J1770" s="17"/>
      <c r="K1770" s="994"/>
      <c r="L1770" s="943"/>
      <c r="M1770" s="943"/>
    </row>
    <row r="1771" spans="1:13" s="4" customFormat="1" ht="11.25" x14ac:dyDescent="0.25">
      <c r="A1771" s="927"/>
      <c r="B1771" s="928"/>
      <c r="C1771" s="929"/>
      <c r="D1771" s="927"/>
      <c r="E1771" s="154" t="s">
        <v>2251</v>
      </c>
      <c r="F1771" s="60" t="s">
        <v>2332</v>
      </c>
      <c r="G1771" s="81">
        <v>5</v>
      </c>
      <c r="H1771" s="927"/>
      <c r="I1771" s="15" t="s">
        <v>2006</v>
      </c>
      <c r="J1771" s="17" t="s">
        <v>2333</v>
      </c>
      <c r="K1771" s="994"/>
      <c r="L1771" s="943"/>
      <c r="M1771" s="943"/>
    </row>
    <row r="1772" spans="1:13" s="4" customFormat="1" ht="11.25" x14ac:dyDescent="0.25">
      <c r="A1772" s="927"/>
      <c r="B1772" s="928"/>
      <c r="C1772" s="929"/>
      <c r="D1772" s="927"/>
      <c r="E1772" s="154" t="s">
        <v>2251</v>
      </c>
      <c r="F1772" s="60" t="s">
        <v>2334</v>
      </c>
      <c r="G1772" s="81">
        <v>5</v>
      </c>
      <c r="H1772" s="927"/>
      <c r="I1772" s="15" t="s">
        <v>2006</v>
      </c>
      <c r="J1772" s="17" t="s">
        <v>2335</v>
      </c>
      <c r="K1772" s="994"/>
      <c r="L1772" s="943"/>
      <c r="M1772" s="943"/>
    </row>
    <row r="1773" spans="1:13" s="3" customFormat="1" ht="11.25" x14ac:dyDescent="0.25">
      <c r="A1773" s="927"/>
      <c r="B1773" s="928"/>
      <c r="C1773" s="929"/>
      <c r="D1773" s="927"/>
      <c r="E1773" s="154" t="s">
        <v>2046</v>
      </c>
      <c r="F1773" s="60" t="s">
        <v>2334</v>
      </c>
      <c r="G1773" s="81">
        <v>5</v>
      </c>
      <c r="H1773" s="927"/>
      <c r="I1773" s="15" t="s">
        <v>2006</v>
      </c>
      <c r="J1773" s="17" t="s">
        <v>2335</v>
      </c>
      <c r="K1773" s="994"/>
      <c r="L1773" s="943"/>
      <c r="M1773" s="943"/>
    </row>
    <row r="1774" spans="1:13" s="3" customFormat="1" ht="11.25" x14ac:dyDescent="0.25">
      <c r="A1774" s="927"/>
      <c r="B1774" s="928"/>
      <c r="C1774" s="929"/>
      <c r="D1774" s="927"/>
      <c r="E1774" s="154" t="s">
        <v>2251</v>
      </c>
      <c r="F1774" s="60" t="s">
        <v>2336</v>
      </c>
      <c r="G1774" s="81">
        <v>9</v>
      </c>
      <c r="H1774" s="927"/>
      <c r="I1774" s="15" t="s">
        <v>1050</v>
      </c>
      <c r="J1774" s="17" t="s">
        <v>2337</v>
      </c>
      <c r="K1774" s="994"/>
      <c r="L1774" s="943"/>
      <c r="M1774" s="943"/>
    </row>
    <row r="1775" spans="1:13" s="3" customFormat="1" ht="11.25" x14ac:dyDescent="0.25">
      <c r="A1775" s="927"/>
      <c r="B1775" s="928"/>
      <c r="C1775" s="929"/>
      <c r="D1775" s="927"/>
      <c r="E1775" s="154" t="s">
        <v>2251</v>
      </c>
      <c r="F1775" s="60" t="s">
        <v>2338</v>
      </c>
      <c r="G1775" s="81">
        <v>795</v>
      </c>
      <c r="H1775" s="927"/>
      <c r="I1775" s="15" t="s">
        <v>2006</v>
      </c>
      <c r="J1775" s="17" t="s">
        <v>2339</v>
      </c>
      <c r="K1775" s="994"/>
      <c r="L1775" s="943"/>
      <c r="M1775" s="943"/>
    </row>
    <row r="1776" spans="1:13" s="3" customFormat="1" ht="11.25" x14ac:dyDescent="0.25">
      <c r="A1776" s="927"/>
      <c r="B1776" s="928"/>
      <c r="C1776" s="929"/>
      <c r="D1776" s="927"/>
      <c r="E1776" s="154" t="s">
        <v>2255</v>
      </c>
      <c r="F1776" s="60" t="s">
        <v>2338</v>
      </c>
      <c r="G1776" s="81">
        <v>45</v>
      </c>
      <c r="H1776" s="927"/>
      <c r="I1776" s="15" t="s">
        <v>2006</v>
      </c>
      <c r="J1776" s="17" t="s">
        <v>2339</v>
      </c>
      <c r="K1776" s="994"/>
      <c r="L1776" s="943"/>
      <c r="M1776" s="943"/>
    </row>
    <row r="1777" spans="1:13" s="3" customFormat="1" ht="11.25" x14ac:dyDescent="0.25">
      <c r="A1777" s="927"/>
      <c r="B1777" s="928"/>
      <c r="C1777" s="929"/>
      <c r="D1777" s="927"/>
      <c r="E1777" s="154" t="s">
        <v>2251</v>
      </c>
      <c r="F1777" s="60" t="s">
        <v>2340</v>
      </c>
      <c r="G1777" s="81">
        <v>795</v>
      </c>
      <c r="H1777" s="927"/>
      <c r="I1777" s="15" t="s">
        <v>2006</v>
      </c>
      <c r="J1777" s="17" t="s">
        <v>2341</v>
      </c>
      <c r="K1777" s="994"/>
      <c r="L1777" s="943"/>
      <c r="M1777" s="943"/>
    </row>
    <row r="1778" spans="1:13" s="3" customFormat="1" ht="11.25" x14ac:dyDescent="0.25">
      <c r="A1778" s="927"/>
      <c r="B1778" s="928"/>
      <c r="C1778" s="929"/>
      <c r="D1778" s="927"/>
      <c r="E1778" s="154" t="s">
        <v>2255</v>
      </c>
      <c r="F1778" s="60" t="s">
        <v>2340</v>
      </c>
      <c r="G1778" s="81">
        <v>43</v>
      </c>
      <c r="H1778" s="927"/>
      <c r="I1778" s="15" t="s">
        <v>2006</v>
      </c>
      <c r="J1778" s="17" t="s">
        <v>2341</v>
      </c>
      <c r="K1778" s="994"/>
      <c r="L1778" s="943"/>
      <c r="M1778" s="943"/>
    </row>
    <row r="1779" spans="1:13" s="3" customFormat="1" ht="11.25" x14ac:dyDescent="0.25">
      <c r="A1779" s="927"/>
      <c r="B1779" s="928"/>
      <c r="C1779" s="929"/>
      <c r="D1779" s="927"/>
      <c r="E1779" s="154" t="s">
        <v>2251</v>
      </c>
      <c r="F1779" s="60" t="s">
        <v>2342</v>
      </c>
      <c r="G1779" s="81">
        <v>27</v>
      </c>
      <c r="H1779" s="927"/>
      <c r="I1779" s="15" t="s">
        <v>2006</v>
      </c>
      <c r="J1779" s="17" t="s">
        <v>2343</v>
      </c>
      <c r="K1779" s="994"/>
      <c r="L1779" s="943"/>
      <c r="M1779" s="943"/>
    </row>
    <row r="1780" spans="1:13" s="3" customFormat="1" ht="11.25" x14ac:dyDescent="0.25">
      <c r="A1780" s="927"/>
      <c r="B1780" s="928"/>
      <c r="C1780" s="929"/>
      <c r="D1780" s="927"/>
      <c r="E1780" s="154" t="s">
        <v>2251</v>
      </c>
      <c r="F1780" s="60" t="s">
        <v>2344</v>
      </c>
      <c r="G1780" s="81">
        <v>3</v>
      </c>
      <c r="H1780" s="927"/>
      <c r="I1780" s="15" t="s">
        <v>2006</v>
      </c>
      <c r="J1780" s="17" t="s">
        <v>2345</v>
      </c>
      <c r="K1780" s="994"/>
      <c r="L1780" s="943"/>
      <c r="M1780" s="943"/>
    </row>
    <row r="1781" spans="1:13" s="3" customFormat="1" ht="11.25" x14ac:dyDescent="0.25">
      <c r="A1781" s="927"/>
      <c r="B1781" s="928"/>
      <c r="C1781" s="929"/>
      <c r="D1781" s="927"/>
      <c r="E1781" s="154" t="s">
        <v>2251</v>
      </c>
      <c r="F1781" s="60" t="s">
        <v>2346</v>
      </c>
      <c r="G1781" s="81">
        <v>174</v>
      </c>
      <c r="H1781" s="927"/>
      <c r="I1781" s="15" t="s">
        <v>2006</v>
      </c>
      <c r="J1781" s="17" t="s">
        <v>2347</v>
      </c>
      <c r="K1781" s="994"/>
      <c r="L1781" s="943"/>
      <c r="M1781" s="943"/>
    </row>
    <row r="1782" spans="1:13" s="3" customFormat="1" ht="11.25" x14ac:dyDescent="0.25">
      <c r="A1782" s="927"/>
      <c r="B1782" s="928"/>
      <c r="C1782" s="929"/>
      <c r="D1782" s="927"/>
      <c r="E1782" s="154" t="s">
        <v>2255</v>
      </c>
      <c r="F1782" s="60" t="s">
        <v>2346</v>
      </c>
      <c r="G1782" s="81">
        <v>8</v>
      </c>
      <c r="H1782" s="927"/>
      <c r="I1782" s="15" t="s">
        <v>2006</v>
      </c>
      <c r="J1782" s="17" t="s">
        <v>2347</v>
      </c>
      <c r="K1782" s="994"/>
      <c r="L1782" s="943"/>
      <c r="M1782" s="943"/>
    </row>
    <row r="1783" spans="1:13" s="3" customFormat="1" ht="11.25" x14ac:dyDescent="0.25">
      <c r="A1783" s="927"/>
      <c r="B1783" s="928"/>
      <c r="C1783" s="929"/>
      <c r="D1783" s="927"/>
      <c r="E1783" s="154" t="s">
        <v>2251</v>
      </c>
      <c r="F1783" s="60" t="s">
        <v>2348</v>
      </c>
      <c r="G1783" s="81">
        <v>5</v>
      </c>
      <c r="H1783" s="927"/>
      <c r="I1783" s="15" t="s">
        <v>2006</v>
      </c>
      <c r="J1783" s="17" t="s">
        <v>2349</v>
      </c>
      <c r="K1783" s="994"/>
      <c r="L1783" s="943"/>
      <c r="M1783" s="943"/>
    </row>
    <row r="1784" spans="1:13" s="3" customFormat="1" ht="11.25" x14ac:dyDescent="0.25">
      <c r="A1784" s="927"/>
      <c r="B1784" s="928"/>
      <c r="C1784" s="929"/>
      <c r="D1784" s="927"/>
      <c r="E1784" s="154" t="s">
        <v>2255</v>
      </c>
      <c r="F1784" s="60" t="s">
        <v>2348</v>
      </c>
      <c r="G1784" s="81">
        <v>4</v>
      </c>
      <c r="H1784" s="927"/>
      <c r="I1784" s="15" t="s">
        <v>2006</v>
      </c>
      <c r="J1784" s="17" t="s">
        <v>2349</v>
      </c>
      <c r="K1784" s="994"/>
      <c r="L1784" s="943"/>
      <c r="M1784" s="943"/>
    </row>
    <row r="1785" spans="1:13" s="4" customFormat="1" ht="11.25" x14ac:dyDescent="0.25">
      <c r="A1785" s="927"/>
      <c r="B1785" s="928"/>
      <c r="C1785" s="929"/>
      <c r="D1785" s="927"/>
      <c r="E1785" s="154" t="s">
        <v>2251</v>
      </c>
      <c r="F1785" s="60" t="s">
        <v>2350</v>
      </c>
      <c r="G1785" s="81">
        <v>20</v>
      </c>
      <c r="H1785" s="927"/>
      <c r="I1785" s="15" t="s">
        <v>2006</v>
      </c>
      <c r="J1785" s="17" t="s">
        <v>2347</v>
      </c>
      <c r="K1785" s="994"/>
      <c r="L1785" s="943"/>
      <c r="M1785" s="943"/>
    </row>
    <row r="1786" spans="1:13" s="4" customFormat="1" ht="11.25" x14ac:dyDescent="0.25">
      <c r="A1786" s="927"/>
      <c r="B1786" s="928"/>
      <c r="C1786" s="929"/>
      <c r="D1786" s="927"/>
      <c r="E1786" s="154" t="s">
        <v>2251</v>
      </c>
      <c r="F1786" s="60" t="s">
        <v>2351</v>
      </c>
      <c r="G1786" s="81">
        <v>3</v>
      </c>
      <c r="H1786" s="927"/>
      <c r="I1786" s="15" t="s">
        <v>2006</v>
      </c>
      <c r="J1786" s="17" t="s">
        <v>2349</v>
      </c>
      <c r="K1786" s="994"/>
      <c r="L1786" s="943"/>
      <c r="M1786" s="943"/>
    </row>
    <row r="1787" spans="1:13" s="3" customFormat="1" ht="11.25" x14ac:dyDescent="0.25">
      <c r="A1787" s="927"/>
      <c r="B1787" s="928"/>
      <c r="C1787" s="929"/>
      <c r="D1787" s="927"/>
      <c r="E1787" s="154" t="s">
        <v>2255</v>
      </c>
      <c r="F1787" s="60" t="s">
        <v>2352</v>
      </c>
      <c r="G1787" s="81">
        <v>4</v>
      </c>
      <c r="H1787" s="927"/>
      <c r="I1787" s="15" t="s">
        <v>2006</v>
      </c>
      <c r="J1787" s="17" t="s">
        <v>2353</v>
      </c>
      <c r="K1787" s="994"/>
      <c r="L1787" s="943"/>
      <c r="M1787" s="943"/>
    </row>
    <row r="1788" spans="1:13" s="3" customFormat="1" ht="11.25" x14ac:dyDescent="0.25">
      <c r="A1788" s="927"/>
      <c r="B1788" s="928"/>
      <c r="C1788" s="929"/>
      <c r="D1788" s="927"/>
      <c r="E1788" s="154" t="s">
        <v>2251</v>
      </c>
      <c r="F1788" s="60" t="s">
        <v>2354</v>
      </c>
      <c r="G1788" s="81">
        <v>232</v>
      </c>
      <c r="H1788" s="927"/>
      <c r="I1788" s="15" t="s">
        <v>2006</v>
      </c>
      <c r="J1788" s="17" t="s">
        <v>2355</v>
      </c>
      <c r="K1788" s="994"/>
      <c r="L1788" s="943"/>
      <c r="M1788" s="943"/>
    </row>
    <row r="1789" spans="1:13" s="3" customFormat="1" ht="11.25" x14ac:dyDescent="0.25">
      <c r="A1789" s="927"/>
      <c r="B1789" s="928"/>
      <c r="C1789" s="929"/>
      <c r="D1789" s="927"/>
      <c r="E1789" s="154" t="s">
        <v>1085</v>
      </c>
      <c r="F1789" s="60" t="s">
        <v>2354</v>
      </c>
      <c r="G1789" s="81">
        <v>29</v>
      </c>
      <c r="H1789" s="927"/>
      <c r="I1789" s="15" t="s">
        <v>2006</v>
      </c>
      <c r="J1789" s="17" t="s">
        <v>2355</v>
      </c>
      <c r="K1789" s="994"/>
      <c r="L1789" s="943"/>
      <c r="M1789" s="943"/>
    </row>
    <row r="1790" spans="1:13" s="3" customFormat="1" ht="11.25" x14ac:dyDescent="0.25">
      <c r="A1790" s="927"/>
      <c r="B1790" s="928"/>
      <c r="C1790" s="929"/>
      <c r="D1790" s="927"/>
      <c r="E1790" s="154" t="s">
        <v>2251</v>
      </c>
      <c r="F1790" s="10" t="s">
        <v>2356</v>
      </c>
      <c r="G1790" s="156">
        <v>200</v>
      </c>
      <c r="H1790" s="927"/>
      <c r="I1790" s="15" t="s">
        <v>2006</v>
      </c>
      <c r="J1790" s="17" t="s">
        <v>2357</v>
      </c>
      <c r="K1790" s="994"/>
      <c r="L1790" s="943"/>
      <c r="M1790" s="943"/>
    </row>
    <row r="1791" spans="1:13" s="3" customFormat="1" ht="11.25" x14ac:dyDescent="0.25">
      <c r="A1791" s="927"/>
      <c r="B1791" s="928"/>
      <c r="C1791" s="929"/>
      <c r="D1791" s="927"/>
      <c r="E1791" s="154" t="s">
        <v>2251</v>
      </c>
      <c r="F1791" s="10" t="s">
        <v>2358</v>
      </c>
      <c r="G1791" s="156">
        <v>19</v>
      </c>
      <c r="H1791" s="927"/>
      <c r="I1791" s="15" t="s">
        <v>2006</v>
      </c>
      <c r="J1791" s="17" t="s">
        <v>2359</v>
      </c>
      <c r="K1791" s="994"/>
      <c r="L1791" s="943"/>
      <c r="M1791" s="943"/>
    </row>
    <row r="1792" spans="1:13" s="3" customFormat="1" ht="11.25" x14ac:dyDescent="0.25">
      <c r="A1792" s="927"/>
      <c r="B1792" s="928"/>
      <c r="C1792" s="929"/>
      <c r="D1792" s="927"/>
      <c r="E1792" s="154" t="s">
        <v>1085</v>
      </c>
      <c r="F1792" s="10" t="s">
        <v>2358</v>
      </c>
      <c r="G1792" s="156">
        <v>84</v>
      </c>
      <c r="H1792" s="927"/>
      <c r="I1792" s="15" t="s">
        <v>2006</v>
      </c>
      <c r="J1792" s="17" t="s">
        <v>2359</v>
      </c>
      <c r="K1792" s="994"/>
      <c r="L1792" s="943"/>
      <c r="M1792" s="943"/>
    </row>
    <row r="1793" spans="1:13" s="3" customFormat="1" ht="11.25" x14ac:dyDescent="0.25">
      <c r="A1793" s="927"/>
      <c r="B1793" s="928"/>
      <c r="C1793" s="929"/>
      <c r="D1793" s="927"/>
      <c r="E1793" s="154" t="s">
        <v>2251</v>
      </c>
      <c r="F1793" s="60" t="s">
        <v>2360</v>
      </c>
      <c r="G1793" s="80">
        <v>3</v>
      </c>
      <c r="H1793" s="927"/>
      <c r="I1793" s="15" t="s">
        <v>2006</v>
      </c>
      <c r="J1793" s="17" t="s">
        <v>2361</v>
      </c>
      <c r="K1793" s="994"/>
      <c r="L1793" s="943"/>
      <c r="M1793" s="943"/>
    </row>
    <row r="1794" spans="1:13" s="4" customFormat="1" ht="11.25" x14ac:dyDescent="0.25">
      <c r="A1794" s="927"/>
      <c r="B1794" s="928"/>
      <c r="C1794" s="929"/>
      <c r="D1794" s="927"/>
      <c r="E1794" s="154" t="s">
        <v>1085</v>
      </c>
      <c r="F1794" s="60" t="s">
        <v>2362</v>
      </c>
      <c r="G1794" s="80">
        <v>12</v>
      </c>
      <c r="H1794" s="927"/>
      <c r="I1794" s="15" t="s">
        <v>2006</v>
      </c>
      <c r="J1794" s="17" t="s">
        <v>2359</v>
      </c>
      <c r="K1794" s="994"/>
      <c r="L1794" s="943"/>
      <c r="M1794" s="943"/>
    </row>
    <row r="1795" spans="1:13" s="3" customFormat="1" ht="11.25" x14ac:dyDescent="0.25">
      <c r="A1795" s="927"/>
      <c r="B1795" s="928"/>
      <c r="C1795" s="929"/>
      <c r="D1795" s="927"/>
      <c r="E1795" s="154" t="s">
        <v>2251</v>
      </c>
      <c r="F1795" s="60" t="s">
        <v>2363</v>
      </c>
      <c r="G1795" s="95">
        <v>3</v>
      </c>
      <c r="H1795" s="927"/>
      <c r="I1795" s="20" t="s">
        <v>2006</v>
      </c>
      <c r="J1795" s="19" t="s">
        <v>2364</v>
      </c>
      <c r="K1795" s="994"/>
      <c r="L1795" s="943"/>
      <c r="M1795" s="943"/>
    </row>
    <row r="1796" spans="1:13" s="3" customFormat="1" ht="11.25" x14ac:dyDescent="0.25">
      <c r="A1796" s="927"/>
      <c r="B1796" s="928"/>
      <c r="C1796" s="929"/>
      <c r="D1796" s="927"/>
      <c r="E1796" s="154" t="s">
        <v>2251</v>
      </c>
      <c r="F1796" s="61" t="s">
        <v>2365</v>
      </c>
      <c r="G1796" s="95">
        <v>3</v>
      </c>
      <c r="H1796" s="927"/>
      <c r="I1796" s="20" t="s">
        <v>2006</v>
      </c>
      <c r="J1796" s="21" t="s">
        <v>2366</v>
      </c>
      <c r="K1796" s="994"/>
      <c r="L1796" s="943"/>
      <c r="M1796" s="943"/>
    </row>
    <row r="1797" spans="1:13" s="3" customFormat="1" ht="22.5" x14ac:dyDescent="0.25">
      <c r="A1797" s="927"/>
      <c r="B1797" s="928"/>
      <c r="C1797" s="929"/>
      <c r="D1797" s="927"/>
      <c r="E1797" s="154" t="s">
        <v>2367</v>
      </c>
      <c r="F1797" s="61" t="s">
        <v>2368</v>
      </c>
      <c r="G1797" s="95">
        <v>46</v>
      </c>
      <c r="H1797" s="927"/>
      <c r="I1797" s="20" t="s">
        <v>2006</v>
      </c>
      <c r="J1797" s="21" t="s">
        <v>2369</v>
      </c>
      <c r="K1797" s="994"/>
      <c r="L1797" s="943"/>
      <c r="M1797" s="943"/>
    </row>
    <row r="1798" spans="1:13" s="3" customFormat="1" ht="22.5" x14ac:dyDescent="0.25">
      <c r="A1798" s="927"/>
      <c r="B1798" s="928"/>
      <c r="C1798" s="929"/>
      <c r="D1798" s="927"/>
      <c r="E1798" s="154" t="s">
        <v>2367</v>
      </c>
      <c r="F1798" s="61" t="s">
        <v>2370</v>
      </c>
      <c r="G1798" s="95">
        <v>4</v>
      </c>
      <c r="H1798" s="927"/>
      <c r="I1798" s="20" t="s">
        <v>1876</v>
      </c>
      <c r="J1798" s="13">
        <v>6709</v>
      </c>
      <c r="K1798" s="994"/>
      <c r="L1798" s="943"/>
      <c r="M1798" s="943"/>
    </row>
    <row r="1799" spans="1:13" s="3" customFormat="1" ht="22.5" x14ac:dyDescent="0.25">
      <c r="A1799" s="927"/>
      <c r="B1799" s="928"/>
      <c r="C1799" s="929"/>
      <c r="D1799" s="927"/>
      <c r="E1799" s="154" t="s">
        <v>2367</v>
      </c>
      <c r="F1799" s="61" t="s">
        <v>2371</v>
      </c>
      <c r="G1799" s="95">
        <v>8</v>
      </c>
      <c r="H1799" s="927"/>
      <c r="I1799" s="23" t="s">
        <v>1876</v>
      </c>
      <c r="J1799" s="13">
        <v>2630</v>
      </c>
      <c r="K1799" s="994"/>
      <c r="L1799" s="943"/>
      <c r="M1799" s="943"/>
    </row>
    <row r="1800" spans="1:13" s="3" customFormat="1" ht="11.25" x14ac:dyDescent="0.25">
      <c r="A1800" s="927"/>
      <c r="B1800" s="928"/>
      <c r="C1800" s="929"/>
      <c r="D1800" s="927"/>
      <c r="E1800" s="154" t="s">
        <v>2012</v>
      </c>
      <c r="F1800" s="61" t="s">
        <v>2372</v>
      </c>
      <c r="G1800" s="95">
        <v>30</v>
      </c>
      <c r="H1800" s="927"/>
      <c r="I1800" s="20" t="s">
        <v>1645</v>
      </c>
      <c r="J1800" s="13" t="s">
        <v>2373</v>
      </c>
      <c r="K1800" s="994"/>
      <c r="L1800" s="943"/>
      <c r="M1800" s="943"/>
    </row>
    <row r="1801" spans="1:13" s="3" customFormat="1" ht="11.25" x14ac:dyDescent="0.25">
      <c r="A1801" s="927"/>
      <c r="B1801" s="928"/>
      <c r="C1801" s="929"/>
      <c r="D1801" s="927"/>
      <c r="E1801" s="154" t="s">
        <v>1085</v>
      </c>
      <c r="F1801" s="61" t="s">
        <v>2372</v>
      </c>
      <c r="G1801" s="161">
        <v>101</v>
      </c>
      <c r="H1801" s="927"/>
      <c r="I1801" s="22" t="s">
        <v>1645</v>
      </c>
      <c r="J1801" s="22" t="s">
        <v>2373</v>
      </c>
      <c r="K1801" s="994"/>
      <c r="L1801" s="943"/>
      <c r="M1801" s="943"/>
    </row>
    <row r="1802" spans="1:13" s="3" customFormat="1" ht="22.5" x14ac:dyDescent="0.25">
      <c r="A1802" s="927"/>
      <c r="B1802" s="928"/>
      <c r="C1802" s="929"/>
      <c r="D1802" s="927"/>
      <c r="E1802" s="154" t="s">
        <v>1085</v>
      </c>
      <c r="F1802" s="61" t="s">
        <v>2374</v>
      </c>
      <c r="G1802" s="161">
        <v>80</v>
      </c>
      <c r="H1802" s="927"/>
      <c r="I1802" s="22" t="s">
        <v>1645</v>
      </c>
      <c r="J1802" s="22" t="s">
        <v>2373</v>
      </c>
      <c r="K1802" s="994"/>
      <c r="L1802" s="943"/>
      <c r="M1802" s="943"/>
    </row>
    <row r="1803" spans="1:13" s="3" customFormat="1" ht="11.25" x14ac:dyDescent="0.25">
      <c r="A1803" s="927"/>
      <c r="B1803" s="928"/>
      <c r="C1803" s="929"/>
      <c r="D1803" s="927"/>
      <c r="E1803" s="154" t="s">
        <v>2012</v>
      </c>
      <c r="F1803" s="61" t="s">
        <v>2375</v>
      </c>
      <c r="G1803" s="161">
        <v>76</v>
      </c>
      <c r="H1803" s="927"/>
      <c r="I1803" s="22" t="s">
        <v>1645</v>
      </c>
      <c r="J1803" s="22" t="s">
        <v>2373</v>
      </c>
      <c r="K1803" s="994"/>
      <c r="L1803" s="943"/>
      <c r="M1803" s="943"/>
    </row>
    <row r="1804" spans="1:13" s="3" customFormat="1" ht="11.25" x14ac:dyDescent="0.25">
      <c r="A1804" s="927"/>
      <c r="B1804" s="928"/>
      <c r="C1804" s="929"/>
      <c r="D1804" s="927"/>
      <c r="E1804" s="154" t="s">
        <v>2012</v>
      </c>
      <c r="F1804" s="61" t="s">
        <v>2376</v>
      </c>
      <c r="G1804" s="161">
        <v>22</v>
      </c>
      <c r="H1804" s="927"/>
      <c r="I1804" s="22" t="s">
        <v>1645</v>
      </c>
      <c r="J1804" s="22" t="s">
        <v>2377</v>
      </c>
      <c r="K1804" s="994"/>
      <c r="L1804" s="943"/>
      <c r="M1804" s="943"/>
    </row>
    <row r="1805" spans="1:13" s="3" customFormat="1" ht="11.25" x14ac:dyDescent="0.25">
      <c r="A1805" s="927"/>
      <c r="B1805" s="928"/>
      <c r="C1805" s="929"/>
      <c r="D1805" s="927"/>
      <c r="E1805" s="154" t="s">
        <v>1085</v>
      </c>
      <c r="F1805" s="61" t="s">
        <v>2376</v>
      </c>
      <c r="G1805" s="161">
        <v>46</v>
      </c>
      <c r="H1805" s="927"/>
      <c r="I1805" s="22" t="s">
        <v>1645</v>
      </c>
      <c r="J1805" s="22" t="s">
        <v>2377</v>
      </c>
      <c r="K1805" s="994"/>
      <c r="L1805" s="943"/>
      <c r="M1805" s="943"/>
    </row>
    <row r="1806" spans="1:13" s="3" customFormat="1" ht="11.25" x14ac:dyDescent="0.25">
      <c r="A1806" s="927"/>
      <c r="B1806" s="928"/>
      <c r="C1806" s="929"/>
      <c r="D1806" s="927"/>
      <c r="E1806" s="154" t="s">
        <v>1085</v>
      </c>
      <c r="F1806" s="61" t="s">
        <v>2378</v>
      </c>
      <c r="G1806" s="161">
        <v>12</v>
      </c>
      <c r="H1806" s="927"/>
      <c r="I1806" s="22" t="s">
        <v>2379</v>
      </c>
      <c r="J1806" s="22" t="s">
        <v>2380</v>
      </c>
      <c r="K1806" s="994"/>
      <c r="L1806" s="943"/>
      <c r="M1806" s="943"/>
    </row>
    <row r="1807" spans="1:13" s="3" customFormat="1" ht="11.25" x14ac:dyDescent="0.25">
      <c r="A1807" s="927"/>
      <c r="B1807" s="928"/>
      <c r="C1807" s="929"/>
      <c r="D1807" s="927"/>
      <c r="E1807" s="154" t="s">
        <v>2012</v>
      </c>
      <c r="F1807" s="61" t="s">
        <v>2381</v>
      </c>
      <c r="G1807" s="161">
        <v>44</v>
      </c>
      <c r="H1807" s="927"/>
      <c r="I1807" s="22" t="s">
        <v>2379</v>
      </c>
      <c r="J1807" s="22" t="s">
        <v>2380</v>
      </c>
      <c r="K1807" s="994"/>
      <c r="L1807" s="943"/>
      <c r="M1807" s="943"/>
    </row>
    <row r="1808" spans="1:13" s="3" customFormat="1" ht="11.25" x14ac:dyDescent="0.25">
      <c r="A1808" s="927"/>
      <c r="B1808" s="928"/>
      <c r="C1808" s="929"/>
      <c r="D1808" s="927"/>
      <c r="E1808" s="154" t="s">
        <v>1085</v>
      </c>
      <c r="F1808" s="61" t="s">
        <v>2381</v>
      </c>
      <c r="G1808" s="161">
        <v>29</v>
      </c>
      <c r="H1808" s="927"/>
      <c r="I1808" s="22" t="s">
        <v>2379</v>
      </c>
      <c r="J1808" s="22" t="s">
        <v>2380</v>
      </c>
      <c r="K1808" s="994"/>
      <c r="L1808" s="943"/>
      <c r="M1808" s="943"/>
    </row>
    <row r="1809" spans="1:13" s="3" customFormat="1" ht="11.25" x14ac:dyDescent="0.25">
      <c r="A1809" s="927"/>
      <c r="B1809" s="928"/>
      <c r="C1809" s="929"/>
      <c r="D1809" s="927"/>
      <c r="E1809" s="154" t="s">
        <v>2012</v>
      </c>
      <c r="F1809" s="61" t="s">
        <v>2382</v>
      </c>
      <c r="G1809" s="95">
        <v>24</v>
      </c>
      <c r="H1809" s="927"/>
      <c r="I1809" s="22" t="s">
        <v>1645</v>
      </c>
      <c r="J1809" s="22" t="s">
        <v>2383</v>
      </c>
      <c r="K1809" s="994"/>
      <c r="L1809" s="943"/>
      <c r="M1809" s="943"/>
    </row>
    <row r="1810" spans="1:13" s="3" customFormat="1" ht="11.25" x14ac:dyDescent="0.25">
      <c r="A1810" s="927"/>
      <c r="B1810" s="928"/>
      <c r="C1810" s="929"/>
      <c r="D1810" s="927"/>
      <c r="E1810" s="154" t="s">
        <v>1085</v>
      </c>
      <c r="F1810" s="61" t="s">
        <v>2382</v>
      </c>
      <c r="G1810" s="95">
        <v>72</v>
      </c>
      <c r="H1810" s="927"/>
      <c r="I1810" s="22" t="s">
        <v>1645</v>
      </c>
      <c r="J1810" s="22" t="s">
        <v>2383</v>
      </c>
      <c r="K1810" s="994"/>
      <c r="L1810" s="943"/>
      <c r="M1810" s="943"/>
    </row>
    <row r="1811" spans="1:13" s="3" customFormat="1" ht="22.5" x14ac:dyDescent="0.25">
      <c r="A1811" s="927"/>
      <c r="B1811" s="928"/>
      <c r="C1811" s="929"/>
      <c r="D1811" s="927"/>
      <c r="E1811" s="154" t="s">
        <v>1085</v>
      </c>
      <c r="F1811" s="61" t="s">
        <v>2384</v>
      </c>
      <c r="G1811" s="95">
        <v>49</v>
      </c>
      <c r="H1811" s="927"/>
      <c r="I1811" s="20" t="s">
        <v>1645</v>
      </c>
      <c r="J1811" s="19" t="s">
        <v>2383</v>
      </c>
      <c r="K1811" s="994"/>
      <c r="L1811" s="943"/>
      <c r="M1811" s="943"/>
    </row>
    <row r="1812" spans="1:13" s="3" customFormat="1" ht="22.5" x14ac:dyDescent="0.25">
      <c r="A1812" s="927"/>
      <c r="B1812" s="928"/>
      <c r="C1812" s="929"/>
      <c r="D1812" s="927"/>
      <c r="E1812" s="154" t="s">
        <v>1085</v>
      </c>
      <c r="F1812" s="10" t="s">
        <v>2385</v>
      </c>
      <c r="G1812" s="156">
        <v>17</v>
      </c>
      <c r="H1812" s="927"/>
      <c r="I1812" s="20" t="s">
        <v>1645</v>
      </c>
      <c r="J1812" s="19" t="s">
        <v>2383</v>
      </c>
      <c r="K1812" s="994"/>
      <c r="L1812" s="943"/>
      <c r="M1812" s="943"/>
    </row>
    <row r="1813" spans="1:13" s="3" customFormat="1" ht="11.25" x14ac:dyDescent="0.25">
      <c r="A1813" s="927"/>
      <c r="B1813" s="928"/>
      <c r="C1813" s="929"/>
      <c r="D1813" s="927"/>
      <c r="E1813" s="154" t="s">
        <v>1085</v>
      </c>
      <c r="F1813" s="10" t="s">
        <v>2386</v>
      </c>
      <c r="G1813" s="156">
        <v>3</v>
      </c>
      <c r="H1813" s="927"/>
      <c r="I1813" s="20" t="s">
        <v>2379</v>
      </c>
      <c r="J1813" s="19" t="s">
        <v>2387</v>
      </c>
      <c r="K1813" s="994"/>
      <c r="L1813" s="943"/>
      <c r="M1813" s="943"/>
    </row>
    <row r="1814" spans="1:13" s="8" customFormat="1" ht="11.25" x14ac:dyDescent="0.25">
      <c r="A1814" s="927"/>
      <c r="B1814" s="928"/>
      <c r="C1814" s="929"/>
      <c r="D1814" s="927"/>
      <c r="E1814" s="156" t="s">
        <v>2012</v>
      </c>
      <c r="F1814" s="10" t="s">
        <v>2388</v>
      </c>
      <c r="G1814" s="156">
        <v>12</v>
      </c>
      <c r="H1814" s="927"/>
      <c r="I1814" s="10" t="s">
        <v>2379</v>
      </c>
      <c r="J1814" s="48" t="s">
        <v>2389</v>
      </c>
      <c r="K1814" s="994"/>
      <c r="L1814" s="943"/>
      <c r="M1814" s="943"/>
    </row>
    <row r="1815" spans="1:13" s="8" customFormat="1" ht="11.25" x14ac:dyDescent="0.25">
      <c r="A1815" s="927"/>
      <c r="B1815" s="928"/>
      <c r="C1815" s="929"/>
      <c r="D1815" s="927"/>
      <c r="E1815" s="156" t="s">
        <v>1085</v>
      </c>
      <c r="F1815" s="10" t="s">
        <v>2388</v>
      </c>
      <c r="G1815" s="10">
        <v>7</v>
      </c>
      <c r="H1815" s="927"/>
      <c r="I1815" s="10" t="s">
        <v>2379</v>
      </c>
      <c r="J1815" s="10" t="s">
        <v>2389</v>
      </c>
      <c r="K1815" s="994"/>
      <c r="L1815" s="943"/>
      <c r="M1815" s="943"/>
    </row>
    <row r="1816" spans="1:13" s="8" customFormat="1" ht="11.25" x14ac:dyDescent="0.25">
      <c r="A1816" s="927"/>
      <c r="B1816" s="928"/>
      <c r="C1816" s="929"/>
      <c r="D1816" s="927"/>
      <c r="E1816" s="156" t="s">
        <v>2012</v>
      </c>
      <c r="F1816" s="10" t="s">
        <v>2390</v>
      </c>
      <c r="G1816" s="156">
        <v>42</v>
      </c>
      <c r="H1816" s="927"/>
      <c r="I1816" s="10" t="s">
        <v>2379</v>
      </c>
      <c r="J1816" s="48" t="s">
        <v>2391</v>
      </c>
      <c r="K1816" s="994"/>
      <c r="L1816" s="943"/>
      <c r="M1816" s="943"/>
    </row>
    <row r="1817" spans="1:13" s="8" customFormat="1" ht="11.25" x14ac:dyDescent="0.25">
      <c r="A1817" s="927"/>
      <c r="B1817" s="928"/>
      <c r="C1817" s="929"/>
      <c r="D1817" s="927"/>
      <c r="E1817" s="156" t="s">
        <v>2012</v>
      </c>
      <c r="F1817" s="10" t="s">
        <v>2392</v>
      </c>
      <c r="G1817" s="10">
        <v>24</v>
      </c>
      <c r="H1817" s="927"/>
      <c r="I1817" s="10" t="s">
        <v>1876</v>
      </c>
      <c r="J1817" s="48">
        <v>80345</v>
      </c>
      <c r="K1817" s="994"/>
      <c r="L1817" s="943"/>
      <c r="M1817" s="943"/>
    </row>
    <row r="1818" spans="1:13" s="8" customFormat="1" ht="11.25" x14ac:dyDescent="0.25">
      <c r="A1818" s="927"/>
      <c r="B1818" s="928"/>
      <c r="C1818" s="929"/>
      <c r="D1818" s="927"/>
      <c r="E1818" s="156" t="s">
        <v>1085</v>
      </c>
      <c r="F1818" s="10" t="s">
        <v>2392</v>
      </c>
      <c r="G1818" s="10">
        <v>11</v>
      </c>
      <c r="H1818" s="927"/>
      <c r="I1818" s="10" t="s">
        <v>1876</v>
      </c>
      <c r="J1818" s="48">
        <v>80345</v>
      </c>
      <c r="K1818" s="994"/>
      <c r="L1818" s="943"/>
      <c r="M1818" s="943"/>
    </row>
    <row r="1819" spans="1:13" s="8" customFormat="1" ht="11.25" x14ac:dyDescent="0.25">
      <c r="A1819" s="927"/>
      <c r="B1819" s="928"/>
      <c r="C1819" s="929"/>
      <c r="D1819" s="927"/>
      <c r="E1819" s="156" t="s">
        <v>2012</v>
      </c>
      <c r="F1819" s="10" t="s">
        <v>2393</v>
      </c>
      <c r="G1819" s="156">
        <v>28</v>
      </c>
      <c r="H1819" s="927"/>
      <c r="I1819" s="10" t="s">
        <v>2379</v>
      </c>
      <c r="J1819" s="48" t="s">
        <v>2394</v>
      </c>
      <c r="K1819" s="994"/>
      <c r="L1819" s="943"/>
      <c r="M1819" s="943"/>
    </row>
    <row r="1820" spans="1:13" s="8" customFormat="1" ht="11.25" x14ac:dyDescent="0.25">
      <c r="A1820" s="927"/>
      <c r="B1820" s="928"/>
      <c r="C1820" s="929"/>
      <c r="D1820" s="927"/>
      <c r="E1820" s="156" t="s">
        <v>1085</v>
      </c>
      <c r="F1820" s="10" t="s">
        <v>2395</v>
      </c>
      <c r="G1820" s="10">
        <v>4</v>
      </c>
      <c r="H1820" s="927"/>
      <c r="I1820" s="10" t="s">
        <v>2379</v>
      </c>
      <c r="J1820" s="48" t="s">
        <v>2396</v>
      </c>
      <c r="K1820" s="994"/>
      <c r="L1820" s="943"/>
      <c r="M1820" s="943"/>
    </row>
    <row r="1821" spans="1:13" s="8" customFormat="1" ht="11.25" x14ac:dyDescent="0.25">
      <c r="A1821" s="927"/>
      <c r="B1821" s="928"/>
      <c r="C1821" s="929"/>
      <c r="D1821" s="927"/>
      <c r="E1821" s="156" t="s">
        <v>2012</v>
      </c>
      <c r="F1821" s="10" t="s">
        <v>2397</v>
      </c>
      <c r="G1821" s="10">
        <v>28</v>
      </c>
      <c r="H1821" s="927"/>
      <c r="I1821" s="10" t="s">
        <v>2379</v>
      </c>
      <c r="J1821" s="48" t="s">
        <v>2394</v>
      </c>
      <c r="K1821" s="994"/>
      <c r="L1821" s="943"/>
      <c r="M1821" s="943"/>
    </row>
    <row r="1822" spans="1:13" s="8" customFormat="1" ht="11.25" x14ac:dyDescent="0.25">
      <c r="A1822" s="927"/>
      <c r="B1822" s="928"/>
      <c r="C1822" s="929"/>
      <c r="D1822" s="927"/>
      <c r="E1822" s="156" t="s">
        <v>1085</v>
      </c>
      <c r="F1822" s="10" t="s">
        <v>2398</v>
      </c>
      <c r="G1822" s="156">
        <v>5</v>
      </c>
      <c r="H1822" s="927"/>
      <c r="I1822" s="10" t="s">
        <v>2399</v>
      </c>
      <c r="J1822" s="48">
        <v>5741480395</v>
      </c>
      <c r="K1822" s="994"/>
      <c r="L1822" s="943"/>
      <c r="M1822" s="943"/>
    </row>
    <row r="1823" spans="1:13" s="8" customFormat="1" ht="11.25" x14ac:dyDescent="0.25">
      <c r="A1823" s="927"/>
      <c r="B1823" s="928"/>
      <c r="C1823" s="929"/>
      <c r="D1823" s="927"/>
      <c r="E1823" s="156" t="s">
        <v>1085</v>
      </c>
      <c r="F1823" s="10" t="s">
        <v>2400</v>
      </c>
      <c r="G1823" s="156">
        <v>23</v>
      </c>
      <c r="H1823" s="927"/>
      <c r="I1823" s="10" t="s">
        <v>2401</v>
      </c>
      <c r="J1823" s="48" t="s">
        <v>2402</v>
      </c>
      <c r="K1823" s="994"/>
      <c r="L1823" s="943"/>
      <c r="M1823" s="943"/>
    </row>
    <row r="1824" spans="1:13" s="8" customFormat="1" ht="11.25" x14ac:dyDescent="0.25">
      <c r="A1824" s="927"/>
      <c r="B1824" s="928"/>
      <c r="C1824" s="929"/>
      <c r="D1824" s="927"/>
      <c r="E1824" s="156" t="s">
        <v>2012</v>
      </c>
      <c r="F1824" s="10" t="s">
        <v>2403</v>
      </c>
      <c r="G1824" s="10">
        <v>4</v>
      </c>
      <c r="H1824" s="927"/>
      <c r="I1824" s="10" t="s">
        <v>1050</v>
      </c>
      <c r="J1824" s="48"/>
      <c r="K1824" s="994"/>
      <c r="L1824" s="943"/>
      <c r="M1824" s="943"/>
    </row>
    <row r="1825" spans="1:13" s="8" customFormat="1" ht="11.25" x14ac:dyDescent="0.25">
      <c r="A1825" s="927"/>
      <c r="B1825" s="928"/>
      <c r="C1825" s="929"/>
      <c r="D1825" s="927"/>
      <c r="E1825" s="156" t="s">
        <v>1215</v>
      </c>
      <c r="F1825" s="10" t="s">
        <v>2404</v>
      </c>
      <c r="G1825" s="10">
        <v>76</v>
      </c>
      <c r="H1825" s="927"/>
      <c r="I1825" s="10" t="s">
        <v>1876</v>
      </c>
      <c r="J1825" s="48" t="s">
        <v>2405</v>
      </c>
      <c r="K1825" s="994"/>
      <c r="L1825" s="943"/>
      <c r="M1825" s="943"/>
    </row>
    <row r="1826" spans="1:13" s="8" customFormat="1" ht="22.5" x14ac:dyDescent="0.25">
      <c r="A1826" s="927"/>
      <c r="B1826" s="928"/>
      <c r="C1826" s="929"/>
      <c r="D1826" s="927"/>
      <c r="E1826" s="156" t="s">
        <v>2087</v>
      </c>
      <c r="F1826" s="10" t="s">
        <v>2406</v>
      </c>
      <c r="G1826" s="10">
        <v>283</v>
      </c>
      <c r="H1826" s="927"/>
      <c r="I1826" s="10" t="s">
        <v>2407</v>
      </c>
      <c r="J1826" s="48"/>
      <c r="K1826" s="994"/>
      <c r="L1826" s="943"/>
      <c r="M1826" s="943"/>
    </row>
    <row r="1827" spans="1:13" s="8" customFormat="1" ht="11.25" x14ac:dyDescent="0.25">
      <c r="A1827" s="927"/>
      <c r="B1827" s="928"/>
      <c r="C1827" s="929"/>
      <c r="D1827" s="927"/>
      <c r="E1827" s="156" t="s">
        <v>2087</v>
      </c>
      <c r="F1827" s="10" t="s">
        <v>2408</v>
      </c>
      <c r="G1827" s="10">
        <v>18</v>
      </c>
      <c r="H1827" s="927"/>
      <c r="I1827" s="10" t="s">
        <v>2407</v>
      </c>
      <c r="J1827" s="48"/>
      <c r="K1827" s="994"/>
      <c r="L1827" s="943"/>
      <c r="M1827" s="943"/>
    </row>
    <row r="1828" spans="1:13" s="8" customFormat="1" ht="11.25" x14ac:dyDescent="0.25">
      <c r="A1828" s="927"/>
      <c r="B1828" s="928"/>
      <c r="C1828" s="929"/>
      <c r="D1828" s="927"/>
      <c r="E1828" s="156" t="s">
        <v>2087</v>
      </c>
      <c r="F1828" s="10" t="s">
        <v>2409</v>
      </c>
      <c r="G1828" s="10">
        <v>8</v>
      </c>
      <c r="H1828" s="927"/>
      <c r="I1828" s="10" t="s">
        <v>2407</v>
      </c>
      <c r="J1828" s="48"/>
      <c r="K1828" s="994"/>
      <c r="L1828" s="943"/>
      <c r="M1828" s="943"/>
    </row>
    <row r="1829" spans="1:13" s="8" customFormat="1" ht="11.25" x14ac:dyDescent="0.25">
      <c r="A1829" s="927"/>
      <c r="B1829" s="928"/>
      <c r="C1829" s="929"/>
      <c r="D1829" s="927"/>
      <c r="E1829" s="156" t="s">
        <v>2087</v>
      </c>
      <c r="F1829" s="10" t="s">
        <v>2410</v>
      </c>
      <c r="G1829" s="10">
        <v>6</v>
      </c>
      <c r="H1829" s="927"/>
      <c r="I1829" s="10" t="s">
        <v>2411</v>
      </c>
      <c r="J1829" s="48" t="s">
        <v>2412</v>
      </c>
      <c r="K1829" s="994"/>
      <c r="L1829" s="943"/>
      <c r="M1829" s="943"/>
    </row>
    <row r="1830" spans="1:13" s="8" customFormat="1" ht="11.25" x14ac:dyDescent="0.25">
      <c r="A1830" s="927"/>
      <c r="B1830" s="928"/>
      <c r="C1830" s="929"/>
      <c r="D1830" s="927"/>
      <c r="E1830" s="156" t="s">
        <v>2087</v>
      </c>
      <c r="F1830" s="10" t="s">
        <v>2413</v>
      </c>
      <c r="G1830" s="10">
        <v>14</v>
      </c>
      <c r="H1830" s="927"/>
      <c r="I1830" s="10" t="s">
        <v>2414</v>
      </c>
      <c r="J1830" s="48" t="s">
        <v>2415</v>
      </c>
      <c r="K1830" s="994"/>
      <c r="L1830" s="943"/>
      <c r="M1830" s="943"/>
    </row>
    <row r="1831" spans="1:13" s="8" customFormat="1" ht="11.25" x14ac:dyDescent="0.25">
      <c r="A1831" s="927"/>
      <c r="B1831" s="928"/>
      <c r="C1831" s="929"/>
      <c r="D1831" s="927"/>
      <c r="E1831" s="156" t="s">
        <v>2087</v>
      </c>
      <c r="F1831" s="10" t="s">
        <v>2416</v>
      </c>
      <c r="G1831" s="10">
        <v>2</v>
      </c>
      <c r="H1831" s="927"/>
      <c r="I1831" s="10" t="s">
        <v>2414</v>
      </c>
      <c r="J1831" s="48" t="s">
        <v>2415</v>
      </c>
      <c r="K1831" s="994"/>
      <c r="L1831" s="943"/>
      <c r="M1831" s="943"/>
    </row>
    <row r="1832" spans="1:13" s="8" customFormat="1" ht="11.25" x14ac:dyDescent="0.25">
      <c r="A1832" s="927"/>
      <c r="B1832" s="928"/>
      <c r="C1832" s="929"/>
      <c r="D1832" s="927"/>
      <c r="E1832" s="156" t="s">
        <v>2087</v>
      </c>
      <c r="F1832" s="10" t="s">
        <v>2356</v>
      </c>
      <c r="G1832" s="10">
        <v>74</v>
      </c>
      <c r="H1832" s="927"/>
      <c r="I1832" s="10" t="s">
        <v>2417</v>
      </c>
      <c r="J1832" s="48" t="s">
        <v>2418</v>
      </c>
      <c r="K1832" s="994"/>
      <c r="L1832" s="943"/>
      <c r="M1832" s="943"/>
    </row>
    <row r="1833" spans="1:13" s="8" customFormat="1" ht="11.25" x14ac:dyDescent="0.25">
      <c r="A1833" s="927"/>
      <c r="B1833" s="928"/>
      <c r="C1833" s="929"/>
      <c r="D1833" s="927"/>
      <c r="E1833" s="156" t="s">
        <v>2087</v>
      </c>
      <c r="F1833" s="10" t="s">
        <v>2358</v>
      </c>
      <c r="G1833" s="10">
        <v>14</v>
      </c>
      <c r="H1833" s="927"/>
      <c r="I1833" s="10" t="s">
        <v>2417</v>
      </c>
      <c r="J1833" s="48" t="s">
        <v>2418</v>
      </c>
      <c r="K1833" s="994"/>
      <c r="L1833" s="943"/>
      <c r="M1833" s="943"/>
    </row>
    <row r="1834" spans="1:13" s="8" customFormat="1" ht="11.25" x14ac:dyDescent="0.25">
      <c r="A1834" s="927"/>
      <c r="B1834" s="928"/>
      <c r="C1834" s="929"/>
      <c r="D1834" s="927"/>
      <c r="E1834" s="156" t="s">
        <v>2087</v>
      </c>
      <c r="F1834" s="10" t="s">
        <v>2419</v>
      </c>
      <c r="G1834" s="10">
        <v>7</v>
      </c>
      <c r="H1834" s="927"/>
      <c r="I1834" s="10" t="s">
        <v>2417</v>
      </c>
      <c r="J1834" s="48" t="s">
        <v>2420</v>
      </c>
      <c r="K1834" s="994"/>
      <c r="L1834" s="943"/>
      <c r="M1834" s="943"/>
    </row>
    <row r="1835" spans="1:13" s="8" customFormat="1" ht="11.25" x14ac:dyDescent="0.25">
      <c r="A1835" s="927"/>
      <c r="B1835" s="928"/>
      <c r="C1835" s="929"/>
      <c r="D1835" s="927"/>
      <c r="E1835" s="156" t="s">
        <v>2087</v>
      </c>
      <c r="F1835" s="10" t="s">
        <v>2421</v>
      </c>
      <c r="G1835" s="10">
        <v>14</v>
      </c>
      <c r="H1835" s="927"/>
      <c r="I1835" s="10" t="s">
        <v>2417</v>
      </c>
      <c r="J1835" s="48" t="s">
        <v>2422</v>
      </c>
      <c r="K1835" s="994"/>
      <c r="L1835" s="943"/>
      <c r="M1835" s="943"/>
    </row>
    <row r="1836" spans="1:13" s="8" customFormat="1" ht="11.25" x14ac:dyDescent="0.25">
      <c r="A1836" s="927"/>
      <c r="B1836" s="928"/>
      <c r="C1836" s="929"/>
      <c r="D1836" s="927"/>
      <c r="E1836" s="156" t="s">
        <v>2087</v>
      </c>
      <c r="F1836" s="10" t="s">
        <v>2356</v>
      </c>
      <c r="G1836" s="10">
        <v>21</v>
      </c>
      <c r="H1836" s="927"/>
      <c r="I1836" s="10" t="s">
        <v>2417</v>
      </c>
      <c r="J1836" s="48" t="s">
        <v>2418</v>
      </c>
      <c r="K1836" s="994"/>
      <c r="L1836" s="943"/>
      <c r="M1836" s="943"/>
    </row>
    <row r="1837" spans="1:13" s="8" customFormat="1" ht="11.25" x14ac:dyDescent="0.25">
      <c r="A1837" s="927"/>
      <c r="B1837" s="928"/>
      <c r="C1837" s="929"/>
      <c r="D1837" s="927"/>
      <c r="E1837" s="156" t="s">
        <v>2087</v>
      </c>
      <c r="F1837" s="10" t="s">
        <v>2358</v>
      </c>
      <c r="G1837" s="10">
        <v>21</v>
      </c>
      <c r="H1837" s="927"/>
      <c r="I1837" s="10" t="s">
        <v>2417</v>
      </c>
      <c r="J1837" s="48" t="s">
        <v>2418</v>
      </c>
      <c r="K1837" s="994"/>
      <c r="L1837" s="943"/>
      <c r="M1837" s="943"/>
    </row>
    <row r="1838" spans="1:13" s="8" customFormat="1" ht="11.25" x14ac:dyDescent="0.25">
      <c r="A1838" s="927"/>
      <c r="B1838" s="928"/>
      <c r="C1838" s="929"/>
      <c r="D1838" s="927"/>
      <c r="E1838" s="156" t="s">
        <v>2087</v>
      </c>
      <c r="F1838" s="10" t="s">
        <v>2423</v>
      </c>
      <c r="G1838" s="156">
        <v>30</v>
      </c>
      <c r="H1838" s="927"/>
      <c r="I1838" s="10" t="s">
        <v>2401</v>
      </c>
      <c r="J1838" s="48" t="s">
        <v>2424</v>
      </c>
      <c r="K1838" s="994"/>
      <c r="L1838" s="943"/>
      <c r="M1838" s="943"/>
    </row>
    <row r="1839" spans="1:13" s="8" customFormat="1" ht="11.25" x14ac:dyDescent="0.25">
      <c r="A1839" s="927"/>
      <c r="B1839" s="928"/>
      <c r="C1839" s="929"/>
      <c r="D1839" s="927"/>
      <c r="E1839" s="156" t="s">
        <v>2087</v>
      </c>
      <c r="F1839" s="10" t="s">
        <v>2425</v>
      </c>
      <c r="G1839" s="156">
        <v>3</v>
      </c>
      <c r="H1839" s="927"/>
      <c r="I1839" s="10" t="s">
        <v>2401</v>
      </c>
      <c r="J1839" s="48" t="s">
        <v>2424</v>
      </c>
      <c r="K1839" s="994"/>
      <c r="L1839" s="943"/>
      <c r="M1839" s="943"/>
    </row>
    <row r="1840" spans="1:13" s="8" customFormat="1" ht="11.25" x14ac:dyDescent="0.25">
      <c r="A1840" s="927"/>
      <c r="B1840" s="928"/>
      <c r="C1840" s="929"/>
      <c r="D1840" s="927"/>
      <c r="E1840" s="156" t="s">
        <v>2087</v>
      </c>
      <c r="F1840" s="10" t="s">
        <v>2426</v>
      </c>
      <c r="G1840" s="156">
        <v>22</v>
      </c>
      <c r="H1840" s="927"/>
      <c r="I1840" s="10" t="s">
        <v>2427</v>
      </c>
      <c r="J1840" s="48" t="s">
        <v>2428</v>
      </c>
      <c r="K1840" s="994"/>
      <c r="L1840" s="943"/>
      <c r="M1840" s="943"/>
    </row>
    <row r="1841" spans="1:13" s="8" customFormat="1" ht="11.25" x14ac:dyDescent="0.25">
      <c r="A1841" s="927"/>
      <c r="B1841" s="928"/>
      <c r="C1841" s="929"/>
      <c r="D1841" s="927"/>
      <c r="E1841" s="156" t="s">
        <v>2087</v>
      </c>
      <c r="F1841" s="10" t="s">
        <v>2429</v>
      </c>
      <c r="G1841" s="156">
        <v>86</v>
      </c>
      <c r="H1841" s="927"/>
      <c r="I1841" s="10" t="s">
        <v>2427</v>
      </c>
      <c r="J1841" s="48" t="s">
        <v>2428</v>
      </c>
      <c r="K1841" s="994"/>
      <c r="L1841" s="943"/>
      <c r="M1841" s="943"/>
    </row>
    <row r="1842" spans="1:13" s="8" customFormat="1" ht="11.25" x14ac:dyDescent="0.25">
      <c r="A1842" s="927"/>
      <c r="B1842" s="928"/>
      <c r="C1842" s="929"/>
      <c r="D1842" s="927"/>
      <c r="E1842" s="156" t="s">
        <v>2087</v>
      </c>
      <c r="F1842" s="10" t="s">
        <v>2430</v>
      </c>
      <c r="G1842" s="156">
        <v>23</v>
      </c>
      <c r="H1842" s="927"/>
      <c r="I1842" s="10" t="s">
        <v>2427</v>
      </c>
      <c r="J1842" s="48" t="s">
        <v>2428</v>
      </c>
      <c r="K1842" s="994"/>
      <c r="L1842" s="943"/>
      <c r="M1842" s="943"/>
    </row>
    <row r="1843" spans="1:13" s="8" customFormat="1" ht="11.25" x14ac:dyDescent="0.25">
      <c r="A1843" s="927"/>
      <c r="B1843" s="928"/>
      <c r="C1843" s="929"/>
      <c r="D1843" s="927"/>
      <c r="E1843" s="156" t="s">
        <v>2087</v>
      </c>
      <c r="F1843" s="10" t="s">
        <v>2392</v>
      </c>
      <c r="G1843" s="156">
        <v>6</v>
      </c>
      <c r="H1843" s="927"/>
      <c r="I1843" s="10" t="s">
        <v>1876</v>
      </c>
      <c r="J1843" s="48">
        <v>8034</v>
      </c>
      <c r="K1843" s="994"/>
      <c r="L1843" s="943"/>
      <c r="M1843" s="943"/>
    </row>
    <row r="1844" spans="1:13" s="8" customFormat="1" ht="11.25" x14ac:dyDescent="0.25">
      <c r="A1844" s="927"/>
      <c r="B1844" s="928"/>
      <c r="C1844" s="929"/>
      <c r="D1844" s="927"/>
      <c r="E1844" s="156" t="s">
        <v>2087</v>
      </c>
      <c r="F1844" s="10" t="s">
        <v>2356</v>
      </c>
      <c r="G1844" s="156">
        <v>81</v>
      </c>
      <c r="H1844" s="927"/>
      <c r="I1844" s="10" t="s">
        <v>2417</v>
      </c>
      <c r="J1844" s="48" t="s">
        <v>2418</v>
      </c>
      <c r="K1844" s="994"/>
      <c r="L1844" s="943"/>
      <c r="M1844" s="943"/>
    </row>
    <row r="1845" spans="1:13" s="8" customFormat="1" ht="11.25" x14ac:dyDescent="0.25">
      <c r="A1845" s="927"/>
      <c r="B1845" s="928"/>
      <c r="C1845" s="929"/>
      <c r="D1845" s="927"/>
      <c r="E1845" s="156" t="s">
        <v>2087</v>
      </c>
      <c r="F1845" s="10" t="s">
        <v>2358</v>
      </c>
      <c r="G1845" s="156">
        <v>42</v>
      </c>
      <c r="H1845" s="927"/>
      <c r="I1845" s="10" t="s">
        <v>2417</v>
      </c>
      <c r="J1845" s="48" t="s">
        <v>2418</v>
      </c>
      <c r="K1845" s="994"/>
      <c r="L1845" s="943"/>
      <c r="M1845" s="943"/>
    </row>
    <row r="1846" spans="1:13" s="8" customFormat="1" ht="11.25" x14ac:dyDescent="0.25">
      <c r="A1846" s="927"/>
      <c r="B1846" s="928"/>
      <c r="C1846" s="929"/>
      <c r="D1846" s="927"/>
      <c r="E1846" s="156" t="s">
        <v>2087</v>
      </c>
      <c r="F1846" s="10" t="s">
        <v>2365</v>
      </c>
      <c r="G1846" s="156">
        <v>48</v>
      </c>
      <c r="H1846" s="927"/>
      <c r="I1846" s="10" t="s">
        <v>2417</v>
      </c>
      <c r="J1846" s="48" t="s">
        <v>2418</v>
      </c>
      <c r="K1846" s="994"/>
      <c r="L1846" s="943"/>
      <c r="M1846" s="943"/>
    </row>
    <row r="1847" spans="1:13" s="8" customFormat="1" ht="11.25" x14ac:dyDescent="0.25">
      <c r="A1847" s="927"/>
      <c r="B1847" s="928"/>
      <c r="C1847" s="929"/>
      <c r="D1847" s="927"/>
      <c r="E1847" s="156" t="s">
        <v>2087</v>
      </c>
      <c r="F1847" s="10" t="s">
        <v>2429</v>
      </c>
      <c r="G1847" s="156">
        <v>22</v>
      </c>
      <c r="H1847" s="927"/>
      <c r="I1847" s="10" t="s">
        <v>2427</v>
      </c>
      <c r="J1847" s="48" t="s">
        <v>2428</v>
      </c>
      <c r="K1847" s="994"/>
      <c r="L1847" s="943"/>
      <c r="M1847" s="943"/>
    </row>
    <row r="1848" spans="1:13" s="8" customFormat="1" ht="11.25" x14ac:dyDescent="0.25">
      <c r="A1848" s="927"/>
      <c r="B1848" s="928"/>
      <c r="C1848" s="929"/>
      <c r="D1848" s="927"/>
      <c r="E1848" s="156" t="s">
        <v>2087</v>
      </c>
      <c r="F1848" s="10" t="s">
        <v>2431</v>
      </c>
      <c r="G1848" s="156">
        <v>118</v>
      </c>
      <c r="H1848" s="927"/>
      <c r="I1848" s="10" t="s">
        <v>2432</v>
      </c>
      <c r="J1848" s="48" t="s">
        <v>2433</v>
      </c>
      <c r="K1848" s="994"/>
      <c r="L1848" s="943"/>
      <c r="M1848" s="943"/>
    </row>
    <row r="1849" spans="1:13" s="8" customFormat="1" ht="11.25" x14ac:dyDescent="0.25">
      <c r="A1849" s="927"/>
      <c r="B1849" s="928"/>
      <c r="C1849" s="929"/>
      <c r="D1849" s="927"/>
      <c r="E1849" s="156" t="s">
        <v>1215</v>
      </c>
      <c r="F1849" s="10" t="s">
        <v>2434</v>
      </c>
      <c r="G1849" s="156">
        <v>110</v>
      </c>
      <c r="H1849" s="927"/>
      <c r="I1849" s="10" t="s">
        <v>1876</v>
      </c>
      <c r="J1849" s="48">
        <v>2173</v>
      </c>
      <c r="K1849" s="994"/>
      <c r="L1849" s="943"/>
      <c r="M1849" s="943"/>
    </row>
    <row r="1850" spans="1:13" s="8" customFormat="1" ht="11.25" x14ac:dyDescent="0.25">
      <c r="A1850" s="927"/>
      <c r="B1850" s="928"/>
      <c r="C1850" s="929"/>
      <c r="D1850" s="927"/>
      <c r="E1850" s="156" t="s">
        <v>2435</v>
      </c>
      <c r="F1850" s="10" t="s">
        <v>2436</v>
      </c>
      <c r="G1850" s="156">
        <v>12</v>
      </c>
      <c r="H1850" s="927"/>
      <c r="I1850" s="10" t="s">
        <v>1876</v>
      </c>
      <c r="J1850" s="48">
        <v>2273</v>
      </c>
      <c r="K1850" s="994"/>
      <c r="L1850" s="943"/>
      <c r="M1850" s="943"/>
    </row>
    <row r="1851" spans="1:13" s="8" customFormat="1" ht="11.25" x14ac:dyDescent="0.25">
      <c r="A1851" s="927"/>
      <c r="B1851" s="928"/>
      <c r="C1851" s="929"/>
      <c r="D1851" s="927"/>
      <c r="E1851" s="156" t="s">
        <v>5821</v>
      </c>
      <c r="F1851" s="10" t="s">
        <v>2437</v>
      </c>
      <c r="G1851" s="156">
        <v>150</v>
      </c>
      <c r="H1851" s="927"/>
      <c r="I1851" s="10"/>
      <c r="J1851" s="48"/>
      <c r="K1851" s="994"/>
      <c r="L1851" s="943"/>
      <c r="M1851" s="943"/>
    </row>
    <row r="1852" spans="1:13" s="8" customFormat="1" ht="11.25" x14ac:dyDescent="0.25">
      <c r="A1852" s="927" t="s">
        <v>7487</v>
      </c>
      <c r="B1852" s="928" t="s">
        <v>6728</v>
      </c>
      <c r="C1852" s="929" t="s">
        <v>5821</v>
      </c>
      <c r="D1852" s="927" t="s">
        <v>1896</v>
      </c>
      <c r="E1852" s="156" t="s">
        <v>5821</v>
      </c>
      <c r="F1852" s="10" t="s">
        <v>2438</v>
      </c>
      <c r="G1852" s="156">
        <v>3</v>
      </c>
      <c r="H1852" s="927" t="s">
        <v>6682</v>
      </c>
      <c r="I1852" s="10" t="s">
        <v>2006</v>
      </c>
      <c r="J1852" s="48" t="s">
        <v>2439</v>
      </c>
      <c r="K1852" s="994">
        <v>12</v>
      </c>
      <c r="L1852" s="943"/>
      <c r="M1852" s="943"/>
    </row>
    <row r="1853" spans="1:13" s="8" customFormat="1" ht="11.25" x14ac:dyDescent="0.25">
      <c r="A1853" s="927"/>
      <c r="B1853" s="928"/>
      <c r="C1853" s="929"/>
      <c r="D1853" s="927"/>
      <c r="E1853" s="156" t="s">
        <v>1085</v>
      </c>
      <c r="F1853" s="10" t="s">
        <v>2438</v>
      </c>
      <c r="G1853" s="156">
        <v>1</v>
      </c>
      <c r="H1853" s="927"/>
      <c r="I1853" s="10" t="s">
        <v>2006</v>
      </c>
      <c r="J1853" s="48" t="s">
        <v>2439</v>
      </c>
      <c r="K1853" s="994"/>
      <c r="L1853" s="943"/>
      <c r="M1853" s="943"/>
    </row>
    <row r="1854" spans="1:13" s="8" customFormat="1" ht="11.25" x14ac:dyDescent="0.25">
      <c r="A1854" s="927"/>
      <c r="B1854" s="928"/>
      <c r="C1854" s="929"/>
      <c r="D1854" s="927"/>
      <c r="E1854" s="156" t="s">
        <v>5821</v>
      </c>
      <c r="F1854" s="10" t="s">
        <v>2005</v>
      </c>
      <c r="G1854" s="156">
        <v>19</v>
      </c>
      <c r="H1854" s="927"/>
      <c r="I1854" s="10" t="s">
        <v>2006</v>
      </c>
      <c r="J1854" s="48" t="s">
        <v>2440</v>
      </c>
      <c r="K1854" s="994"/>
      <c r="L1854" s="943"/>
      <c r="M1854" s="943"/>
    </row>
    <row r="1855" spans="1:13" s="8" customFormat="1" ht="11.25" x14ac:dyDescent="0.25">
      <c r="A1855" s="927"/>
      <c r="B1855" s="928"/>
      <c r="C1855" s="929"/>
      <c r="D1855" s="927"/>
      <c r="E1855" s="156" t="s">
        <v>1085</v>
      </c>
      <c r="F1855" s="10" t="s">
        <v>2005</v>
      </c>
      <c r="G1855" s="156">
        <v>1</v>
      </c>
      <c r="H1855" s="927"/>
      <c r="I1855" s="10" t="s">
        <v>2006</v>
      </c>
      <c r="J1855" s="48" t="s">
        <v>2440</v>
      </c>
      <c r="K1855" s="994"/>
      <c r="L1855" s="943"/>
      <c r="M1855" s="943"/>
    </row>
    <row r="1856" spans="1:13" s="8" customFormat="1" ht="11.25" x14ac:dyDescent="0.25">
      <c r="A1856" s="927"/>
      <c r="B1856" s="928"/>
      <c r="C1856" s="929"/>
      <c r="D1856" s="927"/>
      <c r="E1856" s="156" t="s">
        <v>5821</v>
      </c>
      <c r="F1856" s="10" t="s">
        <v>2441</v>
      </c>
      <c r="G1856" s="156">
        <v>280</v>
      </c>
      <c r="H1856" s="927"/>
      <c r="I1856" s="10" t="s">
        <v>2006</v>
      </c>
      <c r="J1856" s="48" t="s">
        <v>2442</v>
      </c>
      <c r="K1856" s="994"/>
      <c r="L1856" s="943"/>
      <c r="M1856" s="943"/>
    </row>
    <row r="1857" spans="1:13" s="8" customFormat="1" ht="11.25" x14ac:dyDescent="0.25">
      <c r="A1857" s="927"/>
      <c r="B1857" s="928"/>
      <c r="C1857" s="929"/>
      <c r="D1857" s="927"/>
      <c r="E1857" s="156" t="s">
        <v>1085</v>
      </c>
      <c r="F1857" s="10" t="s">
        <v>2441</v>
      </c>
      <c r="G1857" s="156">
        <v>93</v>
      </c>
      <c r="H1857" s="927"/>
      <c r="I1857" s="10" t="s">
        <v>2006</v>
      </c>
      <c r="J1857" s="48" t="s">
        <v>2442</v>
      </c>
      <c r="K1857" s="994"/>
      <c r="L1857" s="943"/>
      <c r="M1857" s="943"/>
    </row>
    <row r="1858" spans="1:13" s="8" customFormat="1" ht="22.5" x14ac:dyDescent="0.25">
      <c r="A1858" s="927"/>
      <c r="B1858" s="928"/>
      <c r="C1858" s="929"/>
      <c r="D1858" s="927"/>
      <c r="E1858" s="156" t="s">
        <v>5821</v>
      </c>
      <c r="F1858" s="10" t="s">
        <v>2443</v>
      </c>
      <c r="G1858" s="156">
        <v>66</v>
      </c>
      <c r="H1858" s="927"/>
      <c r="I1858" s="10" t="s">
        <v>2006</v>
      </c>
      <c r="J1858" s="48" t="s">
        <v>2444</v>
      </c>
      <c r="K1858" s="994"/>
      <c r="L1858" s="943"/>
      <c r="M1858" s="943"/>
    </row>
    <row r="1859" spans="1:13" s="8" customFormat="1" ht="22.5" x14ac:dyDescent="0.25">
      <c r="A1859" s="927"/>
      <c r="B1859" s="928"/>
      <c r="C1859" s="929"/>
      <c r="D1859" s="927"/>
      <c r="E1859" s="156" t="s">
        <v>5821</v>
      </c>
      <c r="F1859" s="10" t="s">
        <v>2445</v>
      </c>
      <c r="G1859" s="156">
        <v>90</v>
      </c>
      <c r="H1859" s="927"/>
      <c r="I1859" s="10" t="s">
        <v>2006</v>
      </c>
      <c r="J1859" s="48" t="s">
        <v>2446</v>
      </c>
      <c r="K1859" s="994"/>
      <c r="L1859" s="943"/>
      <c r="M1859" s="943"/>
    </row>
    <row r="1860" spans="1:13" s="8" customFormat="1" ht="22.5" x14ac:dyDescent="0.25">
      <c r="A1860" s="927"/>
      <c r="B1860" s="928"/>
      <c r="C1860" s="929"/>
      <c r="D1860" s="927"/>
      <c r="E1860" s="156" t="s">
        <v>1085</v>
      </c>
      <c r="F1860" s="10" t="s">
        <v>2445</v>
      </c>
      <c r="G1860" s="156">
        <v>30</v>
      </c>
      <c r="H1860" s="927"/>
      <c r="I1860" s="10" t="s">
        <v>2006</v>
      </c>
      <c r="J1860" s="48" t="s">
        <v>2446</v>
      </c>
      <c r="K1860" s="994"/>
      <c r="L1860" s="943"/>
      <c r="M1860" s="943"/>
    </row>
    <row r="1861" spans="1:13" s="8" customFormat="1" ht="22.5" x14ac:dyDescent="0.25">
      <c r="A1861" s="927"/>
      <c r="B1861" s="928"/>
      <c r="C1861" s="929"/>
      <c r="D1861" s="927"/>
      <c r="E1861" s="156" t="s">
        <v>5821</v>
      </c>
      <c r="F1861" s="10" t="s">
        <v>2447</v>
      </c>
      <c r="G1861" s="156">
        <v>12</v>
      </c>
      <c r="H1861" s="927"/>
      <c r="I1861" s="10" t="s">
        <v>2006</v>
      </c>
      <c r="J1861" s="48" t="s">
        <v>2448</v>
      </c>
      <c r="K1861" s="994"/>
      <c r="L1861" s="943"/>
      <c r="M1861" s="943"/>
    </row>
    <row r="1862" spans="1:13" s="8" customFormat="1" ht="22.5" x14ac:dyDescent="0.25">
      <c r="A1862" s="927"/>
      <c r="B1862" s="928"/>
      <c r="C1862" s="929"/>
      <c r="D1862" s="927"/>
      <c r="E1862" s="156" t="s">
        <v>1085</v>
      </c>
      <c r="F1862" s="10" t="s">
        <v>2447</v>
      </c>
      <c r="G1862" s="156">
        <v>7</v>
      </c>
      <c r="H1862" s="927"/>
      <c r="I1862" s="10" t="s">
        <v>2006</v>
      </c>
      <c r="J1862" s="48" t="s">
        <v>2448</v>
      </c>
      <c r="K1862" s="994"/>
      <c r="L1862" s="943"/>
      <c r="M1862" s="943"/>
    </row>
    <row r="1863" spans="1:13" s="8" customFormat="1" ht="22.5" x14ac:dyDescent="0.25">
      <c r="A1863" s="927"/>
      <c r="B1863" s="928"/>
      <c r="C1863" s="929"/>
      <c r="D1863" s="927"/>
      <c r="E1863" s="156" t="s">
        <v>5821</v>
      </c>
      <c r="F1863" s="10" t="s">
        <v>2449</v>
      </c>
      <c r="G1863" s="156">
        <v>4</v>
      </c>
      <c r="H1863" s="927"/>
      <c r="I1863" s="10" t="s">
        <v>2006</v>
      </c>
      <c r="J1863" s="48" t="s">
        <v>2448</v>
      </c>
      <c r="K1863" s="994"/>
      <c r="L1863" s="943"/>
      <c r="M1863" s="943"/>
    </row>
    <row r="1864" spans="1:13" s="8" customFormat="1" ht="22.5" x14ac:dyDescent="0.25">
      <c r="A1864" s="927"/>
      <c r="B1864" s="928"/>
      <c r="C1864" s="929"/>
      <c r="D1864" s="927"/>
      <c r="E1864" s="156" t="s">
        <v>1085</v>
      </c>
      <c r="F1864" s="10" t="s">
        <v>2449</v>
      </c>
      <c r="G1864" s="156">
        <v>7</v>
      </c>
      <c r="H1864" s="927"/>
      <c r="I1864" s="10" t="s">
        <v>2006</v>
      </c>
      <c r="J1864" s="48" t="s">
        <v>2448</v>
      </c>
      <c r="K1864" s="994"/>
      <c r="L1864" s="943"/>
      <c r="M1864" s="943"/>
    </row>
    <row r="1865" spans="1:13" s="8" customFormat="1" ht="22.5" x14ac:dyDescent="0.25">
      <c r="A1865" s="927"/>
      <c r="B1865" s="928"/>
      <c r="C1865" s="929"/>
      <c r="D1865" s="927"/>
      <c r="E1865" s="156" t="s">
        <v>5821</v>
      </c>
      <c r="F1865" s="10" t="s">
        <v>2450</v>
      </c>
      <c r="G1865" s="156">
        <v>1</v>
      </c>
      <c r="H1865" s="927"/>
      <c r="I1865" s="10" t="s">
        <v>2006</v>
      </c>
      <c r="J1865" s="48" t="s">
        <v>2451</v>
      </c>
      <c r="K1865" s="994"/>
      <c r="L1865" s="943"/>
      <c r="M1865" s="943"/>
    </row>
    <row r="1866" spans="1:13" s="8" customFormat="1" ht="22.5" x14ac:dyDescent="0.25">
      <c r="A1866" s="927"/>
      <c r="B1866" s="928"/>
      <c r="C1866" s="929"/>
      <c r="D1866" s="927"/>
      <c r="E1866" s="156" t="s">
        <v>1085</v>
      </c>
      <c r="F1866" s="10" t="s">
        <v>2450</v>
      </c>
      <c r="G1866" s="156">
        <v>1</v>
      </c>
      <c r="H1866" s="927"/>
      <c r="I1866" s="10" t="s">
        <v>2006</v>
      </c>
      <c r="J1866" s="48" t="s">
        <v>2451</v>
      </c>
      <c r="K1866" s="994"/>
      <c r="L1866" s="943"/>
      <c r="M1866" s="943"/>
    </row>
    <row r="1867" spans="1:13" s="8" customFormat="1" ht="11.25" x14ac:dyDescent="0.25">
      <c r="A1867" s="927"/>
      <c r="B1867" s="928"/>
      <c r="C1867" s="929"/>
      <c r="D1867" s="927"/>
      <c r="E1867" s="156" t="s">
        <v>5821</v>
      </c>
      <c r="F1867" s="10" t="s">
        <v>2452</v>
      </c>
      <c r="G1867" s="156">
        <v>348</v>
      </c>
      <c r="H1867" s="927"/>
      <c r="I1867" s="10" t="s">
        <v>2006</v>
      </c>
      <c r="J1867" s="48" t="s">
        <v>2453</v>
      </c>
      <c r="K1867" s="994"/>
      <c r="L1867" s="943"/>
      <c r="M1867" s="943"/>
    </row>
    <row r="1868" spans="1:13" s="8" customFormat="1" ht="22.5" x14ac:dyDescent="0.25">
      <c r="A1868" s="927"/>
      <c r="B1868" s="928"/>
      <c r="C1868" s="929"/>
      <c r="D1868" s="927"/>
      <c r="E1868" s="156" t="s">
        <v>5821</v>
      </c>
      <c r="F1868" s="10" t="s">
        <v>2454</v>
      </c>
      <c r="G1868" s="156">
        <v>129</v>
      </c>
      <c r="H1868" s="927"/>
      <c r="I1868" s="10" t="s">
        <v>2006</v>
      </c>
      <c r="J1868" s="48" t="s">
        <v>2455</v>
      </c>
      <c r="K1868" s="994"/>
      <c r="L1868" s="943"/>
      <c r="M1868" s="943"/>
    </row>
    <row r="1869" spans="1:13" s="8" customFormat="1" ht="22.5" x14ac:dyDescent="0.25">
      <c r="A1869" s="927"/>
      <c r="B1869" s="928"/>
      <c r="C1869" s="929"/>
      <c r="D1869" s="927"/>
      <c r="E1869" s="156" t="s">
        <v>5821</v>
      </c>
      <c r="F1869" s="10" t="s">
        <v>2454</v>
      </c>
      <c r="G1869" s="156">
        <v>4</v>
      </c>
      <c r="H1869" s="927"/>
      <c r="I1869" s="10" t="s">
        <v>2006</v>
      </c>
      <c r="J1869" s="48" t="s">
        <v>2456</v>
      </c>
      <c r="K1869" s="994"/>
      <c r="L1869" s="943"/>
      <c r="M1869" s="943"/>
    </row>
    <row r="1870" spans="1:13" s="8" customFormat="1" ht="22.5" x14ac:dyDescent="0.25">
      <c r="A1870" s="927"/>
      <c r="B1870" s="928"/>
      <c r="C1870" s="929"/>
      <c r="D1870" s="927"/>
      <c r="E1870" s="156" t="s">
        <v>5821</v>
      </c>
      <c r="F1870" s="10" t="s">
        <v>2457</v>
      </c>
      <c r="G1870" s="156">
        <v>20</v>
      </c>
      <c r="H1870" s="927"/>
      <c r="I1870" s="10" t="s">
        <v>2006</v>
      </c>
      <c r="J1870" s="48" t="s">
        <v>2458</v>
      </c>
      <c r="K1870" s="994"/>
      <c r="L1870" s="943"/>
      <c r="M1870" s="943"/>
    </row>
    <row r="1871" spans="1:13" s="8" customFormat="1" ht="22.5" x14ac:dyDescent="0.25">
      <c r="A1871" s="927"/>
      <c r="B1871" s="928"/>
      <c r="C1871" s="929"/>
      <c r="D1871" s="927"/>
      <c r="E1871" s="156" t="s">
        <v>2255</v>
      </c>
      <c r="F1871" s="10" t="s">
        <v>2457</v>
      </c>
      <c r="G1871" s="156">
        <v>1</v>
      </c>
      <c r="H1871" s="927"/>
      <c r="I1871" s="10" t="s">
        <v>2006</v>
      </c>
      <c r="J1871" s="48" t="s">
        <v>2458</v>
      </c>
      <c r="K1871" s="994"/>
      <c r="L1871" s="943"/>
      <c r="M1871" s="943"/>
    </row>
    <row r="1872" spans="1:13" s="8" customFormat="1" ht="11.25" x14ac:dyDescent="0.25">
      <c r="A1872" s="927"/>
      <c r="B1872" s="928"/>
      <c r="C1872" s="929"/>
      <c r="D1872" s="927"/>
      <c r="E1872" s="156" t="s">
        <v>5821</v>
      </c>
      <c r="F1872" s="10" t="s">
        <v>2459</v>
      </c>
      <c r="G1872" s="156">
        <v>44</v>
      </c>
      <c r="H1872" s="927"/>
      <c r="I1872" s="10" t="s">
        <v>2006</v>
      </c>
      <c r="J1872" s="48" t="s">
        <v>2460</v>
      </c>
      <c r="K1872" s="994"/>
      <c r="L1872" s="943"/>
      <c r="M1872" s="943"/>
    </row>
    <row r="1873" spans="1:13" s="8" customFormat="1" ht="22.5" x14ac:dyDescent="0.25">
      <c r="A1873" s="927"/>
      <c r="B1873" s="928"/>
      <c r="C1873" s="929"/>
      <c r="D1873" s="927"/>
      <c r="E1873" s="156" t="s">
        <v>5821</v>
      </c>
      <c r="F1873" s="10" t="s">
        <v>2461</v>
      </c>
      <c r="G1873" s="156">
        <v>56</v>
      </c>
      <c r="H1873" s="927"/>
      <c r="I1873" s="10" t="s">
        <v>2006</v>
      </c>
      <c r="J1873" s="48" t="s">
        <v>2460</v>
      </c>
      <c r="K1873" s="994"/>
      <c r="L1873" s="943"/>
      <c r="M1873" s="943"/>
    </row>
    <row r="1874" spans="1:13" s="8" customFormat="1" ht="11.25" x14ac:dyDescent="0.25">
      <c r="A1874" s="927"/>
      <c r="B1874" s="928"/>
      <c r="C1874" s="929"/>
      <c r="D1874" s="927"/>
      <c r="E1874" s="156" t="s">
        <v>5821</v>
      </c>
      <c r="F1874" s="10" t="s">
        <v>2462</v>
      </c>
      <c r="G1874" s="156">
        <v>122</v>
      </c>
      <c r="H1874" s="927"/>
      <c r="I1874" s="10" t="s">
        <v>2006</v>
      </c>
      <c r="J1874" s="48" t="s">
        <v>2463</v>
      </c>
      <c r="K1874" s="994"/>
      <c r="L1874" s="943"/>
      <c r="M1874" s="943"/>
    </row>
    <row r="1875" spans="1:13" s="8" customFormat="1" ht="11.25" x14ac:dyDescent="0.25">
      <c r="A1875" s="927"/>
      <c r="B1875" s="928"/>
      <c r="C1875" s="929"/>
      <c r="D1875" s="927"/>
      <c r="E1875" s="156" t="s">
        <v>2255</v>
      </c>
      <c r="F1875" s="10" t="s">
        <v>2462</v>
      </c>
      <c r="G1875" s="156">
        <v>9</v>
      </c>
      <c r="H1875" s="927"/>
      <c r="I1875" s="10" t="s">
        <v>2006</v>
      </c>
      <c r="J1875" s="48" t="s">
        <v>2463</v>
      </c>
      <c r="K1875" s="994"/>
      <c r="L1875" s="943"/>
      <c r="M1875" s="943"/>
    </row>
    <row r="1876" spans="1:13" s="8" customFormat="1" ht="11.25" x14ac:dyDescent="0.25">
      <c r="A1876" s="927"/>
      <c r="B1876" s="928"/>
      <c r="C1876" s="929"/>
      <c r="D1876" s="927"/>
      <c r="E1876" s="156" t="s">
        <v>5821</v>
      </c>
      <c r="F1876" s="10" t="s">
        <v>2464</v>
      </c>
      <c r="G1876" s="156">
        <v>16</v>
      </c>
      <c r="H1876" s="927"/>
      <c r="I1876" s="10" t="s">
        <v>2006</v>
      </c>
      <c r="J1876" s="48" t="s">
        <v>2465</v>
      </c>
      <c r="K1876" s="994"/>
      <c r="L1876" s="943"/>
      <c r="M1876" s="943"/>
    </row>
    <row r="1877" spans="1:13" s="8" customFormat="1" ht="11.25" x14ac:dyDescent="0.25">
      <c r="A1877" s="927"/>
      <c r="B1877" s="928"/>
      <c r="C1877" s="929"/>
      <c r="D1877" s="927"/>
      <c r="E1877" s="156" t="s">
        <v>2255</v>
      </c>
      <c r="F1877" s="10" t="s">
        <v>2464</v>
      </c>
      <c r="G1877" s="156">
        <v>2</v>
      </c>
      <c r="H1877" s="927"/>
      <c r="I1877" s="10" t="s">
        <v>2006</v>
      </c>
      <c r="J1877" s="48" t="s">
        <v>2465</v>
      </c>
      <c r="K1877" s="994"/>
      <c r="L1877" s="943"/>
      <c r="M1877" s="943"/>
    </row>
    <row r="1878" spans="1:13" s="8" customFormat="1" ht="22.5" x14ac:dyDescent="0.25">
      <c r="A1878" s="927"/>
      <c r="B1878" s="928"/>
      <c r="C1878" s="929"/>
      <c r="D1878" s="927"/>
      <c r="E1878" s="156" t="s">
        <v>5821</v>
      </c>
      <c r="F1878" s="10" t="s">
        <v>2454</v>
      </c>
      <c r="G1878" s="156">
        <v>152</v>
      </c>
      <c r="H1878" s="927"/>
      <c r="I1878" s="10" t="s">
        <v>2006</v>
      </c>
      <c r="J1878" s="48" t="s">
        <v>2466</v>
      </c>
      <c r="K1878" s="994"/>
      <c r="L1878" s="943"/>
      <c r="M1878" s="943"/>
    </row>
    <row r="1879" spans="1:13" s="8" customFormat="1" ht="22.5" x14ac:dyDescent="0.25">
      <c r="A1879" s="927"/>
      <c r="B1879" s="928"/>
      <c r="C1879" s="929"/>
      <c r="D1879" s="927"/>
      <c r="E1879" s="156" t="s">
        <v>2255</v>
      </c>
      <c r="F1879" s="10" t="s">
        <v>2454</v>
      </c>
      <c r="G1879" s="156">
        <v>7</v>
      </c>
      <c r="H1879" s="927"/>
      <c r="I1879" s="10" t="s">
        <v>2006</v>
      </c>
      <c r="J1879" s="48" t="s">
        <v>2466</v>
      </c>
      <c r="K1879" s="994"/>
      <c r="L1879" s="943"/>
      <c r="M1879" s="943"/>
    </row>
    <row r="1880" spans="1:13" s="8" customFormat="1" ht="22.5" x14ac:dyDescent="0.25">
      <c r="A1880" s="927"/>
      <c r="B1880" s="928"/>
      <c r="C1880" s="929"/>
      <c r="D1880" s="927"/>
      <c r="E1880" s="156" t="s">
        <v>5821</v>
      </c>
      <c r="F1880" s="10" t="s">
        <v>2454</v>
      </c>
      <c r="G1880" s="156">
        <v>6</v>
      </c>
      <c r="H1880" s="927"/>
      <c r="I1880" s="10" t="s">
        <v>2006</v>
      </c>
      <c r="J1880" s="48" t="s">
        <v>2467</v>
      </c>
      <c r="K1880" s="994"/>
      <c r="L1880" s="943"/>
      <c r="M1880" s="943"/>
    </row>
    <row r="1881" spans="1:13" s="8" customFormat="1" ht="22.5" x14ac:dyDescent="0.25">
      <c r="A1881" s="927"/>
      <c r="B1881" s="928"/>
      <c r="C1881" s="929"/>
      <c r="D1881" s="927"/>
      <c r="E1881" s="156" t="s">
        <v>2255</v>
      </c>
      <c r="F1881" s="10" t="s">
        <v>2454</v>
      </c>
      <c r="G1881" s="156">
        <v>3</v>
      </c>
      <c r="H1881" s="927"/>
      <c r="I1881" s="10" t="s">
        <v>2006</v>
      </c>
      <c r="J1881" s="48" t="s">
        <v>2467</v>
      </c>
      <c r="K1881" s="994"/>
      <c r="L1881" s="943"/>
      <c r="M1881" s="943"/>
    </row>
    <row r="1882" spans="1:13" s="8" customFormat="1" ht="22.5" x14ac:dyDescent="0.25">
      <c r="A1882" s="927"/>
      <c r="B1882" s="928"/>
      <c r="C1882" s="929"/>
      <c r="D1882" s="927"/>
      <c r="E1882" s="156" t="s">
        <v>5821</v>
      </c>
      <c r="F1882" s="10" t="s">
        <v>2468</v>
      </c>
      <c r="G1882" s="156">
        <v>33</v>
      </c>
      <c r="H1882" s="927"/>
      <c r="I1882" s="10" t="s">
        <v>2006</v>
      </c>
      <c r="J1882" s="48" t="s">
        <v>2469</v>
      </c>
      <c r="K1882" s="994"/>
      <c r="L1882" s="943"/>
      <c r="M1882" s="943"/>
    </row>
    <row r="1883" spans="1:13" s="8" customFormat="1" ht="11.25" x14ac:dyDescent="0.25">
      <c r="A1883" s="927"/>
      <c r="B1883" s="928"/>
      <c r="C1883" s="929"/>
      <c r="D1883" s="927"/>
      <c r="E1883" s="156" t="s">
        <v>5821</v>
      </c>
      <c r="F1883" s="10" t="s">
        <v>2470</v>
      </c>
      <c r="G1883" s="156">
        <v>52</v>
      </c>
      <c r="H1883" s="927"/>
      <c r="I1883" s="10" t="s">
        <v>2006</v>
      </c>
      <c r="J1883" s="48" t="s">
        <v>2471</v>
      </c>
      <c r="K1883" s="994"/>
      <c r="L1883" s="943"/>
      <c r="M1883" s="943"/>
    </row>
    <row r="1884" spans="1:13" s="8" customFormat="1" ht="22.5" x14ac:dyDescent="0.25">
      <c r="A1884" s="154" t="s">
        <v>7488</v>
      </c>
      <c r="B1884" s="155" t="s">
        <v>6729</v>
      </c>
      <c r="C1884" s="301" t="s">
        <v>5821</v>
      </c>
      <c r="D1884" s="156" t="s">
        <v>154</v>
      </c>
      <c r="E1884" s="156" t="s">
        <v>5821</v>
      </c>
      <c r="F1884" s="10" t="s">
        <v>2472</v>
      </c>
      <c r="G1884" s="156">
        <v>9</v>
      </c>
      <c r="H1884" s="365" t="s">
        <v>6684</v>
      </c>
      <c r="I1884" s="10" t="s">
        <v>2473</v>
      </c>
      <c r="J1884" s="48" t="s">
        <v>2474</v>
      </c>
      <c r="K1884" s="171">
        <v>1</v>
      </c>
      <c r="L1884" s="833"/>
      <c r="M1884" s="866"/>
    </row>
    <row r="1885" spans="1:13" s="8" customFormat="1" ht="22.5" x14ac:dyDescent="0.25">
      <c r="A1885" s="154" t="s">
        <v>7489</v>
      </c>
      <c r="B1885" s="155" t="s">
        <v>6729</v>
      </c>
      <c r="C1885" s="301" t="s">
        <v>5821</v>
      </c>
      <c r="D1885" s="156" t="s">
        <v>143</v>
      </c>
      <c r="E1885" s="156" t="s">
        <v>2087</v>
      </c>
      <c r="F1885" s="10" t="s">
        <v>2475</v>
      </c>
      <c r="G1885" s="156">
        <v>6</v>
      </c>
      <c r="H1885" s="365" t="s">
        <v>6684</v>
      </c>
      <c r="I1885" s="10" t="s">
        <v>2476</v>
      </c>
      <c r="J1885" s="48" t="s">
        <v>2477</v>
      </c>
      <c r="K1885" s="171">
        <v>1</v>
      </c>
      <c r="L1885" s="833"/>
      <c r="M1885" s="866"/>
    </row>
    <row r="1886" spans="1:13" ht="11.25" x14ac:dyDescent="0.25">
      <c r="A1886" s="927" t="s">
        <v>5078</v>
      </c>
      <c r="B1886" s="957" t="s">
        <v>4140</v>
      </c>
      <c r="C1886" s="965" t="s">
        <v>5827</v>
      </c>
      <c r="D1886" s="991" t="s">
        <v>6985</v>
      </c>
      <c r="E1886" s="156" t="s">
        <v>1445</v>
      </c>
      <c r="F1886" s="60" t="s">
        <v>2482</v>
      </c>
      <c r="G1886" s="80">
        <v>1</v>
      </c>
      <c r="H1886" s="959" t="s">
        <v>6682</v>
      </c>
      <c r="I1886" s="15" t="s">
        <v>1948</v>
      </c>
      <c r="J1886" s="17" t="s">
        <v>2483</v>
      </c>
      <c r="K1886" s="994">
        <v>2</v>
      </c>
      <c r="L1886" s="943"/>
      <c r="M1886" s="943"/>
    </row>
    <row r="1887" spans="1:13" ht="11.25" x14ac:dyDescent="0.25">
      <c r="A1887" s="927"/>
      <c r="B1887" s="957"/>
      <c r="C1887" s="965"/>
      <c r="D1887" s="991"/>
      <c r="E1887" s="156" t="s">
        <v>1407</v>
      </c>
      <c r="F1887" s="60" t="s">
        <v>1950</v>
      </c>
      <c r="G1887" s="80">
        <v>100</v>
      </c>
      <c r="H1887" s="959"/>
      <c r="I1887" s="15" t="s">
        <v>2484</v>
      </c>
      <c r="J1887" s="17" t="s">
        <v>2485</v>
      </c>
      <c r="K1887" s="994"/>
      <c r="L1887" s="943"/>
      <c r="M1887" s="943"/>
    </row>
    <row r="1888" spans="1:13" ht="23.25" customHeight="1" x14ac:dyDescent="0.25">
      <c r="A1888" s="154" t="s">
        <v>5079</v>
      </c>
      <c r="B1888" s="158" t="s">
        <v>716</v>
      </c>
      <c r="C1888" s="285" t="s">
        <v>5827</v>
      </c>
      <c r="D1888" s="157" t="s">
        <v>2481</v>
      </c>
      <c r="E1888" s="156" t="s">
        <v>5827</v>
      </c>
      <c r="F1888" s="60" t="s">
        <v>2480</v>
      </c>
      <c r="G1888" s="80">
        <v>1</v>
      </c>
      <c r="H1888" s="365" t="s">
        <v>6682</v>
      </c>
      <c r="I1888" s="15"/>
      <c r="J1888" s="17"/>
      <c r="K1888" s="171">
        <v>1</v>
      </c>
      <c r="L1888" s="833"/>
      <c r="M1888" s="866"/>
    </row>
    <row r="1889" spans="1:13" s="3" customFormat="1" ht="22.5" x14ac:dyDescent="0.25">
      <c r="A1889" s="154" t="s">
        <v>5080</v>
      </c>
      <c r="B1889" s="155" t="s">
        <v>714</v>
      </c>
      <c r="C1889" s="285" t="s">
        <v>5827</v>
      </c>
      <c r="D1889" s="154" t="s">
        <v>5129</v>
      </c>
      <c r="E1889" s="156" t="s">
        <v>5827</v>
      </c>
      <c r="F1889" s="12" t="s">
        <v>5129</v>
      </c>
      <c r="G1889" s="95">
        <v>1</v>
      </c>
      <c r="H1889" s="80" t="s">
        <v>6682</v>
      </c>
      <c r="I1889" s="20"/>
      <c r="J1889" s="19"/>
      <c r="K1889" s="171">
        <v>1</v>
      </c>
      <c r="L1889" s="833"/>
      <c r="M1889" s="866"/>
    </row>
    <row r="1890" spans="1:13" ht="11.25" x14ac:dyDescent="0.25">
      <c r="A1890" s="927" t="s">
        <v>5081</v>
      </c>
      <c r="B1890" s="928" t="s">
        <v>1835</v>
      </c>
      <c r="C1890" s="946" t="s">
        <v>5827</v>
      </c>
      <c r="D1890" s="927" t="s">
        <v>6235</v>
      </c>
      <c r="E1890" s="927" t="s">
        <v>2486</v>
      </c>
      <c r="F1890" s="60" t="s">
        <v>2487</v>
      </c>
      <c r="G1890" s="80">
        <v>1</v>
      </c>
      <c r="H1890" s="927" t="s">
        <v>6682</v>
      </c>
      <c r="I1890" s="15" t="s">
        <v>1050</v>
      </c>
      <c r="J1890" s="17"/>
      <c r="K1890" s="994">
        <v>1</v>
      </c>
      <c r="L1890" s="943"/>
      <c r="M1890" s="943"/>
    </row>
    <row r="1891" spans="1:13" ht="11.25" x14ac:dyDescent="0.25">
      <c r="A1891" s="927"/>
      <c r="B1891" s="928"/>
      <c r="C1891" s="946"/>
      <c r="D1891" s="927"/>
      <c r="E1891" s="927"/>
      <c r="F1891" s="60" t="s">
        <v>2488</v>
      </c>
      <c r="G1891" s="80">
        <v>1</v>
      </c>
      <c r="H1891" s="927"/>
      <c r="I1891" s="15" t="s">
        <v>1954</v>
      </c>
      <c r="J1891" s="17" t="s">
        <v>2489</v>
      </c>
      <c r="K1891" s="994"/>
      <c r="L1891" s="943"/>
      <c r="M1891" s="943"/>
    </row>
    <row r="1892" spans="1:13" ht="11.25" x14ac:dyDescent="0.25">
      <c r="A1892" s="927"/>
      <c r="B1892" s="928"/>
      <c r="C1892" s="946"/>
      <c r="D1892" s="927"/>
      <c r="E1892" s="927"/>
      <c r="F1892" s="60" t="s">
        <v>1956</v>
      </c>
      <c r="G1892" s="80">
        <v>1</v>
      </c>
      <c r="H1892" s="927"/>
      <c r="I1892" s="15" t="s">
        <v>1050</v>
      </c>
      <c r="J1892" s="17"/>
      <c r="K1892" s="994"/>
      <c r="L1892" s="943"/>
      <c r="M1892" s="943"/>
    </row>
    <row r="1893" spans="1:13" ht="11.25" x14ac:dyDescent="0.25">
      <c r="A1893" s="927"/>
      <c r="B1893" s="928"/>
      <c r="C1893" s="946"/>
      <c r="D1893" s="927"/>
      <c r="E1893" s="927"/>
      <c r="F1893" s="60" t="s">
        <v>1957</v>
      </c>
      <c r="G1893" s="80">
        <v>1</v>
      </c>
      <c r="H1893" s="927"/>
      <c r="I1893" s="15" t="s">
        <v>1050</v>
      </c>
      <c r="J1893" s="17"/>
      <c r="K1893" s="994"/>
      <c r="L1893" s="943"/>
      <c r="M1893" s="943"/>
    </row>
    <row r="1894" spans="1:13" ht="11.25" x14ac:dyDescent="0.25">
      <c r="A1894" s="927"/>
      <c r="B1894" s="928"/>
      <c r="C1894" s="946"/>
      <c r="D1894" s="927"/>
      <c r="E1894" s="927"/>
      <c r="F1894" s="60" t="s">
        <v>1956</v>
      </c>
      <c r="G1894" s="80">
        <v>1</v>
      </c>
      <c r="H1894" s="927"/>
      <c r="I1894" s="15" t="s">
        <v>1050</v>
      </c>
      <c r="J1894" s="17"/>
      <c r="K1894" s="994"/>
      <c r="L1894" s="943"/>
      <c r="M1894" s="943"/>
    </row>
    <row r="1895" spans="1:13" ht="11.25" x14ac:dyDescent="0.25">
      <c r="A1895" s="927"/>
      <c r="B1895" s="928"/>
      <c r="C1895" s="946"/>
      <c r="D1895" s="927"/>
      <c r="E1895" s="927"/>
      <c r="F1895" s="60" t="s">
        <v>1958</v>
      </c>
      <c r="G1895" s="80">
        <v>3</v>
      </c>
      <c r="H1895" s="927"/>
      <c r="I1895" s="15" t="s">
        <v>1050</v>
      </c>
      <c r="J1895" s="17"/>
      <c r="K1895" s="994"/>
      <c r="L1895" s="943"/>
      <c r="M1895" s="943"/>
    </row>
    <row r="1896" spans="1:13" ht="11.25" x14ac:dyDescent="0.25">
      <c r="A1896" s="927"/>
      <c r="B1896" s="928"/>
      <c r="C1896" s="946"/>
      <c r="D1896" s="927"/>
      <c r="E1896" s="927"/>
      <c r="F1896" s="60" t="s">
        <v>1959</v>
      </c>
      <c r="G1896" s="80">
        <v>1</v>
      </c>
      <c r="H1896" s="927"/>
      <c r="I1896" s="15" t="s">
        <v>1960</v>
      </c>
      <c r="J1896" s="17" t="s">
        <v>1961</v>
      </c>
      <c r="K1896" s="994"/>
      <c r="L1896" s="943"/>
      <c r="M1896" s="943"/>
    </row>
    <row r="1897" spans="1:13" ht="11.25" x14ac:dyDescent="0.25">
      <c r="A1897" s="927"/>
      <c r="B1897" s="928"/>
      <c r="C1897" s="946"/>
      <c r="D1897" s="927"/>
      <c r="E1897" s="927"/>
      <c r="F1897" s="60" t="s">
        <v>1962</v>
      </c>
      <c r="G1897" s="80">
        <v>4</v>
      </c>
      <c r="H1897" s="927"/>
      <c r="I1897" s="15" t="s">
        <v>1954</v>
      </c>
      <c r="J1897" s="17" t="s">
        <v>1963</v>
      </c>
      <c r="K1897" s="994"/>
      <c r="L1897" s="943"/>
      <c r="M1897" s="943"/>
    </row>
    <row r="1898" spans="1:13" ht="11.25" x14ac:dyDescent="0.25">
      <c r="A1898" s="927"/>
      <c r="B1898" s="928"/>
      <c r="C1898" s="946"/>
      <c r="D1898" s="927"/>
      <c r="E1898" s="927"/>
      <c r="F1898" s="60" t="s">
        <v>1964</v>
      </c>
      <c r="G1898" s="80">
        <v>2</v>
      </c>
      <c r="H1898" s="927"/>
      <c r="I1898" s="15" t="s">
        <v>1954</v>
      </c>
      <c r="J1898" s="17" t="s">
        <v>1965</v>
      </c>
      <c r="K1898" s="994"/>
      <c r="L1898" s="943"/>
      <c r="M1898" s="943"/>
    </row>
    <row r="1899" spans="1:13" ht="11.25" x14ac:dyDescent="0.25">
      <c r="A1899" s="927"/>
      <c r="B1899" s="928"/>
      <c r="C1899" s="946"/>
      <c r="D1899" s="927"/>
      <c r="E1899" s="927"/>
      <c r="F1899" s="60" t="s">
        <v>1966</v>
      </c>
      <c r="G1899" s="80">
        <v>4</v>
      </c>
      <c r="H1899" s="927"/>
      <c r="I1899" s="15" t="s">
        <v>1954</v>
      </c>
      <c r="J1899" s="17" t="s">
        <v>1967</v>
      </c>
      <c r="K1899" s="994"/>
      <c r="L1899" s="943"/>
      <c r="M1899" s="943"/>
    </row>
    <row r="1900" spans="1:13" ht="11.25" x14ac:dyDescent="0.25">
      <c r="A1900" s="927"/>
      <c r="B1900" s="928"/>
      <c r="C1900" s="946"/>
      <c r="D1900" s="927"/>
      <c r="E1900" s="927"/>
      <c r="F1900" s="60" t="s">
        <v>2490</v>
      </c>
      <c r="G1900" s="80">
        <v>6</v>
      </c>
      <c r="H1900" s="927"/>
      <c r="I1900" s="15" t="s">
        <v>1954</v>
      </c>
      <c r="J1900" s="17" t="s">
        <v>2491</v>
      </c>
      <c r="K1900" s="994"/>
      <c r="L1900" s="943"/>
      <c r="M1900" s="943"/>
    </row>
    <row r="1901" spans="1:13" ht="11.25" x14ac:dyDescent="0.25">
      <c r="A1901" s="927"/>
      <c r="B1901" s="928"/>
      <c r="C1901" s="946"/>
      <c r="D1901" s="927"/>
      <c r="E1901" s="927"/>
      <c r="F1901" s="60" t="s">
        <v>1968</v>
      </c>
      <c r="G1901" s="80">
        <v>43</v>
      </c>
      <c r="H1901" s="927"/>
      <c r="I1901" s="15" t="s">
        <v>1954</v>
      </c>
      <c r="J1901" s="17" t="s">
        <v>1969</v>
      </c>
      <c r="K1901" s="994"/>
      <c r="L1901" s="943"/>
      <c r="M1901" s="943"/>
    </row>
    <row r="1902" spans="1:13" ht="11.25" x14ac:dyDescent="0.25">
      <c r="A1902" s="927" t="s">
        <v>5082</v>
      </c>
      <c r="B1902" s="928" t="s">
        <v>1835</v>
      </c>
      <c r="C1902" s="946" t="s">
        <v>5827</v>
      </c>
      <c r="D1902" s="927" t="s">
        <v>6235</v>
      </c>
      <c r="E1902" s="927" t="s">
        <v>2486</v>
      </c>
      <c r="F1902" s="60" t="s">
        <v>2492</v>
      </c>
      <c r="G1902" s="80">
        <v>1</v>
      </c>
      <c r="H1902" s="927" t="s">
        <v>6682</v>
      </c>
      <c r="I1902" s="15" t="s">
        <v>1050</v>
      </c>
      <c r="J1902" s="17"/>
      <c r="K1902" s="1056">
        <v>1</v>
      </c>
      <c r="L1902" s="943"/>
      <c r="M1902" s="943"/>
    </row>
    <row r="1903" spans="1:13" ht="11.25" x14ac:dyDescent="0.25">
      <c r="A1903" s="927"/>
      <c r="B1903" s="928"/>
      <c r="C1903" s="946"/>
      <c r="D1903" s="927"/>
      <c r="E1903" s="927"/>
      <c r="F1903" s="60" t="s">
        <v>2493</v>
      </c>
      <c r="G1903" s="80">
        <v>1</v>
      </c>
      <c r="H1903" s="927"/>
      <c r="I1903" s="15" t="s">
        <v>1954</v>
      </c>
      <c r="J1903" s="17" t="s">
        <v>2494</v>
      </c>
      <c r="K1903" s="1056"/>
      <c r="L1903" s="943"/>
      <c r="M1903" s="943"/>
    </row>
    <row r="1904" spans="1:13" ht="11.25" x14ac:dyDescent="0.25">
      <c r="A1904" s="927"/>
      <c r="B1904" s="928"/>
      <c r="C1904" s="946"/>
      <c r="D1904" s="927"/>
      <c r="E1904" s="927"/>
      <c r="F1904" s="60" t="s">
        <v>1956</v>
      </c>
      <c r="G1904" s="80">
        <v>2</v>
      </c>
      <c r="H1904" s="927"/>
      <c r="I1904" s="15" t="s">
        <v>1050</v>
      </c>
      <c r="J1904" s="17"/>
      <c r="K1904" s="1056"/>
      <c r="L1904" s="943"/>
      <c r="M1904" s="943"/>
    </row>
    <row r="1905" spans="1:13" ht="11.25" x14ac:dyDescent="0.25">
      <c r="A1905" s="927"/>
      <c r="B1905" s="928"/>
      <c r="C1905" s="946"/>
      <c r="D1905" s="927"/>
      <c r="E1905" s="927"/>
      <c r="F1905" s="60" t="s">
        <v>1957</v>
      </c>
      <c r="G1905" s="80">
        <v>2</v>
      </c>
      <c r="H1905" s="927"/>
      <c r="I1905" s="15" t="s">
        <v>1050</v>
      </c>
      <c r="J1905" s="17"/>
      <c r="K1905" s="1056"/>
      <c r="L1905" s="943"/>
      <c r="M1905" s="943"/>
    </row>
    <row r="1906" spans="1:13" ht="11.25" x14ac:dyDescent="0.25">
      <c r="A1906" s="927"/>
      <c r="B1906" s="928"/>
      <c r="C1906" s="946"/>
      <c r="D1906" s="927"/>
      <c r="E1906" s="927"/>
      <c r="F1906" s="60" t="s">
        <v>2490</v>
      </c>
      <c r="G1906" s="80">
        <v>1</v>
      </c>
      <c r="H1906" s="927"/>
      <c r="I1906" s="15" t="s">
        <v>1954</v>
      </c>
      <c r="J1906" s="17" t="s">
        <v>2491</v>
      </c>
      <c r="K1906" s="1056"/>
      <c r="L1906" s="943"/>
      <c r="M1906" s="943"/>
    </row>
    <row r="1907" spans="1:13" ht="11.25" x14ac:dyDescent="0.25">
      <c r="A1907" s="927"/>
      <c r="B1907" s="928"/>
      <c r="C1907" s="946"/>
      <c r="D1907" s="927"/>
      <c r="E1907" s="927"/>
      <c r="F1907" s="60" t="s">
        <v>1968</v>
      </c>
      <c r="G1907" s="80">
        <v>13</v>
      </c>
      <c r="H1907" s="927"/>
      <c r="I1907" s="15" t="s">
        <v>1954</v>
      </c>
      <c r="J1907" s="17" t="s">
        <v>1969</v>
      </c>
      <c r="K1907" s="1056"/>
      <c r="L1907" s="943"/>
      <c r="M1907" s="943"/>
    </row>
    <row r="1908" spans="1:13" ht="22.5" x14ac:dyDescent="0.25">
      <c r="A1908" s="927" t="s">
        <v>5148</v>
      </c>
      <c r="B1908" s="928" t="s">
        <v>1835</v>
      </c>
      <c r="C1908" s="946" t="s">
        <v>5827</v>
      </c>
      <c r="D1908" s="927" t="s">
        <v>6235</v>
      </c>
      <c r="E1908" s="927" t="s">
        <v>2486</v>
      </c>
      <c r="F1908" s="60" t="s">
        <v>2495</v>
      </c>
      <c r="G1908" s="80">
        <v>1</v>
      </c>
      <c r="H1908" s="927" t="s">
        <v>6682</v>
      </c>
      <c r="I1908" s="15" t="s">
        <v>1050</v>
      </c>
      <c r="J1908" s="17"/>
      <c r="K1908" s="945">
        <v>1</v>
      </c>
      <c r="L1908" s="943"/>
      <c r="M1908" s="943"/>
    </row>
    <row r="1909" spans="1:13" ht="11.25" x14ac:dyDescent="0.25">
      <c r="A1909" s="927"/>
      <c r="B1909" s="928"/>
      <c r="C1909" s="946"/>
      <c r="D1909" s="927"/>
      <c r="E1909" s="927"/>
      <c r="F1909" s="60" t="s">
        <v>2496</v>
      </c>
      <c r="G1909" s="80">
        <v>1</v>
      </c>
      <c r="H1909" s="927"/>
      <c r="I1909" s="15" t="s">
        <v>1954</v>
      </c>
      <c r="J1909" s="17" t="s">
        <v>2497</v>
      </c>
      <c r="K1909" s="945"/>
      <c r="L1909" s="943"/>
      <c r="M1909" s="943"/>
    </row>
    <row r="1910" spans="1:13" ht="11.25" x14ac:dyDescent="0.25">
      <c r="A1910" s="927"/>
      <c r="B1910" s="928"/>
      <c r="C1910" s="946"/>
      <c r="D1910" s="927"/>
      <c r="E1910" s="927"/>
      <c r="F1910" s="60" t="s">
        <v>1956</v>
      </c>
      <c r="G1910" s="80">
        <v>1</v>
      </c>
      <c r="H1910" s="927"/>
      <c r="I1910" s="15" t="s">
        <v>1050</v>
      </c>
      <c r="J1910" s="17"/>
      <c r="K1910" s="945"/>
      <c r="L1910" s="943"/>
      <c r="M1910" s="943"/>
    </row>
    <row r="1911" spans="1:13" ht="11.25" x14ac:dyDescent="0.25">
      <c r="A1911" s="927"/>
      <c r="B1911" s="928"/>
      <c r="C1911" s="946"/>
      <c r="D1911" s="927"/>
      <c r="E1911" s="927"/>
      <c r="F1911" s="60" t="s">
        <v>1957</v>
      </c>
      <c r="G1911" s="80">
        <v>1</v>
      </c>
      <c r="H1911" s="927"/>
      <c r="I1911" s="15" t="s">
        <v>1050</v>
      </c>
      <c r="J1911" s="17"/>
      <c r="K1911" s="945"/>
      <c r="L1911" s="943"/>
      <c r="M1911" s="943"/>
    </row>
    <row r="1912" spans="1:13" ht="11.25" x14ac:dyDescent="0.25">
      <c r="A1912" s="927"/>
      <c r="B1912" s="928"/>
      <c r="C1912" s="946"/>
      <c r="D1912" s="927"/>
      <c r="E1912" s="927"/>
      <c r="F1912" s="60" t="s">
        <v>1956</v>
      </c>
      <c r="G1912" s="80">
        <v>1</v>
      </c>
      <c r="H1912" s="927"/>
      <c r="I1912" s="15" t="s">
        <v>1050</v>
      </c>
      <c r="J1912" s="17"/>
      <c r="K1912" s="945"/>
      <c r="L1912" s="943"/>
      <c r="M1912" s="943"/>
    </row>
    <row r="1913" spans="1:13" ht="11.25" x14ac:dyDescent="0.25">
      <c r="A1913" s="927"/>
      <c r="B1913" s="928"/>
      <c r="C1913" s="946"/>
      <c r="D1913" s="927"/>
      <c r="E1913" s="927"/>
      <c r="F1913" s="60" t="s">
        <v>1958</v>
      </c>
      <c r="G1913" s="80">
        <v>3</v>
      </c>
      <c r="H1913" s="927"/>
      <c r="I1913" s="15" t="s">
        <v>1050</v>
      </c>
      <c r="J1913" s="17"/>
      <c r="K1913" s="945"/>
      <c r="L1913" s="943"/>
      <c r="M1913" s="943"/>
    </row>
    <row r="1914" spans="1:13" ht="11.25" x14ac:dyDescent="0.25">
      <c r="A1914" s="927"/>
      <c r="B1914" s="928"/>
      <c r="C1914" s="946"/>
      <c r="D1914" s="927"/>
      <c r="E1914" s="927"/>
      <c r="F1914" s="60" t="s">
        <v>1959</v>
      </c>
      <c r="G1914" s="80">
        <v>1</v>
      </c>
      <c r="H1914" s="927"/>
      <c r="I1914" s="15" t="s">
        <v>1960</v>
      </c>
      <c r="J1914" s="17" t="s">
        <v>1961</v>
      </c>
      <c r="K1914" s="945"/>
      <c r="L1914" s="943"/>
      <c r="M1914" s="943"/>
    </row>
    <row r="1915" spans="1:13" ht="11.25" x14ac:dyDescent="0.25">
      <c r="A1915" s="927"/>
      <c r="B1915" s="928"/>
      <c r="C1915" s="946"/>
      <c r="D1915" s="927"/>
      <c r="E1915" s="927"/>
      <c r="F1915" s="60" t="s">
        <v>1968</v>
      </c>
      <c r="G1915" s="80">
        <v>24</v>
      </c>
      <c r="H1915" s="927"/>
      <c r="I1915" s="15" t="s">
        <v>1954</v>
      </c>
      <c r="J1915" s="17" t="s">
        <v>1969</v>
      </c>
      <c r="K1915" s="945"/>
      <c r="L1915" s="943"/>
      <c r="M1915" s="943"/>
    </row>
    <row r="1916" spans="1:13" ht="22.5" x14ac:dyDescent="0.25">
      <c r="A1916" s="927" t="s">
        <v>5149</v>
      </c>
      <c r="B1916" s="928" t="s">
        <v>1835</v>
      </c>
      <c r="C1916" s="946" t="s">
        <v>5827</v>
      </c>
      <c r="D1916" s="927" t="s">
        <v>6235</v>
      </c>
      <c r="E1916" s="927" t="s">
        <v>2486</v>
      </c>
      <c r="F1916" s="60" t="s">
        <v>2498</v>
      </c>
      <c r="G1916" s="80">
        <v>1</v>
      </c>
      <c r="H1916" s="927" t="s">
        <v>6682</v>
      </c>
      <c r="I1916" s="15" t="s">
        <v>1050</v>
      </c>
      <c r="J1916" s="17"/>
      <c r="K1916" s="994">
        <v>1</v>
      </c>
      <c r="L1916" s="943"/>
      <c r="M1916" s="943"/>
    </row>
    <row r="1917" spans="1:13" ht="11.25" x14ac:dyDescent="0.25">
      <c r="A1917" s="927"/>
      <c r="B1917" s="928"/>
      <c r="C1917" s="946"/>
      <c r="D1917" s="927"/>
      <c r="E1917" s="927"/>
      <c r="F1917" s="60" t="s">
        <v>2499</v>
      </c>
      <c r="G1917" s="80">
        <v>1</v>
      </c>
      <c r="H1917" s="927"/>
      <c r="I1917" s="15" t="s">
        <v>1954</v>
      </c>
      <c r="J1917" s="17" t="s">
        <v>2500</v>
      </c>
      <c r="K1917" s="994"/>
      <c r="L1917" s="943"/>
      <c r="M1917" s="943"/>
    </row>
    <row r="1918" spans="1:13" ht="11.25" x14ac:dyDescent="0.25">
      <c r="A1918" s="927"/>
      <c r="B1918" s="928"/>
      <c r="C1918" s="946"/>
      <c r="D1918" s="927"/>
      <c r="E1918" s="927"/>
      <c r="F1918" s="60" t="s">
        <v>1956</v>
      </c>
      <c r="G1918" s="80">
        <v>1</v>
      </c>
      <c r="H1918" s="927"/>
      <c r="I1918" s="15" t="s">
        <v>1050</v>
      </c>
      <c r="J1918" s="17"/>
      <c r="K1918" s="994"/>
      <c r="L1918" s="943"/>
      <c r="M1918" s="943"/>
    </row>
    <row r="1919" spans="1:13" ht="11.25" x14ac:dyDescent="0.25">
      <c r="A1919" s="927"/>
      <c r="B1919" s="928"/>
      <c r="C1919" s="946"/>
      <c r="D1919" s="927"/>
      <c r="E1919" s="927"/>
      <c r="F1919" s="60" t="s">
        <v>1957</v>
      </c>
      <c r="G1919" s="80">
        <v>1</v>
      </c>
      <c r="H1919" s="927"/>
      <c r="I1919" s="15" t="s">
        <v>1050</v>
      </c>
      <c r="J1919" s="17"/>
      <c r="K1919" s="994"/>
      <c r="L1919" s="943"/>
      <c r="M1919" s="943"/>
    </row>
    <row r="1920" spans="1:13" ht="11.25" x14ac:dyDescent="0.25">
      <c r="A1920" s="927"/>
      <c r="B1920" s="928"/>
      <c r="C1920" s="946"/>
      <c r="D1920" s="927"/>
      <c r="E1920" s="927"/>
      <c r="F1920" s="60" t="s">
        <v>1956</v>
      </c>
      <c r="G1920" s="80">
        <v>1</v>
      </c>
      <c r="H1920" s="927"/>
      <c r="I1920" s="15" t="s">
        <v>1050</v>
      </c>
      <c r="J1920" s="17"/>
      <c r="K1920" s="994"/>
      <c r="L1920" s="943"/>
      <c r="M1920" s="943"/>
    </row>
    <row r="1921" spans="1:13" ht="11.25" x14ac:dyDescent="0.25">
      <c r="A1921" s="927"/>
      <c r="B1921" s="928"/>
      <c r="C1921" s="946"/>
      <c r="D1921" s="927"/>
      <c r="E1921" s="927"/>
      <c r="F1921" s="60" t="s">
        <v>1958</v>
      </c>
      <c r="G1921" s="80">
        <v>3</v>
      </c>
      <c r="H1921" s="927"/>
      <c r="I1921" s="15" t="s">
        <v>1050</v>
      </c>
      <c r="J1921" s="17"/>
      <c r="K1921" s="994"/>
      <c r="L1921" s="943"/>
      <c r="M1921" s="943"/>
    </row>
    <row r="1922" spans="1:13" ht="11.25" x14ac:dyDescent="0.25">
      <c r="A1922" s="927"/>
      <c r="B1922" s="928"/>
      <c r="C1922" s="946"/>
      <c r="D1922" s="927"/>
      <c r="E1922" s="927"/>
      <c r="F1922" s="60" t="s">
        <v>1959</v>
      </c>
      <c r="G1922" s="80">
        <v>1</v>
      </c>
      <c r="H1922" s="927"/>
      <c r="I1922" s="15" t="s">
        <v>1960</v>
      </c>
      <c r="J1922" s="17" t="s">
        <v>1961</v>
      </c>
      <c r="K1922" s="994"/>
      <c r="L1922" s="943"/>
      <c r="M1922" s="943"/>
    </row>
    <row r="1923" spans="1:13" ht="11.25" x14ac:dyDescent="0.25">
      <c r="A1923" s="927"/>
      <c r="B1923" s="928"/>
      <c r="C1923" s="946"/>
      <c r="D1923" s="927"/>
      <c r="E1923" s="927"/>
      <c r="F1923" s="60" t="s">
        <v>1964</v>
      </c>
      <c r="G1923" s="80">
        <v>8</v>
      </c>
      <c r="H1923" s="927"/>
      <c r="I1923" s="15" t="s">
        <v>1954</v>
      </c>
      <c r="J1923" s="17" t="s">
        <v>1965</v>
      </c>
      <c r="K1923" s="994"/>
      <c r="L1923" s="943"/>
      <c r="M1923" s="943"/>
    </row>
    <row r="1924" spans="1:13" ht="11.25" x14ac:dyDescent="0.25">
      <c r="A1924" s="927"/>
      <c r="B1924" s="928"/>
      <c r="C1924" s="946"/>
      <c r="D1924" s="927"/>
      <c r="E1924" s="927"/>
      <c r="F1924" s="60" t="s">
        <v>1968</v>
      </c>
      <c r="G1924" s="80">
        <v>5</v>
      </c>
      <c r="H1924" s="927"/>
      <c r="I1924" s="15" t="s">
        <v>1954</v>
      </c>
      <c r="J1924" s="17" t="s">
        <v>1969</v>
      </c>
      <c r="K1924" s="994"/>
      <c r="L1924" s="943"/>
      <c r="M1924" s="943"/>
    </row>
    <row r="1925" spans="1:13" ht="11.25" x14ac:dyDescent="0.25">
      <c r="A1925" s="927" t="s">
        <v>5150</v>
      </c>
      <c r="B1925" s="928" t="s">
        <v>1835</v>
      </c>
      <c r="C1925" s="946" t="s">
        <v>5827</v>
      </c>
      <c r="D1925" s="927" t="s">
        <v>6235</v>
      </c>
      <c r="E1925" s="927" t="s">
        <v>2486</v>
      </c>
      <c r="F1925" s="60" t="s">
        <v>2501</v>
      </c>
      <c r="G1925" s="80">
        <v>1</v>
      </c>
      <c r="H1925" s="927" t="s">
        <v>6682</v>
      </c>
      <c r="I1925" s="15" t="s">
        <v>1050</v>
      </c>
      <c r="J1925" s="17"/>
      <c r="K1925" s="1056">
        <v>1</v>
      </c>
      <c r="L1925" s="943"/>
      <c r="M1925" s="943"/>
    </row>
    <row r="1926" spans="1:13" ht="11.25" x14ac:dyDescent="0.25">
      <c r="A1926" s="927"/>
      <c r="B1926" s="928"/>
      <c r="C1926" s="946"/>
      <c r="D1926" s="927"/>
      <c r="E1926" s="927"/>
      <c r="F1926" s="60" t="s">
        <v>2502</v>
      </c>
      <c r="G1926" s="80">
        <v>1</v>
      </c>
      <c r="H1926" s="927"/>
      <c r="I1926" s="15" t="s">
        <v>1954</v>
      </c>
      <c r="J1926" s="17" t="s">
        <v>1965</v>
      </c>
      <c r="K1926" s="1056"/>
      <c r="L1926" s="943"/>
      <c r="M1926" s="943"/>
    </row>
    <row r="1927" spans="1:13" ht="11.25" x14ac:dyDescent="0.25">
      <c r="A1927" s="927"/>
      <c r="B1927" s="928"/>
      <c r="C1927" s="946"/>
      <c r="D1927" s="927"/>
      <c r="E1927" s="927"/>
      <c r="F1927" s="60" t="s">
        <v>2503</v>
      </c>
      <c r="G1927" s="80">
        <v>1</v>
      </c>
      <c r="H1927" s="927"/>
      <c r="I1927" s="15" t="s">
        <v>1954</v>
      </c>
      <c r="J1927" s="17" t="s">
        <v>2497</v>
      </c>
      <c r="K1927" s="1056"/>
      <c r="L1927" s="943"/>
      <c r="M1927" s="943"/>
    </row>
    <row r="1928" spans="1:13" ht="11.25" x14ac:dyDescent="0.25">
      <c r="A1928" s="927"/>
      <c r="B1928" s="928"/>
      <c r="C1928" s="946"/>
      <c r="D1928" s="927"/>
      <c r="E1928" s="927"/>
      <c r="F1928" s="60" t="s">
        <v>1956</v>
      </c>
      <c r="G1928" s="80">
        <v>1</v>
      </c>
      <c r="H1928" s="927"/>
      <c r="I1928" s="15" t="s">
        <v>1050</v>
      </c>
      <c r="J1928" s="17"/>
      <c r="K1928" s="1056"/>
      <c r="L1928" s="943"/>
      <c r="M1928" s="943"/>
    </row>
    <row r="1929" spans="1:13" ht="11.25" x14ac:dyDescent="0.25">
      <c r="A1929" s="927"/>
      <c r="B1929" s="928"/>
      <c r="C1929" s="946"/>
      <c r="D1929" s="927"/>
      <c r="E1929" s="927"/>
      <c r="F1929" s="60" t="s">
        <v>1957</v>
      </c>
      <c r="G1929" s="80">
        <v>1</v>
      </c>
      <c r="H1929" s="927"/>
      <c r="I1929" s="15" t="s">
        <v>1050</v>
      </c>
      <c r="J1929" s="17"/>
      <c r="K1929" s="1056"/>
      <c r="L1929" s="943"/>
      <c r="M1929" s="943"/>
    </row>
    <row r="1930" spans="1:13" ht="11.25" x14ac:dyDescent="0.25">
      <c r="A1930" s="927"/>
      <c r="B1930" s="928"/>
      <c r="C1930" s="946"/>
      <c r="D1930" s="927"/>
      <c r="E1930" s="927"/>
      <c r="F1930" s="60" t="s">
        <v>1956</v>
      </c>
      <c r="G1930" s="80">
        <v>1</v>
      </c>
      <c r="H1930" s="927"/>
      <c r="I1930" s="15" t="s">
        <v>1050</v>
      </c>
      <c r="J1930" s="17"/>
      <c r="K1930" s="1056"/>
      <c r="L1930" s="943"/>
      <c r="M1930" s="943"/>
    </row>
    <row r="1931" spans="1:13" ht="11.25" x14ac:dyDescent="0.25">
      <c r="A1931" s="927"/>
      <c r="B1931" s="928"/>
      <c r="C1931" s="946"/>
      <c r="D1931" s="927"/>
      <c r="E1931" s="927"/>
      <c r="F1931" s="60" t="s">
        <v>1958</v>
      </c>
      <c r="G1931" s="80">
        <v>3</v>
      </c>
      <c r="H1931" s="927"/>
      <c r="I1931" s="15" t="s">
        <v>1050</v>
      </c>
      <c r="J1931" s="17"/>
      <c r="K1931" s="1056"/>
      <c r="L1931" s="943"/>
      <c r="M1931" s="943"/>
    </row>
    <row r="1932" spans="1:13" ht="11.25" x14ac:dyDescent="0.25">
      <c r="A1932" s="927"/>
      <c r="B1932" s="928"/>
      <c r="C1932" s="946"/>
      <c r="D1932" s="927"/>
      <c r="E1932" s="927"/>
      <c r="F1932" s="60" t="s">
        <v>1959</v>
      </c>
      <c r="G1932" s="80">
        <v>1</v>
      </c>
      <c r="H1932" s="927"/>
      <c r="I1932" s="15" t="s">
        <v>1960</v>
      </c>
      <c r="J1932" s="17" t="s">
        <v>1961</v>
      </c>
      <c r="K1932" s="1056"/>
      <c r="L1932" s="943"/>
      <c r="M1932" s="943"/>
    </row>
    <row r="1933" spans="1:13" ht="11.25" x14ac:dyDescent="0.25">
      <c r="A1933" s="927"/>
      <c r="B1933" s="928"/>
      <c r="C1933" s="946"/>
      <c r="D1933" s="927"/>
      <c r="E1933" s="927"/>
      <c r="F1933" s="60" t="s">
        <v>1966</v>
      </c>
      <c r="G1933" s="80">
        <v>1</v>
      </c>
      <c r="H1933" s="927"/>
      <c r="I1933" s="15" t="s">
        <v>1954</v>
      </c>
      <c r="J1933" s="17" t="s">
        <v>1967</v>
      </c>
      <c r="K1933" s="1056"/>
      <c r="L1933" s="943"/>
      <c r="M1933" s="943"/>
    </row>
    <row r="1934" spans="1:13" ht="11.25" x14ac:dyDescent="0.25">
      <c r="A1934" s="927"/>
      <c r="B1934" s="928"/>
      <c r="C1934" s="946"/>
      <c r="D1934" s="927"/>
      <c r="E1934" s="927"/>
      <c r="F1934" s="60" t="s">
        <v>1968</v>
      </c>
      <c r="G1934" s="80">
        <v>29</v>
      </c>
      <c r="H1934" s="927"/>
      <c r="I1934" s="15" t="s">
        <v>1954</v>
      </c>
      <c r="J1934" s="17" t="s">
        <v>1969</v>
      </c>
      <c r="K1934" s="1056"/>
      <c r="L1934" s="943"/>
      <c r="M1934" s="943"/>
    </row>
    <row r="1935" spans="1:13" s="3" customFormat="1" ht="11.25" customHeight="1" x14ac:dyDescent="0.25">
      <c r="A1935" s="949" t="s">
        <v>5151</v>
      </c>
      <c r="B1935" s="970" t="s">
        <v>1835</v>
      </c>
      <c r="C1935" s="962" t="s">
        <v>5827</v>
      </c>
      <c r="D1935" s="949" t="s">
        <v>6786</v>
      </c>
      <c r="E1935" s="949" t="s">
        <v>5827</v>
      </c>
      <c r="F1935" s="12" t="s">
        <v>2504</v>
      </c>
      <c r="G1935" s="80">
        <v>1</v>
      </c>
      <c r="H1935" s="949" t="s">
        <v>6682</v>
      </c>
      <c r="I1935" s="15" t="s">
        <v>1974</v>
      </c>
      <c r="J1935" s="13" t="s">
        <v>1975</v>
      </c>
      <c r="K1935" s="1067">
        <v>1</v>
      </c>
      <c r="L1935" s="941"/>
      <c r="M1935" s="941"/>
    </row>
    <row r="1936" spans="1:13" s="3" customFormat="1" ht="11.25" x14ac:dyDescent="0.25">
      <c r="A1936" s="960"/>
      <c r="B1936" s="972"/>
      <c r="C1936" s="963"/>
      <c r="D1936" s="960"/>
      <c r="E1936" s="960"/>
      <c r="F1936" s="12" t="s">
        <v>2014</v>
      </c>
      <c r="G1936" s="80">
        <v>1</v>
      </c>
      <c r="H1936" s="960"/>
      <c r="I1936" s="15" t="s">
        <v>1954</v>
      </c>
      <c r="J1936" s="13" t="s">
        <v>1977</v>
      </c>
      <c r="K1936" s="1068"/>
      <c r="L1936" s="944"/>
      <c r="M1936" s="944"/>
    </row>
    <row r="1937" spans="1:13" s="3" customFormat="1" ht="11.25" x14ac:dyDescent="0.25">
      <c r="A1937" s="960"/>
      <c r="B1937" s="972"/>
      <c r="C1937" s="963"/>
      <c r="D1937" s="960"/>
      <c r="E1937" s="960"/>
      <c r="F1937" s="12" t="s">
        <v>1956</v>
      </c>
      <c r="G1937" s="80">
        <v>1</v>
      </c>
      <c r="H1937" s="960"/>
      <c r="I1937" s="15" t="s">
        <v>1050</v>
      </c>
      <c r="J1937" s="13"/>
      <c r="K1937" s="1068"/>
      <c r="L1937" s="944"/>
      <c r="M1937" s="944"/>
    </row>
    <row r="1938" spans="1:13" s="3" customFormat="1" ht="11.25" x14ac:dyDescent="0.25">
      <c r="A1938" s="960"/>
      <c r="B1938" s="972"/>
      <c r="C1938" s="963"/>
      <c r="D1938" s="960"/>
      <c r="E1938" s="960"/>
      <c r="F1938" s="12" t="s">
        <v>1978</v>
      </c>
      <c r="G1938" s="80">
        <v>1</v>
      </c>
      <c r="H1938" s="960"/>
      <c r="I1938" s="15" t="s">
        <v>1960</v>
      </c>
      <c r="J1938" s="13" t="s">
        <v>1979</v>
      </c>
      <c r="K1938" s="1068"/>
      <c r="L1938" s="944"/>
      <c r="M1938" s="944"/>
    </row>
    <row r="1939" spans="1:13" s="3" customFormat="1" ht="11.25" x14ac:dyDescent="0.25">
      <c r="A1939" s="960"/>
      <c r="B1939" s="972"/>
      <c r="C1939" s="963"/>
      <c r="D1939" s="960"/>
      <c r="E1939" s="960"/>
      <c r="F1939" s="12" t="s">
        <v>1956</v>
      </c>
      <c r="G1939" s="80">
        <v>1</v>
      </c>
      <c r="H1939" s="960"/>
      <c r="I1939" s="15" t="s">
        <v>1050</v>
      </c>
      <c r="J1939" s="13"/>
      <c r="K1939" s="1068"/>
      <c r="L1939" s="944"/>
      <c r="M1939" s="944"/>
    </row>
    <row r="1940" spans="1:13" s="3" customFormat="1" ht="11.25" x14ac:dyDescent="0.25">
      <c r="A1940" s="960"/>
      <c r="B1940" s="972"/>
      <c r="C1940" s="963"/>
      <c r="D1940" s="960"/>
      <c r="E1940" s="960"/>
      <c r="F1940" s="12" t="s">
        <v>1980</v>
      </c>
      <c r="G1940" s="80">
        <v>1</v>
      </c>
      <c r="H1940" s="960"/>
      <c r="I1940" s="15" t="s">
        <v>1981</v>
      </c>
      <c r="J1940" s="13" t="s">
        <v>1982</v>
      </c>
      <c r="K1940" s="1068"/>
      <c r="L1940" s="944"/>
      <c r="M1940" s="944"/>
    </row>
    <row r="1941" spans="1:13" s="3" customFormat="1" ht="11.25" x14ac:dyDescent="0.25">
      <c r="A1941" s="960"/>
      <c r="B1941" s="972"/>
      <c r="C1941" s="963"/>
      <c r="D1941" s="960"/>
      <c r="E1941" s="960"/>
      <c r="F1941" s="12" t="s">
        <v>1983</v>
      </c>
      <c r="G1941" s="80">
        <v>25</v>
      </c>
      <c r="H1941" s="960"/>
      <c r="I1941" s="15" t="s">
        <v>1954</v>
      </c>
      <c r="J1941" s="13" t="s">
        <v>1984</v>
      </c>
      <c r="K1941" s="1068"/>
      <c r="L1941" s="944"/>
      <c r="M1941" s="944"/>
    </row>
    <row r="1942" spans="1:13" s="3" customFormat="1" ht="11.25" x14ac:dyDescent="0.25">
      <c r="A1942" s="960"/>
      <c r="B1942" s="972"/>
      <c r="C1942" s="963"/>
      <c r="D1942" s="960"/>
      <c r="E1942" s="960"/>
      <c r="F1942" s="12" t="s">
        <v>1985</v>
      </c>
      <c r="G1942" s="80">
        <v>15</v>
      </c>
      <c r="H1942" s="960"/>
      <c r="I1942" s="15" t="s">
        <v>1954</v>
      </c>
      <c r="J1942" s="13" t="s">
        <v>1984</v>
      </c>
      <c r="K1942" s="1068"/>
      <c r="L1942" s="944"/>
      <c r="M1942" s="944"/>
    </row>
    <row r="1943" spans="1:13" s="3" customFormat="1" ht="11.25" x14ac:dyDescent="0.25">
      <c r="A1943" s="960"/>
      <c r="B1943" s="972"/>
      <c r="C1943" s="963"/>
      <c r="D1943" s="960"/>
      <c r="E1943" s="960"/>
      <c r="F1943" s="12" t="s">
        <v>1986</v>
      </c>
      <c r="G1943" s="80">
        <v>2</v>
      </c>
      <c r="H1943" s="960"/>
      <c r="I1943" s="15" t="s">
        <v>1987</v>
      </c>
      <c r="J1943" s="13">
        <v>649208</v>
      </c>
      <c r="K1943" s="1068"/>
      <c r="L1943" s="944"/>
      <c r="M1943" s="944"/>
    </row>
    <row r="1944" spans="1:13" s="3" customFormat="1" ht="11.25" x14ac:dyDescent="0.25">
      <c r="A1944" s="927" t="s">
        <v>5152</v>
      </c>
      <c r="B1944" s="928" t="s">
        <v>1835</v>
      </c>
      <c r="C1944" s="946" t="s">
        <v>5827</v>
      </c>
      <c r="D1944" s="927" t="s">
        <v>6786</v>
      </c>
      <c r="E1944" s="927" t="s">
        <v>5827</v>
      </c>
      <c r="F1944" s="12" t="s">
        <v>2505</v>
      </c>
      <c r="G1944" s="80">
        <v>1</v>
      </c>
      <c r="H1944" s="927" t="s">
        <v>6682</v>
      </c>
      <c r="I1944" s="15" t="s">
        <v>1974</v>
      </c>
      <c r="J1944" s="13" t="s">
        <v>1975</v>
      </c>
      <c r="K1944" s="1056">
        <v>1</v>
      </c>
      <c r="L1944" s="943"/>
      <c r="M1944" s="943"/>
    </row>
    <row r="1945" spans="1:13" s="3" customFormat="1" ht="11.25" x14ac:dyDescent="0.25">
      <c r="A1945" s="927"/>
      <c r="B1945" s="928"/>
      <c r="C1945" s="946"/>
      <c r="D1945" s="927"/>
      <c r="E1945" s="927"/>
      <c r="F1945" s="12" t="s">
        <v>2016</v>
      </c>
      <c r="G1945" s="80">
        <v>1</v>
      </c>
      <c r="H1945" s="927"/>
      <c r="I1945" s="15" t="s">
        <v>1954</v>
      </c>
      <c r="J1945" s="13" t="s">
        <v>1977</v>
      </c>
      <c r="K1945" s="1056"/>
      <c r="L1945" s="943"/>
      <c r="M1945" s="943"/>
    </row>
    <row r="1946" spans="1:13" s="3" customFormat="1" ht="11.25" x14ac:dyDescent="0.25">
      <c r="A1946" s="927"/>
      <c r="B1946" s="928"/>
      <c r="C1946" s="946"/>
      <c r="D1946" s="927"/>
      <c r="E1946" s="927"/>
      <c r="F1946" s="12" t="s">
        <v>1956</v>
      </c>
      <c r="G1946" s="80">
        <v>1</v>
      </c>
      <c r="H1946" s="927"/>
      <c r="I1946" s="15" t="s">
        <v>1050</v>
      </c>
      <c r="J1946" s="13"/>
      <c r="K1946" s="1056"/>
      <c r="L1946" s="943"/>
      <c r="M1946" s="943"/>
    </row>
    <row r="1947" spans="1:13" s="3" customFormat="1" ht="11.25" x14ac:dyDescent="0.25">
      <c r="A1947" s="927"/>
      <c r="B1947" s="928"/>
      <c r="C1947" s="946"/>
      <c r="D1947" s="927"/>
      <c r="E1947" s="927"/>
      <c r="F1947" s="12" t="s">
        <v>1978</v>
      </c>
      <c r="G1947" s="80">
        <v>1</v>
      </c>
      <c r="H1947" s="927"/>
      <c r="I1947" s="15" t="s">
        <v>1960</v>
      </c>
      <c r="J1947" s="13" t="s">
        <v>1979</v>
      </c>
      <c r="K1947" s="1056"/>
      <c r="L1947" s="943"/>
      <c r="M1947" s="943"/>
    </row>
    <row r="1948" spans="1:13" s="3" customFormat="1" ht="11.25" x14ac:dyDescent="0.25">
      <c r="A1948" s="927"/>
      <c r="B1948" s="928"/>
      <c r="C1948" s="946"/>
      <c r="D1948" s="927"/>
      <c r="E1948" s="927"/>
      <c r="F1948" s="12" t="s">
        <v>1956</v>
      </c>
      <c r="G1948" s="80">
        <v>1</v>
      </c>
      <c r="H1948" s="927"/>
      <c r="I1948" s="15" t="s">
        <v>1050</v>
      </c>
      <c r="J1948" s="13"/>
      <c r="K1948" s="1056"/>
      <c r="L1948" s="943"/>
      <c r="M1948" s="943"/>
    </row>
    <row r="1949" spans="1:13" s="3" customFormat="1" ht="11.25" x14ac:dyDescent="0.25">
      <c r="A1949" s="927"/>
      <c r="B1949" s="928"/>
      <c r="C1949" s="946"/>
      <c r="D1949" s="927"/>
      <c r="E1949" s="927"/>
      <c r="F1949" s="12" t="s">
        <v>1980</v>
      </c>
      <c r="G1949" s="80">
        <v>1</v>
      </c>
      <c r="H1949" s="927"/>
      <c r="I1949" s="15" t="s">
        <v>1981</v>
      </c>
      <c r="J1949" s="13" t="s">
        <v>1982</v>
      </c>
      <c r="K1949" s="1056"/>
      <c r="L1949" s="943"/>
      <c r="M1949" s="943"/>
    </row>
    <row r="1950" spans="1:13" s="3" customFormat="1" ht="11.25" x14ac:dyDescent="0.25">
      <c r="A1950" s="927"/>
      <c r="B1950" s="928"/>
      <c r="C1950" s="946"/>
      <c r="D1950" s="927"/>
      <c r="E1950" s="927"/>
      <c r="F1950" s="12" t="s">
        <v>1989</v>
      </c>
      <c r="G1950" s="80">
        <v>1</v>
      </c>
      <c r="H1950" s="927"/>
      <c r="I1950" s="15" t="s">
        <v>1987</v>
      </c>
      <c r="J1950" s="13">
        <v>684064</v>
      </c>
      <c r="K1950" s="1056"/>
      <c r="L1950" s="943"/>
      <c r="M1950" s="943"/>
    </row>
    <row r="1951" spans="1:13" s="3" customFormat="1" ht="11.25" x14ac:dyDescent="0.25">
      <c r="A1951" s="927"/>
      <c r="B1951" s="928"/>
      <c r="C1951" s="946"/>
      <c r="D1951" s="927"/>
      <c r="E1951" s="927"/>
      <c r="F1951" s="12" t="s">
        <v>1983</v>
      </c>
      <c r="G1951" s="80">
        <v>22</v>
      </c>
      <c r="H1951" s="927"/>
      <c r="I1951" s="15" t="s">
        <v>1954</v>
      </c>
      <c r="J1951" s="13" t="s">
        <v>1984</v>
      </c>
      <c r="K1951" s="1056"/>
      <c r="L1951" s="943"/>
      <c r="M1951" s="943"/>
    </row>
    <row r="1952" spans="1:13" s="3" customFormat="1" ht="11.25" x14ac:dyDescent="0.25">
      <c r="A1952" s="927"/>
      <c r="B1952" s="928"/>
      <c r="C1952" s="946"/>
      <c r="D1952" s="927"/>
      <c r="E1952" s="927"/>
      <c r="F1952" s="12" t="s">
        <v>1985</v>
      </c>
      <c r="G1952" s="80">
        <v>4</v>
      </c>
      <c r="H1952" s="927"/>
      <c r="I1952" s="15" t="s">
        <v>1954</v>
      </c>
      <c r="J1952" s="13" t="s">
        <v>1984</v>
      </c>
      <c r="K1952" s="1056"/>
      <c r="L1952" s="943"/>
      <c r="M1952" s="943"/>
    </row>
    <row r="1953" spans="1:13" s="3" customFormat="1" ht="11.25" x14ac:dyDescent="0.25">
      <c r="A1953" s="927"/>
      <c r="B1953" s="928"/>
      <c r="C1953" s="946"/>
      <c r="D1953" s="927"/>
      <c r="E1953" s="927"/>
      <c r="F1953" s="12" t="s">
        <v>1986</v>
      </c>
      <c r="G1953" s="80">
        <v>2</v>
      </c>
      <c r="H1953" s="927"/>
      <c r="I1953" s="15" t="s">
        <v>1987</v>
      </c>
      <c r="J1953" s="13">
        <v>649208</v>
      </c>
      <c r="K1953" s="1056"/>
      <c r="L1953" s="943"/>
      <c r="M1953" s="943"/>
    </row>
    <row r="1954" spans="1:13" s="3" customFormat="1" ht="11.25" x14ac:dyDescent="0.25">
      <c r="A1954" s="927"/>
      <c r="B1954" s="928"/>
      <c r="C1954" s="946"/>
      <c r="D1954" s="927"/>
      <c r="E1954" s="927"/>
      <c r="F1954" s="12" t="s">
        <v>1993</v>
      </c>
      <c r="G1954" s="80">
        <v>2</v>
      </c>
      <c r="H1954" s="927"/>
      <c r="I1954" s="15" t="s">
        <v>1118</v>
      </c>
      <c r="J1954" s="13" t="s">
        <v>1994</v>
      </c>
      <c r="K1954" s="1056"/>
      <c r="L1954" s="943"/>
      <c r="M1954" s="943"/>
    </row>
    <row r="1955" spans="1:13" s="3" customFormat="1" ht="11.25" x14ac:dyDescent="0.25">
      <c r="A1955" s="927" t="s">
        <v>5153</v>
      </c>
      <c r="B1955" s="928" t="s">
        <v>1835</v>
      </c>
      <c r="C1955" s="946" t="s">
        <v>5827</v>
      </c>
      <c r="D1955" s="927" t="s">
        <v>6786</v>
      </c>
      <c r="E1955" s="927" t="s">
        <v>5827</v>
      </c>
      <c r="F1955" s="12" t="s">
        <v>2506</v>
      </c>
      <c r="G1955" s="80">
        <v>1</v>
      </c>
      <c r="H1955" s="927" t="s">
        <v>6682</v>
      </c>
      <c r="I1955" s="15" t="s">
        <v>1974</v>
      </c>
      <c r="J1955" s="13" t="s">
        <v>1975</v>
      </c>
      <c r="K1955" s="1056">
        <v>1</v>
      </c>
      <c r="L1955" s="943"/>
      <c r="M1955" s="943"/>
    </row>
    <row r="1956" spans="1:13" s="3" customFormat="1" ht="11.25" x14ac:dyDescent="0.25">
      <c r="A1956" s="927"/>
      <c r="B1956" s="928"/>
      <c r="C1956" s="946"/>
      <c r="D1956" s="927"/>
      <c r="E1956" s="927"/>
      <c r="F1956" s="12" t="s">
        <v>2014</v>
      </c>
      <c r="G1956" s="80">
        <v>1</v>
      </c>
      <c r="H1956" s="927"/>
      <c r="I1956" s="15" t="s">
        <v>1954</v>
      </c>
      <c r="J1956" s="13" t="s">
        <v>1977</v>
      </c>
      <c r="K1956" s="1056"/>
      <c r="L1956" s="943"/>
      <c r="M1956" s="943"/>
    </row>
    <row r="1957" spans="1:13" s="3" customFormat="1" ht="11.25" x14ac:dyDescent="0.25">
      <c r="A1957" s="927"/>
      <c r="B1957" s="928"/>
      <c r="C1957" s="946"/>
      <c r="D1957" s="927"/>
      <c r="E1957" s="927"/>
      <c r="F1957" s="12" t="s">
        <v>1956</v>
      </c>
      <c r="G1957" s="80">
        <v>1</v>
      </c>
      <c r="H1957" s="927"/>
      <c r="I1957" s="15" t="s">
        <v>1050</v>
      </c>
      <c r="J1957" s="13"/>
      <c r="K1957" s="1056"/>
      <c r="L1957" s="943"/>
      <c r="M1957" s="943"/>
    </row>
    <row r="1958" spans="1:13" s="3" customFormat="1" ht="11.25" x14ac:dyDescent="0.25">
      <c r="A1958" s="927"/>
      <c r="B1958" s="928"/>
      <c r="C1958" s="946"/>
      <c r="D1958" s="927"/>
      <c r="E1958" s="927"/>
      <c r="F1958" s="12" t="s">
        <v>1978</v>
      </c>
      <c r="G1958" s="80">
        <v>1</v>
      </c>
      <c r="H1958" s="927"/>
      <c r="I1958" s="15" t="s">
        <v>1960</v>
      </c>
      <c r="J1958" s="13" t="s">
        <v>1979</v>
      </c>
      <c r="K1958" s="1056"/>
      <c r="L1958" s="943"/>
      <c r="M1958" s="943"/>
    </row>
    <row r="1959" spans="1:13" s="3" customFormat="1" ht="11.25" x14ac:dyDescent="0.25">
      <c r="A1959" s="927"/>
      <c r="B1959" s="928"/>
      <c r="C1959" s="946"/>
      <c r="D1959" s="927"/>
      <c r="E1959" s="927"/>
      <c r="F1959" s="12" t="s">
        <v>1956</v>
      </c>
      <c r="G1959" s="80">
        <v>1</v>
      </c>
      <c r="H1959" s="927"/>
      <c r="I1959" s="15" t="s">
        <v>1050</v>
      </c>
      <c r="J1959" s="13"/>
      <c r="K1959" s="1056"/>
      <c r="L1959" s="943"/>
      <c r="M1959" s="943"/>
    </row>
    <row r="1960" spans="1:13" s="3" customFormat="1" ht="11.25" x14ac:dyDescent="0.25">
      <c r="A1960" s="927"/>
      <c r="B1960" s="928"/>
      <c r="C1960" s="946"/>
      <c r="D1960" s="927"/>
      <c r="E1960" s="927"/>
      <c r="F1960" s="12" t="s">
        <v>1980</v>
      </c>
      <c r="G1960" s="80">
        <v>1</v>
      </c>
      <c r="H1960" s="927"/>
      <c r="I1960" s="15" t="s">
        <v>1981</v>
      </c>
      <c r="J1960" s="13" t="s">
        <v>1982</v>
      </c>
      <c r="K1960" s="1056"/>
      <c r="L1960" s="943"/>
      <c r="M1960" s="943"/>
    </row>
    <row r="1961" spans="1:13" s="3" customFormat="1" ht="11.25" x14ac:dyDescent="0.25">
      <c r="A1961" s="927"/>
      <c r="B1961" s="928"/>
      <c r="C1961" s="946"/>
      <c r="D1961" s="927"/>
      <c r="E1961" s="927"/>
      <c r="F1961" s="12" t="s">
        <v>1983</v>
      </c>
      <c r="G1961" s="80">
        <v>18</v>
      </c>
      <c r="H1961" s="927"/>
      <c r="I1961" s="15" t="s">
        <v>1954</v>
      </c>
      <c r="J1961" s="13" t="s">
        <v>1984</v>
      </c>
      <c r="K1961" s="1056"/>
      <c r="L1961" s="943"/>
      <c r="M1961" s="943"/>
    </row>
    <row r="1962" spans="1:13" s="3" customFormat="1" ht="11.25" x14ac:dyDescent="0.25">
      <c r="A1962" s="927"/>
      <c r="B1962" s="928"/>
      <c r="C1962" s="946"/>
      <c r="D1962" s="927"/>
      <c r="E1962" s="927"/>
      <c r="F1962" s="12" t="s">
        <v>1985</v>
      </c>
      <c r="G1962" s="80">
        <v>11</v>
      </c>
      <c r="H1962" s="927"/>
      <c r="I1962" s="15" t="s">
        <v>1954</v>
      </c>
      <c r="J1962" s="13" t="s">
        <v>1984</v>
      </c>
      <c r="K1962" s="1056"/>
      <c r="L1962" s="943"/>
      <c r="M1962" s="943"/>
    </row>
    <row r="1963" spans="1:13" s="3" customFormat="1" ht="11.25" x14ac:dyDescent="0.25">
      <c r="A1963" s="927"/>
      <c r="B1963" s="928"/>
      <c r="C1963" s="946"/>
      <c r="D1963" s="927"/>
      <c r="E1963" s="927"/>
      <c r="F1963" s="12" t="s">
        <v>1986</v>
      </c>
      <c r="G1963" s="80">
        <v>2</v>
      </c>
      <c r="H1963" s="927"/>
      <c r="I1963" s="15" t="s">
        <v>1987</v>
      </c>
      <c r="J1963" s="13">
        <v>649208</v>
      </c>
      <c r="K1963" s="1056"/>
      <c r="L1963" s="943"/>
      <c r="M1963" s="943"/>
    </row>
    <row r="1964" spans="1:13" s="3" customFormat="1" ht="11.25" x14ac:dyDescent="0.25">
      <c r="A1964" s="927" t="s">
        <v>5154</v>
      </c>
      <c r="B1964" s="928" t="s">
        <v>1835</v>
      </c>
      <c r="C1964" s="946" t="s">
        <v>5827</v>
      </c>
      <c r="D1964" s="927" t="s">
        <v>6786</v>
      </c>
      <c r="E1964" s="927" t="s">
        <v>5827</v>
      </c>
      <c r="F1964" s="12" t="s">
        <v>2507</v>
      </c>
      <c r="G1964" s="80">
        <v>1</v>
      </c>
      <c r="H1964" s="927" t="s">
        <v>6682</v>
      </c>
      <c r="I1964" s="15" t="s">
        <v>1974</v>
      </c>
      <c r="J1964" s="13" t="s">
        <v>1975</v>
      </c>
      <c r="K1964" s="1056">
        <v>1</v>
      </c>
      <c r="L1964" s="943"/>
      <c r="M1964" s="943"/>
    </row>
    <row r="1965" spans="1:13" s="3" customFormat="1" ht="11.25" x14ac:dyDescent="0.25">
      <c r="A1965" s="927"/>
      <c r="B1965" s="928"/>
      <c r="C1965" s="946"/>
      <c r="D1965" s="927"/>
      <c r="E1965" s="927"/>
      <c r="F1965" s="12" t="s">
        <v>2016</v>
      </c>
      <c r="G1965" s="80">
        <v>1</v>
      </c>
      <c r="H1965" s="927"/>
      <c r="I1965" s="15" t="s">
        <v>1954</v>
      </c>
      <c r="J1965" s="13" t="s">
        <v>1977</v>
      </c>
      <c r="K1965" s="1056"/>
      <c r="L1965" s="943"/>
      <c r="M1965" s="943"/>
    </row>
    <row r="1966" spans="1:13" s="3" customFormat="1" ht="11.25" x14ac:dyDescent="0.25">
      <c r="A1966" s="927"/>
      <c r="B1966" s="928"/>
      <c r="C1966" s="946"/>
      <c r="D1966" s="927"/>
      <c r="E1966" s="927"/>
      <c r="F1966" s="12" t="s">
        <v>1956</v>
      </c>
      <c r="G1966" s="80">
        <v>1</v>
      </c>
      <c r="H1966" s="927"/>
      <c r="I1966" s="15" t="s">
        <v>1050</v>
      </c>
      <c r="J1966" s="13"/>
      <c r="K1966" s="1056"/>
      <c r="L1966" s="943"/>
      <c r="M1966" s="943"/>
    </row>
    <row r="1967" spans="1:13" s="3" customFormat="1" ht="11.25" x14ac:dyDescent="0.25">
      <c r="A1967" s="927"/>
      <c r="B1967" s="928"/>
      <c r="C1967" s="946"/>
      <c r="D1967" s="927"/>
      <c r="E1967" s="927"/>
      <c r="F1967" s="12" t="s">
        <v>1978</v>
      </c>
      <c r="G1967" s="80">
        <v>1</v>
      </c>
      <c r="H1967" s="927"/>
      <c r="I1967" s="15" t="s">
        <v>1960</v>
      </c>
      <c r="J1967" s="13" t="s">
        <v>1979</v>
      </c>
      <c r="K1967" s="1056"/>
      <c r="L1967" s="943"/>
      <c r="M1967" s="943"/>
    </row>
    <row r="1968" spans="1:13" s="3" customFormat="1" ht="11.25" x14ac:dyDescent="0.25">
      <c r="A1968" s="927"/>
      <c r="B1968" s="928"/>
      <c r="C1968" s="946"/>
      <c r="D1968" s="927"/>
      <c r="E1968" s="927"/>
      <c r="F1968" s="12" t="s">
        <v>1956</v>
      </c>
      <c r="G1968" s="80">
        <v>1</v>
      </c>
      <c r="H1968" s="927"/>
      <c r="I1968" s="15" t="s">
        <v>1050</v>
      </c>
      <c r="J1968" s="13"/>
      <c r="K1968" s="1056"/>
      <c r="L1968" s="943"/>
      <c r="M1968" s="943"/>
    </row>
    <row r="1969" spans="1:13" s="3" customFormat="1" ht="11.25" x14ac:dyDescent="0.25">
      <c r="A1969" s="927"/>
      <c r="B1969" s="928"/>
      <c r="C1969" s="946"/>
      <c r="D1969" s="927"/>
      <c r="E1969" s="927"/>
      <c r="F1969" s="12" t="s">
        <v>1980</v>
      </c>
      <c r="G1969" s="80">
        <v>1</v>
      </c>
      <c r="H1969" s="927"/>
      <c r="I1969" s="15" t="s">
        <v>1981</v>
      </c>
      <c r="J1969" s="13" t="s">
        <v>1982</v>
      </c>
      <c r="K1969" s="1056"/>
      <c r="L1969" s="943"/>
      <c r="M1969" s="943"/>
    </row>
    <row r="1970" spans="1:13" s="3" customFormat="1" ht="11.25" x14ac:dyDescent="0.25">
      <c r="A1970" s="927"/>
      <c r="B1970" s="928"/>
      <c r="C1970" s="946"/>
      <c r="D1970" s="927"/>
      <c r="E1970" s="927"/>
      <c r="F1970" s="12" t="s">
        <v>1989</v>
      </c>
      <c r="G1970" s="80">
        <v>1</v>
      </c>
      <c r="H1970" s="927"/>
      <c r="I1970" s="15" t="s">
        <v>1987</v>
      </c>
      <c r="J1970" s="13">
        <v>684064</v>
      </c>
      <c r="K1970" s="1056"/>
      <c r="L1970" s="943"/>
      <c r="M1970" s="943"/>
    </row>
    <row r="1971" spans="1:13" s="3" customFormat="1" ht="11.25" x14ac:dyDescent="0.25">
      <c r="A1971" s="927"/>
      <c r="B1971" s="928"/>
      <c r="C1971" s="946"/>
      <c r="D1971" s="927"/>
      <c r="E1971" s="927"/>
      <c r="F1971" s="12" t="s">
        <v>1983</v>
      </c>
      <c r="G1971" s="80">
        <v>16</v>
      </c>
      <c r="H1971" s="927"/>
      <c r="I1971" s="15" t="s">
        <v>1954</v>
      </c>
      <c r="J1971" s="13" t="s">
        <v>1984</v>
      </c>
      <c r="K1971" s="1056"/>
      <c r="L1971" s="943"/>
      <c r="M1971" s="943"/>
    </row>
    <row r="1972" spans="1:13" s="3" customFormat="1" ht="11.25" x14ac:dyDescent="0.25">
      <c r="A1972" s="927"/>
      <c r="B1972" s="928"/>
      <c r="C1972" s="946"/>
      <c r="D1972" s="927"/>
      <c r="E1972" s="927"/>
      <c r="F1972" s="12" t="s">
        <v>1985</v>
      </c>
      <c r="G1972" s="80">
        <v>6</v>
      </c>
      <c r="H1972" s="927"/>
      <c r="I1972" s="15" t="s">
        <v>1954</v>
      </c>
      <c r="J1972" s="13" t="s">
        <v>1984</v>
      </c>
      <c r="K1972" s="1056"/>
      <c r="L1972" s="943"/>
      <c r="M1972" s="943"/>
    </row>
    <row r="1973" spans="1:13" s="3" customFormat="1" ht="11.25" x14ac:dyDescent="0.25">
      <c r="A1973" s="927"/>
      <c r="B1973" s="928"/>
      <c r="C1973" s="946"/>
      <c r="D1973" s="927"/>
      <c r="E1973" s="927"/>
      <c r="F1973" s="12" t="s">
        <v>1986</v>
      </c>
      <c r="G1973" s="80">
        <v>2</v>
      </c>
      <c r="H1973" s="927"/>
      <c r="I1973" s="15" t="s">
        <v>1987</v>
      </c>
      <c r="J1973" s="13">
        <v>649208</v>
      </c>
      <c r="K1973" s="1056"/>
      <c r="L1973" s="943"/>
      <c r="M1973" s="943"/>
    </row>
    <row r="1974" spans="1:13" s="3" customFormat="1" ht="11.25" x14ac:dyDescent="0.25">
      <c r="A1974" s="927"/>
      <c r="B1974" s="928"/>
      <c r="C1974" s="946"/>
      <c r="D1974" s="927"/>
      <c r="E1974" s="927"/>
      <c r="F1974" s="12" t="s">
        <v>1993</v>
      </c>
      <c r="G1974" s="80">
        <v>2</v>
      </c>
      <c r="H1974" s="927"/>
      <c r="I1974" s="15" t="s">
        <v>1118</v>
      </c>
      <c r="J1974" s="13" t="s">
        <v>1994</v>
      </c>
      <c r="K1974" s="1056"/>
      <c r="L1974" s="943"/>
      <c r="M1974" s="943"/>
    </row>
    <row r="1975" spans="1:13" s="3" customFormat="1" ht="11.25" x14ac:dyDescent="0.25">
      <c r="A1975" s="927" t="s">
        <v>5155</v>
      </c>
      <c r="B1975" s="928" t="s">
        <v>1835</v>
      </c>
      <c r="C1975" s="946" t="s">
        <v>5827</v>
      </c>
      <c r="D1975" s="927" t="s">
        <v>6786</v>
      </c>
      <c r="E1975" s="927" t="s">
        <v>2508</v>
      </c>
      <c r="F1975" s="12" t="s">
        <v>2509</v>
      </c>
      <c r="G1975" s="80">
        <v>1</v>
      </c>
      <c r="H1975" s="927" t="s">
        <v>6682</v>
      </c>
      <c r="I1975" s="15" t="s">
        <v>1974</v>
      </c>
      <c r="J1975" s="13" t="s">
        <v>1975</v>
      </c>
      <c r="K1975" s="1056">
        <v>1</v>
      </c>
      <c r="L1975" s="943"/>
      <c r="M1975" s="943"/>
    </row>
    <row r="1976" spans="1:13" s="3" customFormat="1" ht="11.25" x14ac:dyDescent="0.25">
      <c r="A1976" s="927"/>
      <c r="B1976" s="928"/>
      <c r="C1976" s="946"/>
      <c r="D1976" s="927"/>
      <c r="E1976" s="927"/>
      <c r="F1976" s="12" t="s">
        <v>2014</v>
      </c>
      <c r="G1976" s="80">
        <v>1</v>
      </c>
      <c r="H1976" s="927"/>
      <c r="I1976" s="15" t="s">
        <v>1954</v>
      </c>
      <c r="J1976" s="13" t="s">
        <v>1977</v>
      </c>
      <c r="K1976" s="1056"/>
      <c r="L1976" s="943"/>
      <c r="M1976" s="943"/>
    </row>
    <row r="1977" spans="1:13" s="3" customFormat="1" ht="11.25" x14ac:dyDescent="0.25">
      <c r="A1977" s="927"/>
      <c r="B1977" s="928"/>
      <c r="C1977" s="946"/>
      <c r="D1977" s="927"/>
      <c r="E1977" s="927"/>
      <c r="F1977" s="12" t="s">
        <v>1956</v>
      </c>
      <c r="G1977" s="80">
        <v>1</v>
      </c>
      <c r="H1977" s="927"/>
      <c r="I1977" s="15" t="s">
        <v>1050</v>
      </c>
      <c r="J1977" s="13"/>
      <c r="K1977" s="1056"/>
      <c r="L1977" s="943"/>
      <c r="M1977" s="943"/>
    </row>
    <row r="1978" spans="1:13" s="3" customFormat="1" ht="11.25" x14ac:dyDescent="0.25">
      <c r="A1978" s="927"/>
      <c r="B1978" s="928"/>
      <c r="C1978" s="946"/>
      <c r="D1978" s="927"/>
      <c r="E1978" s="927"/>
      <c r="F1978" s="12" t="s">
        <v>1978</v>
      </c>
      <c r="G1978" s="80">
        <v>1</v>
      </c>
      <c r="H1978" s="927"/>
      <c r="I1978" s="15" t="s">
        <v>1960</v>
      </c>
      <c r="J1978" s="13" t="s">
        <v>1979</v>
      </c>
      <c r="K1978" s="1056"/>
      <c r="L1978" s="943"/>
      <c r="M1978" s="943"/>
    </row>
    <row r="1979" spans="1:13" s="3" customFormat="1" ht="11.25" x14ac:dyDescent="0.25">
      <c r="A1979" s="927"/>
      <c r="B1979" s="928"/>
      <c r="C1979" s="946"/>
      <c r="D1979" s="927"/>
      <c r="E1979" s="927"/>
      <c r="F1979" s="12" t="s">
        <v>1956</v>
      </c>
      <c r="G1979" s="80">
        <v>1</v>
      </c>
      <c r="H1979" s="927"/>
      <c r="I1979" s="15" t="s">
        <v>1050</v>
      </c>
      <c r="J1979" s="13"/>
      <c r="K1979" s="1056"/>
      <c r="L1979" s="943"/>
      <c r="M1979" s="943"/>
    </row>
    <row r="1980" spans="1:13" s="3" customFormat="1" ht="11.25" x14ac:dyDescent="0.25">
      <c r="A1980" s="927"/>
      <c r="B1980" s="928"/>
      <c r="C1980" s="946"/>
      <c r="D1980" s="927"/>
      <c r="E1980" s="927"/>
      <c r="F1980" s="12" t="s">
        <v>1980</v>
      </c>
      <c r="G1980" s="80">
        <v>1</v>
      </c>
      <c r="H1980" s="927"/>
      <c r="I1980" s="15" t="s">
        <v>1981</v>
      </c>
      <c r="J1980" s="13" t="s">
        <v>1982</v>
      </c>
      <c r="K1980" s="1056"/>
      <c r="L1980" s="943"/>
      <c r="M1980" s="943"/>
    </row>
    <row r="1981" spans="1:13" s="3" customFormat="1" ht="11.25" x14ac:dyDescent="0.25">
      <c r="A1981" s="927"/>
      <c r="B1981" s="928"/>
      <c r="C1981" s="946"/>
      <c r="D1981" s="927"/>
      <c r="E1981" s="927"/>
      <c r="F1981" s="12" t="s">
        <v>1983</v>
      </c>
      <c r="G1981" s="80">
        <v>21</v>
      </c>
      <c r="H1981" s="927"/>
      <c r="I1981" s="15" t="s">
        <v>1954</v>
      </c>
      <c r="J1981" s="13" t="s">
        <v>1984</v>
      </c>
      <c r="K1981" s="1056"/>
      <c r="L1981" s="943"/>
      <c r="M1981" s="943"/>
    </row>
    <row r="1982" spans="1:13" s="3" customFormat="1" ht="11.25" x14ac:dyDescent="0.25">
      <c r="A1982" s="927"/>
      <c r="B1982" s="928"/>
      <c r="C1982" s="946"/>
      <c r="D1982" s="927"/>
      <c r="E1982" s="927"/>
      <c r="F1982" s="12" t="s">
        <v>1985</v>
      </c>
      <c r="G1982" s="80">
        <v>11</v>
      </c>
      <c r="H1982" s="927"/>
      <c r="I1982" s="15" t="s">
        <v>1954</v>
      </c>
      <c r="J1982" s="13" t="s">
        <v>1984</v>
      </c>
      <c r="K1982" s="1056"/>
      <c r="L1982" s="943"/>
      <c r="M1982" s="943"/>
    </row>
    <row r="1983" spans="1:13" s="3" customFormat="1" ht="11.25" x14ac:dyDescent="0.25">
      <c r="A1983" s="927"/>
      <c r="B1983" s="928"/>
      <c r="C1983" s="946"/>
      <c r="D1983" s="927"/>
      <c r="E1983" s="927"/>
      <c r="F1983" s="12" t="s">
        <v>1986</v>
      </c>
      <c r="G1983" s="80">
        <v>1</v>
      </c>
      <c r="H1983" s="927"/>
      <c r="I1983" s="15" t="s">
        <v>1987</v>
      </c>
      <c r="J1983" s="13">
        <v>649208</v>
      </c>
      <c r="K1983" s="1056"/>
      <c r="L1983" s="943"/>
      <c r="M1983" s="943"/>
    </row>
    <row r="1984" spans="1:13" s="3" customFormat="1" ht="11.25" x14ac:dyDescent="0.25">
      <c r="A1984" s="927" t="s">
        <v>5156</v>
      </c>
      <c r="B1984" s="928" t="s">
        <v>1835</v>
      </c>
      <c r="C1984" s="946" t="s">
        <v>5827</v>
      </c>
      <c r="D1984" s="927" t="s">
        <v>6786</v>
      </c>
      <c r="E1984" s="927" t="s">
        <v>2508</v>
      </c>
      <c r="F1984" s="12" t="s">
        <v>2510</v>
      </c>
      <c r="G1984" s="80">
        <v>1</v>
      </c>
      <c r="H1984" s="927" t="s">
        <v>6682</v>
      </c>
      <c r="I1984" s="15" t="s">
        <v>1974</v>
      </c>
      <c r="J1984" s="13" t="s">
        <v>1975</v>
      </c>
      <c r="K1984" s="1056">
        <v>1</v>
      </c>
      <c r="L1984" s="943"/>
      <c r="M1984" s="943"/>
    </row>
    <row r="1985" spans="1:13" s="3" customFormat="1" ht="11.25" x14ac:dyDescent="0.25">
      <c r="A1985" s="927"/>
      <c r="B1985" s="928"/>
      <c r="C1985" s="946"/>
      <c r="D1985" s="927"/>
      <c r="E1985" s="927"/>
      <c r="F1985" s="12" t="s">
        <v>2016</v>
      </c>
      <c r="G1985" s="80">
        <v>1</v>
      </c>
      <c r="H1985" s="927"/>
      <c r="I1985" s="15" t="s">
        <v>1954</v>
      </c>
      <c r="J1985" s="13" t="s">
        <v>1977</v>
      </c>
      <c r="K1985" s="1056"/>
      <c r="L1985" s="943"/>
      <c r="M1985" s="943"/>
    </row>
    <row r="1986" spans="1:13" s="3" customFormat="1" ht="11.25" x14ac:dyDescent="0.25">
      <c r="A1986" s="927"/>
      <c r="B1986" s="928"/>
      <c r="C1986" s="946"/>
      <c r="D1986" s="927"/>
      <c r="E1986" s="927"/>
      <c r="F1986" s="12" t="s">
        <v>1956</v>
      </c>
      <c r="G1986" s="80">
        <v>1</v>
      </c>
      <c r="H1986" s="927"/>
      <c r="I1986" s="15" t="s">
        <v>1050</v>
      </c>
      <c r="J1986" s="13"/>
      <c r="K1986" s="1056"/>
      <c r="L1986" s="943"/>
      <c r="M1986" s="943"/>
    </row>
    <row r="1987" spans="1:13" s="3" customFormat="1" ht="11.25" x14ac:dyDescent="0.25">
      <c r="A1987" s="927"/>
      <c r="B1987" s="928"/>
      <c r="C1987" s="946"/>
      <c r="D1987" s="927"/>
      <c r="E1987" s="927"/>
      <c r="F1987" s="12" t="s">
        <v>1978</v>
      </c>
      <c r="G1987" s="80">
        <v>1</v>
      </c>
      <c r="H1987" s="927"/>
      <c r="I1987" s="15" t="s">
        <v>1960</v>
      </c>
      <c r="J1987" s="13" t="s">
        <v>1979</v>
      </c>
      <c r="K1987" s="1056"/>
      <c r="L1987" s="943"/>
      <c r="M1987" s="943"/>
    </row>
    <row r="1988" spans="1:13" s="3" customFormat="1" ht="11.25" x14ac:dyDescent="0.25">
      <c r="A1988" s="927"/>
      <c r="B1988" s="928"/>
      <c r="C1988" s="946"/>
      <c r="D1988" s="927"/>
      <c r="E1988" s="927"/>
      <c r="F1988" s="12" t="s">
        <v>1956</v>
      </c>
      <c r="G1988" s="80">
        <v>1</v>
      </c>
      <c r="H1988" s="927"/>
      <c r="I1988" s="15" t="s">
        <v>1050</v>
      </c>
      <c r="J1988" s="13"/>
      <c r="K1988" s="1056"/>
      <c r="L1988" s="943"/>
      <c r="M1988" s="943"/>
    </row>
    <row r="1989" spans="1:13" s="3" customFormat="1" ht="11.25" x14ac:dyDescent="0.25">
      <c r="A1989" s="927"/>
      <c r="B1989" s="928"/>
      <c r="C1989" s="946"/>
      <c r="D1989" s="927"/>
      <c r="E1989" s="927"/>
      <c r="F1989" s="12" t="s">
        <v>1980</v>
      </c>
      <c r="G1989" s="80">
        <v>1</v>
      </c>
      <c r="H1989" s="927"/>
      <c r="I1989" s="15" t="s">
        <v>1981</v>
      </c>
      <c r="J1989" s="13" t="s">
        <v>1982</v>
      </c>
      <c r="K1989" s="1056"/>
      <c r="L1989" s="943"/>
      <c r="M1989" s="943"/>
    </row>
    <row r="1990" spans="1:13" s="3" customFormat="1" ht="11.25" x14ac:dyDescent="0.25">
      <c r="A1990" s="927"/>
      <c r="B1990" s="928"/>
      <c r="C1990" s="946"/>
      <c r="D1990" s="927"/>
      <c r="E1990" s="927"/>
      <c r="F1990" s="12" t="s">
        <v>1989</v>
      </c>
      <c r="G1990" s="80">
        <v>1</v>
      </c>
      <c r="H1990" s="927"/>
      <c r="I1990" s="15" t="s">
        <v>1987</v>
      </c>
      <c r="J1990" s="13">
        <v>684064</v>
      </c>
      <c r="K1990" s="1056"/>
      <c r="L1990" s="943"/>
      <c r="M1990" s="943"/>
    </row>
    <row r="1991" spans="1:13" s="3" customFormat="1" ht="11.25" x14ac:dyDescent="0.25">
      <c r="A1991" s="927"/>
      <c r="B1991" s="928"/>
      <c r="C1991" s="946"/>
      <c r="D1991" s="927"/>
      <c r="E1991" s="927"/>
      <c r="F1991" s="12" t="s">
        <v>1983</v>
      </c>
      <c r="G1991" s="80">
        <v>14</v>
      </c>
      <c r="H1991" s="927"/>
      <c r="I1991" s="15" t="s">
        <v>1954</v>
      </c>
      <c r="J1991" s="13" t="s">
        <v>1984</v>
      </c>
      <c r="K1991" s="1056"/>
      <c r="L1991" s="943"/>
      <c r="M1991" s="943"/>
    </row>
    <row r="1992" spans="1:13" s="3" customFormat="1" ht="11.25" x14ac:dyDescent="0.25">
      <c r="A1992" s="927"/>
      <c r="B1992" s="928"/>
      <c r="C1992" s="946"/>
      <c r="D1992" s="927"/>
      <c r="E1992" s="927"/>
      <c r="F1992" s="12" t="s">
        <v>1992</v>
      </c>
      <c r="G1992" s="80">
        <v>1</v>
      </c>
      <c r="H1992" s="927"/>
      <c r="I1992" s="15" t="s">
        <v>1954</v>
      </c>
      <c r="J1992" s="13" t="s">
        <v>1984</v>
      </c>
      <c r="K1992" s="1056"/>
      <c r="L1992" s="943"/>
      <c r="M1992" s="943"/>
    </row>
    <row r="1993" spans="1:13" s="3" customFormat="1" ht="11.25" x14ac:dyDescent="0.25">
      <c r="A1993" s="927"/>
      <c r="B1993" s="928"/>
      <c r="C1993" s="946"/>
      <c r="D1993" s="927"/>
      <c r="E1993" s="927"/>
      <c r="F1993" s="12" t="s">
        <v>1985</v>
      </c>
      <c r="G1993" s="80">
        <v>7</v>
      </c>
      <c r="H1993" s="927"/>
      <c r="I1993" s="15" t="s">
        <v>1954</v>
      </c>
      <c r="J1993" s="13" t="s">
        <v>1984</v>
      </c>
      <c r="K1993" s="1056"/>
      <c r="L1993" s="943"/>
      <c r="M1993" s="943"/>
    </row>
    <row r="1994" spans="1:13" s="3" customFormat="1" ht="11.25" x14ac:dyDescent="0.25">
      <c r="A1994" s="927"/>
      <c r="B1994" s="928"/>
      <c r="C1994" s="946"/>
      <c r="D1994" s="927"/>
      <c r="E1994" s="927"/>
      <c r="F1994" s="12" t="s">
        <v>1986</v>
      </c>
      <c r="G1994" s="80">
        <v>1</v>
      </c>
      <c r="H1994" s="927"/>
      <c r="I1994" s="15" t="s">
        <v>1987</v>
      </c>
      <c r="J1994" s="13">
        <v>649208</v>
      </c>
      <c r="K1994" s="1056"/>
      <c r="L1994" s="943"/>
      <c r="M1994" s="943"/>
    </row>
    <row r="1995" spans="1:13" s="3" customFormat="1" ht="11.25" x14ac:dyDescent="0.25">
      <c r="A1995" s="927"/>
      <c r="B1995" s="928"/>
      <c r="C1995" s="946"/>
      <c r="D1995" s="927"/>
      <c r="E1995" s="927"/>
      <c r="F1995" s="12" t="s">
        <v>1993</v>
      </c>
      <c r="G1995" s="80">
        <v>1</v>
      </c>
      <c r="H1995" s="927"/>
      <c r="I1995" s="15" t="s">
        <v>1118</v>
      </c>
      <c r="J1995" s="13" t="s">
        <v>1994</v>
      </c>
      <c r="K1995" s="1056"/>
      <c r="L1995" s="943"/>
      <c r="M1995" s="943"/>
    </row>
    <row r="1996" spans="1:13" s="3" customFormat="1" ht="11.25" x14ac:dyDescent="0.25">
      <c r="A1996" s="927" t="s">
        <v>5157</v>
      </c>
      <c r="B1996" s="928" t="s">
        <v>1835</v>
      </c>
      <c r="C1996" s="946" t="s">
        <v>5827</v>
      </c>
      <c r="D1996" s="927" t="s">
        <v>6786</v>
      </c>
      <c r="E1996" s="927" t="s">
        <v>2511</v>
      </c>
      <c r="F1996" s="12" t="s">
        <v>2512</v>
      </c>
      <c r="G1996" s="80">
        <v>1</v>
      </c>
      <c r="H1996" s="927" t="s">
        <v>6682</v>
      </c>
      <c r="I1996" s="15" t="s">
        <v>1974</v>
      </c>
      <c r="J1996" s="13" t="s">
        <v>1975</v>
      </c>
      <c r="K1996" s="1056">
        <v>1</v>
      </c>
      <c r="L1996" s="943"/>
      <c r="M1996" s="943"/>
    </row>
    <row r="1997" spans="1:13" s="3" customFormat="1" ht="11.25" x14ac:dyDescent="0.25">
      <c r="A1997" s="927"/>
      <c r="B1997" s="928"/>
      <c r="C1997" s="946"/>
      <c r="D1997" s="927"/>
      <c r="E1997" s="927"/>
      <c r="F1997" s="12" t="s">
        <v>2014</v>
      </c>
      <c r="G1997" s="80">
        <v>1</v>
      </c>
      <c r="H1997" s="927"/>
      <c r="I1997" s="15" t="s">
        <v>1954</v>
      </c>
      <c r="J1997" s="13" t="s">
        <v>1977</v>
      </c>
      <c r="K1997" s="1056"/>
      <c r="L1997" s="943"/>
      <c r="M1997" s="943"/>
    </row>
    <row r="1998" spans="1:13" s="3" customFormat="1" ht="11.25" x14ac:dyDescent="0.25">
      <c r="A1998" s="927"/>
      <c r="B1998" s="928"/>
      <c r="C1998" s="946"/>
      <c r="D1998" s="927"/>
      <c r="E1998" s="927"/>
      <c r="F1998" s="12" t="s">
        <v>1956</v>
      </c>
      <c r="G1998" s="80">
        <v>1</v>
      </c>
      <c r="H1998" s="927"/>
      <c r="I1998" s="15" t="s">
        <v>1050</v>
      </c>
      <c r="J1998" s="13"/>
      <c r="K1998" s="1056"/>
      <c r="L1998" s="943"/>
      <c r="M1998" s="943"/>
    </row>
    <row r="1999" spans="1:13" s="3" customFormat="1" ht="11.25" x14ac:dyDescent="0.25">
      <c r="A1999" s="927"/>
      <c r="B1999" s="928"/>
      <c r="C1999" s="946"/>
      <c r="D1999" s="927"/>
      <c r="E1999" s="927"/>
      <c r="F1999" s="12" t="s">
        <v>1978</v>
      </c>
      <c r="G1999" s="80">
        <v>1</v>
      </c>
      <c r="H1999" s="927"/>
      <c r="I1999" s="15" t="s">
        <v>1960</v>
      </c>
      <c r="J1999" s="13" t="s">
        <v>1979</v>
      </c>
      <c r="K1999" s="1056"/>
      <c r="L1999" s="943"/>
      <c r="M1999" s="943"/>
    </row>
    <row r="2000" spans="1:13" s="3" customFormat="1" ht="11.25" x14ac:dyDescent="0.25">
      <c r="A2000" s="927"/>
      <c r="B2000" s="928"/>
      <c r="C2000" s="946"/>
      <c r="D2000" s="927"/>
      <c r="E2000" s="927"/>
      <c r="F2000" s="12" t="s">
        <v>1956</v>
      </c>
      <c r="G2000" s="80">
        <v>1</v>
      </c>
      <c r="H2000" s="927"/>
      <c r="I2000" s="15" t="s">
        <v>1050</v>
      </c>
      <c r="J2000" s="13"/>
      <c r="K2000" s="1056"/>
      <c r="L2000" s="943"/>
      <c r="M2000" s="943"/>
    </row>
    <row r="2001" spans="1:13" s="3" customFormat="1" ht="11.25" x14ac:dyDescent="0.25">
      <c r="A2001" s="927"/>
      <c r="B2001" s="928"/>
      <c r="C2001" s="946"/>
      <c r="D2001" s="927"/>
      <c r="E2001" s="927"/>
      <c r="F2001" s="12" t="s">
        <v>1980</v>
      </c>
      <c r="G2001" s="80">
        <v>1</v>
      </c>
      <c r="H2001" s="927"/>
      <c r="I2001" s="15" t="s">
        <v>1981</v>
      </c>
      <c r="J2001" s="13" t="s">
        <v>1982</v>
      </c>
      <c r="K2001" s="1056"/>
      <c r="L2001" s="943"/>
      <c r="M2001" s="943"/>
    </row>
    <row r="2002" spans="1:13" s="3" customFormat="1" ht="11.25" x14ac:dyDescent="0.25">
      <c r="A2002" s="927"/>
      <c r="B2002" s="928"/>
      <c r="C2002" s="946"/>
      <c r="D2002" s="927"/>
      <c r="E2002" s="927"/>
      <c r="F2002" s="12" t="s">
        <v>1983</v>
      </c>
      <c r="G2002" s="80">
        <v>14</v>
      </c>
      <c r="H2002" s="927"/>
      <c r="I2002" s="15" t="s">
        <v>1954</v>
      </c>
      <c r="J2002" s="13" t="s">
        <v>1984</v>
      </c>
      <c r="K2002" s="1056"/>
      <c r="L2002" s="943"/>
      <c r="M2002" s="943"/>
    </row>
    <row r="2003" spans="1:13" s="3" customFormat="1" ht="11.25" x14ac:dyDescent="0.25">
      <c r="A2003" s="927"/>
      <c r="B2003" s="928"/>
      <c r="C2003" s="946"/>
      <c r="D2003" s="927"/>
      <c r="E2003" s="927"/>
      <c r="F2003" s="12" t="s">
        <v>1985</v>
      </c>
      <c r="G2003" s="80">
        <v>7</v>
      </c>
      <c r="H2003" s="927"/>
      <c r="I2003" s="15" t="s">
        <v>1954</v>
      </c>
      <c r="J2003" s="13" t="s">
        <v>1984</v>
      </c>
      <c r="K2003" s="1056"/>
      <c r="L2003" s="943"/>
      <c r="M2003" s="943"/>
    </row>
    <row r="2004" spans="1:13" s="3" customFormat="1" ht="11.25" x14ac:dyDescent="0.25">
      <c r="A2004" s="927"/>
      <c r="B2004" s="928"/>
      <c r="C2004" s="946"/>
      <c r="D2004" s="927"/>
      <c r="E2004" s="927"/>
      <c r="F2004" s="12" t="s">
        <v>1986</v>
      </c>
      <c r="G2004" s="80">
        <v>1</v>
      </c>
      <c r="H2004" s="927"/>
      <c r="I2004" s="15" t="s">
        <v>1987</v>
      </c>
      <c r="J2004" s="13">
        <v>649208</v>
      </c>
      <c r="K2004" s="1056"/>
      <c r="L2004" s="943"/>
      <c r="M2004" s="943"/>
    </row>
    <row r="2005" spans="1:13" s="3" customFormat="1" ht="11.25" x14ac:dyDescent="0.25">
      <c r="A2005" s="927" t="s">
        <v>5158</v>
      </c>
      <c r="B2005" s="928" t="s">
        <v>1835</v>
      </c>
      <c r="C2005" s="946" t="s">
        <v>5827</v>
      </c>
      <c r="D2005" s="927" t="s">
        <v>6786</v>
      </c>
      <c r="E2005" s="927" t="s">
        <v>2511</v>
      </c>
      <c r="F2005" s="12" t="s">
        <v>2513</v>
      </c>
      <c r="G2005" s="80">
        <v>1</v>
      </c>
      <c r="H2005" s="927" t="s">
        <v>6682</v>
      </c>
      <c r="I2005" s="15" t="s">
        <v>1974</v>
      </c>
      <c r="J2005" s="13" t="s">
        <v>1975</v>
      </c>
      <c r="K2005" s="1056">
        <v>1</v>
      </c>
      <c r="L2005" s="943"/>
      <c r="M2005" s="943"/>
    </row>
    <row r="2006" spans="1:13" s="3" customFormat="1" ht="11.25" x14ac:dyDescent="0.25">
      <c r="A2006" s="927"/>
      <c r="B2006" s="928"/>
      <c r="C2006" s="946"/>
      <c r="D2006" s="927"/>
      <c r="E2006" s="927"/>
      <c r="F2006" s="12" t="s">
        <v>2016</v>
      </c>
      <c r="G2006" s="80">
        <v>1</v>
      </c>
      <c r="H2006" s="927"/>
      <c r="I2006" s="15" t="s">
        <v>1954</v>
      </c>
      <c r="J2006" s="13" t="s">
        <v>1977</v>
      </c>
      <c r="K2006" s="1056"/>
      <c r="L2006" s="943"/>
      <c r="M2006" s="943"/>
    </row>
    <row r="2007" spans="1:13" s="3" customFormat="1" ht="11.25" x14ac:dyDescent="0.25">
      <c r="A2007" s="927"/>
      <c r="B2007" s="928"/>
      <c r="C2007" s="946"/>
      <c r="D2007" s="927"/>
      <c r="E2007" s="927"/>
      <c r="F2007" s="12" t="s">
        <v>1956</v>
      </c>
      <c r="G2007" s="80">
        <v>1</v>
      </c>
      <c r="H2007" s="927"/>
      <c r="I2007" s="15" t="s">
        <v>1050</v>
      </c>
      <c r="J2007" s="13"/>
      <c r="K2007" s="1056"/>
      <c r="L2007" s="943"/>
      <c r="M2007" s="943"/>
    </row>
    <row r="2008" spans="1:13" s="3" customFormat="1" ht="11.25" x14ac:dyDescent="0.25">
      <c r="A2008" s="927"/>
      <c r="B2008" s="928"/>
      <c r="C2008" s="946"/>
      <c r="D2008" s="927"/>
      <c r="E2008" s="927"/>
      <c r="F2008" s="12" t="s">
        <v>1978</v>
      </c>
      <c r="G2008" s="80">
        <v>1</v>
      </c>
      <c r="H2008" s="927"/>
      <c r="I2008" s="15" t="s">
        <v>1960</v>
      </c>
      <c r="J2008" s="13" t="s">
        <v>1979</v>
      </c>
      <c r="K2008" s="1056"/>
      <c r="L2008" s="943"/>
      <c r="M2008" s="943"/>
    </row>
    <row r="2009" spans="1:13" s="3" customFormat="1" ht="11.25" x14ac:dyDescent="0.25">
      <c r="A2009" s="927"/>
      <c r="B2009" s="928"/>
      <c r="C2009" s="946"/>
      <c r="D2009" s="927"/>
      <c r="E2009" s="927"/>
      <c r="F2009" s="12" t="s">
        <v>1956</v>
      </c>
      <c r="G2009" s="80">
        <v>1</v>
      </c>
      <c r="H2009" s="927"/>
      <c r="I2009" s="15" t="s">
        <v>1050</v>
      </c>
      <c r="J2009" s="13"/>
      <c r="K2009" s="1056"/>
      <c r="L2009" s="943"/>
      <c r="M2009" s="943"/>
    </row>
    <row r="2010" spans="1:13" s="3" customFormat="1" ht="11.25" x14ac:dyDescent="0.25">
      <c r="A2010" s="927"/>
      <c r="B2010" s="928"/>
      <c r="C2010" s="946"/>
      <c r="D2010" s="927"/>
      <c r="E2010" s="927"/>
      <c r="F2010" s="12" t="s">
        <v>1980</v>
      </c>
      <c r="G2010" s="80">
        <v>1</v>
      </c>
      <c r="H2010" s="927"/>
      <c r="I2010" s="15" t="s">
        <v>1981</v>
      </c>
      <c r="J2010" s="13" t="s">
        <v>1982</v>
      </c>
      <c r="K2010" s="1056"/>
      <c r="L2010" s="943"/>
      <c r="M2010" s="943"/>
    </row>
    <row r="2011" spans="1:13" s="3" customFormat="1" ht="11.25" x14ac:dyDescent="0.25">
      <c r="A2011" s="927"/>
      <c r="B2011" s="928"/>
      <c r="C2011" s="946"/>
      <c r="D2011" s="927"/>
      <c r="E2011" s="927"/>
      <c r="F2011" s="12" t="s">
        <v>1989</v>
      </c>
      <c r="G2011" s="80">
        <v>1</v>
      </c>
      <c r="H2011" s="927"/>
      <c r="I2011" s="15" t="s">
        <v>1987</v>
      </c>
      <c r="J2011" s="13">
        <v>684064</v>
      </c>
      <c r="K2011" s="1056"/>
      <c r="L2011" s="943"/>
      <c r="M2011" s="943"/>
    </row>
    <row r="2012" spans="1:13" s="3" customFormat="1" ht="11.25" x14ac:dyDescent="0.25">
      <c r="A2012" s="927"/>
      <c r="B2012" s="928"/>
      <c r="C2012" s="946"/>
      <c r="D2012" s="927"/>
      <c r="E2012" s="927"/>
      <c r="F2012" s="12" t="s">
        <v>1983</v>
      </c>
      <c r="G2012" s="80">
        <v>15</v>
      </c>
      <c r="H2012" s="927"/>
      <c r="I2012" s="15" t="s">
        <v>1954</v>
      </c>
      <c r="J2012" s="13" t="s">
        <v>1984</v>
      </c>
      <c r="K2012" s="1056"/>
      <c r="L2012" s="943"/>
      <c r="M2012" s="943"/>
    </row>
    <row r="2013" spans="1:13" s="3" customFormat="1" ht="11.25" x14ac:dyDescent="0.25">
      <c r="A2013" s="927"/>
      <c r="B2013" s="928"/>
      <c r="C2013" s="946"/>
      <c r="D2013" s="927"/>
      <c r="E2013" s="927"/>
      <c r="F2013" s="12" t="s">
        <v>1992</v>
      </c>
      <c r="G2013" s="80">
        <v>3</v>
      </c>
      <c r="H2013" s="927"/>
      <c r="I2013" s="15" t="s">
        <v>1954</v>
      </c>
      <c r="J2013" s="13" t="s">
        <v>1984</v>
      </c>
      <c r="K2013" s="1056"/>
      <c r="L2013" s="943"/>
      <c r="M2013" s="943"/>
    </row>
    <row r="2014" spans="1:13" s="3" customFormat="1" ht="11.25" x14ac:dyDescent="0.25">
      <c r="A2014" s="927"/>
      <c r="B2014" s="928"/>
      <c r="C2014" s="946"/>
      <c r="D2014" s="927"/>
      <c r="E2014" s="927"/>
      <c r="F2014" s="12" t="s">
        <v>1985</v>
      </c>
      <c r="G2014" s="80">
        <v>4</v>
      </c>
      <c r="H2014" s="927"/>
      <c r="I2014" s="15" t="s">
        <v>1954</v>
      </c>
      <c r="J2014" s="13" t="s">
        <v>1984</v>
      </c>
      <c r="K2014" s="1056"/>
      <c r="L2014" s="943"/>
      <c r="M2014" s="943"/>
    </row>
    <row r="2015" spans="1:13" s="3" customFormat="1" ht="11.25" x14ac:dyDescent="0.25">
      <c r="A2015" s="927"/>
      <c r="B2015" s="928"/>
      <c r="C2015" s="946"/>
      <c r="D2015" s="927"/>
      <c r="E2015" s="927"/>
      <c r="F2015" s="12" t="s">
        <v>1986</v>
      </c>
      <c r="G2015" s="80">
        <v>1</v>
      </c>
      <c r="H2015" s="927"/>
      <c r="I2015" s="15" t="s">
        <v>1987</v>
      </c>
      <c r="J2015" s="13">
        <v>649208</v>
      </c>
      <c r="K2015" s="1056"/>
      <c r="L2015" s="943"/>
      <c r="M2015" s="943"/>
    </row>
    <row r="2016" spans="1:13" s="3" customFormat="1" ht="11.25" x14ac:dyDescent="0.25">
      <c r="A2016" s="927"/>
      <c r="B2016" s="928"/>
      <c r="C2016" s="946"/>
      <c r="D2016" s="927"/>
      <c r="E2016" s="927"/>
      <c r="F2016" s="12" t="s">
        <v>1993</v>
      </c>
      <c r="G2016" s="80">
        <v>1</v>
      </c>
      <c r="H2016" s="927"/>
      <c r="I2016" s="15" t="s">
        <v>1118</v>
      </c>
      <c r="J2016" s="13" t="s">
        <v>1994</v>
      </c>
      <c r="K2016" s="1056"/>
      <c r="L2016" s="943"/>
      <c r="M2016" s="943"/>
    </row>
    <row r="2017" spans="1:13" s="3" customFormat="1" ht="22.5" x14ac:dyDescent="0.25">
      <c r="A2017" s="154" t="s">
        <v>5159</v>
      </c>
      <c r="B2017" s="158" t="s">
        <v>1835</v>
      </c>
      <c r="C2017" s="285" t="s">
        <v>5827</v>
      </c>
      <c r="D2017" s="157" t="s">
        <v>6786</v>
      </c>
      <c r="E2017" s="154" t="s">
        <v>2514</v>
      </c>
      <c r="F2017" s="12" t="s">
        <v>2515</v>
      </c>
      <c r="G2017" s="80">
        <v>1</v>
      </c>
      <c r="H2017" s="365" t="s">
        <v>6682</v>
      </c>
      <c r="I2017" s="15" t="s">
        <v>1974</v>
      </c>
      <c r="J2017" s="13" t="s">
        <v>1975</v>
      </c>
      <c r="K2017" s="178">
        <v>1</v>
      </c>
      <c r="L2017" s="833"/>
      <c r="M2017" s="866"/>
    </row>
    <row r="2018" spans="1:13" s="3" customFormat="1" ht="11.25" x14ac:dyDescent="0.25">
      <c r="A2018" s="927" t="s">
        <v>5160</v>
      </c>
      <c r="B2018" s="928" t="s">
        <v>1835</v>
      </c>
      <c r="C2018" s="946" t="s">
        <v>5827</v>
      </c>
      <c r="D2018" s="927" t="s">
        <v>6786</v>
      </c>
      <c r="E2018" s="927" t="s">
        <v>2516</v>
      </c>
      <c r="F2018" s="12" t="s">
        <v>2517</v>
      </c>
      <c r="G2018" s="80">
        <v>1</v>
      </c>
      <c r="H2018" s="927" t="s">
        <v>6682</v>
      </c>
      <c r="I2018" s="15" t="s">
        <v>1974</v>
      </c>
      <c r="J2018" s="13" t="s">
        <v>1975</v>
      </c>
      <c r="K2018" s="1056">
        <v>1</v>
      </c>
      <c r="L2018" s="943"/>
      <c r="M2018" s="943"/>
    </row>
    <row r="2019" spans="1:13" s="3" customFormat="1" ht="11.25" x14ac:dyDescent="0.25">
      <c r="A2019" s="927"/>
      <c r="B2019" s="928"/>
      <c r="C2019" s="946"/>
      <c r="D2019" s="927"/>
      <c r="E2019" s="927"/>
      <c r="F2019" s="12" t="s">
        <v>2014</v>
      </c>
      <c r="G2019" s="80">
        <v>1</v>
      </c>
      <c r="H2019" s="927"/>
      <c r="I2019" s="15" t="s">
        <v>1954</v>
      </c>
      <c r="J2019" s="13" t="s">
        <v>1977</v>
      </c>
      <c r="K2019" s="1056"/>
      <c r="L2019" s="943"/>
      <c r="M2019" s="943"/>
    </row>
    <row r="2020" spans="1:13" s="3" customFormat="1" ht="11.25" x14ac:dyDescent="0.25">
      <c r="A2020" s="927"/>
      <c r="B2020" s="928"/>
      <c r="C2020" s="946"/>
      <c r="D2020" s="927"/>
      <c r="E2020" s="927"/>
      <c r="F2020" s="12" t="s">
        <v>1956</v>
      </c>
      <c r="G2020" s="80">
        <v>1</v>
      </c>
      <c r="H2020" s="927"/>
      <c r="I2020" s="15" t="s">
        <v>1050</v>
      </c>
      <c r="J2020" s="13"/>
      <c r="K2020" s="1056"/>
      <c r="L2020" s="943"/>
      <c r="M2020" s="943"/>
    </row>
    <row r="2021" spans="1:13" s="3" customFormat="1" ht="11.25" x14ac:dyDescent="0.25">
      <c r="A2021" s="927"/>
      <c r="B2021" s="928"/>
      <c r="C2021" s="946"/>
      <c r="D2021" s="927"/>
      <c r="E2021" s="927"/>
      <c r="F2021" s="12" t="s">
        <v>1978</v>
      </c>
      <c r="G2021" s="80">
        <v>1</v>
      </c>
      <c r="H2021" s="927"/>
      <c r="I2021" s="15" t="s">
        <v>1960</v>
      </c>
      <c r="J2021" s="13" t="s">
        <v>1979</v>
      </c>
      <c r="K2021" s="1056"/>
      <c r="L2021" s="943"/>
      <c r="M2021" s="943"/>
    </row>
    <row r="2022" spans="1:13" s="3" customFormat="1" ht="11.25" x14ac:dyDescent="0.25">
      <c r="A2022" s="927"/>
      <c r="B2022" s="928"/>
      <c r="C2022" s="946"/>
      <c r="D2022" s="927"/>
      <c r="E2022" s="927"/>
      <c r="F2022" s="12" t="s">
        <v>1956</v>
      </c>
      <c r="G2022" s="80">
        <v>1</v>
      </c>
      <c r="H2022" s="927"/>
      <c r="I2022" s="15" t="s">
        <v>1050</v>
      </c>
      <c r="J2022" s="13"/>
      <c r="K2022" s="1056"/>
      <c r="L2022" s="943"/>
      <c r="M2022" s="943"/>
    </row>
    <row r="2023" spans="1:13" s="3" customFormat="1" ht="11.25" x14ac:dyDescent="0.25">
      <c r="A2023" s="927"/>
      <c r="B2023" s="928"/>
      <c r="C2023" s="946"/>
      <c r="D2023" s="927"/>
      <c r="E2023" s="927"/>
      <c r="F2023" s="12" t="s">
        <v>2005</v>
      </c>
      <c r="G2023" s="80">
        <v>1</v>
      </c>
      <c r="H2023" s="927"/>
      <c r="I2023" s="15" t="s">
        <v>2006</v>
      </c>
      <c r="J2023" s="13" t="s">
        <v>2007</v>
      </c>
      <c r="K2023" s="1056"/>
      <c r="L2023" s="943"/>
      <c r="M2023" s="943"/>
    </row>
    <row r="2024" spans="1:13" s="3" customFormat="1" ht="11.25" x14ac:dyDescent="0.25">
      <c r="A2024" s="927"/>
      <c r="B2024" s="928"/>
      <c r="C2024" s="946"/>
      <c r="D2024" s="927"/>
      <c r="E2024" s="927"/>
      <c r="F2024" s="12" t="s">
        <v>1956</v>
      </c>
      <c r="G2024" s="80">
        <v>1</v>
      </c>
      <c r="H2024" s="927"/>
      <c r="I2024" s="15" t="s">
        <v>1050</v>
      </c>
      <c r="J2024" s="13"/>
      <c r="K2024" s="1056"/>
      <c r="L2024" s="943"/>
      <c r="M2024" s="943"/>
    </row>
    <row r="2025" spans="1:13" s="3" customFormat="1" ht="11.25" x14ac:dyDescent="0.25">
      <c r="A2025" s="927"/>
      <c r="B2025" s="928"/>
      <c r="C2025" s="946"/>
      <c r="D2025" s="927"/>
      <c r="E2025" s="927"/>
      <c r="F2025" s="12" t="s">
        <v>1980</v>
      </c>
      <c r="G2025" s="80">
        <v>1</v>
      </c>
      <c r="H2025" s="927"/>
      <c r="I2025" s="15" t="s">
        <v>1981</v>
      </c>
      <c r="J2025" s="13" t="s">
        <v>1982</v>
      </c>
      <c r="K2025" s="1056"/>
      <c r="L2025" s="943"/>
      <c r="M2025" s="943"/>
    </row>
    <row r="2026" spans="1:13" s="3" customFormat="1" ht="11.25" x14ac:dyDescent="0.25">
      <c r="A2026" s="927"/>
      <c r="B2026" s="928"/>
      <c r="C2026" s="946"/>
      <c r="D2026" s="927"/>
      <c r="E2026" s="927"/>
      <c r="F2026" s="12" t="s">
        <v>1956</v>
      </c>
      <c r="G2026" s="80">
        <v>1</v>
      </c>
      <c r="H2026" s="927"/>
      <c r="I2026" s="15" t="s">
        <v>1050</v>
      </c>
      <c r="J2026" s="13"/>
      <c r="K2026" s="1056"/>
      <c r="L2026" s="943"/>
      <c r="M2026" s="943"/>
    </row>
    <row r="2027" spans="1:13" s="3" customFormat="1" ht="11.25" x14ac:dyDescent="0.25">
      <c r="A2027" s="927"/>
      <c r="B2027" s="928"/>
      <c r="C2027" s="946"/>
      <c r="D2027" s="927"/>
      <c r="E2027" s="927"/>
      <c r="F2027" s="12" t="s">
        <v>2008</v>
      </c>
      <c r="G2027" s="80">
        <v>2</v>
      </c>
      <c r="H2027" s="927"/>
      <c r="I2027" s="15" t="s">
        <v>1987</v>
      </c>
      <c r="J2027" s="13">
        <v>680191</v>
      </c>
      <c r="K2027" s="1056"/>
      <c r="L2027" s="943"/>
      <c r="M2027" s="943"/>
    </row>
    <row r="2028" spans="1:13" s="3" customFormat="1" ht="11.25" x14ac:dyDescent="0.25">
      <c r="A2028" s="927"/>
      <c r="B2028" s="928"/>
      <c r="C2028" s="946"/>
      <c r="D2028" s="927"/>
      <c r="E2028" s="927"/>
      <c r="F2028" s="12" t="s">
        <v>2009</v>
      </c>
      <c r="G2028" s="80">
        <v>4</v>
      </c>
      <c r="H2028" s="927"/>
      <c r="I2028" s="15" t="s">
        <v>1954</v>
      </c>
      <c r="J2028" s="13" t="s">
        <v>1991</v>
      </c>
      <c r="K2028" s="1056"/>
      <c r="L2028" s="943"/>
      <c r="M2028" s="943"/>
    </row>
    <row r="2029" spans="1:13" s="3" customFormat="1" ht="11.25" x14ac:dyDescent="0.25">
      <c r="A2029" s="927"/>
      <c r="B2029" s="928"/>
      <c r="C2029" s="946"/>
      <c r="D2029" s="927"/>
      <c r="E2029" s="927"/>
      <c r="F2029" s="12" t="s">
        <v>1983</v>
      </c>
      <c r="G2029" s="80">
        <v>34</v>
      </c>
      <c r="H2029" s="927"/>
      <c r="I2029" s="15" t="s">
        <v>1954</v>
      </c>
      <c r="J2029" s="13" t="s">
        <v>1984</v>
      </c>
      <c r="K2029" s="1056"/>
      <c r="L2029" s="943"/>
      <c r="M2029" s="943"/>
    </row>
    <row r="2030" spans="1:13" s="3" customFormat="1" ht="11.25" x14ac:dyDescent="0.25">
      <c r="A2030" s="927"/>
      <c r="B2030" s="928"/>
      <c r="C2030" s="946"/>
      <c r="D2030" s="927"/>
      <c r="E2030" s="927"/>
      <c r="F2030" s="12" t="s">
        <v>2010</v>
      </c>
      <c r="G2030" s="80">
        <v>5</v>
      </c>
      <c r="H2030" s="927"/>
      <c r="I2030" s="15" t="s">
        <v>1954</v>
      </c>
      <c r="J2030" s="13" t="s">
        <v>1991</v>
      </c>
      <c r="K2030" s="1056"/>
      <c r="L2030" s="943"/>
      <c r="M2030" s="943"/>
    </row>
    <row r="2031" spans="1:13" s="3" customFormat="1" ht="11.25" x14ac:dyDescent="0.25">
      <c r="A2031" s="927"/>
      <c r="B2031" s="928"/>
      <c r="C2031" s="946"/>
      <c r="D2031" s="927"/>
      <c r="E2031" s="927"/>
      <c r="F2031" s="12" t="s">
        <v>1990</v>
      </c>
      <c r="G2031" s="80">
        <v>4</v>
      </c>
      <c r="H2031" s="927"/>
      <c r="I2031" s="15" t="s">
        <v>1954</v>
      </c>
      <c r="J2031" s="13" t="s">
        <v>1991</v>
      </c>
      <c r="K2031" s="1056"/>
      <c r="L2031" s="943"/>
      <c r="M2031" s="943"/>
    </row>
    <row r="2032" spans="1:13" s="3" customFormat="1" ht="11.25" x14ac:dyDescent="0.25">
      <c r="A2032" s="927"/>
      <c r="B2032" s="928"/>
      <c r="C2032" s="946"/>
      <c r="D2032" s="927"/>
      <c r="E2032" s="927"/>
      <c r="F2032" s="12" t="s">
        <v>1992</v>
      </c>
      <c r="G2032" s="80">
        <v>4</v>
      </c>
      <c r="H2032" s="927"/>
      <c r="I2032" s="15" t="s">
        <v>1954</v>
      </c>
      <c r="J2032" s="13" t="s">
        <v>1984</v>
      </c>
      <c r="K2032" s="1056"/>
      <c r="L2032" s="943"/>
      <c r="M2032" s="943"/>
    </row>
    <row r="2033" spans="1:13" s="3" customFormat="1" ht="11.25" x14ac:dyDescent="0.25">
      <c r="A2033" s="927"/>
      <c r="B2033" s="928"/>
      <c r="C2033" s="946"/>
      <c r="D2033" s="927"/>
      <c r="E2033" s="927"/>
      <c r="F2033" s="12" t="s">
        <v>1985</v>
      </c>
      <c r="G2033" s="80">
        <v>65</v>
      </c>
      <c r="H2033" s="927"/>
      <c r="I2033" s="15" t="s">
        <v>1954</v>
      </c>
      <c r="J2033" s="13" t="s">
        <v>1984</v>
      </c>
      <c r="K2033" s="1056"/>
      <c r="L2033" s="943"/>
      <c r="M2033" s="943"/>
    </row>
    <row r="2034" spans="1:13" s="3" customFormat="1" ht="11.25" x14ac:dyDescent="0.25">
      <c r="A2034" s="927"/>
      <c r="B2034" s="928"/>
      <c r="C2034" s="946"/>
      <c r="D2034" s="927"/>
      <c r="E2034" s="927"/>
      <c r="F2034" s="12" t="s">
        <v>1986</v>
      </c>
      <c r="G2034" s="80">
        <v>3</v>
      </c>
      <c r="H2034" s="927"/>
      <c r="I2034" s="15" t="s">
        <v>1987</v>
      </c>
      <c r="J2034" s="13">
        <v>649208</v>
      </c>
      <c r="K2034" s="1056"/>
      <c r="L2034" s="943"/>
      <c r="M2034" s="943"/>
    </row>
    <row r="2035" spans="1:13" s="3" customFormat="1" ht="11.25" x14ac:dyDescent="0.25">
      <c r="A2035" s="927"/>
      <c r="B2035" s="928"/>
      <c r="C2035" s="946"/>
      <c r="D2035" s="927"/>
      <c r="E2035" s="927"/>
      <c r="F2035" s="12" t="s">
        <v>1993</v>
      </c>
      <c r="G2035" s="80">
        <v>1</v>
      </c>
      <c r="H2035" s="927"/>
      <c r="I2035" s="15" t="s">
        <v>1118</v>
      </c>
      <c r="J2035" s="13" t="s">
        <v>1994</v>
      </c>
      <c r="K2035" s="1056"/>
      <c r="L2035" s="943"/>
      <c r="M2035" s="943"/>
    </row>
    <row r="2036" spans="1:13" s="3" customFormat="1" ht="11.25" x14ac:dyDescent="0.25">
      <c r="A2036" s="927" t="s">
        <v>5161</v>
      </c>
      <c r="B2036" s="928" t="s">
        <v>1835</v>
      </c>
      <c r="C2036" s="946" t="s">
        <v>5827</v>
      </c>
      <c r="D2036" s="927" t="s">
        <v>6786</v>
      </c>
      <c r="E2036" s="927" t="s">
        <v>2516</v>
      </c>
      <c r="F2036" s="12" t="s">
        <v>2518</v>
      </c>
      <c r="G2036" s="80">
        <v>1</v>
      </c>
      <c r="H2036" s="927" t="s">
        <v>6682</v>
      </c>
      <c r="I2036" s="15" t="s">
        <v>1974</v>
      </c>
      <c r="J2036" s="13" t="s">
        <v>1975</v>
      </c>
      <c r="K2036" s="945">
        <v>1</v>
      </c>
      <c r="L2036" s="943"/>
      <c r="M2036" s="943"/>
    </row>
    <row r="2037" spans="1:13" s="3" customFormat="1" ht="11.25" x14ac:dyDescent="0.25">
      <c r="A2037" s="927"/>
      <c r="B2037" s="928"/>
      <c r="C2037" s="946"/>
      <c r="D2037" s="927"/>
      <c r="E2037" s="927"/>
      <c r="F2037" s="12" t="s">
        <v>2016</v>
      </c>
      <c r="G2037" s="80">
        <v>1</v>
      </c>
      <c r="H2037" s="927"/>
      <c r="I2037" s="15" t="s">
        <v>1954</v>
      </c>
      <c r="J2037" s="13" t="s">
        <v>1977</v>
      </c>
      <c r="K2037" s="945"/>
      <c r="L2037" s="943"/>
      <c r="M2037" s="943"/>
    </row>
    <row r="2038" spans="1:13" s="3" customFormat="1" ht="11.25" x14ac:dyDescent="0.25">
      <c r="A2038" s="927"/>
      <c r="B2038" s="928"/>
      <c r="C2038" s="946"/>
      <c r="D2038" s="927"/>
      <c r="E2038" s="927"/>
      <c r="F2038" s="12" t="s">
        <v>1956</v>
      </c>
      <c r="G2038" s="80">
        <v>1</v>
      </c>
      <c r="H2038" s="927"/>
      <c r="I2038" s="15" t="s">
        <v>1050</v>
      </c>
      <c r="J2038" s="13"/>
      <c r="K2038" s="945"/>
      <c r="L2038" s="943"/>
      <c r="M2038" s="943"/>
    </row>
    <row r="2039" spans="1:13" s="3" customFormat="1" ht="11.25" x14ac:dyDescent="0.25">
      <c r="A2039" s="927"/>
      <c r="B2039" s="928"/>
      <c r="C2039" s="946"/>
      <c r="D2039" s="927"/>
      <c r="E2039" s="927"/>
      <c r="F2039" s="12" t="s">
        <v>1978</v>
      </c>
      <c r="G2039" s="80">
        <v>1</v>
      </c>
      <c r="H2039" s="927"/>
      <c r="I2039" s="15" t="s">
        <v>1960</v>
      </c>
      <c r="J2039" s="13" t="s">
        <v>1979</v>
      </c>
      <c r="K2039" s="945"/>
      <c r="L2039" s="943"/>
      <c r="M2039" s="943"/>
    </row>
    <row r="2040" spans="1:13" s="3" customFormat="1" ht="11.25" x14ac:dyDescent="0.25">
      <c r="A2040" s="927"/>
      <c r="B2040" s="928"/>
      <c r="C2040" s="946"/>
      <c r="D2040" s="927"/>
      <c r="E2040" s="927"/>
      <c r="F2040" s="12" t="s">
        <v>1956</v>
      </c>
      <c r="G2040" s="80">
        <v>1</v>
      </c>
      <c r="H2040" s="927"/>
      <c r="I2040" s="15" t="s">
        <v>1050</v>
      </c>
      <c r="J2040" s="13"/>
      <c r="K2040" s="945"/>
      <c r="L2040" s="943"/>
      <c r="M2040" s="943"/>
    </row>
    <row r="2041" spans="1:13" s="3" customFormat="1" ht="11.25" x14ac:dyDescent="0.25">
      <c r="A2041" s="927"/>
      <c r="B2041" s="928"/>
      <c r="C2041" s="946"/>
      <c r="D2041" s="927"/>
      <c r="E2041" s="927"/>
      <c r="F2041" s="12" t="s">
        <v>1980</v>
      </c>
      <c r="G2041" s="80">
        <v>1</v>
      </c>
      <c r="H2041" s="927"/>
      <c r="I2041" s="15" t="s">
        <v>1981</v>
      </c>
      <c r="J2041" s="13" t="s">
        <v>1982</v>
      </c>
      <c r="K2041" s="945"/>
      <c r="L2041" s="943"/>
      <c r="M2041" s="943"/>
    </row>
    <row r="2042" spans="1:13" s="3" customFormat="1" ht="11.25" x14ac:dyDescent="0.25">
      <c r="A2042" s="927"/>
      <c r="B2042" s="928"/>
      <c r="C2042" s="946"/>
      <c r="D2042" s="927"/>
      <c r="E2042" s="927"/>
      <c r="F2042" s="12" t="s">
        <v>1956</v>
      </c>
      <c r="G2042" s="80">
        <v>1</v>
      </c>
      <c r="H2042" s="927"/>
      <c r="I2042" s="15" t="s">
        <v>1050</v>
      </c>
      <c r="J2042" s="13"/>
      <c r="K2042" s="945"/>
      <c r="L2042" s="943"/>
      <c r="M2042" s="943"/>
    </row>
    <row r="2043" spans="1:13" s="3" customFormat="1" ht="11.25" x14ac:dyDescent="0.25">
      <c r="A2043" s="927"/>
      <c r="B2043" s="928"/>
      <c r="C2043" s="946"/>
      <c r="D2043" s="927"/>
      <c r="E2043" s="927"/>
      <c r="F2043" s="12" t="s">
        <v>1989</v>
      </c>
      <c r="G2043" s="80">
        <v>2</v>
      </c>
      <c r="H2043" s="927"/>
      <c r="I2043" s="15" t="s">
        <v>1987</v>
      </c>
      <c r="J2043" s="13">
        <v>684064</v>
      </c>
      <c r="K2043" s="945"/>
      <c r="L2043" s="943"/>
      <c r="M2043" s="943"/>
    </row>
    <row r="2044" spans="1:13" s="3" customFormat="1" ht="11.25" x14ac:dyDescent="0.25">
      <c r="A2044" s="927"/>
      <c r="B2044" s="928"/>
      <c r="C2044" s="946"/>
      <c r="D2044" s="927"/>
      <c r="E2044" s="927"/>
      <c r="F2044" s="12" t="s">
        <v>1956</v>
      </c>
      <c r="G2044" s="80">
        <v>1</v>
      </c>
      <c r="H2044" s="927"/>
      <c r="I2044" s="15" t="s">
        <v>1050</v>
      </c>
      <c r="J2044" s="13"/>
      <c r="K2044" s="945"/>
      <c r="L2044" s="943"/>
      <c r="M2044" s="943"/>
    </row>
    <row r="2045" spans="1:13" s="3" customFormat="1" ht="11.25" x14ac:dyDescent="0.25">
      <c r="A2045" s="927"/>
      <c r="B2045" s="928"/>
      <c r="C2045" s="946"/>
      <c r="D2045" s="927"/>
      <c r="E2045" s="927"/>
      <c r="F2045" s="12" t="s">
        <v>2005</v>
      </c>
      <c r="G2045" s="80">
        <v>1</v>
      </c>
      <c r="H2045" s="927"/>
      <c r="I2045" s="15" t="s">
        <v>2006</v>
      </c>
      <c r="J2045" s="13" t="s">
        <v>2007</v>
      </c>
      <c r="K2045" s="945"/>
      <c r="L2045" s="943"/>
      <c r="M2045" s="943"/>
    </row>
    <row r="2046" spans="1:13" s="3" customFormat="1" ht="11.25" x14ac:dyDescent="0.25">
      <c r="A2046" s="927"/>
      <c r="B2046" s="928"/>
      <c r="C2046" s="946"/>
      <c r="D2046" s="927"/>
      <c r="E2046" s="927"/>
      <c r="F2046" s="12" t="s">
        <v>1983</v>
      </c>
      <c r="G2046" s="80">
        <v>25</v>
      </c>
      <c r="H2046" s="927"/>
      <c r="I2046" s="15" t="s">
        <v>1954</v>
      </c>
      <c r="J2046" s="13" t="s">
        <v>1984</v>
      </c>
      <c r="K2046" s="945"/>
      <c r="L2046" s="943"/>
      <c r="M2046" s="943"/>
    </row>
    <row r="2047" spans="1:13" s="3" customFormat="1" ht="11.25" x14ac:dyDescent="0.25">
      <c r="A2047" s="927"/>
      <c r="B2047" s="928"/>
      <c r="C2047" s="946"/>
      <c r="D2047" s="927"/>
      <c r="E2047" s="927"/>
      <c r="F2047" s="12" t="s">
        <v>1985</v>
      </c>
      <c r="G2047" s="80">
        <v>8</v>
      </c>
      <c r="H2047" s="927"/>
      <c r="I2047" s="15" t="s">
        <v>1954</v>
      </c>
      <c r="J2047" s="13" t="s">
        <v>1984</v>
      </c>
      <c r="K2047" s="945"/>
      <c r="L2047" s="943"/>
      <c r="M2047" s="943"/>
    </row>
    <row r="2048" spans="1:13" s="3" customFormat="1" ht="11.25" x14ac:dyDescent="0.25">
      <c r="A2048" s="927"/>
      <c r="B2048" s="928"/>
      <c r="C2048" s="946"/>
      <c r="D2048" s="927"/>
      <c r="E2048" s="927"/>
      <c r="F2048" s="12" t="s">
        <v>1986</v>
      </c>
      <c r="G2048" s="80">
        <v>4</v>
      </c>
      <c r="H2048" s="927"/>
      <c r="I2048" s="15" t="s">
        <v>1987</v>
      </c>
      <c r="J2048" s="13">
        <v>649208</v>
      </c>
      <c r="K2048" s="945"/>
      <c r="L2048" s="943"/>
      <c r="M2048" s="943"/>
    </row>
    <row r="2049" spans="1:13" s="3" customFormat="1" ht="11.25" x14ac:dyDescent="0.25">
      <c r="A2049" s="927"/>
      <c r="B2049" s="928"/>
      <c r="C2049" s="946"/>
      <c r="D2049" s="927"/>
      <c r="E2049" s="927"/>
      <c r="F2049" s="12" t="s">
        <v>1993</v>
      </c>
      <c r="G2049" s="80">
        <v>1</v>
      </c>
      <c r="H2049" s="927"/>
      <c r="I2049" s="15" t="s">
        <v>1118</v>
      </c>
      <c r="J2049" s="13" t="s">
        <v>1994</v>
      </c>
      <c r="K2049" s="945"/>
      <c r="L2049" s="943"/>
      <c r="M2049" s="943"/>
    </row>
    <row r="2050" spans="1:13" s="3" customFormat="1" ht="11.25" x14ac:dyDescent="0.25">
      <c r="A2050" s="927" t="s">
        <v>5162</v>
      </c>
      <c r="B2050" s="928" t="s">
        <v>1835</v>
      </c>
      <c r="C2050" s="946" t="s">
        <v>5827</v>
      </c>
      <c r="D2050" s="927" t="s">
        <v>6786</v>
      </c>
      <c r="E2050" s="927" t="s">
        <v>2519</v>
      </c>
      <c r="F2050" s="12" t="s">
        <v>2520</v>
      </c>
      <c r="G2050" s="80">
        <v>1</v>
      </c>
      <c r="H2050" s="927" t="s">
        <v>6682</v>
      </c>
      <c r="I2050" s="15" t="s">
        <v>1974</v>
      </c>
      <c r="J2050" s="13" t="s">
        <v>1975</v>
      </c>
      <c r="K2050" s="945">
        <v>1</v>
      </c>
      <c r="L2050" s="943"/>
      <c r="M2050" s="943"/>
    </row>
    <row r="2051" spans="1:13" s="3" customFormat="1" ht="11.25" x14ac:dyDescent="0.25">
      <c r="A2051" s="927"/>
      <c r="B2051" s="928"/>
      <c r="C2051" s="946"/>
      <c r="D2051" s="927"/>
      <c r="E2051" s="927"/>
      <c r="F2051" s="12" t="s">
        <v>2014</v>
      </c>
      <c r="G2051" s="80">
        <v>1</v>
      </c>
      <c r="H2051" s="927"/>
      <c r="I2051" s="15" t="s">
        <v>1954</v>
      </c>
      <c r="J2051" s="13" t="s">
        <v>1977</v>
      </c>
      <c r="K2051" s="945"/>
      <c r="L2051" s="943"/>
      <c r="M2051" s="943"/>
    </row>
    <row r="2052" spans="1:13" s="3" customFormat="1" ht="11.25" x14ac:dyDescent="0.25">
      <c r="A2052" s="927"/>
      <c r="B2052" s="928"/>
      <c r="C2052" s="946"/>
      <c r="D2052" s="927"/>
      <c r="E2052" s="927"/>
      <c r="F2052" s="12" t="s">
        <v>1956</v>
      </c>
      <c r="G2052" s="80">
        <v>1</v>
      </c>
      <c r="H2052" s="927"/>
      <c r="I2052" s="15" t="s">
        <v>1050</v>
      </c>
      <c r="J2052" s="13"/>
      <c r="K2052" s="945"/>
      <c r="L2052" s="943"/>
      <c r="M2052" s="943"/>
    </row>
    <row r="2053" spans="1:13" s="3" customFormat="1" ht="11.25" x14ac:dyDescent="0.25">
      <c r="A2053" s="927"/>
      <c r="B2053" s="928"/>
      <c r="C2053" s="946"/>
      <c r="D2053" s="927"/>
      <c r="E2053" s="927"/>
      <c r="F2053" s="12" t="s">
        <v>1978</v>
      </c>
      <c r="G2053" s="80">
        <v>1</v>
      </c>
      <c r="H2053" s="927"/>
      <c r="I2053" s="15" t="s">
        <v>1960</v>
      </c>
      <c r="J2053" s="13" t="s">
        <v>1979</v>
      </c>
      <c r="K2053" s="945"/>
      <c r="L2053" s="943"/>
      <c r="M2053" s="943"/>
    </row>
    <row r="2054" spans="1:13" s="3" customFormat="1" ht="11.25" x14ac:dyDescent="0.25">
      <c r="A2054" s="927"/>
      <c r="B2054" s="928"/>
      <c r="C2054" s="946"/>
      <c r="D2054" s="927"/>
      <c r="E2054" s="927"/>
      <c r="F2054" s="12" t="s">
        <v>1956</v>
      </c>
      <c r="G2054" s="80">
        <v>1</v>
      </c>
      <c r="H2054" s="927"/>
      <c r="I2054" s="15" t="s">
        <v>1050</v>
      </c>
      <c r="J2054" s="13"/>
      <c r="K2054" s="945"/>
      <c r="L2054" s="943"/>
      <c r="M2054" s="943"/>
    </row>
    <row r="2055" spans="1:13" s="3" customFormat="1" ht="11.25" x14ac:dyDescent="0.25">
      <c r="A2055" s="927"/>
      <c r="B2055" s="928"/>
      <c r="C2055" s="946"/>
      <c r="D2055" s="927"/>
      <c r="E2055" s="927"/>
      <c r="F2055" s="12" t="s">
        <v>2005</v>
      </c>
      <c r="G2055" s="80">
        <v>1</v>
      </c>
      <c r="H2055" s="927"/>
      <c r="I2055" s="15" t="s">
        <v>2006</v>
      </c>
      <c r="J2055" s="13" t="s">
        <v>2007</v>
      </c>
      <c r="K2055" s="945"/>
      <c r="L2055" s="943"/>
      <c r="M2055" s="943"/>
    </row>
    <row r="2056" spans="1:13" s="3" customFormat="1" ht="11.25" x14ac:dyDescent="0.25">
      <c r="A2056" s="927"/>
      <c r="B2056" s="928"/>
      <c r="C2056" s="946"/>
      <c r="D2056" s="927"/>
      <c r="E2056" s="927"/>
      <c r="F2056" s="12" t="s">
        <v>1956</v>
      </c>
      <c r="G2056" s="80">
        <v>1</v>
      </c>
      <c r="H2056" s="927"/>
      <c r="I2056" s="15" t="s">
        <v>1050</v>
      </c>
      <c r="J2056" s="13"/>
      <c r="K2056" s="945"/>
      <c r="L2056" s="943"/>
      <c r="M2056" s="943"/>
    </row>
    <row r="2057" spans="1:13" s="3" customFormat="1" ht="11.25" x14ac:dyDescent="0.25">
      <c r="A2057" s="927"/>
      <c r="B2057" s="928"/>
      <c r="C2057" s="946"/>
      <c r="D2057" s="927"/>
      <c r="E2057" s="927"/>
      <c r="F2057" s="12" t="s">
        <v>1980</v>
      </c>
      <c r="G2057" s="80">
        <v>1</v>
      </c>
      <c r="H2057" s="927"/>
      <c r="I2057" s="15" t="s">
        <v>1981</v>
      </c>
      <c r="J2057" s="13" t="s">
        <v>1982</v>
      </c>
      <c r="K2057" s="945"/>
      <c r="L2057" s="943"/>
      <c r="M2057" s="943"/>
    </row>
    <row r="2058" spans="1:13" s="3" customFormat="1" ht="11.25" x14ac:dyDescent="0.25">
      <c r="A2058" s="927"/>
      <c r="B2058" s="928"/>
      <c r="C2058" s="946"/>
      <c r="D2058" s="927"/>
      <c r="E2058" s="927"/>
      <c r="F2058" s="12" t="s">
        <v>1956</v>
      </c>
      <c r="G2058" s="80">
        <v>1</v>
      </c>
      <c r="H2058" s="927"/>
      <c r="I2058" s="15" t="s">
        <v>1050</v>
      </c>
      <c r="J2058" s="13"/>
      <c r="K2058" s="945"/>
      <c r="L2058" s="943"/>
      <c r="M2058" s="943"/>
    </row>
    <row r="2059" spans="1:13" s="3" customFormat="1" ht="11.25" x14ac:dyDescent="0.25">
      <c r="A2059" s="927"/>
      <c r="B2059" s="928"/>
      <c r="C2059" s="946"/>
      <c r="D2059" s="927"/>
      <c r="E2059" s="927"/>
      <c r="F2059" s="12" t="s">
        <v>2008</v>
      </c>
      <c r="G2059" s="80">
        <v>2</v>
      </c>
      <c r="H2059" s="927"/>
      <c r="I2059" s="15" t="s">
        <v>1987</v>
      </c>
      <c r="J2059" s="13">
        <v>680191</v>
      </c>
      <c r="K2059" s="945"/>
      <c r="L2059" s="943"/>
      <c r="M2059" s="943"/>
    </row>
    <row r="2060" spans="1:13" s="3" customFormat="1" ht="11.25" x14ac:dyDescent="0.25">
      <c r="A2060" s="927"/>
      <c r="B2060" s="928"/>
      <c r="C2060" s="946"/>
      <c r="D2060" s="927"/>
      <c r="E2060" s="927"/>
      <c r="F2060" s="12" t="s">
        <v>2009</v>
      </c>
      <c r="G2060" s="80">
        <v>3</v>
      </c>
      <c r="H2060" s="927"/>
      <c r="I2060" s="15" t="s">
        <v>1954</v>
      </c>
      <c r="J2060" s="13" t="s">
        <v>1991</v>
      </c>
      <c r="K2060" s="945"/>
      <c r="L2060" s="943"/>
      <c r="M2060" s="943"/>
    </row>
    <row r="2061" spans="1:13" s="3" customFormat="1" ht="11.25" x14ac:dyDescent="0.25">
      <c r="A2061" s="927"/>
      <c r="B2061" s="928"/>
      <c r="C2061" s="946"/>
      <c r="D2061" s="927"/>
      <c r="E2061" s="927"/>
      <c r="F2061" s="12" t="s">
        <v>1983</v>
      </c>
      <c r="G2061" s="80">
        <v>35</v>
      </c>
      <c r="H2061" s="927"/>
      <c r="I2061" s="15" t="s">
        <v>1954</v>
      </c>
      <c r="J2061" s="13" t="s">
        <v>1984</v>
      </c>
      <c r="K2061" s="945"/>
      <c r="L2061" s="943"/>
      <c r="M2061" s="943"/>
    </row>
    <row r="2062" spans="1:13" s="3" customFormat="1" ht="11.25" x14ac:dyDescent="0.25">
      <c r="A2062" s="927"/>
      <c r="B2062" s="928"/>
      <c r="C2062" s="946"/>
      <c r="D2062" s="927"/>
      <c r="E2062" s="927"/>
      <c r="F2062" s="12" t="s">
        <v>2010</v>
      </c>
      <c r="G2062" s="80">
        <v>7</v>
      </c>
      <c r="H2062" s="927"/>
      <c r="I2062" s="15" t="s">
        <v>1954</v>
      </c>
      <c r="J2062" s="13" t="s">
        <v>1991</v>
      </c>
      <c r="K2062" s="945"/>
      <c r="L2062" s="943"/>
      <c r="M2062" s="943"/>
    </row>
    <row r="2063" spans="1:13" s="3" customFormat="1" ht="11.25" x14ac:dyDescent="0.25">
      <c r="A2063" s="927"/>
      <c r="B2063" s="928"/>
      <c r="C2063" s="946"/>
      <c r="D2063" s="927"/>
      <c r="E2063" s="927"/>
      <c r="F2063" s="12" t="s">
        <v>1990</v>
      </c>
      <c r="G2063" s="80">
        <v>5</v>
      </c>
      <c r="H2063" s="927"/>
      <c r="I2063" s="15" t="s">
        <v>1954</v>
      </c>
      <c r="J2063" s="13" t="s">
        <v>1991</v>
      </c>
      <c r="K2063" s="945"/>
      <c r="L2063" s="943"/>
      <c r="M2063" s="943"/>
    </row>
    <row r="2064" spans="1:13" s="3" customFormat="1" ht="11.25" x14ac:dyDescent="0.25">
      <c r="A2064" s="927"/>
      <c r="B2064" s="928"/>
      <c r="C2064" s="946"/>
      <c r="D2064" s="927"/>
      <c r="E2064" s="927"/>
      <c r="F2064" s="12" t="s">
        <v>1992</v>
      </c>
      <c r="G2064" s="80">
        <v>5</v>
      </c>
      <c r="H2064" s="927"/>
      <c r="I2064" s="15" t="s">
        <v>1954</v>
      </c>
      <c r="J2064" s="13" t="s">
        <v>1984</v>
      </c>
      <c r="K2064" s="945"/>
      <c r="L2064" s="943"/>
      <c r="M2064" s="943"/>
    </row>
    <row r="2065" spans="1:13" s="3" customFormat="1" ht="11.25" x14ac:dyDescent="0.25">
      <c r="A2065" s="927"/>
      <c r="B2065" s="928"/>
      <c r="C2065" s="946"/>
      <c r="D2065" s="927"/>
      <c r="E2065" s="927"/>
      <c r="F2065" s="12" t="s">
        <v>1985</v>
      </c>
      <c r="G2065" s="80">
        <v>55</v>
      </c>
      <c r="H2065" s="927"/>
      <c r="I2065" s="15" t="s">
        <v>1954</v>
      </c>
      <c r="J2065" s="13" t="s">
        <v>1984</v>
      </c>
      <c r="K2065" s="945"/>
      <c r="L2065" s="943"/>
      <c r="M2065" s="943"/>
    </row>
    <row r="2066" spans="1:13" s="3" customFormat="1" ht="11.25" x14ac:dyDescent="0.25">
      <c r="A2066" s="927"/>
      <c r="B2066" s="928"/>
      <c r="C2066" s="946"/>
      <c r="D2066" s="927"/>
      <c r="E2066" s="927"/>
      <c r="F2066" s="12" t="s">
        <v>1986</v>
      </c>
      <c r="G2066" s="80">
        <v>3</v>
      </c>
      <c r="H2066" s="927"/>
      <c r="I2066" s="15" t="s">
        <v>1987</v>
      </c>
      <c r="J2066" s="13">
        <v>649208</v>
      </c>
      <c r="K2066" s="945"/>
      <c r="L2066" s="943"/>
      <c r="M2066" s="943"/>
    </row>
    <row r="2067" spans="1:13" s="3" customFormat="1" ht="11.25" x14ac:dyDescent="0.25">
      <c r="A2067" s="927" t="s">
        <v>5163</v>
      </c>
      <c r="B2067" s="928" t="s">
        <v>1835</v>
      </c>
      <c r="C2067" s="946" t="s">
        <v>5827</v>
      </c>
      <c r="D2067" s="927" t="s">
        <v>6786</v>
      </c>
      <c r="E2067" s="927" t="s">
        <v>2519</v>
      </c>
      <c r="F2067" s="12" t="s">
        <v>2521</v>
      </c>
      <c r="G2067" s="80">
        <v>1</v>
      </c>
      <c r="H2067" s="927" t="s">
        <v>6682</v>
      </c>
      <c r="I2067" s="15" t="s">
        <v>1974</v>
      </c>
      <c r="J2067" s="13" t="s">
        <v>1975</v>
      </c>
      <c r="K2067" s="945">
        <v>1</v>
      </c>
      <c r="L2067" s="943"/>
      <c r="M2067" s="943"/>
    </row>
    <row r="2068" spans="1:13" s="3" customFormat="1" ht="11.25" x14ac:dyDescent="0.25">
      <c r="A2068" s="927"/>
      <c r="B2068" s="928"/>
      <c r="C2068" s="946"/>
      <c r="D2068" s="927"/>
      <c r="E2068" s="927"/>
      <c r="F2068" s="12" t="s">
        <v>2016</v>
      </c>
      <c r="G2068" s="80">
        <v>1</v>
      </c>
      <c r="H2068" s="927"/>
      <c r="I2068" s="15" t="s">
        <v>1954</v>
      </c>
      <c r="J2068" s="13" t="s">
        <v>1977</v>
      </c>
      <c r="K2068" s="945"/>
      <c r="L2068" s="943"/>
      <c r="M2068" s="943"/>
    </row>
    <row r="2069" spans="1:13" s="3" customFormat="1" ht="11.25" x14ac:dyDescent="0.25">
      <c r="A2069" s="927"/>
      <c r="B2069" s="928"/>
      <c r="C2069" s="946"/>
      <c r="D2069" s="927"/>
      <c r="E2069" s="927"/>
      <c r="F2069" s="12" t="s">
        <v>1956</v>
      </c>
      <c r="G2069" s="80">
        <v>1</v>
      </c>
      <c r="H2069" s="927"/>
      <c r="I2069" s="15" t="s">
        <v>1050</v>
      </c>
      <c r="J2069" s="13"/>
      <c r="K2069" s="945"/>
      <c r="L2069" s="943"/>
      <c r="M2069" s="943"/>
    </row>
    <row r="2070" spans="1:13" s="3" customFormat="1" ht="11.25" x14ac:dyDescent="0.25">
      <c r="A2070" s="927"/>
      <c r="B2070" s="928"/>
      <c r="C2070" s="946"/>
      <c r="D2070" s="927"/>
      <c r="E2070" s="927"/>
      <c r="F2070" s="12" t="s">
        <v>1978</v>
      </c>
      <c r="G2070" s="80">
        <v>1</v>
      </c>
      <c r="H2070" s="927"/>
      <c r="I2070" s="15" t="s">
        <v>1960</v>
      </c>
      <c r="J2070" s="13" t="s">
        <v>1979</v>
      </c>
      <c r="K2070" s="945"/>
      <c r="L2070" s="943"/>
      <c r="M2070" s="943"/>
    </row>
    <row r="2071" spans="1:13" s="3" customFormat="1" ht="11.25" x14ac:dyDescent="0.25">
      <c r="A2071" s="927"/>
      <c r="B2071" s="928"/>
      <c r="C2071" s="946"/>
      <c r="D2071" s="927"/>
      <c r="E2071" s="927"/>
      <c r="F2071" s="12" t="s">
        <v>1956</v>
      </c>
      <c r="G2071" s="80">
        <v>1</v>
      </c>
      <c r="H2071" s="927"/>
      <c r="I2071" s="15" t="s">
        <v>1050</v>
      </c>
      <c r="J2071" s="13"/>
      <c r="K2071" s="945"/>
      <c r="L2071" s="943"/>
      <c r="M2071" s="943"/>
    </row>
    <row r="2072" spans="1:13" s="3" customFormat="1" ht="11.25" x14ac:dyDescent="0.25">
      <c r="A2072" s="927"/>
      <c r="B2072" s="928"/>
      <c r="C2072" s="946"/>
      <c r="D2072" s="927"/>
      <c r="E2072" s="927"/>
      <c r="F2072" s="12" t="s">
        <v>1980</v>
      </c>
      <c r="G2072" s="80">
        <v>1</v>
      </c>
      <c r="H2072" s="927"/>
      <c r="I2072" s="15" t="s">
        <v>1981</v>
      </c>
      <c r="J2072" s="13" t="s">
        <v>1982</v>
      </c>
      <c r="K2072" s="945"/>
      <c r="L2072" s="943"/>
      <c r="M2072" s="943"/>
    </row>
    <row r="2073" spans="1:13" s="3" customFormat="1" ht="11.25" x14ac:dyDescent="0.25">
      <c r="A2073" s="927"/>
      <c r="B2073" s="928"/>
      <c r="C2073" s="946"/>
      <c r="D2073" s="927"/>
      <c r="E2073" s="927"/>
      <c r="F2073" s="12" t="s">
        <v>1956</v>
      </c>
      <c r="G2073" s="80">
        <v>1</v>
      </c>
      <c r="H2073" s="927"/>
      <c r="I2073" s="15" t="s">
        <v>1050</v>
      </c>
      <c r="J2073" s="13"/>
      <c r="K2073" s="945"/>
      <c r="L2073" s="943"/>
      <c r="M2073" s="943"/>
    </row>
    <row r="2074" spans="1:13" s="3" customFormat="1" ht="11.25" x14ac:dyDescent="0.25">
      <c r="A2074" s="927"/>
      <c r="B2074" s="928"/>
      <c r="C2074" s="946"/>
      <c r="D2074" s="927"/>
      <c r="E2074" s="927"/>
      <c r="F2074" s="12" t="s">
        <v>1989</v>
      </c>
      <c r="G2074" s="80">
        <v>2</v>
      </c>
      <c r="H2074" s="927"/>
      <c r="I2074" s="15" t="s">
        <v>1987</v>
      </c>
      <c r="J2074" s="13">
        <v>684064</v>
      </c>
      <c r="K2074" s="945"/>
      <c r="L2074" s="943"/>
      <c r="M2074" s="943"/>
    </row>
    <row r="2075" spans="1:13" s="3" customFormat="1" ht="11.25" x14ac:dyDescent="0.25">
      <c r="A2075" s="927"/>
      <c r="B2075" s="928"/>
      <c r="C2075" s="946"/>
      <c r="D2075" s="927"/>
      <c r="E2075" s="927"/>
      <c r="F2075" s="12" t="s">
        <v>1956</v>
      </c>
      <c r="G2075" s="80">
        <v>1</v>
      </c>
      <c r="H2075" s="927"/>
      <c r="I2075" s="15" t="s">
        <v>1050</v>
      </c>
      <c r="J2075" s="13"/>
      <c r="K2075" s="945"/>
      <c r="L2075" s="943"/>
      <c r="M2075" s="943"/>
    </row>
    <row r="2076" spans="1:13" s="3" customFormat="1" ht="11.25" x14ac:dyDescent="0.25">
      <c r="A2076" s="927"/>
      <c r="B2076" s="928"/>
      <c r="C2076" s="946"/>
      <c r="D2076" s="927"/>
      <c r="E2076" s="927"/>
      <c r="F2076" s="12" t="s">
        <v>2005</v>
      </c>
      <c r="G2076" s="80">
        <v>1</v>
      </c>
      <c r="H2076" s="927"/>
      <c r="I2076" s="15" t="s">
        <v>2006</v>
      </c>
      <c r="J2076" s="13" t="s">
        <v>2007</v>
      </c>
      <c r="K2076" s="945"/>
      <c r="L2076" s="943"/>
      <c r="M2076" s="943"/>
    </row>
    <row r="2077" spans="1:13" s="3" customFormat="1" ht="11.25" x14ac:dyDescent="0.25">
      <c r="A2077" s="927"/>
      <c r="B2077" s="928"/>
      <c r="C2077" s="946"/>
      <c r="D2077" s="927"/>
      <c r="E2077" s="927"/>
      <c r="F2077" s="12" t="s">
        <v>1983</v>
      </c>
      <c r="G2077" s="80">
        <v>25</v>
      </c>
      <c r="H2077" s="927"/>
      <c r="I2077" s="15" t="s">
        <v>1954</v>
      </c>
      <c r="J2077" s="13" t="s">
        <v>1984</v>
      </c>
      <c r="K2077" s="945"/>
      <c r="L2077" s="943"/>
      <c r="M2077" s="943"/>
    </row>
    <row r="2078" spans="1:13" s="3" customFormat="1" ht="11.25" x14ac:dyDescent="0.25">
      <c r="A2078" s="927"/>
      <c r="B2078" s="928"/>
      <c r="C2078" s="946"/>
      <c r="D2078" s="927"/>
      <c r="E2078" s="927"/>
      <c r="F2078" s="12" t="s">
        <v>1985</v>
      </c>
      <c r="G2078" s="80">
        <v>8</v>
      </c>
      <c r="H2078" s="927"/>
      <c r="I2078" s="15" t="s">
        <v>1954</v>
      </c>
      <c r="J2078" s="13" t="s">
        <v>1984</v>
      </c>
      <c r="K2078" s="945"/>
      <c r="L2078" s="943"/>
      <c r="M2078" s="943"/>
    </row>
    <row r="2079" spans="1:13" s="3" customFormat="1" ht="11.25" x14ac:dyDescent="0.25">
      <c r="A2079" s="927"/>
      <c r="B2079" s="928"/>
      <c r="C2079" s="946"/>
      <c r="D2079" s="927"/>
      <c r="E2079" s="927"/>
      <c r="F2079" s="12" t="s">
        <v>1986</v>
      </c>
      <c r="G2079" s="80">
        <v>3</v>
      </c>
      <c r="H2079" s="927"/>
      <c r="I2079" s="15" t="s">
        <v>1987</v>
      </c>
      <c r="J2079" s="13">
        <v>649208</v>
      </c>
      <c r="K2079" s="945"/>
      <c r="L2079" s="943"/>
      <c r="M2079" s="943"/>
    </row>
    <row r="2080" spans="1:13" s="3" customFormat="1" ht="11.25" x14ac:dyDescent="0.25">
      <c r="A2080" s="927"/>
      <c r="B2080" s="928"/>
      <c r="C2080" s="946"/>
      <c r="D2080" s="927"/>
      <c r="E2080" s="927"/>
      <c r="F2080" s="12" t="s">
        <v>1993</v>
      </c>
      <c r="G2080" s="80">
        <v>1</v>
      </c>
      <c r="H2080" s="927"/>
      <c r="I2080" s="15" t="s">
        <v>1118</v>
      </c>
      <c r="J2080" s="13" t="s">
        <v>1994</v>
      </c>
      <c r="K2080" s="945"/>
      <c r="L2080" s="943"/>
      <c r="M2080" s="943"/>
    </row>
    <row r="2081" spans="1:13" s="3" customFormat="1" ht="11.25" x14ac:dyDescent="0.25">
      <c r="A2081" s="927" t="s">
        <v>5164</v>
      </c>
      <c r="B2081" s="928" t="s">
        <v>1835</v>
      </c>
      <c r="C2081" s="946" t="s">
        <v>5827</v>
      </c>
      <c r="D2081" s="927" t="s">
        <v>6786</v>
      </c>
      <c r="E2081" s="927" t="s">
        <v>2522</v>
      </c>
      <c r="F2081" s="12" t="s">
        <v>2523</v>
      </c>
      <c r="G2081" s="80">
        <v>1</v>
      </c>
      <c r="H2081" s="927" t="s">
        <v>6682</v>
      </c>
      <c r="I2081" s="15" t="s">
        <v>1050</v>
      </c>
      <c r="J2081" s="13"/>
      <c r="K2081" s="945">
        <v>1</v>
      </c>
      <c r="L2081" s="943"/>
      <c r="M2081" s="943"/>
    </row>
    <row r="2082" spans="1:13" s="3" customFormat="1" ht="11.25" x14ac:dyDescent="0.25">
      <c r="A2082" s="927"/>
      <c r="B2082" s="928"/>
      <c r="C2082" s="946"/>
      <c r="D2082" s="927"/>
      <c r="E2082" s="927"/>
      <c r="F2082" s="12" t="s">
        <v>2014</v>
      </c>
      <c r="G2082" s="80">
        <v>1</v>
      </c>
      <c r="H2082" s="927"/>
      <c r="I2082" s="15" t="s">
        <v>1954</v>
      </c>
      <c r="J2082" s="13" t="s">
        <v>1977</v>
      </c>
      <c r="K2082" s="945"/>
      <c r="L2082" s="943"/>
      <c r="M2082" s="943"/>
    </row>
    <row r="2083" spans="1:13" s="3" customFormat="1" ht="11.25" x14ac:dyDescent="0.25">
      <c r="A2083" s="927"/>
      <c r="B2083" s="928"/>
      <c r="C2083" s="946"/>
      <c r="D2083" s="927"/>
      <c r="E2083" s="927"/>
      <c r="F2083" s="12" t="s">
        <v>1956</v>
      </c>
      <c r="G2083" s="80">
        <v>1</v>
      </c>
      <c r="H2083" s="927"/>
      <c r="I2083" s="15" t="s">
        <v>1050</v>
      </c>
      <c r="J2083" s="13"/>
      <c r="K2083" s="945"/>
      <c r="L2083" s="943"/>
      <c r="M2083" s="943"/>
    </row>
    <row r="2084" spans="1:13" s="3" customFormat="1" ht="11.25" x14ac:dyDescent="0.25">
      <c r="A2084" s="927"/>
      <c r="B2084" s="928"/>
      <c r="C2084" s="946"/>
      <c r="D2084" s="927"/>
      <c r="E2084" s="927"/>
      <c r="F2084" s="12" t="s">
        <v>1978</v>
      </c>
      <c r="G2084" s="80">
        <v>1</v>
      </c>
      <c r="H2084" s="927"/>
      <c r="I2084" s="15" t="s">
        <v>1960</v>
      </c>
      <c r="J2084" s="13" t="s">
        <v>1979</v>
      </c>
      <c r="K2084" s="945"/>
      <c r="L2084" s="943"/>
      <c r="M2084" s="943"/>
    </row>
    <row r="2085" spans="1:13" s="3" customFormat="1" ht="11.25" x14ac:dyDescent="0.25">
      <c r="A2085" s="927"/>
      <c r="B2085" s="928"/>
      <c r="C2085" s="946"/>
      <c r="D2085" s="927"/>
      <c r="E2085" s="927"/>
      <c r="F2085" s="12" t="s">
        <v>1956</v>
      </c>
      <c r="G2085" s="80">
        <v>1</v>
      </c>
      <c r="H2085" s="927"/>
      <c r="I2085" s="15" t="s">
        <v>1050</v>
      </c>
      <c r="J2085" s="13"/>
      <c r="K2085" s="945"/>
      <c r="L2085" s="943"/>
      <c r="M2085" s="943"/>
    </row>
    <row r="2086" spans="1:13" s="3" customFormat="1" ht="11.25" x14ac:dyDescent="0.25">
      <c r="A2086" s="927"/>
      <c r="B2086" s="928"/>
      <c r="C2086" s="946"/>
      <c r="D2086" s="927"/>
      <c r="E2086" s="927"/>
      <c r="F2086" s="12" t="s">
        <v>2005</v>
      </c>
      <c r="G2086" s="80">
        <v>1</v>
      </c>
      <c r="H2086" s="927"/>
      <c r="I2086" s="15" t="s">
        <v>2006</v>
      </c>
      <c r="J2086" s="13" t="s">
        <v>2007</v>
      </c>
      <c r="K2086" s="945"/>
      <c r="L2086" s="943"/>
      <c r="M2086" s="943"/>
    </row>
    <row r="2087" spans="1:13" s="3" customFormat="1" ht="11.25" x14ac:dyDescent="0.25">
      <c r="A2087" s="927"/>
      <c r="B2087" s="928"/>
      <c r="C2087" s="946"/>
      <c r="D2087" s="927"/>
      <c r="E2087" s="927"/>
      <c r="F2087" s="12" t="s">
        <v>1956</v>
      </c>
      <c r="G2087" s="80">
        <v>1</v>
      </c>
      <c r="H2087" s="927"/>
      <c r="I2087" s="15" t="s">
        <v>1050</v>
      </c>
      <c r="J2087" s="13"/>
      <c r="K2087" s="945"/>
      <c r="L2087" s="943"/>
      <c r="M2087" s="943"/>
    </row>
    <row r="2088" spans="1:13" s="3" customFormat="1" ht="11.25" x14ac:dyDescent="0.25">
      <c r="A2088" s="927"/>
      <c r="B2088" s="928"/>
      <c r="C2088" s="946"/>
      <c r="D2088" s="927"/>
      <c r="E2088" s="927"/>
      <c r="F2088" s="12" t="s">
        <v>1980</v>
      </c>
      <c r="G2088" s="80">
        <v>1</v>
      </c>
      <c r="H2088" s="927"/>
      <c r="I2088" s="15" t="s">
        <v>1981</v>
      </c>
      <c r="J2088" s="13" t="s">
        <v>1982</v>
      </c>
      <c r="K2088" s="945"/>
      <c r="L2088" s="943"/>
      <c r="M2088" s="943"/>
    </row>
    <row r="2089" spans="1:13" s="3" customFormat="1" ht="11.25" x14ac:dyDescent="0.25">
      <c r="A2089" s="927"/>
      <c r="B2089" s="928"/>
      <c r="C2089" s="946"/>
      <c r="D2089" s="927"/>
      <c r="E2089" s="927"/>
      <c r="F2089" s="12" t="s">
        <v>1956</v>
      </c>
      <c r="G2089" s="80">
        <v>1</v>
      </c>
      <c r="H2089" s="927"/>
      <c r="I2089" s="15" t="s">
        <v>1050</v>
      </c>
      <c r="J2089" s="13"/>
      <c r="K2089" s="945"/>
      <c r="L2089" s="943"/>
      <c r="M2089" s="943"/>
    </row>
    <row r="2090" spans="1:13" s="3" customFormat="1" ht="11.25" x14ac:dyDescent="0.25">
      <c r="A2090" s="927"/>
      <c r="B2090" s="928"/>
      <c r="C2090" s="946"/>
      <c r="D2090" s="927"/>
      <c r="E2090" s="927"/>
      <c r="F2090" s="12" t="s">
        <v>2008</v>
      </c>
      <c r="G2090" s="80">
        <v>2</v>
      </c>
      <c r="H2090" s="927"/>
      <c r="I2090" s="15" t="s">
        <v>1987</v>
      </c>
      <c r="J2090" s="13">
        <v>680191</v>
      </c>
      <c r="K2090" s="945"/>
      <c r="L2090" s="943"/>
      <c r="M2090" s="943"/>
    </row>
    <row r="2091" spans="1:13" s="3" customFormat="1" ht="11.25" x14ac:dyDescent="0.25">
      <c r="A2091" s="927"/>
      <c r="B2091" s="928"/>
      <c r="C2091" s="946"/>
      <c r="D2091" s="927"/>
      <c r="E2091" s="927"/>
      <c r="F2091" s="12" t="s">
        <v>2009</v>
      </c>
      <c r="G2091" s="80">
        <v>4</v>
      </c>
      <c r="H2091" s="927"/>
      <c r="I2091" s="15" t="s">
        <v>1954</v>
      </c>
      <c r="J2091" s="13" t="s">
        <v>1991</v>
      </c>
      <c r="K2091" s="945"/>
      <c r="L2091" s="943"/>
      <c r="M2091" s="943"/>
    </row>
    <row r="2092" spans="1:13" s="3" customFormat="1" ht="11.25" x14ac:dyDescent="0.25">
      <c r="A2092" s="927"/>
      <c r="B2092" s="928"/>
      <c r="C2092" s="946"/>
      <c r="D2092" s="927"/>
      <c r="E2092" s="927"/>
      <c r="F2092" s="12" t="s">
        <v>1983</v>
      </c>
      <c r="G2092" s="80">
        <v>33</v>
      </c>
      <c r="H2092" s="927"/>
      <c r="I2092" s="15" t="s">
        <v>1954</v>
      </c>
      <c r="J2092" s="13" t="s">
        <v>1984</v>
      </c>
      <c r="K2092" s="945"/>
      <c r="L2092" s="943"/>
      <c r="M2092" s="943"/>
    </row>
    <row r="2093" spans="1:13" s="3" customFormat="1" ht="11.25" x14ac:dyDescent="0.25">
      <c r="A2093" s="927"/>
      <c r="B2093" s="928"/>
      <c r="C2093" s="946"/>
      <c r="D2093" s="927"/>
      <c r="E2093" s="927"/>
      <c r="F2093" s="12" t="s">
        <v>2010</v>
      </c>
      <c r="G2093" s="80">
        <v>3</v>
      </c>
      <c r="H2093" s="927"/>
      <c r="I2093" s="15" t="s">
        <v>1954</v>
      </c>
      <c r="J2093" s="13" t="s">
        <v>1991</v>
      </c>
      <c r="K2093" s="945"/>
      <c r="L2093" s="943"/>
      <c r="M2093" s="943"/>
    </row>
    <row r="2094" spans="1:13" s="3" customFormat="1" ht="11.25" x14ac:dyDescent="0.25">
      <c r="A2094" s="927"/>
      <c r="B2094" s="928"/>
      <c r="C2094" s="946"/>
      <c r="D2094" s="927"/>
      <c r="E2094" s="927"/>
      <c r="F2094" s="12" t="s">
        <v>1990</v>
      </c>
      <c r="G2094" s="80">
        <v>4</v>
      </c>
      <c r="H2094" s="927"/>
      <c r="I2094" s="15" t="s">
        <v>1954</v>
      </c>
      <c r="J2094" s="13" t="s">
        <v>1991</v>
      </c>
      <c r="K2094" s="945"/>
      <c r="L2094" s="943"/>
      <c r="M2094" s="943"/>
    </row>
    <row r="2095" spans="1:13" s="3" customFormat="1" ht="11.25" x14ac:dyDescent="0.25">
      <c r="A2095" s="927"/>
      <c r="B2095" s="928"/>
      <c r="C2095" s="946"/>
      <c r="D2095" s="927"/>
      <c r="E2095" s="927"/>
      <c r="F2095" s="12" t="s">
        <v>1992</v>
      </c>
      <c r="G2095" s="80">
        <v>4</v>
      </c>
      <c r="H2095" s="927"/>
      <c r="I2095" s="15" t="s">
        <v>1954</v>
      </c>
      <c r="J2095" s="13" t="s">
        <v>1984</v>
      </c>
      <c r="K2095" s="945"/>
      <c r="L2095" s="943"/>
      <c r="M2095" s="943"/>
    </row>
    <row r="2096" spans="1:13" s="3" customFormat="1" ht="11.25" x14ac:dyDescent="0.25">
      <c r="A2096" s="927"/>
      <c r="B2096" s="928"/>
      <c r="C2096" s="946"/>
      <c r="D2096" s="927"/>
      <c r="E2096" s="927"/>
      <c r="F2096" s="12" t="s">
        <v>1985</v>
      </c>
      <c r="G2096" s="80">
        <v>54</v>
      </c>
      <c r="H2096" s="927"/>
      <c r="I2096" s="15" t="s">
        <v>1954</v>
      </c>
      <c r="J2096" s="13" t="s">
        <v>1984</v>
      </c>
      <c r="K2096" s="945"/>
      <c r="L2096" s="943"/>
      <c r="M2096" s="943"/>
    </row>
    <row r="2097" spans="1:13" s="3" customFormat="1" ht="11.25" x14ac:dyDescent="0.25">
      <c r="A2097" s="927"/>
      <c r="B2097" s="928"/>
      <c r="C2097" s="946"/>
      <c r="D2097" s="927"/>
      <c r="E2097" s="927"/>
      <c r="F2097" s="12" t="s">
        <v>1986</v>
      </c>
      <c r="G2097" s="80">
        <v>3</v>
      </c>
      <c r="H2097" s="927"/>
      <c r="I2097" s="15" t="s">
        <v>1987</v>
      </c>
      <c r="J2097" s="13">
        <v>649208</v>
      </c>
      <c r="K2097" s="945"/>
      <c r="L2097" s="943"/>
      <c r="M2097" s="943"/>
    </row>
    <row r="2098" spans="1:13" s="3" customFormat="1" ht="11.25" x14ac:dyDescent="0.25">
      <c r="A2098" s="927"/>
      <c r="B2098" s="928"/>
      <c r="C2098" s="946"/>
      <c r="D2098" s="927"/>
      <c r="E2098" s="927"/>
      <c r="F2098" s="12" t="s">
        <v>1993</v>
      </c>
      <c r="G2098" s="80">
        <v>1</v>
      </c>
      <c r="H2098" s="927"/>
      <c r="I2098" s="15" t="s">
        <v>1118</v>
      </c>
      <c r="J2098" s="13" t="s">
        <v>1994</v>
      </c>
      <c r="K2098" s="945"/>
      <c r="L2098" s="943"/>
      <c r="M2098" s="943"/>
    </row>
    <row r="2099" spans="1:13" s="3" customFormat="1" ht="11.25" x14ac:dyDescent="0.25">
      <c r="A2099" s="927" t="s">
        <v>5165</v>
      </c>
      <c r="B2099" s="928" t="s">
        <v>1835</v>
      </c>
      <c r="C2099" s="946" t="s">
        <v>5827</v>
      </c>
      <c r="D2099" s="927" t="s">
        <v>6786</v>
      </c>
      <c r="E2099" s="927" t="s">
        <v>2522</v>
      </c>
      <c r="F2099" s="12" t="s">
        <v>2524</v>
      </c>
      <c r="G2099" s="80">
        <v>1</v>
      </c>
      <c r="H2099" s="927" t="s">
        <v>6682</v>
      </c>
      <c r="I2099" s="15" t="s">
        <v>1974</v>
      </c>
      <c r="J2099" s="13" t="s">
        <v>1975</v>
      </c>
      <c r="K2099" s="945">
        <v>1</v>
      </c>
      <c r="L2099" s="943"/>
      <c r="M2099" s="943"/>
    </row>
    <row r="2100" spans="1:13" s="3" customFormat="1" ht="11.25" x14ac:dyDescent="0.25">
      <c r="A2100" s="927"/>
      <c r="B2100" s="928"/>
      <c r="C2100" s="946"/>
      <c r="D2100" s="927"/>
      <c r="E2100" s="927"/>
      <c r="F2100" s="12" t="s">
        <v>2016</v>
      </c>
      <c r="G2100" s="80">
        <v>1</v>
      </c>
      <c r="H2100" s="927"/>
      <c r="I2100" s="15" t="s">
        <v>1954</v>
      </c>
      <c r="J2100" s="13" t="s">
        <v>1977</v>
      </c>
      <c r="K2100" s="945"/>
      <c r="L2100" s="943"/>
      <c r="M2100" s="943"/>
    </row>
    <row r="2101" spans="1:13" s="3" customFormat="1" ht="11.25" x14ac:dyDescent="0.25">
      <c r="A2101" s="927"/>
      <c r="B2101" s="928"/>
      <c r="C2101" s="946"/>
      <c r="D2101" s="927"/>
      <c r="E2101" s="927"/>
      <c r="F2101" s="12" t="s">
        <v>1956</v>
      </c>
      <c r="G2101" s="80">
        <v>1</v>
      </c>
      <c r="H2101" s="927"/>
      <c r="I2101" s="15" t="s">
        <v>1050</v>
      </c>
      <c r="J2101" s="13"/>
      <c r="K2101" s="945"/>
      <c r="L2101" s="943"/>
      <c r="M2101" s="943"/>
    </row>
    <row r="2102" spans="1:13" s="3" customFormat="1" ht="11.25" x14ac:dyDescent="0.25">
      <c r="A2102" s="927"/>
      <c r="B2102" s="928"/>
      <c r="C2102" s="946"/>
      <c r="D2102" s="927"/>
      <c r="E2102" s="927"/>
      <c r="F2102" s="12" t="s">
        <v>1978</v>
      </c>
      <c r="G2102" s="80">
        <v>1</v>
      </c>
      <c r="H2102" s="927"/>
      <c r="I2102" s="15" t="s">
        <v>1960</v>
      </c>
      <c r="J2102" s="13" t="s">
        <v>1979</v>
      </c>
      <c r="K2102" s="945"/>
      <c r="L2102" s="943"/>
      <c r="M2102" s="943"/>
    </row>
    <row r="2103" spans="1:13" s="3" customFormat="1" ht="11.25" x14ac:dyDescent="0.25">
      <c r="A2103" s="927"/>
      <c r="B2103" s="928"/>
      <c r="C2103" s="946"/>
      <c r="D2103" s="927"/>
      <c r="E2103" s="927"/>
      <c r="F2103" s="12" t="s">
        <v>1956</v>
      </c>
      <c r="G2103" s="80">
        <v>1</v>
      </c>
      <c r="H2103" s="927"/>
      <c r="I2103" s="15" t="s">
        <v>1050</v>
      </c>
      <c r="J2103" s="13"/>
      <c r="K2103" s="945"/>
      <c r="L2103" s="943"/>
      <c r="M2103" s="943"/>
    </row>
    <row r="2104" spans="1:13" s="3" customFormat="1" ht="11.25" x14ac:dyDescent="0.25">
      <c r="A2104" s="927"/>
      <c r="B2104" s="928"/>
      <c r="C2104" s="946"/>
      <c r="D2104" s="927"/>
      <c r="E2104" s="927"/>
      <c r="F2104" s="12" t="s">
        <v>1980</v>
      </c>
      <c r="G2104" s="80">
        <v>1</v>
      </c>
      <c r="H2104" s="927"/>
      <c r="I2104" s="15" t="s">
        <v>1981</v>
      </c>
      <c r="J2104" s="13" t="s">
        <v>1982</v>
      </c>
      <c r="K2104" s="945"/>
      <c r="L2104" s="943"/>
      <c r="M2104" s="943"/>
    </row>
    <row r="2105" spans="1:13" s="3" customFormat="1" ht="11.25" x14ac:dyDescent="0.25">
      <c r="A2105" s="927"/>
      <c r="B2105" s="928"/>
      <c r="C2105" s="946"/>
      <c r="D2105" s="927"/>
      <c r="E2105" s="927"/>
      <c r="F2105" s="12" t="s">
        <v>1956</v>
      </c>
      <c r="G2105" s="80">
        <v>1</v>
      </c>
      <c r="H2105" s="927"/>
      <c r="I2105" s="15" t="s">
        <v>1050</v>
      </c>
      <c r="J2105" s="13"/>
      <c r="K2105" s="945"/>
      <c r="L2105" s="943"/>
      <c r="M2105" s="943"/>
    </row>
    <row r="2106" spans="1:13" s="3" customFormat="1" ht="11.25" x14ac:dyDescent="0.25">
      <c r="A2106" s="927"/>
      <c r="B2106" s="928"/>
      <c r="C2106" s="946"/>
      <c r="D2106" s="927"/>
      <c r="E2106" s="927"/>
      <c r="F2106" s="12" t="s">
        <v>1989</v>
      </c>
      <c r="G2106" s="80">
        <v>2</v>
      </c>
      <c r="H2106" s="927"/>
      <c r="I2106" s="15" t="s">
        <v>1987</v>
      </c>
      <c r="J2106" s="13">
        <v>684064</v>
      </c>
      <c r="K2106" s="945"/>
      <c r="L2106" s="943"/>
      <c r="M2106" s="943"/>
    </row>
    <row r="2107" spans="1:13" s="3" customFormat="1" ht="11.25" x14ac:dyDescent="0.25">
      <c r="A2107" s="927"/>
      <c r="B2107" s="928"/>
      <c r="C2107" s="946"/>
      <c r="D2107" s="927"/>
      <c r="E2107" s="927"/>
      <c r="F2107" s="12" t="s">
        <v>1956</v>
      </c>
      <c r="G2107" s="80">
        <v>1</v>
      </c>
      <c r="H2107" s="927"/>
      <c r="I2107" s="15" t="s">
        <v>1050</v>
      </c>
      <c r="J2107" s="13"/>
      <c r="K2107" s="945"/>
      <c r="L2107" s="943"/>
      <c r="M2107" s="943"/>
    </row>
    <row r="2108" spans="1:13" s="3" customFormat="1" ht="11.25" x14ac:dyDescent="0.25">
      <c r="A2108" s="927"/>
      <c r="B2108" s="928"/>
      <c r="C2108" s="946"/>
      <c r="D2108" s="927"/>
      <c r="E2108" s="927"/>
      <c r="F2108" s="12" t="s">
        <v>2005</v>
      </c>
      <c r="G2108" s="80">
        <v>1</v>
      </c>
      <c r="H2108" s="927"/>
      <c r="I2108" s="15" t="s">
        <v>2006</v>
      </c>
      <c r="J2108" s="13" t="s">
        <v>2007</v>
      </c>
      <c r="K2108" s="945"/>
      <c r="L2108" s="943"/>
      <c r="M2108" s="943"/>
    </row>
    <row r="2109" spans="1:13" s="3" customFormat="1" ht="11.25" x14ac:dyDescent="0.25">
      <c r="A2109" s="927"/>
      <c r="B2109" s="928"/>
      <c r="C2109" s="946"/>
      <c r="D2109" s="927"/>
      <c r="E2109" s="927"/>
      <c r="F2109" s="12" t="s">
        <v>1983</v>
      </c>
      <c r="G2109" s="80">
        <v>20</v>
      </c>
      <c r="H2109" s="927"/>
      <c r="I2109" s="15" t="s">
        <v>1954</v>
      </c>
      <c r="J2109" s="13" t="s">
        <v>1984</v>
      </c>
      <c r="K2109" s="945"/>
      <c r="L2109" s="943"/>
      <c r="M2109" s="943"/>
    </row>
    <row r="2110" spans="1:13" s="3" customFormat="1" ht="11.25" x14ac:dyDescent="0.25">
      <c r="A2110" s="927"/>
      <c r="B2110" s="928"/>
      <c r="C2110" s="946"/>
      <c r="D2110" s="927"/>
      <c r="E2110" s="927"/>
      <c r="F2110" s="12" t="s">
        <v>1985</v>
      </c>
      <c r="G2110" s="80">
        <v>4</v>
      </c>
      <c r="H2110" s="927"/>
      <c r="I2110" s="15" t="s">
        <v>1954</v>
      </c>
      <c r="J2110" s="13" t="s">
        <v>1984</v>
      </c>
      <c r="K2110" s="945"/>
      <c r="L2110" s="943"/>
      <c r="M2110" s="943"/>
    </row>
    <row r="2111" spans="1:13" s="3" customFormat="1" ht="11.25" x14ac:dyDescent="0.25">
      <c r="A2111" s="927"/>
      <c r="B2111" s="928"/>
      <c r="C2111" s="946"/>
      <c r="D2111" s="927"/>
      <c r="E2111" s="927"/>
      <c r="F2111" s="12" t="s">
        <v>1986</v>
      </c>
      <c r="G2111" s="80">
        <v>3</v>
      </c>
      <c r="H2111" s="927"/>
      <c r="I2111" s="15" t="s">
        <v>1987</v>
      </c>
      <c r="J2111" s="13">
        <v>649208</v>
      </c>
      <c r="K2111" s="945"/>
      <c r="L2111" s="943"/>
      <c r="M2111" s="943"/>
    </row>
    <row r="2112" spans="1:13" s="3" customFormat="1" ht="11.25" x14ac:dyDescent="0.25">
      <c r="A2112" s="927"/>
      <c r="B2112" s="928"/>
      <c r="C2112" s="946"/>
      <c r="D2112" s="927"/>
      <c r="E2112" s="927"/>
      <c r="F2112" s="12" t="s">
        <v>1993</v>
      </c>
      <c r="G2112" s="80">
        <v>1</v>
      </c>
      <c r="H2112" s="927"/>
      <c r="I2112" s="15" t="s">
        <v>1118</v>
      </c>
      <c r="J2112" s="13" t="s">
        <v>1994</v>
      </c>
      <c r="K2112" s="945"/>
      <c r="L2112" s="943"/>
      <c r="M2112" s="943"/>
    </row>
    <row r="2113" spans="1:13" s="3" customFormat="1" ht="11.25" x14ac:dyDescent="0.25">
      <c r="A2113" s="927" t="s">
        <v>5166</v>
      </c>
      <c r="B2113" s="928" t="s">
        <v>1835</v>
      </c>
      <c r="C2113" s="946" t="s">
        <v>5827</v>
      </c>
      <c r="D2113" s="927" t="s">
        <v>6786</v>
      </c>
      <c r="E2113" s="927" t="s">
        <v>2525</v>
      </c>
      <c r="F2113" s="12" t="s">
        <v>2526</v>
      </c>
      <c r="G2113" s="80">
        <v>1</v>
      </c>
      <c r="H2113" s="927" t="s">
        <v>6682</v>
      </c>
      <c r="I2113" s="15" t="s">
        <v>1974</v>
      </c>
      <c r="J2113" s="13" t="s">
        <v>1975</v>
      </c>
      <c r="K2113" s="945">
        <v>1</v>
      </c>
      <c r="L2113" s="943"/>
      <c r="M2113" s="943"/>
    </row>
    <row r="2114" spans="1:13" s="3" customFormat="1" ht="11.25" x14ac:dyDescent="0.25">
      <c r="A2114" s="927"/>
      <c r="B2114" s="928"/>
      <c r="C2114" s="946"/>
      <c r="D2114" s="927"/>
      <c r="E2114" s="927"/>
      <c r="F2114" s="12" t="s">
        <v>2014</v>
      </c>
      <c r="G2114" s="80">
        <v>1</v>
      </c>
      <c r="H2114" s="927"/>
      <c r="I2114" s="15" t="s">
        <v>1954</v>
      </c>
      <c r="J2114" s="13" t="s">
        <v>1977</v>
      </c>
      <c r="K2114" s="945"/>
      <c r="L2114" s="943"/>
      <c r="M2114" s="943"/>
    </row>
    <row r="2115" spans="1:13" s="3" customFormat="1" ht="11.25" x14ac:dyDescent="0.25">
      <c r="A2115" s="927"/>
      <c r="B2115" s="928"/>
      <c r="C2115" s="946"/>
      <c r="D2115" s="927"/>
      <c r="E2115" s="927"/>
      <c r="F2115" s="12" t="s">
        <v>1956</v>
      </c>
      <c r="G2115" s="80">
        <v>1</v>
      </c>
      <c r="H2115" s="927"/>
      <c r="I2115" s="15" t="s">
        <v>1050</v>
      </c>
      <c r="J2115" s="13"/>
      <c r="K2115" s="945"/>
      <c r="L2115" s="943"/>
      <c r="M2115" s="943"/>
    </row>
    <row r="2116" spans="1:13" s="3" customFormat="1" ht="11.25" x14ac:dyDescent="0.25">
      <c r="A2116" s="927"/>
      <c r="B2116" s="928"/>
      <c r="C2116" s="946"/>
      <c r="D2116" s="927"/>
      <c r="E2116" s="927"/>
      <c r="F2116" s="12" t="s">
        <v>1978</v>
      </c>
      <c r="G2116" s="80">
        <v>1</v>
      </c>
      <c r="H2116" s="927"/>
      <c r="I2116" s="15" t="s">
        <v>1960</v>
      </c>
      <c r="J2116" s="13" t="s">
        <v>1979</v>
      </c>
      <c r="K2116" s="945"/>
      <c r="L2116" s="943"/>
      <c r="M2116" s="943"/>
    </row>
    <row r="2117" spans="1:13" s="3" customFormat="1" ht="11.25" x14ac:dyDescent="0.25">
      <c r="A2117" s="927"/>
      <c r="B2117" s="928"/>
      <c r="C2117" s="946"/>
      <c r="D2117" s="927"/>
      <c r="E2117" s="927"/>
      <c r="F2117" s="12" t="s">
        <v>1956</v>
      </c>
      <c r="G2117" s="80">
        <v>1</v>
      </c>
      <c r="H2117" s="927"/>
      <c r="I2117" s="15" t="s">
        <v>1050</v>
      </c>
      <c r="J2117" s="13"/>
      <c r="K2117" s="945"/>
      <c r="L2117" s="943"/>
      <c r="M2117" s="943"/>
    </row>
    <row r="2118" spans="1:13" s="3" customFormat="1" ht="11.25" x14ac:dyDescent="0.25">
      <c r="A2118" s="927"/>
      <c r="B2118" s="928"/>
      <c r="C2118" s="946"/>
      <c r="D2118" s="927"/>
      <c r="E2118" s="927"/>
      <c r="F2118" s="12" t="s">
        <v>2005</v>
      </c>
      <c r="G2118" s="80">
        <v>1</v>
      </c>
      <c r="H2118" s="927"/>
      <c r="I2118" s="15" t="s">
        <v>2006</v>
      </c>
      <c r="J2118" s="13" t="s">
        <v>2007</v>
      </c>
      <c r="K2118" s="945"/>
      <c r="L2118" s="943"/>
      <c r="M2118" s="943"/>
    </row>
    <row r="2119" spans="1:13" s="3" customFormat="1" ht="11.25" x14ac:dyDescent="0.25">
      <c r="A2119" s="927"/>
      <c r="B2119" s="928"/>
      <c r="C2119" s="946"/>
      <c r="D2119" s="927"/>
      <c r="E2119" s="927"/>
      <c r="F2119" s="12" t="s">
        <v>1956</v>
      </c>
      <c r="G2119" s="80">
        <v>1</v>
      </c>
      <c r="H2119" s="927"/>
      <c r="I2119" s="15" t="s">
        <v>1050</v>
      </c>
      <c r="J2119" s="13"/>
      <c r="K2119" s="945"/>
      <c r="L2119" s="943"/>
      <c r="M2119" s="943"/>
    </row>
    <row r="2120" spans="1:13" s="3" customFormat="1" ht="11.25" x14ac:dyDescent="0.25">
      <c r="A2120" s="927"/>
      <c r="B2120" s="928"/>
      <c r="C2120" s="946"/>
      <c r="D2120" s="927"/>
      <c r="E2120" s="927"/>
      <c r="F2120" s="12" t="s">
        <v>1980</v>
      </c>
      <c r="G2120" s="80">
        <v>1</v>
      </c>
      <c r="H2120" s="927"/>
      <c r="I2120" s="15" t="s">
        <v>1981</v>
      </c>
      <c r="J2120" s="13" t="s">
        <v>1982</v>
      </c>
      <c r="K2120" s="945"/>
      <c r="L2120" s="943"/>
      <c r="M2120" s="943"/>
    </row>
    <row r="2121" spans="1:13" s="3" customFormat="1" ht="11.25" x14ac:dyDescent="0.25">
      <c r="A2121" s="927"/>
      <c r="B2121" s="928"/>
      <c r="C2121" s="946"/>
      <c r="D2121" s="927"/>
      <c r="E2121" s="927"/>
      <c r="F2121" s="12" t="s">
        <v>1956</v>
      </c>
      <c r="G2121" s="80">
        <v>1</v>
      </c>
      <c r="H2121" s="927"/>
      <c r="I2121" s="15" t="s">
        <v>1050</v>
      </c>
      <c r="J2121" s="13"/>
      <c r="K2121" s="945"/>
      <c r="L2121" s="943"/>
      <c r="M2121" s="943"/>
    </row>
    <row r="2122" spans="1:13" s="3" customFormat="1" ht="11.25" x14ac:dyDescent="0.25">
      <c r="A2122" s="927"/>
      <c r="B2122" s="928"/>
      <c r="C2122" s="946"/>
      <c r="D2122" s="927"/>
      <c r="E2122" s="927"/>
      <c r="F2122" s="12" t="s">
        <v>2008</v>
      </c>
      <c r="G2122" s="80">
        <v>2</v>
      </c>
      <c r="H2122" s="927"/>
      <c r="I2122" s="15" t="s">
        <v>1987</v>
      </c>
      <c r="J2122" s="13">
        <v>680191</v>
      </c>
      <c r="K2122" s="945"/>
      <c r="L2122" s="943"/>
      <c r="M2122" s="943"/>
    </row>
    <row r="2123" spans="1:13" s="3" customFormat="1" ht="11.25" x14ac:dyDescent="0.25">
      <c r="A2123" s="927"/>
      <c r="B2123" s="928"/>
      <c r="C2123" s="946"/>
      <c r="D2123" s="927"/>
      <c r="E2123" s="927"/>
      <c r="F2123" s="12" t="s">
        <v>2009</v>
      </c>
      <c r="G2123" s="80">
        <v>4</v>
      </c>
      <c r="H2123" s="927"/>
      <c r="I2123" s="15" t="s">
        <v>1954</v>
      </c>
      <c r="J2123" s="13" t="s">
        <v>1991</v>
      </c>
      <c r="K2123" s="945"/>
      <c r="L2123" s="943"/>
      <c r="M2123" s="943"/>
    </row>
    <row r="2124" spans="1:13" s="3" customFormat="1" ht="11.25" x14ac:dyDescent="0.25">
      <c r="A2124" s="927"/>
      <c r="B2124" s="928"/>
      <c r="C2124" s="946"/>
      <c r="D2124" s="927"/>
      <c r="E2124" s="927"/>
      <c r="F2124" s="12" t="s">
        <v>1983</v>
      </c>
      <c r="G2124" s="80">
        <v>45</v>
      </c>
      <c r="H2124" s="927"/>
      <c r="I2124" s="15" t="s">
        <v>1954</v>
      </c>
      <c r="J2124" s="13" t="s">
        <v>1984</v>
      </c>
      <c r="K2124" s="945"/>
      <c r="L2124" s="943"/>
      <c r="M2124" s="943"/>
    </row>
    <row r="2125" spans="1:13" s="3" customFormat="1" ht="11.25" x14ac:dyDescent="0.25">
      <c r="A2125" s="927"/>
      <c r="B2125" s="928"/>
      <c r="C2125" s="946"/>
      <c r="D2125" s="927"/>
      <c r="E2125" s="927"/>
      <c r="F2125" s="12" t="s">
        <v>1990</v>
      </c>
      <c r="G2125" s="80">
        <v>5</v>
      </c>
      <c r="H2125" s="927"/>
      <c r="I2125" s="15" t="s">
        <v>1954</v>
      </c>
      <c r="J2125" s="13" t="s">
        <v>1991</v>
      </c>
      <c r="K2125" s="945"/>
      <c r="L2125" s="943"/>
      <c r="M2125" s="943"/>
    </row>
    <row r="2126" spans="1:13" s="3" customFormat="1" ht="11.25" x14ac:dyDescent="0.25">
      <c r="A2126" s="927"/>
      <c r="B2126" s="928"/>
      <c r="C2126" s="946"/>
      <c r="D2126" s="927"/>
      <c r="E2126" s="927"/>
      <c r="F2126" s="12" t="s">
        <v>1992</v>
      </c>
      <c r="G2126" s="80">
        <v>4</v>
      </c>
      <c r="H2126" s="927"/>
      <c r="I2126" s="15" t="s">
        <v>1954</v>
      </c>
      <c r="J2126" s="13" t="s">
        <v>1984</v>
      </c>
      <c r="K2126" s="945"/>
      <c r="L2126" s="943"/>
      <c r="M2126" s="943"/>
    </row>
    <row r="2127" spans="1:13" s="3" customFormat="1" ht="11.25" x14ac:dyDescent="0.25">
      <c r="A2127" s="927"/>
      <c r="B2127" s="928"/>
      <c r="C2127" s="946"/>
      <c r="D2127" s="927"/>
      <c r="E2127" s="927"/>
      <c r="F2127" s="12" t="s">
        <v>1985</v>
      </c>
      <c r="G2127" s="80">
        <v>55</v>
      </c>
      <c r="H2127" s="927"/>
      <c r="I2127" s="15" t="s">
        <v>1954</v>
      </c>
      <c r="J2127" s="13" t="s">
        <v>1984</v>
      </c>
      <c r="K2127" s="945"/>
      <c r="L2127" s="943"/>
      <c r="M2127" s="943"/>
    </row>
    <row r="2128" spans="1:13" s="3" customFormat="1" ht="11.25" x14ac:dyDescent="0.25">
      <c r="A2128" s="927"/>
      <c r="B2128" s="928"/>
      <c r="C2128" s="946"/>
      <c r="D2128" s="927"/>
      <c r="E2128" s="927"/>
      <c r="F2128" s="12" t="s">
        <v>1986</v>
      </c>
      <c r="G2128" s="80">
        <v>3</v>
      </c>
      <c r="H2128" s="927"/>
      <c r="I2128" s="15" t="s">
        <v>1987</v>
      </c>
      <c r="J2128" s="13">
        <v>649208</v>
      </c>
      <c r="K2128" s="945"/>
      <c r="L2128" s="943"/>
      <c r="M2128" s="943"/>
    </row>
    <row r="2129" spans="1:13" s="3" customFormat="1" ht="11.25" x14ac:dyDescent="0.25">
      <c r="A2129" s="927"/>
      <c r="B2129" s="928"/>
      <c r="C2129" s="946"/>
      <c r="D2129" s="927"/>
      <c r="E2129" s="927"/>
      <c r="F2129" s="12" t="s">
        <v>1993</v>
      </c>
      <c r="G2129" s="80">
        <v>1</v>
      </c>
      <c r="H2129" s="927"/>
      <c r="I2129" s="15" t="s">
        <v>1118</v>
      </c>
      <c r="J2129" s="13" t="s">
        <v>1994</v>
      </c>
      <c r="K2129" s="945"/>
      <c r="L2129" s="943"/>
      <c r="M2129" s="943"/>
    </row>
    <row r="2130" spans="1:13" s="3" customFormat="1" ht="11.25" x14ac:dyDescent="0.25">
      <c r="A2130" s="927" t="s">
        <v>5167</v>
      </c>
      <c r="B2130" s="928" t="s">
        <v>1835</v>
      </c>
      <c r="C2130" s="946" t="s">
        <v>5827</v>
      </c>
      <c r="D2130" s="927" t="s">
        <v>6786</v>
      </c>
      <c r="E2130" s="927" t="s">
        <v>2525</v>
      </c>
      <c r="F2130" s="12" t="s">
        <v>2527</v>
      </c>
      <c r="G2130" s="80">
        <v>1</v>
      </c>
      <c r="H2130" s="927" t="s">
        <v>6682</v>
      </c>
      <c r="I2130" s="15" t="s">
        <v>1974</v>
      </c>
      <c r="J2130" s="13" t="s">
        <v>1975</v>
      </c>
      <c r="K2130" s="945">
        <v>1</v>
      </c>
      <c r="L2130" s="943"/>
      <c r="M2130" s="943"/>
    </row>
    <row r="2131" spans="1:13" s="3" customFormat="1" ht="11.25" x14ac:dyDescent="0.25">
      <c r="A2131" s="927"/>
      <c r="B2131" s="928"/>
      <c r="C2131" s="946"/>
      <c r="D2131" s="927"/>
      <c r="E2131" s="927"/>
      <c r="F2131" s="12" t="s">
        <v>2016</v>
      </c>
      <c r="G2131" s="80">
        <v>1</v>
      </c>
      <c r="H2131" s="927"/>
      <c r="I2131" s="15" t="s">
        <v>1954</v>
      </c>
      <c r="J2131" s="13" t="s">
        <v>1977</v>
      </c>
      <c r="K2131" s="945"/>
      <c r="L2131" s="943"/>
      <c r="M2131" s="943"/>
    </row>
    <row r="2132" spans="1:13" s="3" customFormat="1" ht="11.25" x14ac:dyDescent="0.25">
      <c r="A2132" s="927"/>
      <c r="B2132" s="928"/>
      <c r="C2132" s="946"/>
      <c r="D2132" s="927"/>
      <c r="E2132" s="927"/>
      <c r="F2132" s="12" t="s">
        <v>1956</v>
      </c>
      <c r="G2132" s="80">
        <v>1</v>
      </c>
      <c r="H2132" s="927"/>
      <c r="I2132" s="15" t="s">
        <v>1050</v>
      </c>
      <c r="J2132" s="13"/>
      <c r="K2132" s="945"/>
      <c r="L2132" s="943"/>
      <c r="M2132" s="943"/>
    </row>
    <row r="2133" spans="1:13" s="3" customFormat="1" ht="11.25" x14ac:dyDescent="0.25">
      <c r="A2133" s="927"/>
      <c r="B2133" s="928"/>
      <c r="C2133" s="946"/>
      <c r="D2133" s="927"/>
      <c r="E2133" s="927"/>
      <c r="F2133" s="12" t="s">
        <v>1978</v>
      </c>
      <c r="G2133" s="80">
        <v>1</v>
      </c>
      <c r="H2133" s="927"/>
      <c r="I2133" s="15" t="s">
        <v>1960</v>
      </c>
      <c r="J2133" s="13" t="s">
        <v>1979</v>
      </c>
      <c r="K2133" s="945"/>
      <c r="L2133" s="943"/>
      <c r="M2133" s="943"/>
    </row>
    <row r="2134" spans="1:13" s="3" customFormat="1" ht="11.25" x14ac:dyDescent="0.25">
      <c r="A2134" s="927"/>
      <c r="B2134" s="928"/>
      <c r="C2134" s="946"/>
      <c r="D2134" s="927"/>
      <c r="E2134" s="927"/>
      <c r="F2134" s="12" t="s">
        <v>1956</v>
      </c>
      <c r="G2134" s="80">
        <v>1</v>
      </c>
      <c r="H2134" s="927"/>
      <c r="I2134" s="15" t="s">
        <v>1050</v>
      </c>
      <c r="J2134" s="13"/>
      <c r="K2134" s="945"/>
      <c r="L2134" s="943"/>
      <c r="M2134" s="943"/>
    </row>
    <row r="2135" spans="1:13" s="3" customFormat="1" ht="11.25" x14ac:dyDescent="0.25">
      <c r="A2135" s="927"/>
      <c r="B2135" s="928"/>
      <c r="C2135" s="946"/>
      <c r="D2135" s="927"/>
      <c r="E2135" s="927"/>
      <c r="F2135" s="12" t="s">
        <v>1980</v>
      </c>
      <c r="G2135" s="80">
        <v>1</v>
      </c>
      <c r="H2135" s="927"/>
      <c r="I2135" s="15" t="s">
        <v>1981</v>
      </c>
      <c r="J2135" s="13" t="s">
        <v>1982</v>
      </c>
      <c r="K2135" s="945"/>
      <c r="L2135" s="943"/>
      <c r="M2135" s="943"/>
    </row>
    <row r="2136" spans="1:13" s="3" customFormat="1" ht="11.25" x14ac:dyDescent="0.25">
      <c r="A2136" s="927"/>
      <c r="B2136" s="928"/>
      <c r="C2136" s="946"/>
      <c r="D2136" s="927"/>
      <c r="E2136" s="927"/>
      <c r="F2136" s="12" t="s">
        <v>1956</v>
      </c>
      <c r="G2136" s="80">
        <v>1</v>
      </c>
      <c r="H2136" s="927"/>
      <c r="I2136" s="15" t="s">
        <v>1050</v>
      </c>
      <c r="J2136" s="13"/>
      <c r="K2136" s="945"/>
      <c r="L2136" s="943"/>
      <c r="M2136" s="943"/>
    </row>
    <row r="2137" spans="1:13" s="3" customFormat="1" ht="11.25" x14ac:dyDescent="0.25">
      <c r="A2137" s="927"/>
      <c r="B2137" s="928"/>
      <c r="C2137" s="946"/>
      <c r="D2137" s="927"/>
      <c r="E2137" s="927"/>
      <c r="F2137" s="12" t="s">
        <v>1989</v>
      </c>
      <c r="G2137" s="80">
        <v>2</v>
      </c>
      <c r="H2137" s="927"/>
      <c r="I2137" s="15" t="s">
        <v>1987</v>
      </c>
      <c r="J2137" s="13">
        <v>684064</v>
      </c>
      <c r="K2137" s="945"/>
      <c r="L2137" s="943"/>
      <c r="M2137" s="943"/>
    </row>
    <row r="2138" spans="1:13" s="3" customFormat="1" ht="11.25" x14ac:dyDescent="0.25">
      <c r="A2138" s="927"/>
      <c r="B2138" s="928"/>
      <c r="C2138" s="946"/>
      <c r="D2138" s="927"/>
      <c r="E2138" s="927"/>
      <c r="F2138" s="12" t="s">
        <v>1956</v>
      </c>
      <c r="G2138" s="80">
        <v>1</v>
      </c>
      <c r="H2138" s="927"/>
      <c r="I2138" s="15" t="s">
        <v>1050</v>
      </c>
      <c r="J2138" s="13"/>
      <c r="K2138" s="945"/>
      <c r="L2138" s="943"/>
      <c r="M2138" s="943"/>
    </row>
    <row r="2139" spans="1:13" s="3" customFormat="1" ht="11.25" x14ac:dyDescent="0.25">
      <c r="A2139" s="927"/>
      <c r="B2139" s="928"/>
      <c r="C2139" s="946"/>
      <c r="D2139" s="927"/>
      <c r="E2139" s="927"/>
      <c r="F2139" s="12" t="s">
        <v>2005</v>
      </c>
      <c r="G2139" s="80">
        <v>1</v>
      </c>
      <c r="H2139" s="927"/>
      <c r="I2139" s="15" t="s">
        <v>2006</v>
      </c>
      <c r="J2139" s="13" t="s">
        <v>2007</v>
      </c>
      <c r="K2139" s="945"/>
      <c r="L2139" s="943"/>
      <c r="M2139" s="943"/>
    </row>
    <row r="2140" spans="1:13" s="3" customFormat="1" ht="11.25" x14ac:dyDescent="0.25">
      <c r="A2140" s="927"/>
      <c r="B2140" s="928"/>
      <c r="C2140" s="946"/>
      <c r="D2140" s="927"/>
      <c r="E2140" s="927"/>
      <c r="F2140" s="12" t="s">
        <v>1983</v>
      </c>
      <c r="G2140" s="80">
        <v>22</v>
      </c>
      <c r="H2140" s="927"/>
      <c r="I2140" s="15" t="s">
        <v>1954</v>
      </c>
      <c r="J2140" s="13" t="s">
        <v>1984</v>
      </c>
      <c r="K2140" s="945"/>
      <c r="L2140" s="943"/>
      <c r="M2140" s="943"/>
    </row>
    <row r="2141" spans="1:13" s="3" customFormat="1" ht="11.25" x14ac:dyDescent="0.25">
      <c r="A2141" s="927"/>
      <c r="B2141" s="928"/>
      <c r="C2141" s="946"/>
      <c r="D2141" s="927"/>
      <c r="E2141" s="927"/>
      <c r="F2141" s="12" t="s">
        <v>1985</v>
      </c>
      <c r="G2141" s="80">
        <v>4</v>
      </c>
      <c r="H2141" s="927"/>
      <c r="I2141" s="15" t="s">
        <v>1954</v>
      </c>
      <c r="J2141" s="13" t="s">
        <v>1984</v>
      </c>
      <c r="K2141" s="945"/>
      <c r="L2141" s="943"/>
      <c r="M2141" s="943"/>
    </row>
    <row r="2142" spans="1:13" s="3" customFormat="1" ht="11.25" x14ac:dyDescent="0.25">
      <c r="A2142" s="927"/>
      <c r="B2142" s="928"/>
      <c r="C2142" s="946"/>
      <c r="D2142" s="927"/>
      <c r="E2142" s="927"/>
      <c r="F2142" s="12" t="s">
        <v>1986</v>
      </c>
      <c r="G2142" s="80">
        <v>3</v>
      </c>
      <c r="H2142" s="927"/>
      <c r="I2142" s="15" t="s">
        <v>1987</v>
      </c>
      <c r="J2142" s="13">
        <v>649208</v>
      </c>
      <c r="K2142" s="945"/>
      <c r="L2142" s="943"/>
      <c r="M2142" s="943"/>
    </row>
    <row r="2143" spans="1:13" s="3" customFormat="1" ht="11.25" x14ac:dyDescent="0.25">
      <c r="A2143" s="927"/>
      <c r="B2143" s="928"/>
      <c r="C2143" s="946"/>
      <c r="D2143" s="927"/>
      <c r="E2143" s="927"/>
      <c r="F2143" s="12" t="s">
        <v>1993</v>
      </c>
      <c r="G2143" s="80">
        <v>1</v>
      </c>
      <c r="H2143" s="927"/>
      <c r="I2143" s="15" t="s">
        <v>1118</v>
      </c>
      <c r="J2143" s="13" t="s">
        <v>1994</v>
      </c>
      <c r="K2143" s="945"/>
      <c r="L2143" s="943"/>
      <c r="M2143" s="943"/>
    </row>
    <row r="2144" spans="1:13" s="3" customFormat="1" ht="11.25" x14ac:dyDescent="0.25">
      <c r="A2144" s="927" t="s">
        <v>5168</v>
      </c>
      <c r="B2144" s="928" t="s">
        <v>1835</v>
      </c>
      <c r="C2144" s="946" t="s">
        <v>5827</v>
      </c>
      <c r="D2144" s="927" t="s">
        <v>6786</v>
      </c>
      <c r="E2144" s="927" t="s">
        <v>5827</v>
      </c>
      <c r="F2144" s="12" t="s">
        <v>2020</v>
      </c>
      <c r="G2144" s="80">
        <v>4</v>
      </c>
      <c r="H2144" s="927" t="s">
        <v>6682</v>
      </c>
      <c r="I2144" s="15" t="s">
        <v>1974</v>
      </c>
      <c r="J2144" s="13" t="s">
        <v>1975</v>
      </c>
      <c r="K2144" s="945">
        <v>1</v>
      </c>
      <c r="L2144" s="943"/>
      <c r="M2144" s="943"/>
    </row>
    <row r="2145" spans="1:13" s="3" customFormat="1" ht="11.25" x14ac:dyDescent="0.25">
      <c r="A2145" s="927"/>
      <c r="B2145" s="928"/>
      <c r="C2145" s="946"/>
      <c r="D2145" s="927"/>
      <c r="E2145" s="927"/>
      <c r="F2145" s="12" t="s">
        <v>2026</v>
      </c>
      <c r="G2145" s="80">
        <v>1</v>
      </c>
      <c r="H2145" s="927"/>
      <c r="I2145" s="15" t="s">
        <v>1954</v>
      </c>
      <c r="J2145" s="13" t="s">
        <v>1977</v>
      </c>
      <c r="K2145" s="945"/>
      <c r="L2145" s="943"/>
      <c r="M2145" s="943"/>
    </row>
    <row r="2146" spans="1:13" s="3" customFormat="1" ht="11.25" x14ac:dyDescent="0.25">
      <c r="A2146" s="927"/>
      <c r="B2146" s="928"/>
      <c r="C2146" s="946"/>
      <c r="D2146" s="927"/>
      <c r="E2146" s="927"/>
      <c r="F2146" s="12" t="s">
        <v>1956</v>
      </c>
      <c r="G2146" s="80">
        <v>1</v>
      </c>
      <c r="H2146" s="927"/>
      <c r="I2146" s="15" t="s">
        <v>1050</v>
      </c>
      <c r="J2146" s="13"/>
      <c r="K2146" s="945"/>
      <c r="L2146" s="943"/>
      <c r="M2146" s="943"/>
    </row>
    <row r="2147" spans="1:13" s="3" customFormat="1" ht="11.25" x14ac:dyDescent="0.25">
      <c r="A2147" s="927"/>
      <c r="B2147" s="928"/>
      <c r="C2147" s="946"/>
      <c r="D2147" s="927"/>
      <c r="E2147" s="927"/>
      <c r="F2147" s="12" t="s">
        <v>1978</v>
      </c>
      <c r="G2147" s="80">
        <v>1</v>
      </c>
      <c r="H2147" s="927"/>
      <c r="I2147" s="15" t="s">
        <v>1960</v>
      </c>
      <c r="J2147" s="13" t="s">
        <v>1979</v>
      </c>
      <c r="K2147" s="945"/>
      <c r="L2147" s="943"/>
      <c r="M2147" s="943"/>
    </row>
    <row r="2148" spans="1:13" s="3" customFormat="1" ht="11.25" x14ac:dyDescent="0.25">
      <c r="A2148" s="927"/>
      <c r="B2148" s="928"/>
      <c r="C2148" s="946"/>
      <c r="D2148" s="927"/>
      <c r="E2148" s="927"/>
      <c r="F2148" s="12" t="s">
        <v>1956</v>
      </c>
      <c r="G2148" s="80">
        <v>1</v>
      </c>
      <c r="H2148" s="927"/>
      <c r="I2148" s="15" t="s">
        <v>1050</v>
      </c>
      <c r="J2148" s="13"/>
      <c r="K2148" s="945"/>
      <c r="L2148" s="943"/>
      <c r="M2148" s="943"/>
    </row>
    <row r="2149" spans="1:13" s="3" customFormat="1" ht="11.25" x14ac:dyDescent="0.25">
      <c r="A2149" s="927"/>
      <c r="B2149" s="928"/>
      <c r="C2149" s="946"/>
      <c r="D2149" s="927"/>
      <c r="E2149" s="927"/>
      <c r="F2149" s="12" t="s">
        <v>2005</v>
      </c>
      <c r="G2149" s="80">
        <v>1</v>
      </c>
      <c r="H2149" s="927"/>
      <c r="I2149" s="15" t="s">
        <v>2006</v>
      </c>
      <c r="J2149" s="13" t="s">
        <v>2007</v>
      </c>
      <c r="K2149" s="945"/>
      <c r="L2149" s="943"/>
      <c r="M2149" s="943"/>
    </row>
    <row r="2150" spans="1:13" s="3" customFormat="1" ht="11.25" x14ac:dyDescent="0.25">
      <c r="A2150" s="927"/>
      <c r="B2150" s="928"/>
      <c r="C2150" s="946"/>
      <c r="D2150" s="927"/>
      <c r="E2150" s="927"/>
      <c r="F2150" s="12" t="s">
        <v>1956</v>
      </c>
      <c r="G2150" s="80">
        <v>1</v>
      </c>
      <c r="H2150" s="927"/>
      <c r="I2150" s="15" t="s">
        <v>1050</v>
      </c>
      <c r="J2150" s="13"/>
      <c r="K2150" s="945"/>
      <c r="L2150" s="943"/>
      <c r="M2150" s="943"/>
    </row>
    <row r="2151" spans="1:13" s="3" customFormat="1" ht="11.25" x14ac:dyDescent="0.25">
      <c r="A2151" s="927"/>
      <c r="B2151" s="928"/>
      <c r="C2151" s="946"/>
      <c r="D2151" s="927"/>
      <c r="E2151" s="927"/>
      <c r="F2151" s="12" t="s">
        <v>1980</v>
      </c>
      <c r="G2151" s="80">
        <v>1</v>
      </c>
      <c r="H2151" s="927"/>
      <c r="I2151" s="15" t="s">
        <v>1981</v>
      </c>
      <c r="J2151" s="13" t="s">
        <v>1982</v>
      </c>
      <c r="K2151" s="945"/>
      <c r="L2151" s="943"/>
      <c r="M2151" s="943"/>
    </row>
    <row r="2152" spans="1:13" s="3" customFormat="1" ht="11.25" x14ac:dyDescent="0.25">
      <c r="A2152" s="927"/>
      <c r="B2152" s="928"/>
      <c r="C2152" s="946"/>
      <c r="D2152" s="927"/>
      <c r="E2152" s="927"/>
      <c r="F2152" s="12" t="s">
        <v>1956</v>
      </c>
      <c r="G2152" s="80">
        <v>1</v>
      </c>
      <c r="H2152" s="927"/>
      <c r="I2152" s="15" t="s">
        <v>1050</v>
      </c>
      <c r="J2152" s="13"/>
      <c r="K2152" s="945"/>
      <c r="L2152" s="943"/>
      <c r="M2152" s="943"/>
    </row>
    <row r="2153" spans="1:13" s="3" customFormat="1" ht="11.25" x14ac:dyDescent="0.25">
      <c r="A2153" s="927"/>
      <c r="B2153" s="928"/>
      <c r="C2153" s="946"/>
      <c r="D2153" s="927"/>
      <c r="E2153" s="927"/>
      <c r="F2153" s="12" t="s">
        <v>2008</v>
      </c>
      <c r="G2153" s="80">
        <v>2</v>
      </c>
      <c r="H2153" s="927"/>
      <c r="I2153" s="15" t="s">
        <v>1987</v>
      </c>
      <c r="J2153" s="13">
        <v>680191</v>
      </c>
      <c r="K2153" s="945"/>
      <c r="L2153" s="943"/>
      <c r="M2153" s="943"/>
    </row>
    <row r="2154" spans="1:13" s="3" customFormat="1" ht="11.25" x14ac:dyDescent="0.25">
      <c r="A2154" s="927"/>
      <c r="B2154" s="928"/>
      <c r="C2154" s="946"/>
      <c r="D2154" s="927"/>
      <c r="E2154" s="927"/>
      <c r="F2154" s="12" t="s">
        <v>2009</v>
      </c>
      <c r="G2154" s="80">
        <v>10</v>
      </c>
      <c r="H2154" s="927"/>
      <c r="I2154" s="15" t="s">
        <v>1954</v>
      </c>
      <c r="J2154" s="13" t="s">
        <v>1991</v>
      </c>
      <c r="K2154" s="945"/>
      <c r="L2154" s="943"/>
      <c r="M2154" s="943"/>
    </row>
    <row r="2155" spans="1:13" s="3" customFormat="1" ht="11.25" x14ac:dyDescent="0.25">
      <c r="A2155" s="927"/>
      <c r="B2155" s="928"/>
      <c r="C2155" s="946"/>
      <c r="D2155" s="927"/>
      <c r="E2155" s="927"/>
      <c r="F2155" s="12" t="s">
        <v>1983</v>
      </c>
      <c r="G2155" s="80">
        <v>12</v>
      </c>
      <c r="H2155" s="927"/>
      <c r="I2155" s="15" t="s">
        <v>1954</v>
      </c>
      <c r="J2155" s="13" t="s">
        <v>1984</v>
      </c>
      <c r="K2155" s="945"/>
      <c r="L2155" s="943"/>
      <c r="M2155" s="943"/>
    </row>
    <row r="2156" spans="1:13" s="3" customFormat="1" ht="11.25" x14ac:dyDescent="0.25">
      <c r="A2156" s="927"/>
      <c r="B2156" s="928"/>
      <c r="C2156" s="946"/>
      <c r="D2156" s="927"/>
      <c r="E2156" s="927"/>
      <c r="F2156" s="12" t="s">
        <v>2010</v>
      </c>
      <c r="G2156" s="80">
        <v>13</v>
      </c>
      <c r="H2156" s="927"/>
      <c r="I2156" s="15" t="s">
        <v>1954</v>
      </c>
      <c r="J2156" s="13" t="s">
        <v>1991</v>
      </c>
      <c r="K2156" s="945"/>
      <c r="L2156" s="943"/>
      <c r="M2156" s="943"/>
    </row>
    <row r="2157" spans="1:13" s="4" customFormat="1" ht="11.25" x14ac:dyDescent="0.25">
      <c r="A2157" s="927"/>
      <c r="B2157" s="928"/>
      <c r="C2157" s="946"/>
      <c r="D2157" s="927"/>
      <c r="E2157" s="927"/>
      <c r="F2157" s="12" t="s">
        <v>1992</v>
      </c>
      <c r="G2157" s="80">
        <v>11</v>
      </c>
      <c r="H2157" s="927"/>
      <c r="I2157" s="15" t="s">
        <v>1954</v>
      </c>
      <c r="J2157" s="13" t="s">
        <v>1984</v>
      </c>
      <c r="K2157" s="945"/>
      <c r="L2157" s="943"/>
      <c r="M2157" s="943"/>
    </row>
    <row r="2158" spans="1:13" s="4" customFormat="1" ht="11.25" x14ac:dyDescent="0.25">
      <c r="A2158" s="927"/>
      <c r="B2158" s="928"/>
      <c r="C2158" s="946"/>
      <c r="D2158" s="927"/>
      <c r="E2158" s="927"/>
      <c r="F2158" s="12" t="s">
        <v>1985</v>
      </c>
      <c r="G2158" s="80">
        <v>30</v>
      </c>
      <c r="H2158" s="927"/>
      <c r="I2158" s="15" t="s">
        <v>1954</v>
      </c>
      <c r="J2158" s="13" t="s">
        <v>1984</v>
      </c>
      <c r="K2158" s="945"/>
      <c r="L2158" s="943"/>
      <c r="M2158" s="943"/>
    </row>
    <row r="2159" spans="1:13" s="4" customFormat="1" ht="11.25" x14ac:dyDescent="0.25">
      <c r="A2159" s="927"/>
      <c r="B2159" s="928"/>
      <c r="C2159" s="946"/>
      <c r="D2159" s="927"/>
      <c r="E2159" s="927"/>
      <c r="F2159" s="12" t="s">
        <v>1986</v>
      </c>
      <c r="G2159" s="80">
        <v>3</v>
      </c>
      <c r="H2159" s="927"/>
      <c r="I2159" s="15" t="s">
        <v>1987</v>
      </c>
      <c r="J2159" s="13">
        <v>649208</v>
      </c>
      <c r="K2159" s="945"/>
      <c r="L2159" s="943"/>
      <c r="M2159" s="943"/>
    </row>
    <row r="2160" spans="1:13" s="4" customFormat="1" ht="11.25" x14ac:dyDescent="0.25">
      <c r="A2160" s="927"/>
      <c r="B2160" s="928"/>
      <c r="C2160" s="946"/>
      <c r="D2160" s="927"/>
      <c r="E2160" s="927"/>
      <c r="F2160" s="12" t="s">
        <v>1993</v>
      </c>
      <c r="G2160" s="80">
        <v>1</v>
      </c>
      <c r="H2160" s="927"/>
      <c r="I2160" s="15" t="s">
        <v>1118</v>
      </c>
      <c r="J2160" s="13" t="s">
        <v>1994</v>
      </c>
      <c r="K2160" s="945"/>
      <c r="L2160" s="943"/>
      <c r="M2160" s="943"/>
    </row>
    <row r="2161" spans="1:13" s="3" customFormat="1" ht="11.25" x14ac:dyDescent="0.25">
      <c r="A2161" s="927" t="s">
        <v>5169</v>
      </c>
      <c r="B2161" s="928" t="s">
        <v>1835</v>
      </c>
      <c r="C2161" s="946" t="s">
        <v>5827</v>
      </c>
      <c r="D2161" s="927" t="s">
        <v>6786</v>
      </c>
      <c r="E2161" s="927" t="s">
        <v>5827</v>
      </c>
      <c r="F2161" s="12" t="s">
        <v>2021</v>
      </c>
      <c r="G2161" s="80">
        <v>4</v>
      </c>
      <c r="H2161" s="927" t="s">
        <v>6682</v>
      </c>
      <c r="I2161" s="15" t="s">
        <v>1974</v>
      </c>
      <c r="J2161" s="13" t="s">
        <v>1975</v>
      </c>
      <c r="K2161" s="945">
        <v>1</v>
      </c>
      <c r="L2161" s="943"/>
      <c r="M2161" s="943"/>
    </row>
    <row r="2162" spans="1:13" s="3" customFormat="1" ht="11.25" x14ac:dyDescent="0.25">
      <c r="A2162" s="927"/>
      <c r="B2162" s="928"/>
      <c r="C2162" s="946"/>
      <c r="D2162" s="927"/>
      <c r="E2162" s="927"/>
      <c r="F2162" s="12" t="s">
        <v>2022</v>
      </c>
      <c r="G2162" s="80">
        <v>1</v>
      </c>
      <c r="H2162" s="927"/>
      <c r="I2162" s="15" t="s">
        <v>1954</v>
      </c>
      <c r="J2162" s="13" t="s">
        <v>1977</v>
      </c>
      <c r="K2162" s="945"/>
      <c r="L2162" s="943"/>
      <c r="M2162" s="943"/>
    </row>
    <row r="2163" spans="1:13" s="3" customFormat="1" ht="11.25" x14ac:dyDescent="0.25">
      <c r="A2163" s="927"/>
      <c r="B2163" s="928"/>
      <c r="C2163" s="946"/>
      <c r="D2163" s="927"/>
      <c r="E2163" s="927"/>
      <c r="F2163" s="12" t="s">
        <v>1956</v>
      </c>
      <c r="G2163" s="80">
        <v>1</v>
      </c>
      <c r="H2163" s="927"/>
      <c r="I2163" s="15" t="s">
        <v>1050</v>
      </c>
      <c r="J2163" s="13"/>
      <c r="K2163" s="945"/>
      <c r="L2163" s="943"/>
      <c r="M2163" s="943"/>
    </row>
    <row r="2164" spans="1:13" s="3" customFormat="1" ht="11.25" x14ac:dyDescent="0.25">
      <c r="A2164" s="927"/>
      <c r="B2164" s="928"/>
      <c r="C2164" s="946"/>
      <c r="D2164" s="927"/>
      <c r="E2164" s="927"/>
      <c r="F2164" s="12" t="s">
        <v>1978</v>
      </c>
      <c r="G2164" s="80">
        <v>1</v>
      </c>
      <c r="H2164" s="927"/>
      <c r="I2164" s="15" t="s">
        <v>1960</v>
      </c>
      <c r="J2164" s="13" t="s">
        <v>1979</v>
      </c>
      <c r="K2164" s="945"/>
      <c r="L2164" s="943"/>
      <c r="M2164" s="943"/>
    </row>
    <row r="2165" spans="1:13" s="3" customFormat="1" ht="11.25" x14ac:dyDescent="0.25">
      <c r="A2165" s="927"/>
      <c r="B2165" s="928"/>
      <c r="C2165" s="946"/>
      <c r="D2165" s="927"/>
      <c r="E2165" s="927"/>
      <c r="F2165" s="12" t="s">
        <v>1956</v>
      </c>
      <c r="G2165" s="80">
        <v>1</v>
      </c>
      <c r="H2165" s="927"/>
      <c r="I2165" s="15" t="s">
        <v>1050</v>
      </c>
      <c r="J2165" s="13"/>
      <c r="K2165" s="945"/>
      <c r="L2165" s="943"/>
      <c r="M2165" s="943"/>
    </row>
    <row r="2166" spans="1:13" s="3" customFormat="1" ht="11.25" x14ac:dyDescent="0.25">
      <c r="A2166" s="927"/>
      <c r="B2166" s="928"/>
      <c r="C2166" s="946"/>
      <c r="D2166" s="927"/>
      <c r="E2166" s="927"/>
      <c r="F2166" s="12" t="s">
        <v>1980</v>
      </c>
      <c r="G2166" s="80">
        <v>1</v>
      </c>
      <c r="H2166" s="927"/>
      <c r="I2166" s="15" t="s">
        <v>1981</v>
      </c>
      <c r="J2166" s="13" t="s">
        <v>1982</v>
      </c>
      <c r="K2166" s="945"/>
      <c r="L2166" s="943"/>
      <c r="M2166" s="943"/>
    </row>
    <row r="2167" spans="1:13" s="3" customFormat="1" ht="11.25" x14ac:dyDescent="0.25">
      <c r="A2167" s="927"/>
      <c r="B2167" s="928"/>
      <c r="C2167" s="946"/>
      <c r="D2167" s="927"/>
      <c r="E2167" s="927"/>
      <c r="F2167" s="12" t="s">
        <v>1956</v>
      </c>
      <c r="G2167" s="80">
        <v>1</v>
      </c>
      <c r="H2167" s="927"/>
      <c r="I2167" s="15" t="s">
        <v>1050</v>
      </c>
      <c r="J2167" s="13"/>
      <c r="K2167" s="945"/>
      <c r="L2167" s="943"/>
      <c r="M2167" s="943"/>
    </row>
    <row r="2168" spans="1:13" s="3" customFormat="1" ht="11.25" x14ac:dyDescent="0.25">
      <c r="A2168" s="927"/>
      <c r="B2168" s="928"/>
      <c r="C2168" s="946"/>
      <c r="D2168" s="927"/>
      <c r="E2168" s="927"/>
      <c r="F2168" s="12" t="s">
        <v>1989</v>
      </c>
      <c r="G2168" s="80">
        <v>2</v>
      </c>
      <c r="H2168" s="927"/>
      <c r="I2168" s="15" t="s">
        <v>1987</v>
      </c>
      <c r="J2168" s="13">
        <v>684064</v>
      </c>
      <c r="K2168" s="945"/>
      <c r="L2168" s="943"/>
      <c r="M2168" s="943"/>
    </row>
    <row r="2169" spans="1:13" s="3" customFormat="1" ht="11.25" x14ac:dyDescent="0.25">
      <c r="A2169" s="927"/>
      <c r="B2169" s="928"/>
      <c r="C2169" s="946"/>
      <c r="D2169" s="927"/>
      <c r="E2169" s="927"/>
      <c r="F2169" s="12" t="s">
        <v>1956</v>
      </c>
      <c r="G2169" s="80">
        <v>1</v>
      </c>
      <c r="H2169" s="927"/>
      <c r="I2169" s="15" t="s">
        <v>1050</v>
      </c>
      <c r="J2169" s="13"/>
      <c r="K2169" s="945"/>
      <c r="L2169" s="943"/>
      <c r="M2169" s="943"/>
    </row>
    <row r="2170" spans="1:13" s="3" customFormat="1" ht="11.25" x14ac:dyDescent="0.25">
      <c r="A2170" s="927"/>
      <c r="B2170" s="928"/>
      <c r="C2170" s="946"/>
      <c r="D2170" s="927"/>
      <c r="E2170" s="927"/>
      <c r="F2170" s="12" t="s">
        <v>2005</v>
      </c>
      <c r="G2170" s="80">
        <v>1</v>
      </c>
      <c r="H2170" s="927"/>
      <c r="I2170" s="15" t="s">
        <v>2006</v>
      </c>
      <c r="J2170" s="13" t="s">
        <v>2007</v>
      </c>
      <c r="K2170" s="945"/>
      <c r="L2170" s="943"/>
      <c r="M2170" s="943"/>
    </row>
    <row r="2171" spans="1:13" s="3" customFormat="1" ht="11.25" x14ac:dyDescent="0.25">
      <c r="A2171" s="927"/>
      <c r="B2171" s="928"/>
      <c r="C2171" s="946"/>
      <c r="D2171" s="927"/>
      <c r="E2171" s="927"/>
      <c r="F2171" s="12" t="s">
        <v>1983</v>
      </c>
      <c r="G2171" s="80">
        <v>12</v>
      </c>
      <c r="H2171" s="927"/>
      <c r="I2171" s="15" t="s">
        <v>1954</v>
      </c>
      <c r="J2171" s="13" t="s">
        <v>1984</v>
      </c>
      <c r="K2171" s="945"/>
      <c r="L2171" s="943"/>
      <c r="M2171" s="943"/>
    </row>
    <row r="2172" spans="1:13" s="3" customFormat="1" ht="11.25" x14ac:dyDescent="0.25">
      <c r="A2172" s="927"/>
      <c r="B2172" s="928"/>
      <c r="C2172" s="946"/>
      <c r="D2172" s="927"/>
      <c r="E2172" s="927"/>
      <c r="F2172" s="12" t="s">
        <v>2023</v>
      </c>
      <c r="G2172" s="80">
        <v>1</v>
      </c>
      <c r="H2172" s="927"/>
      <c r="I2172" s="15" t="s">
        <v>1954</v>
      </c>
      <c r="J2172" s="13" t="s">
        <v>1991</v>
      </c>
      <c r="K2172" s="945"/>
      <c r="L2172" s="943"/>
      <c r="M2172" s="943"/>
    </row>
    <row r="2173" spans="1:13" s="3" customFormat="1" ht="11.25" x14ac:dyDescent="0.25">
      <c r="A2173" s="927"/>
      <c r="B2173" s="928"/>
      <c r="C2173" s="946"/>
      <c r="D2173" s="927"/>
      <c r="E2173" s="927"/>
      <c r="F2173" s="12" t="s">
        <v>2024</v>
      </c>
      <c r="G2173" s="80">
        <v>2</v>
      </c>
      <c r="H2173" s="927"/>
      <c r="I2173" s="15" t="s">
        <v>1954</v>
      </c>
      <c r="J2173" s="13" t="s">
        <v>1991</v>
      </c>
      <c r="K2173" s="945"/>
      <c r="L2173" s="943"/>
      <c r="M2173" s="943"/>
    </row>
    <row r="2174" spans="1:13" s="4" customFormat="1" ht="11.25" x14ac:dyDescent="0.25">
      <c r="A2174" s="927"/>
      <c r="B2174" s="928"/>
      <c r="C2174" s="946"/>
      <c r="D2174" s="927"/>
      <c r="E2174" s="927"/>
      <c r="F2174" s="12" t="s">
        <v>1985</v>
      </c>
      <c r="G2174" s="80">
        <v>12</v>
      </c>
      <c r="H2174" s="927"/>
      <c r="I2174" s="15" t="s">
        <v>1954</v>
      </c>
      <c r="J2174" s="13" t="s">
        <v>1984</v>
      </c>
      <c r="K2174" s="945"/>
      <c r="L2174" s="943"/>
      <c r="M2174" s="943"/>
    </row>
    <row r="2175" spans="1:13" s="4" customFormat="1" ht="11.25" x14ac:dyDescent="0.25">
      <c r="A2175" s="927"/>
      <c r="B2175" s="928"/>
      <c r="C2175" s="946"/>
      <c r="D2175" s="927"/>
      <c r="E2175" s="927"/>
      <c r="F2175" s="12" t="s">
        <v>1986</v>
      </c>
      <c r="G2175" s="80">
        <v>3</v>
      </c>
      <c r="H2175" s="927"/>
      <c r="I2175" s="15" t="s">
        <v>1987</v>
      </c>
      <c r="J2175" s="13">
        <v>649208</v>
      </c>
      <c r="K2175" s="945"/>
      <c r="L2175" s="943"/>
      <c r="M2175" s="943"/>
    </row>
    <row r="2176" spans="1:13" s="4" customFormat="1" ht="11.25" x14ac:dyDescent="0.25">
      <c r="A2176" s="927"/>
      <c r="B2176" s="928"/>
      <c r="C2176" s="946"/>
      <c r="D2176" s="927"/>
      <c r="E2176" s="927"/>
      <c r="F2176" s="12" t="s">
        <v>1993</v>
      </c>
      <c r="G2176" s="80">
        <v>1</v>
      </c>
      <c r="H2176" s="927"/>
      <c r="I2176" s="15" t="s">
        <v>1118</v>
      </c>
      <c r="J2176" s="13" t="s">
        <v>1994</v>
      </c>
      <c r="K2176" s="945"/>
      <c r="L2176" s="943"/>
      <c r="M2176" s="943"/>
    </row>
    <row r="2177" spans="1:13" s="3" customFormat="1" ht="11.25" x14ac:dyDescent="0.25">
      <c r="A2177" s="927" t="s">
        <v>5170</v>
      </c>
      <c r="B2177" s="928" t="s">
        <v>1835</v>
      </c>
      <c r="C2177" s="946" t="s">
        <v>5827</v>
      </c>
      <c r="D2177" s="927" t="s">
        <v>6786</v>
      </c>
      <c r="E2177" s="927" t="s">
        <v>5827</v>
      </c>
      <c r="F2177" s="12" t="s">
        <v>2025</v>
      </c>
      <c r="G2177" s="80">
        <v>4</v>
      </c>
      <c r="H2177" s="927" t="s">
        <v>6682</v>
      </c>
      <c r="I2177" s="15" t="s">
        <v>1974</v>
      </c>
      <c r="J2177" s="13" t="s">
        <v>1975</v>
      </c>
      <c r="K2177" s="945">
        <v>1</v>
      </c>
      <c r="L2177" s="943"/>
      <c r="M2177" s="943"/>
    </row>
    <row r="2178" spans="1:13" s="3" customFormat="1" ht="11.25" x14ac:dyDescent="0.25">
      <c r="A2178" s="927"/>
      <c r="B2178" s="928"/>
      <c r="C2178" s="946"/>
      <c r="D2178" s="927"/>
      <c r="E2178" s="927"/>
      <c r="F2178" s="12" t="s">
        <v>2026</v>
      </c>
      <c r="G2178" s="80">
        <v>1</v>
      </c>
      <c r="H2178" s="927"/>
      <c r="I2178" s="15" t="s">
        <v>1954</v>
      </c>
      <c r="J2178" s="13" t="s">
        <v>1977</v>
      </c>
      <c r="K2178" s="945"/>
      <c r="L2178" s="943"/>
      <c r="M2178" s="943"/>
    </row>
    <row r="2179" spans="1:13" s="3" customFormat="1" ht="11.25" x14ac:dyDescent="0.25">
      <c r="A2179" s="927"/>
      <c r="B2179" s="928"/>
      <c r="C2179" s="946"/>
      <c r="D2179" s="927"/>
      <c r="E2179" s="927"/>
      <c r="F2179" s="12" t="s">
        <v>1956</v>
      </c>
      <c r="G2179" s="80">
        <v>1</v>
      </c>
      <c r="H2179" s="927"/>
      <c r="I2179" s="15" t="s">
        <v>1050</v>
      </c>
      <c r="J2179" s="13"/>
      <c r="K2179" s="945"/>
      <c r="L2179" s="943"/>
      <c r="M2179" s="943"/>
    </row>
    <row r="2180" spans="1:13" s="3" customFormat="1" ht="11.25" x14ac:dyDescent="0.25">
      <c r="A2180" s="927"/>
      <c r="B2180" s="928"/>
      <c r="C2180" s="946"/>
      <c r="D2180" s="927"/>
      <c r="E2180" s="927"/>
      <c r="F2180" s="12" t="s">
        <v>1978</v>
      </c>
      <c r="G2180" s="80">
        <v>1</v>
      </c>
      <c r="H2180" s="927"/>
      <c r="I2180" s="15" t="s">
        <v>1960</v>
      </c>
      <c r="J2180" s="13" t="s">
        <v>1979</v>
      </c>
      <c r="K2180" s="945"/>
      <c r="L2180" s="943"/>
      <c r="M2180" s="943"/>
    </row>
    <row r="2181" spans="1:13" s="3" customFormat="1" ht="11.25" x14ac:dyDescent="0.25">
      <c r="A2181" s="927"/>
      <c r="B2181" s="928"/>
      <c r="C2181" s="946"/>
      <c r="D2181" s="927"/>
      <c r="E2181" s="927"/>
      <c r="F2181" s="12" t="s">
        <v>1956</v>
      </c>
      <c r="G2181" s="80">
        <v>1</v>
      </c>
      <c r="H2181" s="927"/>
      <c r="I2181" s="15" t="s">
        <v>1050</v>
      </c>
      <c r="J2181" s="13"/>
      <c r="K2181" s="945"/>
      <c r="L2181" s="943"/>
      <c r="M2181" s="943"/>
    </row>
    <row r="2182" spans="1:13" s="3" customFormat="1" ht="11.25" x14ac:dyDescent="0.25">
      <c r="A2182" s="927"/>
      <c r="B2182" s="928"/>
      <c r="C2182" s="946"/>
      <c r="D2182" s="927"/>
      <c r="E2182" s="927"/>
      <c r="F2182" s="12" t="s">
        <v>2005</v>
      </c>
      <c r="G2182" s="80">
        <v>1</v>
      </c>
      <c r="H2182" s="927"/>
      <c r="I2182" s="15" t="s">
        <v>2006</v>
      </c>
      <c r="J2182" s="13" t="s">
        <v>2007</v>
      </c>
      <c r="K2182" s="945"/>
      <c r="L2182" s="943"/>
      <c r="M2182" s="943"/>
    </row>
    <row r="2183" spans="1:13" s="3" customFormat="1" ht="11.25" x14ac:dyDescent="0.25">
      <c r="A2183" s="927"/>
      <c r="B2183" s="928"/>
      <c r="C2183" s="946"/>
      <c r="D2183" s="927"/>
      <c r="E2183" s="927"/>
      <c r="F2183" s="12" t="s">
        <v>1956</v>
      </c>
      <c r="G2183" s="80">
        <v>1</v>
      </c>
      <c r="H2183" s="927"/>
      <c r="I2183" s="15" t="s">
        <v>1050</v>
      </c>
      <c r="J2183" s="13"/>
      <c r="K2183" s="945"/>
      <c r="L2183" s="943"/>
      <c r="M2183" s="943"/>
    </row>
    <row r="2184" spans="1:13" s="3" customFormat="1" ht="11.25" x14ac:dyDescent="0.25">
      <c r="A2184" s="927"/>
      <c r="B2184" s="928"/>
      <c r="C2184" s="946"/>
      <c r="D2184" s="927"/>
      <c r="E2184" s="927"/>
      <c r="F2184" s="12" t="s">
        <v>1980</v>
      </c>
      <c r="G2184" s="80">
        <v>1</v>
      </c>
      <c r="H2184" s="927"/>
      <c r="I2184" s="15" t="s">
        <v>1981</v>
      </c>
      <c r="J2184" s="13" t="s">
        <v>1982</v>
      </c>
      <c r="K2184" s="945"/>
      <c r="L2184" s="943"/>
      <c r="M2184" s="943"/>
    </row>
    <row r="2185" spans="1:13" s="3" customFormat="1" ht="11.25" x14ac:dyDescent="0.25">
      <c r="A2185" s="927"/>
      <c r="B2185" s="928"/>
      <c r="C2185" s="946"/>
      <c r="D2185" s="927"/>
      <c r="E2185" s="927"/>
      <c r="F2185" s="12" t="s">
        <v>1956</v>
      </c>
      <c r="G2185" s="80">
        <v>1</v>
      </c>
      <c r="H2185" s="927"/>
      <c r="I2185" s="15" t="s">
        <v>1050</v>
      </c>
      <c r="J2185" s="13"/>
      <c r="K2185" s="945"/>
      <c r="L2185" s="943"/>
      <c r="M2185" s="943"/>
    </row>
    <row r="2186" spans="1:13" s="3" customFormat="1" ht="11.25" x14ac:dyDescent="0.25">
      <c r="A2186" s="927"/>
      <c r="B2186" s="928"/>
      <c r="C2186" s="946"/>
      <c r="D2186" s="927"/>
      <c r="E2186" s="927"/>
      <c r="F2186" s="12" t="s">
        <v>2008</v>
      </c>
      <c r="G2186" s="80">
        <v>2</v>
      </c>
      <c r="H2186" s="927"/>
      <c r="I2186" s="15" t="s">
        <v>1987</v>
      </c>
      <c r="J2186" s="13">
        <v>680191</v>
      </c>
      <c r="K2186" s="945"/>
      <c r="L2186" s="943"/>
      <c r="M2186" s="943"/>
    </row>
    <row r="2187" spans="1:13" s="3" customFormat="1" ht="11.25" x14ac:dyDescent="0.25">
      <c r="A2187" s="927"/>
      <c r="B2187" s="928"/>
      <c r="C2187" s="946"/>
      <c r="D2187" s="927"/>
      <c r="E2187" s="927"/>
      <c r="F2187" s="12" t="s">
        <v>2009</v>
      </c>
      <c r="G2187" s="80">
        <v>10</v>
      </c>
      <c r="H2187" s="927"/>
      <c r="I2187" s="15" t="s">
        <v>1954</v>
      </c>
      <c r="J2187" s="13" t="s">
        <v>1991</v>
      </c>
      <c r="K2187" s="945"/>
      <c r="L2187" s="943"/>
      <c r="M2187" s="943"/>
    </row>
    <row r="2188" spans="1:13" s="3" customFormat="1" ht="11.25" x14ac:dyDescent="0.25">
      <c r="A2188" s="927"/>
      <c r="B2188" s="928"/>
      <c r="C2188" s="946"/>
      <c r="D2188" s="927"/>
      <c r="E2188" s="927"/>
      <c r="F2188" s="12" t="s">
        <v>1983</v>
      </c>
      <c r="G2188" s="80">
        <v>12</v>
      </c>
      <c r="H2188" s="927"/>
      <c r="I2188" s="15" t="s">
        <v>1954</v>
      </c>
      <c r="J2188" s="13" t="s">
        <v>1984</v>
      </c>
      <c r="K2188" s="945"/>
      <c r="L2188" s="943"/>
      <c r="M2188" s="943"/>
    </row>
    <row r="2189" spans="1:13" s="3" customFormat="1" ht="11.25" x14ac:dyDescent="0.25">
      <c r="A2189" s="927"/>
      <c r="B2189" s="928"/>
      <c r="C2189" s="946"/>
      <c r="D2189" s="927"/>
      <c r="E2189" s="927"/>
      <c r="F2189" s="12" t="s">
        <v>2010</v>
      </c>
      <c r="G2189" s="80">
        <v>17</v>
      </c>
      <c r="H2189" s="927"/>
      <c r="I2189" s="15" t="s">
        <v>1954</v>
      </c>
      <c r="J2189" s="13" t="s">
        <v>1991</v>
      </c>
      <c r="K2189" s="945"/>
      <c r="L2189" s="943"/>
      <c r="M2189" s="943"/>
    </row>
    <row r="2190" spans="1:13" s="4" customFormat="1" ht="11.25" x14ac:dyDescent="0.25">
      <c r="A2190" s="927"/>
      <c r="B2190" s="928"/>
      <c r="C2190" s="946"/>
      <c r="D2190" s="927"/>
      <c r="E2190" s="927"/>
      <c r="F2190" s="12" t="s">
        <v>1992</v>
      </c>
      <c r="G2190" s="80">
        <v>8</v>
      </c>
      <c r="H2190" s="927"/>
      <c r="I2190" s="15" t="s">
        <v>1954</v>
      </c>
      <c r="J2190" s="13" t="s">
        <v>1984</v>
      </c>
      <c r="K2190" s="945"/>
      <c r="L2190" s="943"/>
      <c r="M2190" s="943"/>
    </row>
    <row r="2191" spans="1:13" s="4" customFormat="1" ht="11.25" x14ac:dyDescent="0.25">
      <c r="A2191" s="927"/>
      <c r="B2191" s="928"/>
      <c r="C2191" s="946"/>
      <c r="D2191" s="927"/>
      <c r="E2191" s="927"/>
      <c r="F2191" s="12" t="s">
        <v>1985</v>
      </c>
      <c r="G2191" s="80">
        <v>25</v>
      </c>
      <c r="H2191" s="927"/>
      <c r="I2191" s="15" t="s">
        <v>1954</v>
      </c>
      <c r="J2191" s="13" t="s">
        <v>1984</v>
      </c>
      <c r="K2191" s="945"/>
      <c r="L2191" s="943"/>
      <c r="M2191" s="943"/>
    </row>
    <row r="2192" spans="1:13" s="4" customFormat="1" ht="11.25" x14ac:dyDescent="0.25">
      <c r="A2192" s="927"/>
      <c r="B2192" s="928"/>
      <c r="C2192" s="946"/>
      <c r="D2192" s="927"/>
      <c r="E2192" s="927"/>
      <c r="F2192" s="12" t="s">
        <v>1986</v>
      </c>
      <c r="G2192" s="80">
        <v>3</v>
      </c>
      <c r="H2192" s="927"/>
      <c r="I2192" s="15" t="s">
        <v>1987</v>
      </c>
      <c r="J2192" s="13">
        <v>649208</v>
      </c>
      <c r="K2192" s="945"/>
      <c r="L2192" s="943"/>
      <c r="M2192" s="943"/>
    </row>
    <row r="2193" spans="1:13" s="4" customFormat="1" ht="11.25" x14ac:dyDescent="0.25">
      <c r="A2193" s="927"/>
      <c r="B2193" s="928"/>
      <c r="C2193" s="946"/>
      <c r="D2193" s="927"/>
      <c r="E2193" s="927"/>
      <c r="F2193" s="12" t="s">
        <v>1993</v>
      </c>
      <c r="G2193" s="80">
        <v>1</v>
      </c>
      <c r="H2193" s="927"/>
      <c r="I2193" s="15" t="s">
        <v>1118</v>
      </c>
      <c r="J2193" s="13" t="s">
        <v>1994</v>
      </c>
      <c r="K2193" s="945"/>
      <c r="L2193" s="943"/>
      <c r="M2193" s="943"/>
    </row>
    <row r="2194" spans="1:13" s="3" customFormat="1" ht="11.25" x14ac:dyDescent="0.25">
      <c r="A2194" s="927" t="s">
        <v>5171</v>
      </c>
      <c r="B2194" s="928" t="s">
        <v>1835</v>
      </c>
      <c r="C2194" s="946" t="s">
        <v>5827</v>
      </c>
      <c r="D2194" s="927" t="s">
        <v>6786</v>
      </c>
      <c r="E2194" s="927" t="s">
        <v>5827</v>
      </c>
      <c r="F2194" s="12" t="s">
        <v>2027</v>
      </c>
      <c r="G2194" s="80">
        <v>4</v>
      </c>
      <c r="H2194" s="927" t="s">
        <v>6682</v>
      </c>
      <c r="I2194" s="15" t="s">
        <v>1974</v>
      </c>
      <c r="J2194" s="13" t="s">
        <v>1975</v>
      </c>
      <c r="K2194" s="945">
        <v>1</v>
      </c>
      <c r="L2194" s="943"/>
      <c r="M2194" s="943"/>
    </row>
    <row r="2195" spans="1:13" s="3" customFormat="1" ht="11.25" x14ac:dyDescent="0.25">
      <c r="A2195" s="927"/>
      <c r="B2195" s="928"/>
      <c r="C2195" s="946"/>
      <c r="D2195" s="927"/>
      <c r="E2195" s="927"/>
      <c r="F2195" s="12" t="s">
        <v>2022</v>
      </c>
      <c r="G2195" s="80">
        <v>1</v>
      </c>
      <c r="H2195" s="927"/>
      <c r="I2195" s="15" t="s">
        <v>1954</v>
      </c>
      <c r="J2195" s="13" t="s">
        <v>1977</v>
      </c>
      <c r="K2195" s="945"/>
      <c r="L2195" s="943"/>
      <c r="M2195" s="943"/>
    </row>
    <row r="2196" spans="1:13" s="3" customFormat="1" ht="11.25" x14ac:dyDescent="0.25">
      <c r="A2196" s="927"/>
      <c r="B2196" s="928"/>
      <c r="C2196" s="946"/>
      <c r="D2196" s="927"/>
      <c r="E2196" s="927"/>
      <c r="F2196" s="12" t="s">
        <v>1956</v>
      </c>
      <c r="G2196" s="80">
        <v>1</v>
      </c>
      <c r="H2196" s="927"/>
      <c r="I2196" s="15" t="s">
        <v>1050</v>
      </c>
      <c r="J2196" s="13"/>
      <c r="K2196" s="945"/>
      <c r="L2196" s="943"/>
      <c r="M2196" s="943"/>
    </row>
    <row r="2197" spans="1:13" s="3" customFormat="1" ht="11.25" x14ac:dyDescent="0.25">
      <c r="A2197" s="927"/>
      <c r="B2197" s="928"/>
      <c r="C2197" s="946"/>
      <c r="D2197" s="927"/>
      <c r="E2197" s="927"/>
      <c r="F2197" s="12" t="s">
        <v>1978</v>
      </c>
      <c r="G2197" s="80">
        <v>1</v>
      </c>
      <c r="H2197" s="927"/>
      <c r="I2197" s="15" t="s">
        <v>1960</v>
      </c>
      <c r="J2197" s="13" t="s">
        <v>1979</v>
      </c>
      <c r="K2197" s="945"/>
      <c r="L2197" s="943"/>
      <c r="M2197" s="943"/>
    </row>
    <row r="2198" spans="1:13" s="3" customFormat="1" ht="11.25" x14ac:dyDescent="0.25">
      <c r="A2198" s="927"/>
      <c r="B2198" s="928"/>
      <c r="C2198" s="946"/>
      <c r="D2198" s="927"/>
      <c r="E2198" s="927"/>
      <c r="F2198" s="12" t="s">
        <v>1956</v>
      </c>
      <c r="G2198" s="80">
        <v>1</v>
      </c>
      <c r="H2198" s="927"/>
      <c r="I2198" s="15" t="s">
        <v>1050</v>
      </c>
      <c r="J2198" s="13"/>
      <c r="K2198" s="945"/>
      <c r="L2198" s="943"/>
      <c r="M2198" s="943"/>
    </row>
    <row r="2199" spans="1:13" s="3" customFormat="1" ht="11.25" x14ac:dyDescent="0.25">
      <c r="A2199" s="927"/>
      <c r="B2199" s="928"/>
      <c r="C2199" s="946"/>
      <c r="D2199" s="927"/>
      <c r="E2199" s="927"/>
      <c r="F2199" s="12" t="s">
        <v>1980</v>
      </c>
      <c r="G2199" s="80">
        <v>1</v>
      </c>
      <c r="H2199" s="927"/>
      <c r="I2199" s="15" t="s">
        <v>1981</v>
      </c>
      <c r="J2199" s="13" t="s">
        <v>1982</v>
      </c>
      <c r="K2199" s="945"/>
      <c r="L2199" s="943"/>
      <c r="M2199" s="943"/>
    </row>
    <row r="2200" spans="1:13" s="3" customFormat="1" ht="11.25" x14ac:dyDescent="0.25">
      <c r="A2200" s="927"/>
      <c r="B2200" s="928"/>
      <c r="C2200" s="946"/>
      <c r="D2200" s="927"/>
      <c r="E2200" s="927"/>
      <c r="F2200" s="12" t="s">
        <v>1956</v>
      </c>
      <c r="G2200" s="80">
        <v>1</v>
      </c>
      <c r="H2200" s="927"/>
      <c r="I2200" s="15" t="s">
        <v>1050</v>
      </c>
      <c r="J2200" s="13"/>
      <c r="K2200" s="945"/>
      <c r="L2200" s="943"/>
      <c r="M2200" s="943"/>
    </row>
    <row r="2201" spans="1:13" s="3" customFormat="1" ht="11.25" x14ac:dyDescent="0.25">
      <c r="A2201" s="927"/>
      <c r="B2201" s="928"/>
      <c r="C2201" s="946"/>
      <c r="D2201" s="927"/>
      <c r="E2201" s="927"/>
      <c r="F2201" s="12" t="s">
        <v>1989</v>
      </c>
      <c r="G2201" s="80">
        <v>2</v>
      </c>
      <c r="H2201" s="927"/>
      <c r="I2201" s="15" t="s">
        <v>1987</v>
      </c>
      <c r="J2201" s="13">
        <v>684064</v>
      </c>
      <c r="K2201" s="945"/>
      <c r="L2201" s="943"/>
      <c r="M2201" s="943"/>
    </row>
    <row r="2202" spans="1:13" s="3" customFormat="1" ht="11.25" x14ac:dyDescent="0.25">
      <c r="A2202" s="927"/>
      <c r="B2202" s="928"/>
      <c r="C2202" s="946"/>
      <c r="D2202" s="927"/>
      <c r="E2202" s="927"/>
      <c r="F2202" s="12" t="s">
        <v>1956</v>
      </c>
      <c r="G2202" s="80">
        <v>1</v>
      </c>
      <c r="H2202" s="927"/>
      <c r="I2202" s="15" t="s">
        <v>1050</v>
      </c>
      <c r="J2202" s="13"/>
      <c r="K2202" s="945"/>
      <c r="L2202" s="943"/>
      <c r="M2202" s="943"/>
    </row>
    <row r="2203" spans="1:13" s="3" customFormat="1" ht="11.25" x14ac:dyDescent="0.25">
      <c r="A2203" s="927"/>
      <c r="B2203" s="928"/>
      <c r="C2203" s="946"/>
      <c r="D2203" s="927"/>
      <c r="E2203" s="927"/>
      <c r="F2203" s="12" t="s">
        <v>2005</v>
      </c>
      <c r="G2203" s="80">
        <v>1</v>
      </c>
      <c r="H2203" s="927"/>
      <c r="I2203" s="15" t="s">
        <v>2006</v>
      </c>
      <c r="J2203" s="13" t="s">
        <v>2007</v>
      </c>
      <c r="K2203" s="945"/>
      <c r="L2203" s="943"/>
      <c r="M2203" s="943"/>
    </row>
    <row r="2204" spans="1:13" s="3" customFormat="1" ht="11.25" x14ac:dyDescent="0.25">
      <c r="A2204" s="927"/>
      <c r="B2204" s="928"/>
      <c r="C2204" s="946"/>
      <c r="D2204" s="927"/>
      <c r="E2204" s="927"/>
      <c r="F2204" s="12" t="s">
        <v>1983</v>
      </c>
      <c r="G2204" s="80">
        <v>12</v>
      </c>
      <c r="H2204" s="927"/>
      <c r="I2204" s="15" t="s">
        <v>1954</v>
      </c>
      <c r="J2204" s="13" t="s">
        <v>1984</v>
      </c>
      <c r="K2204" s="945"/>
      <c r="L2204" s="943"/>
      <c r="M2204" s="943"/>
    </row>
    <row r="2205" spans="1:13" s="3" customFormat="1" ht="11.25" x14ac:dyDescent="0.25">
      <c r="A2205" s="927"/>
      <c r="B2205" s="928"/>
      <c r="C2205" s="946"/>
      <c r="D2205" s="927"/>
      <c r="E2205" s="927"/>
      <c r="F2205" s="12" t="s">
        <v>1985</v>
      </c>
      <c r="G2205" s="80">
        <v>12</v>
      </c>
      <c r="H2205" s="927"/>
      <c r="I2205" s="15" t="s">
        <v>1954</v>
      </c>
      <c r="J2205" s="13" t="s">
        <v>1984</v>
      </c>
      <c r="K2205" s="945"/>
      <c r="L2205" s="943"/>
      <c r="M2205" s="943"/>
    </row>
    <row r="2206" spans="1:13" s="3" customFormat="1" ht="11.25" x14ac:dyDescent="0.25">
      <c r="A2206" s="927"/>
      <c r="B2206" s="928"/>
      <c r="C2206" s="946"/>
      <c r="D2206" s="927"/>
      <c r="E2206" s="927"/>
      <c r="F2206" s="12" t="s">
        <v>1986</v>
      </c>
      <c r="G2206" s="80">
        <v>3</v>
      </c>
      <c r="H2206" s="927"/>
      <c r="I2206" s="15" t="s">
        <v>1987</v>
      </c>
      <c r="J2206" s="13">
        <v>649208</v>
      </c>
      <c r="K2206" s="945"/>
      <c r="L2206" s="943"/>
      <c r="M2206" s="943"/>
    </row>
    <row r="2207" spans="1:13" s="4" customFormat="1" ht="11.25" x14ac:dyDescent="0.25">
      <c r="A2207" s="927"/>
      <c r="B2207" s="928"/>
      <c r="C2207" s="946"/>
      <c r="D2207" s="927"/>
      <c r="E2207" s="927"/>
      <c r="F2207" s="12" t="s">
        <v>1993</v>
      </c>
      <c r="G2207" s="80">
        <v>1</v>
      </c>
      <c r="H2207" s="927"/>
      <c r="I2207" s="15" t="s">
        <v>1118</v>
      </c>
      <c r="J2207" s="13" t="s">
        <v>1994</v>
      </c>
      <c r="K2207" s="945"/>
      <c r="L2207" s="943"/>
      <c r="M2207" s="943"/>
    </row>
    <row r="2208" spans="1:13" s="4" customFormat="1" ht="11.25" x14ac:dyDescent="0.25">
      <c r="A2208" s="927" t="s">
        <v>5172</v>
      </c>
      <c r="B2208" s="928" t="s">
        <v>1835</v>
      </c>
      <c r="C2208" s="946" t="s">
        <v>5827</v>
      </c>
      <c r="D2208" s="927" t="s">
        <v>6787</v>
      </c>
      <c r="E2208" s="927" t="s">
        <v>2528</v>
      </c>
      <c r="F2208" s="12" t="s">
        <v>2529</v>
      </c>
      <c r="G2208" s="80">
        <v>4</v>
      </c>
      <c r="H2208" s="927" t="s">
        <v>6682</v>
      </c>
      <c r="I2208" s="15" t="s">
        <v>1974</v>
      </c>
      <c r="J2208" s="13" t="s">
        <v>1975</v>
      </c>
      <c r="K2208" s="945">
        <v>1</v>
      </c>
      <c r="L2208" s="943"/>
      <c r="M2208" s="943"/>
    </row>
    <row r="2209" spans="1:13" s="4" customFormat="1" ht="11.25" x14ac:dyDescent="0.25">
      <c r="A2209" s="927"/>
      <c r="B2209" s="928"/>
      <c r="C2209" s="946"/>
      <c r="D2209" s="927"/>
      <c r="E2209" s="927"/>
      <c r="F2209" s="12" t="s">
        <v>2030</v>
      </c>
      <c r="G2209" s="80">
        <v>1</v>
      </c>
      <c r="H2209" s="927"/>
      <c r="I2209" s="15" t="s">
        <v>1954</v>
      </c>
      <c r="J2209" s="13" t="s">
        <v>1977</v>
      </c>
      <c r="K2209" s="945"/>
      <c r="L2209" s="943"/>
      <c r="M2209" s="943"/>
    </row>
    <row r="2210" spans="1:13" s="4" customFormat="1" ht="11.25" x14ac:dyDescent="0.25">
      <c r="A2210" s="927"/>
      <c r="B2210" s="928"/>
      <c r="C2210" s="946"/>
      <c r="D2210" s="927"/>
      <c r="E2210" s="927"/>
      <c r="F2210" s="12" t="s">
        <v>1956</v>
      </c>
      <c r="G2210" s="80">
        <v>1</v>
      </c>
      <c r="H2210" s="927"/>
      <c r="I2210" s="15" t="s">
        <v>1050</v>
      </c>
      <c r="J2210" s="13"/>
      <c r="K2210" s="945"/>
      <c r="L2210" s="943"/>
      <c r="M2210" s="943"/>
    </row>
    <row r="2211" spans="1:13" s="4" customFormat="1" ht="11.25" x14ac:dyDescent="0.25">
      <c r="A2211" s="927"/>
      <c r="B2211" s="928"/>
      <c r="C2211" s="946"/>
      <c r="D2211" s="927"/>
      <c r="E2211" s="927"/>
      <c r="F2211" s="12" t="s">
        <v>1978</v>
      </c>
      <c r="G2211" s="80">
        <v>1</v>
      </c>
      <c r="H2211" s="927"/>
      <c r="I2211" s="15" t="s">
        <v>1960</v>
      </c>
      <c r="J2211" s="13" t="s">
        <v>2031</v>
      </c>
      <c r="K2211" s="945"/>
      <c r="L2211" s="943"/>
      <c r="M2211" s="943"/>
    </row>
    <row r="2212" spans="1:13" s="4" customFormat="1" ht="11.25" x14ac:dyDescent="0.25">
      <c r="A2212" s="927"/>
      <c r="B2212" s="928"/>
      <c r="C2212" s="946"/>
      <c r="D2212" s="927"/>
      <c r="E2212" s="927"/>
      <c r="F2212" s="12" t="s">
        <v>1956</v>
      </c>
      <c r="G2212" s="80">
        <v>1</v>
      </c>
      <c r="H2212" s="927"/>
      <c r="I2212" s="15" t="s">
        <v>1050</v>
      </c>
      <c r="J2212" s="13"/>
      <c r="K2212" s="945"/>
      <c r="L2212" s="943"/>
      <c r="M2212" s="943"/>
    </row>
    <row r="2213" spans="1:13" s="4" customFormat="1" ht="11.25" x14ac:dyDescent="0.25">
      <c r="A2213" s="927"/>
      <c r="B2213" s="928"/>
      <c r="C2213" s="946"/>
      <c r="D2213" s="927"/>
      <c r="E2213" s="927"/>
      <c r="F2213" s="12" t="s">
        <v>1980</v>
      </c>
      <c r="G2213" s="80">
        <v>1</v>
      </c>
      <c r="H2213" s="927"/>
      <c r="I2213" s="15" t="s">
        <v>1981</v>
      </c>
      <c r="J2213" s="13" t="s">
        <v>1982</v>
      </c>
      <c r="K2213" s="945"/>
      <c r="L2213" s="943"/>
      <c r="M2213" s="943"/>
    </row>
    <row r="2214" spans="1:13" s="4" customFormat="1" ht="11.25" x14ac:dyDescent="0.25">
      <c r="A2214" s="927"/>
      <c r="B2214" s="928"/>
      <c r="C2214" s="946"/>
      <c r="D2214" s="927"/>
      <c r="E2214" s="927"/>
      <c r="F2214" s="12" t="s">
        <v>1983</v>
      </c>
      <c r="G2214" s="80">
        <v>4</v>
      </c>
      <c r="H2214" s="927"/>
      <c r="I2214" s="15" t="s">
        <v>1954</v>
      </c>
      <c r="J2214" s="13" t="s">
        <v>1984</v>
      </c>
      <c r="K2214" s="945"/>
      <c r="L2214" s="943"/>
      <c r="M2214" s="943"/>
    </row>
    <row r="2215" spans="1:13" s="4" customFormat="1" ht="11.25" x14ac:dyDescent="0.25">
      <c r="A2215" s="927"/>
      <c r="B2215" s="928"/>
      <c r="C2215" s="946"/>
      <c r="D2215" s="927"/>
      <c r="E2215" s="927"/>
      <c r="F2215" s="12" t="s">
        <v>1985</v>
      </c>
      <c r="G2215" s="80">
        <v>4</v>
      </c>
      <c r="H2215" s="927"/>
      <c r="I2215" s="15" t="s">
        <v>1954</v>
      </c>
      <c r="J2215" s="13" t="s">
        <v>1984</v>
      </c>
      <c r="K2215" s="945"/>
      <c r="L2215" s="943"/>
      <c r="M2215" s="943"/>
    </row>
    <row r="2216" spans="1:13" s="4" customFormat="1" ht="11.25" x14ac:dyDescent="0.25">
      <c r="A2216" s="927"/>
      <c r="B2216" s="928"/>
      <c r="C2216" s="946"/>
      <c r="D2216" s="927"/>
      <c r="E2216" s="927"/>
      <c r="F2216" s="12" t="s">
        <v>1992</v>
      </c>
      <c r="G2216" s="80">
        <v>1</v>
      </c>
      <c r="H2216" s="927"/>
      <c r="I2216" s="15" t="s">
        <v>1954</v>
      </c>
      <c r="J2216" s="13" t="s">
        <v>1984</v>
      </c>
      <c r="K2216" s="945"/>
      <c r="L2216" s="943"/>
      <c r="M2216" s="943"/>
    </row>
    <row r="2217" spans="1:13" s="4" customFormat="1" ht="11.25" x14ac:dyDescent="0.25">
      <c r="A2217" s="927"/>
      <c r="B2217" s="928"/>
      <c r="C2217" s="946"/>
      <c r="D2217" s="927"/>
      <c r="E2217" s="927"/>
      <c r="F2217" s="12" t="s">
        <v>2010</v>
      </c>
      <c r="G2217" s="80">
        <v>1</v>
      </c>
      <c r="H2217" s="927"/>
      <c r="I2217" s="15" t="s">
        <v>1954</v>
      </c>
      <c r="J2217" s="13" t="s">
        <v>1991</v>
      </c>
      <c r="K2217" s="945"/>
      <c r="L2217" s="943"/>
      <c r="M2217" s="943"/>
    </row>
    <row r="2218" spans="1:13" s="4" customFormat="1" ht="11.25" x14ac:dyDescent="0.25">
      <c r="A2218" s="927"/>
      <c r="B2218" s="928"/>
      <c r="C2218" s="946"/>
      <c r="D2218" s="927"/>
      <c r="E2218" s="927"/>
      <c r="F2218" s="12" t="s">
        <v>2032</v>
      </c>
      <c r="G2218" s="80">
        <v>1</v>
      </c>
      <c r="H2218" s="927"/>
      <c r="I2218" s="15" t="s">
        <v>1987</v>
      </c>
      <c r="J2218" s="13">
        <v>649202</v>
      </c>
      <c r="K2218" s="945"/>
      <c r="L2218" s="943"/>
      <c r="M2218" s="943"/>
    </row>
    <row r="2219" spans="1:13" s="4" customFormat="1" ht="11.25" x14ac:dyDescent="0.25">
      <c r="A2219" s="927" t="s">
        <v>5173</v>
      </c>
      <c r="B2219" s="928" t="s">
        <v>1835</v>
      </c>
      <c r="C2219" s="946" t="s">
        <v>5827</v>
      </c>
      <c r="D2219" s="927" t="s">
        <v>6787</v>
      </c>
      <c r="E2219" s="927" t="s">
        <v>2528</v>
      </c>
      <c r="F2219" s="12" t="s">
        <v>2530</v>
      </c>
      <c r="G2219" s="80">
        <v>4</v>
      </c>
      <c r="H2219" s="927" t="s">
        <v>6682</v>
      </c>
      <c r="I2219" s="15" t="s">
        <v>1974</v>
      </c>
      <c r="J2219" s="13" t="s">
        <v>1975</v>
      </c>
      <c r="K2219" s="945">
        <v>1</v>
      </c>
      <c r="L2219" s="943"/>
      <c r="M2219" s="943"/>
    </row>
    <row r="2220" spans="1:13" s="4" customFormat="1" ht="11.25" x14ac:dyDescent="0.25">
      <c r="A2220" s="927"/>
      <c r="B2220" s="928"/>
      <c r="C2220" s="946"/>
      <c r="D2220" s="927"/>
      <c r="E2220" s="927"/>
      <c r="F2220" s="12" t="s">
        <v>2030</v>
      </c>
      <c r="G2220" s="80">
        <v>1</v>
      </c>
      <c r="H2220" s="927"/>
      <c r="I2220" s="15" t="s">
        <v>1954</v>
      </c>
      <c r="J2220" s="13" t="s">
        <v>1977</v>
      </c>
      <c r="K2220" s="945"/>
      <c r="L2220" s="943"/>
      <c r="M2220" s="943"/>
    </row>
    <row r="2221" spans="1:13" s="4" customFormat="1" ht="11.25" x14ac:dyDescent="0.25">
      <c r="A2221" s="927"/>
      <c r="B2221" s="928"/>
      <c r="C2221" s="946"/>
      <c r="D2221" s="927"/>
      <c r="E2221" s="927"/>
      <c r="F2221" s="12" t="s">
        <v>1956</v>
      </c>
      <c r="G2221" s="80">
        <v>1</v>
      </c>
      <c r="H2221" s="927"/>
      <c r="I2221" s="15" t="s">
        <v>1050</v>
      </c>
      <c r="J2221" s="13"/>
      <c r="K2221" s="945"/>
      <c r="L2221" s="943"/>
      <c r="M2221" s="943"/>
    </row>
    <row r="2222" spans="1:13" s="4" customFormat="1" ht="11.25" x14ac:dyDescent="0.25">
      <c r="A2222" s="927"/>
      <c r="B2222" s="928"/>
      <c r="C2222" s="946"/>
      <c r="D2222" s="927"/>
      <c r="E2222" s="927"/>
      <c r="F2222" s="12" t="s">
        <v>1978</v>
      </c>
      <c r="G2222" s="80">
        <v>1</v>
      </c>
      <c r="H2222" s="927"/>
      <c r="I2222" s="15" t="s">
        <v>1960</v>
      </c>
      <c r="J2222" s="13" t="s">
        <v>2031</v>
      </c>
      <c r="K2222" s="945"/>
      <c r="L2222" s="943"/>
      <c r="M2222" s="943"/>
    </row>
    <row r="2223" spans="1:13" s="4" customFormat="1" ht="11.25" x14ac:dyDescent="0.25">
      <c r="A2223" s="927"/>
      <c r="B2223" s="928"/>
      <c r="C2223" s="946"/>
      <c r="D2223" s="927"/>
      <c r="E2223" s="927"/>
      <c r="F2223" s="12" t="s">
        <v>1956</v>
      </c>
      <c r="G2223" s="80">
        <v>1</v>
      </c>
      <c r="H2223" s="927"/>
      <c r="I2223" s="15" t="s">
        <v>1050</v>
      </c>
      <c r="J2223" s="13"/>
      <c r="K2223" s="945"/>
      <c r="L2223" s="943"/>
      <c r="M2223" s="943"/>
    </row>
    <row r="2224" spans="1:13" s="4" customFormat="1" ht="11.25" x14ac:dyDescent="0.25">
      <c r="A2224" s="927"/>
      <c r="B2224" s="928"/>
      <c r="C2224" s="946"/>
      <c r="D2224" s="927"/>
      <c r="E2224" s="927"/>
      <c r="F2224" s="12" t="s">
        <v>1980</v>
      </c>
      <c r="G2224" s="80">
        <v>1</v>
      </c>
      <c r="H2224" s="927"/>
      <c r="I2224" s="15" t="s">
        <v>1981</v>
      </c>
      <c r="J2224" s="13" t="s">
        <v>1982</v>
      </c>
      <c r="K2224" s="945"/>
      <c r="L2224" s="943"/>
      <c r="M2224" s="943"/>
    </row>
    <row r="2225" spans="1:13" s="4" customFormat="1" ht="11.25" x14ac:dyDescent="0.25">
      <c r="A2225" s="927"/>
      <c r="B2225" s="928"/>
      <c r="C2225" s="946"/>
      <c r="D2225" s="927"/>
      <c r="E2225" s="927"/>
      <c r="F2225" s="12" t="s">
        <v>1983</v>
      </c>
      <c r="G2225" s="80">
        <v>5</v>
      </c>
      <c r="H2225" s="927"/>
      <c r="I2225" s="15" t="s">
        <v>1954</v>
      </c>
      <c r="J2225" s="13" t="s">
        <v>1984</v>
      </c>
      <c r="K2225" s="945"/>
      <c r="L2225" s="943"/>
      <c r="M2225" s="943"/>
    </row>
    <row r="2226" spans="1:13" s="4" customFormat="1" ht="11.25" x14ac:dyDescent="0.25">
      <c r="A2226" s="927"/>
      <c r="B2226" s="928"/>
      <c r="C2226" s="946"/>
      <c r="D2226" s="927"/>
      <c r="E2226" s="927"/>
      <c r="F2226" s="12" t="s">
        <v>2034</v>
      </c>
      <c r="G2226" s="80">
        <v>2</v>
      </c>
      <c r="H2226" s="927"/>
      <c r="I2226" s="15" t="s">
        <v>1954</v>
      </c>
      <c r="J2226" s="13" t="s">
        <v>1991</v>
      </c>
      <c r="K2226" s="945"/>
      <c r="L2226" s="943"/>
      <c r="M2226" s="943"/>
    </row>
    <row r="2227" spans="1:13" s="4" customFormat="1" ht="11.25" x14ac:dyDescent="0.25">
      <c r="A2227" s="927"/>
      <c r="B2227" s="928"/>
      <c r="C2227" s="946"/>
      <c r="D2227" s="927"/>
      <c r="E2227" s="927"/>
      <c r="F2227" s="12" t="s">
        <v>1985</v>
      </c>
      <c r="G2227" s="80">
        <v>2</v>
      </c>
      <c r="H2227" s="927"/>
      <c r="I2227" s="15" t="s">
        <v>1954</v>
      </c>
      <c r="J2227" s="13" t="s">
        <v>1984</v>
      </c>
      <c r="K2227" s="945"/>
      <c r="L2227" s="943"/>
      <c r="M2227" s="943"/>
    </row>
    <row r="2228" spans="1:13" s="4" customFormat="1" ht="11.25" x14ac:dyDescent="0.25">
      <c r="A2228" s="927"/>
      <c r="B2228" s="928"/>
      <c r="C2228" s="946"/>
      <c r="D2228" s="927"/>
      <c r="E2228" s="927"/>
      <c r="F2228" s="12" t="s">
        <v>2010</v>
      </c>
      <c r="G2228" s="80">
        <v>2</v>
      </c>
      <c r="H2228" s="927"/>
      <c r="I2228" s="15" t="s">
        <v>1954</v>
      </c>
      <c r="J2228" s="13" t="s">
        <v>1991</v>
      </c>
      <c r="K2228" s="945"/>
      <c r="L2228" s="943"/>
      <c r="M2228" s="943"/>
    </row>
    <row r="2229" spans="1:13" s="4" customFormat="1" ht="11.25" x14ac:dyDescent="0.25">
      <c r="A2229" s="927"/>
      <c r="B2229" s="928"/>
      <c r="C2229" s="946"/>
      <c r="D2229" s="927"/>
      <c r="E2229" s="927"/>
      <c r="F2229" s="12" t="s">
        <v>2531</v>
      </c>
      <c r="G2229" s="80">
        <v>1</v>
      </c>
      <c r="H2229" s="927"/>
      <c r="I2229" s="15" t="s">
        <v>1987</v>
      </c>
      <c r="J2229" s="13">
        <v>649204</v>
      </c>
      <c r="K2229" s="945"/>
      <c r="L2229" s="943"/>
      <c r="M2229" s="943"/>
    </row>
    <row r="2230" spans="1:13" s="4" customFormat="1" ht="11.25" x14ac:dyDescent="0.25">
      <c r="A2230" s="927"/>
      <c r="B2230" s="928"/>
      <c r="C2230" s="946"/>
      <c r="D2230" s="927"/>
      <c r="E2230" s="927"/>
      <c r="F2230" s="12" t="s">
        <v>1993</v>
      </c>
      <c r="G2230" s="80">
        <v>1</v>
      </c>
      <c r="H2230" s="927"/>
      <c r="I2230" s="15" t="s">
        <v>1118</v>
      </c>
      <c r="J2230" s="13" t="s">
        <v>1994</v>
      </c>
      <c r="K2230" s="945"/>
      <c r="L2230" s="943"/>
      <c r="M2230" s="943"/>
    </row>
    <row r="2231" spans="1:13" s="4" customFormat="1" ht="11.25" x14ac:dyDescent="0.25">
      <c r="A2231" s="927"/>
      <c r="B2231" s="928"/>
      <c r="C2231" s="946"/>
      <c r="D2231" s="927"/>
      <c r="E2231" s="927"/>
      <c r="F2231" s="12" t="s">
        <v>2532</v>
      </c>
      <c r="G2231" s="80">
        <v>1</v>
      </c>
      <c r="H2231" s="927"/>
      <c r="I2231" s="15" t="s">
        <v>1974</v>
      </c>
      <c r="J2231" s="13" t="s">
        <v>1975</v>
      </c>
      <c r="K2231" s="945"/>
      <c r="L2231" s="943"/>
      <c r="M2231" s="943"/>
    </row>
    <row r="2232" spans="1:13" s="4" customFormat="1" ht="11.25" x14ac:dyDescent="0.25">
      <c r="A2232" s="927"/>
      <c r="B2232" s="928"/>
      <c r="C2232" s="946"/>
      <c r="D2232" s="927"/>
      <c r="E2232" s="927"/>
      <c r="F2232" s="12" t="s">
        <v>2533</v>
      </c>
      <c r="G2232" s="80">
        <v>1</v>
      </c>
      <c r="H2232" s="927"/>
      <c r="I2232" s="15" t="s">
        <v>1974</v>
      </c>
      <c r="J2232" s="13" t="s">
        <v>1975</v>
      </c>
      <c r="K2232" s="945"/>
      <c r="L2232" s="943"/>
      <c r="M2232" s="943"/>
    </row>
    <row r="2233" spans="1:13" s="4" customFormat="1" ht="11.25" x14ac:dyDescent="0.25">
      <c r="A2233" s="927"/>
      <c r="B2233" s="928"/>
      <c r="C2233" s="946"/>
      <c r="D2233" s="927"/>
      <c r="E2233" s="927"/>
      <c r="F2233" s="12" t="s">
        <v>2534</v>
      </c>
      <c r="G2233" s="80">
        <v>1</v>
      </c>
      <c r="H2233" s="927"/>
      <c r="I2233" s="15" t="s">
        <v>1974</v>
      </c>
      <c r="J2233" s="13" t="s">
        <v>1975</v>
      </c>
      <c r="K2233" s="945"/>
      <c r="L2233" s="943"/>
      <c r="M2233" s="943"/>
    </row>
    <row r="2234" spans="1:13" s="4" customFormat="1" ht="11.25" x14ac:dyDescent="0.25">
      <c r="A2234" s="927"/>
      <c r="B2234" s="928"/>
      <c r="C2234" s="946"/>
      <c r="D2234" s="927"/>
      <c r="E2234" s="927"/>
      <c r="F2234" s="12" t="s">
        <v>2535</v>
      </c>
      <c r="G2234" s="80">
        <v>1</v>
      </c>
      <c r="H2234" s="927"/>
      <c r="I2234" s="15" t="s">
        <v>1974</v>
      </c>
      <c r="J2234" s="13" t="s">
        <v>1975</v>
      </c>
      <c r="K2234" s="945"/>
      <c r="L2234" s="943"/>
      <c r="M2234" s="943"/>
    </row>
    <row r="2235" spans="1:13" s="4" customFormat="1" ht="11.25" x14ac:dyDescent="0.25">
      <c r="A2235" s="927" t="s">
        <v>5174</v>
      </c>
      <c r="B2235" s="928" t="s">
        <v>1835</v>
      </c>
      <c r="C2235" s="946" t="s">
        <v>5827</v>
      </c>
      <c r="D2235" s="927" t="s">
        <v>6786</v>
      </c>
      <c r="E2235" s="927" t="s">
        <v>5827</v>
      </c>
      <c r="F2235" s="12" t="s">
        <v>2038</v>
      </c>
      <c r="G2235" s="80">
        <v>3</v>
      </c>
      <c r="H2235" s="927" t="s">
        <v>6682</v>
      </c>
      <c r="I2235" s="15" t="s">
        <v>1050</v>
      </c>
      <c r="J2235" s="13"/>
      <c r="K2235" s="945">
        <v>1</v>
      </c>
      <c r="L2235" s="943"/>
      <c r="M2235" s="943"/>
    </row>
    <row r="2236" spans="1:13" s="4" customFormat="1" ht="11.25" x14ac:dyDescent="0.25">
      <c r="A2236" s="927"/>
      <c r="B2236" s="928"/>
      <c r="C2236" s="946"/>
      <c r="D2236" s="927"/>
      <c r="E2236" s="927"/>
      <c r="F2236" s="12" t="s">
        <v>2536</v>
      </c>
      <c r="G2236" s="80">
        <v>1</v>
      </c>
      <c r="H2236" s="927"/>
      <c r="I2236" s="15" t="s">
        <v>1954</v>
      </c>
      <c r="J2236" s="13"/>
      <c r="K2236" s="945"/>
      <c r="L2236" s="943"/>
      <c r="M2236" s="943"/>
    </row>
    <row r="2237" spans="1:13" s="4" customFormat="1" ht="11.25" x14ac:dyDescent="0.25">
      <c r="A2237" s="927"/>
      <c r="B2237" s="928"/>
      <c r="C2237" s="946"/>
      <c r="D2237" s="927"/>
      <c r="E2237" s="927"/>
      <c r="F2237" s="12" t="s">
        <v>1983</v>
      </c>
      <c r="G2237" s="80">
        <v>1</v>
      </c>
      <c r="H2237" s="927"/>
      <c r="I2237" s="15" t="s">
        <v>1954</v>
      </c>
      <c r="J2237" s="13" t="s">
        <v>1984</v>
      </c>
      <c r="K2237" s="945"/>
      <c r="L2237" s="943"/>
      <c r="M2237" s="943"/>
    </row>
    <row r="2238" spans="1:13" s="4" customFormat="1" ht="11.25" x14ac:dyDescent="0.25">
      <c r="A2238" s="927"/>
      <c r="B2238" s="928"/>
      <c r="C2238" s="946"/>
      <c r="D2238" s="927"/>
      <c r="E2238" s="927"/>
      <c r="F2238" s="12" t="s">
        <v>2537</v>
      </c>
      <c r="G2238" s="80">
        <v>1</v>
      </c>
      <c r="H2238" s="927"/>
      <c r="I2238" s="15" t="s">
        <v>1954</v>
      </c>
      <c r="J2238" s="13" t="s">
        <v>1991</v>
      </c>
      <c r="K2238" s="945"/>
      <c r="L2238" s="943"/>
      <c r="M2238" s="943"/>
    </row>
    <row r="2239" spans="1:13" s="4" customFormat="1" ht="11.25" x14ac:dyDescent="0.25">
      <c r="A2239" s="927" t="s">
        <v>5175</v>
      </c>
      <c r="B2239" s="928" t="s">
        <v>1835</v>
      </c>
      <c r="C2239" s="946" t="s">
        <v>5827</v>
      </c>
      <c r="D2239" s="927" t="s">
        <v>6786</v>
      </c>
      <c r="E2239" s="927" t="s">
        <v>5827</v>
      </c>
      <c r="F2239" s="12" t="s">
        <v>2042</v>
      </c>
      <c r="G2239" s="80">
        <v>2</v>
      </c>
      <c r="H2239" s="927" t="s">
        <v>6682</v>
      </c>
      <c r="I2239" s="15" t="s">
        <v>1050</v>
      </c>
      <c r="J2239" s="13"/>
      <c r="K2239" s="945">
        <v>1</v>
      </c>
      <c r="L2239" s="943"/>
      <c r="M2239" s="943"/>
    </row>
    <row r="2240" spans="1:13" s="4" customFormat="1" ht="11.25" x14ac:dyDescent="0.25">
      <c r="A2240" s="927"/>
      <c r="B2240" s="928"/>
      <c r="C2240" s="946"/>
      <c r="D2240" s="927"/>
      <c r="E2240" s="927"/>
      <c r="F2240" s="12" t="s">
        <v>2052</v>
      </c>
      <c r="G2240" s="80">
        <v>1</v>
      </c>
      <c r="H2240" s="927"/>
      <c r="I2240" s="15" t="s">
        <v>1954</v>
      </c>
      <c r="J2240" s="13" t="s">
        <v>1977</v>
      </c>
      <c r="K2240" s="945"/>
      <c r="L2240" s="943"/>
      <c r="M2240" s="943"/>
    </row>
    <row r="2241" spans="1:13" s="4" customFormat="1" ht="11.25" x14ac:dyDescent="0.25">
      <c r="A2241" s="927"/>
      <c r="B2241" s="928"/>
      <c r="C2241" s="946"/>
      <c r="D2241" s="927"/>
      <c r="E2241" s="927"/>
      <c r="F2241" s="12" t="s">
        <v>1956</v>
      </c>
      <c r="G2241" s="80">
        <v>1</v>
      </c>
      <c r="H2241" s="927"/>
      <c r="I2241" s="15" t="s">
        <v>1050</v>
      </c>
      <c r="J2241" s="13"/>
      <c r="K2241" s="945"/>
      <c r="L2241" s="943"/>
      <c r="M2241" s="943"/>
    </row>
    <row r="2242" spans="1:13" s="4" customFormat="1" ht="11.25" x14ac:dyDescent="0.25">
      <c r="A2242" s="927"/>
      <c r="B2242" s="928"/>
      <c r="C2242" s="946"/>
      <c r="D2242" s="927"/>
      <c r="E2242" s="927"/>
      <c r="F2242" s="12" t="s">
        <v>1980</v>
      </c>
      <c r="G2242" s="80">
        <v>1</v>
      </c>
      <c r="H2242" s="927"/>
      <c r="I2242" s="15" t="s">
        <v>1981</v>
      </c>
      <c r="J2242" s="13" t="s">
        <v>1982</v>
      </c>
      <c r="K2242" s="945"/>
      <c r="L2242" s="943"/>
      <c r="M2242" s="943"/>
    </row>
    <row r="2243" spans="1:13" s="4" customFormat="1" ht="11.25" x14ac:dyDescent="0.25">
      <c r="A2243" s="927"/>
      <c r="B2243" s="928"/>
      <c r="C2243" s="946"/>
      <c r="D2243" s="927"/>
      <c r="E2243" s="927"/>
      <c r="F2243" s="12" t="s">
        <v>1985</v>
      </c>
      <c r="G2243" s="80">
        <v>5</v>
      </c>
      <c r="H2243" s="927"/>
      <c r="I2243" s="15" t="s">
        <v>1954</v>
      </c>
      <c r="J2243" s="13" t="s">
        <v>1984</v>
      </c>
      <c r="K2243" s="945"/>
      <c r="L2243" s="943"/>
      <c r="M2243" s="943"/>
    </row>
    <row r="2244" spans="1:13" s="4" customFormat="1" ht="11.25" x14ac:dyDescent="0.25">
      <c r="A2244" s="927"/>
      <c r="B2244" s="928"/>
      <c r="C2244" s="946"/>
      <c r="D2244" s="927"/>
      <c r="E2244" s="927"/>
      <c r="F2244" s="12" t="s">
        <v>1976</v>
      </c>
      <c r="G2244" s="80">
        <v>1</v>
      </c>
      <c r="H2244" s="927"/>
      <c r="I2244" s="15" t="s">
        <v>1954</v>
      </c>
      <c r="J2244" s="13" t="s">
        <v>1977</v>
      </c>
      <c r="K2244" s="945"/>
      <c r="L2244" s="943"/>
      <c r="M2244" s="943"/>
    </row>
    <row r="2245" spans="1:13" s="4" customFormat="1" ht="11.25" x14ac:dyDescent="0.25">
      <c r="A2245" s="927"/>
      <c r="B2245" s="928"/>
      <c r="C2245" s="946"/>
      <c r="D2245" s="927"/>
      <c r="E2245" s="927"/>
      <c r="F2245" s="12" t="s">
        <v>1956</v>
      </c>
      <c r="G2245" s="80">
        <v>1</v>
      </c>
      <c r="H2245" s="927"/>
      <c r="I2245" s="15" t="s">
        <v>1050</v>
      </c>
      <c r="J2245" s="13"/>
      <c r="K2245" s="945"/>
      <c r="L2245" s="943"/>
      <c r="M2245" s="943"/>
    </row>
    <row r="2246" spans="1:13" s="4" customFormat="1" ht="11.25" x14ac:dyDescent="0.25">
      <c r="A2246" s="927"/>
      <c r="B2246" s="928"/>
      <c r="C2246" s="946"/>
      <c r="D2246" s="927"/>
      <c r="E2246" s="927"/>
      <c r="F2246" s="12" t="s">
        <v>1978</v>
      </c>
      <c r="G2246" s="80">
        <v>1</v>
      </c>
      <c r="H2246" s="927"/>
      <c r="I2246" s="15" t="s">
        <v>1960</v>
      </c>
      <c r="J2246" s="13" t="s">
        <v>1979</v>
      </c>
      <c r="K2246" s="945"/>
      <c r="L2246" s="943"/>
      <c r="M2246" s="943"/>
    </row>
    <row r="2247" spans="1:13" s="4" customFormat="1" ht="11.25" x14ac:dyDescent="0.25">
      <c r="A2247" s="927"/>
      <c r="B2247" s="928"/>
      <c r="C2247" s="946"/>
      <c r="D2247" s="927"/>
      <c r="E2247" s="927"/>
      <c r="F2247" s="12" t="s">
        <v>1956</v>
      </c>
      <c r="G2247" s="80">
        <v>1</v>
      </c>
      <c r="H2247" s="927"/>
      <c r="I2247" s="15" t="s">
        <v>1050</v>
      </c>
      <c r="J2247" s="13"/>
      <c r="K2247" s="945"/>
      <c r="L2247" s="943"/>
      <c r="M2247" s="943"/>
    </row>
    <row r="2248" spans="1:13" s="4" customFormat="1" ht="11.25" x14ac:dyDescent="0.25">
      <c r="A2248" s="927"/>
      <c r="B2248" s="928"/>
      <c r="C2248" s="946"/>
      <c r="D2248" s="927"/>
      <c r="E2248" s="927"/>
      <c r="F2248" s="12" t="s">
        <v>1980</v>
      </c>
      <c r="G2248" s="80">
        <v>1</v>
      </c>
      <c r="H2248" s="927"/>
      <c r="I2248" s="15" t="s">
        <v>1981</v>
      </c>
      <c r="J2248" s="13" t="s">
        <v>1982</v>
      </c>
      <c r="K2248" s="945"/>
      <c r="L2248" s="943"/>
      <c r="M2248" s="943"/>
    </row>
    <row r="2249" spans="1:13" s="4" customFormat="1" ht="11.25" x14ac:dyDescent="0.25">
      <c r="A2249" s="927"/>
      <c r="B2249" s="928"/>
      <c r="C2249" s="946"/>
      <c r="D2249" s="927"/>
      <c r="E2249" s="927"/>
      <c r="F2249" s="12" t="s">
        <v>1983</v>
      </c>
      <c r="G2249" s="80">
        <v>6</v>
      </c>
      <c r="H2249" s="927"/>
      <c r="I2249" s="15" t="s">
        <v>1954</v>
      </c>
      <c r="J2249" s="13" t="s">
        <v>1984</v>
      </c>
      <c r="K2249" s="945"/>
      <c r="L2249" s="943"/>
      <c r="M2249" s="943"/>
    </row>
    <row r="2250" spans="1:13" s="4" customFormat="1" ht="11.25" x14ac:dyDescent="0.25">
      <c r="A2250" s="927"/>
      <c r="B2250" s="928"/>
      <c r="C2250" s="946"/>
      <c r="D2250" s="927"/>
      <c r="E2250" s="927"/>
      <c r="F2250" s="12" t="s">
        <v>1985</v>
      </c>
      <c r="G2250" s="80">
        <v>24</v>
      </c>
      <c r="H2250" s="927"/>
      <c r="I2250" s="15" t="s">
        <v>1954</v>
      </c>
      <c r="J2250" s="13" t="s">
        <v>1984</v>
      </c>
      <c r="K2250" s="945"/>
      <c r="L2250" s="943"/>
      <c r="M2250" s="943"/>
    </row>
    <row r="2251" spans="1:13" s="4" customFormat="1" ht="11.25" x14ac:dyDescent="0.25">
      <c r="A2251" s="927"/>
      <c r="B2251" s="928"/>
      <c r="C2251" s="946"/>
      <c r="D2251" s="927"/>
      <c r="E2251" s="927"/>
      <c r="F2251" s="12" t="s">
        <v>1986</v>
      </c>
      <c r="G2251" s="80">
        <v>1</v>
      </c>
      <c r="H2251" s="927"/>
      <c r="I2251" s="15" t="s">
        <v>1987</v>
      </c>
      <c r="J2251" s="13">
        <v>649208</v>
      </c>
      <c r="K2251" s="945"/>
      <c r="L2251" s="943"/>
      <c r="M2251" s="943"/>
    </row>
    <row r="2252" spans="1:13" s="4" customFormat="1" ht="11.25" x14ac:dyDescent="0.25">
      <c r="A2252" s="927"/>
      <c r="B2252" s="928"/>
      <c r="C2252" s="946"/>
      <c r="D2252" s="927"/>
      <c r="E2252" s="927"/>
      <c r="F2252" s="12" t="s">
        <v>1988</v>
      </c>
      <c r="G2252" s="80">
        <v>1</v>
      </c>
      <c r="H2252" s="927"/>
      <c r="I2252" s="15" t="s">
        <v>1954</v>
      </c>
      <c r="J2252" s="13" t="s">
        <v>1977</v>
      </c>
      <c r="K2252" s="945"/>
      <c r="L2252" s="943"/>
      <c r="M2252" s="943"/>
    </row>
    <row r="2253" spans="1:13" s="4" customFormat="1" ht="11.25" x14ac:dyDescent="0.25">
      <c r="A2253" s="927"/>
      <c r="B2253" s="928"/>
      <c r="C2253" s="946"/>
      <c r="D2253" s="927"/>
      <c r="E2253" s="927"/>
      <c r="F2253" s="12" t="s">
        <v>1956</v>
      </c>
      <c r="G2253" s="80">
        <v>1</v>
      </c>
      <c r="H2253" s="927"/>
      <c r="I2253" s="15" t="s">
        <v>1050</v>
      </c>
      <c r="J2253" s="13"/>
      <c r="K2253" s="945"/>
      <c r="L2253" s="943"/>
      <c r="M2253" s="943"/>
    </row>
    <row r="2254" spans="1:13" s="4" customFormat="1" ht="11.25" x14ac:dyDescent="0.25">
      <c r="A2254" s="927"/>
      <c r="B2254" s="928"/>
      <c r="C2254" s="946"/>
      <c r="D2254" s="927"/>
      <c r="E2254" s="927"/>
      <c r="F2254" s="12" t="s">
        <v>1978</v>
      </c>
      <c r="G2254" s="80">
        <v>1</v>
      </c>
      <c r="H2254" s="927"/>
      <c r="I2254" s="15" t="s">
        <v>1960</v>
      </c>
      <c r="J2254" s="13" t="s">
        <v>1979</v>
      </c>
      <c r="K2254" s="945"/>
      <c r="L2254" s="943"/>
      <c r="M2254" s="943"/>
    </row>
    <row r="2255" spans="1:13" s="4" customFormat="1" ht="11.25" x14ac:dyDescent="0.25">
      <c r="A2255" s="927"/>
      <c r="B2255" s="928"/>
      <c r="C2255" s="946"/>
      <c r="D2255" s="927"/>
      <c r="E2255" s="927"/>
      <c r="F2255" s="12" t="s">
        <v>1956</v>
      </c>
      <c r="G2255" s="80">
        <v>1</v>
      </c>
      <c r="H2255" s="927"/>
      <c r="I2255" s="15" t="s">
        <v>1050</v>
      </c>
      <c r="J2255" s="13"/>
      <c r="K2255" s="945"/>
      <c r="L2255" s="943"/>
      <c r="M2255" s="943"/>
    </row>
    <row r="2256" spans="1:13" s="4" customFormat="1" ht="11.25" x14ac:dyDescent="0.25">
      <c r="A2256" s="927"/>
      <c r="B2256" s="928"/>
      <c r="C2256" s="946"/>
      <c r="D2256" s="927"/>
      <c r="E2256" s="927"/>
      <c r="F2256" s="12" t="s">
        <v>1980</v>
      </c>
      <c r="G2256" s="80">
        <v>1</v>
      </c>
      <c r="H2256" s="927"/>
      <c r="I2256" s="15" t="s">
        <v>1981</v>
      </c>
      <c r="J2256" s="13" t="s">
        <v>1982</v>
      </c>
      <c r="K2256" s="945"/>
      <c r="L2256" s="943"/>
      <c r="M2256" s="943"/>
    </row>
    <row r="2257" spans="1:13" s="4" customFormat="1" ht="11.25" x14ac:dyDescent="0.25">
      <c r="A2257" s="927"/>
      <c r="B2257" s="928"/>
      <c r="C2257" s="946"/>
      <c r="D2257" s="927"/>
      <c r="E2257" s="927"/>
      <c r="F2257" s="12" t="s">
        <v>1989</v>
      </c>
      <c r="G2257" s="80">
        <v>1</v>
      </c>
      <c r="H2257" s="927"/>
      <c r="I2257" s="15" t="s">
        <v>1987</v>
      </c>
      <c r="J2257" s="13">
        <v>684064</v>
      </c>
      <c r="K2257" s="945"/>
      <c r="L2257" s="943"/>
      <c r="M2257" s="943"/>
    </row>
    <row r="2258" spans="1:13" s="4" customFormat="1" ht="11.25" x14ac:dyDescent="0.25">
      <c r="A2258" s="927"/>
      <c r="B2258" s="928"/>
      <c r="C2258" s="946"/>
      <c r="D2258" s="927"/>
      <c r="E2258" s="927"/>
      <c r="F2258" s="12" t="s">
        <v>1983</v>
      </c>
      <c r="G2258" s="80">
        <v>12</v>
      </c>
      <c r="H2258" s="927"/>
      <c r="I2258" s="15" t="s">
        <v>1954</v>
      </c>
      <c r="J2258" s="13" t="s">
        <v>1984</v>
      </c>
      <c r="K2258" s="945"/>
      <c r="L2258" s="943"/>
      <c r="M2258" s="943"/>
    </row>
    <row r="2259" spans="1:13" s="4" customFormat="1" ht="11.25" x14ac:dyDescent="0.25">
      <c r="A2259" s="927"/>
      <c r="B2259" s="928"/>
      <c r="C2259" s="946"/>
      <c r="D2259" s="927"/>
      <c r="E2259" s="927"/>
      <c r="F2259" s="12" t="s">
        <v>1985</v>
      </c>
      <c r="G2259" s="80">
        <v>6</v>
      </c>
      <c r="H2259" s="927"/>
      <c r="I2259" s="15" t="s">
        <v>1954</v>
      </c>
      <c r="J2259" s="13" t="s">
        <v>1984</v>
      </c>
      <c r="K2259" s="945"/>
      <c r="L2259" s="943"/>
      <c r="M2259" s="943"/>
    </row>
    <row r="2260" spans="1:13" s="4" customFormat="1" ht="11.25" x14ac:dyDescent="0.25">
      <c r="A2260" s="927"/>
      <c r="B2260" s="928"/>
      <c r="C2260" s="946"/>
      <c r="D2260" s="927"/>
      <c r="E2260" s="927"/>
      <c r="F2260" s="12" t="s">
        <v>1986</v>
      </c>
      <c r="G2260" s="80">
        <v>1</v>
      </c>
      <c r="H2260" s="927"/>
      <c r="I2260" s="15" t="s">
        <v>1987</v>
      </c>
      <c r="J2260" s="13">
        <v>649208</v>
      </c>
      <c r="K2260" s="945"/>
      <c r="L2260" s="943"/>
      <c r="M2260" s="943"/>
    </row>
    <row r="2261" spans="1:13" s="4" customFormat="1" ht="11.25" x14ac:dyDescent="0.25">
      <c r="A2261" s="927"/>
      <c r="B2261" s="928"/>
      <c r="C2261" s="946"/>
      <c r="D2261" s="927"/>
      <c r="E2261" s="927"/>
      <c r="F2261" s="12" t="s">
        <v>1993</v>
      </c>
      <c r="G2261" s="80">
        <v>1</v>
      </c>
      <c r="H2261" s="927"/>
      <c r="I2261" s="15" t="s">
        <v>1118</v>
      </c>
      <c r="J2261" s="13" t="s">
        <v>1994</v>
      </c>
      <c r="K2261" s="945"/>
      <c r="L2261" s="943"/>
      <c r="M2261" s="943"/>
    </row>
    <row r="2262" spans="1:13" s="4" customFormat="1" ht="11.25" x14ac:dyDescent="0.25">
      <c r="A2262" s="927"/>
      <c r="B2262" s="928"/>
      <c r="C2262" s="946"/>
      <c r="D2262" s="927"/>
      <c r="E2262" s="927"/>
      <c r="F2262" s="12" t="s">
        <v>1976</v>
      </c>
      <c r="G2262" s="80">
        <v>1</v>
      </c>
      <c r="H2262" s="927"/>
      <c r="I2262" s="15" t="s">
        <v>1954</v>
      </c>
      <c r="J2262" s="13" t="s">
        <v>1977</v>
      </c>
      <c r="K2262" s="945"/>
      <c r="L2262" s="943"/>
      <c r="M2262" s="943"/>
    </row>
    <row r="2263" spans="1:13" s="4" customFormat="1" ht="11.25" x14ac:dyDescent="0.25">
      <c r="A2263" s="927"/>
      <c r="B2263" s="928"/>
      <c r="C2263" s="946"/>
      <c r="D2263" s="927"/>
      <c r="E2263" s="927"/>
      <c r="F2263" s="12" t="s">
        <v>1956</v>
      </c>
      <c r="G2263" s="80">
        <v>1</v>
      </c>
      <c r="H2263" s="927"/>
      <c r="I2263" s="15" t="s">
        <v>1050</v>
      </c>
      <c r="J2263" s="13"/>
      <c r="K2263" s="945"/>
      <c r="L2263" s="943"/>
      <c r="M2263" s="943"/>
    </row>
    <row r="2264" spans="1:13" s="4" customFormat="1" ht="11.25" x14ac:dyDescent="0.25">
      <c r="A2264" s="927"/>
      <c r="B2264" s="928"/>
      <c r="C2264" s="946"/>
      <c r="D2264" s="927"/>
      <c r="E2264" s="927"/>
      <c r="F2264" s="12" t="s">
        <v>1978</v>
      </c>
      <c r="G2264" s="80">
        <v>1</v>
      </c>
      <c r="H2264" s="927"/>
      <c r="I2264" s="15" t="s">
        <v>1960</v>
      </c>
      <c r="J2264" s="13" t="s">
        <v>1979</v>
      </c>
      <c r="K2264" s="945"/>
      <c r="L2264" s="943"/>
      <c r="M2264" s="943"/>
    </row>
    <row r="2265" spans="1:13" s="4" customFormat="1" ht="11.25" x14ac:dyDescent="0.25">
      <c r="A2265" s="927"/>
      <c r="B2265" s="928"/>
      <c r="C2265" s="946"/>
      <c r="D2265" s="927"/>
      <c r="E2265" s="927"/>
      <c r="F2265" s="12" t="s">
        <v>1956</v>
      </c>
      <c r="G2265" s="80">
        <v>1</v>
      </c>
      <c r="H2265" s="927"/>
      <c r="I2265" s="15" t="s">
        <v>1050</v>
      </c>
      <c r="J2265" s="13"/>
      <c r="K2265" s="945"/>
      <c r="L2265" s="943"/>
      <c r="M2265" s="943"/>
    </row>
    <row r="2266" spans="1:13" s="4" customFormat="1" ht="11.25" x14ac:dyDescent="0.25">
      <c r="A2266" s="927"/>
      <c r="B2266" s="928"/>
      <c r="C2266" s="946"/>
      <c r="D2266" s="927"/>
      <c r="E2266" s="927"/>
      <c r="F2266" s="12" t="s">
        <v>1980</v>
      </c>
      <c r="G2266" s="80">
        <v>1</v>
      </c>
      <c r="H2266" s="927"/>
      <c r="I2266" s="15" t="s">
        <v>1981</v>
      </c>
      <c r="J2266" s="13" t="s">
        <v>1982</v>
      </c>
      <c r="K2266" s="945"/>
      <c r="L2266" s="943"/>
      <c r="M2266" s="943"/>
    </row>
    <row r="2267" spans="1:13" s="4" customFormat="1" ht="11.25" x14ac:dyDescent="0.25">
      <c r="A2267" s="927"/>
      <c r="B2267" s="928"/>
      <c r="C2267" s="946"/>
      <c r="D2267" s="927"/>
      <c r="E2267" s="927"/>
      <c r="F2267" s="12" t="s">
        <v>1983</v>
      </c>
      <c r="G2267" s="80">
        <v>5</v>
      </c>
      <c r="H2267" s="927"/>
      <c r="I2267" s="15" t="s">
        <v>1954</v>
      </c>
      <c r="J2267" s="13" t="s">
        <v>1984</v>
      </c>
      <c r="K2267" s="945"/>
      <c r="L2267" s="943"/>
      <c r="M2267" s="943"/>
    </row>
    <row r="2268" spans="1:13" s="4" customFormat="1" ht="11.25" x14ac:dyDescent="0.25">
      <c r="A2268" s="927"/>
      <c r="B2268" s="928"/>
      <c r="C2268" s="946"/>
      <c r="D2268" s="927"/>
      <c r="E2268" s="927"/>
      <c r="F2268" s="12" t="s">
        <v>1985</v>
      </c>
      <c r="G2268" s="80">
        <v>8</v>
      </c>
      <c r="H2268" s="927"/>
      <c r="I2268" s="15" t="s">
        <v>1954</v>
      </c>
      <c r="J2268" s="13" t="s">
        <v>1984</v>
      </c>
      <c r="K2268" s="945"/>
      <c r="L2268" s="943"/>
      <c r="M2268" s="943"/>
    </row>
    <row r="2269" spans="1:13" s="4" customFormat="1" ht="11.25" x14ac:dyDescent="0.25">
      <c r="A2269" s="927" t="s">
        <v>5176</v>
      </c>
      <c r="B2269" s="928" t="s">
        <v>1835</v>
      </c>
      <c r="C2269" s="946" t="s">
        <v>5827</v>
      </c>
      <c r="D2269" s="927" t="s">
        <v>7013</v>
      </c>
      <c r="E2269" s="927" t="s">
        <v>5083</v>
      </c>
      <c r="F2269" s="12" t="s">
        <v>2538</v>
      </c>
      <c r="G2269" s="80">
        <v>1</v>
      </c>
      <c r="H2269" s="927" t="s">
        <v>6682</v>
      </c>
      <c r="I2269" s="15" t="s">
        <v>1974</v>
      </c>
      <c r="J2269" s="13" t="s">
        <v>1975</v>
      </c>
      <c r="K2269" s="945">
        <v>1</v>
      </c>
      <c r="L2269" s="943"/>
      <c r="M2269" s="943"/>
    </row>
    <row r="2270" spans="1:13" s="4" customFormat="1" ht="11.25" x14ac:dyDescent="0.25">
      <c r="A2270" s="927"/>
      <c r="B2270" s="928"/>
      <c r="C2270" s="946"/>
      <c r="D2270" s="927"/>
      <c r="E2270" s="927"/>
      <c r="F2270" s="12" t="s">
        <v>2014</v>
      </c>
      <c r="G2270" s="80">
        <v>1</v>
      </c>
      <c r="H2270" s="927"/>
      <c r="I2270" s="15" t="s">
        <v>1954</v>
      </c>
      <c r="J2270" s="13" t="s">
        <v>1977</v>
      </c>
      <c r="K2270" s="945"/>
      <c r="L2270" s="943"/>
      <c r="M2270" s="943"/>
    </row>
    <row r="2271" spans="1:13" s="4" customFormat="1" ht="11.25" x14ac:dyDescent="0.25">
      <c r="A2271" s="927"/>
      <c r="B2271" s="928"/>
      <c r="C2271" s="946"/>
      <c r="D2271" s="927"/>
      <c r="E2271" s="927"/>
      <c r="F2271" s="12" t="s">
        <v>2073</v>
      </c>
      <c r="G2271" s="80">
        <v>1</v>
      </c>
      <c r="H2271" s="927"/>
      <c r="I2271" s="15" t="s">
        <v>1954</v>
      </c>
      <c r="J2271" s="13" t="s">
        <v>1977</v>
      </c>
      <c r="K2271" s="945"/>
      <c r="L2271" s="943"/>
      <c r="M2271" s="943"/>
    </row>
    <row r="2272" spans="1:13" s="4" customFormat="1" ht="11.25" x14ac:dyDescent="0.25">
      <c r="A2272" s="927"/>
      <c r="B2272" s="928"/>
      <c r="C2272" s="946"/>
      <c r="D2272" s="927"/>
      <c r="E2272" s="927"/>
      <c r="F2272" s="12" t="s">
        <v>2074</v>
      </c>
      <c r="G2272" s="80">
        <v>1</v>
      </c>
      <c r="H2272" s="927"/>
      <c r="I2272" s="15" t="s">
        <v>1960</v>
      </c>
      <c r="J2272" s="13" t="s">
        <v>2075</v>
      </c>
      <c r="K2272" s="945"/>
      <c r="L2272" s="943"/>
      <c r="M2272" s="943"/>
    </row>
    <row r="2273" spans="1:13" s="4" customFormat="1" ht="11.25" x14ac:dyDescent="0.25">
      <c r="A2273" s="927"/>
      <c r="B2273" s="928"/>
      <c r="C2273" s="946"/>
      <c r="D2273" s="927"/>
      <c r="E2273" s="927"/>
      <c r="F2273" s="12" t="s">
        <v>2076</v>
      </c>
      <c r="G2273" s="80">
        <v>1</v>
      </c>
      <c r="H2273" s="927"/>
      <c r="I2273" s="15" t="s">
        <v>1954</v>
      </c>
      <c r="J2273" s="13" t="s">
        <v>2077</v>
      </c>
      <c r="K2273" s="945"/>
      <c r="L2273" s="943"/>
      <c r="M2273" s="943"/>
    </row>
    <row r="2274" spans="1:13" s="4" customFormat="1" ht="11.25" x14ac:dyDescent="0.25">
      <c r="A2274" s="927"/>
      <c r="B2274" s="928"/>
      <c r="C2274" s="946"/>
      <c r="D2274" s="927"/>
      <c r="E2274" s="927"/>
      <c r="F2274" s="12" t="s">
        <v>2078</v>
      </c>
      <c r="G2274" s="80">
        <v>1</v>
      </c>
      <c r="H2274" s="927"/>
      <c r="I2274" s="15" t="s">
        <v>2079</v>
      </c>
      <c r="J2274" s="13" t="s">
        <v>2080</v>
      </c>
      <c r="K2274" s="945"/>
      <c r="L2274" s="943"/>
      <c r="M2274" s="943"/>
    </row>
    <row r="2275" spans="1:13" s="4" customFormat="1" ht="11.25" x14ac:dyDescent="0.25">
      <c r="A2275" s="927"/>
      <c r="B2275" s="928"/>
      <c r="C2275" s="946"/>
      <c r="D2275" s="927"/>
      <c r="E2275" s="927"/>
      <c r="F2275" s="12" t="s">
        <v>2076</v>
      </c>
      <c r="G2275" s="80">
        <v>1</v>
      </c>
      <c r="H2275" s="927"/>
      <c r="I2275" s="15" t="s">
        <v>1954</v>
      </c>
      <c r="J2275" s="13"/>
      <c r="K2275" s="945"/>
      <c r="L2275" s="943"/>
      <c r="M2275" s="943"/>
    </row>
    <row r="2276" spans="1:13" s="4" customFormat="1" ht="11.25" x14ac:dyDescent="0.25">
      <c r="A2276" s="927"/>
      <c r="B2276" s="928"/>
      <c r="C2276" s="946"/>
      <c r="D2276" s="927"/>
      <c r="E2276" s="927"/>
      <c r="F2276" s="12" t="s">
        <v>1980</v>
      </c>
      <c r="G2276" s="80">
        <v>1</v>
      </c>
      <c r="H2276" s="927"/>
      <c r="I2276" s="15" t="s">
        <v>1981</v>
      </c>
      <c r="J2276" s="13" t="s">
        <v>1982</v>
      </c>
      <c r="K2276" s="945"/>
      <c r="L2276" s="943"/>
      <c r="M2276" s="943"/>
    </row>
    <row r="2277" spans="1:13" s="4" customFormat="1" ht="11.25" x14ac:dyDescent="0.25">
      <c r="A2277" s="927"/>
      <c r="B2277" s="928"/>
      <c r="C2277" s="946"/>
      <c r="D2277" s="927"/>
      <c r="E2277" s="927"/>
      <c r="F2277" s="12" t="s">
        <v>2081</v>
      </c>
      <c r="G2277" s="80">
        <v>8</v>
      </c>
      <c r="H2277" s="927"/>
      <c r="I2277" s="15" t="s">
        <v>1954</v>
      </c>
      <c r="J2277" s="13" t="s">
        <v>1991</v>
      </c>
      <c r="K2277" s="945"/>
      <c r="L2277" s="943"/>
      <c r="M2277" s="943"/>
    </row>
    <row r="2278" spans="1:13" s="4" customFormat="1" ht="11.25" x14ac:dyDescent="0.25">
      <c r="A2278" s="927"/>
      <c r="B2278" s="928"/>
      <c r="C2278" s="946"/>
      <c r="D2278" s="927"/>
      <c r="E2278" s="927"/>
      <c r="F2278" s="12" t="s">
        <v>2082</v>
      </c>
      <c r="G2278" s="80">
        <v>3</v>
      </c>
      <c r="H2278" s="927"/>
      <c r="I2278" s="15" t="s">
        <v>1954</v>
      </c>
      <c r="J2278" s="13" t="s">
        <v>1991</v>
      </c>
      <c r="K2278" s="945"/>
      <c r="L2278" s="943"/>
      <c r="M2278" s="943"/>
    </row>
    <row r="2279" spans="1:13" s="4" customFormat="1" ht="11.25" customHeight="1" x14ac:dyDescent="0.25">
      <c r="A2279" s="927" t="s">
        <v>5177</v>
      </c>
      <c r="B2279" s="928" t="s">
        <v>1835</v>
      </c>
      <c r="C2279" s="946" t="s">
        <v>5827</v>
      </c>
      <c r="D2279" s="927" t="s">
        <v>7013</v>
      </c>
      <c r="E2279" s="927" t="s">
        <v>5084</v>
      </c>
      <c r="F2279" s="12" t="s">
        <v>2539</v>
      </c>
      <c r="G2279" s="80">
        <v>1</v>
      </c>
      <c r="H2279" s="927" t="s">
        <v>6682</v>
      </c>
      <c r="I2279" s="15" t="s">
        <v>1974</v>
      </c>
      <c r="J2279" s="13" t="s">
        <v>1975</v>
      </c>
      <c r="K2279" s="945">
        <v>1</v>
      </c>
      <c r="L2279" s="943"/>
      <c r="M2279" s="943"/>
    </row>
    <row r="2280" spans="1:13" s="4" customFormat="1" ht="11.25" x14ac:dyDescent="0.25">
      <c r="A2280" s="927"/>
      <c r="B2280" s="928"/>
      <c r="C2280" s="946"/>
      <c r="D2280" s="927"/>
      <c r="E2280" s="927"/>
      <c r="F2280" s="12" t="s">
        <v>2014</v>
      </c>
      <c r="G2280" s="80">
        <v>1</v>
      </c>
      <c r="H2280" s="927"/>
      <c r="I2280" s="15" t="s">
        <v>1954</v>
      </c>
      <c r="J2280" s="13" t="s">
        <v>1977</v>
      </c>
      <c r="K2280" s="945"/>
      <c r="L2280" s="943"/>
      <c r="M2280" s="943"/>
    </row>
    <row r="2281" spans="1:13" s="4" customFormat="1" ht="11.25" x14ac:dyDescent="0.25">
      <c r="A2281" s="927"/>
      <c r="B2281" s="928"/>
      <c r="C2281" s="946"/>
      <c r="D2281" s="927"/>
      <c r="E2281" s="927"/>
      <c r="F2281" s="12" t="s">
        <v>2073</v>
      </c>
      <c r="G2281" s="80">
        <v>1</v>
      </c>
      <c r="H2281" s="927"/>
      <c r="I2281" s="15" t="s">
        <v>1954</v>
      </c>
      <c r="J2281" s="13" t="s">
        <v>1977</v>
      </c>
      <c r="K2281" s="945"/>
      <c r="L2281" s="943"/>
      <c r="M2281" s="943"/>
    </row>
    <row r="2282" spans="1:13" s="4" customFormat="1" ht="11.25" x14ac:dyDescent="0.25">
      <c r="A2282" s="927"/>
      <c r="B2282" s="928"/>
      <c r="C2282" s="946"/>
      <c r="D2282" s="927"/>
      <c r="E2282" s="927"/>
      <c r="F2282" s="12" t="s">
        <v>2074</v>
      </c>
      <c r="G2282" s="80">
        <v>1</v>
      </c>
      <c r="H2282" s="927"/>
      <c r="I2282" s="15" t="s">
        <v>1960</v>
      </c>
      <c r="J2282" s="13" t="s">
        <v>2075</v>
      </c>
      <c r="K2282" s="945"/>
      <c r="L2282" s="943"/>
      <c r="M2282" s="943"/>
    </row>
    <row r="2283" spans="1:13" s="4" customFormat="1" ht="11.25" x14ac:dyDescent="0.25">
      <c r="A2283" s="927"/>
      <c r="B2283" s="928"/>
      <c r="C2283" s="946"/>
      <c r="D2283" s="927"/>
      <c r="E2283" s="927"/>
      <c r="F2283" s="12" t="s">
        <v>2076</v>
      </c>
      <c r="G2283" s="80">
        <v>1</v>
      </c>
      <c r="H2283" s="927"/>
      <c r="I2283" s="15" t="s">
        <v>1954</v>
      </c>
      <c r="J2283" s="13" t="s">
        <v>2077</v>
      </c>
      <c r="K2283" s="945"/>
      <c r="L2283" s="943"/>
      <c r="M2283" s="943"/>
    </row>
    <row r="2284" spans="1:13" s="4" customFormat="1" ht="11.25" x14ac:dyDescent="0.25">
      <c r="A2284" s="927"/>
      <c r="B2284" s="928"/>
      <c r="C2284" s="946"/>
      <c r="D2284" s="927"/>
      <c r="E2284" s="927"/>
      <c r="F2284" s="12" t="s">
        <v>2078</v>
      </c>
      <c r="G2284" s="80">
        <v>1</v>
      </c>
      <c r="H2284" s="927"/>
      <c r="I2284" s="15" t="s">
        <v>2079</v>
      </c>
      <c r="J2284" s="13" t="s">
        <v>2080</v>
      </c>
      <c r="K2284" s="945"/>
      <c r="L2284" s="943"/>
      <c r="M2284" s="943"/>
    </row>
    <row r="2285" spans="1:13" s="4" customFormat="1" ht="11.25" x14ac:dyDescent="0.25">
      <c r="A2285" s="927"/>
      <c r="B2285" s="928"/>
      <c r="C2285" s="946"/>
      <c r="D2285" s="927"/>
      <c r="E2285" s="927"/>
      <c r="F2285" s="12" t="s">
        <v>2076</v>
      </c>
      <c r="G2285" s="80">
        <v>1</v>
      </c>
      <c r="H2285" s="927"/>
      <c r="I2285" s="15" t="s">
        <v>1954</v>
      </c>
      <c r="J2285" s="13"/>
      <c r="K2285" s="945"/>
      <c r="L2285" s="943"/>
      <c r="M2285" s="943"/>
    </row>
    <row r="2286" spans="1:13" s="4" customFormat="1" ht="11.25" x14ac:dyDescent="0.25">
      <c r="A2286" s="927"/>
      <c r="B2286" s="928"/>
      <c r="C2286" s="946"/>
      <c r="D2286" s="927"/>
      <c r="E2286" s="927"/>
      <c r="F2286" s="12" t="s">
        <v>1980</v>
      </c>
      <c r="G2286" s="80">
        <v>1</v>
      </c>
      <c r="H2286" s="927"/>
      <c r="I2286" s="15" t="s">
        <v>1981</v>
      </c>
      <c r="J2286" s="13" t="s">
        <v>1982</v>
      </c>
      <c r="K2286" s="945"/>
      <c r="L2286" s="943"/>
      <c r="M2286" s="943"/>
    </row>
    <row r="2287" spans="1:13" s="4" customFormat="1" ht="11.25" x14ac:dyDescent="0.25">
      <c r="A2287" s="927"/>
      <c r="B2287" s="928"/>
      <c r="C2287" s="946"/>
      <c r="D2287" s="927"/>
      <c r="E2287" s="927"/>
      <c r="F2287" s="12" t="s">
        <v>2081</v>
      </c>
      <c r="G2287" s="80">
        <v>6</v>
      </c>
      <c r="H2287" s="927"/>
      <c r="I2287" s="15" t="s">
        <v>1954</v>
      </c>
      <c r="J2287" s="13" t="s">
        <v>1991</v>
      </c>
      <c r="K2287" s="945"/>
      <c r="L2287" s="943"/>
      <c r="M2287" s="943"/>
    </row>
    <row r="2288" spans="1:13" s="4" customFormat="1" ht="11.25" x14ac:dyDescent="0.25">
      <c r="A2288" s="927"/>
      <c r="B2288" s="928"/>
      <c r="C2288" s="946"/>
      <c r="D2288" s="927"/>
      <c r="E2288" s="927"/>
      <c r="F2288" s="12" t="s">
        <v>2082</v>
      </c>
      <c r="G2288" s="80">
        <v>3</v>
      </c>
      <c r="H2288" s="927"/>
      <c r="I2288" s="15" t="s">
        <v>1954</v>
      </c>
      <c r="J2288" s="13" t="s">
        <v>1991</v>
      </c>
      <c r="K2288" s="945"/>
      <c r="L2288" s="943"/>
      <c r="M2288" s="943"/>
    </row>
    <row r="2289" spans="1:13" s="4" customFormat="1" ht="11.25" x14ac:dyDescent="0.25">
      <c r="A2289" s="927" t="s">
        <v>5178</v>
      </c>
      <c r="B2289" s="928" t="s">
        <v>1835</v>
      </c>
      <c r="C2289" s="946" t="s">
        <v>5827</v>
      </c>
      <c r="D2289" s="927" t="s">
        <v>7013</v>
      </c>
      <c r="E2289" s="927" t="s">
        <v>5083</v>
      </c>
      <c r="F2289" s="12" t="s">
        <v>2540</v>
      </c>
      <c r="G2289" s="80">
        <v>1</v>
      </c>
      <c r="H2289" s="927" t="s">
        <v>6682</v>
      </c>
      <c r="I2289" s="15" t="s">
        <v>1050</v>
      </c>
      <c r="J2289" s="13"/>
      <c r="K2289" s="945">
        <v>1</v>
      </c>
      <c r="L2289" s="943"/>
      <c r="M2289" s="943"/>
    </row>
    <row r="2290" spans="1:13" s="4" customFormat="1" ht="11.25" x14ac:dyDescent="0.25">
      <c r="A2290" s="927"/>
      <c r="B2290" s="928"/>
      <c r="C2290" s="946"/>
      <c r="D2290" s="927"/>
      <c r="E2290" s="927"/>
      <c r="F2290" s="12" t="s">
        <v>2084</v>
      </c>
      <c r="G2290" s="80">
        <v>1</v>
      </c>
      <c r="H2290" s="927"/>
      <c r="I2290" s="15" t="s">
        <v>1954</v>
      </c>
      <c r="J2290" s="13" t="s">
        <v>1977</v>
      </c>
      <c r="K2290" s="945"/>
      <c r="L2290" s="943"/>
      <c r="M2290" s="943"/>
    </row>
    <row r="2291" spans="1:13" s="4" customFormat="1" ht="11.25" x14ac:dyDescent="0.25">
      <c r="A2291" s="927"/>
      <c r="B2291" s="928"/>
      <c r="C2291" s="946"/>
      <c r="D2291" s="927"/>
      <c r="E2291" s="927"/>
      <c r="F2291" s="12" t="s">
        <v>2074</v>
      </c>
      <c r="G2291" s="80">
        <v>1</v>
      </c>
      <c r="H2291" s="927"/>
      <c r="I2291" s="15" t="s">
        <v>1960</v>
      </c>
      <c r="J2291" s="13" t="s">
        <v>2075</v>
      </c>
      <c r="K2291" s="945"/>
      <c r="L2291" s="943"/>
      <c r="M2291" s="943"/>
    </row>
    <row r="2292" spans="1:13" s="4" customFormat="1" ht="11.25" x14ac:dyDescent="0.25">
      <c r="A2292" s="927"/>
      <c r="B2292" s="928"/>
      <c r="C2292" s="946"/>
      <c r="D2292" s="927"/>
      <c r="E2292" s="927"/>
      <c r="F2292" s="12" t="s">
        <v>2076</v>
      </c>
      <c r="G2292" s="80">
        <v>1</v>
      </c>
      <c r="H2292" s="927"/>
      <c r="I2292" s="15" t="s">
        <v>1954</v>
      </c>
      <c r="J2292" s="13" t="s">
        <v>2077</v>
      </c>
      <c r="K2292" s="945"/>
      <c r="L2292" s="943"/>
      <c r="M2292" s="943"/>
    </row>
    <row r="2293" spans="1:13" s="4" customFormat="1" ht="11.25" x14ac:dyDescent="0.25">
      <c r="A2293" s="927"/>
      <c r="B2293" s="928"/>
      <c r="C2293" s="946"/>
      <c r="D2293" s="927"/>
      <c r="E2293" s="927"/>
      <c r="F2293" s="12" t="s">
        <v>2078</v>
      </c>
      <c r="G2293" s="80">
        <v>1</v>
      </c>
      <c r="H2293" s="927"/>
      <c r="I2293" s="15" t="s">
        <v>2079</v>
      </c>
      <c r="J2293" s="13" t="s">
        <v>2080</v>
      </c>
      <c r="K2293" s="945"/>
      <c r="L2293" s="943"/>
      <c r="M2293" s="943"/>
    </row>
    <row r="2294" spans="1:13" s="4" customFormat="1" ht="11.25" x14ac:dyDescent="0.25">
      <c r="A2294" s="927"/>
      <c r="B2294" s="928"/>
      <c r="C2294" s="946"/>
      <c r="D2294" s="927"/>
      <c r="E2294" s="927"/>
      <c r="F2294" s="12" t="s">
        <v>2076</v>
      </c>
      <c r="G2294" s="80">
        <v>1</v>
      </c>
      <c r="H2294" s="927"/>
      <c r="I2294" s="15" t="s">
        <v>1954</v>
      </c>
      <c r="J2294" s="13"/>
      <c r="K2294" s="945"/>
      <c r="L2294" s="943"/>
      <c r="M2294" s="943"/>
    </row>
    <row r="2295" spans="1:13" s="4" customFormat="1" ht="11.25" x14ac:dyDescent="0.25">
      <c r="A2295" s="927"/>
      <c r="B2295" s="928"/>
      <c r="C2295" s="946"/>
      <c r="D2295" s="927"/>
      <c r="E2295" s="927"/>
      <c r="F2295" s="12" t="s">
        <v>1980</v>
      </c>
      <c r="G2295" s="80">
        <v>1</v>
      </c>
      <c r="H2295" s="927"/>
      <c r="I2295" s="15" t="s">
        <v>1981</v>
      </c>
      <c r="J2295" s="13" t="s">
        <v>1982</v>
      </c>
      <c r="K2295" s="945"/>
      <c r="L2295" s="943"/>
      <c r="M2295" s="943"/>
    </row>
    <row r="2296" spans="1:13" s="4" customFormat="1" ht="11.25" x14ac:dyDescent="0.25">
      <c r="A2296" s="927"/>
      <c r="B2296" s="928"/>
      <c r="C2296" s="946"/>
      <c r="D2296" s="927"/>
      <c r="E2296" s="927"/>
      <c r="F2296" s="12" t="s">
        <v>2067</v>
      </c>
      <c r="G2296" s="80">
        <v>6</v>
      </c>
      <c r="H2296" s="927"/>
      <c r="I2296" s="15" t="s">
        <v>1954</v>
      </c>
      <c r="J2296" s="13"/>
      <c r="K2296" s="945"/>
      <c r="L2296" s="943"/>
      <c r="M2296" s="943"/>
    </row>
    <row r="2297" spans="1:13" s="4" customFormat="1" ht="11.25" x14ac:dyDescent="0.25">
      <c r="A2297" s="927"/>
      <c r="B2297" s="928"/>
      <c r="C2297" s="946"/>
      <c r="D2297" s="927"/>
      <c r="E2297" s="927"/>
      <c r="F2297" s="12" t="s">
        <v>2082</v>
      </c>
      <c r="G2297" s="80">
        <v>12</v>
      </c>
      <c r="H2297" s="927"/>
      <c r="I2297" s="15" t="s">
        <v>1954</v>
      </c>
      <c r="J2297" s="13" t="s">
        <v>1991</v>
      </c>
      <c r="K2297" s="945"/>
      <c r="L2297" s="943"/>
      <c r="M2297" s="943"/>
    </row>
    <row r="2298" spans="1:13" s="4" customFormat="1" ht="11.25" x14ac:dyDescent="0.25">
      <c r="A2298" s="927" t="s">
        <v>5179</v>
      </c>
      <c r="B2298" s="928" t="s">
        <v>1835</v>
      </c>
      <c r="C2298" s="946" t="s">
        <v>5827</v>
      </c>
      <c r="D2298" s="927" t="s">
        <v>7013</v>
      </c>
      <c r="E2298" s="927" t="s">
        <v>5084</v>
      </c>
      <c r="F2298" s="12" t="s">
        <v>2541</v>
      </c>
      <c r="G2298" s="80">
        <v>1</v>
      </c>
      <c r="H2298" s="927" t="s">
        <v>6682</v>
      </c>
      <c r="I2298" s="15" t="s">
        <v>1050</v>
      </c>
      <c r="J2298" s="13"/>
      <c r="K2298" s="945">
        <v>1</v>
      </c>
      <c r="L2298" s="943"/>
      <c r="M2298" s="943"/>
    </row>
    <row r="2299" spans="1:13" s="4" customFormat="1" ht="11.25" x14ac:dyDescent="0.25">
      <c r="A2299" s="927"/>
      <c r="B2299" s="928"/>
      <c r="C2299" s="946"/>
      <c r="D2299" s="927"/>
      <c r="E2299" s="927"/>
      <c r="F2299" s="12" t="s">
        <v>2014</v>
      </c>
      <c r="G2299" s="80">
        <v>1</v>
      </c>
      <c r="H2299" s="927"/>
      <c r="I2299" s="15" t="s">
        <v>1954</v>
      </c>
      <c r="J2299" s="13" t="s">
        <v>1977</v>
      </c>
      <c r="K2299" s="945"/>
      <c r="L2299" s="943"/>
      <c r="M2299" s="943"/>
    </row>
    <row r="2300" spans="1:13" s="4" customFormat="1" ht="11.25" x14ac:dyDescent="0.25">
      <c r="A2300" s="927"/>
      <c r="B2300" s="928"/>
      <c r="C2300" s="946"/>
      <c r="D2300" s="927"/>
      <c r="E2300" s="927"/>
      <c r="F2300" s="12" t="s">
        <v>2074</v>
      </c>
      <c r="G2300" s="80">
        <v>1</v>
      </c>
      <c r="H2300" s="927"/>
      <c r="I2300" s="15" t="s">
        <v>1960</v>
      </c>
      <c r="J2300" s="13" t="s">
        <v>2075</v>
      </c>
      <c r="K2300" s="945"/>
      <c r="L2300" s="943"/>
      <c r="M2300" s="943"/>
    </row>
    <row r="2301" spans="1:13" s="4" customFormat="1" ht="11.25" x14ac:dyDescent="0.25">
      <c r="A2301" s="927"/>
      <c r="B2301" s="928"/>
      <c r="C2301" s="946"/>
      <c r="D2301" s="927"/>
      <c r="E2301" s="927"/>
      <c r="F2301" s="12" t="s">
        <v>2076</v>
      </c>
      <c r="G2301" s="80">
        <v>1</v>
      </c>
      <c r="H2301" s="927"/>
      <c r="I2301" s="15" t="s">
        <v>1954</v>
      </c>
      <c r="J2301" s="13" t="s">
        <v>2077</v>
      </c>
      <c r="K2301" s="945"/>
      <c r="L2301" s="943"/>
      <c r="M2301" s="943"/>
    </row>
    <row r="2302" spans="1:13" s="4" customFormat="1" ht="11.25" x14ac:dyDescent="0.25">
      <c r="A2302" s="927"/>
      <c r="B2302" s="928"/>
      <c r="C2302" s="946"/>
      <c r="D2302" s="927"/>
      <c r="E2302" s="927"/>
      <c r="F2302" s="12" t="s">
        <v>2078</v>
      </c>
      <c r="G2302" s="80">
        <v>1</v>
      </c>
      <c r="H2302" s="927"/>
      <c r="I2302" s="15" t="s">
        <v>2079</v>
      </c>
      <c r="J2302" s="13" t="s">
        <v>2080</v>
      </c>
      <c r="K2302" s="945"/>
      <c r="L2302" s="943"/>
      <c r="M2302" s="943"/>
    </row>
    <row r="2303" spans="1:13" s="4" customFormat="1" ht="11.25" x14ac:dyDescent="0.25">
      <c r="A2303" s="927"/>
      <c r="B2303" s="928"/>
      <c r="C2303" s="946"/>
      <c r="D2303" s="927"/>
      <c r="E2303" s="927"/>
      <c r="F2303" s="12" t="s">
        <v>2076</v>
      </c>
      <c r="G2303" s="80">
        <v>1</v>
      </c>
      <c r="H2303" s="927"/>
      <c r="I2303" s="15" t="s">
        <v>1954</v>
      </c>
      <c r="J2303" s="13"/>
      <c r="K2303" s="945"/>
      <c r="L2303" s="943"/>
      <c r="M2303" s="943"/>
    </row>
    <row r="2304" spans="1:13" s="4" customFormat="1" ht="11.25" x14ac:dyDescent="0.25">
      <c r="A2304" s="927"/>
      <c r="B2304" s="928"/>
      <c r="C2304" s="946"/>
      <c r="D2304" s="927"/>
      <c r="E2304" s="927"/>
      <c r="F2304" s="12" t="s">
        <v>1980</v>
      </c>
      <c r="G2304" s="80">
        <v>1</v>
      </c>
      <c r="H2304" s="927"/>
      <c r="I2304" s="15" t="s">
        <v>1981</v>
      </c>
      <c r="J2304" s="13" t="s">
        <v>1982</v>
      </c>
      <c r="K2304" s="945"/>
      <c r="L2304" s="943"/>
      <c r="M2304" s="943"/>
    </row>
    <row r="2305" spans="1:13" s="4" customFormat="1" ht="11.25" x14ac:dyDescent="0.25">
      <c r="A2305" s="927"/>
      <c r="B2305" s="928"/>
      <c r="C2305" s="946"/>
      <c r="D2305" s="927"/>
      <c r="E2305" s="927"/>
      <c r="F2305" s="12" t="s">
        <v>2067</v>
      </c>
      <c r="G2305" s="80">
        <v>3</v>
      </c>
      <c r="H2305" s="927"/>
      <c r="I2305" s="15" t="s">
        <v>1954</v>
      </c>
      <c r="J2305" s="13"/>
      <c r="K2305" s="945"/>
      <c r="L2305" s="943"/>
      <c r="M2305" s="943"/>
    </row>
    <row r="2306" spans="1:13" s="4" customFormat="1" ht="11.25" x14ac:dyDescent="0.25">
      <c r="A2306" s="927"/>
      <c r="B2306" s="928"/>
      <c r="C2306" s="946"/>
      <c r="D2306" s="927"/>
      <c r="E2306" s="927"/>
      <c r="F2306" s="12" t="s">
        <v>2082</v>
      </c>
      <c r="G2306" s="80">
        <v>6</v>
      </c>
      <c r="H2306" s="927"/>
      <c r="I2306" s="15" t="s">
        <v>1954</v>
      </c>
      <c r="J2306" s="13" t="s">
        <v>1991</v>
      </c>
      <c r="K2306" s="945"/>
      <c r="L2306" s="943"/>
      <c r="M2306" s="943"/>
    </row>
    <row r="2307" spans="1:13" s="4" customFormat="1" ht="11.25" x14ac:dyDescent="0.25">
      <c r="A2307" s="927" t="s">
        <v>5180</v>
      </c>
      <c r="B2307" s="928" t="s">
        <v>1835</v>
      </c>
      <c r="C2307" s="946" t="s">
        <v>5827</v>
      </c>
      <c r="D2307" s="927" t="s">
        <v>7013</v>
      </c>
      <c r="E2307" s="927" t="s">
        <v>5083</v>
      </c>
      <c r="F2307" s="12" t="s">
        <v>2541</v>
      </c>
      <c r="G2307" s="80">
        <v>1</v>
      </c>
      <c r="H2307" s="927" t="s">
        <v>6682</v>
      </c>
      <c r="I2307" s="15" t="s">
        <v>1050</v>
      </c>
      <c r="J2307" s="13"/>
      <c r="K2307" s="945">
        <v>1</v>
      </c>
      <c r="L2307" s="943"/>
      <c r="M2307" s="943"/>
    </row>
    <row r="2308" spans="1:13" s="4" customFormat="1" ht="11.25" x14ac:dyDescent="0.25">
      <c r="A2308" s="927"/>
      <c r="B2308" s="928"/>
      <c r="C2308" s="946"/>
      <c r="D2308" s="927"/>
      <c r="E2308" s="927"/>
      <c r="F2308" s="12" t="s">
        <v>2014</v>
      </c>
      <c r="G2308" s="80">
        <v>1</v>
      </c>
      <c r="H2308" s="927"/>
      <c r="I2308" s="15" t="s">
        <v>1954</v>
      </c>
      <c r="J2308" s="13" t="s">
        <v>1977</v>
      </c>
      <c r="K2308" s="945"/>
      <c r="L2308" s="943"/>
      <c r="M2308" s="943"/>
    </row>
    <row r="2309" spans="1:13" s="4" customFormat="1" ht="11.25" x14ac:dyDescent="0.25">
      <c r="A2309" s="927"/>
      <c r="B2309" s="928"/>
      <c r="C2309" s="946"/>
      <c r="D2309" s="927"/>
      <c r="E2309" s="927"/>
      <c r="F2309" s="12" t="s">
        <v>2074</v>
      </c>
      <c r="G2309" s="80">
        <v>1</v>
      </c>
      <c r="H2309" s="927"/>
      <c r="I2309" s="15" t="s">
        <v>1960</v>
      </c>
      <c r="J2309" s="13" t="s">
        <v>2075</v>
      </c>
      <c r="K2309" s="945"/>
      <c r="L2309" s="943"/>
      <c r="M2309" s="943"/>
    </row>
    <row r="2310" spans="1:13" s="4" customFormat="1" ht="11.25" x14ac:dyDescent="0.25">
      <c r="A2310" s="927"/>
      <c r="B2310" s="928"/>
      <c r="C2310" s="946"/>
      <c r="D2310" s="927"/>
      <c r="E2310" s="927"/>
      <c r="F2310" s="12" t="s">
        <v>2076</v>
      </c>
      <c r="G2310" s="80">
        <v>1</v>
      </c>
      <c r="H2310" s="927"/>
      <c r="I2310" s="15" t="s">
        <v>1954</v>
      </c>
      <c r="J2310" s="13" t="s">
        <v>2077</v>
      </c>
      <c r="K2310" s="945"/>
      <c r="L2310" s="943"/>
      <c r="M2310" s="943"/>
    </row>
    <row r="2311" spans="1:13" s="4" customFormat="1" ht="11.25" x14ac:dyDescent="0.25">
      <c r="A2311" s="927"/>
      <c r="B2311" s="928"/>
      <c r="C2311" s="946"/>
      <c r="D2311" s="927"/>
      <c r="E2311" s="927"/>
      <c r="F2311" s="12" t="s">
        <v>2078</v>
      </c>
      <c r="G2311" s="80">
        <v>1</v>
      </c>
      <c r="H2311" s="927"/>
      <c r="I2311" s="15" t="s">
        <v>2079</v>
      </c>
      <c r="J2311" s="13" t="s">
        <v>2080</v>
      </c>
      <c r="K2311" s="945"/>
      <c r="L2311" s="943"/>
      <c r="M2311" s="943"/>
    </row>
    <row r="2312" spans="1:13" s="4" customFormat="1" ht="11.25" x14ac:dyDescent="0.25">
      <c r="A2312" s="927"/>
      <c r="B2312" s="928"/>
      <c r="C2312" s="946"/>
      <c r="D2312" s="927"/>
      <c r="E2312" s="927"/>
      <c r="F2312" s="12" t="s">
        <v>2076</v>
      </c>
      <c r="G2312" s="80">
        <v>1</v>
      </c>
      <c r="H2312" s="927"/>
      <c r="I2312" s="15" t="s">
        <v>1954</v>
      </c>
      <c r="J2312" s="13"/>
      <c r="K2312" s="945"/>
      <c r="L2312" s="943"/>
      <c r="M2312" s="943"/>
    </row>
    <row r="2313" spans="1:13" s="4" customFormat="1" ht="11.25" x14ac:dyDescent="0.25">
      <c r="A2313" s="927"/>
      <c r="B2313" s="928"/>
      <c r="C2313" s="946"/>
      <c r="D2313" s="927"/>
      <c r="E2313" s="927"/>
      <c r="F2313" s="12" t="s">
        <v>1980</v>
      </c>
      <c r="G2313" s="80">
        <v>1</v>
      </c>
      <c r="H2313" s="927"/>
      <c r="I2313" s="15" t="s">
        <v>1981</v>
      </c>
      <c r="J2313" s="13" t="s">
        <v>1982</v>
      </c>
      <c r="K2313" s="945"/>
      <c r="L2313" s="943"/>
      <c r="M2313" s="943"/>
    </row>
    <row r="2314" spans="1:13" s="4" customFormat="1" ht="11.25" x14ac:dyDescent="0.25">
      <c r="A2314" s="927"/>
      <c r="B2314" s="928"/>
      <c r="C2314" s="946"/>
      <c r="D2314" s="927"/>
      <c r="E2314" s="927"/>
      <c r="F2314" s="12" t="s">
        <v>2067</v>
      </c>
      <c r="G2314" s="80">
        <v>3</v>
      </c>
      <c r="H2314" s="927"/>
      <c r="I2314" s="15" t="s">
        <v>1954</v>
      </c>
      <c r="J2314" s="13"/>
      <c r="K2314" s="945"/>
      <c r="L2314" s="943"/>
      <c r="M2314" s="943"/>
    </row>
    <row r="2315" spans="1:13" s="4" customFormat="1" ht="11.25" x14ac:dyDescent="0.25">
      <c r="A2315" s="927"/>
      <c r="B2315" s="928"/>
      <c r="C2315" s="946"/>
      <c r="D2315" s="927"/>
      <c r="E2315" s="927"/>
      <c r="F2315" s="12" t="s">
        <v>2082</v>
      </c>
      <c r="G2315" s="80">
        <v>6</v>
      </c>
      <c r="H2315" s="927"/>
      <c r="I2315" s="15" t="s">
        <v>1954</v>
      </c>
      <c r="J2315" s="13" t="s">
        <v>1991</v>
      </c>
      <c r="K2315" s="945"/>
      <c r="L2315" s="943"/>
      <c r="M2315" s="943"/>
    </row>
    <row r="2316" spans="1:13" s="4" customFormat="1" ht="11.25" x14ac:dyDescent="0.25">
      <c r="A2316" s="927" t="s">
        <v>5181</v>
      </c>
      <c r="B2316" s="928" t="s">
        <v>1835</v>
      </c>
      <c r="C2316" s="946" t="s">
        <v>5827</v>
      </c>
      <c r="D2316" s="927" t="s">
        <v>7013</v>
      </c>
      <c r="E2316" s="927" t="s">
        <v>5085</v>
      </c>
      <c r="F2316" s="12" t="s">
        <v>2085</v>
      </c>
      <c r="G2316" s="80">
        <v>12</v>
      </c>
      <c r="H2316" s="927" t="s">
        <v>6682</v>
      </c>
      <c r="I2316" s="15" t="s">
        <v>1050</v>
      </c>
      <c r="J2316" s="13"/>
      <c r="K2316" s="945">
        <v>1</v>
      </c>
      <c r="L2316" s="943"/>
      <c r="M2316" s="943"/>
    </row>
    <row r="2317" spans="1:13" s="4" customFormat="1" ht="11.25" x14ac:dyDescent="0.25">
      <c r="A2317" s="927"/>
      <c r="B2317" s="928"/>
      <c r="C2317" s="946"/>
      <c r="D2317" s="927"/>
      <c r="E2317" s="927"/>
      <c r="F2317" s="12" t="s">
        <v>2542</v>
      </c>
      <c r="G2317" s="80">
        <v>1</v>
      </c>
      <c r="H2317" s="927"/>
      <c r="I2317" s="15" t="s">
        <v>1954</v>
      </c>
      <c r="J2317" s="13" t="s">
        <v>1977</v>
      </c>
      <c r="K2317" s="945"/>
      <c r="L2317" s="943"/>
      <c r="M2317" s="943"/>
    </row>
    <row r="2318" spans="1:13" s="4" customFormat="1" ht="11.25" x14ac:dyDescent="0.25">
      <c r="A2318" s="927"/>
      <c r="B2318" s="928"/>
      <c r="C2318" s="946"/>
      <c r="D2318" s="927"/>
      <c r="E2318" s="927"/>
      <c r="F2318" s="12" t="s">
        <v>2074</v>
      </c>
      <c r="G2318" s="80">
        <v>1</v>
      </c>
      <c r="H2318" s="927"/>
      <c r="I2318" s="15" t="s">
        <v>1960</v>
      </c>
      <c r="J2318" s="13" t="s">
        <v>2075</v>
      </c>
      <c r="K2318" s="945"/>
      <c r="L2318" s="943"/>
      <c r="M2318" s="943"/>
    </row>
    <row r="2319" spans="1:13" s="4" customFormat="1" ht="11.25" x14ac:dyDescent="0.25">
      <c r="A2319" s="927"/>
      <c r="B2319" s="928"/>
      <c r="C2319" s="946"/>
      <c r="D2319" s="927"/>
      <c r="E2319" s="927"/>
      <c r="F2319" s="12" t="s">
        <v>2076</v>
      </c>
      <c r="G2319" s="80">
        <v>1</v>
      </c>
      <c r="H2319" s="927"/>
      <c r="I2319" s="15" t="s">
        <v>1954</v>
      </c>
      <c r="J2319" s="13" t="s">
        <v>2077</v>
      </c>
      <c r="K2319" s="945"/>
      <c r="L2319" s="943"/>
      <c r="M2319" s="943"/>
    </row>
    <row r="2320" spans="1:13" s="4" customFormat="1" ht="11.25" x14ac:dyDescent="0.25">
      <c r="A2320" s="927"/>
      <c r="B2320" s="928"/>
      <c r="C2320" s="946"/>
      <c r="D2320" s="927"/>
      <c r="E2320" s="927"/>
      <c r="F2320" s="12" t="s">
        <v>2078</v>
      </c>
      <c r="G2320" s="80">
        <v>1</v>
      </c>
      <c r="H2320" s="927"/>
      <c r="I2320" s="15" t="s">
        <v>2079</v>
      </c>
      <c r="J2320" s="13" t="s">
        <v>2080</v>
      </c>
      <c r="K2320" s="945"/>
      <c r="L2320" s="943"/>
      <c r="M2320" s="943"/>
    </row>
    <row r="2321" spans="1:13" s="4" customFormat="1" ht="11.25" x14ac:dyDescent="0.25">
      <c r="A2321" s="927"/>
      <c r="B2321" s="928"/>
      <c r="C2321" s="946"/>
      <c r="D2321" s="927"/>
      <c r="E2321" s="927"/>
      <c r="F2321" s="12" t="s">
        <v>2076</v>
      </c>
      <c r="G2321" s="80">
        <v>1</v>
      </c>
      <c r="H2321" s="927"/>
      <c r="I2321" s="15" t="s">
        <v>1954</v>
      </c>
      <c r="J2321" s="13"/>
      <c r="K2321" s="945"/>
      <c r="L2321" s="943"/>
      <c r="M2321" s="943"/>
    </row>
    <row r="2322" spans="1:13" s="4" customFormat="1" ht="11.25" x14ac:dyDescent="0.25">
      <c r="A2322" s="927"/>
      <c r="B2322" s="928"/>
      <c r="C2322" s="946"/>
      <c r="D2322" s="927"/>
      <c r="E2322" s="927"/>
      <c r="F2322" s="12" t="s">
        <v>1980</v>
      </c>
      <c r="G2322" s="80">
        <v>1</v>
      </c>
      <c r="H2322" s="927"/>
      <c r="I2322" s="15" t="s">
        <v>1981</v>
      </c>
      <c r="J2322" s="13" t="s">
        <v>1982</v>
      </c>
      <c r="K2322" s="945"/>
      <c r="L2322" s="943"/>
      <c r="M2322" s="943"/>
    </row>
    <row r="2323" spans="1:13" s="4" customFormat="1" ht="11.25" x14ac:dyDescent="0.25">
      <c r="A2323" s="927"/>
      <c r="B2323" s="928"/>
      <c r="C2323" s="946"/>
      <c r="D2323" s="927"/>
      <c r="E2323" s="927"/>
      <c r="F2323" s="12" t="s">
        <v>2010</v>
      </c>
      <c r="G2323" s="80">
        <v>12</v>
      </c>
      <c r="H2323" s="927"/>
      <c r="I2323" s="15" t="s">
        <v>1954</v>
      </c>
      <c r="J2323" s="13" t="s">
        <v>1991</v>
      </c>
      <c r="K2323" s="945"/>
      <c r="L2323" s="943"/>
      <c r="M2323" s="943"/>
    </row>
    <row r="2324" spans="1:13" s="4" customFormat="1" ht="33.75" x14ac:dyDescent="0.25">
      <c r="A2324" s="154" t="s">
        <v>5182</v>
      </c>
      <c r="B2324" s="158" t="s">
        <v>1835</v>
      </c>
      <c r="C2324" s="285" t="s">
        <v>5827</v>
      </c>
      <c r="D2324" s="239" t="s">
        <v>7013</v>
      </c>
      <c r="E2324" s="154" t="s">
        <v>5086</v>
      </c>
      <c r="F2324" s="12" t="s">
        <v>2088</v>
      </c>
      <c r="G2324" s="80">
        <v>3</v>
      </c>
      <c r="H2324" s="365" t="s">
        <v>6682</v>
      </c>
      <c r="I2324" s="15" t="s">
        <v>1050</v>
      </c>
      <c r="J2324" s="13"/>
      <c r="K2324" s="168">
        <v>1</v>
      </c>
      <c r="L2324" s="833"/>
      <c r="M2324" s="866"/>
    </row>
    <row r="2325" spans="1:13" s="4" customFormat="1" ht="11.25" customHeight="1" x14ac:dyDescent="0.25">
      <c r="A2325" s="927" t="s">
        <v>5183</v>
      </c>
      <c r="B2325" s="928" t="s">
        <v>1835</v>
      </c>
      <c r="C2325" s="946" t="s">
        <v>5827</v>
      </c>
      <c r="D2325" s="949" t="s">
        <v>7013</v>
      </c>
      <c r="E2325" s="927" t="s">
        <v>5087</v>
      </c>
      <c r="F2325" s="12" t="s">
        <v>2545</v>
      </c>
      <c r="G2325" s="80">
        <v>1</v>
      </c>
      <c r="H2325" s="927" t="s">
        <v>6682</v>
      </c>
      <c r="I2325" s="15" t="s">
        <v>1050</v>
      </c>
      <c r="J2325" s="13"/>
      <c r="K2325" s="945">
        <v>1</v>
      </c>
      <c r="L2325" s="943"/>
      <c r="M2325" s="943"/>
    </row>
    <row r="2326" spans="1:13" s="4" customFormat="1" ht="11.25" x14ac:dyDescent="0.25">
      <c r="A2326" s="927"/>
      <c r="B2326" s="928"/>
      <c r="C2326" s="946"/>
      <c r="D2326" s="960"/>
      <c r="E2326" s="927"/>
      <c r="F2326" s="12" t="s">
        <v>2542</v>
      </c>
      <c r="G2326" s="80">
        <v>1</v>
      </c>
      <c r="H2326" s="927"/>
      <c r="I2326" s="15" t="s">
        <v>1954</v>
      </c>
      <c r="J2326" s="13" t="s">
        <v>1977</v>
      </c>
      <c r="K2326" s="945"/>
      <c r="L2326" s="943"/>
      <c r="M2326" s="943"/>
    </row>
    <row r="2327" spans="1:13" s="4" customFormat="1" ht="11.25" x14ac:dyDescent="0.25">
      <c r="A2327" s="927"/>
      <c r="B2327" s="928"/>
      <c r="C2327" s="946"/>
      <c r="D2327" s="960"/>
      <c r="E2327" s="927"/>
      <c r="F2327" s="12" t="s">
        <v>2074</v>
      </c>
      <c r="G2327" s="80">
        <v>1</v>
      </c>
      <c r="H2327" s="927"/>
      <c r="I2327" s="15" t="s">
        <v>1960</v>
      </c>
      <c r="J2327" s="13" t="s">
        <v>2075</v>
      </c>
      <c r="K2327" s="945"/>
      <c r="L2327" s="943"/>
      <c r="M2327" s="943"/>
    </row>
    <row r="2328" spans="1:13" s="4" customFormat="1" ht="11.25" x14ac:dyDescent="0.25">
      <c r="A2328" s="927"/>
      <c r="B2328" s="928"/>
      <c r="C2328" s="946"/>
      <c r="D2328" s="960"/>
      <c r="E2328" s="927"/>
      <c r="F2328" s="12" t="s">
        <v>2076</v>
      </c>
      <c r="G2328" s="80">
        <v>1</v>
      </c>
      <c r="H2328" s="927"/>
      <c r="I2328" s="15" t="s">
        <v>1954</v>
      </c>
      <c r="J2328" s="13" t="s">
        <v>2077</v>
      </c>
      <c r="K2328" s="945"/>
      <c r="L2328" s="943"/>
      <c r="M2328" s="943"/>
    </row>
    <row r="2329" spans="1:13" s="4" customFormat="1" ht="11.25" x14ac:dyDescent="0.25">
      <c r="A2329" s="927"/>
      <c r="B2329" s="928"/>
      <c r="C2329" s="946"/>
      <c r="D2329" s="960"/>
      <c r="E2329" s="927"/>
      <c r="F2329" s="12" t="s">
        <v>2078</v>
      </c>
      <c r="G2329" s="80">
        <v>1</v>
      </c>
      <c r="H2329" s="927"/>
      <c r="I2329" s="15" t="s">
        <v>2079</v>
      </c>
      <c r="J2329" s="13" t="s">
        <v>2080</v>
      </c>
      <c r="K2329" s="945"/>
      <c r="L2329" s="943"/>
      <c r="M2329" s="943"/>
    </row>
    <row r="2330" spans="1:13" s="4" customFormat="1" ht="11.25" x14ac:dyDescent="0.25">
      <c r="A2330" s="927"/>
      <c r="B2330" s="928"/>
      <c r="C2330" s="946"/>
      <c r="D2330" s="960"/>
      <c r="E2330" s="927"/>
      <c r="F2330" s="12" t="s">
        <v>2076</v>
      </c>
      <c r="G2330" s="80">
        <v>1</v>
      </c>
      <c r="H2330" s="927"/>
      <c r="I2330" s="15" t="s">
        <v>1954</v>
      </c>
      <c r="J2330" s="13"/>
      <c r="K2330" s="945"/>
      <c r="L2330" s="943"/>
      <c r="M2330" s="943"/>
    </row>
    <row r="2331" spans="1:13" s="4" customFormat="1" ht="11.25" x14ac:dyDescent="0.25">
      <c r="A2331" s="927"/>
      <c r="B2331" s="928"/>
      <c r="C2331" s="946"/>
      <c r="D2331" s="960"/>
      <c r="E2331" s="927"/>
      <c r="F2331" s="12" t="s">
        <v>1980</v>
      </c>
      <c r="G2331" s="80">
        <v>1</v>
      </c>
      <c r="H2331" s="927"/>
      <c r="I2331" s="15" t="s">
        <v>1981</v>
      </c>
      <c r="J2331" s="13" t="s">
        <v>1982</v>
      </c>
      <c r="K2331" s="945"/>
      <c r="L2331" s="943"/>
      <c r="M2331" s="943"/>
    </row>
    <row r="2332" spans="1:13" s="4" customFormat="1" ht="11.25" x14ac:dyDescent="0.25">
      <c r="A2332" s="927"/>
      <c r="B2332" s="928"/>
      <c r="C2332" s="946"/>
      <c r="D2332" s="960"/>
      <c r="E2332" s="927"/>
      <c r="F2332" s="12" t="s">
        <v>2067</v>
      </c>
      <c r="G2332" s="80">
        <v>4</v>
      </c>
      <c r="H2332" s="927"/>
      <c r="I2332" s="15" t="s">
        <v>1954</v>
      </c>
      <c r="J2332" s="13"/>
      <c r="K2332" s="945"/>
      <c r="L2332" s="943"/>
      <c r="M2332" s="943"/>
    </row>
    <row r="2333" spans="1:13" s="4" customFormat="1" ht="11.25" x14ac:dyDescent="0.25">
      <c r="A2333" s="927"/>
      <c r="B2333" s="928"/>
      <c r="C2333" s="946"/>
      <c r="D2333" s="950"/>
      <c r="E2333" s="927"/>
      <c r="F2333" s="12" t="s">
        <v>2082</v>
      </c>
      <c r="G2333" s="80">
        <v>8</v>
      </c>
      <c r="H2333" s="927"/>
      <c r="I2333" s="15" t="s">
        <v>1954</v>
      </c>
      <c r="J2333" s="13" t="s">
        <v>1991</v>
      </c>
      <c r="K2333" s="945"/>
      <c r="L2333" s="943"/>
      <c r="M2333" s="943"/>
    </row>
    <row r="2334" spans="1:13" s="4" customFormat="1" ht="22.5" x14ac:dyDescent="0.25">
      <c r="A2334" s="927" t="s">
        <v>5184</v>
      </c>
      <c r="B2334" s="928" t="s">
        <v>1835</v>
      </c>
      <c r="C2334" s="946" t="s">
        <v>5827</v>
      </c>
      <c r="D2334" s="927" t="s">
        <v>7153</v>
      </c>
      <c r="E2334" s="927" t="s">
        <v>5089</v>
      </c>
      <c r="F2334" s="12" t="s">
        <v>2546</v>
      </c>
      <c r="G2334" s="80">
        <v>1</v>
      </c>
      <c r="H2334" s="927" t="s">
        <v>6682</v>
      </c>
      <c r="I2334" s="15" t="s">
        <v>1050</v>
      </c>
      <c r="J2334" s="13"/>
      <c r="K2334" s="945">
        <v>1</v>
      </c>
      <c r="L2334" s="943"/>
      <c r="M2334" s="943"/>
    </row>
    <row r="2335" spans="1:13" s="4" customFormat="1" ht="11.25" x14ac:dyDescent="0.25">
      <c r="A2335" s="927"/>
      <c r="B2335" s="928"/>
      <c r="C2335" s="946"/>
      <c r="D2335" s="927"/>
      <c r="E2335" s="927"/>
      <c r="F2335" s="12" t="s">
        <v>2100</v>
      </c>
      <c r="G2335" s="80">
        <v>1</v>
      </c>
      <c r="H2335" s="927"/>
      <c r="I2335" s="15" t="s">
        <v>2099</v>
      </c>
      <c r="J2335" s="13" t="s">
        <v>2547</v>
      </c>
      <c r="K2335" s="945"/>
      <c r="L2335" s="943"/>
      <c r="M2335" s="943"/>
    </row>
    <row r="2336" spans="1:13" s="4" customFormat="1" ht="11.25" x14ac:dyDescent="0.25">
      <c r="A2336" s="927"/>
      <c r="B2336" s="928"/>
      <c r="C2336" s="946"/>
      <c r="D2336" s="927"/>
      <c r="E2336" s="927"/>
      <c r="F2336" s="12" t="s">
        <v>1140</v>
      </c>
      <c r="G2336" s="80">
        <v>6</v>
      </c>
      <c r="H2336" s="927"/>
      <c r="I2336" s="15" t="s">
        <v>1050</v>
      </c>
      <c r="J2336" s="13"/>
      <c r="K2336" s="945"/>
      <c r="L2336" s="943"/>
      <c r="M2336" s="943"/>
    </row>
    <row r="2337" spans="1:13" s="4" customFormat="1" ht="11.25" x14ac:dyDescent="0.25">
      <c r="A2337" s="927"/>
      <c r="B2337" s="928"/>
      <c r="C2337" s="946"/>
      <c r="D2337" s="927"/>
      <c r="E2337" s="927"/>
      <c r="F2337" s="12" t="s">
        <v>2148</v>
      </c>
      <c r="G2337" s="80">
        <v>18</v>
      </c>
      <c r="H2337" s="927"/>
      <c r="I2337" s="15" t="s">
        <v>1050</v>
      </c>
      <c r="J2337" s="13"/>
      <c r="K2337" s="945"/>
      <c r="L2337" s="943"/>
      <c r="M2337" s="943"/>
    </row>
    <row r="2338" spans="1:13" s="4" customFormat="1" ht="11.25" x14ac:dyDescent="0.25">
      <c r="A2338" s="927"/>
      <c r="B2338" s="928"/>
      <c r="C2338" s="946"/>
      <c r="D2338" s="927"/>
      <c r="E2338" s="927"/>
      <c r="F2338" s="12" t="s">
        <v>2098</v>
      </c>
      <c r="G2338" s="80">
        <v>45</v>
      </c>
      <c r="H2338" s="927"/>
      <c r="I2338" s="15" t="s">
        <v>2099</v>
      </c>
      <c r="J2338" s="13"/>
      <c r="K2338" s="945"/>
      <c r="L2338" s="943"/>
      <c r="M2338" s="943"/>
    </row>
    <row r="2339" spans="1:13" s="4" customFormat="1" ht="11.25" x14ac:dyDescent="0.25">
      <c r="A2339" s="927"/>
      <c r="B2339" s="928"/>
      <c r="C2339" s="946"/>
      <c r="D2339" s="927"/>
      <c r="E2339" s="927"/>
      <c r="F2339" s="12" t="s">
        <v>2096</v>
      </c>
      <c r="G2339" s="80">
        <v>8</v>
      </c>
      <c r="H2339" s="927"/>
      <c r="I2339" s="15" t="s">
        <v>2099</v>
      </c>
      <c r="J2339" s="13"/>
      <c r="K2339" s="945"/>
      <c r="L2339" s="943"/>
      <c r="M2339" s="943"/>
    </row>
    <row r="2340" spans="1:13" s="4" customFormat="1" ht="22.5" x14ac:dyDescent="0.25">
      <c r="A2340" s="927" t="s">
        <v>5185</v>
      </c>
      <c r="B2340" s="928" t="s">
        <v>1835</v>
      </c>
      <c r="C2340" s="946" t="s">
        <v>5827</v>
      </c>
      <c r="D2340" s="927" t="s">
        <v>7153</v>
      </c>
      <c r="E2340" s="927" t="s">
        <v>5089</v>
      </c>
      <c r="F2340" s="12" t="s">
        <v>2548</v>
      </c>
      <c r="G2340" s="80">
        <v>1</v>
      </c>
      <c r="H2340" s="927" t="s">
        <v>6682</v>
      </c>
      <c r="I2340" s="15" t="s">
        <v>1118</v>
      </c>
      <c r="J2340" s="13"/>
      <c r="K2340" s="945">
        <v>1</v>
      </c>
      <c r="L2340" s="943"/>
      <c r="M2340" s="943"/>
    </row>
    <row r="2341" spans="1:13" s="4" customFormat="1" ht="11.25" x14ac:dyDescent="0.25">
      <c r="A2341" s="927"/>
      <c r="B2341" s="928"/>
      <c r="C2341" s="946"/>
      <c r="D2341" s="927"/>
      <c r="E2341" s="927"/>
      <c r="F2341" s="12" t="s">
        <v>2100</v>
      </c>
      <c r="G2341" s="80">
        <v>1</v>
      </c>
      <c r="H2341" s="927"/>
      <c r="I2341" s="15" t="s">
        <v>2099</v>
      </c>
      <c r="J2341" s="13" t="s">
        <v>2549</v>
      </c>
      <c r="K2341" s="945"/>
      <c r="L2341" s="943"/>
      <c r="M2341" s="943"/>
    </row>
    <row r="2342" spans="1:13" s="4" customFormat="1" ht="11.25" x14ac:dyDescent="0.25">
      <c r="A2342" s="927"/>
      <c r="B2342" s="928"/>
      <c r="C2342" s="946"/>
      <c r="D2342" s="927"/>
      <c r="E2342" s="927"/>
      <c r="F2342" s="12" t="s">
        <v>2100</v>
      </c>
      <c r="G2342" s="80">
        <v>2</v>
      </c>
      <c r="H2342" s="927"/>
      <c r="I2342" s="15" t="s">
        <v>2099</v>
      </c>
      <c r="J2342" s="13" t="s">
        <v>2550</v>
      </c>
      <c r="K2342" s="945"/>
      <c r="L2342" s="943"/>
      <c r="M2342" s="943"/>
    </row>
    <row r="2343" spans="1:13" s="4" customFormat="1" ht="11.25" x14ac:dyDescent="0.25">
      <c r="A2343" s="927"/>
      <c r="B2343" s="928"/>
      <c r="C2343" s="946"/>
      <c r="D2343" s="927"/>
      <c r="E2343" s="927"/>
      <c r="F2343" s="12" t="s">
        <v>1140</v>
      </c>
      <c r="G2343" s="80">
        <v>9</v>
      </c>
      <c r="H2343" s="927"/>
      <c r="I2343" s="15" t="s">
        <v>1050</v>
      </c>
      <c r="J2343" s="13"/>
      <c r="K2343" s="945"/>
      <c r="L2343" s="943"/>
      <c r="M2343" s="943"/>
    </row>
    <row r="2344" spans="1:13" s="4" customFormat="1" ht="11.25" x14ac:dyDescent="0.25">
      <c r="A2344" s="927"/>
      <c r="B2344" s="928"/>
      <c r="C2344" s="946"/>
      <c r="D2344" s="927"/>
      <c r="E2344" s="927"/>
      <c r="F2344" s="12" t="s">
        <v>2148</v>
      </c>
      <c r="G2344" s="80">
        <v>24</v>
      </c>
      <c r="H2344" s="927"/>
      <c r="I2344" s="15" t="s">
        <v>1050</v>
      </c>
      <c r="J2344" s="13"/>
      <c r="K2344" s="945"/>
      <c r="L2344" s="943"/>
      <c r="M2344" s="943"/>
    </row>
    <row r="2345" spans="1:13" s="4" customFormat="1" ht="11.25" x14ac:dyDescent="0.25">
      <c r="A2345" s="927"/>
      <c r="B2345" s="928"/>
      <c r="C2345" s="946"/>
      <c r="D2345" s="927"/>
      <c r="E2345" s="927"/>
      <c r="F2345" s="12" t="s">
        <v>2098</v>
      </c>
      <c r="G2345" s="80">
        <v>61</v>
      </c>
      <c r="H2345" s="927"/>
      <c r="I2345" s="15" t="s">
        <v>2099</v>
      </c>
      <c r="J2345" s="13"/>
      <c r="K2345" s="945"/>
      <c r="L2345" s="943"/>
      <c r="M2345" s="943"/>
    </row>
    <row r="2346" spans="1:13" s="4" customFormat="1" ht="11.25" x14ac:dyDescent="0.25">
      <c r="A2346" s="927"/>
      <c r="B2346" s="928"/>
      <c r="C2346" s="946"/>
      <c r="D2346" s="927"/>
      <c r="E2346" s="927"/>
      <c r="F2346" s="12" t="s">
        <v>2096</v>
      </c>
      <c r="G2346" s="80">
        <v>9</v>
      </c>
      <c r="H2346" s="927"/>
      <c r="I2346" s="15" t="s">
        <v>2099</v>
      </c>
      <c r="J2346" s="13"/>
      <c r="K2346" s="945"/>
      <c r="L2346" s="943"/>
      <c r="M2346" s="943"/>
    </row>
    <row r="2347" spans="1:13" s="4" customFormat="1" ht="22.5" x14ac:dyDescent="0.25">
      <c r="A2347" s="927" t="s">
        <v>5186</v>
      </c>
      <c r="B2347" s="928" t="s">
        <v>1835</v>
      </c>
      <c r="C2347" s="946" t="s">
        <v>5827</v>
      </c>
      <c r="D2347" s="927" t="s">
        <v>7153</v>
      </c>
      <c r="E2347" s="927" t="s">
        <v>5089</v>
      </c>
      <c r="F2347" s="12" t="s">
        <v>2551</v>
      </c>
      <c r="G2347" s="80">
        <v>1</v>
      </c>
      <c r="H2347" s="927" t="s">
        <v>6682</v>
      </c>
      <c r="I2347" s="15" t="s">
        <v>1118</v>
      </c>
      <c r="J2347" s="13"/>
      <c r="K2347" s="945">
        <v>1</v>
      </c>
      <c r="L2347" s="943"/>
      <c r="M2347" s="943"/>
    </row>
    <row r="2348" spans="1:13" s="4" customFormat="1" ht="11.25" x14ac:dyDescent="0.25">
      <c r="A2348" s="927"/>
      <c r="B2348" s="928"/>
      <c r="C2348" s="946"/>
      <c r="D2348" s="927"/>
      <c r="E2348" s="927"/>
      <c r="F2348" s="12" t="s">
        <v>2148</v>
      </c>
      <c r="G2348" s="80">
        <v>21</v>
      </c>
      <c r="H2348" s="927"/>
      <c r="I2348" s="15" t="s">
        <v>1050</v>
      </c>
      <c r="J2348" s="13"/>
      <c r="K2348" s="945"/>
      <c r="L2348" s="943"/>
      <c r="M2348" s="943"/>
    </row>
    <row r="2349" spans="1:13" s="4" customFormat="1" ht="11.25" x14ac:dyDescent="0.25">
      <c r="A2349" s="927"/>
      <c r="B2349" s="928"/>
      <c r="C2349" s="946"/>
      <c r="D2349" s="927"/>
      <c r="E2349" s="927"/>
      <c r="F2349" s="12" t="s">
        <v>2098</v>
      </c>
      <c r="G2349" s="80">
        <v>42</v>
      </c>
      <c r="H2349" s="927"/>
      <c r="I2349" s="15" t="s">
        <v>2099</v>
      </c>
      <c r="J2349" s="13"/>
      <c r="K2349" s="945"/>
      <c r="L2349" s="943"/>
      <c r="M2349" s="943"/>
    </row>
    <row r="2350" spans="1:13" s="4" customFormat="1" ht="11.25" x14ac:dyDescent="0.25">
      <c r="A2350" s="927"/>
      <c r="B2350" s="928"/>
      <c r="C2350" s="946"/>
      <c r="D2350" s="927"/>
      <c r="E2350" s="927"/>
      <c r="F2350" s="12" t="s">
        <v>2096</v>
      </c>
      <c r="G2350" s="80">
        <v>4</v>
      </c>
      <c r="H2350" s="927"/>
      <c r="I2350" s="15" t="s">
        <v>2099</v>
      </c>
      <c r="J2350" s="13"/>
      <c r="K2350" s="945"/>
      <c r="L2350" s="943"/>
      <c r="M2350" s="943"/>
    </row>
    <row r="2351" spans="1:13" s="4" customFormat="1" ht="22.5" x14ac:dyDescent="0.25">
      <c r="A2351" s="927" t="s">
        <v>5187</v>
      </c>
      <c r="B2351" s="928" t="s">
        <v>1835</v>
      </c>
      <c r="C2351" s="946" t="s">
        <v>5827</v>
      </c>
      <c r="D2351" s="927" t="s">
        <v>7153</v>
      </c>
      <c r="E2351" s="927" t="s">
        <v>5089</v>
      </c>
      <c r="F2351" s="12" t="s">
        <v>2552</v>
      </c>
      <c r="G2351" s="80">
        <v>1</v>
      </c>
      <c r="H2351" s="927" t="s">
        <v>6682</v>
      </c>
      <c r="I2351" s="15" t="s">
        <v>1050</v>
      </c>
      <c r="J2351" s="13"/>
      <c r="K2351" s="945">
        <v>1</v>
      </c>
      <c r="L2351" s="943"/>
      <c r="M2351" s="943"/>
    </row>
    <row r="2352" spans="1:13" s="4" customFormat="1" ht="11.25" x14ac:dyDescent="0.25">
      <c r="A2352" s="927"/>
      <c r="B2352" s="928"/>
      <c r="C2352" s="946"/>
      <c r="D2352" s="927"/>
      <c r="E2352" s="927"/>
      <c r="F2352" s="12" t="s">
        <v>2148</v>
      </c>
      <c r="G2352" s="80">
        <v>21</v>
      </c>
      <c r="H2352" s="927"/>
      <c r="I2352" s="15" t="s">
        <v>1050</v>
      </c>
      <c r="J2352" s="13"/>
      <c r="K2352" s="945"/>
      <c r="L2352" s="943"/>
      <c r="M2352" s="943"/>
    </row>
    <row r="2353" spans="1:13" s="4" customFormat="1" ht="11.25" x14ac:dyDescent="0.25">
      <c r="A2353" s="927"/>
      <c r="B2353" s="928"/>
      <c r="C2353" s="946"/>
      <c r="D2353" s="927"/>
      <c r="E2353" s="927"/>
      <c r="F2353" s="12" t="s">
        <v>2098</v>
      </c>
      <c r="G2353" s="80">
        <v>46</v>
      </c>
      <c r="H2353" s="927"/>
      <c r="I2353" s="15" t="s">
        <v>2099</v>
      </c>
      <c r="J2353" s="13"/>
      <c r="K2353" s="945"/>
      <c r="L2353" s="943"/>
      <c r="M2353" s="943"/>
    </row>
    <row r="2354" spans="1:13" s="4" customFormat="1" ht="11.25" x14ac:dyDescent="0.25">
      <c r="A2354" s="927"/>
      <c r="B2354" s="928"/>
      <c r="C2354" s="946"/>
      <c r="D2354" s="927"/>
      <c r="E2354" s="927"/>
      <c r="F2354" s="12" t="s">
        <v>2096</v>
      </c>
      <c r="G2354" s="80">
        <v>4</v>
      </c>
      <c r="H2354" s="927"/>
      <c r="I2354" s="15" t="s">
        <v>2099</v>
      </c>
      <c r="J2354" s="13"/>
      <c r="K2354" s="945"/>
      <c r="L2354" s="943"/>
      <c r="M2354" s="943"/>
    </row>
    <row r="2355" spans="1:13" s="4" customFormat="1" ht="11.25" x14ac:dyDescent="0.25">
      <c r="A2355" s="927"/>
      <c r="B2355" s="928"/>
      <c r="C2355" s="946"/>
      <c r="D2355" s="927"/>
      <c r="E2355" s="927"/>
      <c r="F2355" s="12" t="s">
        <v>2553</v>
      </c>
      <c r="G2355" s="80">
        <v>1</v>
      </c>
      <c r="H2355" s="927"/>
      <c r="I2355" s="15" t="s">
        <v>1069</v>
      </c>
      <c r="J2355" s="13"/>
      <c r="K2355" s="945"/>
      <c r="L2355" s="943"/>
      <c r="M2355" s="943"/>
    </row>
    <row r="2356" spans="1:13" s="4" customFormat="1" ht="11.25" x14ac:dyDescent="0.25">
      <c r="A2356" s="927"/>
      <c r="B2356" s="928"/>
      <c r="C2356" s="946"/>
      <c r="D2356" s="927"/>
      <c r="E2356" s="927"/>
      <c r="F2356" s="12" t="s">
        <v>1239</v>
      </c>
      <c r="G2356" s="80">
        <v>1</v>
      </c>
      <c r="H2356" s="927"/>
      <c r="I2356" s="15" t="s">
        <v>1050</v>
      </c>
      <c r="J2356" s="13"/>
      <c r="K2356" s="945"/>
      <c r="L2356" s="943"/>
      <c r="M2356" s="943"/>
    </row>
    <row r="2357" spans="1:13" s="4" customFormat="1" ht="11.25" x14ac:dyDescent="0.25">
      <c r="A2357" s="927"/>
      <c r="B2357" s="928"/>
      <c r="C2357" s="946"/>
      <c r="D2357" s="927"/>
      <c r="E2357" s="927"/>
      <c r="F2357" s="12" t="s">
        <v>2554</v>
      </c>
      <c r="G2357" s="80">
        <v>1</v>
      </c>
      <c r="H2357" s="927"/>
      <c r="I2357" s="15" t="s">
        <v>1050</v>
      </c>
      <c r="J2357" s="13"/>
      <c r="K2357" s="945"/>
      <c r="L2357" s="943"/>
      <c r="M2357" s="943"/>
    </row>
    <row r="2358" spans="1:13" s="4" customFormat="1" ht="22.5" x14ac:dyDescent="0.25">
      <c r="A2358" s="927" t="s">
        <v>5188</v>
      </c>
      <c r="B2358" s="928" t="s">
        <v>1835</v>
      </c>
      <c r="C2358" s="946" t="s">
        <v>5827</v>
      </c>
      <c r="D2358" s="927" t="s">
        <v>7153</v>
      </c>
      <c r="E2358" s="927" t="s">
        <v>5090</v>
      </c>
      <c r="F2358" s="12" t="s">
        <v>2555</v>
      </c>
      <c r="G2358" s="80">
        <v>1</v>
      </c>
      <c r="H2358" s="927" t="s">
        <v>6682</v>
      </c>
      <c r="I2358" s="15" t="s">
        <v>1118</v>
      </c>
      <c r="J2358" s="13"/>
      <c r="K2358" s="945">
        <v>1</v>
      </c>
      <c r="L2358" s="943"/>
      <c r="M2358" s="943"/>
    </row>
    <row r="2359" spans="1:13" s="4" customFormat="1" ht="11.25" x14ac:dyDescent="0.25">
      <c r="A2359" s="927"/>
      <c r="B2359" s="928"/>
      <c r="C2359" s="946"/>
      <c r="D2359" s="927"/>
      <c r="E2359" s="927"/>
      <c r="F2359" s="12" t="s">
        <v>1140</v>
      </c>
      <c r="G2359" s="80">
        <v>6</v>
      </c>
      <c r="H2359" s="927"/>
      <c r="I2359" s="15" t="s">
        <v>1050</v>
      </c>
      <c r="J2359" s="13"/>
      <c r="K2359" s="945"/>
      <c r="L2359" s="943"/>
      <c r="M2359" s="943"/>
    </row>
    <row r="2360" spans="1:13" s="4" customFormat="1" ht="11.25" x14ac:dyDescent="0.25">
      <c r="A2360" s="927"/>
      <c r="B2360" s="928"/>
      <c r="C2360" s="946"/>
      <c r="D2360" s="927"/>
      <c r="E2360" s="927"/>
      <c r="F2360" s="12" t="s">
        <v>2148</v>
      </c>
      <c r="G2360" s="80">
        <v>18</v>
      </c>
      <c r="H2360" s="927"/>
      <c r="I2360" s="15" t="s">
        <v>1050</v>
      </c>
      <c r="J2360" s="13"/>
      <c r="K2360" s="945"/>
      <c r="L2360" s="943"/>
      <c r="M2360" s="943"/>
    </row>
    <row r="2361" spans="1:13" s="4" customFormat="1" ht="11.25" x14ac:dyDescent="0.25">
      <c r="A2361" s="927"/>
      <c r="B2361" s="928"/>
      <c r="C2361" s="946"/>
      <c r="D2361" s="927"/>
      <c r="E2361" s="927"/>
      <c r="F2361" s="12" t="s">
        <v>2098</v>
      </c>
      <c r="G2361" s="80">
        <v>50</v>
      </c>
      <c r="H2361" s="927"/>
      <c r="I2361" s="15" t="s">
        <v>2099</v>
      </c>
      <c r="J2361" s="13"/>
      <c r="K2361" s="945"/>
      <c r="L2361" s="943"/>
      <c r="M2361" s="943"/>
    </row>
    <row r="2362" spans="1:13" s="4" customFormat="1" ht="11.25" x14ac:dyDescent="0.25">
      <c r="A2362" s="927"/>
      <c r="B2362" s="928"/>
      <c r="C2362" s="946"/>
      <c r="D2362" s="927"/>
      <c r="E2362" s="927"/>
      <c r="F2362" s="12" t="s">
        <v>2096</v>
      </c>
      <c r="G2362" s="80">
        <v>4</v>
      </c>
      <c r="H2362" s="927"/>
      <c r="I2362" s="15" t="s">
        <v>2099</v>
      </c>
      <c r="J2362" s="13"/>
      <c r="K2362" s="945"/>
      <c r="L2362" s="943"/>
      <c r="M2362" s="943"/>
    </row>
    <row r="2363" spans="1:13" s="4" customFormat="1" ht="22.5" customHeight="1" x14ac:dyDescent="0.25">
      <c r="A2363" s="154" t="s">
        <v>5189</v>
      </c>
      <c r="B2363" s="158" t="s">
        <v>1835</v>
      </c>
      <c r="C2363" s="285" t="s">
        <v>5827</v>
      </c>
      <c r="D2363" s="239" t="s">
        <v>7153</v>
      </c>
      <c r="E2363" s="154" t="s">
        <v>5090</v>
      </c>
      <c r="F2363" s="12" t="s">
        <v>2556</v>
      </c>
      <c r="G2363" s="80">
        <v>1</v>
      </c>
      <c r="H2363" s="365" t="s">
        <v>6682</v>
      </c>
      <c r="I2363" s="15" t="s">
        <v>1118</v>
      </c>
      <c r="J2363" s="13"/>
      <c r="K2363" s="168">
        <v>1</v>
      </c>
      <c r="L2363" s="833"/>
      <c r="M2363" s="866"/>
    </row>
    <row r="2364" spans="1:13" s="4" customFormat="1" ht="22.5" x14ac:dyDescent="0.25">
      <c r="A2364" s="927" t="s">
        <v>5190</v>
      </c>
      <c r="B2364" s="928" t="s">
        <v>1835</v>
      </c>
      <c r="C2364" s="946" t="s">
        <v>5827</v>
      </c>
      <c r="D2364" s="949" t="s">
        <v>7153</v>
      </c>
      <c r="E2364" s="927" t="s">
        <v>5091</v>
      </c>
      <c r="F2364" s="12" t="s">
        <v>2557</v>
      </c>
      <c r="G2364" s="80">
        <v>1</v>
      </c>
      <c r="H2364" s="927" t="s">
        <v>6682</v>
      </c>
      <c r="I2364" s="15" t="s">
        <v>1118</v>
      </c>
      <c r="J2364" s="13"/>
      <c r="K2364" s="945">
        <v>1</v>
      </c>
      <c r="L2364" s="943"/>
      <c r="M2364" s="943"/>
    </row>
    <row r="2365" spans="1:13" s="4" customFormat="1" ht="11.25" x14ac:dyDescent="0.25">
      <c r="A2365" s="927"/>
      <c r="B2365" s="928"/>
      <c r="C2365" s="946"/>
      <c r="D2365" s="960"/>
      <c r="E2365" s="927"/>
      <c r="F2365" s="12" t="s">
        <v>1140</v>
      </c>
      <c r="G2365" s="80">
        <v>15</v>
      </c>
      <c r="H2365" s="927"/>
      <c r="I2365" s="15" t="s">
        <v>1050</v>
      </c>
      <c r="J2365" s="13"/>
      <c r="K2365" s="945"/>
      <c r="L2365" s="943"/>
      <c r="M2365" s="943"/>
    </row>
    <row r="2366" spans="1:13" s="4" customFormat="1" ht="11.25" x14ac:dyDescent="0.25">
      <c r="A2366" s="927"/>
      <c r="B2366" s="928"/>
      <c r="C2366" s="946"/>
      <c r="D2366" s="960"/>
      <c r="E2366" s="927"/>
      <c r="F2366" s="12" t="s">
        <v>2148</v>
      </c>
      <c r="G2366" s="80">
        <v>3</v>
      </c>
      <c r="H2366" s="927"/>
      <c r="I2366" s="15" t="s">
        <v>1050</v>
      </c>
      <c r="J2366" s="13"/>
      <c r="K2366" s="945"/>
      <c r="L2366" s="943"/>
      <c r="M2366" s="943"/>
    </row>
    <row r="2367" spans="1:13" s="4" customFormat="1" ht="11.25" x14ac:dyDescent="0.25">
      <c r="A2367" s="927"/>
      <c r="B2367" s="928"/>
      <c r="C2367" s="946"/>
      <c r="D2367" s="960"/>
      <c r="E2367" s="927"/>
      <c r="F2367" s="12" t="s">
        <v>2098</v>
      </c>
      <c r="G2367" s="80">
        <v>49</v>
      </c>
      <c r="H2367" s="927"/>
      <c r="I2367" s="15" t="s">
        <v>2099</v>
      </c>
      <c r="J2367" s="13"/>
      <c r="K2367" s="945"/>
      <c r="L2367" s="943"/>
      <c r="M2367" s="943"/>
    </row>
    <row r="2368" spans="1:13" s="4" customFormat="1" ht="11.25" x14ac:dyDescent="0.25">
      <c r="A2368" s="927"/>
      <c r="B2368" s="928"/>
      <c r="C2368" s="946"/>
      <c r="D2368" s="950"/>
      <c r="E2368" s="927"/>
      <c r="F2368" s="12" t="s">
        <v>2096</v>
      </c>
      <c r="G2368" s="80">
        <v>11</v>
      </c>
      <c r="H2368" s="927"/>
      <c r="I2368" s="15" t="s">
        <v>2099</v>
      </c>
      <c r="J2368" s="13"/>
      <c r="K2368" s="945"/>
      <c r="L2368" s="943"/>
      <c r="M2368" s="943"/>
    </row>
    <row r="2369" spans="1:13" s="4" customFormat="1" ht="22.5" x14ac:dyDescent="0.25">
      <c r="A2369" s="927" t="s">
        <v>5191</v>
      </c>
      <c r="B2369" s="928" t="s">
        <v>1835</v>
      </c>
      <c r="C2369" s="946" t="s">
        <v>5827</v>
      </c>
      <c r="D2369" s="927" t="s">
        <v>7153</v>
      </c>
      <c r="E2369" s="927" t="s">
        <v>5091</v>
      </c>
      <c r="F2369" s="12" t="s">
        <v>2558</v>
      </c>
      <c r="G2369" s="80">
        <v>1</v>
      </c>
      <c r="H2369" s="927" t="s">
        <v>6682</v>
      </c>
      <c r="I2369" s="15" t="s">
        <v>1118</v>
      </c>
      <c r="J2369" s="13"/>
      <c r="K2369" s="945">
        <v>1</v>
      </c>
      <c r="L2369" s="943"/>
      <c r="M2369" s="943"/>
    </row>
    <row r="2370" spans="1:13" s="4" customFormat="1" ht="11.25" x14ac:dyDescent="0.25">
      <c r="A2370" s="927"/>
      <c r="B2370" s="928"/>
      <c r="C2370" s="946"/>
      <c r="D2370" s="927"/>
      <c r="E2370" s="927"/>
      <c r="F2370" s="12" t="s">
        <v>2100</v>
      </c>
      <c r="G2370" s="80">
        <v>1</v>
      </c>
      <c r="H2370" s="927"/>
      <c r="I2370" s="15" t="s">
        <v>2099</v>
      </c>
      <c r="J2370" s="13" t="s">
        <v>2547</v>
      </c>
      <c r="K2370" s="945"/>
      <c r="L2370" s="943"/>
      <c r="M2370" s="943"/>
    </row>
    <row r="2371" spans="1:13" s="4" customFormat="1" ht="11.25" x14ac:dyDescent="0.25">
      <c r="A2371" s="927"/>
      <c r="B2371" s="928"/>
      <c r="C2371" s="946"/>
      <c r="D2371" s="927"/>
      <c r="E2371" s="927"/>
      <c r="F2371" s="12" t="s">
        <v>1140</v>
      </c>
      <c r="G2371" s="80">
        <v>3</v>
      </c>
      <c r="H2371" s="927"/>
      <c r="I2371" s="15" t="s">
        <v>1050</v>
      </c>
      <c r="J2371" s="13"/>
      <c r="K2371" s="945"/>
      <c r="L2371" s="943"/>
      <c r="M2371" s="943"/>
    </row>
    <row r="2372" spans="1:13" s="4" customFormat="1" ht="11.25" x14ac:dyDescent="0.25">
      <c r="A2372" s="927"/>
      <c r="B2372" s="928"/>
      <c r="C2372" s="946"/>
      <c r="D2372" s="927"/>
      <c r="E2372" s="927"/>
      <c r="F2372" s="12" t="s">
        <v>2148</v>
      </c>
      <c r="G2372" s="80">
        <v>24</v>
      </c>
      <c r="H2372" s="927"/>
      <c r="I2372" s="15" t="s">
        <v>1050</v>
      </c>
      <c r="J2372" s="13"/>
      <c r="K2372" s="945"/>
      <c r="L2372" s="943"/>
      <c r="M2372" s="943"/>
    </row>
    <row r="2373" spans="1:13" s="4" customFormat="1" ht="11.25" x14ac:dyDescent="0.25">
      <c r="A2373" s="927"/>
      <c r="B2373" s="928"/>
      <c r="C2373" s="946"/>
      <c r="D2373" s="927"/>
      <c r="E2373" s="927"/>
      <c r="F2373" s="12" t="s">
        <v>2098</v>
      </c>
      <c r="G2373" s="80">
        <v>46</v>
      </c>
      <c r="H2373" s="927"/>
      <c r="I2373" s="15" t="s">
        <v>2099</v>
      </c>
      <c r="J2373" s="13"/>
      <c r="K2373" s="945"/>
      <c r="L2373" s="943"/>
      <c r="M2373" s="943"/>
    </row>
    <row r="2374" spans="1:13" s="4" customFormat="1" ht="11.25" x14ac:dyDescent="0.25">
      <c r="A2374" s="927"/>
      <c r="B2374" s="928"/>
      <c r="C2374" s="946"/>
      <c r="D2374" s="927"/>
      <c r="E2374" s="927"/>
      <c r="F2374" s="12" t="s">
        <v>2096</v>
      </c>
      <c r="G2374" s="80">
        <v>4</v>
      </c>
      <c r="H2374" s="927"/>
      <c r="I2374" s="15" t="s">
        <v>2099</v>
      </c>
      <c r="J2374" s="13"/>
      <c r="K2374" s="945"/>
      <c r="L2374" s="943"/>
      <c r="M2374" s="943"/>
    </row>
    <row r="2375" spans="1:13" s="4" customFormat="1" ht="22.5" x14ac:dyDescent="0.25">
      <c r="A2375" s="927" t="s">
        <v>5192</v>
      </c>
      <c r="B2375" s="928" t="s">
        <v>1835</v>
      </c>
      <c r="C2375" s="946" t="s">
        <v>5827</v>
      </c>
      <c r="D2375" s="927" t="s">
        <v>7153</v>
      </c>
      <c r="E2375" s="927" t="s">
        <v>5092</v>
      </c>
      <c r="F2375" s="12" t="s">
        <v>2559</v>
      </c>
      <c r="G2375" s="80">
        <v>2</v>
      </c>
      <c r="H2375" s="927" t="s">
        <v>6682</v>
      </c>
      <c r="I2375" s="15" t="s">
        <v>1050</v>
      </c>
      <c r="J2375" s="13"/>
      <c r="K2375" s="945">
        <v>1</v>
      </c>
      <c r="L2375" s="943"/>
      <c r="M2375" s="943"/>
    </row>
    <row r="2376" spans="1:13" s="4" customFormat="1" ht="11.25" x14ac:dyDescent="0.25">
      <c r="A2376" s="927"/>
      <c r="B2376" s="928"/>
      <c r="C2376" s="946"/>
      <c r="D2376" s="927"/>
      <c r="E2376" s="927"/>
      <c r="F2376" s="12" t="s">
        <v>2100</v>
      </c>
      <c r="G2376" s="80">
        <v>1</v>
      </c>
      <c r="H2376" s="927"/>
      <c r="I2376" s="15" t="s">
        <v>2099</v>
      </c>
      <c r="J2376" s="13" t="s">
        <v>2547</v>
      </c>
      <c r="K2376" s="945"/>
      <c r="L2376" s="943"/>
      <c r="M2376" s="943"/>
    </row>
    <row r="2377" spans="1:13" s="4" customFormat="1" ht="11.25" x14ac:dyDescent="0.25">
      <c r="A2377" s="927"/>
      <c r="B2377" s="928"/>
      <c r="C2377" s="946"/>
      <c r="D2377" s="927"/>
      <c r="E2377" s="927"/>
      <c r="F2377" s="12" t="s">
        <v>1140</v>
      </c>
      <c r="G2377" s="80">
        <v>24</v>
      </c>
      <c r="H2377" s="927"/>
      <c r="I2377" s="15" t="s">
        <v>1050</v>
      </c>
      <c r="J2377" s="13"/>
      <c r="K2377" s="945"/>
      <c r="L2377" s="943"/>
      <c r="M2377" s="943"/>
    </row>
    <row r="2378" spans="1:13" s="4" customFormat="1" ht="11.25" x14ac:dyDescent="0.25">
      <c r="A2378" s="927"/>
      <c r="B2378" s="928"/>
      <c r="C2378" s="946"/>
      <c r="D2378" s="927"/>
      <c r="E2378" s="927"/>
      <c r="F2378" s="12" t="s">
        <v>2148</v>
      </c>
      <c r="G2378" s="80">
        <v>3</v>
      </c>
      <c r="H2378" s="927"/>
      <c r="I2378" s="15" t="s">
        <v>1050</v>
      </c>
      <c r="J2378" s="13"/>
      <c r="K2378" s="945"/>
      <c r="L2378" s="943"/>
      <c r="M2378" s="943"/>
    </row>
    <row r="2379" spans="1:13" s="4" customFormat="1" ht="11.25" x14ac:dyDescent="0.25">
      <c r="A2379" s="927"/>
      <c r="B2379" s="928"/>
      <c r="C2379" s="946"/>
      <c r="D2379" s="927"/>
      <c r="E2379" s="927"/>
      <c r="F2379" s="12" t="s">
        <v>2102</v>
      </c>
      <c r="G2379" s="80">
        <v>16</v>
      </c>
      <c r="H2379" s="927"/>
      <c r="I2379" s="15" t="s">
        <v>2099</v>
      </c>
      <c r="J2379" s="13" t="s">
        <v>2103</v>
      </c>
      <c r="K2379" s="945"/>
      <c r="L2379" s="943"/>
      <c r="M2379" s="943"/>
    </row>
    <row r="2380" spans="1:13" s="4" customFormat="1" ht="11.25" x14ac:dyDescent="0.25">
      <c r="A2380" s="927"/>
      <c r="B2380" s="928"/>
      <c r="C2380" s="946"/>
      <c r="D2380" s="927"/>
      <c r="E2380" s="927"/>
      <c r="F2380" s="12" t="s">
        <v>2098</v>
      </c>
      <c r="G2380" s="80">
        <v>26</v>
      </c>
      <c r="H2380" s="927"/>
      <c r="I2380" s="15" t="s">
        <v>2099</v>
      </c>
      <c r="J2380" s="13"/>
      <c r="K2380" s="945"/>
      <c r="L2380" s="943"/>
      <c r="M2380" s="943"/>
    </row>
    <row r="2381" spans="1:13" s="4" customFormat="1" ht="11.25" x14ac:dyDescent="0.25">
      <c r="A2381" s="927"/>
      <c r="B2381" s="928"/>
      <c r="C2381" s="946"/>
      <c r="D2381" s="927"/>
      <c r="E2381" s="927"/>
      <c r="F2381" s="12" t="s">
        <v>2096</v>
      </c>
      <c r="G2381" s="80">
        <v>2</v>
      </c>
      <c r="H2381" s="927"/>
      <c r="I2381" s="15" t="s">
        <v>2099</v>
      </c>
      <c r="J2381" s="13"/>
      <c r="K2381" s="945"/>
      <c r="L2381" s="943"/>
      <c r="M2381" s="943"/>
    </row>
    <row r="2382" spans="1:13" s="4" customFormat="1" ht="11.25" x14ac:dyDescent="0.25">
      <c r="A2382" s="927" t="s">
        <v>5193</v>
      </c>
      <c r="B2382" s="928" t="s">
        <v>1835</v>
      </c>
      <c r="C2382" s="946" t="s">
        <v>5827</v>
      </c>
      <c r="D2382" s="927" t="s">
        <v>7153</v>
      </c>
      <c r="E2382" s="927" t="s">
        <v>5093</v>
      </c>
      <c r="F2382" s="12" t="s">
        <v>2560</v>
      </c>
      <c r="G2382" s="80">
        <v>1</v>
      </c>
      <c r="H2382" s="927" t="s">
        <v>6682</v>
      </c>
      <c r="I2382" s="15" t="s">
        <v>1050</v>
      </c>
      <c r="J2382" s="13"/>
      <c r="K2382" s="945">
        <v>1</v>
      </c>
      <c r="L2382" s="943"/>
      <c r="M2382" s="943"/>
    </row>
    <row r="2383" spans="1:13" s="4" customFormat="1" ht="11.25" x14ac:dyDescent="0.25">
      <c r="A2383" s="927"/>
      <c r="B2383" s="928"/>
      <c r="C2383" s="946"/>
      <c r="D2383" s="927"/>
      <c r="E2383" s="927"/>
      <c r="F2383" s="12" t="s">
        <v>1140</v>
      </c>
      <c r="G2383" s="80">
        <v>3</v>
      </c>
      <c r="H2383" s="927"/>
      <c r="I2383" s="15" t="s">
        <v>1050</v>
      </c>
      <c r="J2383" s="13"/>
      <c r="K2383" s="945"/>
      <c r="L2383" s="943"/>
      <c r="M2383" s="943"/>
    </row>
    <row r="2384" spans="1:13" s="4" customFormat="1" ht="11.25" x14ac:dyDescent="0.25">
      <c r="A2384" s="927"/>
      <c r="B2384" s="928"/>
      <c r="C2384" s="946"/>
      <c r="D2384" s="927"/>
      <c r="E2384" s="927"/>
      <c r="F2384" s="12" t="s">
        <v>2148</v>
      </c>
      <c r="G2384" s="80">
        <v>12</v>
      </c>
      <c r="H2384" s="927"/>
      <c r="I2384" s="15" t="s">
        <v>1050</v>
      </c>
      <c r="J2384" s="13"/>
      <c r="K2384" s="945"/>
      <c r="L2384" s="943"/>
      <c r="M2384" s="943"/>
    </row>
    <row r="2385" spans="1:13" s="4" customFormat="1" ht="11.25" x14ac:dyDescent="0.25">
      <c r="A2385" s="927"/>
      <c r="B2385" s="928"/>
      <c r="C2385" s="946"/>
      <c r="D2385" s="927"/>
      <c r="E2385" s="927"/>
      <c r="F2385" s="12" t="s">
        <v>2098</v>
      </c>
      <c r="G2385" s="80">
        <v>25</v>
      </c>
      <c r="H2385" s="927"/>
      <c r="I2385" s="15" t="s">
        <v>2099</v>
      </c>
      <c r="J2385" s="13"/>
      <c r="K2385" s="945"/>
      <c r="L2385" s="943"/>
      <c r="M2385" s="943"/>
    </row>
    <row r="2386" spans="1:13" s="4" customFormat="1" ht="11.25" x14ac:dyDescent="0.25">
      <c r="A2386" s="927"/>
      <c r="B2386" s="928"/>
      <c r="C2386" s="946"/>
      <c r="D2386" s="927"/>
      <c r="E2386" s="927"/>
      <c r="F2386" s="12" t="s">
        <v>2096</v>
      </c>
      <c r="G2386" s="80">
        <v>6</v>
      </c>
      <c r="H2386" s="927"/>
      <c r="I2386" s="15" t="s">
        <v>2099</v>
      </c>
      <c r="J2386" s="13"/>
      <c r="K2386" s="945"/>
      <c r="L2386" s="943"/>
      <c r="M2386" s="943"/>
    </row>
    <row r="2387" spans="1:13" s="4" customFormat="1" ht="11.25" x14ac:dyDescent="0.25">
      <c r="A2387" s="927" t="s">
        <v>5194</v>
      </c>
      <c r="B2387" s="928" t="s">
        <v>1835</v>
      </c>
      <c r="C2387" s="946" t="s">
        <v>5827</v>
      </c>
      <c r="D2387" s="927" t="s">
        <v>7153</v>
      </c>
      <c r="E2387" s="927" t="s">
        <v>5094</v>
      </c>
      <c r="F2387" s="12" t="s">
        <v>2561</v>
      </c>
      <c r="G2387" s="80">
        <v>1</v>
      </c>
      <c r="H2387" s="927" t="s">
        <v>6682</v>
      </c>
      <c r="I2387" s="15" t="s">
        <v>1050</v>
      </c>
      <c r="J2387" s="13"/>
      <c r="K2387" s="945">
        <v>1</v>
      </c>
      <c r="L2387" s="943"/>
      <c r="M2387" s="943"/>
    </row>
    <row r="2388" spans="1:13" s="4" customFormat="1" ht="11.25" x14ac:dyDescent="0.25">
      <c r="A2388" s="927"/>
      <c r="B2388" s="928"/>
      <c r="C2388" s="946"/>
      <c r="D2388" s="927"/>
      <c r="E2388" s="927"/>
      <c r="F2388" s="12" t="s">
        <v>1140</v>
      </c>
      <c r="G2388" s="80">
        <v>3</v>
      </c>
      <c r="H2388" s="927"/>
      <c r="I2388" s="15" t="s">
        <v>1050</v>
      </c>
      <c r="J2388" s="13"/>
      <c r="K2388" s="945"/>
      <c r="L2388" s="943"/>
      <c r="M2388" s="943"/>
    </row>
    <row r="2389" spans="1:13" s="4" customFormat="1" ht="11.25" x14ac:dyDescent="0.25">
      <c r="A2389" s="927"/>
      <c r="B2389" s="928"/>
      <c r="C2389" s="946"/>
      <c r="D2389" s="927"/>
      <c r="E2389" s="927"/>
      <c r="F2389" s="12" t="s">
        <v>2148</v>
      </c>
      <c r="G2389" s="80">
        <v>12</v>
      </c>
      <c r="H2389" s="927"/>
      <c r="I2389" s="15" t="s">
        <v>1050</v>
      </c>
      <c r="J2389" s="13"/>
      <c r="K2389" s="945"/>
      <c r="L2389" s="943"/>
      <c r="M2389" s="943"/>
    </row>
    <row r="2390" spans="1:13" s="4" customFormat="1" ht="11.25" x14ac:dyDescent="0.25">
      <c r="A2390" s="927"/>
      <c r="B2390" s="928"/>
      <c r="C2390" s="946"/>
      <c r="D2390" s="927"/>
      <c r="E2390" s="927"/>
      <c r="F2390" s="12" t="s">
        <v>2098</v>
      </c>
      <c r="G2390" s="80">
        <v>25</v>
      </c>
      <c r="H2390" s="927"/>
      <c r="I2390" s="15" t="s">
        <v>2099</v>
      </c>
      <c r="J2390" s="13"/>
      <c r="K2390" s="945"/>
      <c r="L2390" s="943"/>
      <c r="M2390" s="943"/>
    </row>
    <row r="2391" spans="1:13" s="4" customFormat="1" ht="11.25" x14ac:dyDescent="0.25">
      <c r="A2391" s="927"/>
      <c r="B2391" s="928"/>
      <c r="C2391" s="946"/>
      <c r="D2391" s="927"/>
      <c r="E2391" s="927"/>
      <c r="F2391" s="12" t="s">
        <v>2096</v>
      </c>
      <c r="G2391" s="80">
        <v>6</v>
      </c>
      <c r="H2391" s="927"/>
      <c r="I2391" s="15" t="s">
        <v>2099</v>
      </c>
      <c r="J2391" s="13"/>
      <c r="K2391" s="945"/>
      <c r="L2391" s="943"/>
      <c r="M2391" s="943"/>
    </row>
    <row r="2392" spans="1:13" s="4" customFormat="1" ht="11.25" x14ac:dyDescent="0.25">
      <c r="A2392" s="927" t="s">
        <v>5195</v>
      </c>
      <c r="B2392" s="928" t="s">
        <v>1835</v>
      </c>
      <c r="C2392" s="946" t="s">
        <v>5827</v>
      </c>
      <c r="D2392" s="927" t="s">
        <v>7153</v>
      </c>
      <c r="E2392" s="927" t="s">
        <v>5095</v>
      </c>
      <c r="F2392" s="12" t="s">
        <v>2562</v>
      </c>
      <c r="G2392" s="80">
        <v>1</v>
      </c>
      <c r="H2392" s="927" t="s">
        <v>6682</v>
      </c>
      <c r="I2392" s="15" t="s">
        <v>1050</v>
      </c>
      <c r="J2392" s="13"/>
      <c r="K2392" s="945">
        <v>1</v>
      </c>
      <c r="L2392" s="943"/>
      <c r="M2392" s="943"/>
    </row>
    <row r="2393" spans="1:13" s="4" customFormat="1" ht="11.25" x14ac:dyDescent="0.25">
      <c r="A2393" s="927"/>
      <c r="B2393" s="928"/>
      <c r="C2393" s="946"/>
      <c r="D2393" s="927"/>
      <c r="E2393" s="927"/>
      <c r="F2393" s="12" t="s">
        <v>1140</v>
      </c>
      <c r="G2393" s="80">
        <v>3</v>
      </c>
      <c r="H2393" s="927"/>
      <c r="I2393" s="15" t="s">
        <v>1050</v>
      </c>
      <c r="J2393" s="13"/>
      <c r="K2393" s="945"/>
      <c r="L2393" s="943"/>
      <c r="M2393" s="943"/>
    </row>
    <row r="2394" spans="1:13" s="4" customFormat="1" ht="11.25" x14ac:dyDescent="0.25">
      <c r="A2394" s="927"/>
      <c r="B2394" s="928"/>
      <c r="C2394" s="946"/>
      <c r="D2394" s="927"/>
      <c r="E2394" s="927"/>
      <c r="F2394" s="12" t="s">
        <v>2148</v>
      </c>
      <c r="G2394" s="80">
        <v>12</v>
      </c>
      <c r="H2394" s="927"/>
      <c r="I2394" s="15" t="s">
        <v>1050</v>
      </c>
      <c r="J2394" s="13"/>
      <c r="K2394" s="945"/>
      <c r="L2394" s="943"/>
      <c r="M2394" s="943"/>
    </row>
    <row r="2395" spans="1:13" s="4" customFormat="1" ht="11.25" x14ac:dyDescent="0.25">
      <c r="A2395" s="927"/>
      <c r="B2395" s="928"/>
      <c r="C2395" s="946"/>
      <c r="D2395" s="927"/>
      <c r="E2395" s="927"/>
      <c r="F2395" s="12" t="s">
        <v>2098</v>
      </c>
      <c r="G2395" s="80">
        <v>25</v>
      </c>
      <c r="H2395" s="927"/>
      <c r="I2395" s="15" t="s">
        <v>2099</v>
      </c>
      <c r="J2395" s="13"/>
      <c r="K2395" s="945"/>
      <c r="L2395" s="943"/>
      <c r="M2395" s="943"/>
    </row>
    <row r="2396" spans="1:13" s="4" customFormat="1" ht="11.25" x14ac:dyDescent="0.25">
      <c r="A2396" s="927"/>
      <c r="B2396" s="928"/>
      <c r="C2396" s="946"/>
      <c r="D2396" s="927"/>
      <c r="E2396" s="927"/>
      <c r="F2396" s="12" t="s">
        <v>2096</v>
      </c>
      <c r="G2396" s="80">
        <v>6</v>
      </c>
      <c r="H2396" s="927"/>
      <c r="I2396" s="15" t="s">
        <v>2099</v>
      </c>
      <c r="J2396" s="13"/>
      <c r="K2396" s="945"/>
      <c r="L2396" s="943"/>
      <c r="M2396" s="943"/>
    </row>
    <row r="2397" spans="1:13" s="4" customFormat="1" ht="11.25" x14ac:dyDescent="0.25">
      <c r="A2397" s="927" t="s">
        <v>5196</v>
      </c>
      <c r="B2397" s="928" t="s">
        <v>1835</v>
      </c>
      <c r="C2397" s="946" t="s">
        <v>5827</v>
      </c>
      <c r="D2397" s="927" t="s">
        <v>7153</v>
      </c>
      <c r="E2397" s="927" t="s">
        <v>5096</v>
      </c>
      <c r="F2397" s="12" t="s">
        <v>2563</v>
      </c>
      <c r="G2397" s="80">
        <v>1</v>
      </c>
      <c r="H2397" s="927" t="s">
        <v>6682</v>
      </c>
      <c r="I2397" s="15" t="s">
        <v>1050</v>
      </c>
      <c r="J2397" s="13"/>
      <c r="K2397" s="945">
        <v>1</v>
      </c>
      <c r="L2397" s="943"/>
      <c r="M2397" s="943"/>
    </row>
    <row r="2398" spans="1:13" s="4" customFormat="1" ht="22.5" x14ac:dyDescent="0.25">
      <c r="A2398" s="927"/>
      <c r="B2398" s="928"/>
      <c r="C2398" s="946"/>
      <c r="D2398" s="927"/>
      <c r="E2398" s="927"/>
      <c r="F2398" s="12" t="s">
        <v>2564</v>
      </c>
      <c r="G2398" s="80">
        <v>1</v>
      </c>
      <c r="H2398" s="927"/>
      <c r="I2398" s="15" t="s">
        <v>1050</v>
      </c>
      <c r="J2398" s="13"/>
      <c r="K2398" s="945"/>
      <c r="L2398" s="943"/>
      <c r="M2398" s="943"/>
    </row>
    <row r="2399" spans="1:13" s="4" customFormat="1" ht="11.25" x14ac:dyDescent="0.25">
      <c r="A2399" s="927"/>
      <c r="B2399" s="928"/>
      <c r="C2399" s="946"/>
      <c r="D2399" s="927"/>
      <c r="E2399" s="927"/>
      <c r="F2399" s="12" t="s">
        <v>2100</v>
      </c>
      <c r="G2399" s="80">
        <v>1</v>
      </c>
      <c r="H2399" s="927"/>
      <c r="I2399" s="15" t="s">
        <v>2099</v>
      </c>
      <c r="J2399" s="13" t="s">
        <v>2565</v>
      </c>
      <c r="K2399" s="945"/>
      <c r="L2399" s="943"/>
      <c r="M2399" s="943"/>
    </row>
    <row r="2400" spans="1:13" s="4" customFormat="1" ht="11.25" x14ac:dyDescent="0.25">
      <c r="A2400" s="927"/>
      <c r="B2400" s="928"/>
      <c r="C2400" s="946"/>
      <c r="D2400" s="927"/>
      <c r="E2400" s="927"/>
      <c r="F2400" s="12" t="s">
        <v>2148</v>
      </c>
      <c r="G2400" s="80">
        <v>21</v>
      </c>
      <c r="H2400" s="927"/>
      <c r="I2400" s="15" t="s">
        <v>1050</v>
      </c>
      <c r="J2400" s="13"/>
      <c r="K2400" s="945"/>
      <c r="L2400" s="943"/>
      <c r="M2400" s="943"/>
    </row>
    <row r="2401" spans="1:13" s="4" customFormat="1" ht="11.25" x14ac:dyDescent="0.25">
      <c r="A2401" s="927"/>
      <c r="B2401" s="928"/>
      <c r="C2401" s="946"/>
      <c r="D2401" s="927"/>
      <c r="E2401" s="927"/>
      <c r="F2401" s="12" t="s">
        <v>2098</v>
      </c>
      <c r="G2401" s="80">
        <v>48</v>
      </c>
      <c r="H2401" s="927"/>
      <c r="I2401" s="15" t="s">
        <v>2099</v>
      </c>
      <c r="J2401" s="13"/>
      <c r="K2401" s="945"/>
      <c r="L2401" s="943"/>
      <c r="M2401" s="943"/>
    </row>
    <row r="2402" spans="1:13" s="4" customFormat="1" ht="11.25" x14ac:dyDescent="0.25">
      <c r="A2402" s="927"/>
      <c r="B2402" s="928"/>
      <c r="C2402" s="946"/>
      <c r="D2402" s="927"/>
      <c r="E2402" s="927"/>
      <c r="F2402" s="12" t="s">
        <v>2096</v>
      </c>
      <c r="G2402" s="80">
        <v>4</v>
      </c>
      <c r="H2402" s="927"/>
      <c r="I2402" s="15" t="s">
        <v>2099</v>
      </c>
      <c r="J2402" s="13"/>
      <c r="K2402" s="945"/>
      <c r="L2402" s="943"/>
      <c r="M2402" s="943"/>
    </row>
    <row r="2403" spans="1:13" s="4" customFormat="1" ht="33.75" x14ac:dyDescent="0.25">
      <c r="A2403" s="154" t="s">
        <v>5197</v>
      </c>
      <c r="B2403" s="158" t="s">
        <v>1835</v>
      </c>
      <c r="C2403" s="285" t="s">
        <v>5827</v>
      </c>
      <c r="D2403" s="154" t="s">
        <v>7153</v>
      </c>
      <c r="E2403" s="154" t="s">
        <v>5089</v>
      </c>
      <c r="F2403" s="12" t="s">
        <v>2566</v>
      </c>
      <c r="G2403" s="80">
        <v>1</v>
      </c>
      <c r="H2403" s="365" t="s">
        <v>6682</v>
      </c>
      <c r="I2403" s="15" t="s">
        <v>1050</v>
      </c>
      <c r="J2403" s="13"/>
      <c r="K2403" s="168">
        <v>1</v>
      </c>
      <c r="L2403" s="833"/>
      <c r="M2403" s="866"/>
    </row>
    <row r="2404" spans="1:13" s="4" customFormat="1" ht="11.25" x14ac:dyDescent="0.25">
      <c r="A2404" s="927" t="s">
        <v>5198</v>
      </c>
      <c r="B2404" s="928" t="s">
        <v>1835</v>
      </c>
      <c r="C2404" s="946" t="s">
        <v>5827</v>
      </c>
      <c r="D2404" s="927" t="s">
        <v>7153</v>
      </c>
      <c r="E2404" s="927" t="s">
        <v>5097</v>
      </c>
      <c r="F2404" s="12" t="s">
        <v>2567</v>
      </c>
      <c r="G2404" s="80">
        <v>1</v>
      </c>
      <c r="H2404" s="927" t="s">
        <v>6682</v>
      </c>
      <c r="I2404" s="15" t="s">
        <v>1050</v>
      </c>
      <c r="J2404" s="13"/>
      <c r="K2404" s="945">
        <v>1</v>
      </c>
      <c r="L2404" s="941"/>
      <c r="M2404" s="941"/>
    </row>
    <row r="2405" spans="1:13" s="4" customFormat="1" ht="11.25" x14ac:dyDescent="0.25">
      <c r="A2405" s="927"/>
      <c r="B2405" s="928"/>
      <c r="C2405" s="946"/>
      <c r="D2405" s="927"/>
      <c r="E2405" s="927"/>
      <c r="F2405" s="12" t="s">
        <v>2160</v>
      </c>
      <c r="G2405" s="80">
        <v>1</v>
      </c>
      <c r="H2405" s="927"/>
      <c r="I2405" s="15" t="s">
        <v>1954</v>
      </c>
      <c r="J2405" s="13"/>
      <c r="K2405" s="945"/>
      <c r="L2405" s="944"/>
      <c r="M2405" s="944"/>
    </row>
    <row r="2406" spans="1:13" s="4" customFormat="1" ht="11.25" x14ac:dyDescent="0.25">
      <c r="A2406" s="927"/>
      <c r="B2406" s="928"/>
      <c r="C2406" s="946"/>
      <c r="D2406" s="927"/>
      <c r="E2406" s="927"/>
      <c r="F2406" s="12" t="s">
        <v>2201</v>
      </c>
      <c r="G2406" s="80">
        <v>2</v>
      </c>
      <c r="H2406" s="927"/>
      <c r="I2406" s="15" t="s">
        <v>1954</v>
      </c>
      <c r="J2406" s="13">
        <v>28900</v>
      </c>
      <c r="K2406" s="945"/>
      <c r="L2406" s="944"/>
      <c r="M2406" s="944"/>
    </row>
    <row r="2407" spans="1:13" s="4" customFormat="1" ht="11.25" x14ac:dyDescent="0.25">
      <c r="A2407" s="927"/>
      <c r="B2407" s="928"/>
      <c r="C2407" s="946"/>
      <c r="D2407" s="927"/>
      <c r="E2407" s="927"/>
      <c r="F2407" s="12" t="s">
        <v>2190</v>
      </c>
      <c r="G2407" s="80">
        <v>2</v>
      </c>
      <c r="H2407" s="927"/>
      <c r="I2407" s="15" t="s">
        <v>1118</v>
      </c>
      <c r="J2407" s="13" t="s">
        <v>2191</v>
      </c>
      <c r="K2407" s="945"/>
      <c r="L2407" s="944"/>
      <c r="M2407" s="944"/>
    </row>
    <row r="2408" spans="1:13" s="4" customFormat="1" ht="11.25" x14ac:dyDescent="0.25">
      <c r="A2408" s="927"/>
      <c r="B2408" s="928"/>
      <c r="C2408" s="946"/>
      <c r="D2408" s="927"/>
      <c r="E2408" s="927"/>
      <c r="F2408" s="12" t="s">
        <v>2163</v>
      </c>
      <c r="G2408" s="80">
        <v>2</v>
      </c>
      <c r="H2408" s="927"/>
      <c r="I2408" s="15" t="s">
        <v>2164</v>
      </c>
      <c r="J2408" s="13"/>
      <c r="K2408" s="945"/>
      <c r="L2408" s="944"/>
      <c r="M2408" s="944"/>
    </row>
    <row r="2409" spans="1:13" s="4" customFormat="1" ht="11.25" x14ac:dyDescent="0.25">
      <c r="A2409" s="927"/>
      <c r="B2409" s="928"/>
      <c r="C2409" s="946"/>
      <c r="D2409" s="927"/>
      <c r="E2409" s="927"/>
      <c r="F2409" s="12" t="s">
        <v>2165</v>
      </c>
      <c r="G2409" s="80">
        <v>2</v>
      </c>
      <c r="H2409" s="927"/>
      <c r="I2409" s="15" t="s">
        <v>2164</v>
      </c>
      <c r="J2409" s="13" t="s">
        <v>2166</v>
      </c>
      <c r="K2409" s="945"/>
      <c r="L2409" s="944"/>
      <c r="M2409" s="944"/>
    </row>
    <row r="2410" spans="1:13" s="4" customFormat="1" ht="11.25" x14ac:dyDescent="0.25">
      <c r="A2410" s="927"/>
      <c r="B2410" s="928"/>
      <c r="C2410" s="946"/>
      <c r="D2410" s="927"/>
      <c r="E2410" s="927"/>
      <c r="F2410" s="12" t="s">
        <v>2167</v>
      </c>
      <c r="G2410" s="80">
        <v>2</v>
      </c>
      <c r="H2410" s="927"/>
      <c r="I2410" s="15" t="s">
        <v>1960</v>
      </c>
      <c r="J2410" s="13" t="s">
        <v>2168</v>
      </c>
      <c r="K2410" s="945"/>
      <c r="L2410" s="944"/>
      <c r="M2410" s="944"/>
    </row>
    <row r="2411" spans="1:13" s="4" customFormat="1" ht="11.25" x14ac:dyDescent="0.25">
      <c r="A2411" s="927"/>
      <c r="B2411" s="928"/>
      <c r="C2411" s="946"/>
      <c r="D2411" s="927"/>
      <c r="E2411" s="927"/>
      <c r="F2411" s="12" t="s">
        <v>2171</v>
      </c>
      <c r="G2411" s="80">
        <v>2</v>
      </c>
      <c r="H2411" s="927"/>
      <c r="I2411" s="15" t="s">
        <v>1960</v>
      </c>
      <c r="J2411" s="13"/>
      <c r="K2411" s="945"/>
      <c r="L2411" s="944"/>
      <c r="M2411" s="944"/>
    </row>
    <row r="2412" spans="1:13" s="4" customFormat="1" ht="11.25" x14ac:dyDescent="0.25">
      <c r="A2412" s="927"/>
      <c r="B2412" s="928"/>
      <c r="C2412" s="946"/>
      <c r="D2412" s="927"/>
      <c r="E2412" s="927"/>
      <c r="F2412" s="12" t="s">
        <v>2172</v>
      </c>
      <c r="G2412" s="80">
        <v>1</v>
      </c>
      <c r="H2412" s="927"/>
      <c r="I2412" s="15" t="s">
        <v>1954</v>
      </c>
      <c r="J2412" s="13"/>
      <c r="K2412" s="945"/>
      <c r="L2412" s="944"/>
      <c r="M2412" s="944"/>
    </row>
    <row r="2413" spans="1:13" s="4" customFormat="1" ht="11.25" x14ac:dyDescent="0.25">
      <c r="A2413" s="927"/>
      <c r="B2413" s="928"/>
      <c r="C2413" s="946"/>
      <c r="D2413" s="927"/>
      <c r="E2413" s="927"/>
      <c r="F2413" s="12" t="s">
        <v>2173</v>
      </c>
      <c r="G2413" s="80">
        <v>4</v>
      </c>
      <c r="H2413" s="927"/>
      <c r="I2413" s="15" t="s">
        <v>1954</v>
      </c>
      <c r="J2413" s="13"/>
      <c r="K2413" s="945"/>
      <c r="L2413" s="944"/>
      <c r="M2413" s="944"/>
    </row>
    <row r="2414" spans="1:13" s="4" customFormat="1" ht="11.25" x14ac:dyDescent="0.25">
      <c r="A2414" s="927"/>
      <c r="B2414" s="928"/>
      <c r="C2414" s="946"/>
      <c r="D2414" s="927"/>
      <c r="E2414" s="927"/>
      <c r="F2414" s="12" t="s">
        <v>2039</v>
      </c>
      <c r="G2414" s="80">
        <v>4</v>
      </c>
      <c r="H2414" s="927"/>
      <c r="I2414" s="15" t="s">
        <v>1954</v>
      </c>
      <c r="J2414" s="13"/>
      <c r="K2414" s="945"/>
      <c r="L2414" s="944"/>
      <c r="M2414" s="944"/>
    </row>
    <row r="2415" spans="1:13" s="4" customFormat="1" ht="11.25" x14ac:dyDescent="0.25">
      <c r="A2415" s="927"/>
      <c r="B2415" s="928"/>
      <c r="C2415" s="946"/>
      <c r="D2415" s="927"/>
      <c r="E2415" s="927"/>
      <c r="F2415" s="12" t="s">
        <v>2242</v>
      </c>
      <c r="G2415" s="80">
        <v>1</v>
      </c>
      <c r="H2415" s="927"/>
      <c r="I2415" s="15" t="s">
        <v>1954</v>
      </c>
      <c r="J2415" s="13" t="s">
        <v>2239</v>
      </c>
      <c r="K2415" s="945"/>
      <c r="L2415" s="944"/>
      <c r="M2415" s="944"/>
    </row>
    <row r="2416" spans="1:13" s="4" customFormat="1" ht="11.25" x14ac:dyDescent="0.25">
      <c r="A2416" s="927"/>
      <c r="B2416" s="928"/>
      <c r="C2416" s="946"/>
      <c r="D2416" s="927"/>
      <c r="E2416" s="927"/>
      <c r="F2416" s="12" t="s">
        <v>2568</v>
      </c>
      <c r="G2416" s="80">
        <v>1</v>
      </c>
      <c r="H2416" s="927"/>
      <c r="I2416" s="15" t="s">
        <v>1954</v>
      </c>
      <c r="J2416" s="13" t="s">
        <v>2241</v>
      </c>
      <c r="K2416" s="945"/>
      <c r="L2416" s="944"/>
      <c r="M2416" s="944"/>
    </row>
    <row r="2417" spans="1:13" s="4" customFormat="1" ht="11.25" x14ac:dyDescent="0.25">
      <c r="A2417" s="927"/>
      <c r="B2417" s="928"/>
      <c r="C2417" s="946"/>
      <c r="D2417" s="927"/>
      <c r="E2417" s="927"/>
      <c r="F2417" s="12" t="s">
        <v>2179</v>
      </c>
      <c r="G2417" s="80">
        <v>1</v>
      </c>
      <c r="H2417" s="927"/>
      <c r="I2417" s="15" t="s">
        <v>1954</v>
      </c>
      <c r="J2417" s="13" t="s">
        <v>2180</v>
      </c>
      <c r="K2417" s="945"/>
      <c r="L2417" s="944"/>
      <c r="M2417" s="944"/>
    </row>
    <row r="2418" spans="1:13" s="4" customFormat="1" ht="11.25" x14ac:dyDescent="0.25">
      <c r="A2418" s="927"/>
      <c r="B2418" s="928"/>
      <c r="C2418" s="946"/>
      <c r="D2418" s="927"/>
      <c r="E2418" s="927"/>
      <c r="F2418" s="12" t="s">
        <v>2185</v>
      </c>
      <c r="G2418" s="80">
        <v>2</v>
      </c>
      <c r="H2418" s="927"/>
      <c r="I2418" s="15" t="s">
        <v>2182</v>
      </c>
      <c r="J2418" s="13" t="s">
        <v>2186</v>
      </c>
      <c r="K2418" s="945"/>
      <c r="L2418" s="942"/>
      <c r="M2418" s="942"/>
    </row>
    <row r="2419" spans="1:13" s="4" customFormat="1" ht="11.25" x14ac:dyDescent="0.25">
      <c r="A2419" s="927" t="s">
        <v>5199</v>
      </c>
      <c r="B2419" s="928" t="s">
        <v>1835</v>
      </c>
      <c r="C2419" s="946" t="s">
        <v>5827</v>
      </c>
      <c r="D2419" s="927" t="s">
        <v>7153</v>
      </c>
      <c r="E2419" s="927" t="s">
        <v>5089</v>
      </c>
      <c r="F2419" s="12" t="s">
        <v>2569</v>
      </c>
      <c r="G2419" s="80">
        <v>1</v>
      </c>
      <c r="H2419" s="927" t="s">
        <v>6682</v>
      </c>
      <c r="I2419" s="15" t="s">
        <v>1050</v>
      </c>
      <c r="J2419" s="13"/>
      <c r="K2419" s="945">
        <v>1</v>
      </c>
      <c r="L2419" s="943"/>
      <c r="M2419" s="943"/>
    </row>
    <row r="2420" spans="1:13" s="4" customFormat="1" ht="11.25" x14ac:dyDescent="0.25">
      <c r="A2420" s="927"/>
      <c r="B2420" s="928"/>
      <c r="C2420" s="946"/>
      <c r="D2420" s="927"/>
      <c r="E2420" s="927"/>
      <c r="F2420" s="12" t="s">
        <v>2161</v>
      </c>
      <c r="G2420" s="80">
        <v>1</v>
      </c>
      <c r="H2420" s="927"/>
      <c r="I2420" s="15" t="s">
        <v>1954</v>
      </c>
      <c r="J2420" s="13">
        <v>28902</v>
      </c>
      <c r="K2420" s="945"/>
      <c r="L2420" s="943"/>
      <c r="M2420" s="943"/>
    </row>
    <row r="2421" spans="1:13" s="4" customFormat="1" ht="11.25" x14ac:dyDescent="0.25">
      <c r="A2421" s="927"/>
      <c r="B2421" s="928"/>
      <c r="C2421" s="946"/>
      <c r="D2421" s="927"/>
      <c r="E2421" s="927"/>
      <c r="F2421" s="12" t="s">
        <v>2096</v>
      </c>
      <c r="G2421" s="80">
        <v>1</v>
      </c>
      <c r="H2421" s="927"/>
      <c r="I2421" s="15" t="s">
        <v>1954</v>
      </c>
      <c r="J2421" s="13">
        <v>16066</v>
      </c>
      <c r="K2421" s="945"/>
      <c r="L2421" s="943"/>
      <c r="M2421" s="943"/>
    </row>
    <row r="2422" spans="1:13" s="4" customFormat="1" ht="11.25" x14ac:dyDescent="0.25">
      <c r="A2422" s="927"/>
      <c r="B2422" s="928"/>
      <c r="C2422" s="946"/>
      <c r="D2422" s="927"/>
      <c r="E2422" s="927"/>
      <c r="F2422" s="12" t="s">
        <v>2162</v>
      </c>
      <c r="G2422" s="80">
        <v>1</v>
      </c>
      <c r="H2422" s="927"/>
      <c r="I2422" s="15" t="s">
        <v>1050</v>
      </c>
      <c r="J2422" s="13"/>
      <c r="K2422" s="945"/>
      <c r="L2422" s="943"/>
      <c r="M2422" s="943"/>
    </row>
    <row r="2423" spans="1:13" s="4" customFormat="1" ht="11.25" x14ac:dyDescent="0.25">
      <c r="A2423" s="927"/>
      <c r="B2423" s="928"/>
      <c r="C2423" s="946"/>
      <c r="D2423" s="927"/>
      <c r="E2423" s="927"/>
      <c r="F2423" s="12" t="s">
        <v>2163</v>
      </c>
      <c r="G2423" s="80">
        <v>8</v>
      </c>
      <c r="H2423" s="927"/>
      <c r="I2423" s="15" t="s">
        <v>2164</v>
      </c>
      <c r="J2423" s="13"/>
      <c r="K2423" s="945"/>
      <c r="L2423" s="943"/>
      <c r="M2423" s="943"/>
    </row>
    <row r="2424" spans="1:13" s="4" customFormat="1" ht="11.25" x14ac:dyDescent="0.25">
      <c r="A2424" s="927"/>
      <c r="B2424" s="928"/>
      <c r="C2424" s="946"/>
      <c r="D2424" s="927"/>
      <c r="E2424" s="927"/>
      <c r="F2424" s="12" t="s">
        <v>2570</v>
      </c>
      <c r="G2424" s="80">
        <v>1</v>
      </c>
      <c r="H2424" s="927"/>
      <c r="I2424" s="15" t="s">
        <v>2164</v>
      </c>
      <c r="J2424" s="13">
        <v>2834148</v>
      </c>
      <c r="K2424" s="945"/>
      <c r="L2424" s="943"/>
      <c r="M2424" s="943"/>
    </row>
    <row r="2425" spans="1:13" s="4" customFormat="1" ht="11.25" x14ac:dyDescent="0.25">
      <c r="A2425" s="927"/>
      <c r="B2425" s="928"/>
      <c r="C2425" s="946"/>
      <c r="D2425" s="927"/>
      <c r="E2425" s="927"/>
      <c r="F2425" s="12" t="s">
        <v>2165</v>
      </c>
      <c r="G2425" s="80">
        <v>1</v>
      </c>
      <c r="H2425" s="927"/>
      <c r="I2425" s="15" t="s">
        <v>2164</v>
      </c>
      <c r="J2425" s="13" t="s">
        <v>2166</v>
      </c>
      <c r="K2425" s="945"/>
      <c r="L2425" s="943"/>
      <c r="M2425" s="943"/>
    </row>
    <row r="2426" spans="1:13" s="4" customFormat="1" ht="11.25" x14ac:dyDescent="0.25">
      <c r="A2426" s="927"/>
      <c r="B2426" s="928"/>
      <c r="C2426" s="946"/>
      <c r="D2426" s="927"/>
      <c r="E2426" s="927"/>
      <c r="F2426" s="12" t="s">
        <v>2167</v>
      </c>
      <c r="G2426" s="80">
        <v>1</v>
      </c>
      <c r="H2426" s="927"/>
      <c r="I2426" s="15" t="s">
        <v>1960</v>
      </c>
      <c r="J2426" s="13" t="s">
        <v>2168</v>
      </c>
      <c r="K2426" s="945"/>
      <c r="L2426" s="943"/>
      <c r="M2426" s="943"/>
    </row>
    <row r="2427" spans="1:13" s="4" customFormat="1" ht="11.25" x14ac:dyDescent="0.25">
      <c r="A2427" s="927"/>
      <c r="B2427" s="928"/>
      <c r="C2427" s="946"/>
      <c r="D2427" s="927"/>
      <c r="E2427" s="927"/>
      <c r="F2427" s="12" t="s">
        <v>2192</v>
      </c>
      <c r="G2427" s="80">
        <v>1</v>
      </c>
      <c r="H2427" s="927"/>
      <c r="I2427" s="15" t="s">
        <v>1954</v>
      </c>
      <c r="J2427" s="13" t="s">
        <v>2193</v>
      </c>
      <c r="K2427" s="945"/>
      <c r="L2427" s="943"/>
      <c r="M2427" s="943"/>
    </row>
    <row r="2428" spans="1:13" s="4" customFormat="1" ht="11.25" x14ac:dyDescent="0.25">
      <c r="A2428" s="927"/>
      <c r="B2428" s="928"/>
      <c r="C2428" s="946"/>
      <c r="D2428" s="927"/>
      <c r="E2428" s="927"/>
      <c r="F2428" s="12" t="s">
        <v>2171</v>
      </c>
      <c r="G2428" s="80">
        <v>1</v>
      </c>
      <c r="H2428" s="927"/>
      <c r="I2428" s="15" t="s">
        <v>1960</v>
      </c>
      <c r="J2428" s="13"/>
      <c r="K2428" s="945"/>
      <c r="L2428" s="943"/>
      <c r="M2428" s="943"/>
    </row>
    <row r="2429" spans="1:13" s="4" customFormat="1" ht="11.25" x14ac:dyDescent="0.25">
      <c r="A2429" s="927"/>
      <c r="B2429" s="928"/>
      <c r="C2429" s="946"/>
      <c r="D2429" s="927"/>
      <c r="E2429" s="927"/>
      <c r="F2429" s="12" t="s">
        <v>2217</v>
      </c>
      <c r="G2429" s="80">
        <v>1</v>
      </c>
      <c r="H2429" s="927"/>
      <c r="I2429" s="15" t="s">
        <v>1954</v>
      </c>
      <c r="J2429" s="13"/>
      <c r="K2429" s="945"/>
      <c r="L2429" s="943"/>
      <c r="M2429" s="943"/>
    </row>
    <row r="2430" spans="1:13" s="4" customFormat="1" ht="11.25" x14ac:dyDescent="0.25">
      <c r="A2430" s="927"/>
      <c r="B2430" s="928"/>
      <c r="C2430" s="946"/>
      <c r="D2430" s="927"/>
      <c r="E2430" s="927"/>
      <c r="F2430" s="12" t="s">
        <v>2172</v>
      </c>
      <c r="G2430" s="80">
        <v>5</v>
      </c>
      <c r="H2430" s="927"/>
      <c r="I2430" s="15" t="s">
        <v>1954</v>
      </c>
      <c r="J2430" s="13"/>
      <c r="K2430" s="945"/>
      <c r="L2430" s="943"/>
      <c r="M2430" s="943"/>
    </row>
    <row r="2431" spans="1:13" s="4" customFormat="1" ht="11.25" x14ac:dyDescent="0.25">
      <c r="A2431" s="927"/>
      <c r="B2431" s="928"/>
      <c r="C2431" s="946"/>
      <c r="D2431" s="927"/>
      <c r="E2431" s="927"/>
      <c r="F2431" s="12" t="s">
        <v>2173</v>
      </c>
      <c r="G2431" s="80">
        <v>7</v>
      </c>
      <c r="H2431" s="927"/>
      <c r="I2431" s="15" t="s">
        <v>1954</v>
      </c>
      <c r="J2431" s="13"/>
      <c r="K2431" s="945"/>
      <c r="L2431" s="943"/>
      <c r="M2431" s="943"/>
    </row>
    <row r="2432" spans="1:13" s="4" customFormat="1" ht="11.25" x14ac:dyDescent="0.25">
      <c r="A2432" s="927"/>
      <c r="B2432" s="928"/>
      <c r="C2432" s="946"/>
      <c r="D2432" s="927"/>
      <c r="E2432" s="927"/>
      <c r="F2432" s="12" t="s">
        <v>2039</v>
      </c>
      <c r="G2432" s="80">
        <v>4</v>
      </c>
      <c r="H2432" s="927"/>
      <c r="I2432" s="15" t="s">
        <v>1954</v>
      </c>
      <c r="J2432" s="13"/>
      <c r="K2432" s="945"/>
      <c r="L2432" s="943"/>
      <c r="M2432" s="943"/>
    </row>
    <row r="2433" spans="1:13" s="4" customFormat="1" ht="11.25" x14ac:dyDescent="0.25">
      <c r="A2433" s="927"/>
      <c r="B2433" s="928"/>
      <c r="C2433" s="946"/>
      <c r="D2433" s="927"/>
      <c r="E2433" s="927"/>
      <c r="F2433" s="12" t="s">
        <v>2174</v>
      </c>
      <c r="G2433" s="80">
        <v>4</v>
      </c>
      <c r="H2433" s="927"/>
      <c r="I2433" s="15" t="s">
        <v>1954</v>
      </c>
      <c r="J2433" s="13"/>
      <c r="K2433" s="945"/>
      <c r="L2433" s="943"/>
      <c r="M2433" s="943"/>
    </row>
    <row r="2434" spans="1:13" s="4" customFormat="1" ht="11.25" x14ac:dyDescent="0.25">
      <c r="A2434" s="927"/>
      <c r="B2434" s="928"/>
      <c r="C2434" s="946"/>
      <c r="D2434" s="927"/>
      <c r="E2434" s="927"/>
      <c r="F2434" s="12" t="s">
        <v>2177</v>
      </c>
      <c r="G2434" s="80">
        <v>4</v>
      </c>
      <c r="H2434" s="927"/>
      <c r="I2434" s="15" t="s">
        <v>1954</v>
      </c>
      <c r="J2434" s="13" t="s">
        <v>2571</v>
      </c>
      <c r="K2434" s="945"/>
      <c r="L2434" s="943"/>
      <c r="M2434" s="943"/>
    </row>
    <row r="2435" spans="1:13" s="4" customFormat="1" ht="11.25" x14ac:dyDescent="0.25">
      <c r="A2435" s="927"/>
      <c r="B2435" s="928"/>
      <c r="C2435" s="946"/>
      <c r="D2435" s="927"/>
      <c r="E2435" s="927"/>
      <c r="F2435" s="12" t="s">
        <v>2179</v>
      </c>
      <c r="G2435" s="80">
        <v>1</v>
      </c>
      <c r="H2435" s="927"/>
      <c r="I2435" s="15" t="s">
        <v>1954</v>
      </c>
      <c r="J2435" s="13" t="s">
        <v>2180</v>
      </c>
      <c r="K2435" s="945"/>
      <c r="L2435" s="943"/>
      <c r="M2435" s="943"/>
    </row>
    <row r="2436" spans="1:13" s="4" customFormat="1" ht="11.25" x14ac:dyDescent="0.25">
      <c r="A2436" s="927"/>
      <c r="B2436" s="928"/>
      <c r="C2436" s="946"/>
      <c r="D2436" s="927"/>
      <c r="E2436" s="927"/>
      <c r="F2436" s="12" t="s">
        <v>2184</v>
      </c>
      <c r="G2436" s="80">
        <v>11</v>
      </c>
      <c r="H2436" s="927"/>
      <c r="I2436" s="15" t="s">
        <v>1050</v>
      </c>
      <c r="J2436" s="13"/>
      <c r="K2436" s="945"/>
      <c r="L2436" s="943"/>
      <c r="M2436" s="943"/>
    </row>
    <row r="2437" spans="1:13" s="4" customFormat="1" ht="11.25" x14ac:dyDescent="0.25">
      <c r="A2437" s="927"/>
      <c r="B2437" s="928"/>
      <c r="C2437" s="946"/>
      <c r="D2437" s="927"/>
      <c r="E2437" s="927"/>
      <c r="F2437" s="12" t="s">
        <v>2185</v>
      </c>
      <c r="G2437" s="80">
        <v>5</v>
      </c>
      <c r="H2437" s="927"/>
      <c r="I2437" s="15" t="s">
        <v>2182</v>
      </c>
      <c r="J2437" s="13" t="s">
        <v>2186</v>
      </c>
      <c r="K2437" s="945"/>
      <c r="L2437" s="943"/>
      <c r="M2437" s="943"/>
    </row>
    <row r="2438" spans="1:13" s="4" customFormat="1" ht="11.25" x14ac:dyDescent="0.25">
      <c r="A2438" s="927"/>
      <c r="B2438" s="928"/>
      <c r="C2438" s="946"/>
      <c r="D2438" s="927"/>
      <c r="E2438" s="927"/>
      <c r="F2438" s="12" t="s">
        <v>2187</v>
      </c>
      <c r="G2438" s="80">
        <v>1</v>
      </c>
      <c r="H2438" s="927"/>
      <c r="I2438" s="15" t="s">
        <v>1954</v>
      </c>
      <c r="J2438" s="13" t="s">
        <v>2188</v>
      </c>
      <c r="K2438" s="945"/>
      <c r="L2438" s="943"/>
      <c r="M2438" s="943"/>
    </row>
    <row r="2439" spans="1:13" s="4" customFormat="1" ht="11.25" x14ac:dyDescent="0.25">
      <c r="A2439" s="927"/>
      <c r="B2439" s="928"/>
      <c r="C2439" s="946"/>
      <c r="D2439" s="927"/>
      <c r="E2439" s="927"/>
      <c r="F2439" s="12" t="s">
        <v>2198</v>
      </c>
      <c r="G2439" s="80">
        <v>1</v>
      </c>
      <c r="H2439" s="927"/>
      <c r="I2439" s="15" t="s">
        <v>1954</v>
      </c>
      <c r="J2439" s="13" t="s">
        <v>2199</v>
      </c>
      <c r="K2439" s="945"/>
      <c r="L2439" s="943"/>
      <c r="M2439" s="943"/>
    </row>
    <row r="2440" spans="1:13" s="4" customFormat="1" ht="11.25" x14ac:dyDescent="0.25">
      <c r="A2440" s="927" t="s">
        <v>5200</v>
      </c>
      <c r="B2440" s="928" t="s">
        <v>1835</v>
      </c>
      <c r="C2440" s="946" t="s">
        <v>5827</v>
      </c>
      <c r="D2440" s="927" t="s">
        <v>7153</v>
      </c>
      <c r="E2440" s="927" t="s">
        <v>5098</v>
      </c>
      <c r="F2440" s="12" t="s">
        <v>2572</v>
      </c>
      <c r="G2440" s="80">
        <v>1</v>
      </c>
      <c r="H2440" s="927" t="s">
        <v>6682</v>
      </c>
      <c r="I2440" s="15" t="s">
        <v>1050</v>
      </c>
      <c r="J2440" s="13"/>
      <c r="K2440" s="945">
        <v>1</v>
      </c>
      <c r="L2440" s="943"/>
      <c r="M2440" s="943"/>
    </row>
    <row r="2441" spans="1:13" s="4" customFormat="1" ht="11.25" x14ac:dyDescent="0.25">
      <c r="A2441" s="927"/>
      <c r="B2441" s="928"/>
      <c r="C2441" s="946"/>
      <c r="D2441" s="927"/>
      <c r="E2441" s="927"/>
      <c r="F2441" s="12" t="s">
        <v>2201</v>
      </c>
      <c r="G2441" s="80">
        <v>1</v>
      </c>
      <c r="H2441" s="927"/>
      <c r="I2441" s="15" t="s">
        <v>1954</v>
      </c>
      <c r="J2441" s="13">
        <v>28900</v>
      </c>
      <c r="K2441" s="945"/>
      <c r="L2441" s="943"/>
      <c r="M2441" s="943"/>
    </row>
    <row r="2442" spans="1:13" s="4" customFormat="1" ht="11.25" x14ac:dyDescent="0.25">
      <c r="A2442" s="927"/>
      <c r="B2442" s="928"/>
      <c r="C2442" s="946"/>
      <c r="D2442" s="927"/>
      <c r="E2442" s="927"/>
      <c r="F2442" s="12" t="s">
        <v>2161</v>
      </c>
      <c r="G2442" s="80">
        <v>1</v>
      </c>
      <c r="H2442" s="927"/>
      <c r="I2442" s="15" t="s">
        <v>1954</v>
      </c>
      <c r="J2442" s="13">
        <v>28902</v>
      </c>
      <c r="K2442" s="945"/>
      <c r="L2442" s="943"/>
      <c r="M2442" s="943"/>
    </row>
    <row r="2443" spans="1:13" s="4" customFormat="1" ht="11.25" x14ac:dyDescent="0.25">
      <c r="A2443" s="927"/>
      <c r="B2443" s="928"/>
      <c r="C2443" s="946"/>
      <c r="D2443" s="927"/>
      <c r="E2443" s="927"/>
      <c r="F2443" s="12" t="s">
        <v>2096</v>
      </c>
      <c r="G2443" s="80">
        <v>1</v>
      </c>
      <c r="H2443" s="927"/>
      <c r="I2443" s="15" t="s">
        <v>1954</v>
      </c>
      <c r="J2443" s="13">
        <v>16066</v>
      </c>
      <c r="K2443" s="945"/>
      <c r="L2443" s="943"/>
      <c r="M2443" s="943"/>
    </row>
    <row r="2444" spans="1:13" s="4" customFormat="1" ht="11.25" x14ac:dyDescent="0.25">
      <c r="A2444" s="927"/>
      <c r="B2444" s="928"/>
      <c r="C2444" s="946"/>
      <c r="D2444" s="927"/>
      <c r="E2444" s="927"/>
      <c r="F2444" s="12" t="s">
        <v>2162</v>
      </c>
      <c r="G2444" s="80">
        <v>1</v>
      </c>
      <c r="H2444" s="927"/>
      <c r="I2444" s="15" t="s">
        <v>1050</v>
      </c>
      <c r="J2444" s="13"/>
      <c r="K2444" s="945"/>
      <c r="L2444" s="943"/>
      <c r="M2444" s="943"/>
    </row>
    <row r="2445" spans="1:13" s="4" customFormat="1" ht="11.25" x14ac:dyDescent="0.25">
      <c r="A2445" s="927"/>
      <c r="B2445" s="928"/>
      <c r="C2445" s="946"/>
      <c r="D2445" s="927"/>
      <c r="E2445" s="927"/>
      <c r="F2445" s="12" t="s">
        <v>2163</v>
      </c>
      <c r="G2445" s="80">
        <v>8</v>
      </c>
      <c r="H2445" s="927"/>
      <c r="I2445" s="15" t="s">
        <v>2164</v>
      </c>
      <c r="J2445" s="13"/>
      <c r="K2445" s="945"/>
      <c r="L2445" s="943"/>
      <c r="M2445" s="943"/>
    </row>
    <row r="2446" spans="1:13" s="4" customFormat="1" ht="11.25" x14ac:dyDescent="0.25">
      <c r="A2446" s="927"/>
      <c r="B2446" s="928"/>
      <c r="C2446" s="946"/>
      <c r="D2446" s="927"/>
      <c r="E2446" s="927"/>
      <c r="F2446" s="12" t="s">
        <v>2165</v>
      </c>
      <c r="G2446" s="80">
        <v>2</v>
      </c>
      <c r="H2446" s="927"/>
      <c r="I2446" s="15" t="s">
        <v>2164</v>
      </c>
      <c r="J2446" s="13" t="s">
        <v>2166</v>
      </c>
      <c r="K2446" s="945"/>
      <c r="L2446" s="943"/>
      <c r="M2446" s="943"/>
    </row>
    <row r="2447" spans="1:13" s="4" customFormat="1" ht="11.25" x14ac:dyDescent="0.25">
      <c r="A2447" s="927"/>
      <c r="B2447" s="928"/>
      <c r="C2447" s="946"/>
      <c r="D2447" s="927"/>
      <c r="E2447" s="927"/>
      <c r="F2447" s="12" t="s">
        <v>2167</v>
      </c>
      <c r="G2447" s="80">
        <v>1</v>
      </c>
      <c r="H2447" s="927"/>
      <c r="I2447" s="15" t="s">
        <v>1960</v>
      </c>
      <c r="J2447" s="13" t="s">
        <v>2168</v>
      </c>
      <c r="K2447" s="945"/>
      <c r="L2447" s="943"/>
      <c r="M2447" s="943"/>
    </row>
    <row r="2448" spans="1:13" s="4" customFormat="1" ht="11.25" x14ac:dyDescent="0.25">
      <c r="A2448" s="927"/>
      <c r="B2448" s="928"/>
      <c r="C2448" s="946"/>
      <c r="D2448" s="927"/>
      <c r="E2448" s="927"/>
      <c r="F2448" s="12" t="s">
        <v>2202</v>
      </c>
      <c r="G2448" s="80">
        <v>1</v>
      </c>
      <c r="H2448" s="927"/>
      <c r="I2448" s="15" t="s">
        <v>1954</v>
      </c>
      <c r="J2448" s="13" t="s">
        <v>2203</v>
      </c>
      <c r="K2448" s="945"/>
      <c r="L2448" s="943"/>
      <c r="M2448" s="943"/>
    </row>
    <row r="2449" spans="1:13" s="4" customFormat="1" ht="11.25" x14ac:dyDescent="0.25">
      <c r="A2449" s="927"/>
      <c r="B2449" s="928"/>
      <c r="C2449" s="946"/>
      <c r="D2449" s="927"/>
      <c r="E2449" s="927"/>
      <c r="F2449" s="12" t="s">
        <v>2171</v>
      </c>
      <c r="G2449" s="80">
        <v>1</v>
      </c>
      <c r="H2449" s="927"/>
      <c r="I2449" s="15" t="s">
        <v>1960</v>
      </c>
      <c r="J2449" s="13"/>
      <c r="K2449" s="945"/>
      <c r="L2449" s="943"/>
      <c r="M2449" s="943"/>
    </row>
    <row r="2450" spans="1:13" s="4" customFormat="1" ht="11.25" x14ac:dyDescent="0.25">
      <c r="A2450" s="927"/>
      <c r="B2450" s="928"/>
      <c r="C2450" s="946"/>
      <c r="D2450" s="927"/>
      <c r="E2450" s="927"/>
      <c r="F2450" s="12" t="s">
        <v>2172</v>
      </c>
      <c r="G2450" s="80">
        <v>7</v>
      </c>
      <c r="H2450" s="927"/>
      <c r="I2450" s="15" t="s">
        <v>1954</v>
      </c>
      <c r="J2450" s="13"/>
      <c r="K2450" s="945"/>
      <c r="L2450" s="943"/>
      <c r="M2450" s="943"/>
    </row>
    <row r="2451" spans="1:13" s="4" customFormat="1" ht="11.25" x14ac:dyDescent="0.25">
      <c r="A2451" s="927"/>
      <c r="B2451" s="928"/>
      <c r="C2451" s="946"/>
      <c r="D2451" s="927"/>
      <c r="E2451" s="927"/>
      <c r="F2451" s="12" t="s">
        <v>2173</v>
      </c>
      <c r="G2451" s="80">
        <v>6</v>
      </c>
      <c r="H2451" s="927"/>
      <c r="I2451" s="15" t="s">
        <v>1954</v>
      </c>
      <c r="J2451" s="13"/>
      <c r="K2451" s="945"/>
      <c r="L2451" s="943"/>
      <c r="M2451" s="943"/>
    </row>
    <row r="2452" spans="1:13" s="4" customFormat="1" ht="11.25" x14ac:dyDescent="0.25">
      <c r="A2452" s="927"/>
      <c r="B2452" s="928"/>
      <c r="C2452" s="946"/>
      <c r="D2452" s="927"/>
      <c r="E2452" s="927"/>
      <c r="F2452" s="12" t="s">
        <v>2039</v>
      </c>
      <c r="G2452" s="80">
        <v>6</v>
      </c>
      <c r="H2452" s="927"/>
      <c r="I2452" s="15" t="s">
        <v>1954</v>
      </c>
      <c r="J2452" s="13"/>
      <c r="K2452" s="945"/>
      <c r="L2452" s="943"/>
      <c r="M2452" s="943"/>
    </row>
    <row r="2453" spans="1:13" s="4" customFormat="1" ht="11.25" x14ac:dyDescent="0.25">
      <c r="A2453" s="927"/>
      <c r="B2453" s="928"/>
      <c r="C2453" s="946"/>
      <c r="D2453" s="927"/>
      <c r="E2453" s="927"/>
      <c r="F2453" s="12" t="s">
        <v>2174</v>
      </c>
      <c r="G2453" s="80">
        <v>2</v>
      </c>
      <c r="H2453" s="927"/>
      <c r="I2453" s="15" t="s">
        <v>1954</v>
      </c>
      <c r="J2453" s="13"/>
      <c r="K2453" s="945"/>
      <c r="L2453" s="943"/>
      <c r="M2453" s="943"/>
    </row>
    <row r="2454" spans="1:13" s="4" customFormat="1" ht="11.25" x14ac:dyDescent="0.25">
      <c r="A2454" s="927"/>
      <c r="B2454" s="928"/>
      <c r="C2454" s="946"/>
      <c r="D2454" s="927"/>
      <c r="E2454" s="927"/>
      <c r="F2454" s="12" t="s">
        <v>2194</v>
      </c>
      <c r="G2454" s="80">
        <v>1</v>
      </c>
      <c r="H2454" s="927"/>
      <c r="I2454" s="15" t="s">
        <v>1954</v>
      </c>
      <c r="J2454" s="13"/>
      <c r="K2454" s="945"/>
      <c r="L2454" s="943"/>
      <c r="M2454" s="943"/>
    </row>
    <row r="2455" spans="1:13" s="4" customFormat="1" ht="11.25" x14ac:dyDescent="0.25">
      <c r="A2455" s="927"/>
      <c r="B2455" s="928"/>
      <c r="C2455" s="946"/>
      <c r="D2455" s="927"/>
      <c r="E2455" s="927"/>
      <c r="F2455" s="12" t="s">
        <v>2195</v>
      </c>
      <c r="G2455" s="80">
        <v>1</v>
      </c>
      <c r="H2455" s="927"/>
      <c r="I2455" s="15" t="s">
        <v>1954</v>
      </c>
      <c r="J2455" s="13" t="s">
        <v>2205</v>
      </c>
      <c r="K2455" s="945"/>
      <c r="L2455" s="943"/>
      <c r="M2455" s="943"/>
    </row>
    <row r="2456" spans="1:13" s="4" customFormat="1" ht="11.25" x14ac:dyDescent="0.25">
      <c r="A2456" s="927"/>
      <c r="B2456" s="928"/>
      <c r="C2456" s="946"/>
      <c r="D2456" s="927"/>
      <c r="E2456" s="927"/>
      <c r="F2456" s="12" t="s">
        <v>2179</v>
      </c>
      <c r="G2456" s="80">
        <v>3</v>
      </c>
      <c r="H2456" s="927"/>
      <c r="I2456" s="15" t="s">
        <v>1954</v>
      </c>
      <c r="J2456" s="13" t="s">
        <v>2180</v>
      </c>
      <c r="K2456" s="945"/>
      <c r="L2456" s="943"/>
      <c r="M2456" s="943"/>
    </row>
    <row r="2457" spans="1:13" s="4" customFormat="1" ht="11.25" x14ac:dyDescent="0.25">
      <c r="A2457" s="927"/>
      <c r="B2457" s="928"/>
      <c r="C2457" s="946"/>
      <c r="D2457" s="927"/>
      <c r="E2457" s="927"/>
      <c r="F2457" s="12" t="s">
        <v>2181</v>
      </c>
      <c r="G2457" s="80">
        <v>3</v>
      </c>
      <c r="H2457" s="927"/>
      <c r="I2457" s="15" t="s">
        <v>2182</v>
      </c>
      <c r="J2457" s="13" t="s">
        <v>2183</v>
      </c>
      <c r="K2457" s="945"/>
      <c r="L2457" s="943"/>
      <c r="M2457" s="943"/>
    </row>
    <row r="2458" spans="1:13" s="4" customFormat="1" ht="11.25" x14ac:dyDescent="0.25">
      <c r="A2458" s="927"/>
      <c r="B2458" s="928"/>
      <c r="C2458" s="946"/>
      <c r="D2458" s="927"/>
      <c r="E2458" s="927"/>
      <c r="F2458" s="12" t="s">
        <v>2184</v>
      </c>
      <c r="G2458" s="80">
        <v>5</v>
      </c>
      <c r="H2458" s="927"/>
      <c r="I2458" s="15" t="s">
        <v>1050</v>
      </c>
      <c r="J2458" s="13"/>
      <c r="K2458" s="945"/>
      <c r="L2458" s="943"/>
      <c r="M2458" s="943"/>
    </row>
    <row r="2459" spans="1:13" s="4" customFormat="1" ht="11.25" x14ac:dyDescent="0.25">
      <c r="A2459" s="927"/>
      <c r="B2459" s="928"/>
      <c r="C2459" s="946"/>
      <c r="D2459" s="927"/>
      <c r="E2459" s="927"/>
      <c r="F2459" s="12" t="s">
        <v>2185</v>
      </c>
      <c r="G2459" s="80">
        <v>3</v>
      </c>
      <c r="H2459" s="927"/>
      <c r="I2459" s="15" t="s">
        <v>2182</v>
      </c>
      <c r="J2459" s="13" t="s">
        <v>2186</v>
      </c>
      <c r="K2459" s="945"/>
      <c r="L2459" s="943"/>
      <c r="M2459" s="943"/>
    </row>
    <row r="2460" spans="1:13" s="4" customFormat="1" ht="11.25" x14ac:dyDescent="0.25">
      <c r="A2460" s="927"/>
      <c r="B2460" s="928"/>
      <c r="C2460" s="946"/>
      <c r="D2460" s="927"/>
      <c r="E2460" s="927"/>
      <c r="F2460" s="12" t="s">
        <v>2187</v>
      </c>
      <c r="G2460" s="80">
        <v>2</v>
      </c>
      <c r="H2460" s="927"/>
      <c r="I2460" s="15" t="s">
        <v>1954</v>
      </c>
      <c r="J2460" s="13" t="s">
        <v>2188</v>
      </c>
      <c r="K2460" s="945"/>
      <c r="L2460" s="943"/>
      <c r="M2460" s="943"/>
    </row>
    <row r="2461" spans="1:13" s="4" customFormat="1" ht="11.25" x14ac:dyDescent="0.25">
      <c r="A2461" s="927" t="s">
        <v>5201</v>
      </c>
      <c r="B2461" s="928" t="s">
        <v>1835</v>
      </c>
      <c r="C2461" s="946" t="s">
        <v>5827</v>
      </c>
      <c r="D2461" s="927" t="s">
        <v>7153</v>
      </c>
      <c r="E2461" s="927" t="s">
        <v>5099</v>
      </c>
      <c r="F2461" s="12" t="s">
        <v>2573</v>
      </c>
      <c r="G2461" s="80">
        <v>1</v>
      </c>
      <c r="H2461" s="927" t="s">
        <v>6682</v>
      </c>
      <c r="I2461" s="15" t="s">
        <v>1050</v>
      </c>
      <c r="J2461" s="13"/>
      <c r="K2461" s="945">
        <v>1</v>
      </c>
      <c r="L2461" s="943"/>
      <c r="M2461" s="943"/>
    </row>
    <row r="2462" spans="1:13" s="4" customFormat="1" ht="11.25" x14ac:dyDescent="0.25">
      <c r="A2462" s="927"/>
      <c r="B2462" s="928"/>
      <c r="C2462" s="946"/>
      <c r="D2462" s="927"/>
      <c r="E2462" s="927"/>
      <c r="F2462" s="12" t="s">
        <v>2201</v>
      </c>
      <c r="G2462" s="80">
        <v>1</v>
      </c>
      <c r="H2462" s="927"/>
      <c r="I2462" s="15" t="s">
        <v>1954</v>
      </c>
      <c r="J2462" s="13">
        <v>28900</v>
      </c>
      <c r="K2462" s="945"/>
      <c r="L2462" s="943"/>
      <c r="M2462" s="943"/>
    </row>
    <row r="2463" spans="1:13" s="4" customFormat="1" ht="11.25" x14ac:dyDescent="0.25">
      <c r="A2463" s="927"/>
      <c r="B2463" s="928"/>
      <c r="C2463" s="946"/>
      <c r="D2463" s="927"/>
      <c r="E2463" s="927"/>
      <c r="F2463" s="12" t="s">
        <v>2161</v>
      </c>
      <c r="G2463" s="80">
        <v>1</v>
      </c>
      <c r="H2463" s="927"/>
      <c r="I2463" s="15" t="s">
        <v>1954</v>
      </c>
      <c r="J2463" s="13">
        <v>28902</v>
      </c>
      <c r="K2463" s="945"/>
      <c r="L2463" s="943"/>
      <c r="M2463" s="943"/>
    </row>
    <row r="2464" spans="1:13" s="4" customFormat="1" ht="11.25" x14ac:dyDescent="0.25">
      <c r="A2464" s="927"/>
      <c r="B2464" s="928"/>
      <c r="C2464" s="946"/>
      <c r="D2464" s="927"/>
      <c r="E2464" s="927"/>
      <c r="F2464" s="12" t="s">
        <v>2096</v>
      </c>
      <c r="G2464" s="80">
        <v>1</v>
      </c>
      <c r="H2464" s="927"/>
      <c r="I2464" s="15" t="s">
        <v>1954</v>
      </c>
      <c r="J2464" s="13">
        <v>16066</v>
      </c>
      <c r="K2464" s="945"/>
      <c r="L2464" s="943"/>
      <c r="M2464" s="943"/>
    </row>
    <row r="2465" spans="1:13" s="4" customFormat="1" ht="11.25" x14ac:dyDescent="0.25">
      <c r="A2465" s="927"/>
      <c r="B2465" s="928"/>
      <c r="C2465" s="946"/>
      <c r="D2465" s="927"/>
      <c r="E2465" s="927"/>
      <c r="F2465" s="12" t="s">
        <v>2162</v>
      </c>
      <c r="G2465" s="80">
        <v>1</v>
      </c>
      <c r="H2465" s="927"/>
      <c r="I2465" s="15" t="s">
        <v>1050</v>
      </c>
      <c r="J2465" s="13"/>
      <c r="K2465" s="945"/>
      <c r="L2465" s="943"/>
      <c r="M2465" s="943"/>
    </row>
    <row r="2466" spans="1:13" s="4" customFormat="1" ht="11.25" x14ac:dyDescent="0.25">
      <c r="A2466" s="927"/>
      <c r="B2466" s="928"/>
      <c r="C2466" s="946"/>
      <c r="D2466" s="927"/>
      <c r="E2466" s="927"/>
      <c r="F2466" s="12" t="s">
        <v>2163</v>
      </c>
      <c r="G2466" s="80">
        <v>8</v>
      </c>
      <c r="H2466" s="927"/>
      <c r="I2466" s="15" t="s">
        <v>2164</v>
      </c>
      <c r="J2466" s="13"/>
      <c r="K2466" s="945"/>
      <c r="L2466" s="943"/>
      <c r="M2466" s="943"/>
    </row>
    <row r="2467" spans="1:13" s="4" customFormat="1" ht="11.25" x14ac:dyDescent="0.25">
      <c r="A2467" s="927"/>
      <c r="B2467" s="928"/>
      <c r="C2467" s="946"/>
      <c r="D2467" s="927"/>
      <c r="E2467" s="927"/>
      <c r="F2467" s="12" t="s">
        <v>2165</v>
      </c>
      <c r="G2467" s="80">
        <v>2</v>
      </c>
      <c r="H2467" s="927"/>
      <c r="I2467" s="15" t="s">
        <v>2164</v>
      </c>
      <c r="J2467" s="13" t="s">
        <v>2166</v>
      </c>
      <c r="K2467" s="945"/>
      <c r="L2467" s="943"/>
      <c r="M2467" s="943"/>
    </row>
    <row r="2468" spans="1:13" s="4" customFormat="1" ht="11.25" x14ac:dyDescent="0.25">
      <c r="A2468" s="927"/>
      <c r="B2468" s="928"/>
      <c r="C2468" s="946"/>
      <c r="D2468" s="927"/>
      <c r="E2468" s="927"/>
      <c r="F2468" s="12" t="s">
        <v>2167</v>
      </c>
      <c r="G2468" s="80">
        <v>1</v>
      </c>
      <c r="H2468" s="927"/>
      <c r="I2468" s="15" t="s">
        <v>1960</v>
      </c>
      <c r="J2468" s="13" t="s">
        <v>2168</v>
      </c>
      <c r="K2468" s="945"/>
      <c r="L2468" s="943"/>
      <c r="M2468" s="943"/>
    </row>
    <row r="2469" spans="1:13" s="4" customFormat="1" ht="11.25" x14ac:dyDescent="0.25">
      <c r="A2469" s="927"/>
      <c r="B2469" s="928"/>
      <c r="C2469" s="946"/>
      <c r="D2469" s="927"/>
      <c r="E2469" s="927"/>
      <c r="F2469" s="12" t="s">
        <v>2202</v>
      </c>
      <c r="G2469" s="80">
        <v>1</v>
      </c>
      <c r="H2469" s="927"/>
      <c r="I2469" s="15" t="s">
        <v>1954</v>
      </c>
      <c r="J2469" s="13" t="s">
        <v>2203</v>
      </c>
      <c r="K2469" s="945"/>
      <c r="L2469" s="943"/>
      <c r="M2469" s="943"/>
    </row>
    <row r="2470" spans="1:13" s="4" customFormat="1" ht="11.25" x14ac:dyDescent="0.25">
      <c r="A2470" s="927"/>
      <c r="B2470" s="928"/>
      <c r="C2470" s="946"/>
      <c r="D2470" s="927"/>
      <c r="E2470" s="927"/>
      <c r="F2470" s="12" t="s">
        <v>2171</v>
      </c>
      <c r="G2470" s="80">
        <v>1</v>
      </c>
      <c r="H2470" s="927"/>
      <c r="I2470" s="15" t="s">
        <v>1960</v>
      </c>
      <c r="J2470" s="13"/>
      <c r="K2470" s="945"/>
      <c r="L2470" s="943"/>
      <c r="M2470" s="943"/>
    </row>
    <row r="2471" spans="1:13" s="4" customFormat="1" ht="11.25" x14ac:dyDescent="0.25">
      <c r="A2471" s="927"/>
      <c r="B2471" s="928"/>
      <c r="C2471" s="946"/>
      <c r="D2471" s="927"/>
      <c r="E2471" s="927"/>
      <c r="F2471" s="12" t="s">
        <v>2172</v>
      </c>
      <c r="G2471" s="80">
        <v>7</v>
      </c>
      <c r="H2471" s="927"/>
      <c r="I2471" s="15" t="s">
        <v>1954</v>
      </c>
      <c r="J2471" s="13"/>
      <c r="K2471" s="945"/>
      <c r="L2471" s="943"/>
      <c r="M2471" s="943"/>
    </row>
    <row r="2472" spans="1:13" s="4" customFormat="1" ht="11.25" x14ac:dyDescent="0.25">
      <c r="A2472" s="927"/>
      <c r="B2472" s="928"/>
      <c r="C2472" s="946"/>
      <c r="D2472" s="927"/>
      <c r="E2472" s="927"/>
      <c r="F2472" s="12" t="s">
        <v>2173</v>
      </c>
      <c r="G2472" s="80">
        <v>6</v>
      </c>
      <c r="H2472" s="927"/>
      <c r="I2472" s="15" t="s">
        <v>1954</v>
      </c>
      <c r="J2472" s="13"/>
      <c r="K2472" s="945"/>
      <c r="L2472" s="943"/>
      <c r="M2472" s="943"/>
    </row>
    <row r="2473" spans="1:13" s="4" customFormat="1" ht="11.25" x14ac:dyDescent="0.25">
      <c r="A2473" s="927"/>
      <c r="B2473" s="928"/>
      <c r="C2473" s="946"/>
      <c r="D2473" s="927"/>
      <c r="E2473" s="927"/>
      <c r="F2473" s="12" t="s">
        <v>2039</v>
      </c>
      <c r="G2473" s="80">
        <v>6</v>
      </c>
      <c r="H2473" s="927"/>
      <c r="I2473" s="15" t="s">
        <v>1954</v>
      </c>
      <c r="J2473" s="13"/>
      <c r="K2473" s="945"/>
      <c r="L2473" s="943"/>
      <c r="M2473" s="943"/>
    </row>
    <row r="2474" spans="1:13" s="4" customFormat="1" ht="11.25" x14ac:dyDescent="0.25">
      <c r="A2474" s="927"/>
      <c r="B2474" s="928"/>
      <c r="C2474" s="946"/>
      <c r="D2474" s="927"/>
      <c r="E2474" s="927"/>
      <c r="F2474" s="12" t="s">
        <v>2174</v>
      </c>
      <c r="G2474" s="80">
        <v>2</v>
      </c>
      <c r="H2474" s="927"/>
      <c r="I2474" s="15" t="s">
        <v>1954</v>
      </c>
      <c r="J2474" s="13"/>
      <c r="K2474" s="945"/>
      <c r="L2474" s="943"/>
      <c r="M2474" s="943"/>
    </row>
    <row r="2475" spans="1:13" s="4" customFormat="1" ht="11.25" x14ac:dyDescent="0.25">
      <c r="A2475" s="927"/>
      <c r="B2475" s="928"/>
      <c r="C2475" s="946"/>
      <c r="D2475" s="927"/>
      <c r="E2475" s="927"/>
      <c r="F2475" s="12" t="s">
        <v>2179</v>
      </c>
      <c r="G2475" s="80">
        <v>3</v>
      </c>
      <c r="H2475" s="927"/>
      <c r="I2475" s="15" t="s">
        <v>1954</v>
      </c>
      <c r="J2475" s="13" t="s">
        <v>2180</v>
      </c>
      <c r="K2475" s="945"/>
      <c r="L2475" s="943"/>
      <c r="M2475" s="943"/>
    </row>
    <row r="2476" spans="1:13" s="4" customFormat="1" ht="11.25" x14ac:dyDescent="0.25">
      <c r="A2476" s="927"/>
      <c r="B2476" s="928"/>
      <c r="C2476" s="946"/>
      <c r="D2476" s="927"/>
      <c r="E2476" s="927"/>
      <c r="F2476" s="12" t="s">
        <v>2181</v>
      </c>
      <c r="G2476" s="80">
        <v>3</v>
      </c>
      <c r="H2476" s="927"/>
      <c r="I2476" s="15" t="s">
        <v>2182</v>
      </c>
      <c r="J2476" s="13" t="s">
        <v>2183</v>
      </c>
      <c r="K2476" s="945"/>
      <c r="L2476" s="943"/>
      <c r="M2476" s="943"/>
    </row>
    <row r="2477" spans="1:13" s="4" customFormat="1" ht="11.25" x14ac:dyDescent="0.25">
      <c r="A2477" s="927"/>
      <c r="B2477" s="928"/>
      <c r="C2477" s="946"/>
      <c r="D2477" s="927"/>
      <c r="E2477" s="927"/>
      <c r="F2477" s="12" t="s">
        <v>2184</v>
      </c>
      <c r="G2477" s="80">
        <v>4</v>
      </c>
      <c r="H2477" s="927"/>
      <c r="I2477" s="15" t="s">
        <v>1050</v>
      </c>
      <c r="J2477" s="13"/>
      <c r="K2477" s="945"/>
      <c r="L2477" s="943"/>
      <c r="M2477" s="943"/>
    </row>
    <row r="2478" spans="1:13" s="4" customFormat="1" ht="11.25" x14ac:dyDescent="0.25">
      <c r="A2478" s="927"/>
      <c r="B2478" s="928"/>
      <c r="C2478" s="946"/>
      <c r="D2478" s="927"/>
      <c r="E2478" s="927"/>
      <c r="F2478" s="12" t="s">
        <v>2185</v>
      </c>
      <c r="G2478" s="80">
        <v>2</v>
      </c>
      <c r="H2478" s="927"/>
      <c r="I2478" s="15" t="s">
        <v>2182</v>
      </c>
      <c r="J2478" s="13" t="s">
        <v>2186</v>
      </c>
      <c r="K2478" s="945"/>
      <c r="L2478" s="943"/>
      <c r="M2478" s="943"/>
    </row>
    <row r="2479" spans="1:13" s="4" customFormat="1" ht="11.25" x14ac:dyDescent="0.25">
      <c r="A2479" s="927"/>
      <c r="B2479" s="928"/>
      <c r="C2479" s="946"/>
      <c r="D2479" s="927"/>
      <c r="E2479" s="927"/>
      <c r="F2479" s="12" t="s">
        <v>2187</v>
      </c>
      <c r="G2479" s="80">
        <v>1</v>
      </c>
      <c r="H2479" s="927"/>
      <c r="I2479" s="15" t="s">
        <v>1954</v>
      </c>
      <c r="J2479" s="13" t="s">
        <v>2188</v>
      </c>
      <c r="K2479" s="945"/>
      <c r="L2479" s="943"/>
      <c r="M2479" s="943"/>
    </row>
    <row r="2480" spans="1:13" s="4" customFormat="1" ht="11.25" x14ac:dyDescent="0.25">
      <c r="A2480" s="927" t="s">
        <v>5202</v>
      </c>
      <c r="B2480" s="928" t="s">
        <v>1835</v>
      </c>
      <c r="C2480" s="946" t="s">
        <v>5827</v>
      </c>
      <c r="D2480" s="927" t="s">
        <v>7153</v>
      </c>
      <c r="E2480" s="927" t="s">
        <v>5100</v>
      </c>
      <c r="F2480" s="12" t="s">
        <v>2574</v>
      </c>
      <c r="G2480" s="80">
        <v>1</v>
      </c>
      <c r="H2480" s="927" t="s">
        <v>6682</v>
      </c>
      <c r="I2480" s="15" t="s">
        <v>1050</v>
      </c>
      <c r="J2480" s="13"/>
      <c r="K2480" s="945">
        <v>1</v>
      </c>
      <c r="L2480" s="943"/>
      <c r="M2480" s="943"/>
    </row>
    <row r="2481" spans="1:13" s="4" customFormat="1" ht="11.25" x14ac:dyDescent="0.25">
      <c r="A2481" s="927"/>
      <c r="B2481" s="928"/>
      <c r="C2481" s="946"/>
      <c r="D2481" s="927"/>
      <c r="E2481" s="927"/>
      <c r="F2481" s="12" t="s">
        <v>2201</v>
      </c>
      <c r="G2481" s="80">
        <v>1</v>
      </c>
      <c r="H2481" s="927"/>
      <c r="I2481" s="15" t="s">
        <v>1954</v>
      </c>
      <c r="J2481" s="13">
        <v>28900</v>
      </c>
      <c r="K2481" s="945"/>
      <c r="L2481" s="943"/>
      <c r="M2481" s="943"/>
    </row>
    <row r="2482" spans="1:13" s="4" customFormat="1" ht="11.25" x14ac:dyDescent="0.25">
      <c r="A2482" s="927"/>
      <c r="B2482" s="928"/>
      <c r="C2482" s="946"/>
      <c r="D2482" s="927"/>
      <c r="E2482" s="927"/>
      <c r="F2482" s="12" t="s">
        <v>2161</v>
      </c>
      <c r="G2482" s="80">
        <v>1</v>
      </c>
      <c r="H2482" s="927"/>
      <c r="I2482" s="15" t="s">
        <v>1954</v>
      </c>
      <c r="J2482" s="13">
        <v>28902</v>
      </c>
      <c r="K2482" s="945"/>
      <c r="L2482" s="943"/>
      <c r="M2482" s="943"/>
    </row>
    <row r="2483" spans="1:13" s="4" customFormat="1" ht="11.25" x14ac:dyDescent="0.25">
      <c r="A2483" s="927"/>
      <c r="B2483" s="928"/>
      <c r="C2483" s="946"/>
      <c r="D2483" s="927"/>
      <c r="E2483" s="927"/>
      <c r="F2483" s="12" t="s">
        <v>2096</v>
      </c>
      <c r="G2483" s="80">
        <v>1</v>
      </c>
      <c r="H2483" s="927"/>
      <c r="I2483" s="15" t="s">
        <v>1954</v>
      </c>
      <c r="J2483" s="13">
        <v>16066</v>
      </c>
      <c r="K2483" s="945"/>
      <c r="L2483" s="943"/>
      <c r="M2483" s="943"/>
    </row>
    <row r="2484" spans="1:13" s="4" customFormat="1" ht="11.25" x14ac:dyDescent="0.25">
      <c r="A2484" s="927"/>
      <c r="B2484" s="928"/>
      <c r="C2484" s="946"/>
      <c r="D2484" s="927"/>
      <c r="E2484" s="927"/>
      <c r="F2484" s="12" t="s">
        <v>2162</v>
      </c>
      <c r="G2484" s="80">
        <v>1</v>
      </c>
      <c r="H2484" s="927"/>
      <c r="I2484" s="15" t="s">
        <v>1050</v>
      </c>
      <c r="J2484" s="13"/>
      <c r="K2484" s="945"/>
      <c r="L2484" s="943"/>
      <c r="M2484" s="943"/>
    </row>
    <row r="2485" spans="1:13" s="4" customFormat="1" ht="11.25" x14ac:dyDescent="0.25">
      <c r="A2485" s="927"/>
      <c r="B2485" s="928"/>
      <c r="C2485" s="946"/>
      <c r="D2485" s="927"/>
      <c r="E2485" s="927"/>
      <c r="F2485" s="12" t="s">
        <v>2163</v>
      </c>
      <c r="G2485" s="80">
        <v>8</v>
      </c>
      <c r="H2485" s="927"/>
      <c r="I2485" s="15" t="s">
        <v>2164</v>
      </c>
      <c r="J2485" s="13"/>
      <c r="K2485" s="945"/>
      <c r="L2485" s="943"/>
      <c r="M2485" s="943"/>
    </row>
    <row r="2486" spans="1:13" s="4" customFormat="1" ht="11.25" x14ac:dyDescent="0.25">
      <c r="A2486" s="927"/>
      <c r="B2486" s="928"/>
      <c r="C2486" s="946"/>
      <c r="D2486" s="927"/>
      <c r="E2486" s="927"/>
      <c r="F2486" s="12" t="s">
        <v>2165</v>
      </c>
      <c r="G2486" s="80">
        <v>2</v>
      </c>
      <c r="H2486" s="927"/>
      <c r="I2486" s="15" t="s">
        <v>2164</v>
      </c>
      <c r="J2486" s="13" t="s">
        <v>2166</v>
      </c>
      <c r="K2486" s="945"/>
      <c r="L2486" s="943"/>
      <c r="M2486" s="943"/>
    </row>
    <row r="2487" spans="1:13" s="4" customFormat="1" ht="11.25" x14ac:dyDescent="0.25">
      <c r="A2487" s="927"/>
      <c r="B2487" s="928"/>
      <c r="C2487" s="946"/>
      <c r="D2487" s="927"/>
      <c r="E2487" s="927"/>
      <c r="F2487" s="12" t="s">
        <v>2167</v>
      </c>
      <c r="G2487" s="80">
        <v>1</v>
      </c>
      <c r="H2487" s="927"/>
      <c r="I2487" s="15" t="s">
        <v>1960</v>
      </c>
      <c r="J2487" s="13" t="s">
        <v>2168</v>
      </c>
      <c r="K2487" s="945"/>
      <c r="L2487" s="943"/>
      <c r="M2487" s="943"/>
    </row>
    <row r="2488" spans="1:13" s="4" customFormat="1" ht="11.25" x14ac:dyDescent="0.25">
      <c r="A2488" s="927"/>
      <c r="B2488" s="928"/>
      <c r="C2488" s="946"/>
      <c r="D2488" s="927"/>
      <c r="E2488" s="927"/>
      <c r="F2488" s="12" t="s">
        <v>2202</v>
      </c>
      <c r="G2488" s="80">
        <v>1</v>
      </c>
      <c r="H2488" s="927"/>
      <c r="I2488" s="15" t="s">
        <v>1954</v>
      </c>
      <c r="J2488" s="13" t="s">
        <v>2203</v>
      </c>
      <c r="K2488" s="945"/>
      <c r="L2488" s="943"/>
      <c r="M2488" s="943"/>
    </row>
    <row r="2489" spans="1:13" s="4" customFormat="1" ht="11.25" x14ac:dyDescent="0.25">
      <c r="A2489" s="927"/>
      <c r="B2489" s="928"/>
      <c r="C2489" s="946"/>
      <c r="D2489" s="927"/>
      <c r="E2489" s="927"/>
      <c r="F2489" s="12" t="s">
        <v>2171</v>
      </c>
      <c r="G2489" s="80">
        <v>1</v>
      </c>
      <c r="H2489" s="927"/>
      <c r="I2489" s="15" t="s">
        <v>1960</v>
      </c>
      <c r="J2489" s="13"/>
      <c r="K2489" s="945"/>
      <c r="L2489" s="943"/>
      <c r="M2489" s="943"/>
    </row>
    <row r="2490" spans="1:13" s="4" customFormat="1" ht="11.25" x14ac:dyDescent="0.25">
      <c r="A2490" s="927"/>
      <c r="B2490" s="928"/>
      <c r="C2490" s="946"/>
      <c r="D2490" s="927"/>
      <c r="E2490" s="927"/>
      <c r="F2490" s="12" t="s">
        <v>2172</v>
      </c>
      <c r="G2490" s="80">
        <v>7</v>
      </c>
      <c r="H2490" s="927"/>
      <c r="I2490" s="15" t="s">
        <v>1954</v>
      </c>
      <c r="J2490" s="13"/>
      <c r="K2490" s="945"/>
      <c r="L2490" s="943"/>
      <c r="M2490" s="943"/>
    </row>
    <row r="2491" spans="1:13" s="4" customFormat="1" ht="11.25" x14ac:dyDescent="0.25">
      <c r="A2491" s="927"/>
      <c r="B2491" s="928"/>
      <c r="C2491" s="946"/>
      <c r="D2491" s="927"/>
      <c r="E2491" s="927"/>
      <c r="F2491" s="12" t="s">
        <v>2173</v>
      </c>
      <c r="G2491" s="80">
        <v>6</v>
      </c>
      <c r="H2491" s="927"/>
      <c r="I2491" s="15" t="s">
        <v>1954</v>
      </c>
      <c r="J2491" s="13"/>
      <c r="K2491" s="945"/>
      <c r="L2491" s="943"/>
      <c r="M2491" s="943"/>
    </row>
    <row r="2492" spans="1:13" s="4" customFormat="1" ht="11.25" x14ac:dyDescent="0.25">
      <c r="A2492" s="927"/>
      <c r="B2492" s="928"/>
      <c r="C2492" s="946"/>
      <c r="D2492" s="927"/>
      <c r="E2492" s="927"/>
      <c r="F2492" s="12" t="s">
        <v>2039</v>
      </c>
      <c r="G2492" s="80">
        <v>5</v>
      </c>
      <c r="H2492" s="927"/>
      <c r="I2492" s="15" t="s">
        <v>1954</v>
      </c>
      <c r="J2492" s="13"/>
      <c r="K2492" s="945"/>
      <c r="L2492" s="943"/>
      <c r="M2492" s="943"/>
    </row>
    <row r="2493" spans="1:13" s="4" customFormat="1" ht="11.25" x14ac:dyDescent="0.25">
      <c r="A2493" s="927"/>
      <c r="B2493" s="928"/>
      <c r="C2493" s="946"/>
      <c r="D2493" s="927"/>
      <c r="E2493" s="927"/>
      <c r="F2493" s="12" t="s">
        <v>2174</v>
      </c>
      <c r="G2493" s="80">
        <v>2</v>
      </c>
      <c r="H2493" s="927"/>
      <c r="I2493" s="15" t="s">
        <v>1954</v>
      </c>
      <c r="J2493" s="13"/>
      <c r="K2493" s="945"/>
      <c r="L2493" s="943"/>
      <c r="M2493" s="943"/>
    </row>
    <row r="2494" spans="1:13" s="4" customFormat="1" ht="11.25" x14ac:dyDescent="0.25">
      <c r="A2494" s="927"/>
      <c r="B2494" s="928"/>
      <c r="C2494" s="946"/>
      <c r="D2494" s="927"/>
      <c r="E2494" s="927"/>
      <c r="F2494" s="12" t="s">
        <v>2175</v>
      </c>
      <c r="G2494" s="80">
        <v>1</v>
      </c>
      <c r="H2494" s="927"/>
      <c r="I2494" s="15" t="s">
        <v>1954</v>
      </c>
      <c r="J2494" s="13" t="s">
        <v>2204</v>
      </c>
      <c r="K2494" s="945"/>
      <c r="L2494" s="943"/>
      <c r="M2494" s="943"/>
    </row>
    <row r="2495" spans="1:13" s="4" customFormat="1" ht="11.25" x14ac:dyDescent="0.25">
      <c r="A2495" s="927"/>
      <c r="B2495" s="928"/>
      <c r="C2495" s="946"/>
      <c r="D2495" s="927"/>
      <c r="E2495" s="927"/>
      <c r="F2495" s="12" t="s">
        <v>2194</v>
      </c>
      <c r="G2495" s="80">
        <v>1</v>
      </c>
      <c r="H2495" s="927"/>
      <c r="I2495" s="15" t="s">
        <v>1954</v>
      </c>
      <c r="J2495" s="13"/>
      <c r="K2495" s="945"/>
      <c r="L2495" s="943"/>
      <c r="M2495" s="943"/>
    </row>
    <row r="2496" spans="1:13" s="4" customFormat="1" ht="11.25" x14ac:dyDescent="0.25">
      <c r="A2496" s="927"/>
      <c r="B2496" s="928"/>
      <c r="C2496" s="946"/>
      <c r="D2496" s="927"/>
      <c r="E2496" s="927"/>
      <c r="F2496" s="12" t="s">
        <v>2195</v>
      </c>
      <c r="G2496" s="80">
        <v>1</v>
      </c>
      <c r="H2496" s="927"/>
      <c r="I2496" s="15" t="s">
        <v>1954</v>
      </c>
      <c r="J2496" s="13" t="s">
        <v>2205</v>
      </c>
      <c r="K2496" s="945"/>
      <c r="L2496" s="943"/>
      <c r="M2496" s="943"/>
    </row>
    <row r="2497" spans="1:13" s="4" customFormat="1" ht="11.25" x14ac:dyDescent="0.25">
      <c r="A2497" s="927"/>
      <c r="B2497" s="928"/>
      <c r="C2497" s="946"/>
      <c r="D2497" s="927"/>
      <c r="E2497" s="927"/>
      <c r="F2497" s="12" t="s">
        <v>2179</v>
      </c>
      <c r="G2497" s="80">
        <v>3</v>
      </c>
      <c r="H2497" s="927"/>
      <c r="I2497" s="15" t="s">
        <v>1954</v>
      </c>
      <c r="J2497" s="13" t="s">
        <v>2180</v>
      </c>
      <c r="K2497" s="945"/>
      <c r="L2497" s="943"/>
      <c r="M2497" s="943"/>
    </row>
    <row r="2498" spans="1:13" s="4" customFormat="1" ht="11.25" x14ac:dyDescent="0.25">
      <c r="A2498" s="927"/>
      <c r="B2498" s="928"/>
      <c r="C2498" s="946"/>
      <c r="D2498" s="927"/>
      <c r="E2498" s="927"/>
      <c r="F2498" s="12" t="s">
        <v>2181</v>
      </c>
      <c r="G2498" s="80">
        <v>3</v>
      </c>
      <c r="H2498" s="927"/>
      <c r="I2498" s="15" t="s">
        <v>2182</v>
      </c>
      <c r="J2498" s="13" t="s">
        <v>2183</v>
      </c>
      <c r="K2498" s="945"/>
      <c r="L2498" s="943"/>
      <c r="M2498" s="943"/>
    </row>
    <row r="2499" spans="1:13" s="4" customFormat="1" ht="11.25" x14ac:dyDescent="0.25">
      <c r="A2499" s="927"/>
      <c r="B2499" s="928"/>
      <c r="C2499" s="946"/>
      <c r="D2499" s="927"/>
      <c r="E2499" s="927"/>
      <c r="F2499" s="12" t="s">
        <v>2184</v>
      </c>
      <c r="G2499" s="80">
        <v>5</v>
      </c>
      <c r="H2499" s="927"/>
      <c r="I2499" s="15" t="s">
        <v>1050</v>
      </c>
      <c r="J2499" s="13"/>
      <c r="K2499" s="945"/>
      <c r="L2499" s="943"/>
      <c r="M2499" s="943"/>
    </row>
    <row r="2500" spans="1:13" s="4" customFormat="1" ht="11.25" x14ac:dyDescent="0.25">
      <c r="A2500" s="927"/>
      <c r="B2500" s="928"/>
      <c r="C2500" s="946"/>
      <c r="D2500" s="927"/>
      <c r="E2500" s="927"/>
      <c r="F2500" s="12" t="s">
        <v>2185</v>
      </c>
      <c r="G2500" s="80">
        <v>3</v>
      </c>
      <c r="H2500" s="927"/>
      <c r="I2500" s="15" t="s">
        <v>2182</v>
      </c>
      <c r="J2500" s="13" t="s">
        <v>2186</v>
      </c>
      <c r="K2500" s="945"/>
      <c r="L2500" s="943"/>
      <c r="M2500" s="943"/>
    </row>
    <row r="2501" spans="1:13" s="4" customFormat="1" ht="11.25" x14ac:dyDescent="0.25">
      <c r="A2501" s="927"/>
      <c r="B2501" s="928"/>
      <c r="C2501" s="946"/>
      <c r="D2501" s="927"/>
      <c r="E2501" s="927"/>
      <c r="F2501" s="12" t="s">
        <v>2187</v>
      </c>
      <c r="G2501" s="80">
        <v>2</v>
      </c>
      <c r="H2501" s="927"/>
      <c r="I2501" s="15" t="s">
        <v>1954</v>
      </c>
      <c r="J2501" s="13" t="s">
        <v>2188</v>
      </c>
      <c r="K2501" s="945"/>
      <c r="L2501" s="943"/>
      <c r="M2501" s="943"/>
    </row>
    <row r="2502" spans="1:13" s="4" customFormat="1" ht="11.25" x14ac:dyDescent="0.25">
      <c r="A2502" s="927" t="s">
        <v>7490</v>
      </c>
      <c r="B2502" s="928" t="s">
        <v>1835</v>
      </c>
      <c r="C2502" s="946" t="s">
        <v>5827</v>
      </c>
      <c r="D2502" s="927" t="s">
        <v>7153</v>
      </c>
      <c r="E2502" s="927" t="s">
        <v>5101</v>
      </c>
      <c r="F2502" s="12" t="s">
        <v>2575</v>
      </c>
      <c r="G2502" s="80">
        <v>1</v>
      </c>
      <c r="H2502" s="927" t="s">
        <v>6682</v>
      </c>
      <c r="I2502" s="15" t="s">
        <v>1050</v>
      </c>
      <c r="J2502" s="13"/>
      <c r="K2502" s="945">
        <v>1</v>
      </c>
      <c r="L2502" s="943"/>
      <c r="M2502" s="943"/>
    </row>
    <row r="2503" spans="1:13" s="4" customFormat="1" ht="11.25" x14ac:dyDescent="0.25">
      <c r="A2503" s="927"/>
      <c r="B2503" s="928"/>
      <c r="C2503" s="946"/>
      <c r="D2503" s="927"/>
      <c r="E2503" s="927"/>
      <c r="F2503" s="12" t="s">
        <v>2201</v>
      </c>
      <c r="G2503" s="80">
        <v>1</v>
      </c>
      <c r="H2503" s="927"/>
      <c r="I2503" s="15" t="s">
        <v>1954</v>
      </c>
      <c r="J2503" s="13">
        <v>28900</v>
      </c>
      <c r="K2503" s="945"/>
      <c r="L2503" s="943"/>
      <c r="M2503" s="943"/>
    </row>
    <row r="2504" spans="1:13" s="4" customFormat="1" ht="11.25" x14ac:dyDescent="0.25">
      <c r="A2504" s="927"/>
      <c r="B2504" s="928"/>
      <c r="C2504" s="946"/>
      <c r="D2504" s="927"/>
      <c r="E2504" s="927"/>
      <c r="F2504" s="12" t="s">
        <v>2161</v>
      </c>
      <c r="G2504" s="80">
        <v>1</v>
      </c>
      <c r="H2504" s="927"/>
      <c r="I2504" s="15" t="s">
        <v>1954</v>
      </c>
      <c r="J2504" s="13">
        <v>28902</v>
      </c>
      <c r="K2504" s="945"/>
      <c r="L2504" s="943"/>
      <c r="M2504" s="943"/>
    </row>
    <row r="2505" spans="1:13" s="4" customFormat="1" ht="11.25" x14ac:dyDescent="0.25">
      <c r="A2505" s="927"/>
      <c r="B2505" s="928"/>
      <c r="C2505" s="946"/>
      <c r="D2505" s="927"/>
      <c r="E2505" s="927"/>
      <c r="F2505" s="12" t="s">
        <v>2096</v>
      </c>
      <c r="G2505" s="80">
        <v>1</v>
      </c>
      <c r="H2505" s="927"/>
      <c r="I2505" s="15" t="s">
        <v>1954</v>
      </c>
      <c r="J2505" s="13">
        <v>16066</v>
      </c>
      <c r="K2505" s="945"/>
      <c r="L2505" s="943"/>
      <c r="M2505" s="943"/>
    </row>
    <row r="2506" spans="1:13" s="4" customFormat="1" ht="11.25" x14ac:dyDescent="0.25">
      <c r="A2506" s="927"/>
      <c r="B2506" s="928"/>
      <c r="C2506" s="946"/>
      <c r="D2506" s="927"/>
      <c r="E2506" s="927"/>
      <c r="F2506" s="12" t="s">
        <v>2162</v>
      </c>
      <c r="G2506" s="80">
        <v>1</v>
      </c>
      <c r="H2506" s="927"/>
      <c r="I2506" s="15" t="s">
        <v>1050</v>
      </c>
      <c r="J2506" s="13"/>
      <c r="K2506" s="945"/>
      <c r="L2506" s="943"/>
      <c r="M2506" s="943"/>
    </row>
    <row r="2507" spans="1:13" s="4" customFormat="1" ht="11.25" x14ac:dyDescent="0.25">
      <c r="A2507" s="927"/>
      <c r="B2507" s="928"/>
      <c r="C2507" s="946"/>
      <c r="D2507" s="927"/>
      <c r="E2507" s="927"/>
      <c r="F2507" s="12" t="s">
        <v>2163</v>
      </c>
      <c r="G2507" s="80">
        <v>8</v>
      </c>
      <c r="H2507" s="927"/>
      <c r="I2507" s="15" t="s">
        <v>2164</v>
      </c>
      <c r="J2507" s="13"/>
      <c r="K2507" s="945"/>
      <c r="L2507" s="943"/>
      <c r="M2507" s="943"/>
    </row>
    <row r="2508" spans="1:13" s="4" customFormat="1" ht="11.25" x14ac:dyDescent="0.25">
      <c r="A2508" s="927"/>
      <c r="B2508" s="928"/>
      <c r="C2508" s="946"/>
      <c r="D2508" s="927"/>
      <c r="E2508" s="927"/>
      <c r="F2508" s="12" t="s">
        <v>2165</v>
      </c>
      <c r="G2508" s="80">
        <v>2</v>
      </c>
      <c r="H2508" s="927"/>
      <c r="I2508" s="15" t="s">
        <v>2164</v>
      </c>
      <c r="J2508" s="13" t="s">
        <v>2166</v>
      </c>
      <c r="K2508" s="945"/>
      <c r="L2508" s="943"/>
      <c r="M2508" s="943"/>
    </row>
    <row r="2509" spans="1:13" s="4" customFormat="1" ht="11.25" x14ac:dyDescent="0.25">
      <c r="A2509" s="927"/>
      <c r="B2509" s="928"/>
      <c r="C2509" s="946"/>
      <c r="D2509" s="927"/>
      <c r="E2509" s="927"/>
      <c r="F2509" s="12" t="s">
        <v>2167</v>
      </c>
      <c r="G2509" s="80">
        <v>1</v>
      </c>
      <c r="H2509" s="927"/>
      <c r="I2509" s="15" t="s">
        <v>1960</v>
      </c>
      <c r="J2509" s="13" t="s">
        <v>2168</v>
      </c>
      <c r="K2509" s="945"/>
      <c r="L2509" s="943"/>
      <c r="M2509" s="943"/>
    </row>
    <row r="2510" spans="1:13" s="4" customFormat="1" ht="11.25" x14ac:dyDescent="0.25">
      <c r="A2510" s="927"/>
      <c r="B2510" s="928"/>
      <c r="C2510" s="946"/>
      <c r="D2510" s="927"/>
      <c r="E2510" s="927"/>
      <c r="F2510" s="12" t="s">
        <v>2202</v>
      </c>
      <c r="G2510" s="80">
        <v>1</v>
      </c>
      <c r="H2510" s="927"/>
      <c r="I2510" s="15" t="s">
        <v>1954</v>
      </c>
      <c r="J2510" s="13" t="s">
        <v>2203</v>
      </c>
      <c r="K2510" s="945"/>
      <c r="L2510" s="943"/>
      <c r="M2510" s="943"/>
    </row>
    <row r="2511" spans="1:13" s="4" customFormat="1" ht="11.25" x14ac:dyDescent="0.25">
      <c r="A2511" s="927"/>
      <c r="B2511" s="928"/>
      <c r="C2511" s="946"/>
      <c r="D2511" s="927"/>
      <c r="E2511" s="927"/>
      <c r="F2511" s="12" t="s">
        <v>2171</v>
      </c>
      <c r="G2511" s="80">
        <v>1</v>
      </c>
      <c r="H2511" s="927"/>
      <c r="I2511" s="15" t="s">
        <v>1960</v>
      </c>
      <c r="J2511" s="13"/>
      <c r="K2511" s="945"/>
      <c r="L2511" s="943"/>
      <c r="M2511" s="943"/>
    </row>
    <row r="2512" spans="1:13" s="4" customFormat="1" ht="11.25" x14ac:dyDescent="0.25">
      <c r="A2512" s="927"/>
      <c r="B2512" s="928"/>
      <c r="C2512" s="946"/>
      <c r="D2512" s="927"/>
      <c r="E2512" s="927"/>
      <c r="F2512" s="12" t="s">
        <v>2172</v>
      </c>
      <c r="G2512" s="80">
        <v>7</v>
      </c>
      <c r="H2512" s="927"/>
      <c r="I2512" s="15" t="s">
        <v>1954</v>
      </c>
      <c r="J2512" s="13"/>
      <c r="K2512" s="945"/>
      <c r="L2512" s="943"/>
      <c r="M2512" s="943"/>
    </row>
    <row r="2513" spans="1:13" s="4" customFormat="1" ht="11.25" x14ac:dyDescent="0.25">
      <c r="A2513" s="927"/>
      <c r="B2513" s="928"/>
      <c r="C2513" s="946"/>
      <c r="D2513" s="927"/>
      <c r="E2513" s="927"/>
      <c r="F2513" s="12" t="s">
        <v>2173</v>
      </c>
      <c r="G2513" s="80">
        <v>6</v>
      </c>
      <c r="H2513" s="927"/>
      <c r="I2513" s="15" t="s">
        <v>1954</v>
      </c>
      <c r="J2513" s="13"/>
      <c r="K2513" s="945"/>
      <c r="L2513" s="943"/>
      <c r="M2513" s="943"/>
    </row>
    <row r="2514" spans="1:13" s="4" customFormat="1" ht="11.25" x14ac:dyDescent="0.25">
      <c r="A2514" s="927"/>
      <c r="B2514" s="928"/>
      <c r="C2514" s="946"/>
      <c r="D2514" s="927"/>
      <c r="E2514" s="927"/>
      <c r="F2514" s="12" t="s">
        <v>2039</v>
      </c>
      <c r="G2514" s="80">
        <v>6</v>
      </c>
      <c r="H2514" s="927"/>
      <c r="I2514" s="15" t="s">
        <v>1954</v>
      </c>
      <c r="J2514" s="13"/>
      <c r="K2514" s="945"/>
      <c r="L2514" s="943"/>
      <c r="M2514" s="943"/>
    </row>
    <row r="2515" spans="1:13" s="4" customFormat="1" ht="11.25" x14ac:dyDescent="0.25">
      <c r="A2515" s="927"/>
      <c r="B2515" s="928"/>
      <c r="C2515" s="946"/>
      <c r="D2515" s="927"/>
      <c r="E2515" s="927"/>
      <c r="F2515" s="12" t="s">
        <v>2174</v>
      </c>
      <c r="G2515" s="80">
        <v>2</v>
      </c>
      <c r="H2515" s="927"/>
      <c r="I2515" s="15" t="s">
        <v>1954</v>
      </c>
      <c r="J2515" s="13"/>
      <c r="K2515" s="945"/>
      <c r="L2515" s="943"/>
      <c r="M2515" s="943"/>
    </row>
    <row r="2516" spans="1:13" s="4" customFormat="1" ht="11.25" x14ac:dyDescent="0.25">
      <c r="A2516" s="927"/>
      <c r="B2516" s="928"/>
      <c r="C2516" s="946"/>
      <c r="D2516" s="927"/>
      <c r="E2516" s="927"/>
      <c r="F2516" s="12" t="s">
        <v>2175</v>
      </c>
      <c r="G2516" s="80">
        <v>1</v>
      </c>
      <c r="H2516" s="927"/>
      <c r="I2516" s="15" t="s">
        <v>1954</v>
      </c>
      <c r="J2516" s="13" t="s">
        <v>2204</v>
      </c>
      <c r="K2516" s="945"/>
      <c r="L2516" s="943"/>
      <c r="M2516" s="943"/>
    </row>
    <row r="2517" spans="1:13" s="4" customFormat="1" ht="11.25" x14ac:dyDescent="0.25">
      <c r="A2517" s="927"/>
      <c r="B2517" s="928"/>
      <c r="C2517" s="946"/>
      <c r="D2517" s="927"/>
      <c r="E2517" s="927"/>
      <c r="F2517" s="12" t="s">
        <v>2179</v>
      </c>
      <c r="G2517" s="80">
        <v>3</v>
      </c>
      <c r="H2517" s="927"/>
      <c r="I2517" s="15" t="s">
        <v>1954</v>
      </c>
      <c r="J2517" s="13" t="s">
        <v>2180</v>
      </c>
      <c r="K2517" s="945"/>
      <c r="L2517" s="943"/>
      <c r="M2517" s="943"/>
    </row>
    <row r="2518" spans="1:13" s="4" customFormat="1" ht="11.25" x14ac:dyDescent="0.25">
      <c r="A2518" s="927"/>
      <c r="B2518" s="928"/>
      <c r="C2518" s="946"/>
      <c r="D2518" s="927"/>
      <c r="E2518" s="927"/>
      <c r="F2518" s="12" t="s">
        <v>2181</v>
      </c>
      <c r="G2518" s="80">
        <v>3</v>
      </c>
      <c r="H2518" s="927"/>
      <c r="I2518" s="15" t="s">
        <v>2182</v>
      </c>
      <c r="J2518" s="13" t="s">
        <v>2183</v>
      </c>
      <c r="K2518" s="945"/>
      <c r="L2518" s="943"/>
      <c r="M2518" s="943"/>
    </row>
    <row r="2519" spans="1:13" s="4" customFormat="1" ht="11.25" x14ac:dyDescent="0.25">
      <c r="A2519" s="927"/>
      <c r="B2519" s="928"/>
      <c r="C2519" s="946"/>
      <c r="D2519" s="927"/>
      <c r="E2519" s="927"/>
      <c r="F2519" s="12" t="s">
        <v>2184</v>
      </c>
      <c r="G2519" s="80">
        <v>4</v>
      </c>
      <c r="H2519" s="927"/>
      <c r="I2519" s="15" t="s">
        <v>1050</v>
      </c>
      <c r="J2519" s="13"/>
      <c r="K2519" s="945"/>
      <c r="L2519" s="943"/>
      <c r="M2519" s="943"/>
    </row>
    <row r="2520" spans="1:13" s="4" customFormat="1" ht="11.25" x14ac:dyDescent="0.25">
      <c r="A2520" s="927"/>
      <c r="B2520" s="928"/>
      <c r="C2520" s="946"/>
      <c r="D2520" s="927"/>
      <c r="E2520" s="927"/>
      <c r="F2520" s="12" t="s">
        <v>2185</v>
      </c>
      <c r="G2520" s="80">
        <v>2</v>
      </c>
      <c r="H2520" s="927"/>
      <c r="I2520" s="15" t="s">
        <v>2182</v>
      </c>
      <c r="J2520" s="13" t="s">
        <v>2186</v>
      </c>
      <c r="K2520" s="945"/>
      <c r="L2520" s="943"/>
      <c r="M2520" s="943"/>
    </row>
    <row r="2521" spans="1:13" s="4" customFormat="1" ht="11.25" x14ac:dyDescent="0.25">
      <c r="A2521" s="927"/>
      <c r="B2521" s="928"/>
      <c r="C2521" s="946"/>
      <c r="D2521" s="927"/>
      <c r="E2521" s="927"/>
      <c r="F2521" s="12" t="s">
        <v>2187</v>
      </c>
      <c r="G2521" s="80">
        <v>1</v>
      </c>
      <c r="H2521" s="927"/>
      <c r="I2521" s="15" t="s">
        <v>1954</v>
      </c>
      <c r="J2521" s="13" t="s">
        <v>2188</v>
      </c>
      <c r="K2521" s="945"/>
      <c r="L2521" s="943"/>
      <c r="M2521" s="943"/>
    </row>
    <row r="2522" spans="1:13" s="4" customFormat="1" ht="11.25" x14ac:dyDescent="0.25">
      <c r="A2522" s="927" t="s">
        <v>7491</v>
      </c>
      <c r="B2522" s="928" t="s">
        <v>1835</v>
      </c>
      <c r="C2522" s="946" t="s">
        <v>5827</v>
      </c>
      <c r="D2522" s="927" t="s">
        <v>7153</v>
      </c>
      <c r="E2522" s="927" t="s">
        <v>5089</v>
      </c>
      <c r="F2522" s="12" t="s">
        <v>2576</v>
      </c>
      <c r="G2522" s="80">
        <v>1</v>
      </c>
      <c r="H2522" s="927" t="s">
        <v>6682</v>
      </c>
      <c r="I2522" s="15" t="s">
        <v>1050</v>
      </c>
      <c r="J2522" s="13"/>
      <c r="K2522" s="945">
        <v>1</v>
      </c>
      <c r="L2522" s="943"/>
      <c r="M2522" s="943"/>
    </row>
    <row r="2523" spans="1:13" s="4" customFormat="1" ht="11.25" x14ac:dyDescent="0.25">
      <c r="A2523" s="927"/>
      <c r="B2523" s="928"/>
      <c r="C2523" s="946"/>
      <c r="D2523" s="927"/>
      <c r="E2523" s="927"/>
      <c r="F2523" s="12" t="s">
        <v>2096</v>
      </c>
      <c r="G2523" s="80">
        <v>1</v>
      </c>
      <c r="H2523" s="927"/>
      <c r="I2523" s="15" t="s">
        <v>1954</v>
      </c>
      <c r="J2523" s="13">
        <v>16066</v>
      </c>
      <c r="K2523" s="945"/>
      <c r="L2523" s="943"/>
      <c r="M2523" s="943"/>
    </row>
    <row r="2524" spans="1:13" s="4" customFormat="1" ht="11.25" x14ac:dyDescent="0.25">
      <c r="A2524" s="927"/>
      <c r="B2524" s="928"/>
      <c r="C2524" s="946"/>
      <c r="D2524" s="927"/>
      <c r="E2524" s="927"/>
      <c r="F2524" s="12" t="s">
        <v>2163</v>
      </c>
      <c r="G2524" s="80">
        <v>3</v>
      </c>
      <c r="H2524" s="927"/>
      <c r="I2524" s="15" t="s">
        <v>2164</v>
      </c>
      <c r="J2524" s="13"/>
      <c r="K2524" s="945"/>
      <c r="L2524" s="943"/>
      <c r="M2524" s="943"/>
    </row>
    <row r="2525" spans="1:13" s="4" customFormat="1" ht="11.25" x14ac:dyDescent="0.25">
      <c r="A2525" s="927"/>
      <c r="B2525" s="928"/>
      <c r="C2525" s="946"/>
      <c r="D2525" s="927"/>
      <c r="E2525" s="927"/>
      <c r="F2525" s="12" t="s">
        <v>2202</v>
      </c>
      <c r="G2525" s="80">
        <v>1</v>
      </c>
      <c r="H2525" s="927"/>
      <c r="I2525" s="15" t="s">
        <v>1954</v>
      </c>
      <c r="J2525" s="13" t="s">
        <v>2203</v>
      </c>
      <c r="K2525" s="945"/>
      <c r="L2525" s="943"/>
      <c r="M2525" s="943"/>
    </row>
    <row r="2526" spans="1:13" s="4" customFormat="1" ht="11.25" x14ac:dyDescent="0.25">
      <c r="A2526" s="927"/>
      <c r="B2526" s="928"/>
      <c r="C2526" s="946"/>
      <c r="D2526" s="927"/>
      <c r="E2526" s="927"/>
      <c r="F2526" s="12" t="s">
        <v>2215</v>
      </c>
      <c r="G2526" s="80">
        <v>1</v>
      </c>
      <c r="H2526" s="927"/>
      <c r="I2526" s="15" t="s">
        <v>1954</v>
      </c>
      <c r="J2526" s="13"/>
      <c r="K2526" s="945"/>
      <c r="L2526" s="943"/>
      <c r="M2526" s="943"/>
    </row>
    <row r="2527" spans="1:13" s="4" customFormat="1" ht="11.25" x14ac:dyDescent="0.25">
      <c r="A2527" s="927"/>
      <c r="B2527" s="928"/>
      <c r="C2527" s="946"/>
      <c r="D2527" s="927"/>
      <c r="E2527" s="927"/>
      <c r="F2527" s="12" t="s">
        <v>2172</v>
      </c>
      <c r="G2527" s="80">
        <v>1</v>
      </c>
      <c r="H2527" s="927"/>
      <c r="I2527" s="15" t="s">
        <v>1954</v>
      </c>
      <c r="J2527" s="13"/>
      <c r="K2527" s="945"/>
      <c r="L2527" s="943"/>
      <c r="M2527" s="943"/>
    </row>
    <row r="2528" spans="1:13" s="4" customFormat="1" ht="11.25" x14ac:dyDescent="0.25">
      <c r="A2528" s="927"/>
      <c r="B2528" s="928"/>
      <c r="C2528" s="946"/>
      <c r="D2528" s="927"/>
      <c r="E2528" s="927"/>
      <c r="F2528" s="12" t="s">
        <v>2174</v>
      </c>
      <c r="G2528" s="80">
        <v>1</v>
      </c>
      <c r="H2528" s="927"/>
      <c r="I2528" s="15" t="s">
        <v>1954</v>
      </c>
      <c r="J2528" s="13"/>
      <c r="K2528" s="945"/>
      <c r="L2528" s="943"/>
      <c r="M2528" s="943"/>
    </row>
    <row r="2529" spans="1:13" s="4" customFormat="1" ht="11.25" x14ac:dyDescent="0.25">
      <c r="A2529" s="927"/>
      <c r="B2529" s="928"/>
      <c r="C2529" s="946"/>
      <c r="D2529" s="927"/>
      <c r="E2529" s="927"/>
      <c r="F2529" s="12" t="s">
        <v>2181</v>
      </c>
      <c r="G2529" s="80">
        <v>3</v>
      </c>
      <c r="H2529" s="927"/>
      <c r="I2529" s="15" t="s">
        <v>2182</v>
      </c>
      <c r="J2529" s="13" t="s">
        <v>2183</v>
      </c>
      <c r="K2529" s="945"/>
      <c r="L2529" s="943"/>
      <c r="M2529" s="943"/>
    </row>
    <row r="2530" spans="1:13" s="4" customFormat="1" ht="11.25" x14ac:dyDescent="0.25">
      <c r="A2530" s="927" t="s">
        <v>7492</v>
      </c>
      <c r="B2530" s="928" t="s">
        <v>1835</v>
      </c>
      <c r="C2530" s="946" t="s">
        <v>5827</v>
      </c>
      <c r="D2530" s="927" t="s">
        <v>7153</v>
      </c>
      <c r="E2530" s="927" t="s">
        <v>5089</v>
      </c>
      <c r="F2530" s="12" t="s">
        <v>2577</v>
      </c>
      <c r="G2530" s="80">
        <v>1</v>
      </c>
      <c r="H2530" s="927" t="s">
        <v>6682</v>
      </c>
      <c r="I2530" s="15" t="s">
        <v>1050</v>
      </c>
      <c r="J2530" s="13"/>
      <c r="K2530" s="945">
        <v>1</v>
      </c>
      <c r="L2530" s="943"/>
      <c r="M2530" s="943"/>
    </row>
    <row r="2531" spans="1:13" s="4" customFormat="1" ht="11.25" x14ac:dyDescent="0.25">
      <c r="A2531" s="927"/>
      <c r="B2531" s="928"/>
      <c r="C2531" s="946"/>
      <c r="D2531" s="927"/>
      <c r="E2531" s="927"/>
      <c r="F2531" s="12" t="s">
        <v>2160</v>
      </c>
      <c r="G2531" s="80">
        <v>1</v>
      </c>
      <c r="H2531" s="927"/>
      <c r="I2531" s="15" t="s">
        <v>1954</v>
      </c>
      <c r="J2531" s="13"/>
      <c r="K2531" s="945"/>
      <c r="L2531" s="943"/>
      <c r="M2531" s="943"/>
    </row>
    <row r="2532" spans="1:13" s="4" customFormat="1" ht="11.25" x14ac:dyDescent="0.25">
      <c r="A2532" s="927"/>
      <c r="B2532" s="928"/>
      <c r="C2532" s="946"/>
      <c r="D2532" s="927"/>
      <c r="E2532" s="927"/>
      <c r="F2532" s="12" t="s">
        <v>2161</v>
      </c>
      <c r="G2532" s="80">
        <v>1</v>
      </c>
      <c r="H2532" s="927"/>
      <c r="I2532" s="15" t="s">
        <v>1954</v>
      </c>
      <c r="J2532" s="13">
        <v>28902</v>
      </c>
      <c r="K2532" s="945"/>
      <c r="L2532" s="943"/>
      <c r="M2532" s="943"/>
    </row>
    <row r="2533" spans="1:13" s="4" customFormat="1" ht="11.25" x14ac:dyDescent="0.25">
      <c r="A2533" s="927"/>
      <c r="B2533" s="928"/>
      <c r="C2533" s="946"/>
      <c r="D2533" s="927"/>
      <c r="E2533" s="927"/>
      <c r="F2533" s="12" t="s">
        <v>2096</v>
      </c>
      <c r="G2533" s="80">
        <v>1</v>
      </c>
      <c r="H2533" s="927"/>
      <c r="I2533" s="15" t="s">
        <v>1954</v>
      </c>
      <c r="J2533" s="13">
        <v>16066</v>
      </c>
      <c r="K2533" s="945"/>
      <c r="L2533" s="943"/>
      <c r="M2533" s="943"/>
    </row>
    <row r="2534" spans="1:13" s="4" customFormat="1" ht="11.25" x14ac:dyDescent="0.25">
      <c r="A2534" s="927"/>
      <c r="B2534" s="928"/>
      <c r="C2534" s="946"/>
      <c r="D2534" s="927"/>
      <c r="E2534" s="927"/>
      <c r="F2534" s="12" t="s">
        <v>2162</v>
      </c>
      <c r="G2534" s="80">
        <v>1</v>
      </c>
      <c r="H2534" s="927"/>
      <c r="I2534" s="15" t="s">
        <v>1050</v>
      </c>
      <c r="J2534" s="13"/>
      <c r="K2534" s="945"/>
      <c r="L2534" s="943"/>
      <c r="M2534" s="943"/>
    </row>
    <row r="2535" spans="1:13" s="4" customFormat="1" ht="11.25" x14ac:dyDescent="0.25">
      <c r="A2535" s="927"/>
      <c r="B2535" s="928"/>
      <c r="C2535" s="946"/>
      <c r="D2535" s="927"/>
      <c r="E2535" s="927"/>
      <c r="F2535" s="12" t="s">
        <v>2163</v>
      </c>
      <c r="G2535" s="80">
        <v>4</v>
      </c>
      <c r="H2535" s="927"/>
      <c r="I2535" s="15" t="s">
        <v>2164</v>
      </c>
      <c r="J2535" s="13"/>
      <c r="K2535" s="945"/>
      <c r="L2535" s="943"/>
      <c r="M2535" s="943"/>
    </row>
    <row r="2536" spans="1:13" s="4" customFormat="1" ht="11.25" x14ac:dyDescent="0.25">
      <c r="A2536" s="927"/>
      <c r="B2536" s="928"/>
      <c r="C2536" s="946"/>
      <c r="D2536" s="927"/>
      <c r="E2536" s="927"/>
      <c r="F2536" s="12" t="s">
        <v>2165</v>
      </c>
      <c r="G2536" s="80">
        <v>1</v>
      </c>
      <c r="H2536" s="927"/>
      <c r="I2536" s="15" t="s">
        <v>2164</v>
      </c>
      <c r="J2536" s="13" t="s">
        <v>2166</v>
      </c>
      <c r="K2536" s="945"/>
      <c r="L2536" s="943"/>
      <c r="M2536" s="943"/>
    </row>
    <row r="2537" spans="1:13" s="4" customFormat="1" ht="11.25" x14ac:dyDescent="0.25">
      <c r="A2537" s="927"/>
      <c r="B2537" s="928"/>
      <c r="C2537" s="946"/>
      <c r="D2537" s="927"/>
      <c r="E2537" s="927"/>
      <c r="F2537" s="12" t="s">
        <v>2167</v>
      </c>
      <c r="G2537" s="80">
        <v>1</v>
      </c>
      <c r="H2537" s="927"/>
      <c r="I2537" s="15" t="s">
        <v>1960</v>
      </c>
      <c r="J2537" s="13" t="s">
        <v>2168</v>
      </c>
      <c r="K2537" s="945"/>
      <c r="L2537" s="943"/>
      <c r="M2537" s="943"/>
    </row>
    <row r="2538" spans="1:13" s="4" customFormat="1" ht="11.25" x14ac:dyDescent="0.25">
      <c r="A2538" s="927"/>
      <c r="B2538" s="928"/>
      <c r="C2538" s="946"/>
      <c r="D2538" s="927"/>
      <c r="E2538" s="927"/>
      <c r="F2538" s="12" t="s">
        <v>2169</v>
      </c>
      <c r="G2538" s="80">
        <v>1</v>
      </c>
      <c r="H2538" s="927"/>
      <c r="I2538" s="15" t="s">
        <v>1954</v>
      </c>
      <c r="J2538" s="13" t="s">
        <v>2170</v>
      </c>
      <c r="K2538" s="945"/>
      <c r="L2538" s="943"/>
      <c r="M2538" s="943"/>
    </row>
    <row r="2539" spans="1:13" s="4" customFormat="1" ht="11.25" x14ac:dyDescent="0.25">
      <c r="A2539" s="927"/>
      <c r="B2539" s="928"/>
      <c r="C2539" s="946"/>
      <c r="D2539" s="927"/>
      <c r="E2539" s="927"/>
      <c r="F2539" s="12" t="s">
        <v>2171</v>
      </c>
      <c r="G2539" s="80">
        <v>1</v>
      </c>
      <c r="H2539" s="927"/>
      <c r="I2539" s="15" t="s">
        <v>1960</v>
      </c>
      <c r="J2539" s="13"/>
      <c r="K2539" s="945"/>
      <c r="L2539" s="943"/>
      <c r="M2539" s="943"/>
    </row>
    <row r="2540" spans="1:13" s="4" customFormat="1" ht="11.25" x14ac:dyDescent="0.25">
      <c r="A2540" s="927"/>
      <c r="B2540" s="928"/>
      <c r="C2540" s="946"/>
      <c r="D2540" s="927"/>
      <c r="E2540" s="927"/>
      <c r="F2540" s="12" t="s">
        <v>2172</v>
      </c>
      <c r="G2540" s="80">
        <v>4</v>
      </c>
      <c r="H2540" s="927"/>
      <c r="I2540" s="15" t="s">
        <v>1954</v>
      </c>
      <c r="J2540" s="13"/>
      <c r="K2540" s="945"/>
      <c r="L2540" s="943"/>
      <c r="M2540" s="943"/>
    </row>
    <row r="2541" spans="1:13" s="4" customFormat="1" ht="11.25" x14ac:dyDescent="0.25">
      <c r="A2541" s="927"/>
      <c r="B2541" s="928"/>
      <c r="C2541" s="946"/>
      <c r="D2541" s="927"/>
      <c r="E2541" s="927"/>
      <c r="F2541" s="12" t="s">
        <v>2173</v>
      </c>
      <c r="G2541" s="80">
        <v>10</v>
      </c>
      <c r="H2541" s="927"/>
      <c r="I2541" s="15" t="s">
        <v>1954</v>
      </c>
      <c r="J2541" s="13"/>
      <c r="K2541" s="945"/>
      <c r="L2541" s="943"/>
      <c r="M2541" s="943"/>
    </row>
    <row r="2542" spans="1:13" s="4" customFormat="1" ht="11.25" x14ac:dyDescent="0.25">
      <c r="A2542" s="927"/>
      <c r="B2542" s="928"/>
      <c r="C2542" s="946"/>
      <c r="D2542" s="927"/>
      <c r="E2542" s="927"/>
      <c r="F2542" s="12" t="s">
        <v>2039</v>
      </c>
      <c r="G2542" s="80">
        <v>11</v>
      </c>
      <c r="H2542" s="927"/>
      <c r="I2542" s="15" t="s">
        <v>1954</v>
      </c>
      <c r="J2542" s="13"/>
      <c r="K2542" s="945"/>
      <c r="L2542" s="943"/>
      <c r="M2542" s="943"/>
    </row>
    <row r="2543" spans="1:13" s="4" customFormat="1" ht="11.25" x14ac:dyDescent="0.25">
      <c r="A2543" s="927"/>
      <c r="B2543" s="928"/>
      <c r="C2543" s="946"/>
      <c r="D2543" s="927"/>
      <c r="E2543" s="927"/>
      <c r="F2543" s="12" t="s">
        <v>2174</v>
      </c>
      <c r="G2543" s="80">
        <v>3</v>
      </c>
      <c r="H2543" s="927"/>
      <c r="I2543" s="15" t="s">
        <v>1954</v>
      </c>
      <c r="J2543" s="13"/>
      <c r="K2543" s="945"/>
      <c r="L2543" s="943"/>
      <c r="M2543" s="943"/>
    </row>
    <row r="2544" spans="1:13" s="4" customFormat="1" ht="11.25" x14ac:dyDescent="0.25">
      <c r="A2544" s="927"/>
      <c r="B2544" s="928"/>
      <c r="C2544" s="946"/>
      <c r="D2544" s="927"/>
      <c r="E2544" s="927"/>
      <c r="F2544" s="12" t="s">
        <v>2175</v>
      </c>
      <c r="G2544" s="80">
        <v>1</v>
      </c>
      <c r="H2544" s="927"/>
      <c r="I2544" s="15" t="s">
        <v>1954</v>
      </c>
      <c r="J2544" s="13" t="s">
        <v>2176</v>
      </c>
      <c r="K2544" s="945"/>
      <c r="L2544" s="943"/>
      <c r="M2544" s="943"/>
    </row>
    <row r="2545" spans="1:13" s="4" customFormat="1" ht="11.25" x14ac:dyDescent="0.25">
      <c r="A2545" s="927"/>
      <c r="B2545" s="928"/>
      <c r="C2545" s="946"/>
      <c r="D2545" s="927"/>
      <c r="E2545" s="927"/>
      <c r="F2545" s="12" t="s">
        <v>2177</v>
      </c>
      <c r="G2545" s="80">
        <v>1</v>
      </c>
      <c r="H2545" s="927"/>
      <c r="I2545" s="15" t="s">
        <v>1954</v>
      </c>
      <c r="J2545" s="13" t="s">
        <v>2178</v>
      </c>
      <c r="K2545" s="945"/>
      <c r="L2545" s="943"/>
      <c r="M2545" s="943"/>
    </row>
    <row r="2546" spans="1:13" s="4" customFormat="1" ht="11.25" x14ac:dyDescent="0.25">
      <c r="A2546" s="927"/>
      <c r="B2546" s="928"/>
      <c r="C2546" s="946"/>
      <c r="D2546" s="927"/>
      <c r="E2546" s="927"/>
      <c r="F2546" s="12" t="s">
        <v>2194</v>
      </c>
      <c r="G2546" s="80">
        <v>1</v>
      </c>
      <c r="H2546" s="927"/>
      <c r="I2546" s="15" t="s">
        <v>1954</v>
      </c>
      <c r="J2546" s="13"/>
      <c r="K2546" s="945"/>
      <c r="L2546" s="943"/>
      <c r="M2546" s="943"/>
    </row>
    <row r="2547" spans="1:13" s="4" customFormat="1" ht="11.25" x14ac:dyDescent="0.25">
      <c r="A2547" s="927"/>
      <c r="B2547" s="928"/>
      <c r="C2547" s="946"/>
      <c r="D2547" s="927"/>
      <c r="E2547" s="927"/>
      <c r="F2547" s="12" t="s">
        <v>2195</v>
      </c>
      <c r="G2547" s="80">
        <v>1</v>
      </c>
      <c r="H2547" s="927"/>
      <c r="I2547" s="15" t="s">
        <v>1954</v>
      </c>
      <c r="J2547" s="13" t="s">
        <v>2205</v>
      </c>
      <c r="K2547" s="945"/>
      <c r="L2547" s="943"/>
      <c r="M2547" s="943"/>
    </row>
    <row r="2548" spans="1:13" s="4" customFormat="1" ht="11.25" x14ac:dyDescent="0.25">
      <c r="A2548" s="927"/>
      <c r="B2548" s="928"/>
      <c r="C2548" s="946"/>
      <c r="D2548" s="927"/>
      <c r="E2548" s="927"/>
      <c r="F2548" s="12" t="s">
        <v>2179</v>
      </c>
      <c r="G2548" s="80">
        <v>1</v>
      </c>
      <c r="H2548" s="927"/>
      <c r="I2548" s="15" t="s">
        <v>1954</v>
      </c>
      <c r="J2548" s="13" t="s">
        <v>2180</v>
      </c>
      <c r="K2548" s="945"/>
      <c r="L2548" s="943"/>
      <c r="M2548" s="943"/>
    </row>
    <row r="2549" spans="1:13" s="4" customFormat="1" ht="11.25" x14ac:dyDescent="0.25">
      <c r="A2549" s="927"/>
      <c r="B2549" s="928"/>
      <c r="C2549" s="946"/>
      <c r="D2549" s="927"/>
      <c r="E2549" s="927"/>
      <c r="F2549" s="12" t="s">
        <v>2181</v>
      </c>
      <c r="G2549" s="80">
        <v>2</v>
      </c>
      <c r="H2549" s="927"/>
      <c r="I2549" s="15" t="s">
        <v>2182</v>
      </c>
      <c r="J2549" s="13" t="s">
        <v>2183</v>
      </c>
      <c r="K2549" s="945"/>
      <c r="L2549" s="943"/>
      <c r="M2549" s="943"/>
    </row>
    <row r="2550" spans="1:13" s="4" customFormat="1" ht="11.25" x14ac:dyDescent="0.25">
      <c r="A2550" s="927"/>
      <c r="B2550" s="928"/>
      <c r="C2550" s="946"/>
      <c r="D2550" s="927"/>
      <c r="E2550" s="927"/>
      <c r="F2550" s="12" t="s">
        <v>2184</v>
      </c>
      <c r="G2550" s="80">
        <v>1</v>
      </c>
      <c r="H2550" s="927"/>
      <c r="I2550" s="15" t="s">
        <v>1050</v>
      </c>
      <c r="J2550" s="13"/>
      <c r="K2550" s="945"/>
      <c r="L2550" s="943"/>
      <c r="M2550" s="943"/>
    </row>
    <row r="2551" spans="1:13" s="4" customFormat="1" ht="11.25" x14ac:dyDescent="0.25">
      <c r="A2551" s="927"/>
      <c r="B2551" s="928"/>
      <c r="C2551" s="946"/>
      <c r="D2551" s="927"/>
      <c r="E2551" s="927"/>
      <c r="F2551" s="12" t="s">
        <v>2185</v>
      </c>
      <c r="G2551" s="80">
        <v>7</v>
      </c>
      <c r="H2551" s="927"/>
      <c r="I2551" s="15" t="s">
        <v>2182</v>
      </c>
      <c r="J2551" s="13" t="s">
        <v>2186</v>
      </c>
      <c r="K2551" s="945"/>
      <c r="L2551" s="943"/>
      <c r="M2551" s="943"/>
    </row>
    <row r="2552" spans="1:13" s="4" customFormat="1" ht="11.25" x14ac:dyDescent="0.25">
      <c r="A2552" s="927"/>
      <c r="B2552" s="928"/>
      <c r="C2552" s="946"/>
      <c r="D2552" s="927"/>
      <c r="E2552" s="927"/>
      <c r="F2552" s="12" t="s">
        <v>2187</v>
      </c>
      <c r="G2552" s="80">
        <v>2</v>
      </c>
      <c r="H2552" s="927"/>
      <c r="I2552" s="15" t="s">
        <v>1954</v>
      </c>
      <c r="J2552" s="13" t="s">
        <v>2188</v>
      </c>
      <c r="K2552" s="945"/>
      <c r="L2552" s="943"/>
      <c r="M2552" s="943"/>
    </row>
    <row r="2553" spans="1:13" s="4" customFormat="1" ht="11.25" x14ac:dyDescent="0.25">
      <c r="A2553" s="927" t="s">
        <v>7493</v>
      </c>
      <c r="B2553" s="928" t="s">
        <v>1835</v>
      </c>
      <c r="C2553" s="946" t="s">
        <v>5827</v>
      </c>
      <c r="D2553" s="927" t="s">
        <v>7153</v>
      </c>
      <c r="E2553" s="927" t="s">
        <v>5089</v>
      </c>
      <c r="F2553" s="12" t="s">
        <v>2578</v>
      </c>
      <c r="G2553" s="80">
        <v>1</v>
      </c>
      <c r="H2553" s="927" t="s">
        <v>6682</v>
      </c>
      <c r="I2553" s="15" t="s">
        <v>1050</v>
      </c>
      <c r="J2553" s="13"/>
      <c r="K2553" s="945">
        <v>1</v>
      </c>
      <c r="L2553" s="943"/>
      <c r="M2553" s="943"/>
    </row>
    <row r="2554" spans="1:13" s="4" customFormat="1" ht="11.25" x14ac:dyDescent="0.25">
      <c r="A2554" s="927"/>
      <c r="B2554" s="928"/>
      <c r="C2554" s="946"/>
      <c r="D2554" s="927"/>
      <c r="E2554" s="927"/>
      <c r="F2554" s="12" t="s">
        <v>2161</v>
      </c>
      <c r="G2554" s="80">
        <v>1</v>
      </c>
      <c r="H2554" s="927"/>
      <c r="I2554" s="15" t="s">
        <v>1954</v>
      </c>
      <c r="J2554" s="13">
        <v>28902</v>
      </c>
      <c r="K2554" s="945"/>
      <c r="L2554" s="943"/>
      <c r="M2554" s="943"/>
    </row>
    <row r="2555" spans="1:13" s="4" customFormat="1" ht="11.25" x14ac:dyDescent="0.25">
      <c r="A2555" s="927"/>
      <c r="B2555" s="928"/>
      <c r="C2555" s="946"/>
      <c r="D2555" s="927"/>
      <c r="E2555" s="927"/>
      <c r="F2555" s="12" t="s">
        <v>2096</v>
      </c>
      <c r="G2555" s="80">
        <v>1</v>
      </c>
      <c r="H2555" s="927"/>
      <c r="I2555" s="15" t="s">
        <v>1954</v>
      </c>
      <c r="J2555" s="13">
        <v>16066</v>
      </c>
      <c r="K2555" s="945"/>
      <c r="L2555" s="943"/>
      <c r="M2555" s="943"/>
    </row>
    <row r="2556" spans="1:13" s="4" customFormat="1" ht="11.25" x14ac:dyDescent="0.25">
      <c r="A2556" s="927"/>
      <c r="B2556" s="928"/>
      <c r="C2556" s="946"/>
      <c r="D2556" s="927"/>
      <c r="E2556" s="927"/>
      <c r="F2556" s="12" t="s">
        <v>2162</v>
      </c>
      <c r="G2556" s="80">
        <v>1</v>
      </c>
      <c r="H2556" s="927"/>
      <c r="I2556" s="15" t="s">
        <v>1050</v>
      </c>
      <c r="J2556" s="13"/>
      <c r="K2556" s="945"/>
      <c r="L2556" s="943"/>
      <c r="M2556" s="943"/>
    </row>
    <row r="2557" spans="1:13" s="4" customFormat="1" ht="11.25" x14ac:dyDescent="0.25">
      <c r="A2557" s="927"/>
      <c r="B2557" s="928"/>
      <c r="C2557" s="946"/>
      <c r="D2557" s="927"/>
      <c r="E2557" s="927"/>
      <c r="F2557" s="12" t="s">
        <v>2163</v>
      </c>
      <c r="G2557" s="80">
        <v>4</v>
      </c>
      <c r="H2557" s="927"/>
      <c r="I2557" s="15" t="s">
        <v>2164</v>
      </c>
      <c r="J2557" s="13"/>
      <c r="K2557" s="945"/>
      <c r="L2557" s="943"/>
      <c r="M2557" s="943"/>
    </row>
    <row r="2558" spans="1:13" s="4" customFormat="1" ht="11.25" x14ac:dyDescent="0.25">
      <c r="A2558" s="927"/>
      <c r="B2558" s="928"/>
      <c r="C2558" s="946"/>
      <c r="D2558" s="927"/>
      <c r="E2558" s="927"/>
      <c r="F2558" s="12" t="s">
        <v>2202</v>
      </c>
      <c r="G2558" s="80">
        <v>1</v>
      </c>
      <c r="H2558" s="927"/>
      <c r="I2558" s="15" t="s">
        <v>1954</v>
      </c>
      <c r="J2558" s="13" t="s">
        <v>2203</v>
      </c>
      <c r="K2558" s="945"/>
      <c r="L2558" s="943"/>
      <c r="M2558" s="943"/>
    </row>
    <row r="2559" spans="1:13" s="4" customFormat="1" ht="11.25" x14ac:dyDescent="0.25">
      <c r="A2559" s="927"/>
      <c r="B2559" s="928"/>
      <c r="C2559" s="946"/>
      <c r="D2559" s="927"/>
      <c r="E2559" s="927"/>
      <c r="F2559" s="12" t="s">
        <v>2217</v>
      </c>
      <c r="G2559" s="80">
        <v>1</v>
      </c>
      <c r="H2559" s="927"/>
      <c r="I2559" s="15" t="s">
        <v>1954</v>
      </c>
      <c r="J2559" s="13"/>
      <c r="K2559" s="945"/>
      <c r="L2559" s="943"/>
      <c r="M2559" s="943"/>
    </row>
    <row r="2560" spans="1:13" s="4" customFormat="1" ht="11.25" x14ac:dyDescent="0.25">
      <c r="A2560" s="927"/>
      <c r="B2560" s="928"/>
      <c r="C2560" s="946"/>
      <c r="D2560" s="927"/>
      <c r="E2560" s="927"/>
      <c r="F2560" s="12" t="s">
        <v>2172</v>
      </c>
      <c r="G2560" s="80">
        <v>5</v>
      </c>
      <c r="H2560" s="927"/>
      <c r="I2560" s="15" t="s">
        <v>1954</v>
      </c>
      <c r="J2560" s="13"/>
      <c r="K2560" s="945"/>
      <c r="L2560" s="943"/>
      <c r="M2560" s="943"/>
    </row>
    <row r="2561" spans="1:13" s="4" customFormat="1" ht="11.25" x14ac:dyDescent="0.25">
      <c r="A2561" s="927"/>
      <c r="B2561" s="928"/>
      <c r="C2561" s="946"/>
      <c r="D2561" s="927"/>
      <c r="E2561" s="927"/>
      <c r="F2561" s="12" t="s">
        <v>2173</v>
      </c>
      <c r="G2561" s="80">
        <v>5</v>
      </c>
      <c r="H2561" s="927"/>
      <c r="I2561" s="15" t="s">
        <v>1954</v>
      </c>
      <c r="J2561" s="13"/>
      <c r="K2561" s="945"/>
      <c r="L2561" s="943"/>
      <c r="M2561" s="943"/>
    </row>
    <row r="2562" spans="1:13" s="4" customFormat="1" ht="11.25" x14ac:dyDescent="0.25">
      <c r="A2562" s="927"/>
      <c r="B2562" s="928"/>
      <c r="C2562" s="946"/>
      <c r="D2562" s="927"/>
      <c r="E2562" s="927"/>
      <c r="F2562" s="12" t="s">
        <v>2039</v>
      </c>
      <c r="G2562" s="80">
        <v>4</v>
      </c>
      <c r="H2562" s="927"/>
      <c r="I2562" s="15" t="s">
        <v>1954</v>
      </c>
      <c r="J2562" s="13"/>
      <c r="K2562" s="945"/>
      <c r="L2562" s="943"/>
      <c r="M2562" s="943"/>
    </row>
    <row r="2563" spans="1:13" s="4" customFormat="1" ht="11.25" x14ac:dyDescent="0.25">
      <c r="A2563" s="927"/>
      <c r="B2563" s="928"/>
      <c r="C2563" s="946"/>
      <c r="D2563" s="927"/>
      <c r="E2563" s="927"/>
      <c r="F2563" s="12" t="s">
        <v>2174</v>
      </c>
      <c r="G2563" s="80">
        <v>2</v>
      </c>
      <c r="H2563" s="927"/>
      <c r="I2563" s="15" t="s">
        <v>1954</v>
      </c>
      <c r="J2563" s="13"/>
      <c r="K2563" s="945"/>
      <c r="L2563" s="943"/>
      <c r="M2563" s="943"/>
    </row>
    <row r="2564" spans="1:13" s="4" customFormat="1" ht="11.25" x14ac:dyDescent="0.25">
      <c r="A2564" s="927"/>
      <c r="B2564" s="928"/>
      <c r="C2564" s="946"/>
      <c r="D2564" s="927"/>
      <c r="E2564" s="927"/>
      <c r="F2564" s="12" t="s">
        <v>2179</v>
      </c>
      <c r="G2564" s="80">
        <v>3</v>
      </c>
      <c r="H2564" s="927"/>
      <c r="I2564" s="15" t="s">
        <v>1954</v>
      </c>
      <c r="J2564" s="13" t="s">
        <v>2180</v>
      </c>
      <c r="K2564" s="945"/>
      <c r="L2564" s="943"/>
      <c r="M2564" s="943"/>
    </row>
    <row r="2565" spans="1:13" s="4" customFormat="1" ht="11.25" x14ac:dyDescent="0.25">
      <c r="A2565" s="927"/>
      <c r="B2565" s="928"/>
      <c r="C2565" s="946"/>
      <c r="D2565" s="927"/>
      <c r="E2565" s="927"/>
      <c r="F2565" s="12" t="s">
        <v>2181</v>
      </c>
      <c r="G2565" s="80">
        <v>3</v>
      </c>
      <c r="H2565" s="927"/>
      <c r="I2565" s="15" t="s">
        <v>2182</v>
      </c>
      <c r="J2565" s="13" t="s">
        <v>2183</v>
      </c>
      <c r="K2565" s="945"/>
      <c r="L2565" s="943"/>
      <c r="M2565" s="943"/>
    </row>
    <row r="2566" spans="1:13" s="4" customFormat="1" ht="11.25" x14ac:dyDescent="0.25">
      <c r="A2566" s="927"/>
      <c r="B2566" s="928"/>
      <c r="C2566" s="946"/>
      <c r="D2566" s="927"/>
      <c r="E2566" s="927"/>
      <c r="F2566" s="12" t="s">
        <v>2184</v>
      </c>
      <c r="G2566" s="80">
        <v>4</v>
      </c>
      <c r="H2566" s="927"/>
      <c r="I2566" s="15" t="s">
        <v>1050</v>
      </c>
      <c r="J2566" s="13"/>
      <c r="K2566" s="945"/>
      <c r="L2566" s="943"/>
      <c r="M2566" s="943"/>
    </row>
    <row r="2567" spans="1:13" s="4" customFormat="1" ht="11.25" x14ac:dyDescent="0.25">
      <c r="A2567" s="927"/>
      <c r="B2567" s="928"/>
      <c r="C2567" s="946"/>
      <c r="D2567" s="927"/>
      <c r="E2567" s="927"/>
      <c r="F2567" s="12" t="s">
        <v>2185</v>
      </c>
      <c r="G2567" s="80">
        <v>2</v>
      </c>
      <c r="H2567" s="927"/>
      <c r="I2567" s="15" t="s">
        <v>2182</v>
      </c>
      <c r="J2567" s="13" t="s">
        <v>2186</v>
      </c>
      <c r="K2567" s="945"/>
      <c r="L2567" s="943"/>
      <c r="M2567" s="943"/>
    </row>
    <row r="2568" spans="1:13" s="4" customFormat="1" ht="11.25" x14ac:dyDescent="0.25">
      <c r="A2568" s="927"/>
      <c r="B2568" s="928"/>
      <c r="C2568" s="946"/>
      <c r="D2568" s="927"/>
      <c r="E2568" s="927"/>
      <c r="F2568" s="12" t="s">
        <v>2187</v>
      </c>
      <c r="G2568" s="80">
        <v>1</v>
      </c>
      <c r="H2568" s="927"/>
      <c r="I2568" s="15" t="s">
        <v>1954</v>
      </c>
      <c r="J2568" s="13" t="s">
        <v>2188</v>
      </c>
      <c r="K2568" s="945"/>
      <c r="L2568" s="943"/>
      <c r="M2568" s="943"/>
    </row>
    <row r="2569" spans="1:13" s="4" customFormat="1" ht="11.25" x14ac:dyDescent="0.25">
      <c r="A2569" s="927" t="s">
        <v>7494</v>
      </c>
      <c r="B2569" s="928" t="s">
        <v>1835</v>
      </c>
      <c r="C2569" s="946" t="s">
        <v>5827</v>
      </c>
      <c r="D2569" s="927" t="s">
        <v>1835</v>
      </c>
      <c r="E2569" s="927" t="s">
        <v>5102</v>
      </c>
      <c r="F2569" s="12" t="s">
        <v>2579</v>
      </c>
      <c r="G2569" s="80">
        <v>1</v>
      </c>
      <c r="H2569" s="927" t="s">
        <v>6682</v>
      </c>
      <c r="I2569" s="15" t="s">
        <v>1050</v>
      </c>
      <c r="J2569" s="13"/>
      <c r="K2569" s="945">
        <v>1</v>
      </c>
      <c r="L2569" s="943"/>
      <c r="M2569" s="943"/>
    </row>
    <row r="2570" spans="1:13" s="4" customFormat="1" ht="11.25" x14ac:dyDescent="0.25">
      <c r="A2570" s="927"/>
      <c r="B2570" s="928"/>
      <c r="C2570" s="946"/>
      <c r="D2570" s="927"/>
      <c r="E2570" s="927"/>
      <c r="F2570" s="12" t="s">
        <v>2160</v>
      </c>
      <c r="G2570" s="80">
        <v>1</v>
      </c>
      <c r="H2570" s="927"/>
      <c r="I2570" s="15" t="s">
        <v>1954</v>
      </c>
      <c r="J2570" s="13"/>
      <c r="K2570" s="945"/>
      <c r="L2570" s="943"/>
      <c r="M2570" s="943"/>
    </row>
    <row r="2571" spans="1:13" s="4" customFormat="1" ht="11.25" x14ac:dyDescent="0.25">
      <c r="A2571" s="927"/>
      <c r="B2571" s="928"/>
      <c r="C2571" s="946"/>
      <c r="D2571" s="927"/>
      <c r="E2571" s="927"/>
      <c r="F2571" s="12" t="s">
        <v>2190</v>
      </c>
      <c r="G2571" s="80">
        <v>4</v>
      </c>
      <c r="H2571" s="927"/>
      <c r="I2571" s="15" t="s">
        <v>1118</v>
      </c>
      <c r="J2571" s="13" t="s">
        <v>2191</v>
      </c>
      <c r="K2571" s="945"/>
      <c r="L2571" s="943"/>
      <c r="M2571" s="943"/>
    </row>
    <row r="2572" spans="1:13" s="4" customFormat="1" ht="11.25" x14ac:dyDescent="0.25">
      <c r="A2572" s="927"/>
      <c r="B2572" s="928"/>
      <c r="C2572" s="946"/>
      <c r="D2572" s="927"/>
      <c r="E2572" s="927"/>
      <c r="F2572" s="12" t="s">
        <v>2215</v>
      </c>
      <c r="G2572" s="80">
        <v>1</v>
      </c>
      <c r="H2572" s="927"/>
      <c r="I2572" s="15" t="s">
        <v>1954</v>
      </c>
      <c r="J2572" s="13"/>
      <c r="K2572" s="945"/>
      <c r="L2572" s="943"/>
      <c r="M2572" s="943"/>
    </row>
    <row r="2573" spans="1:13" s="4" customFormat="1" ht="11.25" x14ac:dyDescent="0.25">
      <c r="A2573" s="927"/>
      <c r="B2573" s="928"/>
      <c r="C2573" s="946"/>
      <c r="D2573" s="927"/>
      <c r="E2573" s="927"/>
      <c r="F2573" s="12" t="s">
        <v>2039</v>
      </c>
      <c r="G2573" s="80">
        <v>2</v>
      </c>
      <c r="H2573" s="927"/>
      <c r="I2573" s="15" t="s">
        <v>1954</v>
      </c>
      <c r="J2573" s="13"/>
      <c r="K2573" s="945"/>
      <c r="L2573" s="943"/>
      <c r="M2573" s="943"/>
    </row>
    <row r="2574" spans="1:13" s="4" customFormat="1" ht="11.25" x14ac:dyDescent="0.25">
      <c r="A2574" s="927"/>
      <c r="B2574" s="928"/>
      <c r="C2574" s="946"/>
      <c r="D2574" s="927"/>
      <c r="E2574" s="927"/>
      <c r="F2574" s="12" t="s">
        <v>2179</v>
      </c>
      <c r="G2574" s="80">
        <v>1</v>
      </c>
      <c r="H2574" s="927"/>
      <c r="I2574" s="15" t="s">
        <v>1954</v>
      </c>
      <c r="J2574" s="13" t="s">
        <v>2180</v>
      </c>
      <c r="K2574" s="945"/>
      <c r="L2574" s="943"/>
      <c r="M2574" s="943"/>
    </row>
    <row r="2575" spans="1:13" s="4" customFormat="1" ht="11.25" x14ac:dyDescent="0.25">
      <c r="A2575" s="927" t="s">
        <v>7495</v>
      </c>
      <c r="B2575" s="928" t="s">
        <v>1835</v>
      </c>
      <c r="C2575" s="946" t="s">
        <v>5827</v>
      </c>
      <c r="D2575" s="927" t="s">
        <v>7153</v>
      </c>
      <c r="E2575" s="927" t="s">
        <v>5103</v>
      </c>
      <c r="F2575" s="12" t="s">
        <v>2580</v>
      </c>
      <c r="G2575" s="80">
        <v>1</v>
      </c>
      <c r="H2575" s="927" t="s">
        <v>6682</v>
      </c>
      <c r="I2575" s="15" t="s">
        <v>1050</v>
      </c>
      <c r="J2575" s="13"/>
      <c r="K2575" s="945">
        <v>1</v>
      </c>
      <c r="L2575" s="943"/>
      <c r="M2575" s="943"/>
    </row>
    <row r="2576" spans="1:13" s="4" customFormat="1" ht="11.25" x14ac:dyDescent="0.25">
      <c r="A2576" s="927"/>
      <c r="B2576" s="928"/>
      <c r="C2576" s="946"/>
      <c r="D2576" s="927"/>
      <c r="E2576" s="927"/>
      <c r="F2576" s="12" t="s">
        <v>2581</v>
      </c>
      <c r="G2576" s="80">
        <v>1</v>
      </c>
      <c r="H2576" s="927"/>
      <c r="I2576" s="15" t="s">
        <v>1954</v>
      </c>
      <c r="J2576" s="13">
        <v>28908</v>
      </c>
      <c r="K2576" s="945"/>
      <c r="L2576" s="943"/>
      <c r="M2576" s="943"/>
    </row>
    <row r="2577" spans="1:13" s="4" customFormat="1" ht="11.25" x14ac:dyDescent="0.25">
      <c r="A2577" s="927"/>
      <c r="B2577" s="928"/>
      <c r="C2577" s="946"/>
      <c r="D2577" s="927"/>
      <c r="E2577" s="927"/>
      <c r="F2577" s="12" t="s">
        <v>2096</v>
      </c>
      <c r="G2577" s="80">
        <v>1</v>
      </c>
      <c r="H2577" s="927"/>
      <c r="I2577" s="15" t="s">
        <v>1954</v>
      </c>
      <c r="J2577" s="13">
        <v>16066</v>
      </c>
      <c r="K2577" s="945"/>
      <c r="L2577" s="943"/>
      <c r="M2577" s="943"/>
    </row>
    <row r="2578" spans="1:13" s="4" customFormat="1" ht="11.25" x14ac:dyDescent="0.25">
      <c r="A2578" s="927"/>
      <c r="B2578" s="928"/>
      <c r="C2578" s="946"/>
      <c r="D2578" s="927"/>
      <c r="E2578" s="927"/>
      <c r="F2578" s="12" t="s">
        <v>2162</v>
      </c>
      <c r="G2578" s="80">
        <v>1</v>
      </c>
      <c r="H2578" s="927"/>
      <c r="I2578" s="15" t="s">
        <v>1050</v>
      </c>
      <c r="J2578" s="13"/>
      <c r="K2578" s="945"/>
      <c r="L2578" s="943"/>
      <c r="M2578" s="943"/>
    </row>
    <row r="2579" spans="1:13" s="4" customFormat="1" ht="11.25" x14ac:dyDescent="0.25">
      <c r="A2579" s="927"/>
      <c r="B2579" s="928"/>
      <c r="C2579" s="946"/>
      <c r="D2579" s="927"/>
      <c r="E2579" s="927"/>
      <c r="F2579" s="12" t="s">
        <v>2163</v>
      </c>
      <c r="G2579" s="80">
        <v>6</v>
      </c>
      <c r="H2579" s="927"/>
      <c r="I2579" s="15" t="s">
        <v>2164</v>
      </c>
      <c r="J2579" s="13"/>
      <c r="K2579" s="945"/>
      <c r="L2579" s="943"/>
      <c r="M2579" s="943"/>
    </row>
    <row r="2580" spans="1:13" s="4" customFormat="1" ht="11.25" x14ac:dyDescent="0.25">
      <c r="A2580" s="927"/>
      <c r="B2580" s="928"/>
      <c r="C2580" s="946"/>
      <c r="D2580" s="927"/>
      <c r="E2580" s="927"/>
      <c r="F2580" s="12" t="s">
        <v>2165</v>
      </c>
      <c r="G2580" s="80">
        <v>1</v>
      </c>
      <c r="H2580" s="927"/>
      <c r="I2580" s="15" t="s">
        <v>2164</v>
      </c>
      <c r="J2580" s="13" t="s">
        <v>2166</v>
      </c>
      <c r="K2580" s="945"/>
      <c r="L2580" s="943"/>
      <c r="M2580" s="943"/>
    </row>
    <row r="2581" spans="1:13" s="4" customFormat="1" ht="11.25" x14ac:dyDescent="0.25">
      <c r="A2581" s="927"/>
      <c r="B2581" s="928"/>
      <c r="C2581" s="946"/>
      <c r="D2581" s="927"/>
      <c r="E2581" s="927"/>
      <c r="F2581" s="12" t="s">
        <v>2167</v>
      </c>
      <c r="G2581" s="80">
        <v>1</v>
      </c>
      <c r="H2581" s="927"/>
      <c r="I2581" s="15" t="s">
        <v>1960</v>
      </c>
      <c r="J2581" s="13" t="s">
        <v>2168</v>
      </c>
      <c r="K2581" s="945"/>
      <c r="L2581" s="943"/>
      <c r="M2581" s="943"/>
    </row>
    <row r="2582" spans="1:13" s="4" customFormat="1" ht="11.25" x14ac:dyDescent="0.25">
      <c r="A2582" s="927"/>
      <c r="B2582" s="928"/>
      <c r="C2582" s="946"/>
      <c r="D2582" s="927"/>
      <c r="E2582" s="927"/>
      <c r="F2582" s="12" t="s">
        <v>2169</v>
      </c>
      <c r="G2582" s="80">
        <v>1</v>
      </c>
      <c r="H2582" s="927"/>
      <c r="I2582" s="15" t="s">
        <v>1954</v>
      </c>
      <c r="J2582" s="13" t="s">
        <v>2170</v>
      </c>
      <c r="K2582" s="945"/>
      <c r="L2582" s="943"/>
      <c r="M2582" s="943"/>
    </row>
    <row r="2583" spans="1:13" s="4" customFormat="1" ht="11.25" x14ac:dyDescent="0.25">
      <c r="A2583" s="927"/>
      <c r="B2583" s="928"/>
      <c r="C2583" s="946"/>
      <c r="D2583" s="927"/>
      <c r="E2583" s="927"/>
      <c r="F2583" s="12" t="s">
        <v>2171</v>
      </c>
      <c r="G2583" s="80">
        <v>1</v>
      </c>
      <c r="H2583" s="927"/>
      <c r="I2583" s="15" t="s">
        <v>1960</v>
      </c>
      <c r="J2583" s="13"/>
      <c r="K2583" s="945"/>
      <c r="L2583" s="943"/>
      <c r="M2583" s="943"/>
    </row>
    <row r="2584" spans="1:13" s="4" customFormat="1" ht="11.25" x14ac:dyDescent="0.25">
      <c r="A2584" s="927"/>
      <c r="B2584" s="928"/>
      <c r="C2584" s="946"/>
      <c r="D2584" s="927"/>
      <c r="E2584" s="927"/>
      <c r="F2584" s="12" t="s">
        <v>2215</v>
      </c>
      <c r="G2584" s="80">
        <v>1</v>
      </c>
      <c r="H2584" s="927"/>
      <c r="I2584" s="15" t="s">
        <v>1954</v>
      </c>
      <c r="J2584" s="13"/>
      <c r="K2584" s="945"/>
      <c r="L2584" s="943"/>
      <c r="M2584" s="943"/>
    </row>
    <row r="2585" spans="1:13" s="4" customFormat="1" ht="11.25" x14ac:dyDescent="0.25">
      <c r="A2585" s="927"/>
      <c r="B2585" s="928"/>
      <c r="C2585" s="946"/>
      <c r="D2585" s="927"/>
      <c r="E2585" s="927"/>
      <c r="F2585" s="12" t="s">
        <v>2172</v>
      </c>
      <c r="G2585" s="80">
        <v>3</v>
      </c>
      <c r="H2585" s="927"/>
      <c r="I2585" s="15" t="s">
        <v>1954</v>
      </c>
      <c r="J2585" s="13"/>
      <c r="K2585" s="945"/>
      <c r="L2585" s="943"/>
      <c r="M2585" s="943"/>
    </row>
    <row r="2586" spans="1:13" s="4" customFormat="1" ht="11.25" x14ac:dyDescent="0.25">
      <c r="A2586" s="927"/>
      <c r="B2586" s="928"/>
      <c r="C2586" s="946"/>
      <c r="D2586" s="927"/>
      <c r="E2586" s="927"/>
      <c r="F2586" s="12" t="s">
        <v>2173</v>
      </c>
      <c r="G2586" s="80">
        <v>2</v>
      </c>
      <c r="H2586" s="927"/>
      <c r="I2586" s="15" t="s">
        <v>1954</v>
      </c>
      <c r="J2586" s="13"/>
      <c r="K2586" s="945"/>
      <c r="L2586" s="943"/>
      <c r="M2586" s="943"/>
    </row>
    <row r="2587" spans="1:13" s="4" customFormat="1" ht="11.25" x14ac:dyDescent="0.25">
      <c r="A2587" s="927"/>
      <c r="B2587" s="928"/>
      <c r="C2587" s="946"/>
      <c r="D2587" s="927"/>
      <c r="E2587" s="927"/>
      <c r="F2587" s="12" t="s">
        <v>2194</v>
      </c>
      <c r="G2587" s="80">
        <v>4</v>
      </c>
      <c r="H2587" s="927"/>
      <c r="I2587" s="15" t="s">
        <v>1954</v>
      </c>
      <c r="J2587" s="13"/>
      <c r="K2587" s="945"/>
      <c r="L2587" s="943"/>
      <c r="M2587" s="943"/>
    </row>
    <row r="2588" spans="1:13" s="4" customFormat="1" ht="11.25" x14ac:dyDescent="0.25">
      <c r="A2588" s="927"/>
      <c r="B2588" s="928"/>
      <c r="C2588" s="946"/>
      <c r="D2588" s="927"/>
      <c r="E2588" s="927"/>
      <c r="F2588" s="12" t="s">
        <v>2195</v>
      </c>
      <c r="G2588" s="80">
        <v>2</v>
      </c>
      <c r="H2588" s="927"/>
      <c r="I2588" s="15" t="s">
        <v>1954</v>
      </c>
      <c r="J2588" s="13" t="s">
        <v>2582</v>
      </c>
      <c r="K2588" s="945"/>
      <c r="L2588" s="943"/>
      <c r="M2588" s="943"/>
    </row>
    <row r="2589" spans="1:13" s="4" customFormat="1" ht="11.25" x14ac:dyDescent="0.25">
      <c r="A2589" s="927"/>
      <c r="B2589" s="928"/>
      <c r="C2589" s="946"/>
      <c r="D2589" s="927"/>
      <c r="E2589" s="927"/>
      <c r="F2589" s="12" t="s">
        <v>2195</v>
      </c>
      <c r="G2589" s="80">
        <v>2</v>
      </c>
      <c r="H2589" s="927"/>
      <c r="I2589" s="15" t="s">
        <v>1954</v>
      </c>
      <c r="J2589" s="13" t="s">
        <v>2583</v>
      </c>
      <c r="K2589" s="945"/>
      <c r="L2589" s="943"/>
      <c r="M2589" s="943"/>
    </row>
    <row r="2590" spans="1:13" s="4" customFormat="1" ht="11.25" x14ac:dyDescent="0.25">
      <c r="A2590" s="927"/>
      <c r="B2590" s="928"/>
      <c r="C2590" s="946"/>
      <c r="D2590" s="927"/>
      <c r="E2590" s="927"/>
      <c r="F2590" s="12" t="s">
        <v>2187</v>
      </c>
      <c r="G2590" s="80">
        <v>4</v>
      </c>
      <c r="H2590" s="927"/>
      <c r="I2590" s="15" t="s">
        <v>1954</v>
      </c>
      <c r="J2590" s="13" t="s">
        <v>2188</v>
      </c>
      <c r="K2590" s="945"/>
      <c r="L2590" s="943"/>
      <c r="M2590" s="943"/>
    </row>
    <row r="2591" spans="1:13" s="4" customFormat="1" ht="33.75" x14ac:dyDescent="0.25">
      <c r="A2591" s="154" t="s">
        <v>7496</v>
      </c>
      <c r="B2591" s="158" t="s">
        <v>1835</v>
      </c>
      <c r="C2591" s="285" t="s">
        <v>5827</v>
      </c>
      <c r="D2591" s="154" t="s">
        <v>5132</v>
      </c>
      <c r="E2591" s="154" t="s">
        <v>5104</v>
      </c>
      <c r="F2591" s="12" t="s">
        <v>2219</v>
      </c>
      <c r="G2591" s="80">
        <v>1</v>
      </c>
      <c r="H2591" s="365" t="s">
        <v>6682</v>
      </c>
      <c r="I2591" s="15" t="s">
        <v>1050</v>
      </c>
      <c r="J2591" s="13"/>
      <c r="K2591" s="168">
        <v>1</v>
      </c>
      <c r="L2591" s="833"/>
      <c r="M2591" s="866"/>
    </row>
    <row r="2592" spans="1:13" s="4" customFormat="1" ht="33.75" x14ac:dyDescent="0.25">
      <c r="A2592" s="154" t="s">
        <v>7497</v>
      </c>
      <c r="B2592" s="158" t="s">
        <v>1835</v>
      </c>
      <c r="C2592" s="285" t="s">
        <v>5827</v>
      </c>
      <c r="D2592" s="154" t="s">
        <v>5132</v>
      </c>
      <c r="E2592" s="154" t="s">
        <v>5105</v>
      </c>
      <c r="F2592" s="12" t="s">
        <v>2220</v>
      </c>
      <c r="G2592" s="80">
        <v>1</v>
      </c>
      <c r="H2592" s="365" t="s">
        <v>6682</v>
      </c>
      <c r="I2592" s="15" t="s">
        <v>1050</v>
      </c>
      <c r="J2592" s="13"/>
      <c r="K2592" s="168">
        <v>1</v>
      </c>
      <c r="L2592" s="833"/>
      <c r="M2592" s="866"/>
    </row>
    <row r="2593" spans="1:13" s="4" customFormat="1" ht="33.75" x14ac:dyDescent="0.25">
      <c r="A2593" s="154" t="s">
        <v>7498</v>
      </c>
      <c r="B2593" s="158" t="s">
        <v>1835</v>
      </c>
      <c r="C2593" s="285" t="s">
        <v>5827</v>
      </c>
      <c r="D2593" s="154" t="s">
        <v>5132</v>
      </c>
      <c r="E2593" s="154" t="s">
        <v>5106</v>
      </c>
      <c r="F2593" s="12" t="s">
        <v>2584</v>
      </c>
      <c r="G2593" s="80">
        <v>1</v>
      </c>
      <c r="H2593" s="365" t="s">
        <v>6682</v>
      </c>
      <c r="I2593" s="15" t="s">
        <v>1050</v>
      </c>
      <c r="J2593" s="13"/>
      <c r="K2593" s="168">
        <v>1</v>
      </c>
      <c r="L2593" s="833"/>
      <c r="M2593" s="866"/>
    </row>
    <row r="2594" spans="1:13" s="4" customFormat="1" ht="11.25" x14ac:dyDescent="0.25">
      <c r="A2594" s="927" t="s">
        <v>7499</v>
      </c>
      <c r="B2594" s="928" t="s">
        <v>1835</v>
      </c>
      <c r="C2594" s="946" t="s">
        <v>5827</v>
      </c>
      <c r="D2594" s="927" t="s">
        <v>7153</v>
      </c>
      <c r="E2594" s="927" t="s">
        <v>5829</v>
      </c>
      <c r="F2594" s="12" t="s">
        <v>2585</v>
      </c>
      <c r="G2594" s="80">
        <v>1</v>
      </c>
      <c r="H2594" s="927" t="s">
        <v>6682</v>
      </c>
      <c r="I2594" s="15" t="s">
        <v>1050</v>
      </c>
      <c r="J2594" s="13"/>
      <c r="K2594" s="945">
        <v>1</v>
      </c>
      <c r="L2594" s="943"/>
      <c r="M2594" s="943"/>
    </row>
    <row r="2595" spans="1:13" s="4" customFormat="1" ht="11.25" x14ac:dyDescent="0.25">
      <c r="A2595" s="927"/>
      <c r="B2595" s="928"/>
      <c r="C2595" s="946"/>
      <c r="D2595" s="927"/>
      <c r="E2595" s="927"/>
      <c r="F2595" s="12" t="s">
        <v>2586</v>
      </c>
      <c r="G2595" s="80">
        <v>1</v>
      </c>
      <c r="H2595" s="927"/>
      <c r="I2595" s="15" t="s">
        <v>2587</v>
      </c>
      <c r="J2595" s="13"/>
      <c r="K2595" s="945"/>
      <c r="L2595" s="943"/>
      <c r="M2595" s="943"/>
    </row>
    <row r="2596" spans="1:13" s="4" customFormat="1" ht="11.25" x14ac:dyDescent="0.25">
      <c r="A2596" s="927"/>
      <c r="B2596" s="928"/>
      <c r="C2596" s="946"/>
      <c r="D2596" s="927"/>
      <c r="E2596" s="927"/>
      <c r="F2596" s="12" t="s">
        <v>2162</v>
      </c>
      <c r="G2596" s="80">
        <v>44</v>
      </c>
      <c r="H2596" s="927"/>
      <c r="I2596" s="15" t="s">
        <v>2587</v>
      </c>
      <c r="J2596" s="13"/>
      <c r="K2596" s="945"/>
      <c r="L2596" s="943"/>
      <c r="M2596" s="943"/>
    </row>
    <row r="2597" spans="1:13" s="4" customFormat="1" ht="11.25" x14ac:dyDescent="0.25">
      <c r="A2597" s="927"/>
      <c r="B2597" s="928"/>
      <c r="C2597" s="946"/>
      <c r="D2597" s="927"/>
      <c r="E2597" s="927"/>
      <c r="F2597" s="12" t="s">
        <v>2217</v>
      </c>
      <c r="G2597" s="80">
        <v>6</v>
      </c>
      <c r="H2597" s="927"/>
      <c r="I2597" s="15" t="s">
        <v>2587</v>
      </c>
      <c r="J2597" s="13"/>
      <c r="K2597" s="945"/>
      <c r="L2597" s="943"/>
      <c r="M2597" s="943"/>
    </row>
    <row r="2598" spans="1:13" s="4" customFormat="1" ht="11.25" x14ac:dyDescent="0.25">
      <c r="A2598" s="927"/>
      <c r="B2598" s="928"/>
      <c r="C2598" s="946"/>
      <c r="D2598" s="927"/>
      <c r="E2598" s="927"/>
      <c r="F2598" s="12" t="s">
        <v>2215</v>
      </c>
      <c r="G2598" s="80">
        <v>2</v>
      </c>
      <c r="H2598" s="927"/>
      <c r="I2598" s="15" t="s">
        <v>2587</v>
      </c>
      <c r="J2598" s="13"/>
      <c r="K2598" s="945"/>
      <c r="L2598" s="943"/>
      <c r="M2598" s="943"/>
    </row>
    <row r="2599" spans="1:13" s="4" customFormat="1" ht="11.25" x14ac:dyDescent="0.25">
      <c r="A2599" s="927"/>
      <c r="B2599" s="928"/>
      <c r="C2599" s="946"/>
      <c r="D2599" s="927"/>
      <c r="E2599" s="927"/>
      <c r="F2599" s="12" t="s">
        <v>2172</v>
      </c>
      <c r="G2599" s="80">
        <v>1</v>
      </c>
      <c r="H2599" s="927"/>
      <c r="I2599" s="15" t="s">
        <v>2587</v>
      </c>
      <c r="J2599" s="13"/>
      <c r="K2599" s="945"/>
      <c r="L2599" s="943"/>
      <c r="M2599" s="943"/>
    </row>
    <row r="2600" spans="1:13" s="4" customFormat="1" ht="11.25" x14ac:dyDescent="0.25">
      <c r="A2600" s="927"/>
      <c r="B2600" s="928"/>
      <c r="C2600" s="946"/>
      <c r="D2600" s="927"/>
      <c r="E2600" s="927"/>
      <c r="F2600" s="12" t="s">
        <v>2173</v>
      </c>
      <c r="G2600" s="80">
        <v>2</v>
      </c>
      <c r="H2600" s="927"/>
      <c r="I2600" s="15" t="s">
        <v>2587</v>
      </c>
      <c r="J2600" s="13"/>
      <c r="K2600" s="945"/>
      <c r="L2600" s="943"/>
      <c r="M2600" s="943"/>
    </row>
    <row r="2601" spans="1:13" s="4" customFormat="1" ht="11.25" x14ac:dyDescent="0.25">
      <c r="A2601" s="927"/>
      <c r="B2601" s="928"/>
      <c r="C2601" s="946"/>
      <c r="D2601" s="927"/>
      <c r="E2601" s="927"/>
      <c r="F2601" s="12" t="s">
        <v>2588</v>
      </c>
      <c r="G2601" s="80">
        <v>10</v>
      </c>
      <c r="H2601" s="927"/>
      <c r="I2601" s="15" t="s">
        <v>2587</v>
      </c>
      <c r="J2601" s="13"/>
      <c r="K2601" s="945"/>
      <c r="L2601" s="943"/>
      <c r="M2601" s="943"/>
    </row>
    <row r="2602" spans="1:13" s="4" customFormat="1" ht="11.25" x14ac:dyDescent="0.25">
      <c r="A2602" s="927"/>
      <c r="B2602" s="928"/>
      <c r="C2602" s="946"/>
      <c r="D2602" s="927"/>
      <c r="E2602" s="927"/>
      <c r="F2602" s="12" t="s">
        <v>2589</v>
      </c>
      <c r="G2602" s="80">
        <v>1</v>
      </c>
      <c r="H2602" s="927"/>
      <c r="I2602" s="15" t="s">
        <v>2587</v>
      </c>
      <c r="J2602" s="13"/>
      <c r="K2602" s="945"/>
      <c r="L2602" s="943"/>
      <c r="M2602" s="943"/>
    </row>
    <row r="2603" spans="1:13" s="4" customFormat="1" ht="11.25" x14ac:dyDescent="0.25">
      <c r="A2603" s="927"/>
      <c r="B2603" s="928"/>
      <c r="C2603" s="946"/>
      <c r="D2603" s="927"/>
      <c r="E2603" s="927"/>
      <c r="F2603" s="12" t="s">
        <v>2590</v>
      </c>
      <c r="G2603" s="80">
        <v>1</v>
      </c>
      <c r="H2603" s="927"/>
      <c r="I2603" s="15" t="s">
        <v>2591</v>
      </c>
      <c r="J2603" s="13"/>
      <c r="K2603" s="945"/>
      <c r="L2603" s="943"/>
      <c r="M2603" s="943"/>
    </row>
    <row r="2604" spans="1:13" s="4" customFormat="1" ht="11.25" x14ac:dyDescent="0.25">
      <c r="A2604" s="927"/>
      <c r="B2604" s="928"/>
      <c r="C2604" s="946"/>
      <c r="D2604" s="927"/>
      <c r="E2604" s="927"/>
      <c r="F2604" s="12" t="s">
        <v>2592</v>
      </c>
      <c r="G2604" s="80">
        <v>3</v>
      </c>
      <c r="H2604" s="927"/>
      <c r="I2604" s="15" t="s">
        <v>2587</v>
      </c>
      <c r="J2604" s="13"/>
      <c r="K2604" s="945"/>
      <c r="L2604" s="943"/>
      <c r="M2604" s="943"/>
    </row>
    <row r="2605" spans="1:13" s="4" customFormat="1" ht="11.25" x14ac:dyDescent="0.25">
      <c r="A2605" s="927"/>
      <c r="B2605" s="928"/>
      <c r="C2605" s="946"/>
      <c r="D2605" s="927"/>
      <c r="E2605" s="927"/>
      <c r="F2605" s="12" t="s">
        <v>1147</v>
      </c>
      <c r="G2605" s="80">
        <v>1</v>
      </c>
      <c r="H2605" s="927"/>
      <c r="I2605" s="15" t="s">
        <v>2593</v>
      </c>
      <c r="J2605" s="13"/>
      <c r="K2605" s="945"/>
      <c r="L2605" s="943"/>
      <c r="M2605" s="943"/>
    </row>
    <row r="2606" spans="1:13" s="4" customFormat="1" ht="11.25" x14ac:dyDescent="0.25">
      <c r="A2606" s="927"/>
      <c r="B2606" s="928"/>
      <c r="C2606" s="946"/>
      <c r="D2606" s="927"/>
      <c r="E2606" s="927"/>
      <c r="F2606" s="12" t="s">
        <v>2594</v>
      </c>
      <c r="G2606" s="80">
        <v>1</v>
      </c>
      <c r="H2606" s="927"/>
      <c r="I2606" s="15" t="s">
        <v>1050</v>
      </c>
      <c r="J2606" s="13"/>
      <c r="K2606" s="945"/>
      <c r="L2606" s="943"/>
      <c r="M2606" s="943"/>
    </row>
    <row r="2607" spans="1:13" s="4" customFormat="1" ht="11.25" x14ac:dyDescent="0.25">
      <c r="A2607" s="927"/>
      <c r="B2607" s="928"/>
      <c r="C2607" s="946"/>
      <c r="D2607" s="927"/>
      <c r="E2607" s="927"/>
      <c r="F2607" s="12" t="s">
        <v>2595</v>
      </c>
      <c r="G2607" s="80">
        <v>1</v>
      </c>
      <c r="H2607" s="927"/>
      <c r="I2607" s="15" t="s">
        <v>125</v>
      </c>
      <c r="J2607" s="13"/>
      <c r="K2607" s="945"/>
      <c r="L2607" s="943"/>
      <c r="M2607" s="943"/>
    </row>
    <row r="2608" spans="1:13" s="4" customFormat="1" ht="11.25" x14ac:dyDescent="0.25">
      <c r="A2608" s="927"/>
      <c r="B2608" s="928"/>
      <c r="C2608" s="946"/>
      <c r="D2608" s="927"/>
      <c r="E2608" s="927"/>
      <c r="F2608" s="12" t="s">
        <v>2596</v>
      </c>
      <c r="G2608" s="80">
        <v>1</v>
      </c>
      <c r="H2608" s="927"/>
      <c r="I2608" s="15" t="s">
        <v>2164</v>
      </c>
      <c r="J2608" s="13"/>
      <c r="K2608" s="945"/>
      <c r="L2608" s="943"/>
      <c r="M2608" s="943"/>
    </row>
    <row r="2609" spans="1:13" s="4" customFormat="1" ht="11.25" x14ac:dyDescent="0.25">
      <c r="A2609" s="927"/>
      <c r="B2609" s="928"/>
      <c r="C2609" s="946"/>
      <c r="D2609" s="927"/>
      <c r="E2609" s="927"/>
      <c r="F2609" s="12" t="s">
        <v>2115</v>
      </c>
      <c r="G2609" s="80">
        <v>10</v>
      </c>
      <c r="H2609" s="927"/>
      <c r="I2609" s="15" t="s">
        <v>1050</v>
      </c>
      <c r="J2609" s="13"/>
      <c r="K2609" s="945"/>
      <c r="L2609" s="943"/>
      <c r="M2609" s="943"/>
    </row>
    <row r="2610" spans="1:13" s="4" customFormat="1" ht="11.25" x14ac:dyDescent="0.25">
      <c r="A2610" s="927"/>
      <c r="B2610" s="928"/>
      <c r="C2610" s="946"/>
      <c r="D2610" s="927"/>
      <c r="E2610" s="927"/>
      <c r="F2610" s="12" t="s">
        <v>2215</v>
      </c>
      <c r="G2610" s="80">
        <v>1</v>
      </c>
      <c r="H2610" s="927"/>
      <c r="I2610" s="15" t="s">
        <v>125</v>
      </c>
      <c r="J2610" s="13"/>
      <c r="K2610" s="945"/>
      <c r="L2610" s="943"/>
      <c r="M2610" s="943"/>
    </row>
    <row r="2611" spans="1:13" s="4" customFormat="1" ht="11.25" x14ac:dyDescent="0.25">
      <c r="A2611" s="927"/>
      <c r="B2611" s="928"/>
      <c r="C2611" s="946"/>
      <c r="D2611" s="927"/>
      <c r="E2611" s="927"/>
      <c r="F2611" s="12" t="s">
        <v>2597</v>
      </c>
      <c r="G2611" s="80">
        <v>1</v>
      </c>
      <c r="H2611" s="927"/>
      <c r="I2611" s="15" t="s">
        <v>2164</v>
      </c>
      <c r="J2611" s="13"/>
      <c r="K2611" s="945"/>
      <c r="L2611" s="943"/>
      <c r="M2611" s="943"/>
    </row>
    <row r="2612" spans="1:13" s="4" customFormat="1" ht="11.25" x14ac:dyDescent="0.25">
      <c r="A2612" s="927"/>
      <c r="B2612" s="928"/>
      <c r="C2612" s="946"/>
      <c r="D2612" s="927"/>
      <c r="E2612" s="927"/>
      <c r="F2612" s="12" t="s">
        <v>2598</v>
      </c>
      <c r="G2612" s="80">
        <v>2</v>
      </c>
      <c r="H2612" s="927"/>
      <c r="I2612" s="15" t="s">
        <v>1050</v>
      </c>
      <c r="J2612" s="13"/>
      <c r="K2612" s="945"/>
      <c r="L2612" s="943"/>
      <c r="M2612" s="943"/>
    </row>
    <row r="2613" spans="1:13" s="4" customFormat="1" ht="11.25" x14ac:dyDescent="0.25">
      <c r="A2613" s="927"/>
      <c r="B2613" s="928"/>
      <c r="C2613" s="946"/>
      <c r="D2613" s="927"/>
      <c r="E2613" s="927"/>
      <c r="F2613" s="12" t="s">
        <v>2098</v>
      </c>
      <c r="G2613" s="80">
        <v>3</v>
      </c>
      <c r="H2613" s="927"/>
      <c r="I2613" s="15" t="s">
        <v>2599</v>
      </c>
      <c r="J2613" s="13"/>
      <c r="K2613" s="945"/>
      <c r="L2613" s="943"/>
      <c r="M2613" s="943"/>
    </row>
    <row r="2614" spans="1:13" s="4" customFormat="1" ht="11.25" x14ac:dyDescent="0.25">
      <c r="A2614" s="927"/>
      <c r="B2614" s="928"/>
      <c r="C2614" s="946"/>
      <c r="D2614" s="927"/>
      <c r="E2614" s="927"/>
      <c r="F2614" s="12" t="s">
        <v>1340</v>
      </c>
      <c r="G2614" s="80">
        <v>2</v>
      </c>
      <c r="H2614" s="927"/>
      <c r="I2614" s="15" t="s">
        <v>1469</v>
      </c>
      <c r="J2614" s="13"/>
      <c r="K2614" s="945"/>
      <c r="L2614" s="943"/>
      <c r="M2614" s="943"/>
    </row>
    <row r="2615" spans="1:13" s="4" customFormat="1" ht="11.25" x14ac:dyDescent="0.25">
      <c r="A2615" s="927"/>
      <c r="B2615" s="928"/>
      <c r="C2615" s="946"/>
      <c r="D2615" s="927"/>
      <c r="E2615" s="927"/>
      <c r="F2615" s="12" t="s">
        <v>2600</v>
      </c>
      <c r="G2615" s="80">
        <v>3</v>
      </c>
      <c r="H2615" s="927"/>
      <c r="I2615" s="15" t="s">
        <v>1234</v>
      </c>
      <c r="J2615" s="13"/>
      <c r="K2615" s="945"/>
      <c r="L2615" s="943"/>
      <c r="M2615" s="943"/>
    </row>
    <row r="2616" spans="1:13" s="4" customFormat="1" ht="11.25" x14ac:dyDescent="0.25">
      <c r="A2616" s="927"/>
      <c r="B2616" s="928"/>
      <c r="C2616" s="946"/>
      <c r="D2616" s="927"/>
      <c r="E2616" s="927"/>
      <c r="F2616" s="12" t="s">
        <v>2601</v>
      </c>
      <c r="G2616" s="80">
        <v>1</v>
      </c>
      <c r="H2616" s="927"/>
      <c r="I2616" s="15" t="s">
        <v>1469</v>
      </c>
      <c r="J2616" s="13"/>
      <c r="K2616" s="945"/>
      <c r="L2616" s="943"/>
      <c r="M2616" s="943"/>
    </row>
    <row r="2617" spans="1:13" s="3" customFormat="1" ht="22.5" x14ac:dyDescent="0.25">
      <c r="A2617" s="379" t="s">
        <v>7841</v>
      </c>
      <c r="B2617" s="384" t="s">
        <v>1835</v>
      </c>
      <c r="C2617" s="385" t="s">
        <v>5827</v>
      </c>
      <c r="D2617" s="379" t="s">
        <v>7153</v>
      </c>
      <c r="E2617" s="379" t="s">
        <v>7840</v>
      </c>
      <c r="F2617" s="12" t="s">
        <v>5543</v>
      </c>
      <c r="G2617" s="80">
        <v>1</v>
      </c>
      <c r="H2617" s="379"/>
      <c r="I2617" s="15"/>
      <c r="J2617" s="17"/>
      <c r="K2617" s="383">
        <v>1</v>
      </c>
      <c r="L2617" s="833"/>
      <c r="M2617" s="833"/>
    </row>
    <row r="2618" spans="1:13" s="3" customFormat="1" ht="11.25" x14ac:dyDescent="0.25">
      <c r="A2618" s="927" t="s">
        <v>5203</v>
      </c>
      <c r="B2618" s="928" t="s">
        <v>715</v>
      </c>
      <c r="C2618" s="946" t="s">
        <v>5827</v>
      </c>
      <c r="D2618" s="927" t="s">
        <v>7155</v>
      </c>
      <c r="E2618" s="927" t="s">
        <v>2602</v>
      </c>
      <c r="F2618" s="60" t="s">
        <v>2252</v>
      </c>
      <c r="G2618" s="80">
        <v>447</v>
      </c>
      <c r="H2618" s="927" t="s">
        <v>6682</v>
      </c>
      <c r="I2618" s="15" t="s">
        <v>2253</v>
      </c>
      <c r="J2618" s="17" t="s">
        <v>2603</v>
      </c>
      <c r="K2618" s="945">
        <v>1</v>
      </c>
      <c r="L2618" s="943"/>
      <c r="M2618" s="943"/>
    </row>
    <row r="2619" spans="1:13" s="3" customFormat="1" ht="22.5" x14ac:dyDescent="0.25">
      <c r="A2619" s="927"/>
      <c r="B2619" s="928"/>
      <c r="C2619" s="946"/>
      <c r="D2619" s="927"/>
      <c r="E2619" s="927"/>
      <c r="F2619" s="60" t="s">
        <v>2257</v>
      </c>
      <c r="G2619" s="80">
        <v>885</v>
      </c>
      <c r="H2619" s="927"/>
      <c r="I2619" s="15" t="s">
        <v>2253</v>
      </c>
      <c r="J2619" s="17" t="s">
        <v>2259</v>
      </c>
      <c r="K2619" s="945"/>
      <c r="L2619" s="943"/>
      <c r="M2619" s="943"/>
    </row>
    <row r="2620" spans="1:13" s="3" customFormat="1" ht="22.5" x14ac:dyDescent="0.25">
      <c r="A2620" s="927"/>
      <c r="B2620" s="928"/>
      <c r="C2620" s="946"/>
      <c r="D2620" s="927"/>
      <c r="E2620" s="154" t="s">
        <v>2525</v>
      </c>
      <c r="F2620" s="60" t="s">
        <v>2260</v>
      </c>
      <c r="G2620" s="80">
        <v>18</v>
      </c>
      <c r="H2620" s="927"/>
      <c r="I2620" s="15" t="s">
        <v>2253</v>
      </c>
      <c r="J2620" s="17" t="s">
        <v>2258</v>
      </c>
      <c r="K2620" s="945"/>
      <c r="L2620" s="943"/>
      <c r="M2620" s="943"/>
    </row>
    <row r="2621" spans="1:13" s="3" customFormat="1" ht="11.25" x14ac:dyDescent="0.25">
      <c r="A2621" s="927"/>
      <c r="B2621" s="928"/>
      <c r="C2621" s="946"/>
      <c r="D2621" s="927"/>
      <c r="E2621" s="927" t="s">
        <v>2602</v>
      </c>
      <c r="F2621" s="60" t="s">
        <v>2261</v>
      </c>
      <c r="G2621" s="80">
        <v>297</v>
      </c>
      <c r="H2621" s="927"/>
      <c r="I2621" s="15" t="s">
        <v>2262</v>
      </c>
      <c r="J2621" s="17"/>
      <c r="K2621" s="945"/>
      <c r="L2621" s="943"/>
      <c r="M2621" s="943"/>
    </row>
    <row r="2622" spans="1:13" s="3" customFormat="1" ht="11.25" x14ac:dyDescent="0.25">
      <c r="A2622" s="927"/>
      <c r="B2622" s="928"/>
      <c r="C2622" s="946"/>
      <c r="D2622" s="927"/>
      <c r="E2622" s="927"/>
      <c r="F2622" s="60" t="s">
        <v>2263</v>
      </c>
      <c r="G2622" s="80">
        <v>75</v>
      </c>
      <c r="H2622" s="927"/>
      <c r="I2622" s="15" t="s">
        <v>2262</v>
      </c>
      <c r="J2622" s="17"/>
      <c r="K2622" s="945"/>
      <c r="L2622" s="943"/>
      <c r="M2622" s="943"/>
    </row>
    <row r="2623" spans="1:13" s="3" customFormat="1" ht="22.5" x14ac:dyDescent="0.25">
      <c r="A2623" s="927"/>
      <c r="B2623" s="928"/>
      <c r="C2623" s="946"/>
      <c r="D2623" s="927"/>
      <c r="E2623" s="927" t="s">
        <v>2543</v>
      </c>
      <c r="F2623" s="60" t="s">
        <v>2264</v>
      </c>
      <c r="G2623" s="80">
        <v>144</v>
      </c>
      <c r="H2623" s="927"/>
      <c r="I2623" s="15" t="s">
        <v>2265</v>
      </c>
      <c r="J2623" s="17" t="s">
        <v>2266</v>
      </c>
      <c r="K2623" s="945"/>
      <c r="L2623" s="943"/>
      <c r="M2623" s="943"/>
    </row>
    <row r="2624" spans="1:13" s="3" customFormat="1" ht="22.5" x14ac:dyDescent="0.25">
      <c r="A2624" s="927"/>
      <c r="B2624" s="928"/>
      <c r="C2624" s="946"/>
      <c r="D2624" s="927"/>
      <c r="E2624" s="927"/>
      <c r="F2624" s="60" t="s">
        <v>2267</v>
      </c>
      <c r="G2624" s="80">
        <v>5</v>
      </c>
      <c r="H2624" s="927"/>
      <c r="I2624" s="15" t="s">
        <v>2265</v>
      </c>
      <c r="J2624" s="17" t="s">
        <v>2268</v>
      </c>
      <c r="K2624" s="945"/>
      <c r="L2624" s="943"/>
      <c r="M2624" s="943"/>
    </row>
    <row r="2625" spans="1:13" s="3" customFormat="1" ht="22.5" x14ac:dyDescent="0.25">
      <c r="A2625" s="927"/>
      <c r="B2625" s="928"/>
      <c r="C2625" s="946"/>
      <c r="D2625" s="927"/>
      <c r="E2625" s="927"/>
      <c r="F2625" s="60" t="s">
        <v>2269</v>
      </c>
      <c r="G2625" s="80">
        <v>144</v>
      </c>
      <c r="H2625" s="927"/>
      <c r="I2625" s="15" t="s">
        <v>2265</v>
      </c>
      <c r="J2625" s="17" t="s">
        <v>2266</v>
      </c>
      <c r="K2625" s="945"/>
      <c r="L2625" s="943"/>
      <c r="M2625" s="943"/>
    </row>
    <row r="2626" spans="1:13" s="3" customFormat="1" ht="22.5" x14ac:dyDescent="0.25">
      <c r="A2626" s="927"/>
      <c r="B2626" s="928"/>
      <c r="C2626" s="946"/>
      <c r="D2626" s="927"/>
      <c r="E2626" s="927"/>
      <c r="F2626" s="60" t="s">
        <v>2270</v>
      </c>
      <c r="G2626" s="80">
        <v>66</v>
      </c>
      <c r="H2626" s="927"/>
      <c r="I2626" s="15" t="s">
        <v>2253</v>
      </c>
      <c r="J2626" s="17" t="s">
        <v>2254</v>
      </c>
      <c r="K2626" s="945"/>
      <c r="L2626" s="943"/>
      <c r="M2626" s="943"/>
    </row>
    <row r="2627" spans="1:13" s="3" customFormat="1" ht="22.5" x14ac:dyDescent="0.25">
      <c r="A2627" s="927"/>
      <c r="B2627" s="928"/>
      <c r="C2627" s="946"/>
      <c r="D2627" s="927"/>
      <c r="E2627" s="927"/>
      <c r="F2627" s="60" t="s">
        <v>2271</v>
      </c>
      <c r="G2627" s="80">
        <v>34</v>
      </c>
      <c r="H2627" s="927"/>
      <c r="I2627" s="15" t="s">
        <v>2253</v>
      </c>
      <c r="J2627" s="17" t="s">
        <v>2254</v>
      </c>
      <c r="K2627" s="945"/>
      <c r="L2627" s="943"/>
      <c r="M2627" s="943"/>
    </row>
    <row r="2628" spans="1:13" s="3" customFormat="1" ht="22.5" x14ac:dyDescent="0.25">
      <c r="A2628" s="927"/>
      <c r="B2628" s="928"/>
      <c r="C2628" s="946"/>
      <c r="D2628" s="927"/>
      <c r="E2628" s="927"/>
      <c r="F2628" s="60" t="s">
        <v>2272</v>
      </c>
      <c r="G2628" s="80">
        <v>6</v>
      </c>
      <c r="H2628" s="927"/>
      <c r="I2628" s="15" t="s">
        <v>2253</v>
      </c>
      <c r="J2628" s="17" t="s">
        <v>2254</v>
      </c>
      <c r="K2628" s="945"/>
      <c r="L2628" s="943"/>
      <c r="M2628" s="943"/>
    </row>
    <row r="2629" spans="1:13" s="3" customFormat="1" ht="22.5" x14ac:dyDescent="0.25">
      <c r="A2629" s="927"/>
      <c r="B2629" s="928"/>
      <c r="C2629" s="946"/>
      <c r="D2629" s="927"/>
      <c r="E2629" s="927"/>
      <c r="F2629" s="60" t="s">
        <v>2264</v>
      </c>
      <c r="G2629" s="80">
        <v>122</v>
      </c>
      <c r="H2629" s="927"/>
      <c r="I2629" s="15" t="s">
        <v>2265</v>
      </c>
      <c r="J2629" s="17" t="s">
        <v>2266</v>
      </c>
      <c r="K2629" s="945"/>
      <c r="L2629" s="943"/>
      <c r="M2629" s="943"/>
    </row>
    <row r="2630" spans="1:13" s="3" customFormat="1" ht="22.5" x14ac:dyDescent="0.25">
      <c r="A2630" s="927"/>
      <c r="B2630" s="928"/>
      <c r="C2630" s="946"/>
      <c r="D2630" s="927"/>
      <c r="E2630" s="927"/>
      <c r="F2630" s="60" t="s">
        <v>2269</v>
      </c>
      <c r="G2630" s="80">
        <v>122</v>
      </c>
      <c r="H2630" s="927"/>
      <c r="I2630" s="15" t="s">
        <v>2265</v>
      </c>
      <c r="J2630" s="17" t="s">
        <v>2266</v>
      </c>
      <c r="K2630" s="945"/>
      <c r="L2630" s="943"/>
      <c r="M2630" s="943"/>
    </row>
    <row r="2631" spans="1:13" s="3" customFormat="1" ht="22.5" x14ac:dyDescent="0.25">
      <c r="A2631" s="927"/>
      <c r="B2631" s="928"/>
      <c r="C2631" s="946"/>
      <c r="D2631" s="927"/>
      <c r="E2631" s="927" t="s">
        <v>5827</v>
      </c>
      <c r="F2631" s="60" t="s">
        <v>2273</v>
      </c>
      <c r="G2631" s="80">
        <v>28</v>
      </c>
      <c r="H2631" s="927"/>
      <c r="I2631" s="15" t="s">
        <v>1050</v>
      </c>
      <c r="J2631" s="17"/>
      <c r="K2631" s="945"/>
      <c r="L2631" s="943"/>
      <c r="M2631" s="943"/>
    </row>
    <row r="2632" spans="1:13" s="3" customFormat="1" ht="22.5" x14ac:dyDescent="0.25">
      <c r="A2632" s="927"/>
      <c r="B2632" s="928"/>
      <c r="C2632" s="946"/>
      <c r="D2632" s="927"/>
      <c r="E2632" s="927"/>
      <c r="F2632" s="60" t="s">
        <v>2274</v>
      </c>
      <c r="G2632" s="80">
        <v>17</v>
      </c>
      <c r="H2632" s="927"/>
      <c r="I2632" s="15" t="s">
        <v>1050</v>
      </c>
      <c r="J2632" s="17"/>
      <c r="K2632" s="945"/>
      <c r="L2632" s="943"/>
      <c r="M2632" s="943"/>
    </row>
    <row r="2633" spans="1:13" s="3" customFormat="1" ht="22.5" x14ac:dyDescent="0.25">
      <c r="A2633" s="927"/>
      <c r="B2633" s="928"/>
      <c r="C2633" s="946"/>
      <c r="D2633" s="927"/>
      <c r="E2633" s="927"/>
      <c r="F2633" s="60" t="s">
        <v>2275</v>
      </c>
      <c r="G2633" s="80">
        <v>15</v>
      </c>
      <c r="H2633" s="927"/>
      <c r="I2633" s="15" t="s">
        <v>1050</v>
      </c>
      <c r="J2633" s="17"/>
      <c r="K2633" s="945"/>
      <c r="L2633" s="943"/>
      <c r="M2633" s="943"/>
    </row>
    <row r="2634" spans="1:13" s="3" customFormat="1" ht="11.25" x14ac:dyDescent="0.25">
      <c r="A2634" s="927"/>
      <c r="B2634" s="928"/>
      <c r="C2634" s="946"/>
      <c r="D2634" s="927"/>
      <c r="E2634" s="927"/>
      <c r="F2634" s="60" t="s">
        <v>2276</v>
      </c>
      <c r="G2634" s="80">
        <v>157</v>
      </c>
      <c r="H2634" s="927"/>
      <c r="I2634" s="15" t="s">
        <v>1987</v>
      </c>
      <c r="J2634" s="17">
        <v>344839</v>
      </c>
      <c r="K2634" s="945"/>
      <c r="L2634" s="943"/>
      <c r="M2634" s="943"/>
    </row>
    <row r="2635" spans="1:13" s="3" customFormat="1" ht="11.25" x14ac:dyDescent="0.25">
      <c r="A2635" s="927"/>
      <c r="B2635" s="928"/>
      <c r="C2635" s="946"/>
      <c r="D2635" s="927"/>
      <c r="E2635" s="927"/>
      <c r="F2635" s="60" t="s">
        <v>2277</v>
      </c>
      <c r="G2635" s="80">
        <v>115</v>
      </c>
      <c r="H2635" s="927"/>
      <c r="I2635" s="15" t="s">
        <v>1987</v>
      </c>
      <c r="J2635" s="17" t="s">
        <v>2278</v>
      </c>
      <c r="K2635" s="945"/>
      <c r="L2635" s="943"/>
      <c r="M2635" s="943"/>
    </row>
    <row r="2636" spans="1:13" s="3" customFormat="1" ht="11.25" x14ac:dyDescent="0.25">
      <c r="A2636" s="927"/>
      <c r="B2636" s="928"/>
      <c r="C2636" s="946"/>
      <c r="D2636" s="927"/>
      <c r="E2636" s="927"/>
      <c r="F2636" s="60" t="s">
        <v>2277</v>
      </c>
      <c r="G2636" s="80">
        <v>115</v>
      </c>
      <c r="H2636" s="927"/>
      <c r="I2636" s="15" t="s">
        <v>1987</v>
      </c>
      <c r="J2636" s="17" t="s">
        <v>2278</v>
      </c>
      <c r="K2636" s="945"/>
      <c r="L2636" s="943"/>
      <c r="M2636" s="943"/>
    </row>
    <row r="2637" spans="1:13" s="3" customFormat="1" ht="11.25" x14ac:dyDescent="0.25">
      <c r="A2637" s="927"/>
      <c r="B2637" s="928"/>
      <c r="C2637" s="946"/>
      <c r="D2637" s="927"/>
      <c r="E2637" s="927"/>
      <c r="F2637" s="60" t="s">
        <v>2280</v>
      </c>
      <c r="G2637" s="80">
        <v>64</v>
      </c>
      <c r="H2637" s="927"/>
      <c r="I2637" s="15" t="s">
        <v>1987</v>
      </c>
      <c r="J2637" s="17" t="s">
        <v>2278</v>
      </c>
      <c r="K2637" s="945"/>
      <c r="L2637" s="943"/>
      <c r="M2637" s="943"/>
    </row>
    <row r="2638" spans="1:13" s="3" customFormat="1" ht="11.25" x14ac:dyDescent="0.25">
      <c r="A2638" s="927"/>
      <c r="B2638" s="928"/>
      <c r="C2638" s="946"/>
      <c r="D2638" s="927"/>
      <c r="E2638" s="927"/>
      <c r="F2638" s="60" t="s">
        <v>2281</v>
      </c>
      <c r="G2638" s="80">
        <v>164</v>
      </c>
      <c r="H2638" s="927"/>
      <c r="I2638" s="15" t="s">
        <v>1987</v>
      </c>
      <c r="J2638" s="17">
        <v>238039</v>
      </c>
      <c r="K2638" s="945"/>
      <c r="L2638" s="943"/>
      <c r="M2638" s="943"/>
    </row>
    <row r="2639" spans="1:13" s="3" customFormat="1" ht="11.25" x14ac:dyDescent="0.25">
      <c r="A2639" s="927"/>
      <c r="B2639" s="928"/>
      <c r="C2639" s="946"/>
      <c r="D2639" s="927"/>
      <c r="E2639" s="927"/>
      <c r="F2639" s="60" t="s">
        <v>2284</v>
      </c>
      <c r="G2639" s="80">
        <v>635</v>
      </c>
      <c r="H2639" s="927"/>
      <c r="I2639" s="15" t="s">
        <v>1987</v>
      </c>
      <c r="J2639" s="17" t="s">
        <v>2278</v>
      </c>
      <c r="K2639" s="945"/>
      <c r="L2639" s="943"/>
      <c r="M2639" s="943"/>
    </row>
    <row r="2640" spans="1:13" s="3" customFormat="1" ht="11.25" x14ac:dyDescent="0.25">
      <c r="A2640" s="927"/>
      <c r="B2640" s="928"/>
      <c r="C2640" s="946"/>
      <c r="D2640" s="927"/>
      <c r="E2640" s="154" t="s">
        <v>2604</v>
      </c>
      <c r="F2640" s="60" t="s">
        <v>2289</v>
      </c>
      <c r="G2640" s="80">
        <v>2</v>
      </c>
      <c r="H2640" s="927"/>
      <c r="I2640" s="15" t="s">
        <v>1050</v>
      </c>
      <c r="J2640" s="17"/>
      <c r="K2640" s="945"/>
      <c r="L2640" s="943"/>
      <c r="M2640" s="943"/>
    </row>
    <row r="2641" spans="1:13" s="3" customFormat="1" ht="11.25" x14ac:dyDescent="0.25">
      <c r="A2641" s="927"/>
      <c r="B2641" s="928"/>
      <c r="C2641" s="946"/>
      <c r="D2641" s="927"/>
      <c r="E2641" s="927" t="s">
        <v>5827</v>
      </c>
      <c r="F2641" s="60" t="s">
        <v>2290</v>
      </c>
      <c r="G2641" s="80">
        <v>187</v>
      </c>
      <c r="H2641" s="927"/>
      <c r="I2641" s="15" t="s">
        <v>1987</v>
      </c>
      <c r="J2641" s="17"/>
      <c r="K2641" s="945"/>
      <c r="L2641" s="943"/>
      <c r="M2641" s="943"/>
    </row>
    <row r="2642" spans="1:13" s="3" customFormat="1" ht="11.25" x14ac:dyDescent="0.25">
      <c r="A2642" s="927"/>
      <c r="B2642" s="928"/>
      <c r="C2642" s="946"/>
      <c r="D2642" s="927"/>
      <c r="E2642" s="927"/>
      <c r="F2642" s="60" t="s">
        <v>2291</v>
      </c>
      <c r="G2642" s="80">
        <v>237</v>
      </c>
      <c r="H2642" s="927"/>
      <c r="I2642" s="15" t="s">
        <v>1987</v>
      </c>
      <c r="J2642" s="17"/>
      <c r="K2642" s="945"/>
      <c r="L2642" s="943"/>
      <c r="M2642" s="943"/>
    </row>
    <row r="2643" spans="1:13" s="3" customFormat="1" ht="11.25" x14ac:dyDescent="0.25">
      <c r="A2643" s="927"/>
      <c r="B2643" s="928"/>
      <c r="C2643" s="946"/>
      <c r="D2643" s="927"/>
      <c r="E2643" s="927"/>
      <c r="F2643" s="60" t="s">
        <v>2292</v>
      </c>
      <c r="G2643" s="80">
        <v>53</v>
      </c>
      <c r="H2643" s="927"/>
      <c r="I2643" s="15" t="s">
        <v>1987</v>
      </c>
      <c r="J2643" s="17" t="s">
        <v>2293</v>
      </c>
      <c r="K2643" s="945"/>
      <c r="L2643" s="943"/>
      <c r="M2643" s="943"/>
    </row>
    <row r="2644" spans="1:13" s="3" customFormat="1" ht="11.25" x14ac:dyDescent="0.25">
      <c r="A2644" s="927"/>
      <c r="B2644" s="928"/>
      <c r="C2644" s="946"/>
      <c r="D2644" s="927"/>
      <c r="E2644" s="927"/>
      <c r="F2644" s="60" t="s">
        <v>2294</v>
      </c>
      <c r="G2644" s="80">
        <v>2</v>
      </c>
      <c r="H2644" s="927"/>
      <c r="I2644" s="15" t="s">
        <v>1050</v>
      </c>
      <c r="J2644" s="17"/>
      <c r="K2644" s="945"/>
      <c r="L2644" s="943"/>
      <c r="M2644" s="943"/>
    </row>
    <row r="2645" spans="1:13" s="3" customFormat="1" ht="11.25" x14ac:dyDescent="0.25">
      <c r="A2645" s="927"/>
      <c r="B2645" s="928"/>
      <c r="C2645" s="946"/>
      <c r="D2645" s="927"/>
      <c r="E2645" s="927"/>
      <c r="F2645" s="60" t="s">
        <v>2295</v>
      </c>
      <c r="G2645" s="80">
        <v>54</v>
      </c>
      <c r="H2645" s="927"/>
      <c r="I2645" s="15" t="s">
        <v>2296</v>
      </c>
      <c r="J2645" s="17" t="s">
        <v>2297</v>
      </c>
      <c r="K2645" s="945"/>
      <c r="L2645" s="943"/>
      <c r="M2645" s="943"/>
    </row>
    <row r="2646" spans="1:13" s="3" customFormat="1" ht="11.25" x14ac:dyDescent="0.25">
      <c r="A2646" s="927"/>
      <c r="B2646" s="928"/>
      <c r="C2646" s="946"/>
      <c r="D2646" s="927"/>
      <c r="E2646" s="927"/>
      <c r="F2646" s="60" t="s">
        <v>2298</v>
      </c>
      <c r="G2646" s="80">
        <v>3</v>
      </c>
      <c r="H2646" s="927"/>
      <c r="I2646" s="15" t="s">
        <v>1987</v>
      </c>
      <c r="J2646" s="17">
        <v>663991</v>
      </c>
      <c r="K2646" s="945"/>
      <c r="L2646" s="943"/>
      <c r="M2646" s="943"/>
    </row>
    <row r="2647" spans="1:13" s="3" customFormat="1" ht="11.25" x14ac:dyDescent="0.25">
      <c r="A2647" s="927"/>
      <c r="B2647" s="928"/>
      <c r="C2647" s="946"/>
      <c r="D2647" s="927"/>
      <c r="E2647" s="927"/>
      <c r="F2647" s="60" t="s">
        <v>1986</v>
      </c>
      <c r="G2647" s="80">
        <v>81</v>
      </c>
      <c r="H2647" s="927"/>
      <c r="I2647" s="15" t="s">
        <v>1118</v>
      </c>
      <c r="J2647" s="17" t="s">
        <v>1994</v>
      </c>
      <c r="K2647" s="945"/>
      <c r="L2647" s="943"/>
      <c r="M2647" s="943"/>
    </row>
    <row r="2648" spans="1:13" s="3" customFormat="1" ht="11.25" x14ac:dyDescent="0.25">
      <c r="A2648" s="927"/>
      <c r="B2648" s="928"/>
      <c r="C2648" s="946"/>
      <c r="D2648" s="927"/>
      <c r="E2648" s="927"/>
      <c r="F2648" s="60" t="s">
        <v>2301</v>
      </c>
      <c r="G2648" s="80">
        <v>15</v>
      </c>
      <c r="H2648" s="927"/>
      <c r="I2648" s="15" t="s">
        <v>1987</v>
      </c>
      <c r="J2648" s="17">
        <v>349315</v>
      </c>
      <c r="K2648" s="945"/>
      <c r="L2648" s="943"/>
      <c r="M2648" s="943"/>
    </row>
    <row r="2649" spans="1:13" s="3" customFormat="1" ht="11.25" x14ac:dyDescent="0.25">
      <c r="A2649" s="927"/>
      <c r="B2649" s="928"/>
      <c r="C2649" s="946"/>
      <c r="D2649" s="927"/>
      <c r="E2649" s="927"/>
      <c r="F2649" s="60" t="s">
        <v>2302</v>
      </c>
      <c r="G2649" s="80">
        <v>134</v>
      </c>
      <c r="H2649" s="927"/>
      <c r="I2649" s="15" t="s">
        <v>2262</v>
      </c>
      <c r="J2649" s="17" t="s">
        <v>2303</v>
      </c>
      <c r="K2649" s="945"/>
      <c r="L2649" s="943"/>
      <c r="M2649" s="943"/>
    </row>
    <row r="2650" spans="1:13" s="3" customFormat="1" ht="11.25" x14ac:dyDescent="0.25">
      <c r="A2650" s="927"/>
      <c r="B2650" s="928"/>
      <c r="C2650" s="946"/>
      <c r="D2650" s="927"/>
      <c r="E2650" s="927"/>
      <c r="F2650" s="60" t="s">
        <v>2304</v>
      </c>
      <c r="G2650" s="80">
        <v>1</v>
      </c>
      <c r="H2650" s="927"/>
      <c r="I2650" s="15" t="s">
        <v>2305</v>
      </c>
      <c r="J2650" s="17" t="s">
        <v>2306</v>
      </c>
      <c r="K2650" s="945"/>
      <c r="L2650" s="943"/>
      <c r="M2650" s="943"/>
    </row>
    <row r="2651" spans="1:13" s="3" customFormat="1" ht="11.25" x14ac:dyDescent="0.25">
      <c r="A2651" s="927"/>
      <c r="B2651" s="928"/>
      <c r="C2651" s="946"/>
      <c r="D2651" s="927"/>
      <c r="E2651" s="927"/>
      <c r="F2651" s="60" t="s">
        <v>2310</v>
      </c>
      <c r="G2651" s="80">
        <v>151</v>
      </c>
      <c r="H2651" s="927"/>
      <c r="I2651" s="15" t="s">
        <v>2308</v>
      </c>
      <c r="J2651" s="17" t="s">
        <v>2309</v>
      </c>
      <c r="K2651" s="945"/>
      <c r="L2651" s="943"/>
      <c r="M2651" s="943"/>
    </row>
    <row r="2652" spans="1:13" s="3" customFormat="1" ht="11.25" x14ac:dyDescent="0.25">
      <c r="A2652" s="927"/>
      <c r="B2652" s="928"/>
      <c r="C2652" s="946"/>
      <c r="D2652" s="927"/>
      <c r="E2652" s="927"/>
      <c r="F2652" s="60" t="s">
        <v>2312</v>
      </c>
      <c r="G2652" s="80">
        <v>1</v>
      </c>
      <c r="H2652" s="927"/>
      <c r="I2652" s="15" t="s">
        <v>1987</v>
      </c>
      <c r="J2652" s="17">
        <v>682991</v>
      </c>
      <c r="K2652" s="945"/>
      <c r="L2652" s="943"/>
      <c r="M2652" s="943"/>
    </row>
    <row r="2653" spans="1:13" s="3" customFormat="1" ht="11.25" x14ac:dyDescent="0.25">
      <c r="A2653" s="927"/>
      <c r="B2653" s="928"/>
      <c r="C2653" s="946"/>
      <c r="D2653" s="927"/>
      <c r="E2653" s="927"/>
      <c r="F2653" s="60" t="s">
        <v>2313</v>
      </c>
      <c r="G2653" s="80">
        <v>18</v>
      </c>
      <c r="H2653" s="927"/>
      <c r="I2653" s="15" t="s">
        <v>1050</v>
      </c>
      <c r="J2653" s="17"/>
      <c r="K2653" s="945"/>
      <c r="L2653" s="943"/>
      <c r="M2653" s="943"/>
    </row>
    <row r="2654" spans="1:13" s="3" customFormat="1" ht="11.25" x14ac:dyDescent="0.25">
      <c r="A2654" s="927"/>
      <c r="B2654" s="928"/>
      <c r="C2654" s="946"/>
      <c r="D2654" s="927"/>
      <c r="E2654" s="927"/>
      <c r="F2654" s="60" t="s">
        <v>2314</v>
      </c>
      <c r="G2654" s="80">
        <v>18</v>
      </c>
      <c r="H2654" s="927"/>
      <c r="I2654" s="15" t="s">
        <v>2308</v>
      </c>
      <c r="J2654" s="17"/>
      <c r="K2654" s="945"/>
      <c r="L2654" s="943"/>
      <c r="M2654" s="943"/>
    </row>
    <row r="2655" spans="1:13" s="3" customFormat="1" ht="11.25" x14ac:dyDescent="0.25">
      <c r="A2655" s="927"/>
      <c r="B2655" s="928"/>
      <c r="C2655" s="946"/>
      <c r="D2655" s="927"/>
      <c r="E2655" s="927"/>
      <c r="F2655" s="60" t="s">
        <v>2315</v>
      </c>
      <c r="G2655" s="80">
        <v>9</v>
      </c>
      <c r="H2655" s="927"/>
      <c r="I2655" s="15" t="s">
        <v>2308</v>
      </c>
      <c r="J2655" s="17"/>
      <c r="K2655" s="945"/>
      <c r="L2655" s="943"/>
      <c r="M2655" s="943"/>
    </row>
    <row r="2656" spans="1:13" s="3" customFormat="1" ht="11.25" x14ac:dyDescent="0.25">
      <c r="A2656" s="927"/>
      <c r="B2656" s="928"/>
      <c r="C2656" s="946"/>
      <c r="D2656" s="927"/>
      <c r="E2656" s="927"/>
      <c r="F2656" s="60" t="s">
        <v>2307</v>
      </c>
      <c r="G2656" s="80">
        <v>6</v>
      </c>
      <c r="H2656" s="927"/>
      <c r="I2656" s="15" t="s">
        <v>2308</v>
      </c>
      <c r="J2656" s="17" t="s">
        <v>2309</v>
      </c>
      <c r="K2656" s="945"/>
      <c r="L2656" s="943"/>
      <c r="M2656" s="943"/>
    </row>
    <row r="2657" spans="1:13" s="3" customFormat="1" ht="22.5" x14ac:dyDescent="0.25">
      <c r="A2657" s="927"/>
      <c r="B2657" s="928"/>
      <c r="C2657" s="946"/>
      <c r="D2657" s="927"/>
      <c r="E2657" s="927"/>
      <c r="F2657" s="60" t="s">
        <v>2316</v>
      </c>
      <c r="G2657" s="80">
        <v>7</v>
      </c>
      <c r="H2657" s="927"/>
      <c r="I2657" s="15" t="s">
        <v>1118</v>
      </c>
      <c r="J2657" s="17" t="s">
        <v>2317</v>
      </c>
      <c r="K2657" s="945"/>
      <c r="L2657" s="943"/>
      <c r="M2657" s="943"/>
    </row>
    <row r="2658" spans="1:13" s="3" customFormat="1" ht="11.25" x14ac:dyDescent="0.25">
      <c r="A2658" s="927"/>
      <c r="B2658" s="928"/>
      <c r="C2658" s="946"/>
      <c r="D2658" s="927"/>
      <c r="E2658" s="927"/>
      <c r="F2658" s="60" t="s">
        <v>2318</v>
      </c>
      <c r="G2658" s="80">
        <v>13</v>
      </c>
      <c r="H2658" s="927"/>
      <c r="I2658" s="15" t="s">
        <v>1050</v>
      </c>
      <c r="J2658" s="17"/>
      <c r="K2658" s="945"/>
      <c r="L2658" s="943"/>
      <c r="M2658" s="943"/>
    </row>
    <row r="2659" spans="1:13" s="3" customFormat="1" ht="11.25" x14ac:dyDescent="0.25">
      <c r="A2659" s="927"/>
      <c r="B2659" s="928"/>
      <c r="C2659" s="946"/>
      <c r="D2659" s="927"/>
      <c r="E2659" s="927"/>
      <c r="F2659" s="60" t="s">
        <v>2319</v>
      </c>
      <c r="G2659" s="80">
        <v>39</v>
      </c>
      <c r="H2659" s="927"/>
      <c r="I2659" s="15" t="s">
        <v>2320</v>
      </c>
      <c r="J2659" s="17" t="s">
        <v>2321</v>
      </c>
      <c r="K2659" s="945"/>
      <c r="L2659" s="943"/>
      <c r="M2659" s="943"/>
    </row>
    <row r="2660" spans="1:13" s="3" customFormat="1" ht="11.25" x14ac:dyDescent="0.25">
      <c r="A2660" s="927" t="s">
        <v>5204</v>
      </c>
      <c r="B2660" s="928" t="s">
        <v>6727</v>
      </c>
      <c r="C2660" s="946" t="s">
        <v>5827</v>
      </c>
      <c r="D2660" s="927" t="s">
        <v>4742</v>
      </c>
      <c r="E2660" s="927" t="s">
        <v>2602</v>
      </c>
      <c r="F2660" s="10" t="s">
        <v>2322</v>
      </c>
      <c r="G2660" s="156">
        <v>15</v>
      </c>
      <c r="H2660" s="927" t="s">
        <v>6682</v>
      </c>
      <c r="I2660" s="10" t="s">
        <v>2006</v>
      </c>
      <c r="J2660" s="17" t="s">
        <v>2323</v>
      </c>
      <c r="K2660" s="945">
        <v>1</v>
      </c>
      <c r="L2660" s="943"/>
      <c r="M2660" s="943"/>
    </row>
    <row r="2661" spans="1:13" s="3" customFormat="1" ht="11.25" x14ac:dyDescent="0.25">
      <c r="A2661" s="927"/>
      <c r="B2661" s="928"/>
      <c r="C2661" s="946"/>
      <c r="D2661" s="927"/>
      <c r="E2661" s="927"/>
      <c r="F2661" s="60" t="s">
        <v>2324</v>
      </c>
      <c r="G2661" s="80">
        <v>81</v>
      </c>
      <c r="H2661" s="927"/>
      <c r="I2661" s="15" t="s">
        <v>2006</v>
      </c>
      <c r="J2661" s="17" t="s">
        <v>2325</v>
      </c>
      <c r="K2661" s="945"/>
      <c r="L2661" s="943"/>
      <c r="M2661" s="943"/>
    </row>
    <row r="2662" spans="1:13" s="2" customFormat="1" ht="11.25" x14ac:dyDescent="0.25">
      <c r="A2662" s="927"/>
      <c r="B2662" s="928"/>
      <c r="C2662" s="946"/>
      <c r="D2662" s="927"/>
      <c r="E2662" s="927"/>
      <c r="F2662" s="60" t="s">
        <v>2326</v>
      </c>
      <c r="G2662" s="80">
        <v>1104</v>
      </c>
      <c r="H2662" s="927"/>
      <c r="I2662" s="15" t="s">
        <v>2006</v>
      </c>
      <c r="J2662" s="17" t="s">
        <v>2327</v>
      </c>
      <c r="K2662" s="945"/>
      <c r="L2662" s="943"/>
      <c r="M2662" s="943"/>
    </row>
    <row r="2663" spans="1:13" s="3" customFormat="1" ht="11.25" x14ac:dyDescent="0.25">
      <c r="A2663" s="927"/>
      <c r="B2663" s="928"/>
      <c r="C2663" s="946"/>
      <c r="D2663" s="927"/>
      <c r="E2663" s="927"/>
      <c r="F2663" s="60" t="s">
        <v>2328</v>
      </c>
      <c r="G2663" s="81">
        <v>75</v>
      </c>
      <c r="H2663" s="927"/>
      <c r="I2663" s="15" t="s">
        <v>2006</v>
      </c>
      <c r="J2663" s="17" t="s">
        <v>2329</v>
      </c>
      <c r="K2663" s="945"/>
      <c r="L2663" s="943"/>
      <c r="M2663" s="943"/>
    </row>
    <row r="2664" spans="1:13" s="2" customFormat="1" ht="11.25" x14ac:dyDescent="0.25">
      <c r="A2664" s="927"/>
      <c r="B2664" s="928"/>
      <c r="C2664" s="946"/>
      <c r="D2664" s="927"/>
      <c r="E2664" s="927"/>
      <c r="F2664" s="60" t="s">
        <v>2330</v>
      </c>
      <c r="G2664" s="81">
        <v>30</v>
      </c>
      <c r="H2664" s="927"/>
      <c r="I2664" s="15" t="s">
        <v>2006</v>
      </c>
      <c r="J2664" s="17" t="s">
        <v>2331</v>
      </c>
      <c r="K2664" s="945"/>
      <c r="L2664" s="943"/>
      <c r="M2664" s="943"/>
    </row>
    <row r="2665" spans="1:13" s="3" customFormat="1" ht="11.25" x14ac:dyDescent="0.25">
      <c r="A2665" s="927"/>
      <c r="B2665" s="928"/>
      <c r="C2665" s="946"/>
      <c r="D2665" s="927"/>
      <c r="E2665" s="927"/>
      <c r="F2665" s="60" t="s">
        <v>2332</v>
      </c>
      <c r="G2665" s="81">
        <v>7</v>
      </c>
      <c r="H2665" s="927"/>
      <c r="I2665" s="15" t="s">
        <v>2006</v>
      </c>
      <c r="J2665" s="17" t="s">
        <v>2333</v>
      </c>
      <c r="K2665" s="945"/>
      <c r="L2665" s="943"/>
      <c r="M2665" s="943"/>
    </row>
    <row r="2666" spans="1:13" s="3" customFormat="1" ht="11.25" x14ac:dyDescent="0.25">
      <c r="A2666" s="927"/>
      <c r="B2666" s="928"/>
      <c r="C2666" s="946"/>
      <c r="D2666" s="927"/>
      <c r="E2666" s="927"/>
      <c r="F2666" s="60" t="s">
        <v>2334</v>
      </c>
      <c r="G2666" s="81">
        <v>7</v>
      </c>
      <c r="H2666" s="927"/>
      <c r="I2666" s="15" t="s">
        <v>2006</v>
      </c>
      <c r="J2666" s="17" t="s">
        <v>2335</v>
      </c>
      <c r="K2666" s="945"/>
      <c r="L2666" s="943"/>
      <c r="M2666" s="943"/>
    </row>
    <row r="2667" spans="1:13" s="3" customFormat="1" ht="11.25" x14ac:dyDescent="0.25">
      <c r="A2667" s="927"/>
      <c r="B2667" s="928"/>
      <c r="C2667" s="946"/>
      <c r="D2667" s="927"/>
      <c r="E2667" s="927"/>
      <c r="F2667" s="60" t="s">
        <v>2336</v>
      </c>
      <c r="G2667" s="81">
        <v>11</v>
      </c>
      <c r="H2667" s="927"/>
      <c r="I2667" s="15" t="s">
        <v>1050</v>
      </c>
      <c r="J2667" s="17" t="s">
        <v>2337</v>
      </c>
      <c r="K2667" s="945"/>
      <c r="L2667" s="943"/>
      <c r="M2667" s="943"/>
    </row>
    <row r="2668" spans="1:13" s="4" customFormat="1" ht="11.25" x14ac:dyDescent="0.25">
      <c r="A2668" s="927"/>
      <c r="B2668" s="928"/>
      <c r="C2668" s="946"/>
      <c r="D2668" s="927"/>
      <c r="E2668" s="927"/>
      <c r="F2668" s="60" t="s">
        <v>2338</v>
      </c>
      <c r="G2668" s="81">
        <v>796</v>
      </c>
      <c r="H2668" s="927"/>
      <c r="I2668" s="15" t="s">
        <v>2006</v>
      </c>
      <c r="J2668" s="17" t="s">
        <v>2339</v>
      </c>
      <c r="K2668" s="945"/>
      <c r="L2668" s="943"/>
      <c r="M2668" s="943"/>
    </row>
    <row r="2669" spans="1:13" s="4" customFormat="1" ht="11.25" x14ac:dyDescent="0.25">
      <c r="A2669" s="927"/>
      <c r="B2669" s="928"/>
      <c r="C2669" s="946"/>
      <c r="D2669" s="927"/>
      <c r="E2669" s="927"/>
      <c r="F2669" s="60" t="s">
        <v>2340</v>
      </c>
      <c r="G2669" s="81">
        <v>796</v>
      </c>
      <c r="H2669" s="927"/>
      <c r="I2669" s="15" t="s">
        <v>2006</v>
      </c>
      <c r="J2669" s="17" t="s">
        <v>2341</v>
      </c>
      <c r="K2669" s="945"/>
      <c r="L2669" s="943"/>
      <c r="M2669" s="943"/>
    </row>
    <row r="2670" spans="1:13" s="4" customFormat="1" ht="11.25" x14ac:dyDescent="0.25">
      <c r="A2670" s="927"/>
      <c r="B2670" s="928"/>
      <c r="C2670" s="946"/>
      <c r="D2670" s="927"/>
      <c r="E2670" s="927"/>
      <c r="F2670" s="60" t="s">
        <v>2342</v>
      </c>
      <c r="G2670" s="81">
        <v>28</v>
      </c>
      <c r="H2670" s="927"/>
      <c r="I2670" s="15" t="s">
        <v>2006</v>
      </c>
      <c r="J2670" s="17" t="s">
        <v>2343</v>
      </c>
      <c r="K2670" s="945"/>
      <c r="L2670" s="943"/>
      <c r="M2670" s="943"/>
    </row>
    <row r="2671" spans="1:13" s="3" customFormat="1" ht="11.25" x14ac:dyDescent="0.25">
      <c r="A2671" s="927"/>
      <c r="B2671" s="928"/>
      <c r="C2671" s="946"/>
      <c r="D2671" s="927"/>
      <c r="E2671" s="927"/>
      <c r="F2671" s="60" t="s">
        <v>2344</v>
      </c>
      <c r="G2671" s="81">
        <v>4</v>
      </c>
      <c r="H2671" s="927"/>
      <c r="I2671" s="15" t="s">
        <v>2006</v>
      </c>
      <c r="J2671" s="17" t="s">
        <v>2345</v>
      </c>
      <c r="K2671" s="945"/>
      <c r="L2671" s="943"/>
      <c r="M2671" s="943"/>
    </row>
    <row r="2672" spans="1:13" s="3" customFormat="1" ht="11.25" x14ac:dyDescent="0.25">
      <c r="A2672" s="927"/>
      <c r="B2672" s="928"/>
      <c r="C2672" s="946"/>
      <c r="D2672" s="927"/>
      <c r="E2672" s="927"/>
      <c r="F2672" s="60" t="s">
        <v>2346</v>
      </c>
      <c r="G2672" s="81">
        <v>174</v>
      </c>
      <c r="H2672" s="927"/>
      <c r="I2672" s="15" t="s">
        <v>2006</v>
      </c>
      <c r="J2672" s="17" t="s">
        <v>2347</v>
      </c>
      <c r="K2672" s="945"/>
      <c r="L2672" s="943"/>
      <c r="M2672" s="943"/>
    </row>
    <row r="2673" spans="1:13" s="3" customFormat="1" ht="11.25" x14ac:dyDescent="0.25">
      <c r="A2673" s="927"/>
      <c r="B2673" s="928"/>
      <c r="C2673" s="946"/>
      <c r="D2673" s="927"/>
      <c r="E2673" s="927"/>
      <c r="F2673" s="60" t="s">
        <v>2348</v>
      </c>
      <c r="G2673" s="81">
        <v>5</v>
      </c>
      <c r="H2673" s="927"/>
      <c r="I2673" s="15" t="s">
        <v>2006</v>
      </c>
      <c r="J2673" s="17" t="s">
        <v>2349</v>
      </c>
      <c r="K2673" s="945"/>
      <c r="L2673" s="943"/>
      <c r="M2673" s="943"/>
    </row>
    <row r="2674" spans="1:13" s="3" customFormat="1" ht="11.25" x14ac:dyDescent="0.25">
      <c r="A2674" s="927"/>
      <c r="B2674" s="928"/>
      <c r="C2674" s="946"/>
      <c r="D2674" s="927"/>
      <c r="E2674" s="927"/>
      <c r="F2674" s="60" t="s">
        <v>2350</v>
      </c>
      <c r="G2674" s="81">
        <v>21</v>
      </c>
      <c r="H2674" s="927"/>
      <c r="I2674" s="15" t="s">
        <v>2006</v>
      </c>
      <c r="J2674" s="17" t="s">
        <v>2347</v>
      </c>
      <c r="K2674" s="945"/>
      <c r="L2674" s="943"/>
      <c r="M2674" s="943"/>
    </row>
    <row r="2675" spans="1:13" s="3" customFormat="1" ht="11.25" x14ac:dyDescent="0.25">
      <c r="A2675" s="927"/>
      <c r="B2675" s="928"/>
      <c r="C2675" s="946"/>
      <c r="D2675" s="927"/>
      <c r="E2675" s="927"/>
      <c r="F2675" s="60" t="s">
        <v>2351</v>
      </c>
      <c r="G2675" s="81">
        <v>3</v>
      </c>
      <c r="H2675" s="927"/>
      <c r="I2675" s="15" t="s">
        <v>2006</v>
      </c>
      <c r="J2675" s="17" t="s">
        <v>2349</v>
      </c>
      <c r="K2675" s="945"/>
      <c r="L2675" s="943"/>
      <c r="M2675" s="943"/>
    </row>
    <row r="2676" spans="1:13" s="3" customFormat="1" ht="11.25" x14ac:dyDescent="0.25">
      <c r="A2676" s="927"/>
      <c r="B2676" s="928"/>
      <c r="C2676" s="946"/>
      <c r="D2676" s="927"/>
      <c r="E2676" s="927"/>
      <c r="F2676" s="60" t="s">
        <v>2354</v>
      </c>
      <c r="G2676" s="81">
        <v>232</v>
      </c>
      <c r="H2676" s="927"/>
      <c r="I2676" s="15" t="s">
        <v>2006</v>
      </c>
      <c r="J2676" s="17" t="s">
        <v>2355</v>
      </c>
      <c r="K2676" s="945"/>
      <c r="L2676" s="943"/>
      <c r="M2676" s="943"/>
    </row>
    <row r="2677" spans="1:13" s="3" customFormat="1" ht="11.25" x14ac:dyDescent="0.25">
      <c r="A2677" s="927"/>
      <c r="B2677" s="928"/>
      <c r="C2677" s="946"/>
      <c r="D2677" s="927"/>
      <c r="E2677" s="927"/>
      <c r="F2677" s="60" t="s">
        <v>2356</v>
      </c>
      <c r="G2677" s="81">
        <v>201</v>
      </c>
      <c r="H2677" s="927"/>
      <c r="I2677" s="15" t="s">
        <v>2006</v>
      </c>
      <c r="J2677" s="17" t="s">
        <v>2357</v>
      </c>
      <c r="K2677" s="945"/>
      <c r="L2677" s="943"/>
      <c r="M2677" s="943"/>
    </row>
    <row r="2678" spans="1:13" s="3" customFormat="1" ht="11.25" x14ac:dyDescent="0.25">
      <c r="A2678" s="927"/>
      <c r="B2678" s="928"/>
      <c r="C2678" s="946"/>
      <c r="D2678" s="927"/>
      <c r="E2678" s="927"/>
      <c r="F2678" s="60" t="s">
        <v>2358</v>
      </c>
      <c r="G2678" s="81">
        <v>7</v>
      </c>
      <c r="H2678" s="927"/>
      <c r="I2678" s="15" t="s">
        <v>2006</v>
      </c>
      <c r="J2678" s="17" t="s">
        <v>2359</v>
      </c>
      <c r="K2678" s="945"/>
      <c r="L2678" s="943"/>
      <c r="M2678" s="943"/>
    </row>
    <row r="2679" spans="1:13" s="3" customFormat="1" ht="11.25" x14ac:dyDescent="0.25">
      <c r="A2679" s="927"/>
      <c r="B2679" s="928"/>
      <c r="C2679" s="946"/>
      <c r="D2679" s="927"/>
      <c r="E2679" s="927"/>
      <c r="F2679" s="60" t="s">
        <v>2360</v>
      </c>
      <c r="G2679" s="81">
        <v>4</v>
      </c>
      <c r="H2679" s="927"/>
      <c r="I2679" s="15" t="s">
        <v>2006</v>
      </c>
      <c r="J2679" s="17" t="s">
        <v>2361</v>
      </c>
      <c r="K2679" s="945"/>
      <c r="L2679" s="943"/>
      <c r="M2679" s="943"/>
    </row>
    <row r="2680" spans="1:13" s="3" customFormat="1" ht="11.25" x14ac:dyDescent="0.25">
      <c r="A2680" s="927"/>
      <c r="B2680" s="928"/>
      <c r="C2680" s="946"/>
      <c r="D2680" s="927"/>
      <c r="E2680" s="927"/>
      <c r="F2680" s="60" t="s">
        <v>2363</v>
      </c>
      <c r="G2680" s="81">
        <v>4</v>
      </c>
      <c r="H2680" s="927"/>
      <c r="I2680" s="15" t="s">
        <v>2006</v>
      </c>
      <c r="J2680" s="17" t="s">
        <v>2364</v>
      </c>
      <c r="K2680" s="945"/>
      <c r="L2680" s="943"/>
      <c r="M2680" s="943"/>
    </row>
    <row r="2681" spans="1:13" s="3" customFormat="1" ht="11.25" x14ac:dyDescent="0.25">
      <c r="A2681" s="927"/>
      <c r="B2681" s="928"/>
      <c r="C2681" s="946"/>
      <c r="D2681" s="927"/>
      <c r="E2681" s="927"/>
      <c r="F2681" s="60" t="s">
        <v>2365</v>
      </c>
      <c r="G2681" s="81">
        <v>4</v>
      </c>
      <c r="H2681" s="927"/>
      <c r="I2681" s="15" t="s">
        <v>2006</v>
      </c>
      <c r="J2681" s="17" t="s">
        <v>2366</v>
      </c>
      <c r="K2681" s="945"/>
      <c r="L2681" s="943"/>
      <c r="M2681" s="943"/>
    </row>
    <row r="2682" spans="1:13" s="3" customFormat="1" ht="22.5" x14ac:dyDescent="0.25">
      <c r="A2682" s="927"/>
      <c r="B2682" s="928"/>
      <c r="C2682" s="946"/>
      <c r="D2682" s="927"/>
      <c r="E2682" s="154" t="s">
        <v>2605</v>
      </c>
      <c r="F2682" s="60" t="s">
        <v>2368</v>
      </c>
      <c r="G2682" s="81">
        <v>50</v>
      </c>
      <c r="H2682" s="927"/>
      <c r="I2682" s="15" t="s">
        <v>2006</v>
      </c>
      <c r="J2682" s="17" t="s">
        <v>2369</v>
      </c>
      <c r="K2682" s="945"/>
      <c r="L2682" s="943"/>
      <c r="M2682" s="943"/>
    </row>
    <row r="2683" spans="1:13" s="4" customFormat="1" ht="11.25" x14ac:dyDescent="0.25">
      <c r="A2683" s="927"/>
      <c r="B2683" s="928"/>
      <c r="C2683" s="946"/>
      <c r="D2683" s="927"/>
      <c r="E2683" s="927" t="s">
        <v>2606</v>
      </c>
      <c r="F2683" s="60" t="s">
        <v>2607</v>
      </c>
      <c r="G2683" s="81">
        <v>110</v>
      </c>
      <c r="H2683" s="927"/>
      <c r="I2683" s="15" t="s">
        <v>2411</v>
      </c>
      <c r="J2683" s="17" t="s">
        <v>2412</v>
      </c>
      <c r="K2683" s="945"/>
      <c r="L2683" s="943"/>
      <c r="M2683" s="943"/>
    </row>
    <row r="2684" spans="1:13" s="4" customFormat="1" ht="22.5" x14ac:dyDescent="0.25">
      <c r="A2684" s="927"/>
      <c r="B2684" s="928"/>
      <c r="C2684" s="946"/>
      <c r="D2684" s="927"/>
      <c r="E2684" s="927"/>
      <c r="F2684" s="60" t="s">
        <v>2608</v>
      </c>
      <c r="G2684" s="81">
        <v>21</v>
      </c>
      <c r="H2684" s="927"/>
      <c r="I2684" s="15" t="s">
        <v>1876</v>
      </c>
      <c r="J2684" s="17" t="s">
        <v>2609</v>
      </c>
      <c r="K2684" s="945"/>
      <c r="L2684" s="943"/>
      <c r="M2684" s="943"/>
    </row>
    <row r="2685" spans="1:13" s="3" customFormat="1" ht="11.25" x14ac:dyDescent="0.25">
      <c r="A2685" s="927"/>
      <c r="B2685" s="928"/>
      <c r="C2685" s="946"/>
      <c r="D2685" s="927"/>
      <c r="E2685" s="927"/>
      <c r="F2685" s="60" t="s">
        <v>2610</v>
      </c>
      <c r="G2685" s="81">
        <v>764</v>
      </c>
      <c r="H2685" s="927"/>
      <c r="I2685" s="15" t="s">
        <v>2611</v>
      </c>
      <c r="J2685" s="17" t="s">
        <v>2612</v>
      </c>
      <c r="K2685" s="945"/>
      <c r="L2685" s="943"/>
      <c r="M2685" s="943"/>
    </row>
    <row r="2686" spans="1:13" s="3" customFormat="1" ht="11.25" x14ac:dyDescent="0.25">
      <c r="A2686" s="927"/>
      <c r="B2686" s="928"/>
      <c r="C2686" s="946"/>
      <c r="D2686" s="927"/>
      <c r="E2686" s="927" t="s">
        <v>2543</v>
      </c>
      <c r="F2686" s="60" t="s">
        <v>2356</v>
      </c>
      <c r="G2686" s="81">
        <v>74</v>
      </c>
      <c r="H2686" s="927"/>
      <c r="I2686" s="15" t="s">
        <v>2417</v>
      </c>
      <c r="J2686" s="17" t="s">
        <v>2418</v>
      </c>
      <c r="K2686" s="945"/>
      <c r="L2686" s="943"/>
      <c r="M2686" s="943"/>
    </row>
    <row r="2687" spans="1:13" s="3" customFormat="1" ht="11.25" x14ac:dyDescent="0.25">
      <c r="A2687" s="927"/>
      <c r="B2687" s="928"/>
      <c r="C2687" s="946"/>
      <c r="D2687" s="927"/>
      <c r="E2687" s="927"/>
      <c r="F2687" s="60" t="s">
        <v>2358</v>
      </c>
      <c r="G2687" s="81">
        <v>12</v>
      </c>
      <c r="H2687" s="927"/>
      <c r="I2687" s="15" t="s">
        <v>2417</v>
      </c>
      <c r="J2687" s="17" t="s">
        <v>2418</v>
      </c>
      <c r="K2687" s="945"/>
      <c r="L2687" s="943"/>
      <c r="M2687" s="943"/>
    </row>
    <row r="2688" spans="1:13" s="3" customFormat="1" ht="11.25" x14ac:dyDescent="0.25">
      <c r="A2688" s="927"/>
      <c r="B2688" s="928"/>
      <c r="C2688" s="946"/>
      <c r="D2688" s="927"/>
      <c r="E2688" s="927"/>
      <c r="F2688" s="10" t="s">
        <v>2419</v>
      </c>
      <c r="G2688" s="156">
        <v>7</v>
      </c>
      <c r="H2688" s="927"/>
      <c r="I2688" s="15" t="s">
        <v>2417</v>
      </c>
      <c r="J2688" s="17" t="s">
        <v>2420</v>
      </c>
      <c r="K2688" s="945"/>
      <c r="L2688" s="943"/>
      <c r="M2688" s="943"/>
    </row>
    <row r="2689" spans="1:13" s="3" customFormat="1" ht="11.25" x14ac:dyDescent="0.25">
      <c r="A2689" s="927"/>
      <c r="B2689" s="928"/>
      <c r="C2689" s="946"/>
      <c r="D2689" s="927"/>
      <c r="E2689" s="927"/>
      <c r="F2689" s="10" t="s">
        <v>2421</v>
      </c>
      <c r="G2689" s="156">
        <v>14</v>
      </c>
      <c r="H2689" s="927"/>
      <c r="I2689" s="15" t="s">
        <v>2417</v>
      </c>
      <c r="J2689" s="17" t="s">
        <v>2422</v>
      </c>
      <c r="K2689" s="945"/>
      <c r="L2689" s="943"/>
      <c r="M2689" s="943"/>
    </row>
    <row r="2690" spans="1:13" s="3" customFormat="1" ht="11.25" x14ac:dyDescent="0.25">
      <c r="A2690" s="927"/>
      <c r="B2690" s="928"/>
      <c r="C2690" s="946"/>
      <c r="D2690" s="927"/>
      <c r="E2690" s="927"/>
      <c r="F2690" s="10" t="s">
        <v>2356</v>
      </c>
      <c r="G2690" s="156">
        <v>21</v>
      </c>
      <c r="H2690" s="927"/>
      <c r="I2690" s="15" t="s">
        <v>2417</v>
      </c>
      <c r="J2690" s="17" t="s">
        <v>2418</v>
      </c>
      <c r="K2690" s="945"/>
      <c r="L2690" s="943"/>
      <c r="M2690" s="943"/>
    </row>
    <row r="2691" spans="1:13" s="3" customFormat="1" ht="11.25" x14ac:dyDescent="0.25">
      <c r="A2691" s="927"/>
      <c r="B2691" s="928"/>
      <c r="C2691" s="946"/>
      <c r="D2691" s="927"/>
      <c r="E2691" s="927"/>
      <c r="F2691" s="60" t="s">
        <v>2358</v>
      </c>
      <c r="G2691" s="80">
        <v>21</v>
      </c>
      <c r="H2691" s="927"/>
      <c r="I2691" s="15" t="s">
        <v>2417</v>
      </c>
      <c r="J2691" s="17" t="s">
        <v>2418</v>
      </c>
      <c r="K2691" s="945"/>
      <c r="L2691" s="943"/>
      <c r="M2691" s="943"/>
    </row>
    <row r="2692" spans="1:13" s="4" customFormat="1" ht="11.25" x14ac:dyDescent="0.25">
      <c r="A2692" s="927"/>
      <c r="B2692" s="928"/>
      <c r="C2692" s="946"/>
      <c r="D2692" s="927"/>
      <c r="E2692" s="927"/>
      <c r="F2692" s="60" t="s">
        <v>2423</v>
      </c>
      <c r="G2692" s="80">
        <v>30</v>
      </c>
      <c r="H2692" s="927"/>
      <c r="I2692" s="15" t="s">
        <v>2401</v>
      </c>
      <c r="J2692" s="17" t="s">
        <v>2424</v>
      </c>
      <c r="K2692" s="945"/>
      <c r="L2692" s="943"/>
      <c r="M2692" s="943"/>
    </row>
    <row r="2693" spans="1:13" s="3" customFormat="1" ht="11.25" x14ac:dyDescent="0.25">
      <c r="A2693" s="927"/>
      <c r="B2693" s="928"/>
      <c r="C2693" s="946"/>
      <c r="D2693" s="927"/>
      <c r="E2693" s="927"/>
      <c r="F2693" s="60" t="s">
        <v>2425</v>
      </c>
      <c r="G2693" s="95">
        <v>3</v>
      </c>
      <c r="H2693" s="927"/>
      <c r="I2693" s="20" t="s">
        <v>2401</v>
      </c>
      <c r="J2693" s="19" t="s">
        <v>2424</v>
      </c>
      <c r="K2693" s="945"/>
      <c r="L2693" s="943"/>
      <c r="M2693" s="943"/>
    </row>
    <row r="2694" spans="1:13" s="3" customFormat="1" ht="11.25" x14ac:dyDescent="0.25">
      <c r="A2694" s="927"/>
      <c r="B2694" s="928"/>
      <c r="C2694" s="946"/>
      <c r="D2694" s="927"/>
      <c r="E2694" s="927"/>
      <c r="F2694" s="61" t="s">
        <v>2426</v>
      </c>
      <c r="G2694" s="95">
        <v>16</v>
      </c>
      <c r="H2694" s="927"/>
      <c r="I2694" s="20" t="s">
        <v>2427</v>
      </c>
      <c r="J2694" s="21" t="s">
        <v>2428</v>
      </c>
      <c r="K2694" s="945"/>
      <c r="L2694" s="943"/>
      <c r="M2694" s="943"/>
    </row>
    <row r="2695" spans="1:13" s="3" customFormat="1" ht="11.25" x14ac:dyDescent="0.25">
      <c r="A2695" s="927"/>
      <c r="B2695" s="928"/>
      <c r="C2695" s="946"/>
      <c r="D2695" s="927"/>
      <c r="E2695" s="927"/>
      <c r="F2695" s="61" t="s">
        <v>2429</v>
      </c>
      <c r="G2695" s="95">
        <v>86</v>
      </c>
      <c r="H2695" s="927"/>
      <c r="I2695" s="20" t="s">
        <v>2427</v>
      </c>
      <c r="J2695" s="21" t="s">
        <v>2428</v>
      </c>
      <c r="K2695" s="945"/>
      <c r="L2695" s="943"/>
      <c r="M2695" s="943"/>
    </row>
    <row r="2696" spans="1:13" s="3" customFormat="1" ht="11.25" x14ac:dyDescent="0.25">
      <c r="A2696" s="927"/>
      <c r="B2696" s="928"/>
      <c r="C2696" s="946"/>
      <c r="D2696" s="927"/>
      <c r="E2696" s="927"/>
      <c r="F2696" s="61" t="s">
        <v>2430</v>
      </c>
      <c r="G2696" s="95">
        <v>23</v>
      </c>
      <c r="H2696" s="927"/>
      <c r="I2696" s="20" t="s">
        <v>2427</v>
      </c>
      <c r="J2696" s="13" t="s">
        <v>2428</v>
      </c>
      <c r="K2696" s="945"/>
      <c r="L2696" s="943"/>
      <c r="M2696" s="943"/>
    </row>
    <row r="2697" spans="1:13" s="3" customFormat="1" ht="11.25" x14ac:dyDescent="0.25">
      <c r="A2697" s="927"/>
      <c r="B2697" s="928"/>
      <c r="C2697" s="946"/>
      <c r="D2697" s="927"/>
      <c r="E2697" s="927"/>
      <c r="F2697" s="61" t="s">
        <v>2392</v>
      </c>
      <c r="G2697" s="95">
        <v>6</v>
      </c>
      <c r="H2697" s="927"/>
      <c r="I2697" s="23" t="s">
        <v>1876</v>
      </c>
      <c r="J2697" s="13">
        <v>8034</v>
      </c>
      <c r="K2697" s="945"/>
      <c r="L2697" s="943"/>
      <c r="M2697" s="943"/>
    </row>
    <row r="2698" spans="1:13" s="3" customFormat="1" ht="11.25" x14ac:dyDescent="0.25">
      <c r="A2698" s="927"/>
      <c r="B2698" s="928"/>
      <c r="C2698" s="946"/>
      <c r="D2698" s="927"/>
      <c r="E2698" s="927"/>
      <c r="F2698" s="61" t="s">
        <v>2356</v>
      </c>
      <c r="G2698" s="95">
        <v>81</v>
      </c>
      <c r="H2698" s="927"/>
      <c r="I2698" s="20" t="s">
        <v>2417</v>
      </c>
      <c r="J2698" s="13" t="s">
        <v>2418</v>
      </c>
      <c r="K2698" s="945"/>
      <c r="L2698" s="943"/>
      <c r="M2698" s="943"/>
    </row>
    <row r="2699" spans="1:13" s="3" customFormat="1" ht="11.25" x14ac:dyDescent="0.25">
      <c r="A2699" s="927"/>
      <c r="B2699" s="928"/>
      <c r="C2699" s="946"/>
      <c r="D2699" s="927"/>
      <c r="E2699" s="927"/>
      <c r="F2699" s="61" t="s">
        <v>2358</v>
      </c>
      <c r="G2699" s="161">
        <v>42</v>
      </c>
      <c r="H2699" s="927"/>
      <c r="I2699" s="22" t="s">
        <v>2417</v>
      </c>
      <c r="J2699" s="22" t="s">
        <v>2418</v>
      </c>
      <c r="K2699" s="945"/>
      <c r="L2699" s="943"/>
      <c r="M2699" s="943"/>
    </row>
    <row r="2700" spans="1:13" s="3" customFormat="1" ht="11.25" x14ac:dyDescent="0.25">
      <c r="A2700" s="927"/>
      <c r="B2700" s="928"/>
      <c r="C2700" s="946"/>
      <c r="D2700" s="927"/>
      <c r="E2700" s="927"/>
      <c r="F2700" s="61" t="s">
        <v>2365</v>
      </c>
      <c r="G2700" s="161">
        <v>48</v>
      </c>
      <c r="H2700" s="927"/>
      <c r="I2700" s="22" t="s">
        <v>2417</v>
      </c>
      <c r="J2700" s="22" t="s">
        <v>2418</v>
      </c>
      <c r="K2700" s="945"/>
      <c r="L2700" s="943"/>
      <c r="M2700" s="943"/>
    </row>
    <row r="2701" spans="1:13" s="3" customFormat="1" ht="11.25" x14ac:dyDescent="0.25">
      <c r="A2701" s="927"/>
      <c r="B2701" s="928"/>
      <c r="C2701" s="946"/>
      <c r="D2701" s="927"/>
      <c r="E2701" s="927"/>
      <c r="F2701" s="61" t="s">
        <v>2429</v>
      </c>
      <c r="G2701" s="161">
        <v>22</v>
      </c>
      <c r="H2701" s="927"/>
      <c r="I2701" s="22" t="s">
        <v>2427</v>
      </c>
      <c r="J2701" s="22" t="s">
        <v>2428</v>
      </c>
      <c r="K2701" s="945"/>
      <c r="L2701" s="943"/>
      <c r="M2701" s="943"/>
    </row>
    <row r="2702" spans="1:13" s="3" customFormat="1" ht="11.25" x14ac:dyDescent="0.25">
      <c r="A2702" s="927"/>
      <c r="B2702" s="928"/>
      <c r="C2702" s="946"/>
      <c r="D2702" s="927"/>
      <c r="E2702" s="927"/>
      <c r="F2702" s="61" t="s">
        <v>2431</v>
      </c>
      <c r="G2702" s="161">
        <v>194</v>
      </c>
      <c r="H2702" s="927"/>
      <c r="I2702" s="22" t="s">
        <v>2432</v>
      </c>
      <c r="J2702" s="22" t="s">
        <v>2433</v>
      </c>
      <c r="K2702" s="945"/>
      <c r="L2702" s="943"/>
      <c r="M2702" s="943"/>
    </row>
    <row r="2703" spans="1:13" s="3" customFormat="1" ht="11.25" x14ac:dyDescent="0.25">
      <c r="A2703" s="927"/>
      <c r="B2703" s="928"/>
      <c r="C2703" s="946"/>
      <c r="D2703" s="927"/>
      <c r="E2703" s="154" t="s">
        <v>1463</v>
      </c>
      <c r="F2703" s="61" t="s">
        <v>2434</v>
      </c>
      <c r="G2703" s="161">
        <v>100</v>
      </c>
      <c r="H2703" s="927"/>
      <c r="I2703" s="22" t="s">
        <v>1876</v>
      </c>
      <c r="J2703" s="22">
        <v>2173</v>
      </c>
      <c r="K2703" s="945"/>
      <c r="L2703" s="943"/>
      <c r="M2703" s="943"/>
    </row>
    <row r="2704" spans="1:13" s="3" customFormat="1" ht="11.25" x14ac:dyDescent="0.25">
      <c r="A2704" s="927"/>
      <c r="B2704" s="928"/>
      <c r="C2704" s="946"/>
      <c r="D2704" s="927"/>
      <c r="E2704" s="154" t="s">
        <v>1454</v>
      </c>
      <c r="F2704" s="61" t="s">
        <v>2613</v>
      </c>
      <c r="G2704" s="161">
        <v>33</v>
      </c>
      <c r="H2704" s="927"/>
      <c r="I2704" s="22" t="s">
        <v>2611</v>
      </c>
      <c r="J2704" s="22" t="s">
        <v>2614</v>
      </c>
      <c r="K2704" s="945"/>
      <c r="L2704" s="943"/>
      <c r="M2704" s="943"/>
    </row>
    <row r="2705" spans="1:13" s="3" customFormat="1" ht="11.25" x14ac:dyDescent="0.25">
      <c r="A2705" s="927"/>
      <c r="B2705" s="928"/>
      <c r="C2705" s="946"/>
      <c r="D2705" s="927"/>
      <c r="E2705" s="927" t="s">
        <v>2615</v>
      </c>
      <c r="F2705" s="61" t="s">
        <v>2616</v>
      </c>
      <c r="G2705" s="161">
        <v>19</v>
      </c>
      <c r="H2705" s="927"/>
      <c r="I2705" s="22" t="s">
        <v>1876</v>
      </c>
      <c r="J2705" s="22">
        <v>9147</v>
      </c>
      <c r="K2705" s="945"/>
      <c r="L2705" s="943"/>
      <c r="M2705" s="943"/>
    </row>
    <row r="2706" spans="1:13" s="3" customFormat="1" ht="11.25" x14ac:dyDescent="0.25">
      <c r="A2706" s="927"/>
      <c r="B2706" s="928"/>
      <c r="C2706" s="946"/>
      <c r="D2706" s="927"/>
      <c r="E2706" s="927"/>
      <c r="F2706" s="61" t="s">
        <v>2617</v>
      </c>
      <c r="G2706" s="161">
        <v>27</v>
      </c>
      <c r="H2706" s="927"/>
      <c r="I2706" s="22" t="s">
        <v>1876</v>
      </c>
      <c r="J2706" s="22">
        <v>8755</v>
      </c>
      <c r="K2706" s="945"/>
      <c r="L2706" s="943"/>
      <c r="M2706" s="943"/>
    </row>
    <row r="2707" spans="1:13" s="3" customFormat="1" ht="11.25" x14ac:dyDescent="0.25">
      <c r="A2707" s="927"/>
      <c r="B2707" s="928"/>
      <c r="C2707" s="946"/>
      <c r="D2707" s="927"/>
      <c r="E2707" s="154" t="s">
        <v>5827</v>
      </c>
      <c r="F2707" s="61" t="s">
        <v>2618</v>
      </c>
      <c r="G2707" s="95">
        <v>120</v>
      </c>
      <c r="H2707" s="927"/>
      <c r="I2707" s="22"/>
      <c r="J2707" s="22"/>
      <c r="K2707" s="945"/>
      <c r="L2707" s="943"/>
      <c r="M2707" s="943"/>
    </row>
    <row r="2708" spans="1:13" s="8" customFormat="1" ht="11.25" x14ac:dyDescent="0.25">
      <c r="A2708" s="927" t="s">
        <v>5205</v>
      </c>
      <c r="B2708" s="928" t="s">
        <v>6728</v>
      </c>
      <c r="C2708" s="946" t="s">
        <v>5827</v>
      </c>
      <c r="D2708" s="927" t="s">
        <v>1896</v>
      </c>
      <c r="E2708" s="927" t="s">
        <v>5827</v>
      </c>
      <c r="F2708" s="10" t="s">
        <v>2438</v>
      </c>
      <c r="G2708" s="156">
        <v>3</v>
      </c>
      <c r="H2708" s="927" t="s">
        <v>6682</v>
      </c>
      <c r="I2708" s="10" t="s">
        <v>2006</v>
      </c>
      <c r="J2708" s="48" t="s">
        <v>2439</v>
      </c>
      <c r="K2708" s="945">
        <v>12</v>
      </c>
      <c r="L2708" s="943"/>
      <c r="M2708" s="943"/>
    </row>
    <row r="2709" spans="1:13" s="8" customFormat="1" ht="11.25" x14ac:dyDescent="0.25">
      <c r="A2709" s="927"/>
      <c r="B2709" s="928"/>
      <c r="C2709" s="946"/>
      <c r="D2709" s="927"/>
      <c r="E2709" s="927"/>
      <c r="F2709" s="10" t="s">
        <v>2005</v>
      </c>
      <c r="G2709" s="156">
        <v>21</v>
      </c>
      <c r="H2709" s="927"/>
      <c r="I2709" s="10" t="s">
        <v>2006</v>
      </c>
      <c r="J2709" s="48" t="s">
        <v>2440</v>
      </c>
      <c r="K2709" s="945"/>
      <c r="L2709" s="943"/>
      <c r="M2709" s="943"/>
    </row>
    <row r="2710" spans="1:13" s="8" customFormat="1" ht="11.25" x14ac:dyDescent="0.25">
      <c r="A2710" s="927"/>
      <c r="B2710" s="928"/>
      <c r="C2710" s="946"/>
      <c r="D2710" s="927"/>
      <c r="E2710" s="927"/>
      <c r="F2710" s="10" t="s">
        <v>2441</v>
      </c>
      <c r="G2710" s="156">
        <v>306</v>
      </c>
      <c r="H2710" s="927"/>
      <c r="I2710" s="10" t="s">
        <v>2006</v>
      </c>
      <c r="J2710" s="48" t="s">
        <v>2442</v>
      </c>
      <c r="K2710" s="945"/>
      <c r="L2710" s="943"/>
      <c r="M2710" s="943"/>
    </row>
    <row r="2711" spans="1:13" s="8" customFormat="1" ht="22.5" x14ac:dyDescent="0.25">
      <c r="A2711" s="927"/>
      <c r="B2711" s="928"/>
      <c r="C2711" s="946"/>
      <c r="D2711" s="927"/>
      <c r="E2711" s="927"/>
      <c r="F2711" s="10" t="s">
        <v>2443</v>
      </c>
      <c r="G2711" s="156">
        <v>72</v>
      </c>
      <c r="H2711" s="927"/>
      <c r="I2711" s="10" t="s">
        <v>2006</v>
      </c>
      <c r="J2711" s="48" t="s">
        <v>2444</v>
      </c>
      <c r="K2711" s="945"/>
      <c r="L2711" s="943"/>
      <c r="M2711" s="943"/>
    </row>
    <row r="2712" spans="1:13" s="8" customFormat="1" ht="22.5" x14ac:dyDescent="0.25">
      <c r="A2712" s="927"/>
      <c r="B2712" s="928"/>
      <c r="C2712" s="946"/>
      <c r="D2712" s="927"/>
      <c r="E2712" s="927"/>
      <c r="F2712" s="10" t="s">
        <v>2445</v>
      </c>
      <c r="G2712" s="156">
        <v>100</v>
      </c>
      <c r="H2712" s="927"/>
      <c r="I2712" s="10" t="s">
        <v>2006</v>
      </c>
      <c r="J2712" s="48" t="s">
        <v>2446</v>
      </c>
      <c r="K2712" s="945"/>
      <c r="L2712" s="943"/>
      <c r="M2712" s="943"/>
    </row>
    <row r="2713" spans="1:13" s="8" customFormat="1" ht="22.5" x14ac:dyDescent="0.25">
      <c r="A2713" s="927"/>
      <c r="B2713" s="928"/>
      <c r="C2713" s="946"/>
      <c r="D2713" s="927"/>
      <c r="E2713" s="927"/>
      <c r="F2713" s="10" t="s">
        <v>2447</v>
      </c>
      <c r="G2713" s="156">
        <v>13</v>
      </c>
      <c r="H2713" s="927"/>
      <c r="I2713" s="10" t="s">
        <v>2006</v>
      </c>
      <c r="J2713" s="48" t="s">
        <v>2448</v>
      </c>
      <c r="K2713" s="945"/>
      <c r="L2713" s="943"/>
      <c r="M2713" s="943"/>
    </row>
    <row r="2714" spans="1:13" s="8" customFormat="1" ht="22.5" x14ac:dyDescent="0.25">
      <c r="A2714" s="927"/>
      <c r="B2714" s="928"/>
      <c r="C2714" s="946"/>
      <c r="D2714" s="927"/>
      <c r="E2714" s="927"/>
      <c r="F2714" s="10" t="s">
        <v>2449</v>
      </c>
      <c r="G2714" s="156">
        <v>4</v>
      </c>
      <c r="H2714" s="927"/>
      <c r="I2714" s="10" t="s">
        <v>2006</v>
      </c>
      <c r="J2714" s="48" t="s">
        <v>2448</v>
      </c>
      <c r="K2714" s="945"/>
      <c r="L2714" s="943"/>
      <c r="M2714" s="943"/>
    </row>
    <row r="2715" spans="1:13" s="8" customFormat="1" ht="22.5" x14ac:dyDescent="0.25">
      <c r="A2715" s="927"/>
      <c r="B2715" s="928"/>
      <c r="C2715" s="946"/>
      <c r="D2715" s="927"/>
      <c r="E2715" s="927"/>
      <c r="F2715" s="10" t="s">
        <v>2450</v>
      </c>
      <c r="G2715" s="156">
        <v>1</v>
      </c>
      <c r="H2715" s="927"/>
      <c r="I2715" s="10" t="s">
        <v>2006</v>
      </c>
      <c r="J2715" s="48" t="s">
        <v>2451</v>
      </c>
      <c r="K2715" s="945"/>
      <c r="L2715" s="943"/>
      <c r="M2715" s="943"/>
    </row>
    <row r="2716" spans="1:13" s="8" customFormat="1" ht="11.25" x14ac:dyDescent="0.25">
      <c r="A2716" s="927"/>
      <c r="B2716" s="928"/>
      <c r="C2716" s="946"/>
      <c r="D2716" s="927"/>
      <c r="E2716" s="927"/>
      <c r="F2716" s="10" t="s">
        <v>2452</v>
      </c>
      <c r="G2716" s="156">
        <v>380</v>
      </c>
      <c r="H2716" s="927"/>
      <c r="I2716" s="10" t="s">
        <v>2006</v>
      </c>
      <c r="J2716" s="48" t="s">
        <v>2453</v>
      </c>
      <c r="K2716" s="945"/>
      <c r="L2716" s="943"/>
      <c r="M2716" s="943"/>
    </row>
    <row r="2717" spans="1:13" s="8" customFormat="1" ht="22.5" x14ac:dyDescent="0.25">
      <c r="A2717" s="927"/>
      <c r="B2717" s="928"/>
      <c r="C2717" s="946"/>
      <c r="D2717" s="927"/>
      <c r="E2717" s="927"/>
      <c r="F2717" s="10" t="s">
        <v>2454</v>
      </c>
      <c r="G2717" s="156">
        <v>141</v>
      </c>
      <c r="H2717" s="927"/>
      <c r="I2717" s="10" t="s">
        <v>2006</v>
      </c>
      <c r="J2717" s="48" t="s">
        <v>2455</v>
      </c>
      <c r="K2717" s="945"/>
      <c r="L2717" s="943"/>
      <c r="M2717" s="943"/>
    </row>
    <row r="2718" spans="1:13" s="8" customFormat="1" ht="22.5" x14ac:dyDescent="0.25">
      <c r="A2718" s="927"/>
      <c r="B2718" s="928"/>
      <c r="C2718" s="946"/>
      <c r="D2718" s="927"/>
      <c r="E2718" s="927"/>
      <c r="F2718" s="10" t="s">
        <v>2454</v>
      </c>
      <c r="G2718" s="156">
        <v>4</v>
      </c>
      <c r="H2718" s="927"/>
      <c r="I2718" s="10" t="s">
        <v>2006</v>
      </c>
      <c r="J2718" s="48" t="s">
        <v>2456</v>
      </c>
      <c r="K2718" s="945"/>
      <c r="L2718" s="943"/>
      <c r="M2718" s="943"/>
    </row>
    <row r="2719" spans="1:13" s="8" customFormat="1" ht="22.5" x14ac:dyDescent="0.25">
      <c r="A2719" s="927"/>
      <c r="B2719" s="928"/>
      <c r="C2719" s="946"/>
      <c r="D2719" s="927"/>
      <c r="E2719" s="927"/>
      <c r="F2719" s="10" t="s">
        <v>2457</v>
      </c>
      <c r="G2719" s="156">
        <v>23</v>
      </c>
      <c r="H2719" s="927"/>
      <c r="I2719" s="10" t="s">
        <v>2006</v>
      </c>
      <c r="J2719" s="48" t="s">
        <v>2458</v>
      </c>
      <c r="K2719" s="945"/>
      <c r="L2719" s="943"/>
      <c r="M2719" s="943"/>
    </row>
    <row r="2720" spans="1:13" s="8" customFormat="1" ht="11.25" x14ac:dyDescent="0.25">
      <c r="A2720" s="927"/>
      <c r="B2720" s="928"/>
      <c r="C2720" s="946"/>
      <c r="D2720" s="927"/>
      <c r="E2720" s="927"/>
      <c r="F2720" s="10" t="s">
        <v>2459</v>
      </c>
      <c r="G2720" s="156">
        <v>50</v>
      </c>
      <c r="H2720" s="927"/>
      <c r="I2720" s="10" t="s">
        <v>2006</v>
      </c>
      <c r="J2720" s="48" t="s">
        <v>2460</v>
      </c>
      <c r="K2720" s="945"/>
      <c r="L2720" s="943"/>
      <c r="M2720" s="943"/>
    </row>
    <row r="2721" spans="1:13" s="8" customFormat="1" ht="22.5" x14ac:dyDescent="0.25">
      <c r="A2721" s="927"/>
      <c r="B2721" s="928"/>
      <c r="C2721" s="946"/>
      <c r="D2721" s="927"/>
      <c r="E2721" s="927"/>
      <c r="F2721" s="10" t="s">
        <v>2461</v>
      </c>
      <c r="G2721" s="156">
        <v>62</v>
      </c>
      <c r="H2721" s="927"/>
      <c r="I2721" s="10" t="s">
        <v>2006</v>
      </c>
      <c r="J2721" s="48" t="s">
        <v>2460</v>
      </c>
      <c r="K2721" s="945"/>
      <c r="L2721" s="943"/>
      <c r="M2721" s="943"/>
    </row>
    <row r="2722" spans="1:13" s="8" customFormat="1" ht="11.25" x14ac:dyDescent="0.25">
      <c r="A2722" s="927"/>
      <c r="B2722" s="928"/>
      <c r="C2722" s="946"/>
      <c r="D2722" s="927"/>
      <c r="E2722" s="927"/>
      <c r="F2722" s="10" t="s">
        <v>2462</v>
      </c>
      <c r="G2722" s="156">
        <v>134</v>
      </c>
      <c r="H2722" s="927"/>
      <c r="I2722" s="10" t="s">
        <v>2006</v>
      </c>
      <c r="J2722" s="48" t="s">
        <v>2463</v>
      </c>
      <c r="K2722" s="945"/>
      <c r="L2722" s="943"/>
      <c r="M2722" s="943"/>
    </row>
    <row r="2723" spans="1:13" s="8" customFormat="1" ht="11.25" x14ac:dyDescent="0.25">
      <c r="A2723" s="927"/>
      <c r="B2723" s="928"/>
      <c r="C2723" s="946"/>
      <c r="D2723" s="927"/>
      <c r="E2723" s="927"/>
      <c r="F2723" s="10" t="s">
        <v>2464</v>
      </c>
      <c r="G2723" s="156">
        <v>20</v>
      </c>
      <c r="H2723" s="927"/>
      <c r="I2723" s="10" t="s">
        <v>2006</v>
      </c>
      <c r="J2723" s="48" t="s">
        <v>2465</v>
      </c>
      <c r="K2723" s="945"/>
      <c r="L2723" s="943"/>
      <c r="M2723" s="943"/>
    </row>
    <row r="2724" spans="1:13" s="8" customFormat="1" ht="22.5" x14ac:dyDescent="0.25">
      <c r="A2724" s="927"/>
      <c r="B2724" s="928"/>
      <c r="C2724" s="946"/>
      <c r="D2724" s="927"/>
      <c r="E2724" s="927"/>
      <c r="F2724" s="10" t="s">
        <v>2454</v>
      </c>
      <c r="G2724" s="156">
        <v>167</v>
      </c>
      <c r="H2724" s="927"/>
      <c r="I2724" s="10" t="s">
        <v>2006</v>
      </c>
      <c r="J2724" s="48" t="s">
        <v>2466</v>
      </c>
      <c r="K2724" s="945"/>
      <c r="L2724" s="943"/>
      <c r="M2724" s="943"/>
    </row>
    <row r="2725" spans="1:13" s="8" customFormat="1" ht="22.5" x14ac:dyDescent="0.25">
      <c r="A2725" s="927"/>
      <c r="B2725" s="928"/>
      <c r="C2725" s="946"/>
      <c r="D2725" s="927"/>
      <c r="E2725" s="927"/>
      <c r="F2725" s="10" t="s">
        <v>2454</v>
      </c>
      <c r="G2725" s="156">
        <v>10</v>
      </c>
      <c r="H2725" s="927"/>
      <c r="I2725" s="10" t="s">
        <v>2006</v>
      </c>
      <c r="J2725" s="48" t="s">
        <v>2467</v>
      </c>
      <c r="K2725" s="945"/>
      <c r="L2725" s="943"/>
      <c r="M2725" s="943"/>
    </row>
    <row r="2726" spans="1:13" s="8" customFormat="1" ht="22.5" x14ac:dyDescent="0.25">
      <c r="A2726" s="927"/>
      <c r="B2726" s="928"/>
      <c r="C2726" s="946"/>
      <c r="D2726" s="927"/>
      <c r="E2726" s="927"/>
      <c r="F2726" s="10" t="s">
        <v>2457</v>
      </c>
      <c r="G2726" s="156">
        <v>34</v>
      </c>
      <c r="H2726" s="927"/>
      <c r="I2726" s="10" t="s">
        <v>2006</v>
      </c>
      <c r="J2726" s="48" t="s">
        <v>2469</v>
      </c>
      <c r="K2726" s="945"/>
      <c r="L2726" s="943"/>
      <c r="M2726" s="943"/>
    </row>
    <row r="2727" spans="1:13" s="8" customFormat="1" ht="11.25" x14ac:dyDescent="0.25">
      <c r="A2727" s="927"/>
      <c r="B2727" s="928"/>
      <c r="C2727" s="946"/>
      <c r="D2727" s="927"/>
      <c r="E2727" s="927"/>
      <c r="F2727" s="10" t="s">
        <v>2619</v>
      </c>
      <c r="G2727" s="156">
        <v>63</v>
      </c>
      <c r="H2727" s="927"/>
      <c r="I2727" s="10" t="s">
        <v>2006</v>
      </c>
      <c r="J2727" s="48" t="s">
        <v>2471</v>
      </c>
      <c r="K2727" s="945"/>
      <c r="L2727" s="943"/>
      <c r="M2727" s="943"/>
    </row>
    <row r="2728" spans="1:13" s="8" customFormat="1" ht="11.25" x14ac:dyDescent="0.25">
      <c r="A2728" s="927" t="s">
        <v>7500</v>
      </c>
      <c r="B2728" s="928" t="s">
        <v>6729</v>
      </c>
      <c r="C2728" s="946" t="s">
        <v>5827</v>
      </c>
      <c r="D2728" s="927" t="s">
        <v>154</v>
      </c>
      <c r="E2728" s="936" t="s">
        <v>1443</v>
      </c>
      <c r="F2728" s="10" t="s">
        <v>2620</v>
      </c>
      <c r="G2728" s="156">
        <v>1</v>
      </c>
      <c r="H2728" s="927" t="s">
        <v>6682</v>
      </c>
      <c r="I2728" s="10" t="s">
        <v>2621</v>
      </c>
      <c r="J2728" s="48" t="s">
        <v>2622</v>
      </c>
      <c r="K2728" s="945">
        <v>1</v>
      </c>
      <c r="L2728" s="943"/>
      <c r="M2728" s="943"/>
    </row>
    <row r="2729" spans="1:13" s="8" customFormat="1" ht="22.5" x14ac:dyDescent="0.25">
      <c r="A2729" s="927"/>
      <c r="B2729" s="928"/>
      <c r="C2729" s="946"/>
      <c r="D2729" s="927"/>
      <c r="E2729" s="936"/>
      <c r="F2729" s="10" t="s">
        <v>2623</v>
      </c>
      <c r="G2729" s="156">
        <v>1</v>
      </c>
      <c r="H2729" s="927"/>
      <c r="I2729" s="10" t="s">
        <v>2473</v>
      </c>
      <c r="J2729" s="48" t="s">
        <v>2624</v>
      </c>
      <c r="K2729" s="945"/>
      <c r="L2729" s="943"/>
      <c r="M2729" s="943"/>
    </row>
    <row r="2730" spans="1:13" s="8" customFormat="1" ht="11.25" x14ac:dyDescent="0.25">
      <c r="A2730" s="927"/>
      <c r="B2730" s="928"/>
      <c r="C2730" s="946"/>
      <c r="D2730" s="927"/>
      <c r="E2730" s="936"/>
      <c r="F2730" s="10" t="s">
        <v>2625</v>
      </c>
      <c r="G2730" s="156">
        <v>4</v>
      </c>
      <c r="H2730" s="927"/>
      <c r="I2730" s="10" t="s">
        <v>2473</v>
      </c>
      <c r="J2730" s="48" t="s">
        <v>2626</v>
      </c>
      <c r="K2730" s="945"/>
      <c r="L2730" s="943"/>
      <c r="M2730" s="943"/>
    </row>
    <row r="2731" spans="1:13" s="8" customFormat="1" ht="22.5" x14ac:dyDescent="0.25">
      <c r="A2731" s="927"/>
      <c r="B2731" s="928"/>
      <c r="C2731" s="946"/>
      <c r="D2731" s="927"/>
      <c r="E2731" s="936"/>
      <c r="F2731" s="10" t="s">
        <v>2627</v>
      </c>
      <c r="G2731" s="156">
        <v>1</v>
      </c>
      <c r="H2731" s="927"/>
      <c r="I2731" s="10" t="s">
        <v>2473</v>
      </c>
      <c r="J2731" s="48" t="s">
        <v>2628</v>
      </c>
      <c r="K2731" s="945"/>
      <c r="L2731" s="943"/>
      <c r="M2731" s="943"/>
    </row>
    <row r="2732" spans="1:13" s="8" customFormat="1" ht="11.25" x14ac:dyDescent="0.25">
      <c r="A2732" s="927"/>
      <c r="B2732" s="928"/>
      <c r="C2732" s="946"/>
      <c r="D2732" s="927"/>
      <c r="E2732" s="936"/>
      <c r="F2732" s="10" t="s">
        <v>2629</v>
      </c>
      <c r="G2732" s="156">
        <v>1</v>
      </c>
      <c r="H2732" s="927"/>
      <c r="I2732" s="10" t="s">
        <v>2473</v>
      </c>
      <c r="J2732" s="48" t="s">
        <v>2630</v>
      </c>
      <c r="K2732" s="945"/>
      <c r="L2732" s="943"/>
      <c r="M2732" s="943"/>
    </row>
    <row r="2733" spans="1:13" s="8" customFormat="1" ht="11.25" x14ac:dyDescent="0.25">
      <c r="A2733" s="927"/>
      <c r="B2733" s="928"/>
      <c r="C2733" s="946"/>
      <c r="D2733" s="927"/>
      <c r="E2733" s="936"/>
      <c r="F2733" s="10" t="s">
        <v>2631</v>
      </c>
      <c r="G2733" s="156">
        <v>1</v>
      </c>
      <c r="H2733" s="927"/>
      <c r="I2733" s="10" t="s">
        <v>2473</v>
      </c>
      <c r="J2733" s="48" t="s">
        <v>2632</v>
      </c>
      <c r="K2733" s="945"/>
      <c r="L2733" s="943"/>
      <c r="M2733" s="943"/>
    </row>
    <row r="2734" spans="1:13" s="8" customFormat="1" ht="11.25" x14ac:dyDescent="0.25">
      <c r="A2734" s="927"/>
      <c r="B2734" s="928"/>
      <c r="C2734" s="946"/>
      <c r="D2734" s="927"/>
      <c r="E2734" s="936"/>
      <c r="F2734" s="10" t="s">
        <v>2633</v>
      </c>
      <c r="G2734" s="156">
        <v>50</v>
      </c>
      <c r="H2734" s="927"/>
      <c r="I2734" s="10" t="s">
        <v>2473</v>
      </c>
      <c r="J2734" s="48" t="s">
        <v>2634</v>
      </c>
      <c r="K2734" s="945"/>
      <c r="L2734" s="943"/>
      <c r="M2734" s="943"/>
    </row>
    <row r="2735" spans="1:13" s="8" customFormat="1" ht="11.25" x14ac:dyDescent="0.25">
      <c r="A2735" s="927"/>
      <c r="B2735" s="928"/>
      <c r="C2735" s="946"/>
      <c r="D2735" s="927"/>
      <c r="E2735" s="156" t="s">
        <v>1443</v>
      </c>
      <c r="F2735" s="10" t="s">
        <v>2635</v>
      </c>
      <c r="G2735" s="156">
        <v>10</v>
      </c>
      <c r="H2735" s="927"/>
      <c r="I2735" s="10" t="s">
        <v>2473</v>
      </c>
      <c r="J2735" s="48" t="s">
        <v>2636</v>
      </c>
      <c r="K2735" s="945"/>
      <c r="L2735" s="943"/>
      <c r="M2735" s="943"/>
    </row>
    <row r="2736" spans="1:13" s="8" customFormat="1" ht="11.25" x14ac:dyDescent="0.25">
      <c r="A2736" s="927"/>
      <c r="B2736" s="928"/>
      <c r="C2736" s="946"/>
      <c r="D2736" s="927"/>
      <c r="E2736" s="156" t="s">
        <v>5827</v>
      </c>
      <c r="F2736" s="10" t="s">
        <v>2472</v>
      </c>
      <c r="G2736" s="156">
        <v>19</v>
      </c>
      <c r="H2736" s="927"/>
      <c r="I2736" s="10" t="s">
        <v>2473</v>
      </c>
      <c r="J2736" s="48" t="s">
        <v>2474</v>
      </c>
      <c r="K2736" s="945"/>
      <c r="L2736" s="943"/>
      <c r="M2736" s="943"/>
    </row>
    <row r="2737" spans="1:13" s="8" customFormat="1" ht="22.5" x14ac:dyDescent="0.25">
      <c r="A2737" s="154" t="s">
        <v>7501</v>
      </c>
      <c r="B2737" s="155" t="s">
        <v>6729</v>
      </c>
      <c r="C2737" s="285" t="s">
        <v>5827</v>
      </c>
      <c r="D2737" s="156" t="s">
        <v>143</v>
      </c>
      <c r="E2737" s="156" t="s">
        <v>2543</v>
      </c>
      <c r="F2737" s="10" t="s">
        <v>2475</v>
      </c>
      <c r="G2737" s="156">
        <v>12</v>
      </c>
      <c r="H2737" s="365" t="s">
        <v>6682</v>
      </c>
      <c r="I2737" s="10" t="s">
        <v>2476</v>
      </c>
      <c r="J2737" s="48" t="s">
        <v>2477</v>
      </c>
      <c r="K2737" s="168">
        <v>1</v>
      </c>
      <c r="L2737" s="833"/>
      <c r="M2737" s="866"/>
    </row>
    <row r="2738" spans="1:13" ht="11.25" x14ac:dyDescent="0.25">
      <c r="A2738" s="927" t="s">
        <v>7502</v>
      </c>
      <c r="B2738" s="928" t="s">
        <v>6726</v>
      </c>
      <c r="C2738" s="929" t="s">
        <v>5831</v>
      </c>
      <c r="D2738" s="927" t="s">
        <v>6967</v>
      </c>
      <c r="E2738" s="991" t="s">
        <v>4670</v>
      </c>
      <c r="F2738" s="14" t="s">
        <v>4671</v>
      </c>
      <c r="G2738" s="80">
        <v>1</v>
      </c>
      <c r="H2738" s="927" t="s">
        <v>6682</v>
      </c>
      <c r="I2738" s="15" t="s">
        <v>4672</v>
      </c>
      <c r="J2738" s="17" t="s">
        <v>4673</v>
      </c>
      <c r="K2738" s="945">
        <v>1</v>
      </c>
      <c r="L2738" s="941"/>
      <c r="M2738" s="941"/>
    </row>
    <row r="2739" spans="1:13" ht="11.25" x14ac:dyDescent="0.25">
      <c r="A2739" s="927"/>
      <c r="B2739" s="928"/>
      <c r="C2739" s="929"/>
      <c r="D2739" s="927"/>
      <c r="E2739" s="991"/>
      <c r="F2739" s="14" t="s">
        <v>1933</v>
      </c>
      <c r="G2739" s="80">
        <v>1</v>
      </c>
      <c r="H2739" s="927"/>
      <c r="I2739" s="15" t="s">
        <v>4672</v>
      </c>
      <c r="J2739" s="17" t="s">
        <v>4673</v>
      </c>
      <c r="K2739" s="945"/>
      <c r="L2739" s="944"/>
      <c r="M2739" s="944"/>
    </row>
    <row r="2740" spans="1:13" ht="11.25" x14ac:dyDescent="0.25">
      <c r="A2740" s="927"/>
      <c r="B2740" s="928"/>
      <c r="C2740" s="929"/>
      <c r="D2740" s="927"/>
      <c r="E2740" s="991" t="s">
        <v>4674</v>
      </c>
      <c r="F2740" s="14" t="s">
        <v>4675</v>
      </c>
      <c r="G2740" s="80">
        <v>1</v>
      </c>
      <c r="H2740" s="927"/>
      <c r="I2740" s="15" t="s">
        <v>4676</v>
      </c>
      <c r="J2740" s="17" t="s">
        <v>4677</v>
      </c>
      <c r="K2740" s="945"/>
      <c r="L2740" s="944"/>
      <c r="M2740" s="944"/>
    </row>
    <row r="2741" spans="1:13" ht="11.25" x14ac:dyDescent="0.25">
      <c r="A2741" s="927"/>
      <c r="B2741" s="928"/>
      <c r="C2741" s="929"/>
      <c r="D2741" s="927"/>
      <c r="E2741" s="991"/>
      <c r="F2741" s="14" t="s">
        <v>4678</v>
      </c>
      <c r="G2741" s="80">
        <v>3</v>
      </c>
      <c r="H2741" s="927"/>
      <c r="I2741" s="15" t="s">
        <v>4676</v>
      </c>
      <c r="J2741" s="17" t="s">
        <v>4677</v>
      </c>
      <c r="K2741" s="945"/>
      <c r="L2741" s="944"/>
      <c r="M2741" s="944"/>
    </row>
    <row r="2742" spans="1:13" ht="11.25" x14ac:dyDescent="0.25">
      <c r="A2742" s="927"/>
      <c r="B2742" s="928"/>
      <c r="C2742" s="929"/>
      <c r="D2742" s="927"/>
      <c r="E2742" s="991"/>
      <c r="F2742" s="14" t="s">
        <v>4679</v>
      </c>
      <c r="G2742" s="80">
        <v>1</v>
      </c>
      <c r="H2742" s="927"/>
      <c r="I2742" s="15" t="s">
        <v>4676</v>
      </c>
      <c r="J2742" s="17" t="s">
        <v>4677</v>
      </c>
      <c r="K2742" s="945"/>
      <c r="L2742" s="944"/>
      <c r="M2742" s="944"/>
    </row>
    <row r="2743" spans="1:13" ht="11.25" x14ac:dyDescent="0.25">
      <c r="A2743" s="927"/>
      <c r="B2743" s="928"/>
      <c r="C2743" s="929"/>
      <c r="D2743" s="927"/>
      <c r="E2743" s="991"/>
      <c r="F2743" s="14" t="s">
        <v>4680</v>
      </c>
      <c r="G2743" s="80">
        <v>1</v>
      </c>
      <c r="H2743" s="927"/>
      <c r="I2743" s="15" t="s">
        <v>4676</v>
      </c>
      <c r="J2743" s="17" t="s">
        <v>4677</v>
      </c>
      <c r="K2743" s="945"/>
      <c r="L2743" s="944"/>
      <c r="M2743" s="944"/>
    </row>
    <row r="2744" spans="1:13" ht="11.25" x14ac:dyDescent="0.25">
      <c r="A2744" s="927"/>
      <c r="B2744" s="928"/>
      <c r="C2744" s="929"/>
      <c r="D2744" s="927"/>
      <c r="E2744" s="991"/>
      <c r="F2744" s="14" t="s">
        <v>4681</v>
      </c>
      <c r="G2744" s="80">
        <v>1</v>
      </c>
      <c r="H2744" s="927"/>
      <c r="I2744" s="15"/>
      <c r="J2744" s="17"/>
      <c r="K2744" s="945"/>
      <c r="L2744" s="944"/>
      <c r="M2744" s="944"/>
    </row>
    <row r="2745" spans="1:13" ht="11.25" x14ac:dyDescent="0.25">
      <c r="A2745" s="927"/>
      <c r="B2745" s="928"/>
      <c r="C2745" s="929"/>
      <c r="D2745" s="927"/>
      <c r="E2745" s="991"/>
      <c r="F2745" s="14" t="s">
        <v>4682</v>
      </c>
      <c r="G2745" s="80">
        <v>1</v>
      </c>
      <c r="H2745" s="927"/>
      <c r="I2745" s="15" t="s">
        <v>4676</v>
      </c>
      <c r="J2745" s="17" t="s">
        <v>4677</v>
      </c>
      <c r="K2745" s="945"/>
      <c r="L2745" s="944"/>
      <c r="M2745" s="944"/>
    </row>
    <row r="2746" spans="1:13" ht="11.25" x14ac:dyDescent="0.25">
      <c r="A2746" s="927"/>
      <c r="B2746" s="928"/>
      <c r="C2746" s="929"/>
      <c r="D2746" s="927"/>
      <c r="E2746" s="991"/>
      <c r="F2746" s="14" t="s">
        <v>4683</v>
      </c>
      <c r="G2746" s="80">
        <v>2</v>
      </c>
      <c r="H2746" s="927"/>
      <c r="I2746" s="15" t="s">
        <v>4676</v>
      </c>
      <c r="J2746" s="17" t="s">
        <v>4677</v>
      </c>
      <c r="K2746" s="945"/>
      <c r="L2746" s="944"/>
      <c r="M2746" s="944"/>
    </row>
    <row r="2747" spans="1:13" ht="11.25" x14ac:dyDescent="0.25">
      <c r="A2747" s="927"/>
      <c r="B2747" s="928"/>
      <c r="C2747" s="929"/>
      <c r="D2747" s="927"/>
      <c r="E2747" s="991"/>
      <c r="F2747" s="14" t="s">
        <v>4684</v>
      </c>
      <c r="G2747" s="80">
        <v>1</v>
      </c>
      <c r="H2747" s="927"/>
      <c r="I2747" s="15"/>
      <c r="J2747" s="17"/>
      <c r="K2747" s="945"/>
      <c r="L2747" s="944"/>
      <c r="M2747" s="944"/>
    </row>
    <row r="2748" spans="1:13" ht="11.25" x14ac:dyDescent="0.25">
      <c r="A2748" s="927"/>
      <c r="B2748" s="928"/>
      <c r="C2748" s="929"/>
      <c r="D2748" s="927"/>
      <c r="E2748" s="991"/>
      <c r="F2748" s="14" t="s">
        <v>4685</v>
      </c>
      <c r="G2748" s="80">
        <v>1</v>
      </c>
      <c r="H2748" s="927"/>
      <c r="I2748" s="15"/>
      <c r="J2748" s="17"/>
      <c r="K2748" s="945"/>
      <c r="L2748" s="944"/>
      <c r="M2748" s="944"/>
    </row>
    <row r="2749" spans="1:13" ht="11.25" x14ac:dyDescent="0.25">
      <c r="A2749" s="927"/>
      <c r="B2749" s="928"/>
      <c r="C2749" s="929"/>
      <c r="D2749" s="927"/>
      <c r="E2749" s="991" t="s">
        <v>4686</v>
      </c>
      <c r="F2749" s="14" t="s">
        <v>4687</v>
      </c>
      <c r="G2749" s="80">
        <v>1</v>
      </c>
      <c r="H2749" s="927"/>
      <c r="I2749" s="15" t="s">
        <v>1934</v>
      </c>
      <c r="J2749" s="17" t="s">
        <v>1750</v>
      </c>
      <c r="K2749" s="945"/>
      <c r="L2749" s="944"/>
      <c r="M2749" s="944"/>
    </row>
    <row r="2750" spans="1:13" ht="11.25" x14ac:dyDescent="0.25">
      <c r="A2750" s="927"/>
      <c r="B2750" s="928"/>
      <c r="C2750" s="929"/>
      <c r="D2750" s="927"/>
      <c r="E2750" s="991"/>
      <c r="F2750" s="14" t="s">
        <v>4688</v>
      </c>
      <c r="G2750" s="80">
        <v>2</v>
      </c>
      <c r="H2750" s="927"/>
      <c r="I2750" s="15" t="s">
        <v>1954</v>
      </c>
      <c r="J2750" s="17" t="s">
        <v>1750</v>
      </c>
      <c r="K2750" s="945"/>
      <c r="L2750" s="944"/>
      <c r="M2750" s="944"/>
    </row>
    <row r="2751" spans="1:13" ht="11.25" x14ac:dyDescent="0.25">
      <c r="A2751" s="927"/>
      <c r="B2751" s="928"/>
      <c r="C2751" s="929"/>
      <c r="D2751" s="927"/>
      <c r="E2751" s="991"/>
      <c r="F2751" s="14" t="s">
        <v>4689</v>
      </c>
      <c r="G2751" s="80">
        <v>1</v>
      </c>
      <c r="H2751" s="927"/>
      <c r="I2751" s="15" t="s">
        <v>1954</v>
      </c>
      <c r="J2751" s="17" t="s">
        <v>1750</v>
      </c>
      <c r="K2751" s="945"/>
      <c r="L2751" s="944"/>
      <c r="M2751" s="944"/>
    </row>
    <row r="2752" spans="1:13" ht="11.25" x14ac:dyDescent="0.25">
      <c r="A2752" s="927"/>
      <c r="B2752" s="928"/>
      <c r="C2752" s="929"/>
      <c r="D2752" s="927"/>
      <c r="E2752" s="991"/>
      <c r="F2752" s="14" t="s">
        <v>4690</v>
      </c>
      <c r="G2752" s="80">
        <v>1</v>
      </c>
      <c r="H2752" s="927"/>
      <c r="I2752" s="15" t="s">
        <v>1954</v>
      </c>
      <c r="J2752" s="17" t="s">
        <v>1750</v>
      </c>
      <c r="K2752" s="945"/>
      <c r="L2752" s="944"/>
      <c r="M2752" s="944"/>
    </row>
    <row r="2753" spans="1:13" ht="11.25" x14ac:dyDescent="0.25">
      <c r="A2753" s="927"/>
      <c r="B2753" s="928"/>
      <c r="C2753" s="929"/>
      <c r="D2753" s="927"/>
      <c r="E2753" s="991"/>
      <c r="F2753" s="58" t="s">
        <v>1936</v>
      </c>
      <c r="G2753" s="80">
        <v>2</v>
      </c>
      <c r="H2753" s="927"/>
      <c r="I2753" s="15" t="s">
        <v>1954</v>
      </c>
      <c r="J2753" s="17" t="s">
        <v>1750</v>
      </c>
      <c r="K2753" s="945"/>
      <c r="L2753" s="944"/>
      <c r="M2753" s="944"/>
    </row>
    <row r="2754" spans="1:13" ht="11.25" x14ac:dyDescent="0.25">
      <c r="A2754" s="927"/>
      <c r="B2754" s="928"/>
      <c r="C2754" s="929"/>
      <c r="D2754" s="927"/>
      <c r="E2754" s="991"/>
      <c r="F2754" s="14" t="s">
        <v>4691</v>
      </c>
      <c r="G2754" s="80">
        <v>1</v>
      </c>
      <c r="H2754" s="927"/>
      <c r="I2754" s="15" t="s">
        <v>1050</v>
      </c>
      <c r="J2754" s="17"/>
      <c r="K2754" s="945"/>
      <c r="L2754" s="942"/>
      <c r="M2754" s="942"/>
    </row>
    <row r="2755" spans="1:13" ht="11.25" x14ac:dyDescent="0.25">
      <c r="A2755" s="927" t="s">
        <v>7503</v>
      </c>
      <c r="B2755" s="928" t="s">
        <v>1769</v>
      </c>
      <c r="C2755" s="929" t="s">
        <v>5831</v>
      </c>
      <c r="D2755" s="927" t="s">
        <v>1770</v>
      </c>
      <c r="E2755" s="927" t="s">
        <v>4544</v>
      </c>
      <c r="F2755" s="14" t="s">
        <v>5907</v>
      </c>
      <c r="G2755" s="80">
        <v>1</v>
      </c>
      <c r="H2755" s="927" t="s">
        <v>6682</v>
      </c>
      <c r="I2755" s="15" t="s">
        <v>1938</v>
      </c>
      <c r="J2755" s="17" t="s">
        <v>4692</v>
      </c>
      <c r="K2755" s="945">
        <v>2</v>
      </c>
      <c r="L2755" s="941"/>
      <c r="M2755" s="941"/>
    </row>
    <row r="2756" spans="1:13" ht="11.25" x14ac:dyDescent="0.25">
      <c r="A2756" s="927"/>
      <c r="B2756" s="928"/>
      <c r="C2756" s="929"/>
      <c r="D2756" s="927"/>
      <c r="E2756" s="927"/>
      <c r="F2756" s="14" t="s">
        <v>4693</v>
      </c>
      <c r="G2756" s="80">
        <v>1</v>
      </c>
      <c r="H2756" s="927"/>
      <c r="I2756" s="15" t="s">
        <v>1940</v>
      </c>
      <c r="J2756" s="17" t="s">
        <v>1941</v>
      </c>
      <c r="K2756" s="945"/>
      <c r="L2756" s="944"/>
      <c r="M2756" s="944"/>
    </row>
    <row r="2757" spans="1:13" ht="11.25" x14ac:dyDescent="0.25">
      <c r="A2757" s="927"/>
      <c r="B2757" s="928"/>
      <c r="C2757" s="929"/>
      <c r="D2757" s="927"/>
      <c r="E2757" s="927"/>
      <c r="F2757" s="14" t="s">
        <v>1942</v>
      </c>
      <c r="G2757" s="80">
        <v>1</v>
      </c>
      <c r="H2757" s="927"/>
      <c r="I2757" s="15" t="s">
        <v>1943</v>
      </c>
      <c r="J2757" s="17" t="s">
        <v>1944</v>
      </c>
      <c r="K2757" s="945"/>
      <c r="L2757" s="944"/>
      <c r="M2757" s="944"/>
    </row>
    <row r="2758" spans="1:13" ht="11.25" x14ac:dyDescent="0.25">
      <c r="A2758" s="927"/>
      <c r="B2758" s="928"/>
      <c r="C2758" s="929"/>
      <c r="D2758" s="927"/>
      <c r="E2758" s="927"/>
      <c r="F2758" s="14" t="s">
        <v>1945</v>
      </c>
      <c r="G2758" s="80">
        <v>1</v>
      </c>
      <c r="H2758" s="927"/>
      <c r="I2758" s="15" t="s">
        <v>1050</v>
      </c>
      <c r="J2758" s="17"/>
      <c r="K2758" s="945"/>
      <c r="L2758" s="944"/>
      <c r="M2758" s="944"/>
    </row>
    <row r="2759" spans="1:13" ht="11.25" x14ac:dyDescent="0.25">
      <c r="A2759" s="927"/>
      <c r="B2759" s="928"/>
      <c r="C2759" s="929"/>
      <c r="D2759" s="927"/>
      <c r="E2759" s="927"/>
      <c r="F2759" s="14" t="s">
        <v>1946</v>
      </c>
      <c r="G2759" s="80">
        <v>2</v>
      </c>
      <c r="H2759" s="927"/>
      <c r="I2759" s="15" t="s">
        <v>1050</v>
      </c>
      <c r="J2759" s="17"/>
      <c r="K2759" s="945"/>
      <c r="L2759" s="944"/>
      <c r="M2759" s="944"/>
    </row>
    <row r="2760" spans="1:13" ht="11.25" x14ac:dyDescent="0.25">
      <c r="A2760" s="927"/>
      <c r="B2760" s="928"/>
      <c r="C2760" s="929"/>
      <c r="D2760" s="927"/>
      <c r="E2760" s="927"/>
      <c r="F2760" s="14" t="s">
        <v>1947</v>
      </c>
      <c r="G2760" s="80">
        <v>1</v>
      </c>
      <c r="H2760" s="927"/>
      <c r="I2760" s="15" t="s">
        <v>1050</v>
      </c>
      <c r="J2760" s="17"/>
      <c r="K2760" s="945"/>
      <c r="L2760" s="942"/>
      <c r="M2760" s="942"/>
    </row>
    <row r="2761" spans="1:13" ht="11.25" x14ac:dyDescent="0.25">
      <c r="A2761" s="927" t="s">
        <v>7504</v>
      </c>
      <c r="B2761" s="928" t="s">
        <v>4140</v>
      </c>
      <c r="C2761" s="929" t="s">
        <v>5831</v>
      </c>
      <c r="D2761" s="927" t="s">
        <v>6985</v>
      </c>
      <c r="E2761" s="156" t="s">
        <v>4662</v>
      </c>
      <c r="F2761" s="14" t="s">
        <v>4694</v>
      </c>
      <c r="G2761" s="80">
        <v>1</v>
      </c>
      <c r="H2761" s="927" t="s">
        <v>6682</v>
      </c>
      <c r="I2761" s="15" t="s">
        <v>1948</v>
      </c>
      <c r="J2761" s="17" t="s">
        <v>2483</v>
      </c>
      <c r="K2761" s="945">
        <v>2</v>
      </c>
      <c r="L2761" s="943"/>
      <c r="M2761" s="943"/>
    </row>
    <row r="2762" spans="1:13" ht="11.25" x14ac:dyDescent="0.25">
      <c r="A2762" s="927"/>
      <c r="B2762" s="928"/>
      <c r="C2762" s="929"/>
      <c r="D2762" s="927"/>
      <c r="E2762" s="156" t="s">
        <v>4461</v>
      </c>
      <c r="F2762" s="14" t="s">
        <v>1950</v>
      </c>
      <c r="G2762" s="80">
        <v>100</v>
      </c>
      <c r="H2762" s="927"/>
      <c r="I2762" s="15" t="s">
        <v>2484</v>
      </c>
      <c r="J2762" s="17" t="s">
        <v>2485</v>
      </c>
      <c r="K2762" s="945"/>
      <c r="L2762" s="943"/>
      <c r="M2762" s="943"/>
    </row>
    <row r="2763" spans="1:13" s="3" customFormat="1" ht="23.25" customHeight="1" x14ac:dyDescent="0.25">
      <c r="A2763" s="154" t="s">
        <v>7505</v>
      </c>
      <c r="B2763" s="155" t="s">
        <v>716</v>
      </c>
      <c r="C2763" s="301" t="s">
        <v>5831</v>
      </c>
      <c r="D2763" s="154" t="s">
        <v>2481</v>
      </c>
      <c r="E2763" s="154" t="s">
        <v>5831</v>
      </c>
      <c r="F2763" s="12" t="s">
        <v>4695</v>
      </c>
      <c r="G2763" s="159">
        <v>1</v>
      </c>
      <c r="H2763" s="361" t="s">
        <v>6682</v>
      </c>
      <c r="I2763" s="12"/>
      <c r="J2763" s="13"/>
      <c r="K2763" s="168">
        <v>1</v>
      </c>
      <c r="L2763" s="833"/>
      <c r="M2763" s="866"/>
    </row>
    <row r="2764" spans="1:13" s="3" customFormat="1" ht="22.5" x14ac:dyDescent="0.25">
      <c r="A2764" s="154" t="s">
        <v>7506</v>
      </c>
      <c r="B2764" s="155" t="s">
        <v>714</v>
      </c>
      <c r="C2764" s="301" t="s">
        <v>5831</v>
      </c>
      <c r="D2764" s="154" t="s">
        <v>5129</v>
      </c>
      <c r="E2764" s="154" t="s">
        <v>5831</v>
      </c>
      <c r="F2764" s="12" t="s">
        <v>5129</v>
      </c>
      <c r="G2764" s="95">
        <v>1</v>
      </c>
      <c r="H2764" s="80" t="s">
        <v>6682</v>
      </c>
      <c r="I2764" s="20"/>
      <c r="J2764" s="19"/>
      <c r="K2764" s="171">
        <v>1</v>
      </c>
      <c r="L2764" s="833"/>
      <c r="M2764" s="866"/>
    </row>
    <row r="2765" spans="1:13" s="4" customFormat="1" ht="11.25" x14ac:dyDescent="0.25">
      <c r="A2765" s="927" t="s">
        <v>7507</v>
      </c>
      <c r="B2765" s="928" t="s">
        <v>1835</v>
      </c>
      <c r="C2765" s="929" t="s">
        <v>5831</v>
      </c>
      <c r="D2765" s="927" t="s">
        <v>6235</v>
      </c>
      <c r="E2765" s="927" t="s">
        <v>4696</v>
      </c>
      <c r="F2765" s="12" t="s">
        <v>4697</v>
      </c>
      <c r="G2765" s="80">
        <v>1</v>
      </c>
      <c r="H2765" s="927" t="s">
        <v>6682</v>
      </c>
      <c r="I2765" s="15" t="s">
        <v>1050</v>
      </c>
      <c r="J2765" s="13"/>
      <c r="K2765" s="945">
        <v>1</v>
      </c>
      <c r="L2765" s="943"/>
      <c r="M2765" s="943"/>
    </row>
    <row r="2766" spans="1:13" s="4" customFormat="1" ht="11.25" x14ac:dyDescent="0.25">
      <c r="A2766" s="927"/>
      <c r="B2766" s="928"/>
      <c r="C2766" s="929"/>
      <c r="D2766" s="927"/>
      <c r="E2766" s="927"/>
      <c r="F2766" s="12" t="s">
        <v>4698</v>
      </c>
      <c r="G2766" s="80">
        <v>2</v>
      </c>
      <c r="H2766" s="927"/>
      <c r="I2766" s="15" t="s">
        <v>1954</v>
      </c>
      <c r="J2766" s="13" t="s">
        <v>4699</v>
      </c>
      <c r="K2766" s="945"/>
      <c r="L2766" s="943"/>
      <c r="M2766" s="943"/>
    </row>
    <row r="2767" spans="1:13" s="4" customFormat="1" ht="11.25" x14ac:dyDescent="0.25">
      <c r="A2767" s="927"/>
      <c r="B2767" s="928"/>
      <c r="C2767" s="929"/>
      <c r="D2767" s="927"/>
      <c r="E2767" s="927"/>
      <c r="F2767" s="12" t="s">
        <v>1956</v>
      </c>
      <c r="G2767" s="80">
        <v>1</v>
      </c>
      <c r="H2767" s="927"/>
      <c r="I2767" s="15" t="s">
        <v>1050</v>
      </c>
      <c r="J2767" s="13"/>
      <c r="K2767" s="945"/>
      <c r="L2767" s="943"/>
      <c r="M2767" s="943"/>
    </row>
    <row r="2768" spans="1:13" s="4" customFormat="1" ht="11.25" x14ac:dyDescent="0.25">
      <c r="A2768" s="927"/>
      <c r="B2768" s="928"/>
      <c r="C2768" s="929"/>
      <c r="D2768" s="927"/>
      <c r="E2768" s="927"/>
      <c r="F2768" s="12" t="s">
        <v>1957</v>
      </c>
      <c r="G2768" s="80">
        <v>1</v>
      </c>
      <c r="H2768" s="927"/>
      <c r="I2768" s="15" t="s">
        <v>1050</v>
      </c>
      <c r="J2768" s="13"/>
      <c r="K2768" s="945"/>
      <c r="L2768" s="943"/>
      <c r="M2768" s="943"/>
    </row>
    <row r="2769" spans="1:13" s="4" customFormat="1" ht="11.25" x14ac:dyDescent="0.25">
      <c r="A2769" s="927"/>
      <c r="B2769" s="928"/>
      <c r="C2769" s="929"/>
      <c r="D2769" s="927"/>
      <c r="E2769" s="927"/>
      <c r="F2769" s="12" t="s">
        <v>1956</v>
      </c>
      <c r="G2769" s="80">
        <v>1</v>
      </c>
      <c r="H2769" s="927"/>
      <c r="I2769" s="15" t="s">
        <v>1050</v>
      </c>
      <c r="J2769" s="13"/>
      <c r="K2769" s="945"/>
      <c r="L2769" s="943"/>
      <c r="M2769" s="943"/>
    </row>
    <row r="2770" spans="1:13" s="4" customFormat="1" ht="11.25" x14ac:dyDescent="0.25">
      <c r="A2770" s="927"/>
      <c r="B2770" s="928"/>
      <c r="C2770" s="929"/>
      <c r="D2770" s="927"/>
      <c r="E2770" s="927"/>
      <c r="F2770" s="12" t="s">
        <v>1958</v>
      </c>
      <c r="G2770" s="80">
        <v>3</v>
      </c>
      <c r="H2770" s="927"/>
      <c r="I2770" s="15" t="s">
        <v>1050</v>
      </c>
      <c r="J2770" s="13"/>
      <c r="K2770" s="945"/>
      <c r="L2770" s="943"/>
      <c r="M2770" s="943"/>
    </row>
    <row r="2771" spans="1:13" s="4" customFormat="1" ht="11.25" x14ac:dyDescent="0.25">
      <c r="A2771" s="927"/>
      <c r="B2771" s="928"/>
      <c r="C2771" s="929"/>
      <c r="D2771" s="927"/>
      <c r="E2771" s="927"/>
      <c r="F2771" s="12" t="s">
        <v>1959</v>
      </c>
      <c r="G2771" s="80">
        <v>1</v>
      </c>
      <c r="H2771" s="927"/>
      <c r="I2771" s="15" t="s">
        <v>1960</v>
      </c>
      <c r="J2771" s="13" t="s">
        <v>1961</v>
      </c>
      <c r="K2771" s="945"/>
      <c r="L2771" s="943"/>
      <c r="M2771" s="943"/>
    </row>
    <row r="2772" spans="1:13" s="4" customFormat="1" ht="11.25" x14ac:dyDescent="0.25">
      <c r="A2772" s="927"/>
      <c r="B2772" s="928"/>
      <c r="C2772" s="929"/>
      <c r="D2772" s="927"/>
      <c r="E2772" s="927"/>
      <c r="F2772" s="12" t="s">
        <v>1962</v>
      </c>
      <c r="G2772" s="80">
        <v>3</v>
      </c>
      <c r="H2772" s="927"/>
      <c r="I2772" s="15" t="s">
        <v>1954</v>
      </c>
      <c r="J2772" s="13" t="s">
        <v>1963</v>
      </c>
      <c r="K2772" s="945"/>
      <c r="L2772" s="943"/>
      <c r="M2772" s="943"/>
    </row>
    <row r="2773" spans="1:13" s="4" customFormat="1" ht="11.25" x14ac:dyDescent="0.25">
      <c r="A2773" s="927"/>
      <c r="B2773" s="928"/>
      <c r="C2773" s="929"/>
      <c r="D2773" s="927"/>
      <c r="E2773" s="927"/>
      <c r="F2773" s="12" t="s">
        <v>1964</v>
      </c>
      <c r="G2773" s="80">
        <v>6</v>
      </c>
      <c r="H2773" s="927"/>
      <c r="I2773" s="15" t="s">
        <v>1954</v>
      </c>
      <c r="J2773" s="13" t="s">
        <v>1965</v>
      </c>
      <c r="K2773" s="945"/>
      <c r="L2773" s="943"/>
      <c r="M2773" s="943"/>
    </row>
    <row r="2774" spans="1:13" s="4" customFormat="1" ht="11.25" x14ac:dyDescent="0.25">
      <c r="A2774" s="927"/>
      <c r="B2774" s="928"/>
      <c r="C2774" s="929"/>
      <c r="D2774" s="927"/>
      <c r="E2774" s="927"/>
      <c r="F2774" s="12" t="s">
        <v>1966</v>
      </c>
      <c r="G2774" s="80">
        <v>1</v>
      </c>
      <c r="H2774" s="927"/>
      <c r="I2774" s="15" t="s">
        <v>1954</v>
      </c>
      <c r="J2774" s="13" t="s">
        <v>1967</v>
      </c>
      <c r="K2774" s="945"/>
      <c r="L2774" s="943"/>
      <c r="M2774" s="943"/>
    </row>
    <row r="2775" spans="1:13" s="4" customFormat="1" ht="11.25" x14ac:dyDescent="0.25">
      <c r="A2775" s="927"/>
      <c r="B2775" s="928"/>
      <c r="C2775" s="929"/>
      <c r="D2775" s="927"/>
      <c r="E2775" s="927"/>
      <c r="F2775" s="12" t="s">
        <v>2490</v>
      </c>
      <c r="G2775" s="80">
        <v>1</v>
      </c>
      <c r="H2775" s="927"/>
      <c r="I2775" s="15" t="s">
        <v>1954</v>
      </c>
      <c r="J2775" s="13" t="s">
        <v>2491</v>
      </c>
      <c r="K2775" s="945"/>
      <c r="L2775" s="943"/>
      <c r="M2775" s="943"/>
    </row>
    <row r="2776" spans="1:13" s="4" customFormat="1" ht="11.25" x14ac:dyDescent="0.25">
      <c r="A2776" s="927"/>
      <c r="B2776" s="928"/>
      <c r="C2776" s="929"/>
      <c r="D2776" s="927"/>
      <c r="E2776" s="927"/>
      <c r="F2776" s="12" t="s">
        <v>1968</v>
      </c>
      <c r="G2776" s="80">
        <v>38</v>
      </c>
      <c r="H2776" s="927"/>
      <c r="I2776" s="15" t="s">
        <v>1954</v>
      </c>
      <c r="J2776" s="13" t="s">
        <v>1969</v>
      </c>
      <c r="K2776" s="945"/>
      <c r="L2776" s="943"/>
      <c r="M2776" s="943"/>
    </row>
    <row r="2777" spans="1:13" s="4" customFormat="1" ht="11.25" x14ac:dyDescent="0.25">
      <c r="A2777" s="927" t="s">
        <v>7508</v>
      </c>
      <c r="B2777" s="928" t="s">
        <v>1835</v>
      </c>
      <c r="C2777" s="929" t="s">
        <v>5831</v>
      </c>
      <c r="D2777" s="927" t="s">
        <v>6235</v>
      </c>
      <c r="E2777" s="927" t="s">
        <v>4696</v>
      </c>
      <c r="F2777" s="12" t="s">
        <v>4700</v>
      </c>
      <c r="G2777" s="80">
        <v>1</v>
      </c>
      <c r="H2777" s="927" t="s">
        <v>6682</v>
      </c>
      <c r="I2777" s="15" t="s">
        <v>1050</v>
      </c>
      <c r="J2777" s="13"/>
      <c r="K2777" s="945">
        <v>1</v>
      </c>
      <c r="L2777" s="943"/>
      <c r="M2777" s="943"/>
    </row>
    <row r="2778" spans="1:13" s="4" customFormat="1" ht="11.25" x14ac:dyDescent="0.25">
      <c r="A2778" s="927"/>
      <c r="B2778" s="928"/>
      <c r="C2778" s="929"/>
      <c r="D2778" s="927"/>
      <c r="E2778" s="927"/>
      <c r="F2778" s="12" t="s">
        <v>1970</v>
      </c>
      <c r="G2778" s="80">
        <v>1</v>
      </c>
      <c r="H2778" s="927"/>
      <c r="I2778" s="15" t="s">
        <v>1954</v>
      </c>
      <c r="J2778" s="13" t="s">
        <v>1955</v>
      </c>
      <c r="K2778" s="945"/>
      <c r="L2778" s="943"/>
      <c r="M2778" s="943"/>
    </row>
    <row r="2779" spans="1:13" s="4" customFormat="1" ht="11.25" x14ac:dyDescent="0.25">
      <c r="A2779" s="927"/>
      <c r="B2779" s="928"/>
      <c r="C2779" s="929"/>
      <c r="D2779" s="927"/>
      <c r="E2779" s="927"/>
      <c r="F2779" s="12" t="s">
        <v>1971</v>
      </c>
      <c r="G2779" s="80">
        <v>1</v>
      </c>
      <c r="H2779" s="927"/>
      <c r="I2779" s="15" t="s">
        <v>1954</v>
      </c>
      <c r="J2779" s="13"/>
      <c r="K2779" s="945"/>
      <c r="L2779" s="943"/>
      <c r="M2779" s="943"/>
    </row>
    <row r="2780" spans="1:13" s="4" customFormat="1" ht="11.25" x14ac:dyDescent="0.25">
      <c r="A2780" s="927"/>
      <c r="B2780" s="928"/>
      <c r="C2780" s="929"/>
      <c r="D2780" s="927"/>
      <c r="E2780" s="927"/>
      <c r="F2780" s="12" t="s">
        <v>1964</v>
      </c>
      <c r="G2780" s="80">
        <v>3</v>
      </c>
      <c r="H2780" s="927"/>
      <c r="I2780" s="15" t="s">
        <v>1954</v>
      </c>
      <c r="J2780" s="13" t="s">
        <v>1965</v>
      </c>
      <c r="K2780" s="945"/>
      <c r="L2780" s="943"/>
      <c r="M2780" s="943"/>
    </row>
    <row r="2781" spans="1:13" s="4" customFormat="1" ht="11.25" x14ac:dyDescent="0.25">
      <c r="A2781" s="927"/>
      <c r="B2781" s="928"/>
      <c r="C2781" s="929"/>
      <c r="D2781" s="927"/>
      <c r="E2781" s="927"/>
      <c r="F2781" s="12" t="s">
        <v>4701</v>
      </c>
      <c r="G2781" s="80">
        <v>2</v>
      </c>
      <c r="H2781" s="927"/>
      <c r="I2781" s="15" t="s">
        <v>1954</v>
      </c>
      <c r="J2781" s="13" t="s">
        <v>1965</v>
      </c>
      <c r="K2781" s="945"/>
      <c r="L2781" s="943"/>
      <c r="M2781" s="943"/>
    </row>
    <row r="2782" spans="1:13" s="4" customFormat="1" ht="11.25" x14ac:dyDescent="0.25">
      <c r="A2782" s="927"/>
      <c r="B2782" s="928"/>
      <c r="C2782" s="929"/>
      <c r="D2782" s="927"/>
      <c r="E2782" s="927"/>
      <c r="F2782" s="12" t="s">
        <v>1956</v>
      </c>
      <c r="G2782" s="80">
        <v>1</v>
      </c>
      <c r="H2782" s="927"/>
      <c r="I2782" s="15" t="s">
        <v>1050</v>
      </c>
      <c r="J2782" s="13"/>
      <c r="K2782" s="945"/>
      <c r="L2782" s="943"/>
      <c r="M2782" s="943"/>
    </row>
    <row r="2783" spans="1:13" s="4" customFormat="1" ht="11.25" x14ac:dyDescent="0.25">
      <c r="A2783" s="927"/>
      <c r="B2783" s="928"/>
      <c r="C2783" s="929"/>
      <c r="D2783" s="927"/>
      <c r="E2783" s="927"/>
      <c r="F2783" s="12" t="s">
        <v>1957</v>
      </c>
      <c r="G2783" s="80">
        <v>1</v>
      </c>
      <c r="H2783" s="927"/>
      <c r="I2783" s="15" t="s">
        <v>1050</v>
      </c>
      <c r="J2783" s="13"/>
      <c r="K2783" s="945"/>
      <c r="L2783" s="943"/>
      <c r="M2783" s="943"/>
    </row>
    <row r="2784" spans="1:13" s="4" customFormat="1" ht="11.25" x14ac:dyDescent="0.25">
      <c r="A2784" s="927"/>
      <c r="B2784" s="928"/>
      <c r="C2784" s="929"/>
      <c r="D2784" s="927"/>
      <c r="E2784" s="927"/>
      <c r="F2784" s="12" t="s">
        <v>1968</v>
      </c>
      <c r="G2784" s="80">
        <v>12</v>
      </c>
      <c r="H2784" s="927"/>
      <c r="I2784" s="15" t="s">
        <v>1954</v>
      </c>
      <c r="J2784" s="13" t="s">
        <v>1969</v>
      </c>
      <c r="K2784" s="945"/>
      <c r="L2784" s="943"/>
      <c r="M2784" s="943"/>
    </row>
    <row r="2785" spans="1:13" s="4" customFormat="1" ht="22.5" x14ac:dyDescent="0.25">
      <c r="A2785" s="927" t="s">
        <v>7509</v>
      </c>
      <c r="B2785" s="928" t="s">
        <v>1835</v>
      </c>
      <c r="C2785" s="929" t="s">
        <v>5831</v>
      </c>
      <c r="D2785" s="927" t="s">
        <v>6235</v>
      </c>
      <c r="E2785" s="927" t="s">
        <v>4696</v>
      </c>
      <c r="F2785" s="12" t="s">
        <v>4702</v>
      </c>
      <c r="G2785" s="80">
        <v>1</v>
      </c>
      <c r="H2785" s="927" t="s">
        <v>6682</v>
      </c>
      <c r="I2785" s="15" t="s">
        <v>1050</v>
      </c>
      <c r="J2785" s="13"/>
      <c r="K2785" s="945">
        <v>1</v>
      </c>
      <c r="L2785" s="943"/>
      <c r="M2785" s="943"/>
    </row>
    <row r="2786" spans="1:13" s="4" customFormat="1" ht="22.5" x14ac:dyDescent="0.25">
      <c r="A2786" s="927"/>
      <c r="B2786" s="928"/>
      <c r="C2786" s="929"/>
      <c r="D2786" s="927"/>
      <c r="E2786" s="927"/>
      <c r="F2786" s="12" t="s">
        <v>4703</v>
      </c>
      <c r="G2786" s="80">
        <v>2</v>
      </c>
      <c r="H2786" s="927"/>
      <c r="I2786" s="15" t="s">
        <v>1954</v>
      </c>
      <c r="J2786" s="13" t="s">
        <v>1955</v>
      </c>
      <c r="K2786" s="945"/>
      <c r="L2786" s="943"/>
      <c r="M2786" s="943"/>
    </row>
    <row r="2787" spans="1:13" s="4" customFormat="1" ht="11.25" x14ac:dyDescent="0.25">
      <c r="A2787" s="927"/>
      <c r="B2787" s="928"/>
      <c r="C2787" s="929"/>
      <c r="D2787" s="927"/>
      <c r="E2787" s="927"/>
      <c r="F2787" s="12" t="s">
        <v>1956</v>
      </c>
      <c r="G2787" s="80">
        <v>1</v>
      </c>
      <c r="H2787" s="927"/>
      <c r="I2787" s="15" t="s">
        <v>1050</v>
      </c>
      <c r="J2787" s="13"/>
      <c r="K2787" s="945"/>
      <c r="L2787" s="943"/>
      <c r="M2787" s="943"/>
    </row>
    <row r="2788" spans="1:13" s="4" customFormat="1" ht="11.25" x14ac:dyDescent="0.25">
      <c r="A2788" s="927"/>
      <c r="B2788" s="928"/>
      <c r="C2788" s="929"/>
      <c r="D2788" s="927"/>
      <c r="E2788" s="927"/>
      <c r="F2788" s="12" t="s">
        <v>1957</v>
      </c>
      <c r="G2788" s="80">
        <v>1</v>
      </c>
      <c r="H2788" s="927"/>
      <c r="I2788" s="15" t="s">
        <v>1050</v>
      </c>
      <c r="J2788" s="13"/>
      <c r="K2788" s="945"/>
      <c r="L2788" s="943"/>
      <c r="M2788" s="943"/>
    </row>
    <row r="2789" spans="1:13" s="4" customFormat="1" ht="11.25" x14ac:dyDescent="0.25">
      <c r="A2789" s="927"/>
      <c r="B2789" s="928"/>
      <c r="C2789" s="929"/>
      <c r="D2789" s="927"/>
      <c r="E2789" s="927"/>
      <c r="F2789" s="12" t="s">
        <v>4704</v>
      </c>
      <c r="G2789" s="80">
        <v>3</v>
      </c>
      <c r="H2789" s="927"/>
      <c r="I2789" s="15" t="s">
        <v>1954</v>
      </c>
      <c r="J2789" s="13" t="s">
        <v>1963</v>
      </c>
      <c r="K2789" s="945"/>
      <c r="L2789" s="943"/>
      <c r="M2789" s="943"/>
    </row>
    <row r="2790" spans="1:13" s="4" customFormat="1" ht="11.25" x14ac:dyDescent="0.25">
      <c r="A2790" s="927"/>
      <c r="B2790" s="928"/>
      <c r="C2790" s="929"/>
      <c r="D2790" s="927"/>
      <c r="E2790" s="927"/>
      <c r="F2790" s="12" t="s">
        <v>1964</v>
      </c>
      <c r="G2790" s="80">
        <v>6</v>
      </c>
      <c r="H2790" s="927"/>
      <c r="I2790" s="15" t="s">
        <v>1954</v>
      </c>
      <c r="J2790" s="13" t="s">
        <v>1965</v>
      </c>
      <c r="K2790" s="945"/>
      <c r="L2790" s="943"/>
      <c r="M2790" s="943"/>
    </row>
    <row r="2791" spans="1:13" s="4" customFormat="1" ht="11.25" x14ac:dyDescent="0.25">
      <c r="A2791" s="927"/>
      <c r="B2791" s="928"/>
      <c r="C2791" s="929"/>
      <c r="D2791" s="927"/>
      <c r="E2791" s="927"/>
      <c r="F2791" s="12" t="s">
        <v>1966</v>
      </c>
      <c r="G2791" s="80">
        <v>1</v>
      </c>
      <c r="H2791" s="927"/>
      <c r="I2791" s="15" t="s">
        <v>1954</v>
      </c>
      <c r="J2791" s="13" t="s">
        <v>1967</v>
      </c>
      <c r="K2791" s="945"/>
      <c r="L2791" s="943"/>
      <c r="M2791" s="943"/>
    </row>
    <row r="2792" spans="1:13" s="4" customFormat="1" ht="11.25" x14ac:dyDescent="0.25">
      <c r="A2792" s="927"/>
      <c r="B2792" s="928"/>
      <c r="C2792" s="929"/>
      <c r="D2792" s="927"/>
      <c r="E2792" s="927"/>
      <c r="F2792" s="12" t="s">
        <v>1968</v>
      </c>
      <c r="G2792" s="80">
        <v>27</v>
      </c>
      <c r="H2792" s="927"/>
      <c r="I2792" s="15" t="s">
        <v>1954</v>
      </c>
      <c r="J2792" s="13" t="s">
        <v>1969</v>
      </c>
      <c r="K2792" s="945"/>
      <c r="L2792" s="943"/>
      <c r="M2792" s="943"/>
    </row>
    <row r="2793" spans="1:13" s="4" customFormat="1" ht="11.25" x14ac:dyDescent="0.25">
      <c r="A2793" s="927" t="s">
        <v>7510</v>
      </c>
      <c r="B2793" s="928" t="s">
        <v>1835</v>
      </c>
      <c r="C2793" s="929" t="s">
        <v>5831</v>
      </c>
      <c r="D2793" s="927" t="s">
        <v>6235</v>
      </c>
      <c r="E2793" s="927" t="s">
        <v>4696</v>
      </c>
      <c r="F2793" s="12" t="s">
        <v>4705</v>
      </c>
      <c r="G2793" s="80">
        <v>1</v>
      </c>
      <c r="H2793" s="927" t="s">
        <v>6682</v>
      </c>
      <c r="I2793" s="15" t="s">
        <v>1050</v>
      </c>
      <c r="J2793" s="13"/>
      <c r="K2793" s="945">
        <v>1</v>
      </c>
      <c r="L2793" s="943"/>
      <c r="M2793" s="943"/>
    </row>
    <row r="2794" spans="1:13" s="4" customFormat="1" ht="11.25" x14ac:dyDescent="0.25">
      <c r="A2794" s="927"/>
      <c r="B2794" s="928"/>
      <c r="C2794" s="929"/>
      <c r="D2794" s="927"/>
      <c r="E2794" s="927"/>
      <c r="F2794" s="12" t="s">
        <v>2502</v>
      </c>
      <c r="G2794" s="80">
        <v>1</v>
      </c>
      <c r="H2794" s="927"/>
      <c r="I2794" s="15" t="s">
        <v>1954</v>
      </c>
      <c r="J2794" s="13" t="s">
        <v>1965</v>
      </c>
      <c r="K2794" s="945"/>
      <c r="L2794" s="943"/>
      <c r="M2794" s="943"/>
    </row>
    <row r="2795" spans="1:13" s="4" customFormat="1" ht="11.25" x14ac:dyDescent="0.25">
      <c r="A2795" s="927"/>
      <c r="B2795" s="928"/>
      <c r="C2795" s="929"/>
      <c r="D2795" s="927"/>
      <c r="E2795" s="927"/>
      <c r="F2795" s="12" t="s">
        <v>4706</v>
      </c>
      <c r="G2795" s="159">
        <v>1</v>
      </c>
      <c r="H2795" s="927"/>
      <c r="I2795" s="12" t="s">
        <v>1954</v>
      </c>
      <c r="J2795" s="13" t="s">
        <v>2497</v>
      </c>
      <c r="K2795" s="945"/>
      <c r="L2795" s="943"/>
      <c r="M2795" s="943"/>
    </row>
    <row r="2796" spans="1:13" s="3" customFormat="1" ht="11.25" x14ac:dyDescent="0.25">
      <c r="A2796" s="927"/>
      <c r="B2796" s="928"/>
      <c r="C2796" s="929"/>
      <c r="D2796" s="927"/>
      <c r="E2796" s="927"/>
      <c r="F2796" s="12" t="s">
        <v>1956</v>
      </c>
      <c r="G2796" s="80">
        <v>1</v>
      </c>
      <c r="H2796" s="927"/>
      <c r="I2796" s="15" t="s">
        <v>1050</v>
      </c>
      <c r="J2796" s="17"/>
      <c r="K2796" s="945"/>
      <c r="L2796" s="943"/>
      <c r="M2796" s="943"/>
    </row>
    <row r="2797" spans="1:13" s="3" customFormat="1" ht="11.25" x14ac:dyDescent="0.25">
      <c r="A2797" s="927"/>
      <c r="B2797" s="928"/>
      <c r="C2797" s="929"/>
      <c r="D2797" s="927"/>
      <c r="E2797" s="927"/>
      <c r="F2797" s="12" t="s">
        <v>1957</v>
      </c>
      <c r="G2797" s="80">
        <v>1</v>
      </c>
      <c r="H2797" s="927"/>
      <c r="I2797" s="15" t="s">
        <v>1050</v>
      </c>
      <c r="J2797" s="17"/>
      <c r="K2797" s="945"/>
      <c r="L2797" s="943"/>
      <c r="M2797" s="943"/>
    </row>
    <row r="2798" spans="1:13" s="3" customFormat="1" ht="11.25" x14ac:dyDescent="0.25">
      <c r="A2798" s="927"/>
      <c r="B2798" s="928"/>
      <c r="C2798" s="929"/>
      <c r="D2798" s="927"/>
      <c r="E2798" s="927"/>
      <c r="F2798" s="12" t="s">
        <v>1956</v>
      </c>
      <c r="G2798" s="159">
        <v>1</v>
      </c>
      <c r="H2798" s="927"/>
      <c r="I2798" s="12" t="s">
        <v>1050</v>
      </c>
      <c r="J2798" s="13"/>
      <c r="K2798" s="945"/>
      <c r="L2798" s="943"/>
      <c r="M2798" s="943"/>
    </row>
    <row r="2799" spans="1:13" s="3" customFormat="1" ht="11.25" x14ac:dyDescent="0.25">
      <c r="A2799" s="927"/>
      <c r="B2799" s="928"/>
      <c r="C2799" s="929"/>
      <c r="D2799" s="927"/>
      <c r="E2799" s="927"/>
      <c r="F2799" s="12" t="s">
        <v>1958</v>
      </c>
      <c r="G2799" s="159">
        <v>3</v>
      </c>
      <c r="H2799" s="927"/>
      <c r="I2799" s="12" t="s">
        <v>1050</v>
      </c>
      <c r="J2799" s="13"/>
      <c r="K2799" s="945"/>
      <c r="L2799" s="943"/>
      <c r="M2799" s="943"/>
    </row>
    <row r="2800" spans="1:13" s="3" customFormat="1" ht="11.25" x14ac:dyDescent="0.25">
      <c r="A2800" s="927"/>
      <c r="B2800" s="928"/>
      <c r="C2800" s="929"/>
      <c r="D2800" s="927"/>
      <c r="E2800" s="927"/>
      <c r="F2800" s="12" t="s">
        <v>1959</v>
      </c>
      <c r="G2800" s="159">
        <v>1</v>
      </c>
      <c r="H2800" s="927"/>
      <c r="I2800" s="12" t="s">
        <v>1960</v>
      </c>
      <c r="J2800" s="13" t="s">
        <v>1961</v>
      </c>
      <c r="K2800" s="945"/>
      <c r="L2800" s="943"/>
      <c r="M2800" s="943"/>
    </row>
    <row r="2801" spans="1:13" s="3" customFormat="1" ht="11.25" x14ac:dyDescent="0.25">
      <c r="A2801" s="927"/>
      <c r="B2801" s="928"/>
      <c r="C2801" s="929"/>
      <c r="D2801" s="927"/>
      <c r="E2801" s="927"/>
      <c r="F2801" s="19" t="s">
        <v>1962</v>
      </c>
      <c r="G2801" s="95">
        <v>2</v>
      </c>
      <c r="H2801" s="927"/>
      <c r="I2801" s="20" t="s">
        <v>1954</v>
      </c>
      <c r="J2801" s="19" t="s">
        <v>1963</v>
      </c>
      <c r="K2801" s="945"/>
      <c r="L2801" s="943"/>
      <c r="M2801" s="943"/>
    </row>
    <row r="2802" spans="1:13" s="3" customFormat="1" ht="11.25" x14ac:dyDescent="0.25">
      <c r="A2802" s="927"/>
      <c r="B2802" s="928"/>
      <c r="C2802" s="929"/>
      <c r="D2802" s="927"/>
      <c r="E2802" s="927"/>
      <c r="F2802" s="14" t="s">
        <v>1966</v>
      </c>
      <c r="G2802" s="80">
        <v>1</v>
      </c>
      <c r="H2802" s="927"/>
      <c r="I2802" s="15" t="s">
        <v>1954</v>
      </c>
      <c r="J2802" s="17" t="s">
        <v>1967</v>
      </c>
      <c r="K2802" s="945"/>
      <c r="L2802" s="943"/>
      <c r="M2802" s="943"/>
    </row>
    <row r="2803" spans="1:13" s="3" customFormat="1" ht="11.25" x14ac:dyDescent="0.25">
      <c r="A2803" s="927"/>
      <c r="B2803" s="928"/>
      <c r="C2803" s="929"/>
      <c r="D2803" s="927"/>
      <c r="E2803" s="927"/>
      <c r="F2803" s="14" t="s">
        <v>1968</v>
      </c>
      <c r="G2803" s="80">
        <v>29</v>
      </c>
      <c r="H2803" s="927"/>
      <c r="I2803" s="15" t="s">
        <v>1954</v>
      </c>
      <c r="J2803" s="17" t="s">
        <v>1969</v>
      </c>
      <c r="K2803" s="945"/>
      <c r="L2803" s="943"/>
      <c r="M2803" s="943"/>
    </row>
    <row r="2804" spans="1:13" s="3" customFormat="1" ht="11.25" x14ac:dyDescent="0.25">
      <c r="A2804" s="927" t="s">
        <v>7511</v>
      </c>
      <c r="B2804" s="928" t="s">
        <v>1835</v>
      </c>
      <c r="C2804" s="929" t="s">
        <v>5831</v>
      </c>
      <c r="D2804" s="927" t="s">
        <v>6786</v>
      </c>
      <c r="E2804" s="927" t="s">
        <v>4586</v>
      </c>
      <c r="F2804" s="14" t="s">
        <v>4707</v>
      </c>
      <c r="G2804" s="80">
        <v>1</v>
      </c>
      <c r="H2804" s="927" t="s">
        <v>6682</v>
      </c>
      <c r="I2804" s="15" t="s">
        <v>1974</v>
      </c>
      <c r="J2804" s="17" t="s">
        <v>1975</v>
      </c>
      <c r="K2804" s="945">
        <v>1</v>
      </c>
      <c r="L2804" s="943"/>
      <c r="M2804" s="943"/>
    </row>
    <row r="2805" spans="1:13" s="3" customFormat="1" ht="11.25" x14ac:dyDescent="0.25">
      <c r="A2805" s="927"/>
      <c r="B2805" s="928"/>
      <c r="C2805" s="929"/>
      <c r="D2805" s="927"/>
      <c r="E2805" s="927"/>
      <c r="F2805" s="14" t="s">
        <v>2026</v>
      </c>
      <c r="G2805" s="80">
        <v>1</v>
      </c>
      <c r="H2805" s="927"/>
      <c r="I2805" s="15" t="s">
        <v>1954</v>
      </c>
      <c r="J2805" s="17" t="s">
        <v>1977</v>
      </c>
      <c r="K2805" s="945"/>
      <c r="L2805" s="943"/>
      <c r="M2805" s="943"/>
    </row>
    <row r="2806" spans="1:13" s="3" customFormat="1" ht="11.25" x14ac:dyDescent="0.25">
      <c r="A2806" s="927"/>
      <c r="B2806" s="928"/>
      <c r="C2806" s="929"/>
      <c r="D2806" s="927"/>
      <c r="E2806" s="927"/>
      <c r="F2806" s="14" t="s">
        <v>1956</v>
      </c>
      <c r="G2806" s="80">
        <v>1</v>
      </c>
      <c r="H2806" s="927"/>
      <c r="I2806" s="15" t="s">
        <v>1050</v>
      </c>
      <c r="J2806" s="17"/>
      <c r="K2806" s="945"/>
      <c r="L2806" s="943"/>
      <c r="M2806" s="943"/>
    </row>
    <row r="2807" spans="1:13" s="3" customFormat="1" ht="11.25" x14ac:dyDescent="0.25">
      <c r="A2807" s="927"/>
      <c r="B2807" s="928"/>
      <c r="C2807" s="929"/>
      <c r="D2807" s="927"/>
      <c r="E2807" s="927"/>
      <c r="F2807" s="14" t="s">
        <v>1978</v>
      </c>
      <c r="G2807" s="80">
        <v>1</v>
      </c>
      <c r="H2807" s="927"/>
      <c r="I2807" s="15" t="s">
        <v>1960</v>
      </c>
      <c r="J2807" s="17" t="s">
        <v>1979</v>
      </c>
      <c r="K2807" s="945"/>
      <c r="L2807" s="943"/>
      <c r="M2807" s="943"/>
    </row>
    <row r="2808" spans="1:13" s="3" customFormat="1" ht="11.25" x14ac:dyDescent="0.25">
      <c r="A2808" s="927"/>
      <c r="B2808" s="928"/>
      <c r="C2808" s="929"/>
      <c r="D2808" s="927"/>
      <c r="E2808" s="927"/>
      <c r="F2808" s="14" t="s">
        <v>1956</v>
      </c>
      <c r="G2808" s="80">
        <v>1</v>
      </c>
      <c r="H2808" s="927"/>
      <c r="I2808" s="15" t="s">
        <v>1050</v>
      </c>
      <c r="J2808" s="17"/>
      <c r="K2808" s="945"/>
      <c r="L2808" s="943"/>
      <c r="M2808" s="943"/>
    </row>
    <row r="2809" spans="1:13" s="3" customFormat="1" ht="11.25" x14ac:dyDescent="0.25">
      <c r="A2809" s="927"/>
      <c r="B2809" s="928"/>
      <c r="C2809" s="929"/>
      <c r="D2809" s="927"/>
      <c r="E2809" s="927"/>
      <c r="F2809" s="14" t="s">
        <v>1980</v>
      </c>
      <c r="G2809" s="80">
        <v>1</v>
      </c>
      <c r="H2809" s="927"/>
      <c r="I2809" s="15" t="s">
        <v>1981</v>
      </c>
      <c r="J2809" s="17" t="s">
        <v>1982</v>
      </c>
      <c r="K2809" s="945"/>
      <c r="L2809" s="943"/>
      <c r="M2809" s="943"/>
    </row>
    <row r="2810" spans="1:13" s="3" customFormat="1" ht="11.25" x14ac:dyDescent="0.25">
      <c r="A2810" s="927"/>
      <c r="B2810" s="928"/>
      <c r="C2810" s="929"/>
      <c r="D2810" s="927"/>
      <c r="E2810" s="927"/>
      <c r="F2810" s="14" t="s">
        <v>1983</v>
      </c>
      <c r="G2810" s="80">
        <v>12</v>
      </c>
      <c r="H2810" s="927"/>
      <c r="I2810" s="15" t="s">
        <v>1954</v>
      </c>
      <c r="J2810" s="17" t="s">
        <v>1984</v>
      </c>
      <c r="K2810" s="945"/>
      <c r="L2810" s="943"/>
      <c r="M2810" s="943"/>
    </row>
    <row r="2811" spans="1:13" s="3" customFormat="1" ht="11.25" x14ac:dyDescent="0.25">
      <c r="A2811" s="927"/>
      <c r="B2811" s="928"/>
      <c r="C2811" s="929"/>
      <c r="D2811" s="927"/>
      <c r="E2811" s="927"/>
      <c r="F2811" s="14" t="s">
        <v>1985</v>
      </c>
      <c r="G2811" s="80">
        <v>19</v>
      </c>
      <c r="H2811" s="927"/>
      <c r="I2811" s="15" t="s">
        <v>1954</v>
      </c>
      <c r="J2811" s="17" t="s">
        <v>1984</v>
      </c>
      <c r="K2811" s="945"/>
      <c r="L2811" s="943"/>
      <c r="M2811" s="943"/>
    </row>
    <row r="2812" spans="1:13" s="3" customFormat="1" ht="11.25" x14ac:dyDescent="0.25">
      <c r="A2812" s="927"/>
      <c r="B2812" s="928"/>
      <c r="C2812" s="929"/>
      <c r="D2812" s="927"/>
      <c r="E2812" s="927"/>
      <c r="F2812" s="14" t="s">
        <v>1986</v>
      </c>
      <c r="G2812" s="80">
        <v>1</v>
      </c>
      <c r="H2812" s="927"/>
      <c r="I2812" s="15" t="s">
        <v>1987</v>
      </c>
      <c r="J2812" s="17">
        <v>649208</v>
      </c>
      <c r="K2812" s="945"/>
      <c r="L2812" s="943"/>
      <c r="M2812" s="943"/>
    </row>
    <row r="2813" spans="1:13" s="3" customFormat="1" ht="11.25" x14ac:dyDescent="0.25">
      <c r="A2813" s="927" t="s">
        <v>7512</v>
      </c>
      <c r="B2813" s="928" t="s">
        <v>1835</v>
      </c>
      <c r="C2813" s="929" t="s">
        <v>5831</v>
      </c>
      <c r="D2813" s="927" t="s">
        <v>6786</v>
      </c>
      <c r="E2813" s="927" t="s">
        <v>4586</v>
      </c>
      <c r="F2813" s="14" t="s">
        <v>4708</v>
      </c>
      <c r="G2813" s="80">
        <v>1</v>
      </c>
      <c r="H2813" s="927" t="s">
        <v>6682</v>
      </c>
      <c r="I2813" s="15" t="s">
        <v>1974</v>
      </c>
      <c r="J2813" s="17" t="s">
        <v>1975</v>
      </c>
      <c r="K2813" s="945">
        <v>1</v>
      </c>
      <c r="L2813" s="943"/>
      <c r="M2813" s="943"/>
    </row>
    <row r="2814" spans="1:13" s="3" customFormat="1" ht="11.25" x14ac:dyDescent="0.25">
      <c r="A2814" s="927"/>
      <c r="B2814" s="928"/>
      <c r="C2814" s="929"/>
      <c r="D2814" s="927"/>
      <c r="E2814" s="927"/>
      <c r="F2814" s="14" t="s">
        <v>2022</v>
      </c>
      <c r="G2814" s="80">
        <v>1</v>
      </c>
      <c r="H2814" s="927"/>
      <c r="I2814" s="15" t="s">
        <v>1954</v>
      </c>
      <c r="J2814" s="17" t="s">
        <v>1977</v>
      </c>
      <c r="K2814" s="945"/>
      <c r="L2814" s="943"/>
      <c r="M2814" s="943"/>
    </row>
    <row r="2815" spans="1:13" s="3" customFormat="1" ht="11.25" x14ac:dyDescent="0.25">
      <c r="A2815" s="927"/>
      <c r="B2815" s="928"/>
      <c r="C2815" s="929"/>
      <c r="D2815" s="927"/>
      <c r="E2815" s="927"/>
      <c r="F2815" s="14" t="s">
        <v>1956</v>
      </c>
      <c r="G2815" s="80">
        <v>1</v>
      </c>
      <c r="H2815" s="927"/>
      <c r="I2815" s="15" t="s">
        <v>1050</v>
      </c>
      <c r="J2815" s="17"/>
      <c r="K2815" s="945"/>
      <c r="L2815" s="943"/>
      <c r="M2815" s="943"/>
    </row>
    <row r="2816" spans="1:13" s="3" customFormat="1" ht="11.25" x14ac:dyDescent="0.25">
      <c r="A2816" s="927"/>
      <c r="B2816" s="928"/>
      <c r="C2816" s="929"/>
      <c r="D2816" s="927"/>
      <c r="E2816" s="927"/>
      <c r="F2816" s="14" t="s">
        <v>1978</v>
      </c>
      <c r="G2816" s="80">
        <v>1</v>
      </c>
      <c r="H2816" s="927"/>
      <c r="I2816" s="15" t="s">
        <v>1960</v>
      </c>
      <c r="J2816" s="17" t="s">
        <v>1979</v>
      </c>
      <c r="K2816" s="945"/>
      <c r="L2816" s="943"/>
      <c r="M2816" s="943"/>
    </row>
    <row r="2817" spans="1:13" s="3" customFormat="1" ht="11.25" x14ac:dyDescent="0.25">
      <c r="A2817" s="927"/>
      <c r="B2817" s="928"/>
      <c r="C2817" s="929"/>
      <c r="D2817" s="927"/>
      <c r="E2817" s="927"/>
      <c r="F2817" s="14" t="s">
        <v>1956</v>
      </c>
      <c r="G2817" s="80">
        <v>1</v>
      </c>
      <c r="H2817" s="927"/>
      <c r="I2817" s="15" t="s">
        <v>1050</v>
      </c>
      <c r="J2817" s="17"/>
      <c r="K2817" s="945"/>
      <c r="L2817" s="943"/>
      <c r="M2817" s="943"/>
    </row>
    <row r="2818" spans="1:13" s="3" customFormat="1" ht="11.25" x14ac:dyDescent="0.25">
      <c r="A2818" s="927"/>
      <c r="B2818" s="928"/>
      <c r="C2818" s="929"/>
      <c r="D2818" s="927"/>
      <c r="E2818" s="927"/>
      <c r="F2818" s="14" t="s">
        <v>1980</v>
      </c>
      <c r="G2818" s="80">
        <v>1</v>
      </c>
      <c r="H2818" s="927"/>
      <c r="I2818" s="15" t="s">
        <v>1981</v>
      </c>
      <c r="J2818" s="17" t="s">
        <v>1982</v>
      </c>
      <c r="K2818" s="945"/>
      <c r="L2818" s="943"/>
      <c r="M2818" s="943"/>
    </row>
    <row r="2819" spans="1:13" s="3" customFormat="1" ht="11.25" x14ac:dyDescent="0.25">
      <c r="A2819" s="927"/>
      <c r="B2819" s="928"/>
      <c r="C2819" s="929"/>
      <c r="D2819" s="927"/>
      <c r="E2819" s="927"/>
      <c r="F2819" s="14" t="s">
        <v>1989</v>
      </c>
      <c r="G2819" s="80">
        <v>2</v>
      </c>
      <c r="H2819" s="927"/>
      <c r="I2819" s="15" t="s">
        <v>1987</v>
      </c>
      <c r="J2819" s="17">
        <v>684064</v>
      </c>
      <c r="K2819" s="945"/>
      <c r="L2819" s="943"/>
      <c r="M2819" s="943"/>
    </row>
    <row r="2820" spans="1:13" s="3" customFormat="1" ht="11.25" x14ac:dyDescent="0.25">
      <c r="A2820" s="927"/>
      <c r="B2820" s="928"/>
      <c r="C2820" s="929"/>
      <c r="D2820" s="927"/>
      <c r="E2820" s="927"/>
      <c r="F2820" s="14" t="s">
        <v>1983</v>
      </c>
      <c r="G2820" s="80">
        <v>23</v>
      </c>
      <c r="H2820" s="927"/>
      <c r="I2820" s="15" t="s">
        <v>1954</v>
      </c>
      <c r="J2820" s="17" t="s">
        <v>1984</v>
      </c>
      <c r="K2820" s="945"/>
      <c r="L2820" s="943"/>
      <c r="M2820" s="943"/>
    </row>
    <row r="2821" spans="1:13" s="3" customFormat="1" ht="11.25" x14ac:dyDescent="0.25">
      <c r="A2821" s="927"/>
      <c r="B2821" s="928"/>
      <c r="C2821" s="929"/>
      <c r="D2821" s="927"/>
      <c r="E2821" s="927"/>
      <c r="F2821" s="14" t="s">
        <v>1985</v>
      </c>
      <c r="G2821" s="80">
        <v>7</v>
      </c>
      <c r="H2821" s="927"/>
      <c r="I2821" s="15" t="s">
        <v>1954</v>
      </c>
      <c r="J2821" s="17" t="s">
        <v>1984</v>
      </c>
      <c r="K2821" s="945"/>
      <c r="L2821" s="943"/>
      <c r="M2821" s="943"/>
    </row>
    <row r="2822" spans="1:13" s="3" customFormat="1" ht="11.25" x14ac:dyDescent="0.25">
      <c r="A2822" s="927"/>
      <c r="B2822" s="928"/>
      <c r="C2822" s="929"/>
      <c r="D2822" s="927"/>
      <c r="E2822" s="927"/>
      <c r="F2822" s="14" t="s">
        <v>1986</v>
      </c>
      <c r="G2822" s="80">
        <v>5</v>
      </c>
      <c r="H2822" s="927"/>
      <c r="I2822" s="15" t="s">
        <v>1987</v>
      </c>
      <c r="J2822" s="17">
        <v>649208</v>
      </c>
      <c r="K2822" s="945"/>
      <c r="L2822" s="943"/>
      <c r="M2822" s="943"/>
    </row>
    <row r="2823" spans="1:13" s="3" customFormat="1" ht="11.25" x14ac:dyDescent="0.25">
      <c r="A2823" s="927"/>
      <c r="B2823" s="928"/>
      <c r="C2823" s="929"/>
      <c r="D2823" s="927"/>
      <c r="E2823" s="927"/>
      <c r="F2823" s="14" t="s">
        <v>1993</v>
      </c>
      <c r="G2823" s="80">
        <v>5</v>
      </c>
      <c r="H2823" s="927"/>
      <c r="I2823" s="15" t="s">
        <v>1118</v>
      </c>
      <c r="J2823" s="17" t="s">
        <v>1994</v>
      </c>
      <c r="K2823" s="945"/>
      <c r="L2823" s="943"/>
      <c r="M2823" s="943"/>
    </row>
    <row r="2824" spans="1:13" s="3" customFormat="1" ht="11.25" x14ac:dyDescent="0.25">
      <c r="A2824" s="927" t="s">
        <v>7513</v>
      </c>
      <c r="B2824" s="928" t="s">
        <v>1835</v>
      </c>
      <c r="C2824" s="929" t="s">
        <v>5831</v>
      </c>
      <c r="D2824" s="927" t="s">
        <v>6786</v>
      </c>
      <c r="E2824" s="927" t="s">
        <v>4709</v>
      </c>
      <c r="F2824" s="14" t="s">
        <v>4710</v>
      </c>
      <c r="G2824" s="80">
        <v>1</v>
      </c>
      <c r="H2824" s="927" t="s">
        <v>6682</v>
      </c>
      <c r="I2824" s="15" t="s">
        <v>1974</v>
      </c>
      <c r="J2824" s="17" t="s">
        <v>1975</v>
      </c>
      <c r="K2824" s="945">
        <v>1</v>
      </c>
      <c r="L2824" s="943"/>
      <c r="M2824" s="943"/>
    </row>
    <row r="2825" spans="1:13" s="3" customFormat="1" ht="11.25" x14ac:dyDescent="0.25">
      <c r="A2825" s="927"/>
      <c r="B2825" s="928"/>
      <c r="C2825" s="929"/>
      <c r="D2825" s="927"/>
      <c r="E2825" s="927"/>
      <c r="F2825" s="14" t="s">
        <v>2026</v>
      </c>
      <c r="G2825" s="80">
        <v>1</v>
      </c>
      <c r="H2825" s="927"/>
      <c r="I2825" s="15" t="s">
        <v>1954</v>
      </c>
      <c r="J2825" s="17" t="s">
        <v>1977</v>
      </c>
      <c r="K2825" s="945"/>
      <c r="L2825" s="943"/>
      <c r="M2825" s="943"/>
    </row>
    <row r="2826" spans="1:13" s="3" customFormat="1" ht="11.25" x14ac:dyDescent="0.25">
      <c r="A2826" s="927"/>
      <c r="B2826" s="928"/>
      <c r="C2826" s="929"/>
      <c r="D2826" s="927"/>
      <c r="E2826" s="927"/>
      <c r="F2826" s="14" t="s">
        <v>1956</v>
      </c>
      <c r="G2826" s="80">
        <v>1</v>
      </c>
      <c r="H2826" s="927"/>
      <c r="I2826" s="15" t="s">
        <v>1050</v>
      </c>
      <c r="J2826" s="17"/>
      <c r="K2826" s="945"/>
      <c r="L2826" s="943"/>
      <c r="M2826" s="943"/>
    </row>
    <row r="2827" spans="1:13" s="3" customFormat="1" ht="11.25" x14ac:dyDescent="0.25">
      <c r="A2827" s="927"/>
      <c r="B2827" s="928"/>
      <c r="C2827" s="929"/>
      <c r="D2827" s="927"/>
      <c r="E2827" s="927"/>
      <c r="F2827" s="14" t="s">
        <v>1978</v>
      </c>
      <c r="G2827" s="80">
        <v>1</v>
      </c>
      <c r="H2827" s="927"/>
      <c r="I2827" s="15" t="s">
        <v>1960</v>
      </c>
      <c r="J2827" s="17" t="s">
        <v>1979</v>
      </c>
      <c r="K2827" s="945"/>
      <c r="L2827" s="943"/>
      <c r="M2827" s="943"/>
    </row>
    <row r="2828" spans="1:13" s="3" customFormat="1" ht="11.25" x14ac:dyDescent="0.25">
      <c r="A2828" s="927"/>
      <c r="B2828" s="928"/>
      <c r="C2828" s="929"/>
      <c r="D2828" s="927"/>
      <c r="E2828" s="927"/>
      <c r="F2828" s="14" t="s">
        <v>1956</v>
      </c>
      <c r="G2828" s="80">
        <v>1</v>
      </c>
      <c r="H2828" s="927"/>
      <c r="I2828" s="15" t="s">
        <v>1050</v>
      </c>
      <c r="J2828" s="17"/>
      <c r="K2828" s="945"/>
      <c r="L2828" s="943"/>
      <c r="M2828" s="943"/>
    </row>
    <row r="2829" spans="1:13" s="3" customFormat="1" ht="11.25" x14ac:dyDescent="0.25">
      <c r="A2829" s="927"/>
      <c r="B2829" s="928"/>
      <c r="C2829" s="929"/>
      <c r="D2829" s="927"/>
      <c r="E2829" s="927"/>
      <c r="F2829" s="14" t="s">
        <v>1980</v>
      </c>
      <c r="G2829" s="80">
        <v>1</v>
      </c>
      <c r="H2829" s="927"/>
      <c r="I2829" s="15" t="s">
        <v>1981</v>
      </c>
      <c r="J2829" s="17" t="s">
        <v>1982</v>
      </c>
      <c r="K2829" s="945"/>
      <c r="L2829" s="943"/>
      <c r="M2829" s="943"/>
    </row>
    <row r="2830" spans="1:13" s="3" customFormat="1" ht="11.25" x14ac:dyDescent="0.25">
      <c r="A2830" s="927"/>
      <c r="B2830" s="928"/>
      <c r="C2830" s="929"/>
      <c r="D2830" s="927"/>
      <c r="E2830" s="927"/>
      <c r="F2830" s="14" t="s">
        <v>1983</v>
      </c>
      <c r="G2830" s="80">
        <v>7</v>
      </c>
      <c r="H2830" s="927"/>
      <c r="I2830" s="15" t="s">
        <v>1954</v>
      </c>
      <c r="J2830" s="17" t="s">
        <v>1984</v>
      </c>
      <c r="K2830" s="945"/>
      <c r="L2830" s="943"/>
      <c r="M2830" s="943"/>
    </row>
    <row r="2831" spans="1:13" s="3" customFormat="1" ht="11.25" x14ac:dyDescent="0.25">
      <c r="A2831" s="927"/>
      <c r="B2831" s="928"/>
      <c r="C2831" s="929"/>
      <c r="D2831" s="927"/>
      <c r="E2831" s="927"/>
      <c r="F2831" s="14" t="s">
        <v>2009</v>
      </c>
      <c r="G2831" s="80">
        <v>9</v>
      </c>
      <c r="H2831" s="927"/>
      <c r="I2831" s="15" t="s">
        <v>1954</v>
      </c>
      <c r="J2831" s="17" t="s">
        <v>1991</v>
      </c>
      <c r="K2831" s="945"/>
      <c r="L2831" s="943"/>
      <c r="M2831" s="943"/>
    </row>
    <row r="2832" spans="1:13" s="3" customFormat="1" ht="11.25" x14ac:dyDescent="0.25">
      <c r="A2832" s="927"/>
      <c r="B2832" s="928"/>
      <c r="C2832" s="929"/>
      <c r="D2832" s="927"/>
      <c r="E2832" s="927"/>
      <c r="F2832" s="14" t="s">
        <v>1990</v>
      </c>
      <c r="G2832" s="80">
        <v>10</v>
      </c>
      <c r="H2832" s="927"/>
      <c r="I2832" s="15" t="s">
        <v>1954</v>
      </c>
      <c r="J2832" s="17" t="s">
        <v>1991</v>
      </c>
      <c r="K2832" s="945"/>
      <c r="L2832" s="943"/>
      <c r="M2832" s="943"/>
    </row>
    <row r="2833" spans="1:13" s="3" customFormat="1" ht="11.25" x14ac:dyDescent="0.25">
      <c r="A2833" s="927"/>
      <c r="B2833" s="928"/>
      <c r="C2833" s="929"/>
      <c r="D2833" s="927"/>
      <c r="E2833" s="927"/>
      <c r="F2833" s="14" t="s">
        <v>1992</v>
      </c>
      <c r="G2833" s="80">
        <v>10</v>
      </c>
      <c r="H2833" s="927"/>
      <c r="I2833" s="15" t="s">
        <v>1954</v>
      </c>
      <c r="J2833" s="17" t="s">
        <v>1984</v>
      </c>
      <c r="K2833" s="945"/>
      <c r="L2833" s="943"/>
      <c r="M2833" s="943"/>
    </row>
    <row r="2834" spans="1:13" s="3" customFormat="1" ht="11.25" x14ac:dyDescent="0.25">
      <c r="A2834" s="927"/>
      <c r="B2834" s="928"/>
      <c r="C2834" s="929"/>
      <c r="D2834" s="927"/>
      <c r="E2834" s="927"/>
      <c r="F2834" s="14" t="s">
        <v>1985</v>
      </c>
      <c r="G2834" s="80">
        <v>26</v>
      </c>
      <c r="H2834" s="927"/>
      <c r="I2834" s="15" t="s">
        <v>1954</v>
      </c>
      <c r="J2834" s="17" t="s">
        <v>1984</v>
      </c>
      <c r="K2834" s="945"/>
      <c r="L2834" s="943"/>
      <c r="M2834" s="943"/>
    </row>
    <row r="2835" spans="1:13" s="3" customFormat="1" ht="11.25" x14ac:dyDescent="0.25">
      <c r="A2835" s="927"/>
      <c r="B2835" s="928"/>
      <c r="C2835" s="929"/>
      <c r="D2835" s="927"/>
      <c r="E2835" s="927"/>
      <c r="F2835" s="14" t="s">
        <v>1986</v>
      </c>
      <c r="G2835" s="80">
        <v>1</v>
      </c>
      <c r="H2835" s="927"/>
      <c r="I2835" s="15" t="s">
        <v>1987</v>
      </c>
      <c r="J2835" s="17">
        <v>649208</v>
      </c>
      <c r="K2835" s="945"/>
      <c r="L2835" s="943"/>
      <c r="M2835" s="943"/>
    </row>
    <row r="2836" spans="1:13" s="3" customFormat="1" ht="11.25" x14ac:dyDescent="0.25">
      <c r="A2836" s="927" t="s">
        <v>7514</v>
      </c>
      <c r="B2836" s="928" t="s">
        <v>1835</v>
      </c>
      <c r="C2836" s="929" t="s">
        <v>5831</v>
      </c>
      <c r="D2836" s="927" t="s">
        <v>6786</v>
      </c>
      <c r="E2836" s="927" t="s">
        <v>4709</v>
      </c>
      <c r="F2836" s="14" t="s">
        <v>4711</v>
      </c>
      <c r="G2836" s="80">
        <v>1</v>
      </c>
      <c r="H2836" s="927" t="s">
        <v>6682</v>
      </c>
      <c r="I2836" s="15" t="s">
        <v>1974</v>
      </c>
      <c r="J2836" s="17" t="s">
        <v>1975</v>
      </c>
      <c r="K2836" s="945">
        <v>1</v>
      </c>
      <c r="L2836" s="943"/>
      <c r="M2836" s="943"/>
    </row>
    <row r="2837" spans="1:13" s="3" customFormat="1" ht="11.25" x14ac:dyDescent="0.25">
      <c r="A2837" s="927"/>
      <c r="B2837" s="928"/>
      <c r="C2837" s="929"/>
      <c r="D2837" s="927"/>
      <c r="E2837" s="927"/>
      <c r="F2837" s="14" t="s">
        <v>2022</v>
      </c>
      <c r="G2837" s="80">
        <v>1</v>
      </c>
      <c r="H2837" s="927"/>
      <c r="I2837" s="15" t="s">
        <v>1954</v>
      </c>
      <c r="J2837" s="17" t="s">
        <v>1977</v>
      </c>
      <c r="K2837" s="945"/>
      <c r="L2837" s="943"/>
      <c r="M2837" s="943"/>
    </row>
    <row r="2838" spans="1:13" s="3" customFormat="1" ht="11.25" x14ac:dyDescent="0.25">
      <c r="A2838" s="927"/>
      <c r="B2838" s="928"/>
      <c r="C2838" s="929"/>
      <c r="D2838" s="927"/>
      <c r="E2838" s="927"/>
      <c r="F2838" s="14" t="s">
        <v>1956</v>
      </c>
      <c r="G2838" s="80">
        <v>1</v>
      </c>
      <c r="H2838" s="927"/>
      <c r="I2838" s="15" t="s">
        <v>1050</v>
      </c>
      <c r="J2838" s="17"/>
      <c r="K2838" s="945"/>
      <c r="L2838" s="943"/>
      <c r="M2838" s="943"/>
    </row>
    <row r="2839" spans="1:13" s="3" customFormat="1" ht="11.25" x14ac:dyDescent="0.25">
      <c r="A2839" s="927"/>
      <c r="B2839" s="928"/>
      <c r="C2839" s="929"/>
      <c r="D2839" s="927"/>
      <c r="E2839" s="927"/>
      <c r="F2839" s="14" t="s">
        <v>1978</v>
      </c>
      <c r="G2839" s="80">
        <v>1</v>
      </c>
      <c r="H2839" s="927"/>
      <c r="I2839" s="15" t="s">
        <v>1960</v>
      </c>
      <c r="J2839" s="17" t="s">
        <v>1979</v>
      </c>
      <c r="K2839" s="945"/>
      <c r="L2839" s="943"/>
      <c r="M2839" s="943"/>
    </row>
    <row r="2840" spans="1:13" s="3" customFormat="1" ht="11.25" x14ac:dyDescent="0.25">
      <c r="A2840" s="927"/>
      <c r="B2840" s="928"/>
      <c r="C2840" s="929"/>
      <c r="D2840" s="927"/>
      <c r="E2840" s="927"/>
      <c r="F2840" s="14" t="s">
        <v>1956</v>
      </c>
      <c r="G2840" s="80">
        <v>1</v>
      </c>
      <c r="H2840" s="927"/>
      <c r="I2840" s="15" t="s">
        <v>1050</v>
      </c>
      <c r="J2840" s="17"/>
      <c r="K2840" s="945"/>
      <c r="L2840" s="943"/>
      <c r="M2840" s="943"/>
    </row>
    <row r="2841" spans="1:13" s="3" customFormat="1" ht="11.25" x14ac:dyDescent="0.25">
      <c r="A2841" s="927"/>
      <c r="B2841" s="928"/>
      <c r="C2841" s="929"/>
      <c r="D2841" s="927"/>
      <c r="E2841" s="927"/>
      <c r="F2841" s="14" t="s">
        <v>1980</v>
      </c>
      <c r="G2841" s="80">
        <v>1</v>
      </c>
      <c r="H2841" s="927"/>
      <c r="I2841" s="15" t="s">
        <v>1981</v>
      </c>
      <c r="J2841" s="17" t="s">
        <v>1982</v>
      </c>
      <c r="K2841" s="945"/>
      <c r="L2841" s="943"/>
      <c r="M2841" s="943"/>
    </row>
    <row r="2842" spans="1:13" s="3" customFormat="1" ht="11.25" x14ac:dyDescent="0.25">
      <c r="A2842" s="927"/>
      <c r="B2842" s="928"/>
      <c r="C2842" s="929"/>
      <c r="D2842" s="927"/>
      <c r="E2842" s="927"/>
      <c r="F2842" s="14" t="s">
        <v>1989</v>
      </c>
      <c r="G2842" s="80">
        <v>1</v>
      </c>
      <c r="H2842" s="927"/>
      <c r="I2842" s="15" t="s">
        <v>1987</v>
      </c>
      <c r="J2842" s="17">
        <v>684064</v>
      </c>
      <c r="K2842" s="945"/>
      <c r="L2842" s="943"/>
      <c r="M2842" s="943"/>
    </row>
    <row r="2843" spans="1:13" s="3" customFormat="1" ht="11.25" x14ac:dyDescent="0.25">
      <c r="A2843" s="927"/>
      <c r="B2843" s="928"/>
      <c r="C2843" s="929"/>
      <c r="D2843" s="927"/>
      <c r="E2843" s="927"/>
      <c r="F2843" s="14" t="s">
        <v>1983</v>
      </c>
      <c r="G2843" s="80">
        <v>7</v>
      </c>
      <c r="H2843" s="927"/>
      <c r="I2843" s="15" t="s">
        <v>1954</v>
      </c>
      <c r="J2843" s="17" t="s">
        <v>1984</v>
      </c>
      <c r="K2843" s="945"/>
      <c r="L2843" s="943"/>
      <c r="M2843" s="943"/>
    </row>
    <row r="2844" spans="1:13" s="3" customFormat="1" ht="11.25" x14ac:dyDescent="0.25">
      <c r="A2844" s="927"/>
      <c r="B2844" s="928"/>
      <c r="C2844" s="929"/>
      <c r="D2844" s="927"/>
      <c r="E2844" s="927"/>
      <c r="F2844" s="14" t="s">
        <v>2009</v>
      </c>
      <c r="G2844" s="80">
        <v>6</v>
      </c>
      <c r="H2844" s="927"/>
      <c r="I2844" s="15" t="s">
        <v>1954</v>
      </c>
      <c r="J2844" s="17" t="s">
        <v>1991</v>
      </c>
      <c r="K2844" s="945"/>
      <c r="L2844" s="943"/>
      <c r="M2844" s="943"/>
    </row>
    <row r="2845" spans="1:13" s="3" customFormat="1" ht="11.25" x14ac:dyDescent="0.25">
      <c r="A2845" s="927"/>
      <c r="B2845" s="928"/>
      <c r="C2845" s="929"/>
      <c r="D2845" s="927"/>
      <c r="E2845" s="927"/>
      <c r="F2845" s="14" t="s">
        <v>1985</v>
      </c>
      <c r="G2845" s="80">
        <v>10</v>
      </c>
      <c r="H2845" s="927"/>
      <c r="I2845" s="15" t="s">
        <v>1954</v>
      </c>
      <c r="J2845" s="17" t="s">
        <v>1984</v>
      </c>
      <c r="K2845" s="945"/>
      <c r="L2845" s="943"/>
      <c r="M2845" s="943"/>
    </row>
    <row r="2846" spans="1:13" s="3" customFormat="1" ht="11.25" x14ac:dyDescent="0.25">
      <c r="A2846" s="927"/>
      <c r="B2846" s="928"/>
      <c r="C2846" s="929"/>
      <c r="D2846" s="927"/>
      <c r="E2846" s="927"/>
      <c r="F2846" s="14" t="s">
        <v>1986</v>
      </c>
      <c r="G2846" s="80">
        <v>2</v>
      </c>
      <c r="H2846" s="927"/>
      <c r="I2846" s="15" t="s">
        <v>1987</v>
      </c>
      <c r="J2846" s="17">
        <v>649208</v>
      </c>
      <c r="K2846" s="945"/>
      <c r="L2846" s="943"/>
      <c r="M2846" s="943"/>
    </row>
    <row r="2847" spans="1:13" s="3" customFormat="1" ht="11.25" x14ac:dyDescent="0.25">
      <c r="A2847" s="927"/>
      <c r="B2847" s="928"/>
      <c r="C2847" s="929"/>
      <c r="D2847" s="927"/>
      <c r="E2847" s="927"/>
      <c r="F2847" s="14" t="s">
        <v>1993</v>
      </c>
      <c r="G2847" s="80">
        <v>2</v>
      </c>
      <c r="H2847" s="927"/>
      <c r="I2847" s="15" t="s">
        <v>1118</v>
      </c>
      <c r="J2847" s="17" t="s">
        <v>1994</v>
      </c>
      <c r="K2847" s="945"/>
      <c r="L2847" s="943"/>
      <c r="M2847" s="943"/>
    </row>
    <row r="2848" spans="1:13" s="3" customFormat="1" ht="11.25" x14ac:dyDescent="0.25">
      <c r="A2848" s="927" t="s">
        <v>7515</v>
      </c>
      <c r="B2848" s="928" t="s">
        <v>1835</v>
      </c>
      <c r="C2848" s="929" t="s">
        <v>5831</v>
      </c>
      <c r="D2848" s="927" t="s">
        <v>6786</v>
      </c>
      <c r="E2848" s="927" t="s">
        <v>4712</v>
      </c>
      <c r="F2848" s="14" t="s">
        <v>4713</v>
      </c>
      <c r="G2848" s="80">
        <v>1</v>
      </c>
      <c r="H2848" s="927" t="s">
        <v>6682</v>
      </c>
      <c r="I2848" s="15" t="s">
        <v>1974</v>
      </c>
      <c r="J2848" s="17" t="s">
        <v>1975</v>
      </c>
      <c r="K2848" s="945">
        <v>1</v>
      </c>
      <c r="L2848" s="943"/>
      <c r="M2848" s="943"/>
    </row>
    <row r="2849" spans="1:13" s="3" customFormat="1" ht="11.25" x14ac:dyDescent="0.25">
      <c r="A2849" s="927"/>
      <c r="B2849" s="928"/>
      <c r="C2849" s="929"/>
      <c r="D2849" s="927"/>
      <c r="E2849" s="927"/>
      <c r="F2849" s="14" t="s">
        <v>2026</v>
      </c>
      <c r="G2849" s="80">
        <v>1</v>
      </c>
      <c r="H2849" s="927"/>
      <c r="I2849" s="15" t="s">
        <v>1954</v>
      </c>
      <c r="J2849" s="17" t="s">
        <v>1977</v>
      </c>
      <c r="K2849" s="945"/>
      <c r="L2849" s="943"/>
      <c r="M2849" s="943"/>
    </row>
    <row r="2850" spans="1:13" s="3" customFormat="1" ht="11.25" x14ac:dyDescent="0.25">
      <c r="A2850" s="927"/>
      <c r="B2850" s="928"/>
      <c r="C2850" s="929"/>
      <c r="D2850" s="927"/>
      <c r="E2850" s="927"/>
      <c r="F2850" s="14" t="s">
        <v>1956</v>
      </c>
      <c r="G2850" s="80">
        <v>1</v>
      </c>
      <c r="H2850" s="927"/>
      <c r="I2850" s="15" t="s">
        <v>1050</v>
      </c>
      <c r="J2850" s="17"/>
      <c r="K2850" s="945"/>
      <c r="L2850" s="943"/>
      <c r="M2850" s="943"/>
    </row>
    <row r="2851" spans="1:13" s="3" customFormat="1" ht="11.25" x14ac:dyDescent="0.25">
      <c r="A2851" s="927"/>
      <c r="B2851" s="928"/>
      <c r="C2851" s="929"/>
      <c r="D2851" s="927"/>
      <c r="E2851" s="927"/>
      <c r="F2851" s="14" t="s">
        <v>1978</v>
      </c>
      <c r="G2851" s="80">
        <v>1</v>
      </c>
      <c r="H2851" s="927"/>
      <c r="I2851" s="15" t="s">
        <v>1960</v>
      </c>
      <c r="J2851" s="17" t="s">
        <v>1979</v>
      </c>
      <c r="K2851" s="945"/>
      <c r="L2851" s="943"/>
      <c r="M2851" s="943"/>
    </row>
    <row r="2852" spans="1:13" s="3" customFormat="1" ht="11.25" x14ac:dyDescent="0.25">
      <c r="A2852" s="927"/>
      <c r="B2852" s="928"/>
      <c r="C2852" s="929"/>
      <c r="D2852" s="927"/>
      <c r="E2852" s="927"/>
      <c r="F2852" s="14" t="s">
        <v>1956</v>
      </c>
      <c r="G2852" s="80">
        <v>1</v>
      </c>
      <c r="H2852" s="927"/>
      <c r="I2852" s="15" t="s">
        <v>1050</v>
      </c>
      <c r="J2852" s="17"/>
      <c r="K2852" s="945"/>
      <c r="L2852" s="943"/>
      <c r="M2852" s="943"/>
    </row>
    <row r="2853" spans="1:13" s="3" customFormat="1" ht="11.25" x14ac:dyDescent="0.25">
      <c r="A2853" s="927"/>
      <c r="B2853" s="928"/>
      <c r="C2853" s="929"/>
      <c r="D2853" s="927"/>
      <c r="E2853" s="927"/>
      <c r="F2853" s="14" t="s">
        <v>1980</v>
      </c>
      <c r="G2853" s="80">
        <v>1</v>
      </c>
      <c r="H2853" s="927"/>
      <c r="I2853" s="15" t="s">
        <v>1981</v>
      </c>
      <c r="J2853" s="17" t="s">
        <v>1982</v>
      </c>
      <c r="K2853" s="945"/>
      <c r="L2853" s="943"/>
      <c r="M2853" s="943"/>
    </row>
    <row r="2854" spans="1:13" s="3" customFormat="1" ht="11.25" x14ac:dyDescent="0.25">
      <c r="A2854" s="927"/>
      <c r="B2854" s="928"/>
      <c r="C2854" s="929"/>
      <c r="D2854" s="927"/>
      <c r="E2854" s="927"/>
      <c r="F2854" s="14" t="s">
        <v>1983</v>
      </c>
      <c r="G2854" s="80">
        <v>11</v>
      </c>
      <c r="H2854" s="927"/>
      <c r="I2854" s="15" t="s">
        <v>1954</v>
      </c>
      <c r="J2854" s="17" t="s">
        <v>1984</v>
      </c>
      <c r="K2854" s="945"/>
      <c r="L2854" s="943"/>
      <c r="M2854" s="943"/>
    </row>
    <row r="2855" spans="1:13" s="3" customFormat="1" ht="11.25" x14ac:dyDescent="0.25">
      <c r="A2855" s="927"/>
      <c r="B2855" s="928"/>
      <c r="C2855" s="929"/>
      <c r="D2855" s="927"/>
      <c r="E2855" s="927"/>
      <c r="F2855" s="14" t="s">
        <v>1992</v>
      </c>
      <c r="G2855" s="80">
        <v>1</v>
      </c>
      <c r="H2855" s="927"/>
      <c r="I2855" s="15" t="s">
        <v>1954</v>
      </c>
      <c r="J2855" s="17" t="s">
        <v>1984</v>
      </c>
      <c r="K2855" s="945"/>
      <c r="L2855" s="943"/>
      <c r="M2855" s="943"/>
    </row>
    <row r="2856" spans="1:13" s="3" customFormat="1" ht="11.25" x14ac:dyDescent="0.25">
      <c r="A2856" s="927"/>
      <c r="B2856" s="928"/>
      <c r="C2856" s="929"/>
      <c r="D2856" s="927"/>
      <c r="E2856" s="927"/>
      <c r="F2856" s="14" t="s">
        <v>1985</v>
      </c>
      <c r="G2856" s="80">
        <v>22</v>
      </c>
      <c r="H2856" s="927"/>
      <c r="I2856" s="15" t="s">
        <v>1954</v>
      </c>
      <c r="J2856" s="17" t="s">
        <v>1984</v>
      </c>
      <c r="K2856" s="945"/>
      <c r="L2856" s="943"/>
      <c r="M2856" s="943"/>
    </row>
    <row r="2857" spans="1:13" s="3" customFormat="1" ht="11.25" x14ac:dyDescent="0.25">
      <c r="A2857" s="927"/>
      <c r="B2857" s="928"/>
      <c r="C2857" s="929"/>
      <c r="D2857" s="927"/>
      <c r="E2857" s="927"/>
      <c r="F2857" s="14" t="s">
        <v>1986</v>
      </c>
      <c r="G2857" s="80">
        <v>1</v>
      </c>
      <c r="H2857" s="927"/>
      <c r="I2857" s="15" t="s">
        <v>1987</v>
      </c>
      <c r="J2857" s="17">
        <v>649208</v>
      </c>
      <c r="K2857" s="945"/>
      <c r="L2857" s="943"/>
      <c r="M2857" s="943"/>
    </row>
    <row r="2858" spans="1:13" s="3" customFormat="1" ht="11.25" x14ac:dyDescent="0.25">
      <c r="A2858" s="927" t="s">
        <v>7516</v>
      </c>
      <c r="B2858" s="928" t="s">
        <v>1835</v>
      </c>
      <c r="C2858" s="929" t="s">
        <v>5831</v>
      </c>
      <c r="D2858" s="927" t="s">
        <v>6786</v>
      </c>
      <c r="E2858" s="927" t="s">
        <v>4712</v>
      </c>
      <c r="F2858" s="14" t="s">
        <v>4714</v>
      </c>
      <c r="G2858" s="80">
        <v>1</v>
      </c>
      <c r="H2858" s="927" t="s">
        <v>6682</v>
      </c>
      <c r="I2858" s="15" t="s">
        <v>1974</v>
      </c>
      <c r="J2858" s="17" t="s">
        <v>1975</v>
      </c>
      <c r="K2858" s="945">
        <v>1</v>
      </c>
      <c r="L2858" s="943"/>
      <c r="M2858" s="943"/>
    </row>
    <row r="2859" spans="1:13" s="3" customFormat="1" ht="11.25" x14ac:dyDescent="0.25">
      <c r="A2859" s="927"/>
      <c r="B2859" s="928"/>
      <c r="C2859" s="929"/>
      <c r="D2859" s="927"/>
      <c r="E2859" s="927"/>
      <c r="F2859" s="14" t="s">
        <v>2022</v>
      </c>
      <c r="G2859" s="80">
        <v>1</v>
      </c>
      <c r="H2859" s="927"/>
      <c r="I2859" s="15" t="s">
        <v>1954</v>
      </c>
      <c r="J2859" s="17" t="s">
        <v>1977</v>
      </c>
      <c r="K2859" s="945"/>
      <c r="L2859" s="943"/>
      <c r="M2859" s="943"/>
    </row>
    <row r="2860" spans="1:13" s="3" customFormat="1" ht="11.25" x14ac:dyDescent="0.25">
      <c r="A2860" s="927"/>
      <c r="B2860" s="928"/>
      <c r="C2860" s="929"/>
      <c r="D2860" s="927"/>
      <c r="E2860" s="927"/>
      <c r="F2860" s="14" t="s">
        <v>1956</v>
      </c>
      <c r="G2860" s="80">
        <v>1</v>
      </c>
      <c r="H2860" s="927"/>
      <c r="I2860" s="15" t="s">
        <v>1050</v>
      </c>
      <c r="J2860" s="17"/>
      <c r="K2860" s="945"/>
      <c r="L2860" s="943"/>
      <c r="M2860" s="943"/>
    </row>
    <row r="2861" spans="1:13" s="3" customFormat="1" ht="11.25" x14ac:dyDescent="0.25">
      <c r="A2861" s="927"/>
      <c r="B2861" s="928"/>
      <c r="C2861" s="929"/>
      <c r="D2861" s="927"/>
      <c r="E2861" s="927"/>
      <c r="F2861" s="14" t="s">
        <v>1978</v>
      </c>
      <c r="G2861" s="80">
        <v>1</v>
      </c>
      <c r="H2861" s="927"/>
      <c r="I2861" s="15" t="s">
        <v>1960</v>
      </c>
      <c r="J2861" s="17" t="s">
        <v>1979</v>
      </c>
      <c r="K2861" s="945"/>
      <c r="L2861" s="943"/>
      <c r="M2861" s="943"/>
    </row>
    <row r="2862" spans="1:13" s="3" customFormat="1" ht="11.25" x14ac:dyDescent="0.25">
      <c r="A2862" s="927"/>
      <c r="B2862" s="928"/>
      <c r="C2862" s="929"/>
      <c r="D2862" s="927"/>
      <c r="E2862" s="927"/>
      <c r="F2862" s="14" t="s">
        <v>1956</v>
      </c>
      <c r="G2862" s="80">
        <v>1</v>
      </c>
      <c r="H2862" s="927"/>
      <c r="I2862" s="15" t="s">
        <v>1050</v>
      </c>
      <c r="J2862" s="17"/>
      <c r="K2862" s="945"/>
      <c r="L2862" s="943"/>
      <c r="M2862" s="943"/>
    </row>
    <row r="2863" spans="1:13" s="3" customFormat="1" ht="11.25" x14ac:dyDescent="0.25">
      <c r="A2863" s="927"/>
      <c r="B2863" s="928"/>
      <c r="C2863" s="929"/>
      <c r="D2863" s="927"/>
      <c r="E2863" s="927"/>
      <c r="F2863" s="14" t="s">
        <v>1980</v>
      </c>
      <c r="G2863" s="80">
        <v>1</v>
      </c>
      <c r="H2863" s="927"/>
      <c r="I2863" s="15" t="s">
        <v>1981</v>
      </c>
      <c r="J2863" s="17" t="s">
        <v>1982</v>
      </c>
      <c r="K2863" s="945"/>
      <c r="L2863" s="943"/>
      <c r="M2863" s="943"/>
    </row>
    <row r="2864" spans="1:13" s="3" customFormat="1" ht="11.25" x14ac:dyDescent="0.25">
      <c r="A2864" s="927"/>
      <c r="B2864" s="928"/>
      <c r="C2864" s="929"/>
      <c r="D2864" s="927"/>
      <c r="E2864" s="927"/>
      <c r="F2864" s="14" t="s">
        <v>1989</v>
      </c>
      <c r="G2864" s="80">
        <v>1</v>
      </c>
      <c r="H2864" s="927"/>
      <c r="I2864" s="15" t="s">
        <v>1987</v>
      </c>
      <c r="J2864" s="17">
        <v>684064</v>
      </c>
      <c r="K2864" s="945"/>
      <c r="L2864" s="943"/>
      <c r="M2864" s="943"/>
    </row>
    <row r="2865" spans="1:13" s="3" customFormat="1" ht="11.25" x14ac:dyDescent="0.25">
      <c r="A2865" s="927"/>
      <c r="B2865" s="928"/>
      <c r="C2865" s="929"/>
      <c r="D2865" s="927"/>
      <c r="E2865" s="927"/>
      <c r="F2865" s="14" t="s">
        <v>1983</v>
      </c>
      <c r="G2865" s="80">
        <v>15</v>
      </c>
      <c r="H2865" s="927"/>
      <c r="I2865" s="15" t="s">
        <v>1954</v>
      </c>
      <c r="J2865" s="17" t="s">
        <v>1984</v>
      </c>
      <c r="K2865" s="945"/>
      <c r="L2865" s="943"/>
      <c r="M2865" s="943"/>
    </row>
    <row r="2866" spans="1:13" s="3" customFormat="1" ht="11.25" x14ac:dyDescent="0.25">
      <c r="A2866" s="927"/>
      <c r="B2866" s="928"/>
      <c r="C2866" s="929"/>
      <c r="D2866" s="927"/>
      <c r="E2866" s="927"/>
      <c r="F2866" s="14" t="s">
        <v>1985</v>
      </c>
      <c r="G2866" s="80">
        <v>4</v>
      </c>
      <c r="H2866" s="927"/>
      <c r="I2866" s="15" t="s">
        <v>1954</v>
      </c>
      <c r="J2866" s="17" t="s">
        <v>1984</v>
      </c>
      <c r="K2866" s="945"/>
      <c r="L2866" s="943"/>
      <c r="M2866" s="943"/>
    </row>
    <row r="2867" spans="1:13" s="3" customFormat="1" ht="11.25" x14ac:dyDescent="0.25">
      <c r="A2867" s="927"/>
      <c r="B2867" s="928"/>
      <c r="C2867" s="929"/>
      <c r="D2867" s="927"/>
      <c r="E2867" s="927"/>
      <c r="F2867" s="14" t="s">
        <v>1986</v>
      </c>
      <c r="G2867" s="80">
        <v>2</v>
      </c>
      <c r="H2867" s="927"/>
      <c r="I2867" s="15" t="s">
        <v>1987</v>
      </c>
      <c r="J2867" s="17">
        <v>649208</v>
      </c>
      <c r="K2867" s="945"/>
      <c r="L2867" s="943"/>
      <c r="M2867" s="943"/>
    </row>
    <row r="2868" spans="1:13" s="3" customFormat="1" ht="11.25" x14ac:dyDescent="0.25">
      <c r="A2868" s="927"/>
      <c r="B2868" s="928"/>
      <c r="C2868" s="929"/>
      <c r="D2868" s="927"/>
      <c r="E2868" s="927"/>
      <c r="F2868" s="14" t="s">
        <v>1993</v>
      </c>
      <c r="G2868" s="80">
        <v>2</v>
      </c>
      <c r="H2868" s="927"/>
      <c r="I2868" s="15" t="s">
        <v>1118</v>
      </c>
      <c r="J2868" s="17" t="s">
        <v>1994</v>
      </c>
      <c r="K2868" s="945"/>
      <c r="L2868" s="943"/>
      <c r="M2868" s="943"/>
    </row>
    <row r="2869" spans="1:13" s="3" customFormat="1" ht="11.25" x14ac:dyDescent="0.25">
      <c r="A2869" s="927" t="s">
        <v>7517</v>
      </c>
      <c r="B2869" s="928" t="s">
        <v>1835</v>
      </c>
      <c r="C2869" s="929" t="s">
        <v>5831</v>
      </c>
      <c r="D2869" s="927" t="s">
        <v>6786</v>
      </c>
      <c r="E2869" s="927" t="s">
        <v>4715</v>
      </c>
      <c r="F2869" s="14" t="s">
        <v>4716</v>
      </c>
      <c r="G2869" s="80">
        <v>1</v>
      </c>
      <c r="H2869" s="927" t="s">
        <v>6682</v>
      </c>
      <c r="I2869" s="15" t="s">
        <v>1974</v>
      </c>
      <c r="J2869" s="17" t="s">
        <v>1975</v>
      </c>
      <c r="K2869" s="945">
        <v>1</v>
      </c>
      <c r="L2869" s="943"/>
      <c r="M2869" s="943"/>
    </row>
    <row r="2870" spans="1:13" s="3" customFormat="1" ht="11.25" x14ac:dyDescent="0.25">
      <c r="A2870" s="927"/>
      <c r="B2870" s="928"/>
      <c r="C2870" s="929"/>
      <c r="D2870" s="927"/>
      <c r="E2870" s="927"/>
      <c r="F2870" s="14" t="s">
        <v>2026</v>
      </c>
      <c r="G2870" s="80">
        <v>1</v>
      </c>
      <c r="H2870" s="927"/>
      <c r="I2870" s="15" t="s">
        <v>1954</v>
      </c>
      <c r="J2870" s="17" t="s">
        <v>1977</v>
      </c>
      <c r="K2870" s="945"/>
      <c r="L2870" s="943"/>
      <c r="M2870" s="943"/>
    </row>
    <row r="2871" spans="1:13" s="3" customFormat="1" ht="11.25" x14ac:dyDescent="0.25">
      <c r="A2871" s="927"/>
      <c r="B2871" s="928"/>
      <c r="C2871" s="929"/>
      <c r="D2871" s="927"/>
      <c r="E2871" s="927"/>
      <c r="F2871" s="14" t="s">
        <v>1956</v>
      </c>
      <c r="G2871" s="80">
        <v>1</v>
      </c>
      <c r="H2871" s="927"/>
      <c r="I2871" s="15" t="s">
        <v>1050</v>
      </c>
      <c r="J2871" s="17"/>
      <c r="K2871" s="945"/>
      <c r="L2871" s="943"/>
      <c r="M2871" s="943"/>
    </row>
    <row r="2872" spans="1:13" s="3" customFormat="1" ht="11.25" x14ac:dyDescent="0.25">
      <c r="A2872" s="927"/>
      <c r="B2872" s="928"/>
      <c r="C2872" s="929"/>
      <c r="D2872" s="927"/>
      <c r="E2872" s="927"/>
      <c r="F2872" s="14" t="s">
        <v>1956</v>
      </c>
      <c r="G2872" s="80">
        <v>1</v>
      </c>
      <c r="H2872" s="927"/>
      <c r="I2872" s="15" t="s">
        <v>1050</v>
      </c>
      <c r="J2872" s="17"/>
      <c r="K2872" s="945"/>
      <c r="L2872" s="943"/>
      <c r="M2872" s="943"/>
    </row>
    <row r="2873" spans="1:13" s="3" customFormat="1" ht="11.25" x14ac:dyDescent="0.25">
      <c r="A2873" s="927"/>
      <c r="B2873" s="928"/>
      <c r="C2873" s="929"/>
      <c r="D2873" s="927"/>
      <c r="E2873" s="927"/>
      <c r="F2873" s="14" t="s">
        <v>1978</v>
      </c>
      <c r="G2873" s="80">
        <v>1</v>
      </c>
      <c r="H2873" s="927"/>
      <c r="I2873" s="15" t="s">
        <v>1960</v>
      </c>
      <c r="J2873" s="17" t="s">
        <v>1979</v>
      </c>
      <c r="K2873" s="945"/>
      <c r="L2873" s="943"/>
      <c r="M2873" s="943"/>
    </row>
    <row r="2874" spans="1:13" s="3" customFormat="1" ht="11.25" x14ac:dyDescent="0.25">
      <c r="A2874" s="927"/>
      <c r="B2874" s="928"/>
      <c r="C2874" s="929"/>
      <c r="D2874" s="927"/>
      <c r="E2874" s="927"/>
      <c r="F2874" s="14" t="s">
        <v>1956</v>
      </c>
      <c r="G2874" s="80">
        <v>1</v>
      </c>
      <c r="H2874" s="927"/>
      <c r="I2874" s="15" t="s">
        <v>1050</v>
      </c>
      <c r="J2874" s="17"/>
      <c r="K2874" s="945"/>
      <c r="L2874" s="943"/>
      <c r="M2874" s="943"/>
    </row>
    <row r="2875" spans="1:13" s="3" customFormat="1" ht="11.25" x14ac:dyDescent="0.25">
      <c r="A2875" s="927"/>
      <c r="B2875" s="928"/>
      <c r="C2875" s="929"/>
      <c r="D2875" s="927"/>
      <c r="E2875" s="927"/>
      <c r="F2875" s="14" t="s">
        <v>1980</v>
      </c>
      <c r="G2875" s="80">
        <v>1</v>
      </c>
      <c r="H2875" s="927"/>
      <c r="I2875" s="15" t="s">
        <v>1981</v>
      </c>
      <c r="J2875" s="17" t="s">
        <v>1982</v>
      </c>
      <c r="K2875" s="945"/>
      <c r="L2875" s="943"/>
      <c r="M2875" s="943"/>
    </row>
    <row r="2876" spans="1:13" s="3" customFormat="1" ht="11.25" x14ac:dyDescent="0.25">
      <c r="A2876" s="927"/>
      <c r="B2876" s="928"/>
      <c r="C2876" s="929"/>
      <c r="D2876" s="927"/>
      <c r="E2876" s="927"/>
      <c r="F2876" s="14" t="s">
        <v>1983</v>
      </c>
      <c r="G2876" s="80">
        <v>15</v>
      </c>
      <c r="H2876" s="927"/>
      <c r="I2876" s="15" t="s">
        <v>1954</v>
      </c>
      <c r="J2876" s="17" t="s">
        <v>1984</v>
      </c>
      <c r="K2876" s="945"/>
      <c r="L2876" s="943"/>
      <c r="M2876" s="943"/>
    </row>
    <row r="2877" spans="1:13" s="3" customFormat="1" ht="11.25" x14ac:dyDescent="0.25">
      <c r="A2877" s="927"/>
      <c r="B2877" s="928"/>
      <c r="C2877" s="929"/>
      <c r="D2877" s="927"/>
      <c r="E2877" s="927"/>
      <c r="F2877" s="14" t="s">
        <v>2009</v>
      </c>
      <c r="G2877" s="80">
        <v>3</v>
      </c>
      <c r="H2877" s="927"/>
      <c r="I2877" s="15" t="s">
        <v>1954</v>
      </c>
      <c r="J2877" s="17" t="s">
        <v>1991</v>
      </c>
      <c r="K2877" s="945"/>
      <c r="L2877" s="943"/>
      <c r="M2877" s="943"/>
    </row>
    <row r="2878" spans="1:13" s="3" customFormat="1" ht="11.25" x14ac:dyDescent="0.25">
      <c r="A2878" s="927"/>
      <c r="B2878" s="928"/>
      <c r="C2878" s="929"/>
      <c r="D2878" s="927"/>
      <c r="E2878" s="927"/>
      <c r="F2878" s="14" t="s">
        <v>1990</v>
      </c>
      <c r="G2878" s="80">
        <v>4</v>
      </c>
      <c r="H2878" s="927"/>
      <c r="I2878" s="15" t="s">
        <v>1954</v>
      </c>
      <c r="J2878" s="17" t="s">
        <v>1991</v>
      </c>
      <c r="K2878" s="945"/>
      <c r="L2878" s="943"/>
      <c r="M2878" s="943"/>
    </row>
    <row r="2879" spans="1:13" s="3" customFormat="1" ht="11.25" x14ac:dyDescent="0.25">
      <c r="A2879" s="927"/>
      <c r="B2879" s="928"/>
      <c r="C2879" s="929"/>
      <c r="D2879" s="927"/>
      <c r="E2879" s="927"/>
      <c r="F2879" s="14" t="s">
        <v>1992</v>
      </c>
      <c r="G2879" s="80">
        <v>4</v>
      </c>
      <c r="H2879" s="927"/>
      <c r="I2879" s="15" t="s">
        <v>1954</v>
      </c>
      <c r="J2879" s="17" t="s">
        <v>1984</v>
      </c>
      <c r="K2879" s="945"/>
      <c r="L2879" s="943"/>
      <c r="M2879" s="943"/>
    </row>
    <row r="2880" spans="1:13" s="3" customFormat="1" ht="11.25" x14ac:dyDescent="0.25">
      <c r="A2880" s="927"/>
      <c r="B2880" s="928"/>
      <c r="C2880" s="929"/>
      <c r="D2880" s="927"/>
      <c r="E2880" s="927"/>
      <c r="F2880" s="14" t="s">
        <v>1985</v>
      </c>
      <c r="G2880" s="80">
        <v>33</v>
      </c>
      <c r="H2880" s="927"/>
      <c r="I2880" s="15" t="s">
        <v>1954</v>
      </c>
      <c r="J2880" s="17" t="s">
        <v>1984</v>
      </c>
      <c r="K2880" s="945"/>
      <c r="L2880" s="943"/>
      <c r="M2880" s="943"/>
    </row>
    <row r="2881" spans="1:13" s="3" customFormat="1" ht="11.25" x14ac:dyDescent="0.25">
      <c r="A2881" s="927"/>
      <c r="B2881" s="928"/>
      <c r="C2881" s="929"/>
      <c r="D2881" s="927"/>
      <c r="E2881" s="927"/>
      <c r="F2881" s="14" t="s">
        <v>1986</v>
      </c>
      <c r="G2881" s="80">
        <v>2</v>
      </c>
      <c r="H2881" s="927"/>
      <c r="I2881" s="15" t="s">
        <v>1987</v>
      </c>
      <c r="J2881" s="17">
        <v>649208</v>
      </c>
      <c r="K2881" s="945"/>
      <c r="L2881" s="943"/>
      <c r="M2881" s="943"/>
    </row>
    <row r="2882" spans="1:13" s="3" customFormat="1" ht="11.25" x14ac:dyDescent="0.25">
      <c r="A2882" s="927" t="s">
        <v>7518</v>
      </c>
      <c r="B2882" s="928" t="s">
        <v>1835</v>
      </c>
      <c r="C2882" s="929" t="s">
        <v>5831</v>
      </c>
      <c r="D2882" s="927" t="s">
        <v>6786</v>
      </c>
      <c r="E2882" s="927" t="s">
        <v>4715</v>
      </c>
      <c r="F2882" s="14" t="s">
        <v>4717</v>
      </c>
      <c r="G2882" s="80">
        <v>1</v>
      </c>
      <c r="H2882" s="927" t="s">
        <v>6682</v>
      </c>
      <c r="I2882" s="15" t="s">
        <v>1974</v>
      </c>
      <c r="J2882" s="17" t="s">
        <v>1975</v>
      </c>
      <c r="K2882" s="945">
        <v>1</v>
      </c>
      <c r="L2882" s="943"/>
      <c r="M2882" s="943"/>
    </row>
    <row r="2883" spans="1:13" s="3" customFormat="1" ht="11.25" x14ac:dyDescent="0.25">
      <c r="A2883" s="927"/>
      <c r="B2883" s="928"/>
      <c r="C2883" s="929"/>
      <c r="D2883" s="927"/>
      <c r="E2883" s="927"/>
      <c r="F2883" s="14" t="s">
        <v>2022</v>
      </c>
      <c r="G2883" s="80">
        <v>1</v>
      </c>
      <c r="H2883" s="927"/>
      <c r="I2883" s="15" t="s">
        <v>1954</v>
      </c>
      <c r="J2883" s="17" t="s">
        <v>1977</v>
      </c>
      <c r="K2883" s="945"/>
      <c r="L2883" s="943"/>
      <c r="M2883" s="943"/>
    </row>
    <row r="2884" spans="1:13" s="3" customFormat="1" ht="11.25" x14ac:dyDescent="0.25">
      <c r="A2884" s="927"/>
      <c r="B2884" s="928"/>
      <c r="C2884" s="929"/>
      <c r="D2884" s="927"/>
      <c r="E2884" s="927"/>
      <c r="F2884" s="14" t="s">
        <v>1956</v>
      </c>
      <c r="G2884" s="80">
        <v>1</v>
      </c>
      <c r="H2884" s="927"/>
      <c r="I2884" s="15" t="s">
        <v>1050</v>
      </c>
      <c r="J2884" s="17"/>
      <c r="K2884" s="945"/>
      <c r="L2884" s="943"/>
      <c r="M2884" s="943"/>
    </row>
    <row r="2885" spans="1:13" s="3" customFormat="1" ht="11.25" x14ac:dyDescent="0.25">
      <c r="A2885" s="927"/>
      <c r="B2885" s="928"/>
      <c r="C2885" s="929"/>
      <c r="D2885" s="927"/>
      <c r="E2885" s="927"/>
      <c r="F2885" s="14" t="s">
        <v>1978</v>
      </c>
      <c r="G2885" s="80">
        <v>1</v>
      </c>
      <c r="H2885" s="927"/>
      <c r="I2885" s="15" t="s">
        <v>1960</v>
      </c>
      <c r="J2885" s="17" t="s">
        <v>1979</v>
      </c>
      <c r="K2885" s="945"/>
      <c r="L2885" s="943"/>
      <c r="M2885" s="943"/>
    </row>
    <row r="2886" spans="1:13" s="3" customFormat="1" ht="11.25" x14ac:dyDescent="0.25">
      <c r="A2886" s="927"/>
      <c r="B2886" s="928"/>
      <c r="C2886" s="929"/>
      <c r="D2886" s="927"/>
      <c r="E2886" s="927"/>
      <c r="F2886" s="14" t="s">
        <v>1956</v>
      </c>
      <c r="G2886" s="80">
        <v>1</v>
      </c>
      <c r="H2886" s="927"/>
      <c r="I2886" s="15" t="s">
        <v>1050</v>
      </c>
      <c r="J2886" s="17"/>
      <c r="K2886" s="945"/>
      <c r="L2886" s="943"/>
      <c r="M2886" s="943"/>
    </row>
    <row r="2887" spans="1:13" s="3" customFormat="1" ht="11.25" x14ac:dyDescent="0.25">
      <c r="A2887" s="927"/>
      <c r="B2887" s="928"/>
      <c r="C2887" s="929"/>
      <c r="D2887" s="927"/>
      <c r="E2887" s="927"/>
      <c r="F2887" s="14" t="s">
        <v>1980</v>
      </c>
      <c r="G2887" s="80">
        <v>1</v>
      </c>
      <c r="H2887" s="927"/>
      <c r="I2887" s="15" t="s">
        <v>1981</v>
      </c>
      <c r="J2887" s="17" t="s">
        <v>1982</v>
      </c>
      <c r="K2887" s="945"/>
      <c r="L2887" s="943"/>
      <c r="M2887" s="943"/>
    </row>
    <row r="2888" spans="1:13" s="3" customFormat="1" ht="11.25" x14ac:dyDescent="0.25">
      <c r="A2888" s="927"/>
      <c r="B2888" s="928"/>
      <c r="C2888" s="929"/>
      <c r="D2888" s="927"/>
      <c r="E2888" s="927"/>
      <c r="F2888" s="14" t="s">
        <v>1989</v>
      </c>
      <c r="G2888" s="80">
        <v>1</v>
      </c>
      <c r="H2888" s="927"/>
      <c r="I2888" s="15" t="s">
        <v>1987</v>
      </c>
      <c r="J2888" s="17">
        <v>684064</v>
      </c>
      <c r="K2888" s="945"/>
      <c r="L2888" s="943"/>
      <c r="M2888" s="943"/>
    </row>
    <row r="2889" spans="1:13" s="3" customFormat="1" ht="11.25" x14ac:dyDescent="0.25">
      <c r="A2889" s="927"/>
      <c r="B2889" s="928"/>
      <c r="C2889" s="929"/>
      <c r="D2889" s="927"/>
      <c r="E2889" s="927"/>
      <c r="F2889" s="14" t="s">
        <v>1983</v>
      </c>
      <c r="G2889" s="80">
        <v>16</v>
      </c>
      <c r="H2889" s="927"/>
      <c r="I2889" s="15" t="s">
        <v>1954</v>
      </c>
      <c r="J2889" s="17" t="s">
        <v>1984</v>
      </c>
      <c r="K2889" s="945"/>
      <c r="L2889" s="943"/>
      <c r="M2889" s="943"/>
    </row>
    <row r="2890" spans="1:13" s="3" customFormat="1" ht="11.25" x14ac:dyDescent="0.25">
      <c r="A2890" s="927"/>
      <c r="B2890" s="928"/>
      <c r="C2890" s="929"/>
      <c r="D2890" s="927"/>
      <c r="E2890" s="927"/>
      <c r="F2890" s="14" t="s">
        <v>2009</v>
      </c>
      <c r="G2890" s="80">
        <v>2</v>
      </c>
      <c r="H2890" s="927"/>
      <c r="I2890" s="15" t="s">
        <v>1954</v>
      </c>
      <c r="J2890" s="17" t="s">
        <v>1991</v>
      </c>
      <c r="K2890" s="945"/>
      <c r="L2890" s="943"/>
      <c r="M2890" s="943"/>
    </row>
    <row r="2891" spans="1:13" s="3" customFormat="1" ht="11.25" x14ac:dyDescent="0.25">
      <c r="A2891" s="927"/>
      <c r="B2891" s="928"/>
      <c r="C2891" s="929"/>
      <c r="D2891" s="927"/>
      <c r="E2891" s="927"/>
      <c r="F2891" s="14" t="s">
        <v>1985</v>
      </c>
      <c r="G2891" s="80">
        <v>21</v>
      </c>
      <c r="H2891" s="927"/>
      <c r="I2891" s="15" t="s">
        <v>1954</v>
      </c>
      <c r="J2891" s="17" t="s">
        <v>1984</v>
      </c>
      <c r="K2891" s="945"/>
      <c r="L2891" s="943"/>
      <c r="M2891" s="943"/>
    </row>
    <row r="2892" spans="1:13" s="3" customFormat="1" ht="11.25" x14ac:dyDescent="0.25">
      <c r="A2892" s="927"/>
      <c r="B2892" s="928"/>
      <c r="C2892" s="929"/>
      <c r="D2892" s="927"/>
      <c r="E2892" s="927"/>
      <c r="F2892" s="14" t="s">
        <v>1986</v>
      </c>
      <c r="G2892" s="80">
        <v>2</v>
      </c>
      <c r="H2892" s="927"/>
      <c r="I2892" s="15" t="s">
        <v>1987</v>
      </c>
      <c r="J2892" s="17">
        <v>649208</v>
      </c>
      <c r="K2892" s="945"/>
      <c r="L2892" s="943"/>
      <c r="M2892" s="943"/>
    </row>
    <row r="2893" spans="1:13" s="3" customFormat="1" ht="11.25" x14ac:dyDescent="0.25">
      <c r="A2893" s="927"/>
      <c r="B2893" s="928"/>
      <c r="C2893" s="929"/>
      <c r="D2893" s="927"/>
      <c r="E2893" s="927"/>
      <c r="F2893" s="14" t="s">
        <v>1993</v>
      </c>
      <c r="G2893" s="80">
        <v>2</v>
      </c>
      <c r="H2893" s="927"/>
      <c r="I2893" s="15" t="s">
        <v>1118</v>
      </c>
      <c r="J2893" s="17" t="s">
        <v>1994</v>
      </c>
      <c r="K2893" s="945"/>
      <c r="L2893" s="943"/>
      <c r="M2893" s="943"/>
    </row>
    <row r="2894" spans="1:13" s="3" customFormat="1" ht="11.25" x14ac:dyDescent="0.25">
      <c r="A2894" s="927" t="s">
        <v>7519</v>
      </c>
      <c r="B2894" s="928" t="s">
        <v>1835</v>
      </c>
      <c r="C2894" s="929" t="s">
        <v>5831</v>
      </c>
      <c r="D2894" s="927" t="s">
        <v>6786</v>
      </c>
      <c r="E2894" s="927" t="s">
        <v>4718</v>
      </c>
      <c r="F2894" s="14" t="s">
        <v>4719</v>
      </c>
      <c r="G2894" s="80">
        <v>1</v>
      </c>
      <c r="H2894" s="927" t="s">
        <v>6682</v>
      </c>
      <c r="I2894" s="15" t="s">
        <v>1974</v>
      </c>
      <c r="J2894" s="17" t="s">
        <v>1975</v>
      </c>
      <c r="K2894" s="945">
        <v>1</v>
      </c>
      <c r="L2894" s="943"/>
      <c r="M2894" s="943"/>
    </row>
    <row r="2895" spans="1:13" s="3" customFormat="1" ht="11.25" x14ac:dyDescent="0.25">
      <c r="A2895" s="927"/>
      <c r="B2895" s="928"/>
      <c r="C2895" s="929"/>
      <c r="D2895" s="927"/>
      <c r="E2895" s="927"/>
      <c r="F2895" s="14" t="s">
        <v>2026</v>
      </c>
      <c r="G2895" s="80">
        <v>1</v>
      </c>
      <c r="H2895" s="927"/>
      <c r="I2895" s="15" t="s">
        <v>1954</v>
      </c>
      <c r="J2895" s="17" t="s">
        <v>1977</v>
      </c>
      <c r="K2895" s="945"/>
      <c r="L2895" s="943"/>
      <c r="M2895" s="943"/>
    </row>
    <row r="2896" spans="1:13" s="3" customFormat="1" ht="11.25" x14ac:dyDescent="0.25">
      <c r="A2896" s="927"/>
      <c r="B2896" s="928"/>
      <c r="C2896" s="929"/>
      <c r="D2896" s="927"/>
      <c r="E2896" s="927"/>
      <c r="F2896" s="14" t="s">
        <v>1956</v>
      </c>
      <c r="G2896" s="80">
        <v>1</v>
      </c>
      <c r="H2896" s="927"/>
      <c r="I2896" s="15" t="s">
        <v>1050</v>
      </c>
      <c r="J2896" s="17"/>
      <c r="K2896" s="945"/>
      <c r="L2896" s="943"/>
      <c r="M2896" s="943"/>
    </row>
    <row r="2897" spans="1:13" s="3" customFormat="1" ht="11.25" x14ac:dyDescent="0.25">
      <c r="A2897" s="927"/>
      <c r="B2897" s="928"/>
      <c r="C2897" s="929"/>
      <c r="D2897" s="927"/>
      <c r="E2897" s="927"/>
      <c r="F2897" s="14" t="s">
        <v>1956</v>
      </c>
      <c r="G2897" s="80">
        <v>1</v>
      </c>
      <c r="H2897" s="927"/>
      <c r="I2897" s="15" t="s">
        <v>1050</v>
      </c>
      <c r="J2897" s="17"/>
      <c r="K2897" s="945"/>
      <c r="L2897" s="943"/>
      <c r="M2897" s="943"/>
    </row>
    <row r="2898" spans="1:13" s="3" customFormat="1" ht="11.25" x14ac:dyDescent="0.25">
      <c r="A2898" s="927"/>
      <c r="B2898" s="928"/>
      <c r="C2898" s="929"/>
      <c r="D2898" s="927"/>
      <c r="E2898" s="927"/>
      <c r="F2898" s="14" t="s">
        <v>1978</v>
      </c>
      <c r="G2898" s="80">
        <v>1</v>
      </c>
      <c r="H2898" s="927"/>
      <c r="I2898" s="15" t="s">
        <v>1960</v>
      </c>
      <c r="J2898" s="17" t="s">
        <v>1979</v>
      </c>
      <c r="K2898" s="945"/>
      <c r="L2898" s="943"/>
      <c r="M2898" s="943"/>
    </row>
    <row r="2899" spans="1:13" s="3" customFormat="1" ht="11.25" x14ac:dyDescent="0.25">
      <c r="A2899" s="927"/>
      <c r="B2899" s="928"/>
      <c r="C2899" s="929"/>
      <c r="D2899" s="927"/>
      <c r="E2899" s="927"/>
      <c r="F2899" s="14" t="s">
        <v>1956</v>
      </c>
      <c r="G2899" s="80">
        <v>1</v>
      </c>
      <c r="H2899" s="927"/>
      <c r="I2899" s="15" t="s">
        <v>1050</v>
      </c>
      <c r="J2899" s="17"/>
      <c r="K2899" s="945"/>
      <c r="L2899" s="943"/>
      <c r="M2899" s="943"/>
    </row>
    <row r="2900" spans="1:13" s="3" customFormat="1" ht="11.25" x14ac:dyDescent="0.25">
      <c r="A2900" s="927"/>
      <c r="B2900" s="928"/>
      <c r="C2900" s="929"/>
      <c r="D2900" s="927"/>
      <c r="E2900" s="927"/>
      <c r="F2900" s="14" t="s">
        <v>1980</v>
      </c>
      <c r="G2900" s="80">
        <v>1</v>
      </c>
      <c r="H2900" s="927"/>
      <c r="I2900" s="15" t="s">
        <v>1981</v>
      </c>
      <c r="J2900" s="17" t="s">
        <v>1982</v>
      </c>
      <c r="K2900" s="945"/>
      <c r="L2900" s="943"/>
      <c r="M2900" s="943"/>
    </row>
    <row r="2901" spans="1:13" s="3" customFormat="1" ht="11.25" x14ac:dyDescent="0.25">
      <c r="A2901" s="927"/>
      <c r="B2901" s="928"/>
      <c r="C2901" s="929"/>
      <c r="D2901" s="927"/>
      <c r="E2901" s="927"/>
      <c r="F2901" s="14" t="s">
        <v>1983</v>
      </c>
      <c r="G2901" s="80">
        <v>13</v>
      </c>
      <c r="H2901" s="927"/>
      <c r="I2901" s="15" t="s">
        <v>1954</v>
      </c>
      <c r="J2901" s="17" t="s">
        <v>1984</v>
      </c>
      <c r="K2901" s="945"/>
      <c r="L2901" s="943"/>
      <c r="M2901" s="943"/>
    </row>
    <row r="2902" spans="1:13" s="3" customFormat="1" ht="11.25" x14ac:dyDescent="0.25">
      <c r="A2902" s="927"/>
      <c r="B2902" s="928"/>
      <c r="C2902" s="929"/>
      <c r="D2902" s="927"/>
      <c r="E2902" s="927"/>
      <c r="F2902" s="14" t="s">
        <v>1990</v>
      </c>
      <c r="G2902" s="80">
        <v>2</v>
      </c>
      <c r="H2902" s="927"/>
      <c r="I2902" s="15" t="s">
        <v>1954</v>
      </c>
      <c r="J2902" s="17" t="s">
        <v>1991</v>
      </c>
      <c r="K2902" s="945"/>
      <c r="L2902" s="943"/>
      <c r="M2902" s="943"/>
    </row>
    <row r="2903" spans="1:13" s="3" customFormat="1" ht="11.25" x14ac:dyDescent="0.25">
      <c r="A2903" s="927"/>
      <c r="B2903" s="928"/>
      <c r="C2903" s="929"/>
      <c r="D2903" s="927"/>
      <c r="E2903" s="927"/>
      <c r="F2903" s="14" t="s">
        <v>1992</v>
      </c>
      <c r="G2903" s="80">
        <v>2</v>
      </c>
      <c r="H2903" s="927"/>
      <c r="I2903" s="15" t="s">
        <v>1954</v>
      </c>
      <c r="J2903" s="17" t="s">
        <v>1984</v>
      </c>
      <c r="K2903" s="945"/>
      <c r="L2903" s="943"/>
      <c r="M2903" s="943"/>
    </row>
    <row r="2904" spans="1:13" s="3" customFormat="1" ht="11.25" x14ac:dyDescent="0.25">
      <c r="A2904" s="927"/>
      <c r="B2904" s="928"/>
      <c r="C2904" s="929"/>
      <c r="D2904" s="927"/>
      <c r="E2904" s="927"/>
      <c r="F2904" s="14" t="s">
        <v>1985</v>
      </c>
      <c r="G2904" s="80">
        <v>10</v>
      </c>
      <c r="H2904" s="927"/>
      <c r="I2904" s="15" t="s">
        <v>1954</v>
      </c>
      <c r="J2904" s="17" t="s">
        <v>1984</v>
      </c>
      <c r="K2904" s="945"/>
      <c r="L2904" s="943"/>
      <c r="M2904" s="943"/>
    </row>
    <row r="2905" spans="1:13" s="3" customFormat="1" ht="11.25" x14ac:dyDescent="0.25">
      <c r="A2905" s="927"/>
      <c r="B2905" s="928"/>
      <c r="C2905" s="929"/>
      <c r="D2905" s="927"/>
      <c r="E2905" s="927"/>
      <c r="F2905" s="14" t="s">
        <v>1986</v>
      </c>
      <c r="G2905" s="80">
        <v>1</v>
      </c>
      <c r="H2905" s="927"/>
      <c r="I2905" s="15" t="s">
        <v>1987</v>
      </c>
      <c r="J2905" s="17">
        <v>649208</v>
      </c>
      <c r="K2905" s="945"/>
      <c r="L2905" s="943"/>
      <c r="M2905" s="943"/>
    </row>
    <row r="2906" spans="1:13" s="3" customFormat="1" ht="11.25" x14ac:dyDescent="0.25">
      <c r="A2906" s="927" t="s">
        <v>7520</v>
      </c>
      <c r="B2906" s="928" t="s">
        <v>1835</v>
      </c>
      <c r="C2906" s="929" t="s">
        <v>5831</v>
      </c>
      <c r="D2906" s="927" t="s">
        <v>6786</v>
      </c>
      <c r="E2906" s="927" t="s">
        <v>4718</v>
      </c>
      <c r="F2906" s="14" t="s">
        <v>4720</v>
      </c>
      <c r="G2906" s="80">
        <v>1</v>
      </c>
      <c r="H2906" s="927" t="s">
        <v>6682</v>
      </c>
      <c r="I2906" s="15" t="s">
        <v>1974</v>
      </c>
      <c r="J2906" s="17" t="s">
        <v>1975</v>
      </c>
      <c r="K2906" s="945">
        <v>1</v>
      </c>
      <c r="L2906" s="943"/>
      <c r="M2906" s="943"/>
    </row>
    <row r="2907" spans="1:13" s="3" customFormat="1" ht="11.25" x14ac:dyDescent="0.25">
      <c r="A2907" s="927"/>
      <c r="B2907" s="928"/>
      <c r="C2907" s="929"/>
      <c r="D2907" s="927"/>
      <c r="E2907" s="927"/>
      <c r="F2907" s="14" t="s">
        <v>2022</v>
      </c>
      <c r="G2907" s="80">
        <v>1</v>
      </c>
      <c r="H2907" s="927"/>
      <c r="I2907" s="15" t="s">
        <v>1954</v>
      </c>
      <c r="J2907" s="17" t="s">
        <v>1977</v>
      </c>
      <c r="K2907" s="945"/>
      <c r="L2907" s="943"/>
      <c r="M2907" s="943"/>
    </row>
    <row r="2908" spans="1:13" s="3" customFormat="1" ht="11.25" x14ac:dyDescent="0.25">
      <c r="A2908" s="927"/>
      <c r="B2908" s="928"/>
      <c r="C2908" s="929"/>
      <c r="D2908" s="927"/>
      <c r="E2908" s="927"/>
      <c r="F2908" s="14" t="s">
        <v>1956</v>
      </c>
      <c r="G2908" s="80">
        <v>1</v>
      </c>
      <c r="H2908" s="927"/>
      <c r="I2908" s="15" t="s">
        <v>1050</v>
      </c>
      <c r="J2908" s="17"/>
      <c r="K2908" s="945"/>
      <c r="L2908" s="943"/>
      <c r="M2908" s="943"/>
    </row>
    <row r="2909" spans="1:13" s="3" customFormat="1" ht="11.25" x14ac:dyDescent="0.25">
      <c r="A2909" s="927"/>
      <c r="B2909" s="928"/>
      <c r="C2909" s="929"/>
      <c r="D2909" s="927"/>
      <c r="E2909" s="927"/>
      <c r="F2909" s="14" t="s">
        <v>1978</v>
      </c>
      <c r="G2909" s="80">
        <v>1</v>
      </c>
      <c r="H2909" s="927"/>
      <c r="I2909" s="15" t="s">
        <v>1960</v>
      </c>
      <c r="J2909" s="17" t="s">
        <v>1979</v>
      </c>
      <c r="K2909" s="945"/>
      <c r="L2909" s="943"/>
      <c r="M2909" s="943"/>
    </row>
    <row r="2910" spans="1:13" s="3" customFormat="1" ht="11.25" x14ac:dyDescent="0.25">
      <c r="A2910" s="927"/>
      <c r="B2910" s="928"/>
      <c r="C2910" s="929"/>
      <c r="D2910" s="927"/>
      <c r="E2910" s="927"/>
      <c r="F2910" s="14" t="s">
        <v>1956</v>
      </c>
      <c r="G2910" s="80">
        <v>1</v>
      </c>
      <c r="H2910" s="927"/>
      <c r="I2910" s="15" t="s">
        <v>1050</v>
      </c>
      <c r="J2910" s="17"/>
      <c r="K2910" s="945"/>
      <c r="L2910" s="943"/>
      <c r="M2910" s="943"/>
    </row>
    <row r="2911" spans="1:13" s="3" customFormat="1" ht="11.25" x14ac:dyDescent="0.25">
      <c r="A2911" s="927"/>
      <c r="B2911" s="928"/>
      <c r="C2911" s="929"/>
      <c r="D2911" s="927"/>
      <c r="E2911" s="927"/>
      <c r="F2911" s="14" t="s">
        <v>1980</v>
      </c>
      <c r="G2911" s="80">
        <v>1</v>
      </c>
      <c r="H2911" s="927"/>
      <c r="I2911" s="15" t="s">
        <v>1981</v>
      </c>
      <c r="J2911" s="17" t="s">
        <v>1982</v>
      </c>
      <c r="K2911" s="945"/>
      <c r="L2911" s="943"/>
      <c r="M2911" s="943"/>
    </row>
    <row r="2912" spans="1:13" s="3" customFormat="1" ht="11.25" x14ac:dyDescent="0.25">
      <c r="A2912" s="927"/>
      <c r="B2912" s="928"/>
      <c r="C2912" s="929"/>
      <c r="D2912" s="927"/>
      <c r="E2912" s="927"/>
      <c r="F2912" s="14" t="s">
        <v>1989</v>
      </c>
      <c r="G2912" s="80">
        <v>1</v>
      </c>
      <c r="H2912" s="927"/>
      <c r="I2912" s="15" t="s">
        <v>1987</v>
      </c>
      <c r="J2912" s="17">
        <v>684064</v>
      </c>
      <c r="K2912" s="945"/>
      <c r="L2912" s="943"/>
      <c r="M2912" s="943"/>
    </row>
    <row r="2913" spans="1:13" s="3" customFormat="1" ht="11.25" x14ac:dyDescent="0.25">
      <c r="A2913" s="927"/>
      <c r="B2913" s="928"/>
      <c r="C2913" s="929"/>
      <c r="D2913" s="927"/>
      <c r="E2913" s="927"/>
      <c r="F2913" s="14" t="s">
        <v>1983</v>
      </c>
      <c r="G2913" s="80">
        <v>13</v>
      </c>
      <c r="H2913" s="927"/>
      <c r="I2913" s="15" t="s">
        <v>1954</v>
      </c>
      <c r="J2913" s="17" t="s">
        <v>1984</v>
      </c>
      <c r="K2913" s="945"/>
      <c r="L2913" s="943"/>
      <c r="M2913" s="943"/>
    </row>
    <row r="2914" spans="1:13" s="3" customFormat="1" ht="11.25" x14ac:dyDescent="0.25">
      <c r="A2914" s="927"/>
      <c r="B2914" s="928"/>
      <c r="C2914" s="929"/>
      <c r="D2914" s="927"/>
      <c r="E2914" s="927"/>
      <c r="F2914" s="14" t="s">
        <v>1985</v>
      </c>
      <c r="G2914" s="80">
        <v>7</v>
      </c>
      <c r="H2914" s="927"/>
      <c r="I2914" s="15" t="s">
        <v>1954</v>
      </c>
      <c r="J2914" s="17" t="s">
        <v>1984</v>
      </c>
      <c r="K2914" s="945"/>
      <c r="L2914" s="943"/>
      <c r="M2914" s="943"/>
    </row>
    <row r="2915" spans="1:13" s="3" customFormat="1" ht="11.25" x14ac:dyDescent="0.25">
      <c r="A2915" s="927"/>
      <c r="B2915" s="928"/>
      <c r="C2915" s="929"/>
      <c r="D2915" s="927"/>
      <c r="E2915" s="927"/>
      <c r="F2915" s="14" t="s">
        <v>1986</v>
      </c>
      <c r="G2915" s="80">
        <v>2</v>
      </c>
      <c r="H2915" s="927"/>
      <c r="I2915" s="15" t="s">
        <v>1987</v>
      </c>
      <c r="J2915" s="17">
        <v>649208</v>
      </c>
      <c r="K2915" s="945"/>
      <c r="L2915" s="943"/>
      <c r="M2915" s="943"/>
    </row>
    <row r="2916" spans="1:13" s="3" customFormat="1" ht="11.25" x14ac:dyDescent="0.25">
      <c r="A2916" s="927"/>
      <c r="B2916" s="928"/>
      <c r="C2916" s="929"/>
      <c r="D2916" s="927"/>
      <c r="E2916" s="927"/>
      <c r="F2916" s="14" t="s">
        <v>1993</v>
      </c>
      <c r="G2916" s="80">
        <v>2</v>
      </c>
      <c r="H2916" s="927"/>
      <c r="I2916" s="15" t="s">
        <v>1118</v>
      </c>
      <c r="J2916" s="17" t="s">
        <v>1994</v>
      </c>
      <c r="K2916" s="945"/>
      <c r="L2916" s="943"/>
      <c r="M2916" s="943"/>
    </row>
    <row r="2917" spans="1:13" s="3" customFormat="1" ht="11.25" x14ac:dyDescent="0.25">
      <c r="A2917" s="927" t="s">
        <v>7521</v>
      </c>
      <c r="B2917" s="928" t="s">
        <v>1835</v>
      </c>
      <c r="C2917" s="929" t="s">
        <v>5831</v>
      </c>
      <c r="D2917" s="927" t="s">
        <v>6786</v>
      </c>
      <c r="E2917" s="927" t="s">
        <v>4721</v>
      </c>
      <c r="F2917" s="14" t="s">
        <v>4722</v>
      </c>
      <c r="G2917" s="80">
        <v>1</v>
      </c>
      <c r="H2917" s="927" t="s">
        <v>6682</v>
      </c>
      <c r="I2917" s="15" t="s">
        <v>1974</v>
      </c>
      <c r="J2917" s="17" t="s">
        <v>1975</v>
      </c>
      <c r="K2917" s="945">
        <v>1</v>
      </c>
      <c r="L2917" s="943"/>
      <c r="M2917" s="943"/>
    </row>
    <row r="2918" spans="1:13" s="3" customFormat="1" ht="11.25" x14ac:dyDescent="0.25">
      <c r="A2918" s="927"/>
      <c r="B2918" s="928"/>
      <c r="C2918" s="929"/>
      <c r="D2918" s="927"/>
      <c r="E2918" s="927"/>
      <c r="F2918" s="14" t="s">
        <v>2026</v>
      </c>
      <c r="G2918" s="80">
        <v>1</v>
      </c>
      <c r="H2918" s="927"/>
      <c r="I2918" s="15" t="s">
        <v>1954</v>
      </c>
      <c r="J2918" s="17" t="s">
        <v>1977</v>
      </c>
      <c r="K2918" s="945"/>
      <c r="L2918" s="943"/>
      <c r="M2918" s="943"/>
    </row>
    <row r="2919" spans="1:13" s="3" customFormat="1" ht="11.25" x14ac:dyDescent="0.25">
      <c r="A2919" s="927"/>
      <c r="B2919" s="928"/>
      <c r="C2919" s="929"/>
      <c r="D2919" s="927"/>
      <c r="E2919" s="927"/>
      <c r="F2919" s="14" t="s">
        <v>1956</v>
      </c>
      <c r="G2919" s="80">
        <v>1</v>
      </c>
      <c r="H2919" s="927"/>
      <c r="I2919" s="15" t="s">
        <v>1050</v>
      </c>
      <c r="J2919" s="17"/>
      <c r="K2919" s="945"/>
      <c r="L2919" s="943"/>
      <c r="M2919" s="943"/>
    </row>
    <row r="2920" spans="1:13" s="3" customFormat="1" ht="11.25" x14ac:dyDescent="0.25">
      <c r="A2920" s="927"/>
      <c r="B2920" s="928"/>
      <c r="C2920" s="929"/>
      <c r="D2920" s="927"/>
      <c r="E2920" s="927"/>
      <c r="F2920" s="14" t="s">
        <v>1978</v>
      </c>
      <c r="G2920" s="80">
        <v>1</v>
      </c>
      <c r="H2920" s="927"/>
      <c r="I2920" s="15" t="s">
        <v>1960</v>
      </c>
      <c r="J2920" s="17" t="s">
        <v>1979</v>
      </c>
      <c r="K2920" s="945"/>
      <c r="L2920" s="943"/>
      <c r="M2920" s="943"/>
    </row>
    <row r="2921" spans="1:13" s="3" customFormat="1" ht="11.25" x14ac:dyDescent="0.25">
      <c r="A2921" s="927"/>
      <c r="B2921" s="928"/>
      <c r="C2921" s="929"/>
      <c r="D2921" s="927"/>
      <c r="E2921" s="927"/>
      <c r="F2921" s="14" t="s">
        <v>1956</v>
      </c>
      <c r="G2921" s="80">
        <v>1</v>
      </c>
      <c r="H2921" s="927"/>
      <c r="I2921" s="15" t="s">
        <v>1050</v>
      </c>
      <c r="J2921" s="17"/>
      <c r="K2921" s="945"/>
      <c r="L2921" s="943"/>
      <c r="M2921" s="943"/>
    </row>
    <row r="2922" spans="1:13" s="3" customFormat="1" ht="11.25" x14ac:dyDescent="0.25">
      <c r="A2922" s="927"/>
      <c r="B2922" s="928"/>
      <c r="C2922" s="929"/>
      <c r="D2922" s="927"/>
      <c r="E2922" s="927"/>
      <c r="F2922" s="14" t="s">
        <v>2005</v>
      </c>
      <c r="G2922" s="80">
        <v>1</v>
      </c>
      <c r="H2922" s="927"/>
      <c r="I2922" s="15" t="s">
        <v>2006</v>
      </c>
      <c r="J2922" s="17" t="s">
        <v>2007</v>
      </c>
      <c r="K2922" s="945"/>
      <c r="L2922" s="943"/>
      <c r="M2922" s="943"/>
    </row>
    <row r="2923" spans="1:13" s="3" customFormat="1" ht="11.25" x14ac:dyDescent="0.25">
      <c r="A2923" s="927"/>
      <c r="B2923" s="928"/>
      <c r="C2923" s="929"/>
      <c r="D2923" s="927"/>
      <c r="E2923" s="927"/>
      <c r="F2923" s="14" t="s">
        <v>1956</v>
      </c>
      <c r="G2923" s="80">
        <v>1</v>
      </c>
      <c r="H2923" s="927"/>
      <c r="I2923" s="15" t="s">
        <v>1050</v>
      </c>
      <c r="J2923" s="17"/>
      <c r="K2923" s="945"/>
      <c r="L2923" s="943"/>
      <c r="M2923" s="943"/>
    </row>
    <row r="2924" spans="1:13" s="3" customFormat="1" ht="11.25" x14ac:dyDescent="0.25">
      <c r="A2924" s="927"/>
      <c r="B2924" s="928"/>
      <c r="C2924" s="929"/>
      <c r="D2924" s="927"/>
      <c r="E2924" s="927"/>
      <c r="F2924" s="14" t="s">
        <v>1980</v>
      </c>
      <c r="G2924" s="80">
        <v>1</v>
      </c>
      <c r="H2924" s="927"/>
      <c r="I2924" s="15" t="s">
        <v>1981</v>
      </c>
      <c r="J2924" s="17" t="s">
        <v>1982</v>
      </c>
      <c r="K2924" s="945"/>
      <c r="L2924" s="943"/>
      <c r="M2924" s="943"/>
    </row>
    <row r="2925" spans="1:13" s="3" customFormat="1" ht="11.25" x14ac:dyDescent="0.25">
      <c r="A2925" s="927"/>
      <c r="B2925" s="928"/>
      <c r="C2925" s="929"/>
      <c r="D2925" s="927"/>
      <c r="E2925" s="927"/>
      <c r="F2925" s="14" t="s">
        <v>1956</v>
      </c>
      <c r="G2925" s="80">
        <v>1</v>
      </c>
      <c r="H2925" s="927"/>
      <c r="I2925" s="15" t="s">
        <v>1050</v>
      </c>
      <c r="J2925" s="17"/>
      <c r="K2925" s="945"/>
      <c r="L2925" s="943"/>
      <c r="M2925" s="943"/>
    </row>
    <row r="2926" spans="1:13" s="3" customFormat="1" ht="11.25" x14ac:dyDescent="0.25">
      <c r="A2926" s="927"/>
      <c r="B2926" s="928"/>
      <c r="C2926" s="929"/>
      <c r="D2926" s="927"/>
      <c r="E2926" s="927"/>
      <c r="F2926" s="14" t="s">
        <v>2008</v>
      </c>
      <c r="G2926" s="80">
        <v>2</v>
      </c>
      <c r="H2926" s="927"/>
      <c r="I2926" s="15" t="s">
        <v>1987</v>
      </c>
      <c r="J2926" s="17">
        <v>680191</v>
      </c>
      <c r="K2926" s="945"/>
      <c r="L2926" s="943"/>
      <c r="M2926" s="943"/>
    </row>
    <row r="2927" spans="1:13" s="3" customFormat="1" ht="11.25" x14ac:dyDescent="0.25">
      <c r="A2927" s="927"/>
      <c r="B2927" s="928"/>
      <c r="C2927" s="929"/>
      <c r="D2927" s="927"/>
      <c r="E2927" s="927"/>
      <c r="F2927" s="14" t="s">
        <v>2009</v>
      </c>
      <c r="G2927" s="80">
        <v>1</v>
      </c>
      <c r="H2927" s="927"/>
      <c r="I2927" s="15" t="s">
        <v>1954</v>
      </c>
      <c r="J2927" s="17" t="s">
        <v>1991</v>
      </c>
      <c r="K2927" s="945"/>
      <c r="L2927" s="943"/>
      <c r="M2927" s="943"/>
    </row>
    <row r="2928" spans="1:13" s="3" customFormat="1" ht="11.25" x14ac:dyDescent="0.25">
      <c r="A2928" s="927"/>
      <c r="B2928" s="928"/>
      <c r="C2928" s="929"/>
      <c r="D2928" s="927"/>
      <c r="E2928" s="927"/>
      <c r="F2928" s="14" t="s">
        <v>1983</v>
      </c>
      <c r="G2928" s="80">
        <v>43</v>
      </c>
      <c r="H2928" s="927"/>
      <c r="I2928" s="15" t="s">
        <v>1954</v>
      </c>
      <c r="J2928" s="17" t="s">
        <v>1984</v>
      </c>
      <c r="K2928" s="945"/>
      <c r="L2928" s="943"/>
      <c r="M2928" s="943"/>
    </row>
    <row r="2929" spans="1:13" s="3" customFormat="1" ht="11.25" x14ac:dyDescent="0.25">
      <c r="A2929" s="927"/>
      <c r="B2929" s="928"/>
      <c r="C2929" s="929"/>
      <c r="D2929" s="927"/>
      <c r="E2929" s="927"/>
      <c r="F2929" s="14" t="s">
        <v>1992</v>
      </c>
      <c r="G2929" s="80">
        <v>1</v>
      </c>
      <c r="H2929" s="927"/>
      <c r="I2929" s="15" t="s">
        <v>1954</v>
      </c>
      <c r="J2929" s="17" t="s">
        <v>1984</v>
      </c>
      <c r="K2929" s="945"/>
      <c r="L2929" s="943"/>
      <c r="M2929" s="943"/>
    </row>
    <row r="2930" spans="1:13" s="3" customFormat="1" ht="11.25" x14ac:dyDescent="0.25">
      <c r="A2930" s="927"/>
      <c r="B2930" s="928"/>
      <c r="C2930" s="929"/>
      <c r="D2930" s="927"/>
      <c r="E2930" s="927"/>
      <c r="F2930" s="14" t="s">
        <v>1985</v>
      </c>
      <c r="G2930" s="80">
        <v>50</v>
      </c>
      <c r="H2930" s="927"/>
      <c r="I2930" s="15" t="s">
        <v>1954</v>
      </c>
      <c r="J2930" s="17" t="s">
        <v>1984</v>
      </c>
      <c r="K2930" s="945"/>
      <c r="L2930" s="943"/>
      <c r="M2930" s="943"/>
    </row>
    <row r="2931" spans="1:13" s="3" customFormat="1" ht="11.25" x14ac:dyDescent="0.25">
      <c r="A2931" s="927"/>
      <c r="B2931" s="928"/>
      <c r="C2931" s="929"/>
      <c r="D2931" s="927"/>
      <c r="E2931" s="927"/>
      <c r="F2931" s="14" t="s">
        <v>1986</v>
      </c>
      <c r="G2931" s="80">
        <v>3</v>
      </c>
      <c r="H2931" s="927"/>
      <c r="I2931" s="15" t="s">
        <v>1987</v>
      </c>
      <c r="J2931" s="17">
        <v>649208</v>
      </c>
      <c r="K2931" s="945"/>
      <c r="L2931" s="943"/>
      <c r="M2931" s="943"/>
    </row>
    <row r="2932" spans="1:13" s="3" customFormat="1" ht="11.25" x14ac:dyDescent="0.25">
      <c r="A2932" s="927"/>
      <c r="B2932" s="928"/>
      <c r="C2932" s="929"/>
      <c r="D2932" s="927"/>
      <c r="E2932" s="927"/>
      <c r="F2932" s="14" t="s">
        <v>1993</v>
      </c>
      <c r="G2932" s="80">
        <v>1</v>
      </c>
      <c r="H2932" s="927"/>
      <c r="I2932" s="15" t="s">
        <v>1118</v>
      </c>
      <c r="J2932" s="17" t="s">
        <v>1994</v>
      </c>
      <c r="K2932" s="945"/>
      <c r="L2932" s="943"/>
      <c r="M2932" s="943"/>
    </row>
    <row r="2933" spans="1:13" s="3" customFormat="1" ht="11.25" x14ac:dyDescent="0.25">
      <c r="A2933" s="927" t="s">
        <v>7522</v>
      </c>
      <c r="B2933" s="928" t="s">
        <v>1835</v>
      </c>
      <c r="C2933" s="929" t="s">
        <v>5831</v>
      </c>
      <c r="D2933" s="927" t="s">
        <v>6786</v>
      </c>
      <c r="E2933" s="927" t="s">
        <v>4721</v>
      </c>
      <c r="F2933" s="14" t="s">
        <v>4723</v>
      </c>
      <c r="G2933" s="80">
        <v>1</v>
      </c>
      <c r="H2933" s="927" t="s">
        <v>6682</v>
      </c>
      <c r="I2933" s="15" t="s">
        <v>1974</v>
      </c>
      <c r="J2933" s="17" t="s">
        <v>1975</v>
      </c>
      <c r="K2933" s="945">
        <v>1</v>
      </c>
      <c r="L2933" s="943"/>
      <c r="M2933" s="943"/>
    </row>
    <row r="2934" spans="1:13" s="3" customFormat="1" ht="11.25" x14ac:dyDescent="0.25">
      <c r="A2934" s="927"/>
      <c r="B2934" s="928"/>
      <c r="C2934" s="929"/>
      <c r="D2934" s="927"/>
      <c r="E2934" s="927"/>
      <c r="F2934" s="14" t="s">
        <v>2022</v>
      </c>
      <c r="G2934" s="80">
        <v>1</v>
      </c>
      <c r="H2934" s="927"/>
      <c r="I2934" s="15" t="s">
        <v>1954</v>
      </c>
      <c r="J2934" s="17" t="s">
        <v>1977</v>
      </c>
      <c r="K2934" s="945"/>
      <c r="L2934" s="943"/>
      <c r="M2934" s="943"/>
    </row>
    <row r="2935" spans="1:13" s="3" customFormat="1" ht="11.25" x14ac:dyDescent="0.25">
      <c r="A2935" s="927"/>
      <c r="B2935" s="928"/>
      <c r="C2935" s="929"/>
      <c r="D2935" s="927"/>
      <c r="E2935" s="927"/>
      <c r="F2935" s="14" t="s">
        <v>1956</v>
      </c>
      <c r="G2935" s="80">
        <v>1</v>
      </c>
      <c r="H2935" s="927"/>
      <c r="I2935" s="15" t="s">
        <v>1050</v>
      </c>
      <c r="J2935" s="17"/>
      <c r="K2935" s="945"/>
      <c r="L2935" s="943"/>
      <c r="M2935" s="943"/>
    </row>
    <row r="2936" spans="1:13" s="3" customFormat="1" ht="11.25" x14ac:dyDescent="0.25">
      <c r="A2936" s="927"/>
      <c r="B2936" s="928"/>
      <c r="C2936" s="929"/>
      <c r="D2936" s="927"/>
      <c r="E2936" s="927"/>
      <c r="F2936" s="14" t="s">
        <v>1978</v>
      </c>
      <c r="G2936" s="80">
        <v>1</v>
      </c>
      <c r="H2936" s="927"/>
      <c r="I2936" s="15" t="s">
        <v>1960</v>
      </c>
      <c r="J2936" s="17" t="s">
        <v>1979</v>
      </c>
      <c r="K2936" s="945"/>
      <c r="L2936" s="943"/>
      <c r="M2936" s="943"/>
    </row>
    <row r="2937" spans="1:13" s="3" customFormat="1" ht="11.25" x14ac:dyDescent="0.25">
      <c r="A2937" s="927"/>
      <c r="B2937" s="928"/>
      <c r="C2937" s="929"/>
      <c r="D2937" s="927"/>
      <c r="E2937" s="927"/>
      <c r="F2937" s="14" t="s">
        <v>1956</v>
      </c>
      <c r="G2937" s="80">
        <v>1</v>
      </c>
      <c r="H2937" s="927"/>
      <c r="I2937" s="15" t="s">
        <v>1050</v>
      </c>
      <c r="J2937" s="17"/>
      <c r="K2937" s="945"/>
      <c r="L2937" s="943"/>
      <c r="M2937" s="943"/>
    </row>
    <row r="2938" spans="1:13" s="3" customFormat="1" ht="11.25" x14ac:dyDescent="0.25">
      <c r="A2938" s="927"/>
      <c r="B2938" s="928"/>
      <c r="C2938" s="929"/>
      <c r="D2938" s="927"/>
      <c r="E2938" s="927"/>
      <c r="F2938" s="14" t="s">
        <v>1980</v>
      </c>
      <c r="G2938" s="80">
        <v>1</v>
      </c>
      <c r="H2938" s="927"/>
      <c r="I2938" s="15" t="s">
        <v>1981</v>
      </c>
      <c r="J2938" s="17" t="s">
        <v>1982</v>
      </c>
      <c r="K2938" s="945"/>
      <c r="L2938" s="943"/>
      <c r="M2938" s="943"/>
    </row>
    <row r="2939" spans="1:13" s="3" customFormat="1" ht="11.25" x14ac:dyDescent="0.25">
      <c r="A2939" s="927"/>
      <c r="B2939" s="928"/>
      <c r="C2939" s="929"/>
      <c r="D2939" s="927"/>
      <c r="E2939" s="927"/>
      <c r="F2939" s="14" t="s">
        <v>1956</v>
      </c>
      <c r="G2939" s="80">
        <v>1</v>
      </c>
      <c r="H2939" s="927"/>
      <c r="I2939" s="15" t="s">
        <v>1050</v>
      </c>
      <c r="J2939" s="17"/>
      <c r="K2939" s="945"/>
      <c r="L2939" s="943"/>
      <c r="M2939" s="943"/>
    </row>
    <row r="2940" spans="1:13" s="3" customFormat="1" ht="11.25" x14ac:dyDescent="0.25">
      <c r="A2940" s="927"/>
      <c r="B2940" s="928"/>
      <c r="C2940" s="929"/>
      <c r="D2940" s="927"/>
      <c r="E2940" s="927"/>
      <c r="F2940" s="14" t="s">
        <v>1989</v>
      </c>
      <c r="G2940" s="80">
        <v>2</v>
      </c>
      <c r="H2940" s="927"/>
      <c r="I2940" s="15" t="s">
        <v>1987</v>
      </c>
      <c r="J2940" s="17">
        <v>684064</v>
      </c>
      <c r="K2940" s="945"/>
      <c r="L2940" s="943"/>
      <c r="M2940" s="943"/>
    </row>
    <row r="2941" spans="1:13" s="3" customFormat="1" ht="11.25" x14ac:dyDescent="0.25">
      <c r="A2941" s="927"/>
      <c r="B2941" s="928"/>
      <c r="C2941" s="929"/>
      <c r="D2941" s="927"/>
      <c r="E2941" s="927"/>
      <c r="F2941" s="14" t="s">
        <v>1956</v>
      </c>
      <c r="G2941" s="80">
        <v>1</v>
      </c>
      <c r="H2941" s="927"/>
      <c r="I2941" s="15" t="s">
        <v>1050</v>
      </c>
      <c r="J2941" s="17"/>
      <c r="K2941" s="945"/>
      <c r="L2941" s="943"/>
      <c r="M2941" s="943"/>
    </row>
    <row r="2942" spans="1:13" s="3" customFormat="1" ht="11.25" x14ac:dyDescent="0.25">
      <c r="A2942" s="927"/>
      <c r="B2942" s="928"/>
      <c r="C2942" s="929"/>
      <c r="D2942" s="927"/>
      <c r="E2942" s="927"/>
      <c r="F2942" s="14" t="s">
        <v>2005</v>
      </c>
      <c r="G2942" s="80">
        <v>1</v>
      </c>
      <c r="H2942" s="927"/>
      <c r="I2942" s="15" t="s">
        <v>2006</v>
      </c>
      <c r="J2942" s="17" t="s">
        <v>2007</v>
      </c>
      <c r="K2942" s="945"/>
      <c r="L2942" s="943"/>
      <c r="M2942" s="943"/>
    </row>
    <row r="2943" spans="1:13" s="3" customFormat="1" ht="11.25" x14ac:dyDescent="0.25">
      <c r="A2943" s="927"/>
      <c r="B2943" s="928"/>
      <c r="C2943" s="929"/>
      <c r="D2943" s="927"/>
      <c r="E2943" s="927"/>
      <c r="F2943" s="14" t="s">
        <v>1983</v>
      </c>
      <c r="G2943" s="80">
        <v>34</v>
      </c>
      <c r="H2943" s="927"/>
      <c r="I2943" s="15" t="s">
        <v>1954</v>
      </c>
      <c r="J2943" s="17" t="s">
        <v>1984</v>
      </c>
      <c r="K2943" s="945"/>
      <c r="L2943" s="943"/>
      <c r="M2943" s="943"/>
    </row>
    <row r="2944" spans="1:13" s="3" customFormat="1" ht="11.25" x14ac:dyDescent="0.25">
      <c r="A2944" s="927"/>
      <c r="B2944" s="928"/>
      <c r="C2944" s="929"/>
      <c r="D2944" s="927"/>
      <c r="E2944" s="927"/>
      <c r="F2944" s="14" t="s">
        <v>1985</v>
      </c>
      <c r="G2944" s="80">
        <v>4</v>
      </c>
      <c r="H2944" s="927"/>
      <c r="I2944" s="15" t="s">
        <v>1954</v>
      </c>
      <c r="J2944" s="17" t="s">
        <v>1984</v>
      </c>
      <c r="K2944" s="945"/>
      <c r="L2944" s="943"/>
      <c r="M2944" s="943"/>
    </row>
    <row r="2945" spans="1:13" s="3" customFormat="1" ht="11.25" x14ac:dyDescent="0.25">
      <c r="A2945" s="927"/>
      <c r="B2945" s="928"/>
      <c r="C2945" s="929"/>
      <c r="D2945" s="927"/>
      <c r="E2945" s="927"/>
      <c r="F2945" s="14" t="s">
        <v>1986</v>
      </c>
      <c r="G2945" s="80">
        <v>3</v>
      </c>
      <c r="H2945" s="927"/>
      <c r="I2945" s="15" t="s">
        <v>1987</v>
      </c>
      <c r="J2945" s="17">
        <v>649208</v>
      </c>
      <c r="K2945" s="945"/>
      <c r="L2945" s="943"/>
      <c r="M2945" s="943"/>
    </row>
    <row r="2946" spans="1:13" s="3" customFormat="1" ht="11.25" x14ac:dyDescent="0.25">
      <c r="A2946" s="927"/>
      <c r="B2946" s="928"/>
      <c r="C2946" s="929"/>
      <c r="D2946" s="927"/>
      <c r="E2946" s="927"/>
      <c r="F2946" s="14" t="s">
        <v>1993</v>
      </c>
      <c r="G2946" s="80">
        <v>1</v>
      </c>
      <c r="H2946" s="927"/>
      <c r="I2946" s="15" t="s">
        <v>1118</v>
      </c>
      <c r="J2946" s="17" t="s">
        <v>1994</v>
      </c>
      <c r="K2946" s="945"/>
      <c r="L2946" s="943"/>
      <c r="M2946" s="943"/>
    </row>
    <row r="2947" spans="1:13" s="3" customFormat="1" ht="11.25" x14ac:dyDescent="0.25">
      <c r="A2947" s="927" t="s">
        <v>7523</v>
      </c>
      <c r="B2947" s="928" t="s">
        <v>1835</v>
      </c>
      <c r="C2947" s="929" t="s">
        <v>5831</v>
      </c>
      <c r="D2947" s="927" t="s">
        <v>6786</v>
      </c>
      <c r="E2947" s="927" t="s">
        <v>4724</v>
      </c>
      <c r="F2947" s="14" t="s">
        <v>4725</v>
      </c>
      <c r="G2947" s="80">
        <v>1</v>
      </c>
      <c r="H2947" s="927" t="s">
        <v>6682</v>
      </c>
      <c r="I2947" s="15" t="s">
        <v>1974</v>
      </c>
      <c r="J2947" s="17" t="s">
        <v>1975</v>
      </c>
      <c r="K2947" s="945">
        <v>1</v>
      </c>
      <c r="L2947" s="943"/>
      <c r="M2947" s="943"/>
    </row>
    <row r="2948" spans="1:13" s="3" customFormat="1" ht="11.25" x14ac:dyDescent="0.25">
      <c r="A2948" s="927"/>
      <c r="B2948" s="928"/>
      <c r="C2948" s="929"/>
      <c r="D2948" s="927"/>
      <c r="E2948" s="927"/>
      <c r="F2948" s="14" t="s">
        <v>2026</v>
      </c>
      <c r="G2948" s="80">
        <v>1</v>
      </c>
      <c r="H2948" s="927"/>
      <c r="I2948" s="15" t="s">
        <v>1954</v>
      </c>
      <c r="J2948" s="17" t="s">
        <v>1977</v>
      </c>
      <c r="K2948" s="945"/>
      <c r="L2948" s="943"/>
      <c r="M2948" s="943"/>
    </row>
    <row r="2949" spans="1:13" s="3" customFormat="1" ht="11.25" x14ac:dyDescent="0.25">
      <c r="A2949" s="927"/>
      <c r="B2949" s="928"/>
      <c r="C2949" s="929"/>
      <c r="D2949" s="927"/>
      <c r="E2949" s="927"/>
      <c r="F2949" s="14" t="s">
        <v>1956</v>
      </c>
      <c r="G2949" s="80">
        <v>1</v>
      </c>
      <c r="H2949" s="927"/>
      <c r="I2949" s="15" t="s">
        <v>1050</v>
      </c>
      <c r="J2949" s="17"/>
      <c r="K2949" s="945"/>
      <c r="L2949" s="943"/>
      <c r="M2949" s="943"/>
    </row>
    <row r="2950" spans="1:13" s="3" customFormat="1" ht="11.25" x14ac:dyDescent="0.25">
      <c r="A2950" s="927"/>
      <c r="B2950" s="928"/>
      <c r="C2950" s="929"/>
      <c r="D2950" s="927"/>
      <c r="E2950" s="927"/>
      <c r="F2950" s="14" t="s">
        <v>1978</v>
      </c>
      <c r="G2950" s="80">
        <v>1</v>
      </c>
      <c r="H2950" s="927"/>
      <c r="I2950" s="15" t="s">
        <v>1960</v>
      </c>
      <c r="J2950" s="17" t="s">
        <v>1979</v>
      </c>
      <c r="K2950" s="945"/>
      <c r="L2950" s="943"/>
      <c r="M2950" s="943"/>
    </row>
    <row r="2951" spans="1:13" s="3" customFormat="1" ht="11.25" x14ac:dyDescent="0.25">
      <c r="A2951" s="927"/>
      <c r="B2951" s="928"/>
      <c r="C2951" s="929"/>
      <c r="D2951" s="927"/>
      <c r="E2951" s="927"/>
      <c r="F2951" s="14" t="s">
        <v>1956</v>
      </c>
      <c r="G2951" s="80">
        <v>1</v>
      </c>
      <c r="H2951" s="927"/>
      <c r="I2951" s="15" t="s">
        <v>1050</v>
      </c>
      <c r="J2951" s="17"/>
      <c r="K2951" s="945"/>
      <c r="L2951" s="943"/>
      <c r="M2951" s="943"/>
    </row>
    <row r="2952" spans="1:13" s="3" customFormat="1" ht="11.25" x14ac:dyDescent="0.25">
      <c r="A2952" s="927"/>
      <c r="B2952" s="928"/>
      <c r="C2952" s="929"/>
      <c r="D2952" s="927"/>
      <c r="E2952" s="927"/>
      <c r="F2952" s="14" t="s">
        <v>2005</v>
      </c>
      <c r="G2952" s="80">
        <v>1</v>
      </c>
      <c r="H2952" s="927"/>
      <c r="I2952" s="15" t="s">
        <v>2006</v>
      </c>
      <c r="J2952" s="17" t="s">
        <v>2007</v>
      </c>
      <c r="K2952" s="945"/>
      <c r="L2952" s="943"/>
      <c r="M2952" s="943"/>
    </row>
    <row r="2953" spans="1:13" s="3" customFormat="1" ht="11.25" x14ac:dyDescent="0.25">
      <c r="A2953" s="927"/>
      <c r="B2953" s="928"/>
      <c r="C2953" s="929"/>
      <c r="D2953" s="927"/>
      <c r="E2953" s="927"/>
      <c r="F2953" s="14" t="s">
        <v>1956</v>
      </c>
      <c r="G2953" s="80">
        <v>1</v>
      </c>
      <c r="H2953" s="927"/>
      <c r="I2953" s="15" t="s">
        <v>1050</v>
      </c>
      <c r="J2953" s="17"/>
      <c r="K2953" s="945"/>
      <c r="L2953" s="943"/>
      <c r="M2953" s="943"/>
    </row>
    <row r="2954" spans="1:13" s="3" customFormat="1" ht="11.25" x14ac:dyDescent="0.25">
      <c r="A2954" s="927"/>
      <c r="B2954" s="928"/>
      <c r="C2954" s="929"/>
      <c r="D2954" s="927"/>
      <c r="E2954" s="927"/>
      <c r="F2954" s="14" t="s">
        <v>1980</v>
      </c>
      <c r="G2954" s="80">
        <v>1</v>
      </c>
      <c r="H2954" s="927"/>
      <c r="I2954" s="15" t="s">
        <v>1981</v>
      </c>
      <c r="J2954" s="17" t="s">
        <v>1982</v>
      </c>
      <c r="K2954" s="945"/>
      <c r="L2954" s="943"/>
      <c r="M2954" s="943"/>
    </row>
    <row r="2955" spans="1:13" s="3" customFormat="1" ht="11.25" x14ac:dyDescent="0.25">
      <c r="A2955" s="927"/>
      <c r="B2955" s="928"/>
      <c r="C2955" s="929"/>
      <c r="D2955" s="927"/>
      <c r="E2955" s="927"/>
      <c r="F2955" s="14" t="s">
        <v>1956</v>
      </c>
      <c r="G2955" s="80">
        <v>1</v>
      </c>
      <c r="H2955" s="927"/>
      <c r="I2955" s="15" t="s">
        <v>1050</v>
      </c>
      <c r="J2955" s="17"/>
      <c r="K2955" s="945"/>
      <c r="L2955" s="943"/>
      <c r="M2955" s="943"/>
    </row>
    <row r="2956" spans="1:13" s="3" customFormat="1" ht="11.25" x14ac:dyDescent="0.25">
      <c r="A2956" s="927"/>
      <c r="B2956" s="928"/>
      <c r="C2956" s="929"/>
      <c r="D2956" s="927"/>
      <c r="E2956" s="927"/>
      <c r="F2956" s="14" t="s">
        <v>2008</v>
      </c>
      <c r="G2956" s="80">
        <v>2</v>
      </c>
      <c r="H2956" s="927"/>
      <c r="I2956" s="15" t="s">
        <v>1987</v>
      </c>
      <c r="J2956" s="17">
        <v>680191</v>
      </c>
      <c r="K2956" s="945"/>
      <c r="L2956" s="943"/>
      <c r="M2956" s="943"/>
    </row>
    <row r="2957" spans="1:13" s="3" customFormat="1" ht="11.25" x14ac:dyDescent="0.25">
      <c r="A2957" s="927"/>
      <c r="B2957" s="928"/>
      <c r="C2957" s="929"/>
      <c r="D2957" s="927"/>
      <c r="E2957" s="927"/>
      <c r="F2957" s="14" t="s">
        <v>2009</v>
      </c>
      <c r="G2957" s="80">
        <v>6</v>
      </c>
      <c r="H2957" s="927"/>
      <c r="I2957" s="15" t="s">
        <v>1954</v>
      </c>
      <c r="J2957" s="17" t="s">
        <v>1991</v>
      </c>
      <c r="K2957" s="945"/>
      <c r="L2957" s="943"/>
      <c r="M2957" s="943"/>
    </row>
    <row r="2958" spans="1:13" s="3" customFormat="1" ht="11.25" x14ac:dyDescent="0.25">
      <c r="A2958" s="927"/>
      <c r="B2958" s="928"/>
      <c r="C2958" s="929"/>
      <c r="D2958" s="927"/>
      <c r="E2958" s="927"/>
      <c r="F2958" s="14" t="s">
        <v>1983</v>
      </c>
      <c r="G2958" s="80">
        <v>6</v>
      </c>
      <c r="H2958" s="927"/>
      <c r="I2958" s="15" t="s">
        <v>1954</v>
      </c>
      <c r="J2958" s="17" t="s">
        <v>1984</v>
      </c>
      <c r="K2958" s="945"/>
      <c r="L2958" s="943"/>
      <c r="M2958" s="943"/>
    </row>
    <row r="2959" spans="1:13" s="3" customFormat="1" ht="11.25" x14ac:dyDescent="0.25">
      <c r="A2959" s="927"/>
      <c r="B2959" s="928"/>
      <c r="C2959" s="929"/>
      <c r="D2959" s="927"/>
      <c r="E2959" s="927"/>
      <c r="F2959" s="14" t="s">
        <v>2010</v>
      </c>
      <c r="G2959" s="80">
        <v>8</v>
      </c>
      <c r="H2959" s="927"/>
      <c r="I2959" s="15" t="s">
        <v>1954</v>
      </c>
      <c r="J2959" s="17" t="s">
        <v>1991</v>
      </c>
      <c r="K2959" s="945"/>
      <c r="L2959" s="943"/>
      <c r="M2959" s="943"/>
    </row>
    <row r="2960" spans="1:13" s="3" customFormat="1" ht="11.25" x14ac:dyDescent="0.25">
      <c r="A2960" s="927"/>
      <c r="B2960" s="928"/>
      <c r="C2960" s="929"/>
      <c r="D2960" s="927"/>
      <c r="E2960" s="927"/>
      <c r="F2960" s="14" t="s">
        <v>1992</v>
      </c>
      <c r="G2960" s="80">
        <v>6</v>
      </c>
      <c r="H2960" s="927"/>
      <c r="I2960" s="15" t="s">
        <v>1954</v>
      </c>
      <c r="J2960" s="17" t="s">
        <v>1984</v>
      </c>
      <c r="K2960" s="945"/>
      <c r="L2960" s="943"/>
      <c r="M2960" s="943"/>
    </row>
    <row r="2961" spans="1:13" s="3" customFormat="1" ht="11.25" x14ac:dyDescent="0.25">
      <c r="A2961" s="927"/>
      <c r="B2961" s="928"/>
      <c r="C2961" s="929"/>
      <c r="D2961" s="927"/>
      <c r="E2961" s="927"/>
      <c r="F2961" s="14" t="s">
        <v>1985</v>
      </c>
      <c r="G2961" s="80">
        <v>13</v>
      </c>
      <c r="H2961" s="927"/>
      <c r="I2961" s="15" t="s">
        <v>1954</v>
      </c>
      <c r="J2961" s="17" t="s">
        <v>1984</v>
      </c>
      <c r="K2961" s="945"/>
      <c r="L2961" s="943"/>
      <c r="M2961" s="943"/>
    </row>
    <row r="2962" spans="1:13" s="3" customFormat="1" ht="11.25" x14ac:dyDescent="0.25">
      <c r="A2962" s="927"/>
      <c r="B2962" s="928"/>
      <c r="C2962" s="929"/>
      <c r="D2962" s="927"/>
      <c r="E2962" s="927"/>
      <c r="F2962" s="14" t="s">
        <v>1986</v>
      </c>
      <c r="G2962" s="80">
        <v>3</v>
      </c>
      <c r="H2962" s="927"/>
      <c r="I2962" s="15" t="s">
        <v>1987</v>
      </c>
      <c r="J2962" s="17">
        <v>649208</v>
      </c>
      <c r="K2962" s="945"/>
      <c r="L2962" s="943"/>
      <c r="M2962" s="943"/>
    </row>
    <row r="2963" spans="1:13" s="3" customFormat="1" ht="11.25" x14ac:dyDescent="0.25">
      <c r="A2963" s="927"/>
      <c r="B2963" s="928"/>
      <c r="C2963" s="929"/>
      <c r="D2963" s="927"/>
      <c r="E2963" s="927"/>
      <c r="F2963" s="14" t="s">
        <v>1993</v>
      </c>
      <c r="G2963" s="80">
        <v>1</v>
      </c>
      <c r="H2963" s="927"/>
      <c r="I2963" s="15" t="s">
        <v>1118</v>
      </c>
      <c r="J2963" s="17" t="s">
        <v>1994</v>
      </c>
      <c r="K2963" s="945"/>
      <c r="L2963" s="943"/>
      <c r="M2963" s="943"/>
    </row>
    <row r="2964" spans="1:13" s="3" customFormat="1" ht="11.25" x14ac:dyDescent="0.25">
      <c r="A2964" s="927" t="s">
        <v>7524</v>
      </c>
      <c r="B2964" s="928" t="s">
        <v>1835</v>
      </c>
      <c r="C2964" s="929" t="s">
        <v>5831</v>
      </c>
      <c r="D2964" s="927" t="s">
        <v>6786</v>
      </c>
      <c r="E2964" s="927" t="s">
        <v>4724</v>
      </c>
      <c r="F2964" s="14" t="s">
        <v>4726</v>
      </c>
      <c r="G2964" s="80">
        <v>1</v>
      </c>
      <c r="H2964" s="927" t="s">
        <v>6682</v>
      </c>
      <c r="I2964" s="15" t="s">
        <v>1974</v>
      </c>
      <c r="J2964" s="17" t="s">
        <v>1975</v>
      </c>
      <c r="K2964" s="945">
        <v>1</v>
      </c>
      <c r="L2964" s="943"/>
      <c r="M2964" s="943"/>
    </row>
    <row r="2965" spans="1:13" s="3" customFormat="1" ht="11.25" x14ac:dyDescent="0.25">
      <c r="A2965" s="927"/>
      <c r="B2965" s="928"/>
      <c r="C2965" s="929"/>
      <c r="D2965" s="927"/>
      <c r="E2965" s="927"/>
      <c r="F2965" s="14" t="s">
        <v>2022</v>
      </c>
      <c r="G2965" s="80">
        <v>1</v>
      </c>
      <c r="H2965" s="927"/>
      <c r="I2965" s="15" t="s">
        <v>1954</v>
      </c>
      <c r="J2965" s="17" t="s">
        <v>1977</v>
      </c>
      <c r="K2965" s="945"/>
      <c r="L2965" s="943"/>
      <c r="M2965" s="943"/>
    </row>
    <row r="2966" spans="1:13" s="3" customFormat="1" ht="11.25" x14ac:dyDescent="0.25">
      <c r="A2966" s="927"/>
      <c r="B2966" s="928"/>
      <c r="C2966" s="929"/>
      <c r="D2966" s="927"/>
      <c r="E2966" s="927"/>
      <c r="F2966" s="14" t="s">
        <v>1956</v>
      </c>
      <c r="G2966" s="80">
        <v>1</v>
      </c>
      <c r="H2966" s="927"/>
      <c r="I2966" s="15" t="s">
        <v>1050</v>
      </c>
      <c r="J2966" s="17"/>
      <c r="K2966" s="945"/>
      <c r="L2966" s="943"/>
      <c r="M2966" s="943"/>
    </row>
    <row r="2967" spans="1:13" s="3" customFormat="1" ht="11.25" x14ac:dyDescent="0.25">
      <c r="A2967" s="927"/>
      <c r="B2967" s="928"/>
      <c r="C2967" s="929"/>
      <c r="D2967" s="927"/>
      <c r="E2967" s="927"/>
      <c r="F2967" s="14" t="s">
        <v>1978</v>
      </c>
      <c r="G2967" s="80">
        <v>1</v>
      </c>
      <c r="H2967" s="927"/>
      <c r="I2967" s="15" t="s">
        <v>1960</v>
      </c>
      <c r="J2967" s="17" t="s">
        <v>1979</v>
      </c>
      <c r="K2967" s="945"/>
      <c r="L2967" s="943"/>
      <c r="M2967" s="943"/>
    </row>
    <row r="2968" spans="1:13" s="3" customFormat="1" ht="11.25" x14ac:dyDescent="0.25">
      <c r="A2968" s="927"/>
      <c r="B2968" s="928"/>
      <c r="C2968" s="929"/>
      <c r="D2968" s="927"/>
      <c r="E2968" s="927"/>
      <c r="F2968" s="14" t="s">
        <v>1956</v>
      </c>
      <c r="G2968" s="80">
        <v>1</v>
      </c>
      <c r="H2968" s="927"/>
      <c r="I2968" s="15" t="s">
        <v>1050</v>
      </c>
      <c r="J2968" s="17"/>
      <c r="K2968" s="945"/>
      <c r="L2968" s="943"/>
      <c r="M2968" s="943"/>
    </row>
    <row r="2969" spans="1:13" s="3" customFormat="1" ht="11.25" x14ac:dyDescent="0.25">
      <c r="A2969" s="927"/>
      <c r="B2969" s="928"/>
      <c r="C2969" s="929"/>
      <c r="D2969" s="927"/>
      <c r="E2969" s="927"/>
      <c r="F2969" s="14" t="s">
        <v>1980</v>
      </c>
      <c r="G2969" s="80">
        <v>1</v>
      </c>
      <c r="H2969" s="927"/>
      <c r="I2969" s="15" t="s">
        <v>1981</v>
      </c>
      <c r="J2969" s="17" t="s">
        <v>1982</v>
      </c>
      <c r="K2969" s="945"/>
      <c r="L2969" s="943"/>
      <c r="M2969" s="943"/>
    </row>
    <row r="2970" spans="1:13" s="3" customFormat="1" ht="11.25" x14ac:dyDescent="0.25">
      <c r="A2970" s="927"/>
      <c r="B2970" s="928"/>
      <c r="C2970" s="929"/>
      <c r="D2970" s="927"/>
      <c r="E2970" s="927"/>
      <c r="F2970" s="14" t="s">
        <v>1956</v>
      </c>
      <c r="G2970" s="80">
        <v>1</v>
      </c>
      <c r="H2970" s="927"/>
      <c r="I2970" s="15" t="s">
        <v>1050</v>
      </c>
      <c r="J2970" s="17"/>
      <c r="K2970" s="945"/>
      <c r="L2970" s="943"/>
      <c r="M2970" s="943"/>
    </row>
    <row r="2971" spans="1:13" s="3" customFormat="1" ht="11.25" x14ac:dyDescent="0.25">
      <c r="A2971" s="927"/>
      <c r="B2971" s="928"/>
      <c r="C2971" s="929"/>
      <c r="D2971" s="927"/>
      <c r="E2971" s="927"/>
      <c r="F2971" s="14" t="s">
        <v>1989</v>
      </c>
      <c r="G2971" s="80">
        <v>2</v>
      </c>
      <c r="H2971" s="927"/>
      <c r="I2971" s="15" t="s">
        <v>1987</v>
      </c>
      <c r="J2971" s="17">
        <v>684064</v>
      </c>
      <c r="K2971" s="945"/>
      <c r="L2971" s="943"/>
      <c r="M2971" s="943"/>
    </row>
    <row r="2972" spans="1:13" s="3" customFormat="1" ht="11.25" x14ac:dyDescent="0.25">
      <c r="A2972" s="927"/>
      <c r="B2972" s="928"/>
      <c r="C2972" s="929"/>
      <c r="D2972" s="927"/>
      <c r="E2972" s="927"/>
      <c r="F2972" s="14" t="s">
        <v>1956</v>
      </c>
      <c r="G2972" s="80">
        <v>1</v>
      </c>
      <c r="H2972" s="927"/>
      <c r="I2972" s="15" t="s">
        <v>1050</v>
      </c>
      <c r="J2972" s="17"/>
      <c r="K2972" s="945"/>
      <c r="L2972" s="943"/>
      <c r="M2972" s="943"/>
    </row>
    <row r="2973" spans="1:13" s="3" customFormat="1" ht="11.25" x14ac:dyDescent="0.25">
      <c r="A2973" s="927"/>
      <c r="B2973" s="928"/>
      <c r="C2973" s="929"/>
      <c r="D2973" s="927"/>
      <c r="E2973" s="927"/>
      <c r="F2973" s="14" t="s">
        <v>2005</v>
      </c>
      <c r="G2973" s="80">
        <v>1</v>
      </c>
      <c r="H2973" s="927"/>
      <c r="I2973" s="15" t="s">
        <v>2006</v>
      </c>
      <c r="J2973" s="17" t="s">
        <v>2007</v>
      </c>
      <c r="K2973" s="945"/>
      <c r="L2973" s="943"/>
      <c r="M2973" s="943"/>
    </row>
    <row r="2974" spans="1:13" s="3" customFormat="1" ht="11.25" x14ac:dyDescent="0.25">
      <c r="A2974" s="927"/>
      <c r="B2974" s="928"/>
      <c r="C2974" s="929"/>
      <c r="D2974" s="927"/>
      <c r="E2974" s="927"/>
      <c r="F2974" s="14" t="s">
        <v>1983</v>
      </c>
      <c r="G2974" s="80">
        <v>13</v>
      </c>
      <c r="H2974" s="927"/>
      <c r="I2974" s="15" t="s">
        <v>1954</v>
      </c>
      <c r="J2974" s="17" t="s">
        <v>1984</v>
      </c>
      <c r="K2974" s="945"/>
      <c r="L2974" s="943"/>
      <c r="M2974" s="943"/>
    </row>
    <row r="2975" spans="1:13" s="3" customFormat="1" ht="11.25" x14ac:dyDescent="0.25">
      <c r="A2975" s="927"/>
      <c r="B2975" s="928"/>
      <c r="C2975" s="929"/>
      <c r="D2975" s="927"/>
      <c r="E2975" s="927"/>
      <c r="F2975" s="14" t="s">
        <v>1985</v>
      </c>
      <c r="G2975" s="80">
        <v>4</v>
      </c>
      <c r="H2975" s="927"/>
      <c r="I2975" s="15" t="s">
        <v>1954</v>
      </c>
      <c r="J2975" s="17" t="s">
        <v>1984</v>
      </c>
      <c r="K2975" s="945"/>
      <c r="L2975" s="943"/>
      <c r="M2975" s="943"/>
    </row>
    <row r="2976" spans="1:13" s="3" customFormat="1" ht="11.25" x14ac:dyDescent="0.25">
      <c r="A2976" s="927"/>
      <c r="B2976" s="928"/>
      <c r="C2976" s="929"/>
      <c r="D2976" s="927"/>
      <c r="E2976" s="927"/>
      <c r="F2976" s="14" t="s">
        <v>1986</v>
      </c>
      <c r="G2976" s="80">
        <v>3</v>
      </c>
      <c r="H2976" s="927"/>
      <c r="I2976" s="15" t="s">
        <v>1987</v>
      </c>
      <c r="J2976" s="17">
        <v>649208</v>
      </c>
      <c r="K2976" s="945"/>
      <c r="L2976" s="943"/>
      <c r="M2976" s="943"/>
    </row>
    <row r="2977" spans="1:13" s="3" customFormat="1" ht="11.25" x14ac:dyDescent="0.25">
      <c r="A2977" s="927"/>
      <c r="B2977" s="928"/>
      <c r="C2977" s="929"/>
      <c r="D2977" s="927"/>
      <c r="E2977" s="927"/>
      <c r="F2977" s="14" t="s">
        <v>1993</v>
      </c>
      <c r="G2977" s="80">
        <v>1</v>
      </c>
      <c r="H2977" s="927"/>
      <c r="I2977" s="15" t="s">
        <v>1118</v>
      </c>
      <c r="J2977" s="17" t="s">
        <v>1994</v>
      </c>
      <c r="K2977" s="945"/>
      <c r="L2977" s="943"/>
      <c r="M2977" s="943"/>
    </row>
    <row r="2978" spans="1:13" s="3" customFormat="1" ht="11.25" x14ac:dyDescent="0.25">
      <c r="A2978" s="927" t="s">
        <v>7525</v>
      </c>
      <c r="B2978" s="928" t="s">
        <v>1835</v>
      </c>
      <c r="C2978" s="929" t="s">
        <v>5831</v>
      </c>
      <c r="D2978" s="927" t="s">
        <v>6786</v>
      </c>
      <c r="E2978" s="927" t="s">
        <v>4724</v>
      </c>
      <c r="F2978" s="14" t="s">
        <v>4727</v>
      </c>
      <c r="G2978" s="80">
        <v>1</v>
      </c>
      <c r="H2978" s="927" t="s">
        <v>6682</v>
      </c>
      <c r="I2978" s="15" t="s">
        <v>1974</v>
      </c>
      <c r="J2978" s="17" t="s">
        <v>1975</v>
      </c>
      <c r="K2978" s="945">
        <v>1</v>
      </c>
      <c r="L2978" s="943"/>
      <c r="M2978" s="943"/>
    </row>
    <row r="2979" spans="1:13" s="3" customFormat="1" ht="11.25" x14ac:dyDescent="0.25">
      <c r="A2979" s="927"/>
      <c r="B2979" s="928"/>
      <c r="C2979" s="929"/>
      <c r="D2979" s="927"/>
      <c r="E2979" s="927"/>
      <c r="F2979" s="14" t="s">
        <v>2026</v>
      </c>
      <c r="G2979" s="80">
        <v>1</v>
      </c>
      <c r="H2979" s="927"/>
      <c r="I2979" s="15" t="s">
        <v>1954</v>
      </c>
      <c r="J2979" s="17" t="s">
        <v>1977</v>
      </c>
      <c r="K2979" s="945"/>
      <c r="L2979" s="943"/>
      <c r="M2979" s="943"/>
    </row>
    <row r="2980" spans="1:13" s="3" customFormat="1" ht="11.25" x14ac:dyDescent="0.25">
      <c r="A2980" s="927"/>
      <c r="B2980" s="928"/>
      <c r="C2980" s="929"/>
      <c r="D2980" s="927"/>
      <c r="E2980" s="927"/>
      <c r="F2980" s="14" t="s">
        <v>1956</v>
      </c>
      <c r="G2980" s="80">
        <v>1</v>
      </c>
      <c r="H2980" s="927"/>
      <c r="I2980" s="15" t="s">
        <v>1050</v>
      </c>
      <c r="J2980" s="17"/>
      <c r="K2980" s="945"/>
      <c r="L2980" s="943"/>
      <c r="M2980" s="943"/>
    </row>
    <row r="2981" spans="1:13" s="3" customFormat="1" ht="11.25" x14ac:dyDescent="0.25">
      <c r="A2981" s="927"/>
      <c r="B2981" s="928"/>
      <c r="C2981" s="929"/>
      <c r="D2981" s="927"/>
      <c r="E2981" s="927"/>
      <c r="F2981" s="14" t="s">
        <v>1978</v>
      </c>
      <c r="G2981" s="80">
        <v>1</v>
      </c>
      <c r="H2981" s="927"/>
      <c r="I2981" s="15" t="s">
        <v>1960</v>
      </c>
      <c r="J2981" s="17" t="s">
        <v>1979</v>
      </c>
      <c r="K2981" s="945"/>
      <c r="L2981" s="943"/>
      <c r="M2981" s="943"/>
    </row>
    <row r="2982" spans="1:13" s="3" customFormat="1" ht="11.25" x14ac:dyDescent="0.25">
      <c r="A2982" s="927"/>
      <c r="B2982" s="928"/>
      <c r="C2982" s="929"/>
      <c r="D2982" s="927"/>
      <c r="E2982" s="927"/>
      <c r="F2982" s="14" t="s">
        <v>1956</v>
      </c>
      <c r="G2982" s="80">
        <v>1</v>
      </c>
      <c r="H2982" s="927"/>
      <c r="I2982" s="15" t="s">
        <v>1050</v>
      </c>
      <c r="J2982" s="17"/>
      <c r="K2982" s="945"/>
      <c r="L2982" s="943"/>
      <c r="M2982" s="943"/>
    </row>
    <row r="2983" spans="1:13" s="3" customFormat="1" ht="11.25" x14ac:dyDescent="0.25">
      <c r="A2983" s="927"/>
      <c r="B2983" s="928"/>
      <c r="C2983" s="929"/>
      <c r="D2983" s="927"/>
      <c r="E2983" s="927"/>
      <c r="F2983" s="14" t="s">
        <v>2005</v>
      </c>
      <c r="G2983" s="80">
        <v>1</v>
      </c>
      <c r="H2983" s="927"/>
      <c r="I2983" s="15" t="s">
        <v>2006</v>
      </c>
      <c r="J2983" s="17" t="s">
        <v>2007</v>
      </c>
      <c r="K2983" s="945"/>
      <c r="L2983" s="943"/>
      <c r="M2983" s="943"/>
    </row>
    <row r="2984" spans="1:13" s="3" customFormat="1" ht="11.25" x14ac:dyDescent="0.25">
      <c r="A2984" s="927"/>
      <c r="B2984" s="928"/>
      <c r="C2984" s="929"/>
      <c r="D2984" s="927"/>
      <c r="E2984" s="927"/>
      <c r="F2984" s="14" t="s">
        <v>1956</v>
      </c>
      <c r="G2984" s="80">
        <v>1</v>
      </c>
      <c r="H2984" s="927"/>
      <c r="I2984" s="15" t="s">
        <v>1050</v>
      </c>
      <c r="J2984" s="17"/>
      <c r="K2984" s="945"/>
      <c r="L2984" s="943"/>
      <c r="M2984" s="943"/>
    </row>
    <row r="2985" spans="1:13" s="3" customFormat="1" ht="11.25" x14ac:dyDescent="0.25">
      <c r="A2985" s="927"/>
      <c r="B2985" s="928"/>
      <c r="C2985" s="929"/>
      <c r="D2985" s="927"/>
      <c r="E2985" s="927"/>
      <c r="F2985" s="14" t="s">
        <v>1980</v>
      </c>
      <c r="G2985" s="80">
        <v>1</v>
      </c>
      <c r="H2985" s="927"/>
      <c r="I2985" s="15" t="s">
        <v>1981</v>
      </c>
      <c r="J2985" s="17" t="s">
        <v>1982</v>
      </c>
      <c r="K2985" s="945"/>
      <c r="L2985" s="943"/>
      <c r="M2985" s="943"/>
    </row>
    <row r="2986" spans="1:13" s="3" customFormat="1" ht="11.25" x14ac:dyDescent="0.25">
      <c r="A2986" s="927"/>
      <c r="B2986" s="928"/>
      <c r="C2986" s="929"/>
      <c r="D2986" s="927"/>
      <c r="E2986" s="927"/>
      <c r="F2986" s="14" t="s">
        <v>1956</v>
      </c>
      <c r="G2986" s="80">
        <v>1</v>
      </c>
      <c r="H2986" s="927"/>
      <c r="I2986" s="15" t="s">
        <v>1050</v>
      </c>
      <c r="J2986" s="17"/>
      <c r="K2986" s="945"/>
      <c r="L2986" s="943"/>
      <c r="M2986" s="943"/>
    </row>
    <row r="2987" spans="1:13" s="3" customFormat="1" ht="11.25" x14ac:dyDescent="0.25">
      <c r="A2987" s="927"/>
      <c r="B2987" s="928"/>
      <c r="C2987" s="929"/>
      <c r="D2987" s="927"/>
      <c r="E2987" s="927"/>
      <c r="F2987" s="14" t="s">
        <v>2008</v>
      </c>
      <c r="G2987" s="80">
        <v>2</v>
      </c>
      <c r="H2987" s="927"/>
      <c r="I2987" s="15" t="s">
        <v>1987</v>
      </c>
      <c r="J2987" s="17">
        <v>680191</v>
      </c>
      <c r="K2987" s="945"/>
      <c r="L2987" s="943"/>
      <c r="M2987" s="943"/>
    </row>
    <row r="2988" spans="1:13" s="3" customFormat="1" ht="11.25" x14ac:dyDescent="0.25">
      <c r="A2988" s="927"/>
      <c r="B2988" s="928"/>
      <c r="C2988" s="929"/>
      <c r="D2988" s="927"/>
      <c r="E2988" s="927"/>
      <c r="F2988" s="14" t="s">
        <v>1983</v>
      </c>
      <c r="G2988" s="80">
        <v>31</v>
      </c>
      <c r="H2988" s="927"/>
      <c r="I2988" s="15" t="s">
        <v>1954</v>
      </c>
      <c r="J2988" s="17" t="s">
        <v>1984</v>
      </c>
      <c r="K2988" s="945"/>
      <c r="L2988" s="943"/>
      <c r="M2988" s="943"/>
    </row>
    <row r="2989" spans="1:13" s="3" customFormat="1" ht="11.25" x14ac:dyDescent="0.25">
      <c r="A2989" s="927"/>
      <c r="B2989" s="928"/>
      <c r="C2989" s="929"/>
      <c r="D2989" s="927"/>
      <c r="E2989" s="927"/>
      <c r="F2989" s="14" t="s">
        <v>1985</v>
      </c>
      <c r="G2989" s="80">
        <v>14</v>
      </c>
      <c r="H2989" s="927"/>
      <c r="I2989" s="15" t="s">
        <v>1954</v>
      </c>
      <c r="J2989" s="17" t="s">
        <v>1984</v>
      </c>
      <c r="K2989" s="945"/>
      <c r="L2989" s="943"/>
      <c r="M2989" s="943"/>
    </row>
    <row r="2990" spans="1:13" s="3" customFormat="1" ht="11.25" x14ac:dyDescent="0.25">
      <c r="A2990" s="927"/>
      <c r="B2990" s="928"/>
      <c r="C2990" s="929"/>
      <c r="D2990" s="927"/>
      <c r="E2990" s="927"/>
      <c r="F2990" s="14" t="s">
        <v>1986</v>
      </c>
      <c r="G2990" s="80">
        <v>3</v>
      </c>
      <c r="H2990" s="927"/>
      <c r="I2990" s="15" t="s">
        <v>1987</v>
      </c>
      <c r="J2990" s="17">
        <v>649208</v>
      </c>
      <c r="K2990" s="945"/>
      <c r="L2990" s="943"/>
      <c r="M2990" s="943"/>
    </row>
    <row r="2991" spans="1:13" s="3" customFormat="1" ht="11.25" x14ac:dyDescent="0.25">
      <c r="A2991" s="927"/>
      <c r="B2991" s="928"/>
      <c r="C2991" s="929"/>
      <c r="D2991" s="927"/>
      <c r="E2991" s="927"/>
      <c r="F2991" s="14" t="s">
        <v>1993</v>
      </c>
      <c r="G2991" s="80">
        <v>1</v>
      </c>
      <c r="H2991" s="927"/>
      <c r="I2991" s="15" t="s">
        <v>1118</v>
      </c>
      <c r="J2991" s="17" t="s">
        <v>1994</v>
      </c>
      <c r="K2991" s="945"/>
      <c r="L2991" s="943"/>
      <c r="M2991" s="943"/>
    </row>
    <row r="2992" spans="1:13" s="3" customFormat="1" ht="11.25" x14ac:dyDescent="0.25">
      <c r="A2992" s="927" t="s">
        <v>7526</v>
      </c>
      <c r="B2992" s="928" t="s">
        <v>1835</v>
      </c>
      <c r="C2992" s="929" t="s">
        <v>5831</v>
      </c>
      <c r="D2992" s="927" t="s">
        <v>6786</v>
      </c>
      <c r="E2992" s="927" t="s">
        <v>4724</v>
      </c>
      <c r="F2992" s="14" t="s">
        <v>4728</v>
      </c>
      <c r="G2992" s="80">
        <v>1</v>
      </c>
      <c r="H2992" s="927" t="s">
        <v>6682</v>
      </c>
      <c r="I2992" s="15" t="s">
        <v>1974</v>
      </c>
      <c r="J2992" s="17" t="s">
        <v>1975</v>
      </c>
      <c r="K2992" s="945">
        <v>1</v>
      </c>
      <c r="L2992" s="943"/>
      <c r="M2992" s="943"/>
    </row>
    <row r="2993" spans="1:13" s="3" customFormat="1" ht="11.25" x14ac:dyDescent="0.25">
      <c r="A2993" s="927"/>
      <c r="B2993" s="928"/>
      <c r="C2993" s="929"/>
      <c r="D2993" s="927"/>
      <c r="E2993" s="927"/>
      <c r="F2993" s="14" t="s">
        <v>2022</v>
      </c>
      <c r="G2993" s="80">
        <v>1</v>
      </c>
      <c r="H2993" s="927"/>
      <c r="I2993" s="15" t="s">
        <v>1954</v>
      </c>
      <c r="J2993" s="17" t="s">
        <v>1977</v>
      </c>
      <c r="K2993" s="945"/>
      <c r="L2993" s="943"/>
      <c r="M2993" s="943"/>
    </row>
    <row r="2994" spans="1:13" s="3" customFormat="1" ht="11.25" x14ac:dyDescent="0.25">
      <c r="A2994" s="927"/>
      <c r="B2994" s="928"/>
      <c r="C2994" s="929"/>
      <c r="D2994" s="927"/>
      <c r="E2994" s="927"/>
      <c r="F2994" s="14" t="s">
        <v>1956</v>
      </c>
      <c r="G2994" s="80">
        <v>1</v>
      </c>
      <c r="H2994" s="927"/>
      <c r="I2994" s="15" t="s">
        <v>1050</v>
      </c>
      <c r="J2994" s="17"/>
      <c r="K2994" s="945"/>
      <c r="L2994" s="943"/>
      <c r="M2994" s="943"/>
    </row>
    <row r="2995" spans="1:13" s="3" customFormat="1" ht="11.25" x14ac:dyDescent="0.25">
      <c r="A2995" s="927"/>
      <c r="B2995" s="928"/>
      <c r="C2995" s="929"/>
      <c r="D2995" s="927"/>
      <c r="E2995" s="927"/>
      <c r="F2995" s="14" t="s">
        <v>1978</v>
      </c>
      <c r="G2995" s="80">
        <v>1</v>
      </c>
      <c r="H2995" s="927"/>
      <c r="I2995" s="15" t="s">
        <v>1960</v>
      </c>
      <c r="J2995" s="17" t="s">
        <v>1979</v>
      </c>
      <c r="K2995" s="945"/>
      <c r="L2995" s="943"/>
      <c r="M2995" s="943"/>
    </row>
    <row r="2996" spans="1:13" s="3" customFormat="1" ht="11.25" x14ac:dyDescent="0.25">
      <c r="A2996" s="927"/>
      <c r="B2996" s="928"/>
      <c r="C2996" s="929"/>
      <c r="D2996" s="927"/>
      <c r="E2996" s="927"/>
      <c r="F2996" s="14" t="s">
        <v>1956</v>
      </c>
      <c r="G2996" s="80">
        <v>1</v>
      </c>
      <c r="H2996" s="927"/>
      <c r="I2996" s="15" t="s">
        <v>1050</v>
      </c>
      <c r="J2996" s="17"/>
      <c r="K2996" s="945"/>
      <c r="L2996" s="943"/>
      <c r="M2996" s="943"/>
    </row>
    <row r="2997" spans="1:13" s="3" customFormat="1" ht="11.25" x14ac:dyDescent="0.25">
      <c r="A2997" s="927"/>
      <c r="B2997" s="928"/>
      <c r="C2997" s="929"/>
      <c r="D2997" s="927"/>
      <c r="E2997" s="927"/>
      <c r="F2997" s="14" t="s">
        <v>1980</v>
      </c>
      <c r="G2997" s="80">
        <v>1</v>
      </c>
      <c r="H2997" s="927"/>
      <c r="I2997" s="15" t="s">
        <v>1981</v>
      </c>
      <c r="J2997" s="17" t="s">
        <v>1982</v>
      </c>
      <c r="K2997" s="945"/>
      <c r="L2997" s="943"/>
      <c r="M2997" s="943"/>
    </row>
    <row r="2998" spans="1:13" s="3" customFormat="1" ht="11.25" x14ac:dyDescent="0.25">
      <c r="A2998" s="927"/>
      <c r="B2998" s="928"/>
      <c r="C2998" s="929"/>
      <c r="D2998" s="927"/>
      <c r="E2998" s="927"/>
      <c r="F2998" s="14" t="s">
        <v>1956</v>
      </c>
      <c r="G2998" s="80">
        <v>1</v>
      </c>
      <c r="H2998" s="927"/>
      <c r="I2998" s="15" t="s">
        <v>1050</v>
      </c>
      <c r="J2998" s="17"/>
      <c r="K2998" s="945"/>
      <c r="L2998" s="943"/>
      <c r="M2998" s="943"/>
    </row>
    <row r="2999" spans="1:13" s="3" customFormat="1" ht="11.25" x14ac:dyDescent="0.25">
      <c r="A2999" s="927"/>
      <c r="B2999" s="928"/>
      <c r="C2999" s="929"/>
      <c r="D2999" s="927"/>
      <c r="E2999" s="927"/>
      <c r="F2999" s="14" t="s">
        <v>1989</v>
      </c>
      <c r="G2999" s="80">
        <v>2</v>
      </c>
      <c r="H2999" s="927"/>
      <c r="I2999" s="15" t="s">
        <v>1987</v>
      </c>
      <c r="J2999" s="17">
        <v>684064</v>
      </c>
      <c r="K2999" s="945"/>
      <c r="L2999" s="943"/>
      <c r="M2999" s="943"/>
    </row>
    <row r="3000" spans="1:13" s="3" customFormat="1" ht="11.25" x14ac:dyDescent="0.25">
      <c r="A3000" s="927"/>
      <c r="B3000" s="928"/>
      <c r="C3000" s="929"/>
      <c r="D3000" s="927"/>
      <c r="E3000" s="927"/>
      <c r="F3000" s="14" t="s">
        <v>1956</v>
      </c>
      <c r="G3000" s="80">
        <v>1</v>
      </c>
      <c r="H3000" s="927"/>
      <c r="I3000" s="15" t="s">
        <v>1050</v>
      </c>
      <c r="J3000" s="17"/>
      <c r="K3000" s="945"/>
      <c r="L3000" s="943"/>
      <c r="M3000" s="943"/>
    </row>
    <row r="3001" spans="1:13" s="3" customFormat="1" ht="11.25" x14ac:dyDescent="0.25">
      <c r="A3001" s="927"/>
      <c r="B3001" s="928"/>
      <c r="C3001" s="929"/>
      <c r="D3001" s="927"/>
      <c r="E3001" s="927"/>
      <c r="F3001" s="14" t="s">
        <v>2005</v>
      </c>
      <c r="G3001" s="80">
        <v>1</v>
      </c>
      <c r="H3001" s="927"/>
      <c r="I3001" s="15" t="s">
        <v>2006</v>
      </c>
      <c r="J3001" s="17" t="s">
        <v>2007</v>
      </c>
      <c r="K3001" s="945"/>
      <c r="L3001" s="943"/>
      <c r="M3001" s="943"/>
    </row>
    <row r="3002" spans="1:13" s="3" customFormat="1" ht="11.25" x14ac:dyDescent="0.25">
      <c r="A3002" s="927"/>
      <c r="B3002" s="928"/>
      <c r="C3002" s="929"/>
      <c r="D3002" s="927"/>
      <c r="E3002" s="927"/>
      <c r="F3002" s="14" t="s">
        <v>1983</v>
      </c>
      <c r="G3002" s="80">
        <v>24</v>
      </c>
      <c r="H3002" s="927"/>
      <c r="I3002" s="15" t="s">
        <v>1954</v>
      </c>
      <c r="J3002" s="17" t="s">
        <v>1984</v>
      </c>
      <c r="K3002" s="945"/>
      <c r="L3002" s="943"/>
      <c r="M3002" s="943"/>
    </row>
    <row r="3003" spans="1:13" s="3" customFormat="1" ht="11.25" x14ac:dyDescent="0.25">
      <c r="A3003" s="927"/>
      <c r="B3003" s="928"/>
      <c r="C3003" s="929"/>
      <c r="D3003" s="927"/>
      <c r="E3003" s="927"/>
      <c r="F3003" s="14" t="s">
        <v>1985</v>
      </c>
      <c r="G3003" s="80">
        <v>15</v>
      </c>
      <c r="H3003" s="927"/>
      <c r="I3003" s="15" t="s">
        <v>1954</v>
      </c>
      <c r="J3003" s="17" t="s">
        <v>1984</v>
      </c>
      <c r="K3003" s="945"/>
      <c r="L3003" s="943"/>
      <c r="M3003" s="943"/>
    </row>
    <row r="3004" spans="1:13" s="3" customFormat="1" ht="11.25" x14ac:dyDescent="0.25">
      <c r="A3004" s="927"/>
      <c r="B3004" s="928"/>
      <c r="C3004" s="929"/>
      <c r="D3004" s="927"/>
      <c r="E3004" s="927"/>
      <c r="F3004" s="14" t="s">
        <v>1986</v>
      </c>
      <c r="G3004" s="80">
        <v>3</v>
      </c>
      <c r="H3004" s="927"/>
      <c r="I3004" s="15" t="s">
        <v>1987</v>
      </c>
      <c r="J3004" s="17">
        <v>649208</v>
      </c>
      <c r="K3004" s="945"/>
      <c r="L3004" s="943"/>
      <c r="M3004" s="943"/>
    </row>
    <row r="3005" spans="1:13" s="3" customFormat="1" ht="11.25" x14ac:dyDescent="0.25">
      <c r="A3005" s="927"/>
      <c r="B3005" s="928"/>
      <c r="C3005" s="929"/>
      <c r="D3005" s="927"/>
      <c r="E3005" s="927"/>
      <c r="F3005" s="14" t="s">
        <v>1993</v>
      </c>
      <c r="G3005" s="80">
        <v>1</v>
      </c>
      <c r="H3005" s="927"/>
      <c r="I3005" s="15" t="s">
        <v>1118</v>
      </c>
      <c r="J3005" s="17" t="s">
        <v>1994</v>
      </c>
      <c r="K3005" s="945"/>
      <c r="L3005" s="943"/>
      <c r="M3005" s="943"/>
    </row>
    <row r="3006" spans="1:13" s="3" customFormat="1" ht="11.25" x14ac:dyDescent="0.25">
      <c r="A3006" s="927" t="s">
        <v>7528</v>
      </c>
      <c r="B3006" s="928" t="s">
        <v>1835</v>
      </c>
      <c r="C3006" s="929" t="s">
        <v>5831</v>
      </c>
      <c r="D3006" s="927" t="s">
        <v>6786</v>
      </c>
      <c r="E3006" s="927" t="s">
        <v>4729</v>
      </c>
      <c r="F3006" s="14" t="s">
        <v>2020</v>
      </c>
      <c r="G3006" s="80">
        <v>2</v>
      </c>
      <c r="H3006" s="927" t="s">
        <v>6682</v>
      </c>
      <c r="I3006" s="15" t="s">
        <v>1974</v>
      </c>
      <c r="J3006" s="17" t="s">
        <v>1975</v>
      </c>
      <c r="K3006" s="945">
        <v>1</v>
      </c>
      <c r="L3006" s="943"/>
      <c r="M3006" s="943"/>
    </row>
    <row r="3007" spans="1:13" s="3" customFormat="1" ht="11.25" x14ac:dyDescent="0.25">
      <c r="A3007" s="927"/>
      <c r="B3007" s="928"/>
      <c r="C3007" s="929"/>
      <c r="D3007" s="927"/>
      <c r="E3007" s="927"/>
      <c r="F3007" s="14" t="s">
        <v>2026</v>
      </c>
      <c r="G3007" s="80">
        <v>1</v>
      </c>
      <c r="H3007" s="927"/>
      <c r="I3007" s="15" t="s">
        <v>1954</v>
      </c>
      <c r="J3007" s="17" t="s">
        <v>1977</v>
      </c>
      <c r="K3007" s="945"/>
      <c r="L3007" s="943"/>
      <c r="M3007" s="943"/>
    </row>
    <row r="3008" spans="1:13" s="3" customFormat="1" ht="11.25" x14ac:dyDescent="0.25">
      <c r="A3008" s="927"/>
      <c r="B3008" s="928"/>
      <c r="C3008" s="929"/>
      <c r="D3008" s="927"/>
      <c r="E3008" s="927"/>
      <c r="F3008" s="14" t="s">
        <v>1956</v>
      </c>
      <c r="G3008" s="80">
        <v>1</v>
      </c>
      <c r="H3008" s="927"/>
      <c r="I3008" s="15" t="s">
        <v>1050</v>
      </c>
      <c r="J3008" s="17"/>
      <c r="K3008" s="945"/>
      <c r="L3008" s="943"/>
      <c r="M3008" s="943"/>
    </row>
    <row r="3009" spans="1:13" s="3" customFormat="1" ht="11.25" x14ac:dyDescent="0.25">
      <c r="A3009" s="927"/>
      <c r="B3009" s="928"/>
      <c r="C3009" s="929"/>
      <c r="D3009" s="927"/>
      <c r="E3009" s="927"/>
      <c r="F3009" s="14" t="s">
        <v>1978</v>
      </c>
      <c r="G3009" s="80">
        <v>1</v>
      </c>
      <c r="H3009" s="927"/>
      <c r="I3009" s="15" t="s">
        <v>1960</v>
      </c>
      <c r="J3009" s="17" t="s">
        <v>1979</v>
      </c>
      <c r="K3009" s="945"/>
      <c r="L3009" s="943"/>
      <c r="M3009" s="943"/>
    </row>
    <row r="3010" spans="1:13" s="3" customFormat="1" ht="11.25" x14ac:dyDescent="0.25">
      <c r="A3010" s="927"/>
      <c r="B3010" s="928"/>
      <c r="C3010" s="929"/>
      <c r="D3010" s="927"/>
      <c r="E3010" s="927"/>
      <c r="F3010" s="14" t="s">
        <v>1956</v>
      </c>
      <c r="G3010" s="80">
        <v>1</v>
      </c>
      <c r="H3010" s="927"/>
      <c r="I3010" s="15" t="s">
        <v>1050</v>
      </c>
      <c r="J3010" s="17"/>
      <c r="K3010" s="945"/>
      <c r="L3010" s="943"/>
      <c r="M3010" s="943"/>
    </row>
    <row r="3011" spans="1:13" s="3" customFormat="1" ht="11.25" x14ac:dyDescent="0.25">
      <c r="A3011" s="927"/>
      <c r="B3011" s="928"/>
      <c r="C3011" s="929"/>
      <c r="D3011" s="927"/>
      <c r="E3011" s="927"/>
      <c r="F3011" s="14" t="s">
        <v>2005</v>
      </c>
      <c r="G3011" s="80">
        <v>1</v>
      </c>
      <c r="H3011" s="927"/>
      <c r="I3011" s="15" t="s">
        <v>2006</v>
      </c>
      <c r="J3011" s="17" t="s">
        <v>2007</v>
      </c>
      <c r="K3011" s="945"/>
      <c r="L3011" s="943"/>
      <c r="M3011" s="943"/>
    </row>
    <row r="3012" spans="1:13" s="3" customFormat="1" ht="11.25" x14ac:dyDescent="0.25">
      <c r="A3012" s="927"/>
      <c r="B3012" s="928"/>
      <c r="C3012" s="929"/>
      <c r="D3012" s="927"/>
      <c r="E3012" s="927"/>
      <c r="F3012" s="14" t="s">
        <v>1956</v>
      </c>
      <c r="G3012" s="80">
        <v>1</v>
      </c>
      <c r="H3012" s="927"/>
      <c r="I3012" s="15" t="s">
        <v>1050</v>
      </c>
      <c r="J3012" s="17"/>
      <c r="K3012" s="945"/>
      <c r="L3012" s="943"/>
      <c r="M3012" s="943"/>
    </row>
    <row r="3013" spans="1:13" s="3" customFormat="1" ht="11.25" x14ac:dyDescent="0.25">
      <c r="A3013" s="927"/>
      <c r="B3013" s="928"/>
      <c r="C3013" s="929"/>
      <c r="D3013" s="927"/>
      <c r="E3013" s="927"/>
      <c r="F3013" s="14" t="s">
        <v>1980</v>
      </c>
      <c r="G3013" s="80">
        <v>1</v>
      </c>
      <c r="H3013" s="927"/>
      <c r="I3013" s="15" t="s">
        <v>1981</v>
      </c>
      <c r="J3013" s="17" t="s">
        <v>1982</v>
      </c>
      <c r="K3013" s="945"/>
      <c r="L3013" s="943"/>
      <c r="M3013" s="943"/>
    </row>
    <row r="3014" spans="1:13" s="3" customFormat="1" ht="11.25" x14ac:dyDescent="0.25">
      <c r="A3014" s="927"/>
      <c r="B3014" s="928"/>
      <c r="C3014" s="929"/>
      <c r="D3014" s="927"/>
      <c r="E3014" s="927"/>
      <c r="F3014" s="14" t="s">
        <v>1956</v>
      </c>
      <c r="G3014" s="80">
        <v>1</v>
      </c>
      <c r="H3014" s="927"/>
      <c r="I3014" s="15" t="s">
        <v>1050</v>
      </c>
      <c r="J3014" s="17"/>
      <c r="K3014" s="945"/>
      <c r="L3014" s="943"/>
      <c r="M3014" s="943"/>
    </row>
    <row r="3015" spans="1:13" s="3" customFormat="1" ht="11.25" x14ac:dyDescent="0.25">
      <c r="A3015" s="927"/>
      <c r="B3015" s="928"/>
      <c r="C3015" s="929"/>
      <c r="D3015" s="927"/>
      <c r="E3015" s="927"/>
      <c r="F3015" s="14" t="s">
        <v>2008</v>
      </c>
      <c r="G3015" s="80">
        <v>2</v>
      </c>
      <c r="H3015" s="927"/>
      <c r="I3015" s="15" t="s">
        <v>1987</v>
      </c>
      <c r="J3015" s="17">
        <v>680191</v>
      </c>
      <c r="K3015" s="945"/>
      <c r="L3015" s="943"/>
      <c r="M3015" s="943"/>
    </row>
    <row r="3016" spans="1:13" s="3" customFormat="1" ht="11.25" x14ac:dyDescent="0.25">
      <c r="A3016" s="927"/>
      <c r="B3016" s="928"/>
      <c r="C3016" s="929"/>
      <c r="D3016" s="927"/>
      <c r="E3016" s="927"/>
      <c r="F3016" s="14" t="s">
        <v>2009</v>
      </c>
      <c r="G3016" s="80">
        <v>10</v>
      </c>
      <c r="H3016" s="927"/>
      <c r="I3016" s="15" t="s">
        <v>1954</v>
      </c>
      <c r="J3016" s="17" t="s">
        <v>1991</v>
      </c>
      <c r="K3016" s="945"/>
      <c r="L3016" s="943"/>
      <c r="M3016" s="943"/>
    </row>
    <row r="3017" spans="1:13" s="3" customFormat="1" ht="11.25" x14ac:dyDescent="0.25">
      <c r="A3017" s="927"/>
      <c r="B3017" s="928"/>
      <c r="C3017" s="929"/>
      <c r="D3017" s="927"/>
      <c r="E3017" s="927"/>
      <c r="F3017" s="14" t="s">
        <v>1983</v>
      </c>
      <c r="G3017" s="80">
        <v>12</v>
      </c>
      <c r="H3017" s="927"/>
      <c r="I3017" s="15" t="s">
        <v>1954</v>
      </c>
      <c r="J3017" s="17" t="s">
        <v>1984</v>
      </c>
      <c r="K3017" s="945"/>
      <c r="L3017" s="943"/>
      <c r="M3017" s="943"/>
    </row>
    <row r="3018" spans="1:13" s="3" customFormat="1" ht="11.25" x14ac:dyDescent="0.25">
      <c r="A3018" s="927"/>
      <c r="B3018" s="928"/>
      <c r="C3018" s="929"/>
      <c r="D3018" s="927"/>
      <c r="E3018" s="927"/>
      <c r="F3018" s="14" t="s">
        <v>2010</v>
      </c>
      <c r="G3018" s="80">
        <v>13</v>
      </c>
      <c r="H3018" s="927"/>
      <c r="I3018" s="15" t="s">
        <v>1954</v>
      </c>
      <c r="J3018" s="17" t="s">
        <v>1991</v>
      </c>
      <c r="K3018" s="945"/>
      <c r="L3018" s="943"/>
      <c r="M3018" s="943"/>
    </row>
    <row r="3019" spans="1:13" s="3" customFormat="1" ht="11.25" x14ac:dyDescent="0.25">
      <c r="A3019" s="927"/>
      <c r="B3019" s="928"/>
      <c r="C3019" s="929"/>
      <c r="D3019" s="927"/>
      <c r="E3019" s="927"/>
      <c r="F3019" s="14" t="s">
        <v>1992</v>
      </c>
      <c r="G3019" s="80">
        <v>11</v>
      </c>
      <c r="H3019" s="927"/>
      <c r="I3019" s="15" t="s">
        <v>1954</v>
      </c>
      <c r="J3019" s="17" t="s">
        <v>1984</v>
      </c>
      <c r="K3019" s="945"/>
      <c r="L3019" s="943"/>
      <c r="M3019" s="943"/>
    </row>
    <row r="3020" spans="1:13" s="3" customFormat="1" ht="11.25" x14ac:dyDescent="0.25">
      <c r="A3020" s="927"/>
      <c r="B3020" s="928"/>
      <c r="C3020" s="929"/>
      <c r="D3020" s="927"/>
      <c r="E3020" s="927"/>
      <c r="F3020" s="14" t="s">
        <v>1985</v>
      </c>
      <c r="G3020" s="80">
        <v>30</v>
      </c>
      <c r="H3020" s="927"/>
      <c r="I3020" s="15" t="s">
        <v>1954</v>
      </c>
      <c r="J3020" s="17" t="s">
        <v>1984</v>
      </c>
      <c r="K3020" s="945"/>
      <c r="L3020" s="943"/>
      <c r="M3020" s="943"/>
    </row>
    <row r="3021" spans="1:13" s="3" customFormat="1" ht="11.25" x14ac:dyDescent="0.25">
      <c r="A3021" s="927"/>
      <c r="B3021" s="928"/>
      <c r="C3021" s="929"/>
      <c r="D3021" s="927"/>
      <c r="E3021" s="927"/>
      <c r="F3021" s="14" t="s">
        <v>1986</v>
      </c>
      <c r="G3021" s="80">
        <v>3</v>
      </c>
      <c r="H3021" s="927"/>
      <c r="I3021" s="15" t="s">
        <v>1987</v>
      </c>
      <c r="J3021" s="17">
        <v>649208</v>
      </c>
      <c r="K3021" s="945"/>
      <c r="L3021" s="943"/>
      <c r="M3021" s="943"/>
    </row>
    <row r="3022" spans="1:13" s="3" customFormat="1" ht="11.25" x14ac:dyDescent="0.25">
      <c r="A3022" s="927"/>
      <c r="B3022" s="928"/>
      <c r="C3022" s="929"/>
      <c r="D3022" s="927"/>
      <c r="E3022" s="927"/>
      <c r="F3022" s="14" t="s">
        <v>1993</v>
      </c>
      <c r="G3022" s="80">
        <v>1</v>
      </c>
      <c r="H3022" s="927"/>
      <c r="I3022" s="15" t="s">
        <v>1118</v>
      </c>
      <c r="J3022" s="17" t="s">
        <v>1994</v>
      </c>
      <c r="K3022" s="945"/>
      <c r="L3022" s="943"/>
      <c r="M3022" s="943"/>
    </row>
    <row r="3023" spans="1:13" s="3" customFormat="1" ht="11.25" x14ac:dyDescent="0.25">
      <c r="A3023" s="927" t="s">
        <v>7527</v>
      </c>
      <c r="B3023" s="928" t="s">
        <v>1835</v>
      </c>
      <c r="C3023" s="929" t="s">
        <v>5831</v>
      </c>
      <c r="D3023" s="927" t="s">
        <v>6786</v>
      </c>
      <c r="E3023" s="927" t="s">
        <v>4729</v>
      </c>
      <c r="F3023" s="14" t="s">
        <v>2021</v>
      </c>
      <c r="G3023" s="80">
        <v>2</v>
      </c>
      <c r="H3023" s="927" t="s">
        <v>6682</v>
      </c>
      <c r="I3023" s="15" t="s">
        <v>1974</v>
      </c>
      <c r="J3023" s="17" t="s">
        <v>1975</v>
      </c>
      <c r="K3023" s="945">
        <v>1</v>
      </c>
      <c r="L3023" s="943"/>
      <c r="M3023" s="943"/>
    </row>
    <row r="3024" spans="1:13" s="3" customFormat="1" ht="11.25" x14ac:dyDescent="0.25">
      <c r="A3024" s="927"/>
      <c r="B3024" s="928"/>
      <c r="C3024" s="929"/>
      <c r="D3024" s="927"/>
      <c r="E3024" s="927"/>
      <c r="F3024" s="14" t="s">
        <v>2022</v>
      </c>
      <c r="G3024" s="80">
        <v>1</v>
      </c>
      <c r="H3024" s="927"/>
      <c r="I3024" s="15" t="s">
        <v>1954</v>
      </c>
      <c r="J3024" s="17" t="s">
        <v>1977</v>
      </c>
      <c r="K3024" s="945"/>
      <c r="L3024" s="943"/>
      <c r="M3024" s="943"/>
    </row>
    <row r="3025" spans="1:13" s="3" customFormat="1" ht="11.25" x14ac:dyDescent="0.25">
      <c r="A3025" s="927"/>
      <c r="B3025" s="928"/>
      <c r="C3025" s="929"/>
      <c r="D3025" s="927"/>
      <c r="E3025" s="927"/>
      <c r="F3025" s="14" t="s">
        <v>1956</v>
      </c>
      <c r="G3025" s="80">
        <v>1</v>
      </c>
      <c r="H3025" s="927"/>
      <c r="I3025" s="15" t="s">
        <v>1050</v>
      </c>
      <c r="J3025" s="17"/>
      <c r="K3025" s="945"/>
      <c r="L3025" s="943"/>
      <c r="M3025" s="943"/>
    </row>
    <row r="3026" spans="1:13" s="3" customFormat="1" ht="11.25" x14ac:dyDescent="0.25">
      <c r="A3026" s="927"/>
      <c r="B3026" s="928"/>
      <c r="C3026" s="929"/>
      <c r="D3026" s="927"/>
      <c r="E3026" s="927"/>
      <c r="F3026" s="14" t="s">
        <v>1978</v>
      </c>
      <c r="G3026" s="80">
        <v>1</v>
      </c>
      <c r="H3026" s="927"/>
      <c r="I3026" s="15" t="s">
        <v>1960</v>
      </c>
      <c r="J3026" s="17" t="s">
        <v>1979</v>
      </c>
      <c r="K3026" s="945"/>
      <c r="L3026" s="943"/>
      <c r="M3026" s="943"/>
    </row>
    <row r="3027" spans="1:13" s="3" customFormat="1" ht="11.25" x14ac:dyDescent="0.25">
      <c r="A3027" s="927"/>
      <c r="B3027" s="928"/>
      <c r="C3027" s="929"/>
      <c r="D3027" s="927"/>
      <c r="E3027" s="927"/>
      <c r="F3027" s="14" t="s">
        <v>1956</v>
      </c>
      <c r="G3027" s="80">
        <v>1</v>
      </c>
      <c r="H3027" s="927"/>
      <c r="I3027" s="15" t="s">
        <v>1050</v>
      </c>
      <c r="J3027" s="17"/>
      <c r="K3027" s="945"/>
      <c r="L3027" s="943"/>
      <c r="M3027" s="943"/>
    </row>
    <row r="3028" spans="1:13" s="3" customFormat="1" ht="11.25" x14ac:dyDescent="0.25">
      <c r="A3028" s="927"/>
      <c r="B3028" s="928"/>
      <c r="C3028" s="929"/>
      <c r="D3028" s="927"/>
      <c r="E3028" s="927"/>
      <c r="F3028" s="14" t="s">
        <v>1980</v>
      </c>
      <c r="G3028" s="80">
        <v>1</v>
      </c>
      <c r="H3028" s="927"/>
      <c r="I3028" s="15" t="s">
        <v>1981</v>
      </c>
      <c r="J3028" s="17" t="s">
        <v>1982</v>
      </c>
      <c r="K3028" s="945"/>
      <c r="L3028" s="943"/>
      <c r="M3028" s="943"/>
    </row>
    <row r="3029" spans="1:13" s="3" customFormat="1" ht="11.25" x14ac:dyDescent="0.25">
      <c r="A3029" s="927"/>
      <c r="B3029" s="928"/>
      <c r="C3029" s="929"/>
      <c r="D3029" s="927"/>
      <c r="E3029" s="927"/>
      <c r="F3029" s="14" t="s">
        <v>1956</v>
      </c>
      <c r="G3029" s="80">
        <v>1</v>
      </c>
      <c r="H3029" s="927"/>
      <c r="I3029" s="15" t="s">
        <v>1050</v>
      </c>
      <c r="J3029" s="17"/>
      <c r="K3029" s="945"/>
      <c r="L3029" s="943"/>
      <c r="M3029" s="943"/>
    </row>
    <row r="3030" spans="1:13" s="3" customFormat="1" ht="11.25" x14ac:dyDescent="0.25">
      <c r="A3030" s="927"/>
      <c r="B3030" s="928"/>
      <c r="C3030" s="929"/>
      <c r="D3030" s="927"/>
      <c r="E3030" s="927"/>
      <c r="F3030" s="14" t="s">
        <v>1989</v>
      </c>
      <c r="G3030" s="80">
        <v>2</v>
      </c>
      <c r="H3030" s="927"/>
      <c r="I3030" s="15" t="s">
        <v>1987</v>
      </c>
      <c r="J3030" s="17">
        <v>684064</v>
      </c>
      <c r="K3030" s="945"/>
      <c r="L3030" s="943"/>
      <c r="M3030" s="943"/>
    </row>
    <row r="3031" spans="1:13" s="3" customFormat="1" ht="11.25" x14ac:dyDescent="0.25">
      <c r="A3031" s="927"/>
      <c r="B3031" s="928"/>
      <c r="C3031" s="929"/>
      <c r="D3031" s="927"/>
      <c r="E3031" s="927"/>
      <c r="F3031" s="14" t="s">
        <v>1956</v>
      </c>
      <c r="G3031" s="80">
        <v>1</v>
      </c>
      <c r="H3031" s="927"/>
      <c r="I3031" s="15" t="s">
        <v>1050</v>
      </c>
      <c r="J3031" s="17"/>
      <c r="K3031" s="945"/>
      <c r="L3031" s="943"/>
      <c r="M3031" s="943"/>
    </row>
    <row r="3032" spans="1:13" s="3" customFormat="1" ht="11.25" x14ac:dyDescent="0.25">
      <c r="A3032" s="927"/>
      <c r="B3032" s="928"/>
      <c r="C3032" s="929"/>
      <c r="D3032" s="927"/>
      <c r="E3032" s="927"/>
      <c r="F3032" s="14" t="s">
        <v>2005</v>
      </c>
      <c r="G3032" s="80">
        <v>1</v>
      </c>
      <c r="H3032" s="927"/>
      <c r="I3032" s="15" t="s">
        <v>2006</v>
      </c>
      <c r="J3032" s="17" t="s">
        <v>2007</v>
      </c>
      <c r="K3032" s="945"/>
      <c r="L3032" s="943"/>
      <c r="M3032" s="943"/>
    </row>
    <row r="3033" spans="1:13" s="3" customFormat="1" ht="11.25" x14ac:dyDescent="0.25">
      <c r="A3033" s="927"/>
      <c r="B3033" s="928"/>
      <c r="C3033" s="929"/>
      <c r="D3033" s="927"/>
      <c r="E3033" s="927"/>
      <c r="F3033" s="14" t="s">
        <v>1983</v>
      </c>
      <c r="G3033" s="80">
        <v>12</v>
      </c>
      <c r="H3033" s="927"/>
      <c r="I3033" s="15" t="s">
        <v>1954</v>
      </c>
      <c r="J3033" s="17" t="s">
        <v>1984</v>
      </c>
      <c r="K3033" s="945"/>
      <c r="L3033" s="943"/>
      <c r="M3033" s="943"/>
    </row>
    <row r="3034" spans="1:13" s="3" customFormat="1" ht="11.25" x14ac:dyDescent="0.25">
      <c r="A3034" s="927"/>
      <c r="B3034" s="928"/>
      <c r="C3034" s="929"/>
      <c r="D3034" s="927"/>
      <c r="E3034" s="927"/>
      <c r="F3034" s="14" t="s">
        <v>2023</v>
      </c>
      <c r="G3034" s="80">
        <v>1</v>
      </c>
      <c r="H3034" s="927"/>
      <c r="I3034" s="15" t="s">
        <v>1954</v>
      </c>
      <c r="J3034" s="17" t="s">
        <v>1991</v>
      </c>
      <c r="K3034" s="945"/>
      <c r="L3034" s="943"/>
      <c r="M3034" s="943"/>
    </row>
    <row r="3035" spans="1:13" s="3" customFormat="1" ht="11.25" x14ac:dyDescent="0.25">
      <c r="A3035" s="927"/>
      <c r="B3035" s="928"/>
      <c r="C3035" s="929"/>
      <c r="D3035" s="927"/>
      <c r="E3035" s="927"/>
      <c r="F3035" s="14" t="s">
        <v>2024</v>
      </c>
      <c r="G3035" s="80">
        <v>2</v>
      </c>
      <c r="H3035" s="927"/>
      <c r="I3035" s="15" t="s">
        <v>1954</v>
      </c>
      <c r="J3035" s="17" t="s">
        <v>1991</v>
      </c>
      <c r="K3035" s="945"/>
      <c r="L3035" s="943"/>
      <c r="M3035" s="943"/>
    </row>
    <row r="3036" spans="1:13" s="3" customFormat="1" ht="11.25" x14ac:dyDescent="0.25">
      <c r="A3036" s="927"/>
      <c r="B3036" s="928"/>
      <c r="C3036" s="929"/>
      <c r="D3036" s="927"/>
      <c r="E3036" s="927"/>
      <c r="F3036" s="14" t="s">
        <v>1985</v>
      </c>
      <c r="G3036" s="80">
        <v>12</v>
      </c>
      <c r="H3036" s="927"/>
      <c r="I3036" s="15" t="s">
        <v>1954</v>
      </c>
      <c r="J3036" s="17" t="s">
        <v>1984</v>
      </c>
      <c r="K3036" s="945"/>
      <c r="L3036" s="943"/>
      <c r="M3036" s="943"/>
    </row>
    <row r="3037" spans="1:13" s="3" customFormat="1" ht="11.25" x14ac:dyDescent="0.25">
      <c r="A3037" s="927"/>
      <c r="B3037" s="928"/>
      <c r="C3037" s="929"/>
      <c r="D3037" s="927"/>
      <c r="E3037" s="927"/>
      <c r="F3037" s="14" t="s">
        <v>1986</v>
      </c>
      <c r="G3037" s="80">
        <v>3</v>
      </c>
      <c r="H3037" s="927"/>
      <c r="I3037" s="15" t="s">
        <v>1987</v>
      </c>
      <c r="J3037" s="17">
        <v>649208</v>
      </c>
      <c r="K3037" s="945"/>
      <c r="L3037" s="943"/>
      <c r="M3037" s="943"/>
    </row>
    <row r="3038" spans="1:13" s="3" customFormat="1" ht="11.25" x14ac:dyDescent="0.25">
      <c r="A3038" s="927"/>
      <c r="B3038" s="928"/>
      <c r="C3038" s="929"/>
      <c r="D3038" s="927"/>
      <c r="E3038" s="927"/>
      <c r="F3038" s="14" t="s">
        <v>1993</v>
      </c>
      <c r="G3038" s="80">
        <v>1</v>
      </c>
      <c r="H3038" s="927"/>
      <c r="I3038" s="15" t="s">
        <v>1118</v>
      </c>
      <c r="J3038" s="17" t="s">
        <v>1994</v>
      </c>
      <c r="K3038" s="945"/>
      <c r="L3038" s="943"/>
      <c r="M3038" s="943"/>
    </row>
    <row r="3039" spans="1:13" s="3" customFormat="1" ht="11.25" x14ac:dyDescent="0.25">
      <c r="A3039" s="927" t="s">
        <v>7529</v>
      </c>
      <c r="B3039" s="928" t="s">
        <v>1835</v>
      </c>
      <c r="C3039" s="929" t="s">
        <v>5831</v>
      </c>
      <c r="D3039" s="927" t="s">
        <v>6786</v>
      </c>
      <c r="E3039" s="927" t="s">
        <v>4730</v>
      </c>
      <c r="F3039" s="14" t="s">
        <v>2025</v>
      </c>
      <c r="G3039" s="80">
        <v>6</v>
      </c>
      <c r="H3039" s="927" t="s">
        <v>6682</v>
      </c>
      <c r="I3039" s="15" t="s">
        <v>1974</v>
      </c>
      <c r="J3039" s="17" t="s">
        <v>1975</v>
      </c>
      <c r="K3039" s="945">
        <v>1</v>
      </c>
      <c r="L3039" s="943"/>
      <c r="M3039" s="943"/>
    </row>
    <row r="3040" spans="1:13" s="3" customFormat="1" ht="11.25" x14ac:dyDescent="0.25">
      <c r="A3040" s="927"/>
      <c r="B3040" s="928"/>
      <c r="C3040" s="929"/>
      <c r="D3040" s="927"/>
      <c r="E3040" s="927"/>
      <c r="F3040" s="14" t="s">
        <v>2026</v>
      </c>
      <c r="G3040" s="80">
        <v>1</v>
      </c>
      <c r="H3040" s="927"/>
      <c r="I3040" s="15" t="s">
        <v>1954</v>
      </c>
      <c r="J3040" s="17" t="s">
        <v>1977</v>
      </c>
      <c r="K3040" s="945"/>
      <c r="L3040" s="943"/>
      <c r="M3040" s="943"/>
    </row>
    <row r="3041" spans="1:13" s="3" customFormat="1" ht="11.25" x14ac:dyDescent="0.25">
      <c r="A3041" s="927"/>
      <c r="B3041" s="928"/>
      <c r="C3041" s="929"/>
      <c r="D3041" s="927"/>
      <c r="E3041" s="927"/>
      <c r="F3041" s="14" t="s">
        <v>1956</v>
      </c>
      <c r="G3041" s="80">
        <v>1</v>
      </c>
      <c r="H3041" s="927"/>
      <c r="I3041" s="15" t="s">
        <v>1050</v>
      </c>
      <c r="J3041" s="17"/>
      <c r="K3041" s="945"/>
      <c r="L3041" s="943"/>
      <c r="M3041" s="943"/>
    </row>
    <row r="3042" spans="1:13" s="3" customFormat="1" ht="11.25" x14ac:dyDescent="0.25">
      <c r="A3042" s="927"/>
      <c r="B3042" s="928"/>
      <c r="C3042" s="929"/>
      <c r="D3042" s="927"/>
      <c r="E3042" s="927"/>
      <c r="F3042" s="14" t="s">
        <v>1978</v>
      </c>
      <c r="G3042" s="80">
        <v>1</v>
      </c>
      <c r="H3042" s="927"/>
      <c r="I3042" s="15" t="s">
        <v>1960</v>
      </c>
      <c r="J3042" s="17" t="s">
        <v>1979</v>
      </c>
      <c r="K3042" s="945"/>
      <c r="L3042" s="943"/>
      <c r="M3042" s="943"/>
    </row>
    <row r="3043" spans="1:13" s="3" customFormat="1" ht="11.25" x14ac:dyDescent="0.25">
      <c r="A3043" s="927"/>
      <c r="B3043" s="928"/>
      <c r="C3043" s="929"/>
      <c r="D3043" s="927"/>
      <c r="E3043" s="927"/>
      <c r="F3043" s="14" t="s">
        <v>1956</v>
      </c>
      <c r="G3043" s="80">
        <v>1</v>
      </c>
      <c r="H3043" s="927"/>
      <c r="I3043" s="15" t="s">
        <v>1050</v>
      </c>
      <c r="J3043" s="17"/>
      <c r="K3043" s="945"/>
      <c r="L3043" s="943"/>
      <c r="M3043" s="943"/>
    </row>
    <row r="3044" spans="1:13" s="3" customFormat="1" ht="11.25" x14ac:dyDescent="0.25">
      <c r="A3044" s="927"/>
      <c r="B3044" s="928"/>
      <c r="C3044" s="929"/>
      <c r="D3044" s="927"/>
      <c r="E3044" s="927"/>
      <c r="F3044" s="14" t="s">
        <v>2005</v>
      </c>
      <c r="G3044" s="80">
        <v>1</v>
      </c>
      <c r="H3044" s="927"/>
      <c r="I3044" s="15" t="s">
        <v>2006</v>
      </c>
      <c r="J3044" s="17" t="s">
        <v>2007</v>
      </c>
      <c r="K3044" s="945"/>
      <c r="L3044" s="943"/>
      <c r="M3044" s="943"/>
    </row>
    <row r="3045" spans="1:13" s="3" customFormat="1" ht="11.25" x14ac:dyDescent="0.25">
      <c r="A3045" s="927"/>
      <c r="B3045" s="928"/>
      <c r="C3045" s="929"/>
      <c r="D3045" s="927"/>
      <c r="E3045" s="927"/>
      <c r="F3045" s="14" t="s">
        <v>1956</v>
      </c>
      <c r="G3045" s="80">
        <v>1</v>
      </c>
      <c r="H3045" s="927"/>
      <c r="I3045" s="15" t="s">
        <v>1050</v>
      </c>
      <c r="J3045" s="17"/>
      <c r="K3045" s="945"/>
      <c r="L3045" s="943"/>
      <c r="M3045" s="943"/>
    </row>
    <row r="3046" spans="1:13" s="3" customFormat="1" ht="11.25" x14ac:dyDescent="0.25">
      <c r="A3046" s="927"/>
      <c r="B3046" s="928"/>
      <c r="C3046" s="929"/>
      <c r="D3046" s="927"/>
      <c r="E3046" s="927"/>
      <c r="F3046" s="14" t="s">
        <v>1980</v>
      </c>
      <c r="G3046" s="80">
        <v>1</v>
      </c>
      <c r="H3046" s="927"/>
      <c r="I3046" s="15" t="s">
        <v>1981</v>
      </c>
      <c r="J3046" s="17" t="s">
        <v>1982</v>
      </c>
      <c r="K3046" s="945"/>
      <c r="L3046" s="943"/>
      <c r="M3046" s="943"/>
    </row>
    <row r="3047" spans="1:13" s="3" customFormat="1" ht="11.25" x14ac:dyDescent="0.25">
      <c r="A3047" s="927"/>
      <c r="B3047" s="928"/>
      <c r="C3047" s="929"/>
      <c r="D3047" s="927"/>
      <c r="E3047" s="927"/>
      <c r="F3047" s="14" t="s">
        <v>1956</v>
      </c>
      <c r="G3047" s="80">
        <v>1</v>
      </c>
      <c r="H3047" s="927"/>
      <c r="I3047" s="15" t="s">
        <v>1050</v>
      </c>
      <c r="J3047" s="17"/>
      <c r="K3047" s="945"/>
      <c r="L3047" s="943"/>
      <c r="M3047" s="943"/>
    </row>
    <row r="3048" spans="1:13" s="3" customFormat="1" ht="11.25" x14ac:dyDescent="0.25">
      <c r="A3048" s="927"/>
      <c r="B3048" s="928"/>
      <c r="C3048" s="929"/>
      <c r="D3048" s="927"/>
      <c r="E3048" s="927"/>
      <c r="F3048" s="14" t="s">
        <v>2008</v>
      </c>
      <c r="G3048" s="80">
        <v>2</v>
      </c>
      <c r="H3048" s="927"/>
      <c r="I3048" s="15" t="s">
        <v>1987</v>
      </c>
      <c r="J3048" s="17">
        <v>680191</v>
      </c>
      <c r="K3048" s="945"/>
      <c r="L3048" s="943"/>
      <c r="M3048" s="943"/>
    </row>
    <row r="3049" spans="1:13" s="3" customFormat="1" ht="11.25" x14ac:dyDescent="0.25">
      <c r="A3049" s="927"/>
      <c r="B3049" s="928"/>
      <c r="C3049" s="929"/>
      <c r="D3049" s="927"/>
      <c r="E3049" s="927"/>
      <c r="F3049" s="14" t="s">
        <v>2009</v>
      </c>
      <c r="G3049" s="80">
        <v>10</v>
      </c>
      <c r="H3049" s="927"/>
      <c r="I3049" s="15" t="s">
        <v>1954</v>
      </c>
      <c r="J3049" s="17" t="s">
        <v>1991</v>
      </c>
      <c r="K3049" s="945"/>
      <c r="L3049" s="943"/>
      <c r="M3049" s="943"/>
    </row>
    <row r="3050" spans="1:13" s="3" customFormat="1" ht="11.25" x14ac:dyDescent="0.25">
      <c r="A3050" s="927"/>
      <c r="B3050" s="928"/>
      <c r="C3050" s="929"/>
      <c r="D3050" s="927"/>
      <c r="E3050" s="927"/>
      <c r="F3050" s="14" t="s">
        <v>1983</v>
      </c>
      <c r="G3050" s="80">
        <v>12</v>
      </c>
      <c r="H3050" s="927"/>
      <c r="I3050" s="15" t="s">
        <v>1954</v>
      </c>
      <c r="J3050" s="17" t="s">
        <v>1984</v>
      </c>
      <c r="K3050" s="945"/>
      <c r="L3050" s="943"/>
      <c r="M3050" s="943"/>
    </row>
    <row r="3051" spans="1:13" s="3" customFormat="1" ht="11.25" x14ac:dyDescent="0.25">
      <c r="A3051" s="927"/>
      <c r="B3051" s="928"/>
      <c r="C3051" s="929"/>
      <c r="D3051" s="927"/>
      <c r="E3051" s="927"/>
      <c r="F3051" s="14" t="s">
        <v>2010</v>
      </c>
      <c r="G3051" s="80">
        <v>17</v>
      </c>
      <c r="H3051" s="927"/>
      <c r="I3051" s="15" t="s">
        <v>1954</v>
      </c>
      <c r="J3051" s="17" t="s">
        <v>1991</v>
      </c>
      <c r="K3051" s="945"/>
      <c r="L3051" s="943"/>
      <c r="M3051" s="943"/>
    </row>
    <row r="3052" spans="1:13" s="3" customFormat="1" ht="11.25" x14ac:dyDescent="0.25">
      <c r="A3052" s="927"/>
      <c r="B3052" s="928"/>
      <c r="C3052" s="929"/>
      <c r="D3052" s="927"/>
      <c r="E3052" s="927"/>
      <c r="F3052" s="14" t="s">
        <v>1992</v>
      </c>
      <c r="G3052" s="80">
        <v>8</v>
      </c>
      <c r="H3052" s="927"/>
      <c r="I3052" s="15" t="s">
        <v>1954</v>
      </c>
      <c r="J3052" s="17" t="s">
        <v>1984</v>
      </c>
      <c r="K3052" s="945"/>
      <c r="L3052" s="943"/>
      <c r="M3052" s="943"/>
    </row>
    <row r="3053" spans="1:13" s="3" customFormat="1" ht="11.25" x14ac:dyDescent="0.25">
      <c r="A3053" s="927"/>
      <c r="B3053" s="928"/>
      <c r="C3053" s="929"/>
      <c r="D3053" s="927"/>
      <c r="E3053" s="927"/>
      <c r="F3053" s="14" t="s">
        <v>1985</v>
      </c>
      <c r="G3053" s="80">
        <v>25</v>
      </c>
      <c r="H3053" s="927"/>
      <c r="I3053" s="15" t="s">
        <v>1954</v>
      </c>
      <c r="J3053" s="17" t="s">
        <v>1984</v>
      </c>
      <c r="K3053" s="945"/>
      <c r="L3053" s="943"/>
      <c r="M3053" s="943"/>
    </row>
    <row r="3054" spans="1:13" s="3" customFormat="1" ht="11.25" x14ac:dyDescent="0.25">
      <c r="A3054" s="927"/>
      <c r="B3054" s="928"/>
      <c r="C3054" s="929"/>
      <c r="D3054" s="927"/>
      <c r="E3054" s="927"/>
      <c r="F3054" s="14" t="s">
        <v>1986</v>
      </c>
      <c r="G3054" s="80">
        <v>3</v>
      </c>
      <c r="H3054" s="927"/>
      <c r="I3054" s="15" t="s">
        <v>1987</v>
      </c>
      <c r="J3054" s="17">
        <v>649208</v>
      </c>
      <c r="K3054" s="945"/>
      <c r="L3054" s="943"/>
      <c r="M3054" s="943"/>
    </row>
    <row r="3055" spans="1:13" s="3" customFormat="1" ht="11.25" x14ac:dyDescent="0.25">
      <c r="A3055" s="927"/>
      <c r="B3055" s="928"/>
      <c r="C3055" s="929"/>
      <c r="D3055" s="927"/>
      <c r="E3055" s="927"/>
      <c r="F3055" s="14" t="s">
        <v>1993</v>
      </c>
      <c r="G3055" s="80">
        <v>1</v>
      </c>
      <c r="H3055" s="927"/>
      <c r="I3055" s="15" t="s">
        <v>1118</v>
      </c>
      <c r="J3055" s="17" t="s">
        <v>1994</v>
      </c>
      <c r="K3055" s="945"/>
      <c r="L3055" s="943"/>
      <c r="M3055" s="943"/>
    </row>
    <row r="3056" spans="1:13" s="3" customFormat="1" ht="11.25" x14ac:dyDescent="0.25">
      <c r="A3056" s="927" t="s">
        <v>7530</v>
      </c>
      <c r="B3056" s="928" t="s">
        <v>1835</v>
      </c>
      <c r="C3056" s="929" t="s">
        <v>5831</v>
      </c>
      <c r="D3056" s="927" t="s">
        <v>6786</v>
      </c>
      <c r="E3056" s="927" t="s">
        <v>4730</v>
      </c>
      <c r="F3056" s="14" t="s">
        <v>2027</v>
      </c>
      <c r="G3056" s="80">
        <v>6</v>
      </c>
      <c r="H3056" s="927" t="s">
        <v>6682</v>
      </c>
      <c r="I3056" s="15" t="s">
        <v>1974</v>
      </c>
      <c r="J3056" s="17" t="s">
        <v>1975</v>
      </c>
      <c r="K3056" s="945">
        <v>1</v>
      </c>
      <c r="L3056" s="943"/>
      <c r="M3056" s="943"/>
    </row>
    <row r="3057" spans="1:13" s="3" customFormat="1" ht="11.25" x14ac:dyDescent="0.25">
      <c r="A3057" s="927"/>
      <c r="B3057" s="928"/>
      <c r="C3057" s="929"/>
      <c r="D3057" s="927"/>
      <c r="E3057" s="927"/>
      <c r="F3057" s="14" t="s">
        <v>2022</v>
      </c>
      <c r="G3057" s="80">
        <v>1</v>
      </c>
      <c r="H3057" s="927"/>
      <c r="I3057" s="15" t="s">
        <v>1954</v>
      </c>
      <c r="J3057" s="17" t="s">
        <v>1977</v>
      </c>
      <c r="K3057" s="945"/>
      <c r="L3057" s="943"/>
      <c r="M3057" s="943"/>
    </row>
    <row r="3058" spans="1:13" s="3" customFormat="1" ht="11.25" x14ac:dyDescent="0.25">
      <c r="A3058" s="927"/>
      <c r="B3058" s="928"/>
      <c r="C3058" s="929"/>
      <c r="D3058" s="927"/>
      <c r="E3058" s="927"/>
      <c r="F3058" s="14" t="s">
        <v>1956</v>
      </c>
      <c r="G3058" s="80">
        <v>1</v>
      </c>
      <c r="H3058" s="927"/>
      <c r="I3058" s="15" t="s">
        <v>1050</v>
      </c>
      <c r="J3058" s="17"/>
      <c r="K3058" s="945"/>
      <c r="L3058" s="943"/>
      <c r="M3058" s="943"/>
    </row>
    <row r="3059" spans="1:13" s="3" customFormat="1" ht="11.25" x14ac:dyDescent="0.25">
      <c r="A3059" s="927"/>
      <c r="B3059" s="928"/>
      <c r="C3059" s="929"/>
      <c r="D3059" s="927"/>
      <c r="E3059" s="927"/>
      <c r="F3059" s="14" t="s">
        <v>1978</v>
      </c>
      <c r="G3059" s="80">
        <v>1</v>
      </c>
      <c r="H3059" s="927"/>
      <c r="I3059" s="15" t="s">
        <v>1960</v>
      </c>
      <c r="J3059" s="17" t="s">
        <v>1979</v>
      </c>
      <c r="K3059" s="945"/>
      <c r="L3059" s="943"/>
      <c r="M3059" s="943"/>
    </row>
    <row r="3060" spans="1:13" s="3" customFormat="1" ht="11.25" x14ac:dyDescent="0.25">
      <c r="A3060" s="927"/>
      <c r="B3060" s="928"/>
      <c r="C3060" s="929"/>
      <c r="D3060" s="927"/>
      <c r="E3060" s="927"/>
      <c r="F3060" s="14" t="s">
        <v>1956</v>
      </c>
      <c r="G3060" s="80">
        <v>1</v>
      </c>
      <c r="H3060" s="927"/>
      <c r="I3060" s="15" t="s">
        <v>1050</v>
      </c>
      <c r="J3060" s="17"/>
      <c r="K3060" s="945"/>
      <c r="L3060" s="943"/>
      <c r="M3060" s="943"/>
    </row>
    <row r="3061" spans="1:13" s="3" customFormat="1" ht="11.25" x14ac:dyDescent="0.25">
      <c r="A3061" s="927"/>
      <c r="B3061" s="928"/>
      <c r="C3061" s="929"/>
      <c r="D3061" s="927"/>
      <c r="E3061" s="927"/>
      <c r="F3061" s="14" t="s">
        <v>1980</v>
      </c>
      <c r="G3061" s="80">
        <v>1</v>
      </c>
      <c r="H3061" s="927"/>
      <c r="I3061" s="15" t="s">
        <v>1981</v>
      </c>
      <c r="J3061" s="17" t="s">
        <v>1982</v>
      </c>
      <c r="K3061" s="945"/>
      <c r="L3061" s="943"/>
      <c r="M3061" s="943"/>
    </row>
    <row r="3062" spans="1:13" s="3" customFormat="1" ht="11.25" x14ac:dyDescent="0.25">
      <c r="A3062" s="927"/>
      <c r="B3062" s="928"/>
      <c r="C3062" s="929"/>
      <c r="D3062" s="927"/>
      <c r="E3062" s="927"/>
      <c r="F3062" s="14" t="s">
        <v>1956</v>
      </c>
      <c r="G3062" s="80">
        <v>1</v>
      </c>
      <c r="H3062" s="927"/>
      <c r="I3062" s="15" t="s">
        <v>1050</v>
      </c>
      <c r="J3062" s="17"/>
      <c r="K3062" s="945"/>
      <c r="L3062" s="943"/>
      <c r="M3062" s="943"/>
    </row>
    <row r="3063" spans="1:13" s="3" customFormat="1" ht="11.25" x14ac:dyDescent="0.25">
      <c r="A3063" s="927"/>
      <c r="B3063" s="928"/>
      <c r="C3063" s="929"/>
      <c r="D3063" s="927"/>
      <c r="E3063" s="927"/>
      <c r="F3063" s="14" t="s">
        <v>1989</v>
      </c>
      <c r="G3063" s="80">
        <v>2</v>
      </c>
      <c r="H3063" s="927"/>
      <c r="I3063" s="15" t="s">
        <v>1987</v>
      </c>
      <c r="J3063" s="17">
        <v>684064</v>
      </c>
      <c r="K3063" s="945"/>
      <c r="L3063" s="943"/>
      <c r="M3063" s="943"/>
    </row>
    <row r="3064" spans="1:13" s="3" customFormat="1" ht="11.25" x14ac:dyDescent="0.25">
      <c r="A3064" s="927"/>
      <c r="B3064" s="928"/>
      <c r="C3064" s="929"/>
      <c r="D3064" s="927"/>
      <c r="E3064" s="927"/>
      <c r="F3064" s="14" t="s">
        <v>1956</v>
      </c>
      <c r="G3064" s="80">
        <v>1</v>
      </c>
      <c r="H3064" s="927"/>
      <c r="I3064" s="15" t="s">
        <v>1050</v>
      </c>
      <c r="J3064" s="17"/>
      <c r="K3064" s="945"/>
      <c r="L3064" s="943"/>
      <c r="M3064" s="943"/>
    </row>
    <row r="3065" spans="1:13" s="3" customFormat="1" ht="11.25" x14ac:dyDescent="0.25">
      <c r="A3065" s="927"/>
      <c r="B3065" s="928"/>
      <c r="C3065" s="929"/>
      <c r="D3065" s="927"/>
      <c r="E3065" s="927"/>
      <c r="F3065" s="14" t="s">
        <v>2005</v>
      </c>
      <c r="G3065" s="80">
        <v>1</v>
      </c>
      <c r="H3065" s="927"/>
      <c r="I3065" s="15" t="s">
        <v>2006</v>
      </c>
      <c r="J3065" s="17" t="s">
        <v>2007</v>
      </c>
      <c r="K3065" s="945"/>
      <c r="L3065" s="943"/>
      <c r="M3065" s="943"/>
    </row>
    <row r="3066" spans="1:13" s="3" customFormat="1" ht="11.25" x14ac:dyDescent="0.25">
      <c r="A3066" s="927"/>
      <c r="B3066" s="928"/>
      <c r="C3066" s="929"/>
      <c r="D3066" s="927"/>
      <c r="E3066" s="927"/>
      <c r="F3066" s="14" t="s">
        <v>1983</v>
      </c>
      <c r="G3066" s="80">
        <v>12</v>
      </c>
      <c r="H3066" s="927"/>
      <c r="I3066" s="15" t="s">
        <v>1954</v>
      </c>
      <c r="J3066" s="17" t="s">
        <v>1984</v>
      </c>
      <c r="K3066" s="945"/>
      <c r="L3066" s="943"/>
      <c r="M3066" s="943"/>
    </row>
    <row r="3067" spans="1:13" s="3" customFormat="1" ht="11.25" x14ac:dyDescent="0.25">
      <c r="A3067" s="927"/>
      <c r="B3067" s="928"/>
      <c r="C3067" s="929"/>
      <c r="D3067" s="927"/>
      <c r="E3067" s="927"/>
      <c r="F3067" s="14" t="s">
        <v>1985</v>
      </c>
      <c r="G3067" s="80">
        <v>12</v>
      </c>
      <c r="H3067" s="927"/>
      <c r="I3067" s="15" t="s">
        <v>1954</v>
      </c>
      <c r="J3067" s="17" t="s">
        <v>1984</v>
      </c>
      <c r="K3067" s="945"/>
      <c r="L3067" s="943"/>
      <c r="M3067" s="943"/>
    </row>
    <row r="3068" spans="1:13" s="3" customFormat="1" ht="11.25" x14ac:dyDescent="0.25">
      <c r="A3068" s="927"/>
      <c r="B3068" s="928"/>
      <c r="C3068" s="929"/>
      <c r="D3068" s="927"/>
      <c r="E3068" s="927"/>
      <c r="F3068" s="14" t="s">
        <v>1986</v>
      </c>
      <c r="G3068" s="80">
        <v>3</v>
      </c>
      <c r="H3068" s="927"/>
      <c r="I3068" s="15" t="s">
        <v>1987</v>
      </c>
      <c r="J3068" s="17">
        <v>649208</v>
      </c>
      <c r="K3068" s="945"/>
      <c r="L3068" s="943"/>
      <c r="M3068" s="943"/>
    </row>
    <row r="3069" spans="1:13" s="3" customFormat="1" ht="11.25" x14ac:dyDescent="0.25">
      <c r="A3069" s="927"/>
      <c r="B3069" s="928"/>
      <c r="C3069" s="929"/>
      <c r="D3069" s="927"/>
      <c r="E3069" s="927"/>
      <c r="F3069" s="14" t="s">
        <v>1993</v>
      </c>
      <c r="G3069" s="80">
        <v>1</v>
      </c>
      <c r="H3069" s="927"/>
      <c r="I3069" s="15" t="s">
        <v>1118</v>
      </c>
      <c r="J3069" s="17" t="s">
        <v>1994</v>
      </c>
      <c r="K3069" s="945"/>
      <c r="L3069" s="943"/>
      <c r="M3069" s="943"/>
    </row>
    <row r="3070" spans="1:13" s="3" customFormat="1" ht="11.25" x14ac:dyDescent="0.25">
      <c r="A3070" s="927" t="s">
        <v>7531</v>
      </c>
      <c r="B3070" s="928" t="s">
        <v>1835</v>
      </c>
      <c r="C3070" s="929" t="s">
        <v>5831</v>
      </c>
      <c r="D3070" s="927" t="s">
        <v>6787</v>
      </c>
      <c r="E3070" s="927" t="s">
        <v>4731</v>
      </c>
      <c r="F3070" s="14" t="s">
        <v>4732</v>
      </c>
      <c r="G3070" s="80">
        <v>4</v>
      </c>
      <c r="H3070" s="927" t="s">
        <v>6682</v>
      </c>
      <c r="I3070" s="15" t="s">
        <v>1974</v>
      </c>
      <c r="J3070" s="17" t="s">
        <v>1975</v>
      </c>
      <c r="K3070" s="945">
        <v>1</v>
      </c>
      <c r="L3070" s="943"/>
      <c r="M3070" s="943"/>
    </row>
    <row r="3071" spans="1:13" s="3" customFormat="1" ht="11.25" x14ac:dyDescent="0.25">
      <c r="A3071" s="927"/>
      <c r="B3071" s="928"/>
      <c r="C3071" s="929"/>
      <c r="D3071" s="927"/>
      <c r="E3071" s="927"/>
      <c r="F3071" s="14" t="s">
        <v>2030</v>
      </c>
      <c r="G3071" s="80">
        <v>1</v>
      </c>
      <c r="H3071" s="927"/>
      <c r="I3071" s="15" t="s">
        <v>1954</v>
      </c>
      <c r="J3071" s="17" t="s">
        <v>1977</v>
      </c>
      <c r="K3071" s="945"/>
      <c r="L3071" s="943"/>
      <c r="M3071" s="943"/>
    </row>
    <row r="3072" spans="1:13" s="3" customFormat="1" ht="11.25" x14ac:dyDescent="0.25">
      <c r="A3072" s="927"/>
      <c r="B3072" s="928"/>
      <c r="C3072" s="929"/>
      <c r="D3072" s="927"/>
      <c r="E3072" s="927"/>
      <c r="F3072" s="14" t="s">
        <v>1956</v>
      </c>
      <c r="G3072" s="80">
        <v>1</v>
      </c>
      <c r="H3072" s="927"/>
      <c r="I3072" s="15" t="s">
        <v>1050</v>
      </c>
      <c r="J3072" s="17"/>
      <c r="K3072" s="945"/>
      <c r="L3072" s="943"/>
      <c r="M3072" s="943"/>
    </row>
    <row r="3073" spans="1:13" s="3" customFormat="1" ht="11.25" x14ac:dyDescent="0.25">
      <c r="A3073" s="927"/>
      <c r="B3073" s="928"/>
      <c r="C3073" s="929"/>
      <c r="D3073" s="927"/>
      <c r="E3073" s="927"/>
      <c r="F3073" s="14" t="s">
        <v>1978</v>
      </c>
      <c r="G3073" s="80">
        <v>1</v>
      </c>
      <c r="H3073" s="927"/>
      <c r="I3073" s="15" t="s">
        <v>1960</v>
      </c>
      <c r="J3073" s="17" t="s">
        <v>2031</v>
      </c>
      <c r="K3073" s="945"/>
      <c r="L3073" s="943"/>
      <c r="M3073" s="943"/>
    </row>
    <row r="3074" spans="1:13" s="3" customFormat="1" ht="11.25" x14ac:dyDescent="0.25">
      <c r="A3074" s="927"/>
      <c r="B3074" s="928"/>
      <c r="C3074" s="929"/>
      <c r="D3074" s="927"/>
      <c r="E3074" s="927"/>
      <c r="F3074" s="14" t="s">
        <v>1956</v>
      </c>
      <c r="G3074" s="80">
        <v>1</v>
      </c>
      <c r="H3074" s="927"/>
      <c r="I3074" s="15" t="s">
        <v>1050</v>
      </c>
      <c r="J3074" s="17"/>
      <c r="K3074" s="945"/>
      <c r="L3074" s="943"/>
      <c r="M3074" s="943"/>
    </row>
    <row r="3075" spans="1:13" s="3" customFormat="1" ht="11.25" x14ac:dyDescent="0.25">
      <c r="A3075" s="927"/>
      <c r="B3075" s="928"/>
      <c r="C3075" s="929"/>
      <c r="D3075" s="927"/>
      <c r="E3075" s="927"/>
      <c r="F3075" s="14" t="s">
        <v>1980</v>
      </c>
      <c r="G3075" s="80">
        <v>1</v>
      </c>
      <c r="H3075" s="927"/>
      <c r="I3075" s="15" t="s">
        <v>1981</v>
      </c>
      <c r="J3075" s="17" t="s">
        <v>1982</v>
      </c>
      <c r="K3075" s="945"/>
      <c r="L3075" s="943"/>
      <c r="M3075" s="943"/>
    </row>
    <row r="3076" spans="1:13" s="3" customFormat="1" ht="11.25" x14ac:dyDescent="0.25">
      <c r="A3076" s="927"/>
      <c r="B3076" s="928"/>
      <c r="C3076" s="929"/>
      <c r="D3076" s="927"/>
      <c r="E3076" s="927"/>
      <c r="F3076" s="14" t="s">
        <v>1983</v>
      </c>
      <c r="G3076" s="80">
        <v>4</v>
      </c>
      <c r="H3076" s="927"/>
      <c r="I3076" s="15" t="s">
        <v>1954</v>
      </c>
      <c r="J3076" s="17" t="s">
        <v>1984</v>
      </c>
      <c r="K3076" s="945"/>
      <c r="L3076" s="943"/>
      <c r="M3076" s="943"/>
    </row>
    <row r="3077" spans="1:13" s="3" customFormat="1" ht="11.25" x14ac:dyDescent="0.25">
      <c r="A3077" s="927"/>
      <c r="B3077" s="928"/>
      <c r="C3077" s="929"/>
      <c r="D3077" s="927"/>
      <c r="E3077" s="927"/>
      <c r="F3077" s="14" t="s">
        <v>1985</v>
      </c>
      <c r="G3077" s="80">
        <v>5</v>
      </c>
      <c r="H3077" s="927"/>
      <c r="I3077" s="15" t="s">
        <v>1954</v>
      </c>
      <c r="J3077" s="17" t="s">
        <v>1984</v>
      </c>
      <c r="K3077" s="945"/>
      <c r="L3077" s="943"/>
      <c r="M3077" s="943"/>
    </row>
    <row r="3078" spans="1:13" s="3" customFormat="1" ht="11.25" x14ac:dyDescent="0.25">
      <c r="A3078" s="927"/>
      <c r="B3078" s="928"/>
      <c r="C3078" s="929"/>
      <c r="D3078" s="927"/>
      <c r="E3078" s="927"/>
      <c r="F3078" s="14" t="s">
        <v>1992</v>
      </c>
      <c r="G3078" s="80">
        <v>1</v>
      </c>
      <c r="H3078" s="927"/>
      <c r="I3078" s="15" t="s">
        <v>1954</v>
      </c>
      <c r="J3078" s="17" t="s">
        <v>1984</v>
      </c>
      <c r="K3078" s="945"/>
      <c r="L3078" s="943"/>
      <c r="M3078" s="943"/>
    </row>
    <row r="3079" spans="1:13" s="3" customFormat="1" ht="11.25" x14ac:dyDescent="0.25">
      <c r="A3079" s="927"/>
      <c r="B3079" s="928"/>
      <c r="C3079" s="929"/>
      <c r="D3079" s="927"/>
      <c r="E3079" s="927"/>
      <c r="F3079" s="14" t="s">
        <v>2010</v>
      </c>
      <c r="G3079" s="80">
        <v>2</v>
      </c>
      <c r="H3079" s="927"/>
      <c r="I3079" s="15" t="s">
        <v>1954</v>
      </c>
      <c r="J3079" s="17" t="s">
        <v>1991</v>
      </c>
      <c r="K3079" s="945"/>
      <c r="L3079" s="943"/>
      <c r="M3079" s="943"/>
    </row>
    <row r="3080" spans="1:13" s="3" customFormat="1" ht="11.25" x14ac:dyDescent="0.25">
      <c r="A3080" s="927" t="s">
        <v>7532</v>
      </c>
      <c r="B3080" s="928" t="s">
        <v>1835</v>
      </c>
      <c r="C3080" s="929" t="s">
        <v>5831</v>
      </c>
      <c r="D3080" s="927" t="s">
        <v>6787</v>
      </c>
      <c r="E3080" s="927" t="s">
        <v>4731</v>
      </c>
      <c r="F3080" s="14" t="s">
        <v>4733</v>
      </c>
      <c r="G3080" s="80">
        <v>4</v>
      </c>
      <c r="H3080" s="927" t="s">
        <v>6682</v>
      </c>
      <c r="I3080" s="15" t="s">
        <v>1974</v>
      </c>
      <c r="J3080" s="17" t="s">
        <v>1975</v>
      </c>
      <c r="K3080" s="945">
        <v>1</v>
      </c>
      <c r="L3080" s="943"/>
      <c r="M3080" s="943"/>
    </row>
    <row r="3081" spans="1:13" s="3" customFormat="1" ht="11.25" x14ac:dyDescent="0.25">
      <c r="A3081" s="927"/>
      <c r="B3081" s="928"/>
      <c r="C3081" s="929"/>
      <c r="D3081" s="927"/>
      <c r="E3081" s="927"/>
      <c r="F3081" s="14" t="s">
        <v>2030</v>
      </c>
      <c r="G3081" s="80">
        <v>1</v>
      </c>
      <c r="H3081" s="927"/>
      <c r="I3081" s="15" t="s">
        <v>1954</v>
      </c>
      <c r="J3081" s="17" t="s">
        <v>1977</v>
      </c>
      <c r="K3081" s="945"/>
      <c r="L3081" s="943"/>
      <c r="M3081" s="943"/>
    </row>
    <row r="3082" spans="1:13" s="3" customFormat="1" ht="11.25" x14ac:dyDescent="0.25">
      <c r="A3082" s="927"/>
      <c r="B3082" s="928"/>
      <c r="C3082" s="929"/>
      <c r="D3082" s="927"/>
      <c r="E3082" s="927"/>
      <c r="F3082" s="14" t="s">
        <v>1956</v>
      </c>
      <c r="G3082" s="80">
        <v>1</v>
      </c>
      <c r="H3082" s="927"/>
      <c r="I3082" s="15" t="s">
        <v>1050</v>
      </c>
      <c r="J3082" s="17"/>
      <c r="K3082" s="945"/>
      <c r="L3082" s="943"/>
      <c r="M3082" s="943"/>
    </row>
    <row r="3083" spans="1:13" s="3" customFormat="1" ht="11.25" x14ac:dyDescent="0.25">
      <c r="A3083" s="927"/>
      <c r="B3083" s="928"/>
      <c r="C3083" s="929"/>
      <c r="D3083" s="927"/>
      <c r="E3083" s="927"/>
      <c r="F3083" s="14" t="s">
        <v>1978</v>
      </c>
      <c r="G3083" s="80">
        <v>1</v>
      </c>
      <c r="H3083" s="927"/>
      <c r="I3083" s="15" t="s">
        <v>1960</v>
      </c>
      <c r="J3083" s="17" t="s">
        <v>2031</v>
      </c>
      <c r="K3083" s="945"/>
      <c r="L3083" s="943"/>
      <c r="M3083" s="943"/>
    </row>
    <row r="3084" spans="1:13" s="3" customFormat="1" ht="11.25" x14ac:dyDescent="0.25">
      <c r="A3084" s="927"/>
      <c r="B3084" s="928"/>
      <c r="C3084" s="929"/>
      <c r="D3084" s="927"/>
      <c r="E3084" s="927"/>
      <c r="F3084" s="14" t="s">
        <v>1956</v>
      </c>
      <c r="G3084" s="80">
        <v>1</v>
      </c>
      <c r="H3084" s="927"/>
      <c r="I3084" s="15" t="s">
        <v>1050</v>
      </c>
      <c r="J3084" s="17"/>
      <c r="K3084" s="945"/>
      <c r="L3084" s="943"/>
      <c r="M3084" s="943"/>
    </row>
    <row r="3085" spans="1:13" s="3" customFormat="1" ht="11.25" x14ac:dyDescent="0.25">
      <c r="A3085" s="927"/>
      <c r="B3085" s="928"/>
      <c r="C3085" s="929"/>
      <c r="D3085" s="927"/>
      <c r="E3085" s="927"/>
      <c r="F3085" s="14" t="s">
        <v>1980</v>
      </c>
      <c r="G3085" s="80">
        <v>1</v>
      </c>
      <c r="H3085" s="927"/>
      <c r="I3085" s="15" t="s">
        <v>1981</v>
      </c>
      <c r="J3085" s="17" t="s">
        <v>1982</v>
      </c>
      <c r="K3085" s="945"/>
      <c r="L3085" s="943"/>
      <c r="M3085" s="943"/>
    </row>
    <row r="3086" spans="1:13" s="3" customFormat="1" ht="11.25" x14ac:dyDescent="0.25">
      <c r="A3086" s="927"/>
      <c r="B3086" s="928"/>
      <c r="C3086" s="929"/>
      <c r="D3086" s="927"/>
      <c r="E3086" s="927"/>
      <c r="F3086" s="14" t="s">
        <v>1983</v>
      </c>
      <c r="G3086" s="80">
        <v>9</v>
      </c>
      <c r="H3086" s="927"/>
      <c r="I3086" s="15" t="s">
        <v>1954</v>
      </c>
      <c r="J3086" s="17" t="s">
        <v>1984</v>
      </c>
      <c r="K3086" s="945"/>
      <c r="L3086" s="943"/>
      <c r="M3086" s="943"/>
    </row>
    <row r="3087" spans="1:13" s="3" customFormat="1" ht="11.25" x14ac:dyDescent="0.25">
      <c r="A3087" s="927"/>
      <c r="B3087" s="928"/>
      <c r="C3087" s="929"/>
      <c r="D3087" s="927"/>
      <c r="E3087" s="927"/>
      <c r="F3087" s="14" t="s">
        <v>1985</v>
      </c>
      <c r="G3087" s="80">
        <v>3</v>
      </c>
      <c r="H3087" s="927"/>
      <c r="I3087" s="15" t="s">
        <v>1954</v>
      </c>
      <c r="J3087" s="17" t="s">
        <v>1984</v>
      </c>
      <c r="K3087" s="945"/>
      <c r="L3087" s="943"/>
      <c r="M3087" s="943"/>
    </row>
    <row r="3088" spans="1:13" s="3" customFormat="1" ht="11.25" x14ac:dyDescent="0.25">
      <c r="A3088" s="927"/>
      <c r="B3088" s="928"/>
      <c r="C3088" s="929"/>
      <c r="D3088" s="927"/>
      <c r="E3088" s="927"/>
      <c r="F3088" s="14" t="s">
        <v>2010</v>
      </c>
      <c r="G3088" s="80">
        <v>3</v>
      </c>
      <c r="H3088" s="927"/>
      <c r="I3088" s="15" t="s">
        <v>1954</v>
      </c>
      <c r="J3088" s="17" t="s">
        <v>1991</v>
      </c>
      <c r="K3088" s="945"/>
      <c r="L3088" s="943"/>
      <c r="M3088" s="943"/>
    </row>
    <row r="3089" spans="1:13" s="3" customFormat="1" ht="11.25" x14ac:dyDescent="0.25">
      <c r="A3089" s="927"/>
      <c r="B3089" s="928"/>
      <c r="C3089" s="929"/>
      <c r="D3089" s="927"/>
      <c r="E3089" s="927"/>
      <c r="F3089" s="14" t="s">
        <v>4734</v>
      </c>
      <c r="G3089" s="80">
        <v>1</v>
      </c>
      <c r="H3089" s="927"/>
      <c r="I3089" s="15" t="s">
        <v>1974</v>
      </c>
      <c r="J3089" s="17" t="s">
        <v>1975</v>
      </c>
      <c r="K3089" s="945"/>
      <c r="L3089" s="943"/>
      <c r="M3089" s="943"/>
    </row>
    <row r="3090" spans="1:13" s="3" customFormat="1" ht="11.25" x14ac:dyDescent="0.25">
      <c r="A3090" s="927"/>
      <c r="B3090" s="928"/>
      <c r="C3090" s="929"/>
      <c r="D3090" s="927"/>
      <c r="E3090" s="927"/>
      <c r="F3090" s="14" t="s">
        <v>4735</v>
      </c>
      <c r="G3090" s="80">
        <v>1</v>
      </c>
      <c r="H3090" s="927"/>
      <c r="I3090" s="15" t="s">
        <v>1974</v>
      </c>
      <c r="J3090" s="17" t="s">
        <v>1975</v>
      </c>
      <c r="K3090" s="945"/>
      <c r="L3090" s="943"/>
      <c r="M3090" s="943"/>
    </row>
    <row r="3091" spans="1:13" s="3" customFormat="1" ht="11.25" x14ac:dyDescent="0.25">
      <c r="A3091" s="927"/>
      <c r="B3091" s="928"/>
      <c r="C3091" s="929"/>
      <c r="D3091" s="927"/>
      <c r="E3091" s="927"/>
      <c r="F3091" s="14" t="s">
        <v>2030</v>
      </c>
      <c r="G3091" s="80">
        <v>1</v>
      </c>
      <c r="H3091" s="927"/>
      <c r="I3091" s="15" t="s">
        <v>1954</v>
      </c>
      <c r="J3091" s="17" t="s">
        <v>1977</v>
      </c>
      <c r="K3091" s="945"/>
      <c r="L3091" s="943"/>
      <c r="M3091" s="943"/>
    </row>
    <row r="3092" spans="1:13" s="3" customFormat="1" ht="11.25" x14ac:dyDescent="0.25">
      <c r="A3092" s="927"/>
      <c r="B3092" s="928"/>
      <c r="C3092" s="929"/>
      <c r="D3092" s="927"/>
      <c r="E3092" s="927"/>
      <c r="F3092" s="14" t="s">
        <v>1956</v>
      </c>
      <c r="G3092" s="80">
        <v>1</v>
      </c>
      <c r="H3092" s="927"/>
      <c r="I3092" s="15" t="s">
        <v>1050</v>
      </c>
      <c r="J3092" s="17"/>
      <c r="K3092" s="945"/>
      <c r="L3092" s="943"/>
      <c r="M3092" s="943"/>
    </row>
    <row r="3093" spans="1:13" s="3" customFormat="1" ht="11.25" x14ac:dyDescent="0.25">
      <c r="A3093" s="927"/>
      <c r="B3093" s="928"/>
      <c r="C3093" s="929"/>
      <c r="D3093" s="927"/>
      <c r="E3093" s="927"/>
      <c r="F3093" s="14" t="s">
        <v>1980</v>
      </c>
      <c r="G3093" s="80">
        <v>1</v>
      </c>
      <c r="H3093" s="927"/>
      <c r="I3093" s="15" t="s">
        <v>1981</v>
      </c>
      <c r="J3093" s="17" t="s">
        <v>1982</v>
      </c>
      <c r="K3093" s="945"/>
      <c r="L3093" s="943"/>
      <c r="M3093" s="943"/>
    </row>
    <row r="3094" spans="1:13" s="3" customFormat="1" ht="11.25" x14ac:dyDescent="0.25">
      <c r="A3094" s="927"/>
      <c r="B3094" s="928"/>
      <c r="C3094" s="929"/>
      <c r="D3094" s="927"/>
      <c r="E3094" s="927"/>
      <c r="F3094" s="14" t="s">
        <v>2010</v>
      </c>
      <c r="G3094" s="80">
        <v>22</v>
      </c>
      <c r="H3094" s="927"/>
      <c r="I3094" s="15" t="s">
        <v>1954</v>
      </c>
      <c r="J3094" s="17" t="s">
        <v>1991</v>
      </c>
      <c r="K3094" s="945"/>
      <c r="L3094" s="943"/>
      <c r="M3094" s="943"/>
    </row>
    <row r="3095" spans="1:13" s="3" customFormat="1" ht="11.25" x14ac:dyDescent="0.25">
      <c r="A3095" s="927"/>
      <c r="B3095" s="928"/>
      <c r="C3095" s="929"/>
      <c r="D3095" s="927"/>
      <c r="E3095" s="927"/>
      <c r="F3095" s="14" t="s">
        <v>4736</v>
      </c>
      <c r="G3095" s="80">
        <v>1</v>
      </c>
      <c r="H3095" s="927"/>
      <c r="I3095" s="15" t="s">
        <v>1974</v>
      </c>
      <c r="J3095" s="17" t="s">
        <v>1975</v>
      </c>
      <c r="K3095" s="945"/>
      <c r="L3095" s="943"/>
      <c r="M3095" s="943"/>
    </row>
    <row r="3096" spans="1:13" s="3" customFormat="1" ht="22.5" x14ac:dyDescent="0.25">
      <c r="A3096" s="154" t="s">
        <v>7533</v>
      </c>
      <c r="B3096" s="155" t="s">
        <v>1835</v>
      </c>
      <c r="C3096" s="314" t="s">
        <v>5831</v>
      </c>
      <c r="D3096" s="154" t="s">
        <v>6786</v>
      </c>
      <c r="E3096" s="154" t="s">
        <v>5831</v>
      </c>
      <c r="F3096" s="14" t="s">
        <v>2038</v>
      </c>
      <c r="G3096" s="80">
        <v>4</v>
      </c>
      <c r="H3096" s="80" t="s">
        <v>6682</v>
      </c>
      <c r="I3096" s="15" t="s">
        <v>1050</v>
      </c>
      <c r="J3096" s="17"/>
      <c r="K3096" s="168">
        <v>1</v>
      </c>
      <c r="L3096" s="833"/>
      <c r="M3096" s="866"/>
    </row>
    <row r="3097" spans="1:13" s="3" customFormat="1" ht="11.25" x14ac:dyDescent="0.25">
      <c r="A3097" s="927" t="s">
        <v>7534</v>
      </c>
      <c r="B3097" s="928" t="s">
        <v>1835</v>
      </c>
      <c r="C3097" s="929" t="s">
        <v>5831</v>
      </c>
      <c r="D3097" s="927" t="s">
        <v>6786</v>
      </c>
      <c r="E3097" s="927" t="s">
        <v>5831</v>
      </c>
      <c r="F3097" s="14" t="s">
        <v>2042</v>
      </c>
      <c r="G3097" s="80">
        <v>2</v>
      </c>
      <c r="H3097" s="927" t="s">
        <v>6682</v>
      </c>
      <c r="I3097" s="15" t="s">
        <v>1050</v>
      </c>
      <c r="J3097" s="17"/>
      <c r="K3097" s="945">
        <v>1</v>
      </c>
      <c r="L3097" s="943"/>
      <c r="M3097" s="943"/>
    </row>
    <row r="3098" spans="1:13" s="3" customFormat="1" ht="11.25" x14ac:dyDescent="0.25">
      <c r="A3098" s="927"/>
      <c r="B3098" s="928"/>
      <c r="C3098" s="929"/>
      <c r="D3098" s="927"/>
      <c r="E3098" s="927"/>
      <c r="F3098" s="14" t="s">
        <v>1992</v>
      </c>
      <c r="G3098" s="80">
        <v>4</v>
      </c>
      <c r="H3098" s="927"/>
      <c r="I3098" s="15" t="s">
        <v>1954</v>
      </c>
      <c r="J3098" s="17" t="s">
        <v>1984</v>
      </c>
      <c r="K3098" s="945"/>
      <c r="L3098" s="943"/>
      <c r="M3098" s="943"/>
    </row>
    <row r="3099" spans="1:13" s="3" customFormat="1" ht="11.25" x14ac:dyDescent="0.25">
      <c r="A3099" s="927" t="s">
        <v>7535</v>
      </c>
      <c r="B3099" s="928" t="s">
        <v>1835</v>
      </c>
      <c r="C3099" s="929" t="s">
        <v>5831</v>
      </c>
      <c r="D3099" s="927" t="s">
        <v>7013</v>
      </c>
      <c r="E3099" s="927" t="s">
        <v>5133</v>
      </c>
      <c r="F3099" s="14" t="s">
        <v>4737</v>
      </c>
      <c r="G3099" s="80">
        <v>1</v>
      </c>
      <c r="H3099" s="927" t="s">
        <v>6682</v>
      </c>
      <c r="I3099" s="15" t="s">
        <v>1974</v>
      </c>
      <c r="J3099" s="17" t="s">
        <v>1975</v>
      </c>
      <c r="K3099" s="945">
        <v>1</v>
      </c>
      <c r="L3099" s="943"/>
      <c r="M3099" s="943"/>
    </row>
    <row r="3100" spans="1:13" s="3" customFormat="1" ht="11.25" x14ac:dyDescent="0.25">
      <c r="A3100" s="927"/>
      <c r="B3100" s="928"/>
      <c r="C3100" s="929"/>
      <c r="D3100" s="927"/>
      <c r="E3100" s="927"/>
      <c r="F3100" s="14" t="s">
        <v>2014</v>
      </c>
      <c r="G3100" s="80">
        <v>1</v>
      </c>
      <c r="H3100" s="927"/>
      <c r="I3100" s="15" t="s">
        <v>1954</v>
      </c>
      <c r="J3100" s="17" t="s">
        <v>1977</v>
      </c>
      <c r="K3100" s="945"/>
      <c r="L3100" s="943"/>
      <c r="M3100" s="943"/>
    </row>
    <row r="3101" spans="1:13" s="3" customFormat="1" ht="11.25" x14ac:dyDescent="0.25">
      <c r="A3101" s="927"/>
      <c r="B3101" s="928"/>
      <c r="C3101" s="929"/>
      <c r="D3101" s="927"/>
      <c r="E3101" s="927"/>
      <c r="F3101" s="14" t="s">
        <v>2073</v>
      </c>
      <c r="G3101" s="80">
        <v>1</v>
      </c>
      <c r="H3101" s="927"/>
      <c r="I3101" s="15" t="s">
        <v>1954</v>
      </c>
      <c r="J3101" s="17" t="s">
        <v>1977</v>
      </c>
      <c r="K3101" s="945"/>
      <c r="L3101" s="943"/>
      <c r="M3101" s="943"/>
    </row>
    <row r="3102" spans="1:13" s="3" customFormat="1" ht="11.25" x14ac:dyDescent="0.25">
      <c r="A3102" s="927"/>
      <c r="B3102" s="928"/>
      <c r="C3102" s="929"/>
      <c r="D3102" s="927"/>
      <c r="E3102" s="927"/>
      <c r="F3102" s="14" t="s">
        <v>2074</v>
      </c>
      <c r="G3102" s="80">
        <v>1</v>
      </c>
      <c r="H3102" s="927"/>
      <c r="I3102" s="15" t="s">
        <v>1960</v>
      </c>
      <c r="J3102" s="17" t="s">
        <v>2075</v>
      </c>
      <c r="K3102" s="945"/>
      <c r="L3102" s="943"/>
      <c r="M3102" s="943"/>
    </row>
    <row r="3103" spans="1:13" s="3" customFormat="1" ht="11.25" x14ac:dyDescent="0.25">
      <c r="A3103" s="927"/>
      <c r="B3103" s="928"/>
      <c r="C3103" s="929"/>
      <c r="D3103" s="927"/>
      <c r="E3103" s="927"/>
      <c r="F3103" s="14" t="s">
        <v>2076</v>
      </c>
      <c r="G3103" s="80">
        <v>1</v>
      </c>
      <c r="H3103" s="927"/>
      <c r="I3103" s="15" t="s">
        <v>1954</v>
      </c>
      <c r="J3103" s="17" t="s">
        <v>2077</v>
      </c>
      <c r="K3103" s="945"/>
      <c r="L3103" s="943"/>
      <c r="M3103" s="943"/>
    </row>
    <row r="3104" spans="1:13" s="3" customFormat="1" ht="11.25" x14ac:dyDescent="0.25">
      <c r="A3104" s="927"/>
      <c r="B3104" s="928"/>
      <c r="C3104" s="929"/>
      <c r="D3104" s="927"/>
      <c r="E3104" s="927"/>
      <c r="F3104" s="14" t="s">
        <v>2078</v>
      </c>
      <c r="G3104" s="80">
        <v>1</v>
      </c>
      <c r="H3104" s="927"/>
      <c r="I3104" s="15" t="s">
        <v>2079</v>
      </c>
      <c r="J3104" s="17" t="s">
        <v>2080</v>
      </c>
      <c r="K3104" s="945"/>
      <c r="L3104" s="943"/>
      <c r="M3104" s="943"/>
    </row>
    <row r="3105" spans="1:13" s="3" customFormat="1" ht="11.25" x14ac:dyDescent="0.25">
      <c r="A3105" s="927"/>
      <c r="B3105" s="928"/>
      <c r="C3105" s="929"/>
      <c r="D3105" s="927"/>
      <c r="E3105" s="927"/>
      <c r="F3105" s="14" t="s">
        <v>2076</v>
      </c>
      <c r="G3105" s="80">
        <v>1</v>
      </c>
      <c r="H3105" s="927"/>
      <c r="I3105" s="15" t="s">
        <v>1954</v>
      </c>
      <c r="J3105" s="17"/>
      <c r="K3105" s="945"/>
      <c r="L3105" s="943"/>
      <c r="M3105" s="943"/>
    </row>
    <row r="3106" spans="1:13" s="3" customFormat="1" ht="11.25" x14ac:dyDescent="0.25">
      <c r="A3106" s="927"/>
      <c r="B3106" s="928"/>
      <c r="C3106" s="929"/>
      <c r="D3106" s="927"/>
      <c r="E3106" s="927"/>
      <c r="F3106" s="14" t="s">
        <v>1980</v>
      </c>
      <c r="G3106" s="80">
        <v>1</v>
      </c>
      <c r="H3106" s="927"/>
      <c r="I3106" s="15" t="s">
        <v>1981</v>
      </c>
      <c r="J3106" s="17" t="s">
        <v>1982</v>
      </c>
      <c r="K3106" s="945"/>
      <c r="L3106" s="943"/>
      <c r="M3106" s="943"/>
    </row>
    <row r="3107" spans="1:13" s="3" customFormat="1" ht="11.25" x14ac:dyDescent="0.25">
      <c r="A3107" s="927"/>
      <c r="B3107" s="928"/>
      <c r="C3107" s="929"/>
      <c r="D3107" s="927"/>
      <c r="E3107" s="927"/>
      <c r="F3107" s="14" t="s">
        <v>2081</v>
      </c>
      <c r="G3107" s="80">
        <v>8</v>
      </c>
      <c r="H3107" s="927"/>
      <c r="I3107" s="15" t="s">
        <v>1954</v>
      </c>
      <c r="J3107" s="17" t="s">
        <v>1991</v>
      </c>
      <c r="K3107" s="945"/>
      <c r="L3107" s="943"/>
      <c r="M3107" s="943"/>
    </row>
    <row r="3108" spans="1:13" s="3" customFormat="1" ht="11.25" x14ac:dyDescent="0.25">
      <c r="A3108" s="927"/>
      <c r="B3108" s="928"/>
      <c r="C3108" s="929"/>
      <c r="D3108" s="927"/>
      <c r="E3108" s="927"/>
      <c r="F3108" s="14" t="s">
        <v>2082</v>
      </c>
      <c r="G3108" s="80">
        <v>3</v>
      </c>
      <c r="H3108" s="927"/>
      <c r="I3108" s="15" t="s">
        <v>1954</v>
      </c>
      <c r="J3108" s="17" t="s">
        <v>1991</v>
      </c>
      <c r="K3108" s="945"/>
      <c r="L3108" s="943"/>
      <c r="M3108" s="943"/>
    </row>
    <row r="3109" spans="1:13" s="3" customFormat="1" ht="11.25" x14ac:dyDescent="0.25">
      <c r="A3109" s="927" t="s">
        <v>7536</v>
      </c>
      <c r="B3109" s="928" t="s">
        <v>1835</v>
      </c>
      <c r="C3109" s="929" t="s">
        <v>5831</v>
      </c>
      <c r="D3109" s="927" t="s">
        <v>7013</v>
      </c>
      <c r="E3109" s="927" t="s">
        <v>5134</v>
      </c>
      <c r="F3109" s="14" t="s">
        <v>4738</v>
      </c>
      <c r="G3109" s="80">
        <v>1</v>
      </c>
      <c r="H3109" s="927" t="s">
        <v>6682</v>
      </c>
      <c r="I3109" s="15" t="s">
        <v>1974</v>
      </c>
      <c r="J3109" s="17" t="s">
        <v>1975</v>
      </c>
      <c r="K3109" s="945">
        <v>1</v>
      </c>
      <c r="L3109" s="943"/>
      <c r="M3109" s="943"/>
    </row>
    <row r="3110" spans="1:13" s="3" customFormat="1" ht="11.25" x14ac:dyDescent="0.25">
      <c r="A3110" s="927"/>
      <c r="B3110" s="928"/>
      <c r="C3110" s="929"/>
      <c r="D3110" s="927"/>
      <c r="E3110" s="927"/>
      <c r="F3110" s="14" t="s">
        <v>2014</v>
      </c>
      <c r="G3110" s="80">
        <v>1</v>
      </c>
      <c r="H3110" s="927"/>
      <c r="I3110" s="15" t="s">
        <v>1954</v>
      </c>
      <c r="J3110" s="17" t="s">
        <v>1977</v>
      </c>
      <c r="K3110" s="945"/>
      <c r="L3110" s="943"/>
      <c r="M3110" s="943"/>
    </row>
    <row r="3111" spans="1:13" s="3" customFormat="1" ht="11.25" x14ac:dyDescent="0.25">
      <c r="A3111" s="927"/>
      <c r="B3111" s="928"/>
      <c r="C3111" s="929"/>
      <c r="D3111" s="927"/>
      <c r="E3111" s="927"/>
      <c r="F3111" s="14" t="s">
        <v>2073</v>
      </c>
      <c r="G3111" s="80">
        <v>1</v>
      </c>
      <c r="H3111" s="927"/>
      <c r="I3111" s="15" t="s">
        <v>1954</v>
      </c>
      <c r="J3111" s="17" t="s">
        <v>1977</v>
      </c>
      <c r="K3111" s="945"/>
      <c r="L3111" s="943"/>
      <c r="M3111" s="943"/>
    </row>
    <row r="3112" spans="1:13" s="3" customFormat="1" ht="11.25" x14ac:dyDescent="0.25">
      <c r="A3112" s="927"/>
      <c r="B3112" s="928"/>
      <c r="C3112" s="929"/>
      <c r="D3112" s="927"/>
      <c r="E3112" s="927"/>
      <c r="F3112" s="14" t="s">
        <v>2074</v>
      </c>
      <c r="G3112" s="80">
        <v>1</v>
      </c>
      <c r="H3112" s="927"/>
      <c r="I3112" s="15" t="s">
        <v>1960</v>
      </c>
      <c r="J3112" s="17" t="s">
        <v>2075</v>
      </c>
      <c r="K3112" s="945"/>
      <c r="L3112" s="943"/>
      <c r="M3112" s="943"/>
    </row>
    <row r="3113" spans="1:13" s="3" customFormat="1" ht="11.25" x14ac:dyDescent="0.25">
      <c r="A3113" s="927"/>
      <c r="B3113" s="928"/>
      <c r="C3113" s="929"/>
      <c r="D3113" s="927"/>
      <c r="E3113" s="927"/>
      <c r="F3113" s="14" t="s">
        <v>2076</v>
      </c>
      <c r="G3113" s="80">
        <v>1</v>
      </c>
      <c r="H3113" s="927"/>
      <c r="I3113" s="15" t="s">
        <v>1954</v>
      </c>
      <c r="J3113" s="17" t="s">
        <v>2077</v>
      </c>
      <c r="K3113" s="945"/>
      <c r="L3113" s="943"/>
      <c r="M3113" s="943"/>
    </row>
    <row r="3114" spans="1:13" s="3" customFormat="1" ht="11.25" x14ac:dyDescent="0.25">
      <c r="A3114" s="927"/>
      <c r="B3114" s="928"/>
      <c r="C3114" s="929"/>
      <c r="D3114" s="927"/>
      <c r="E3114" s="927"/>
      <c r="F3114" s="14" t="s">
        <v>2078</v>
      </c>
      <c r="G3114" s="80">
        <v>1</v>
      </c>
      <c r="H3114" s="927"/>
      <c r="I3114" s="15" t="s">
        <v>2079</v>
      </c>
      <c r="J3114" s="17" t="s">
        <v>2080</v>
      </c>
      <c r="K3114" s="945"/>
      <c r="L3114" s="943"/>
      <c r="M3114" s="943"/>
    </row>
    <row r="3115" spans="1:13" s="3" customFormat="1" ht="11.25" x14ac:dyDescent="0.25">
      <c r="A3115" s="927"/>
      <c r="B3115" s="928"/>
      <c r="C3115" s="929"/>
      <c r="D3115" s="927"/>
      <c r="E3115" s="927"/>
      <c r="F3115" s="14" t="s">
        <v>2076</v>
      </c>
      <c r="G3115" s="80">
        <v>1</v>
      </c>
      <c r="H3115" s="927"/>
      <c r="I3115" s="15" t="s">
        <v>1954</v>
      </c>
      <c r="J3115" s="17"/>
      <c r="K3115" s="945"/>
      <c r="L3115" s="943"/>
      <c r="M3115" s="943"/>
    </row>
    <row r="3116" spans="1:13" s="3" customFormat="1" ht="11.25" x14ac:dyDescent="0.25">
      <c r="A3116" s="927"/>
      <c r="B3116" s="928"/>
      <c r="C3116" s="929"/>
      <c r="D3116" s="927"/>
      <c r="E3116" s="927"/>
      <c r="F3116" s="14" t="s">
        <v>1980</v>
      </c>
      <c r="G3116" s="80">
        <v>1</v>
      </c>
      <c r="H3116" s="927"/>
      <c r="I3116" s="15" t="s">
        <v>1981</v>
      </c>
      <c r="J3116" s="17" t="s">
        <v>1982</v>
      </c>
      <c r="K3116" s="945"/>
      <c r="L3116" s="943"/>
      <c r="M3116" s="943"/>
    </row>
    <row r="3117" spans="1:13" s="3" customFormat="1" ht="11.25" x14ac:dyDescent="0.25">
      <c r="A3117" s="927"/>
      <c r="B3117" s="928"/>
      <c r="C3117" s="929"/>
      <c r="D3117" s="927"/>
      <c r="E3117" s="927"/>
      <c r="F3117" s="14" t="s">
        <v>2081</v>
      </c>
      <c r="G3117" s="80">
        <v>6</v>
      </c>
      <c r="H3117" s="927"/>
      <c r="I3117" s="15" t="s">
        <v>1954</v>
      </c>
      <c r="J3117" s="17" t="s">
        <v>1991</v>
      </c>
      <c r="K3117" s="945"/>
      <c r="L3117" s="943"/>
      <c r="M3117" s="943"/>
    </row>
    <row r="3118" spans="1:13" s="3" customFormat="1" ht="11.25" x14ac:dyDescent="0.25">
      <c r="A3118" s="927"/>
      <c r="B3118" s="928"/>
      <c r="C3118" s="929"/>
      <c r="D3118" s="927"/>
      <c r="E3118" s="927"/>
      <c r="F3118" s="14" t="s">
        <v>2082</v>
      </c>
      <c r="G3118" s="80">
        <v>12</v>
      </c>
      <c r="H3118" s="927"/>
      <c r="I3118" s="15" t="s">
        <v>1954</v>
      </c>
      <c r="J3118" s="17" t="s">
        <v>1991</v>
      </c>
      <c r="K3118" s="945"/>
      <c r="L3118" s="943"/>
      <c r="M3118" s="943"/>
    </row>
    <row r="3119" spans="1:13" s="3" customFormat="1" ht="11.25" x14ac:dyDescent="0.25">
      <c r="A3119" s="927" t="s">
        <v>7537</v>
      </c>
      <c r="B3119" s="928" t="s">
        <v>1835</v>
      </c>
      <c r="C3119" s="929" t="s">
        <v>5831</v>
      </c>
      <c r="D3119" s="927" t="s">
        <v>7013</v>
      </c>
      <c r="E3119" s="927" t="s">
        <v>5133</v>
      </c>
      <c r="F3119" s="14" t="s">
        <v>4739</v>
      </c>
      <c r="G3119" s="80">
        <v>1</v>
      </c>
      <c r="H3119" s="927" t="s">
        <v>6682</v>
      </c>
      <c r="I3119" s="15" t="s">
        <v>1050</v>
      </c>
      <c r="J3119" s="17"/>
      <c r="K3119" s="945">
        <v>1</v>
      </c>
      <c r="L3119" s="943"/>
      <c r="M3119" s="943"/>
    </row>
    <row r="3120" spans="1:13" s="3" customFormat="1" ht="11.25" x14ac:dyDescent="0.25">
      <c r="A3120" s="927"/>
      <c r="B3120" s="928"/>
      <c r="C3120" s="929"/>
      <c r="D3120" s="927"/>
      <c r="E3120" s="927"/>
      <c r="F3120" s="14" t="s">
        <v>2084</v>
      </c>
      <c r="G3120" s="80">
        <v>1</v>
      </c>
      <c r="H3120" s="927"/>
      <c r="I3120" s="15" t="s">
        <v>1954</v>
      </c>
      <c r="J3120" s="17" t="s">
        <v>1977</v>
      </c>
      <c r="K3120" s="945"/>
      <c r="L3120" s="943"/>
      <c r="M3120" s="943"/>
    </row>
    <row r="3121" spans="1:13" s="3" customFormat="1" ht="11.25" x14ac:dyDescent="0.25">
      <c r="A3121" s="927"/>
      <c r="B3121" s="928"/>
      <c r="C3121" s="929"/>
      <c r="D3121" s="927"/>
      <c r="E3121" s="927"/>
      <c r="F3121" s="14" t="s">
        <v>2074</v>
      </c>
      <c r="G3121" s="80">
        <v>1</v>
      </c>
      <c r="H3121" s="927"/>
      <c r="I3121" s="15" t="s">
        <v>1960</v>
      </c>
      <c r="J3121" s="17" t="s">
        <v>2075</v>
      </c>
      <c r="K3121" s="945"/>
      <c r="L3121" s="943"/>
      <c r="M3121" s="943"/>
    </row>
    <row r="3122" spans="1:13" s="3" customFormat="1" ht="11.25" x14ac:dyDescent="0.25">
      <c r="A3122" s="927"/>
      <c r="B3122" s="928"/>
      <c r="C3122" s="929"/>
      <c r="D3122" s="927"/>
      <c r="E3122" s="927"/>
      <c r="F3122" s="14" t="s">
        <v>2076</v>
      </c>
      <c r="G3122" s="80">
        <v>1</v>
      </c>
      <c r="H3122" s="927"/>
      <c r="I3122" s="15" t="s">
        <v>1954</v>
      </c>
      <c r="J3122" s="17" t="s">
        <v>2077</v>
      </c>
      <c r="K3122" s="945"/>
      <c r="L3122" s="943"/>
      <c r="M3122" s="943"/>
    </row>
    <row r="3123" spans="1:13" s="3" customFormat="1" ht="11.25" x14ac:dyDescent="0.25">
      <c r="A3123" s="927"/>
      <c r="B3123" s="928"/>
      <c r="C3123" s="929"/>
      <c r="D3123" s="927"/>
      <c r="E3123" s="927"/>
      <c r="F3123" s="14" t="s">
        <v>2078</v>
      </c>
      <c r="G3123" s="80">
        <v>1</v>
      </c>
      <c r="H3123" s="927"/>
      <c r="I3123" s="15" t="s">
        <v>2079</v>
      </c>
      <c r="J3123" s="17" t="s">
        <v>2080</v>
      </c>
      <c r="K3123" s="945"/>
      <c r="L3123" s="943"/>
      <c r="M3123" s="943"/>
    </row>
    <row r="3124" spans="1:13" s="3" customFormat="1" ht="11.25" x14ac:dyDescent="0.25">
      <c r="A3124" s="927"/>
      <c r="B3124" s="928"/>
      <c r="C3124" s="929"/>
      <c r="D3124" s="927"/>
      <c r="E3124" s="927"/>
      <c r="F3124" s="14" t="s">
        <v>2076</v>
      </c>
      <c r="G3124" s="80">
        <v>1</v>
      </c>
      <c r="H3124" s="927"/>
      <c r="I3124" s="15" t="s">
        <v>1954</v>
      </c>
      <c r="J3124" s="17"/>
      <c r="K3124" s="945"/>
      <c r="L3124" s="943"/>
      <c r="M3124" s="943"/>
    </row>
    <row r="3125" spans="1:13" s="3" customFormat="1" ht="11.25" x14ac:dyDescent="0.25">
      <c r="A3125" s="927"/>
      <c r="B3125" s="928"/>
      <c r="C3125" s="929"/>
      <c r="D3125" s="927"/>
      <c r="E3125" s="927"/>
      <c r="F3125" s="14" t="s">
        <v>1980</v>
      </c>
      <c r="G3125" s="80">
        <v>1</v>
      </c>
      <c r="H3125" s="927"/>
      <c r="I3125" s="15" t="s">
        <v>1981</v>
      </c>
      <c r="J3125" s="17" t="s">
        <v>1982</v>
      </c>
      <c r="K3125" s="945"/>
      <c r="L3125" s="943"/>
      <c r="M3125" s="943"/>
    </row>
    <row r="3126" spans="1:13" s="3" customFormat="1" ht="11.25" x14ac:dyDescent="0.25">
      <c r="A3126" s="927"/>
      <c r="B3126" s="928"/>
      <c r="C3126" s="929"/>
      <c r="D3126" s="927"/>
      <c r="E3126" s="927"/>
      <c r="F3126" s="14" t="s">
        <v>2067</v>
      </c>
      <c r="G3126" s="80">
        <v>6</v>
      </c>
      <c r="H3126" s="927"/>
      <c r="I3126" s="15" t="s">
        <v>1954</v>
      </c>
      <c r="J3126" s="17"/>
      <c r="K3126" s="945"/>
      <c r="L3126" s="943"/>
      <c r="M3126" s="943"/>
    </row>
    <row r="3127" spans="1:13" s="3" customFormat="1" ht="11.25" x14ac:dyDescent="0.25">
      <c r="A3127" s="927"/>
      <c r="B3127" s="928"/>
      <c r="C3127" s="929"/>
      <c r="D3127" s="927"/>
      <c r="E3127" s="927"/>
      <c r="F3127" s="14" t="s">
        <v>2082</v>
      </c>
      <c r="G3127" s="80">
        <v>6</v>
      </c>
      <c r="H3127" s="927"/>
      <c r="I3127" s="15" t="s">
        <v>1954</v>
      </c>
      <c r="J3127" s="17" t="s">
        <v>1991</v>
      </c>
      <c r="K3127" s="945"/>
      <c r="L3127" s="943"/>
      <c r="M3127" s="943"/>
    </row>
    <row r="3128" spans="1:13" s="3" customFormat="1" ht="11.25" x14ac:dyDescent="0.25">
      <c r="A3128" s="927" t="s">
        <v>7538</v>
      </c>
      <c r="B3128" s="928" t="s">
        <v>1835</v>
      </c>
      <c r="C3128" s="929" t="s">
        <v>5831</v>
      </c>
      <c r="D3128" s="927" t="s">
        <v>7013</v>
      </c>
      <c r="E3128" s="927" t="s">
        <v>5134</v>
      </c>
      <c r="F3128" s="14" t="s">
        <v>2541</v>
      </c>
      <c r="G3128" s="80">
        <v>1</v>
      </c>
      <c r="H3128" s="927" t="s">
        <v>6682</v>
      </c>
      <c r="I3128" s="15" t="s">
        <v>1050</v>
      </c>
      <c r="J3128" s="17"/>
      <c r="K3128" s="945">
        <v>1</v>
      </c>
      <c r="L3128" s="943"/>
      <c r="M3128" s="943"/>
    </row>
    <row r="3129" spans="1:13" s="3" customFormat="1" ht="11.25" x14ac:dyDescent="0.25">
      <c r="A3129" s="927"/>
      <c r="B3129" s="928"/>
      <c r="C3129" s="929"/>
      <c r="D3129" s="927"/>
      <c r="E3129" s="927"/>
      <c r="F3129" s="14" t="s">
        <v>2014</v>
      </c>
      <c r="G3129" s="80">
        <v>1</v>
      </c>
      <c r="H3129" s="927"/>
      <c r="I3129" s="15" t="s">
        <v>1954</v>
      </c>
      <c r="J3129" s="17" t="s">
        <v>1977</v>
      </c>
      <c r="K3129" s="945"/>
      <c r="L3129" s="943"/>
      <c r="M3129" s="943"/>
    </row>
    <row r="3130" spans="1:13" s="3" customFormat="1" ht="11.25" x14ac:dyDescent="0.25">
      <c r="A3130" s="927"/>
      <c r="B3130" s="928"/>
      <c r="C3130" s="929"/>
      <c r="D3130" s="927"/>
      <c r="E3130" s="927"/>
      <c r="F3130" s="14" t="s">
        <v>2074</v>
      </c>
      <c r="G3130" s="80">
        <v>1</v>
      </c>
      <c r="H3130" s="927"/>
      <c r="I3130" s="15" t="s">
        <v>1960</v>
      </c>
      <c r="J3130" s="17" t="s">
        <v>2075</v>
      </c>
      <c r="K3130" s="945"/>
      <c r="L3130" s="943"/>
      <c r="M3130" s="943"/>
    </row>
    <row r="3131" spans="1:13" s="3" customFormat="1" ht="11.25" x14ac:dyDescent="0.25">
      <c r="A3131" s="927"/>
      <c r="B3131" s="928"/>
      <c r="C3131" s="929"/>
      <c r="D3131" s="927"/>
      <c r="E3131" s="927"/>
      <c r="F3131" s="14" t="s">
        <v>2076</v>
      </c>
      <c r="G3131" s="80">
        <v>1</v>
      </c>
      <c r="H3131" s="927"/>
      <c r="I3131" s="15" t="s">
        <v>1954</v>
      </c>
      <c r="J3131" s="17" t="s">
        <v>2077</v>
      </c>
      <c r="K3131" s="945"/>
      <c r="L3131" s="943"/>
      <c r="M3131" s="943"/>
    </row>
    <row r="3132" spans="1:13" s="3" customFormat="1" ht="11.25" x14ac:dyDescent="0.25">
      <c r="A3132" s="927"/>
      <c r="B3132" s="928"/>
      <c r="C3132" s="929"/>
      <c r="D3132" s="927"/>
      <c r="E3132" s="927"/>
      <c r="F3132" s="14" t="s">
        <v>2078</v>
      </c>
      <c r="G3132" s="80">
        <v>1</v>
      </c>
      <c r="H3132" s="927"/>
      <c r="I3132" s="15" t="s">
        <v>2079</v>
      </c>
      <c r="J3132" s="17" t="s">
        <v>2080</v>
      </c>
      <c r="K3132" s="945"/>
      <c r="L3132" s="943"/>
      <c r="M3132" s="943"/>
    </row>
    <row r="3133" spans="1:13" s="3" customFormat="1" ht="11.25" x14ac:dyDescent="0.25">
      <c r="A3133" s="927"/>
      <c r="B3133" s="928"/>
      <c r="C3133" s="929"/>
      <c r="D3133" s="927"/>
      <c r="E3133" s="927"/>
      <c r="F3133" s="14" t="s">
        <v>2076</v>
      </c>
      <c r="G3133" s="80">
        <v>1</v>
      </c>
      <c r="H3133" s="927"/>
      <c r="I3133" s="15" t="s">
        <v>1954</v>
      </c>
      <c r="J3133" s="17"/>
      <c r="K3133" s="945"/>
      <c r="L3133" s="943"/>
      <c r="M3133" s="943"/>
    </row>
    <row r="3134" spans="1:13" s="3" customFormat="1" ht="11.25" x14ac:dyDescent="0.25">
      <c r="A3134" s="927"/>
      <c r="B3134" s="928"/>
      <c r="C3134" s="929"/>
      <c r="D3134" s="927"/>
      <c r="E3134" s="927"/>
      <c r="F3134" s="14" t="s">
        <v>1980</v>
      </c>
      <c r="G3134" s="80">
        <v>1</v>
      </c>
      <c r="H3134" s="927"/>
      <c r="I3134" s="15" t="s">
        <v>1981</v>
      </c>
      <c r="J3134" s="17" t="s">
        <v>1982</v>
      </c>
      <c r="K3134" s="945"/>
      <c r="L3134" s="943"/>
      <c r="M3134" s="943"/>
    </row>
    <row r="3135" spans="1:13" s="3" customFormat="1" ht="11.25" x14ac:dyDescent="0.25">
      <c r="A3135" s="927"/>
      <c r="B3135" s="928"/>
      <c r="C3135" s="929"/>
      <c r="D3135" s="927"/>
      <c r="E3135" s="927"/>
      <c r="F3135" s="14" t="s">
        <v>2067</v>
      </c>
      <c r="G3135" s="80">
        <v>3</v>
      </c>
      <c r="H3135" s="927"/>
      <c r="I3135" s="15" t="s">
        <v>1954</v>
      </c>
      <c r="J3135" s="17"/>
      <c r="K3135" s="945"/>
      <c r="L3135" s="943"/>
      <c r="M3135" s="943"/>
    </row>
    <row r="3136" spans="1:13" s="3" customFormat="1" ht="11.25" x14ac:dyDescent="0.25">
      <c r="A3136" s="927"/>
      <c r="B3136" s="928"/>
      <c r="C3136" s="929"/>
      <c r="D3136" s="927"/>
      <c r="E3136" s="927"/>
      <c r="F3136" s="14" t="s">
        <v>2082</v>
      </c>
      <c r="G3136" s="80">
        <v>6</v>
      </c>
      <c r="H3136" s="927"/>
      <c r="I3136" s="15" t="s">
        <v>1954</v>
      </c>
      <c r="J3136" s="17" t="s">
        <v>1991</v>
      </c>
      <c r="K3136" s="945"/>
      <c r="L3136" s="943"/>
      <c r="M3136" s="943"/>
    </row>
    <row r="3137" spans="1:13" s="3" customFormat="1" ht="11.25" x14ac:dyDescent="0.25">
      <c r="A3137" s="927" t="s">
        <v>7539</v>
      </c>
      <c r="B3137" s="928" t="s">
        <v>1835</v>
      </c>
      <c r="C3137" s="929" t="s">
        <v>5831</v>
      </c>
      <c r="D3137" s="927" t="s">
        <v>7013</v>
      </c>
      <c r="E3137" s="927" t="s">
        <v>5135</v>
      </c>
      <c r="F3137" s="14" t="s">
        <v>2083</v>
      </c>
      <c r="G3137" s="80">
        <v>1</v>
      </c>
      <c r="H3137" s="927" t="s">
        <v>6682</v>
      </c>
      <c r="I3137" s="15" t="s">
        <v>1050</v>
      </c>
      <c r="J3137" s="17"/>
      <c r="K3137" s="945">
        <v>1</v>
      </c>
      <c r="L3137" s="943"/>
      <c r="M3137" s="943"/>
    </row>
    <row r="3138" spans="1:13" s="3" customFormat="1" ht="11.25" x14ac:dyDescent="0.25">
      <c r="A3138" s="927"/>
      <c r="B3138" s="928"/>
      <c r="C3138" s="929"/>
      <c r="D3138" s="927"/>
      <c r="E3138" s="927"/>
      <c r="F3138" s="14" t="s">
        <v>2084</v>
      </c>
      <c r="G3138" s="80">
        <v>1</v>
      </c>
      <c r="H3138" s="927"/>
      <c r="I3138" s="15" t="s">
        <v>1954</v>
      </c>
      <c r="J3138" s="17" t="s">
        <v>1977</v>
      </c>
      <c r="K3138" s="945"/>
      <c r="L3138" s="943"/>
      <c r="M3138" s="943"/>
    </row>
    <row r="3139" spans="1:13" s="3" customFormat="1" ht="11.25" x14ac:dyDescent="0.25">
      <c r="A3139" s="927"/>
      <c r="B3139" s="928"/>
      <c r="C3139" s="929"/>
      <c r="D3139" s="927"/>
      <c r="E3139" s="927"/>
      <c r="F3139" s="14" t="s">
        <v>2074</v>
      </c>
      <c r="G3139" s="80">
        <v>1</v>
      </c>
      <c r="H3139" s="927"/>
      <c r="I3139" s="15" t="s">
        <v>1960</v>
      </c>
      <c r="J3139" s="17" t="s">
        <v>2075</v>
      </c>
      <c r="K3139" s="945"/>
      <c r="L3139" s="943"/>
      <c r="M3139" s="943"/>
    </row>
    <row r="3140" spans="1:13" s="3" customFormat="1" ht="11.25" x14ac:dyDescent="0.25">
      <c r="A3140" s="927"/>
      <c r="B3140" s="928"/>
      <c r="C3140" s="929"/>
      <c r="D3140" s="927"/>
      <c r="E3140" s="927"/>
      <c r="F3140" s="14" t="s">
        <v>2076</v>
      </c>
      <c r="G3140" s="80">
        <v>1</v>
      </c>
      <c r="H3140" s="927"/>
      <c r="I3140" s="15" t="s">
        <v>1954</v>
      </c>
      <c r="J3140" s="17" t="s">
        <v>2077</v>
      </c>
      <c r="K3140" s="945"/>
      <c r="L3140" s="943"/>
      <c r="M3140" s="943"/>
    </row>
    <row r="3141" spans="1:13" s="3" customFormat="1" ht="11.25" x14ac:dyDescent="0.25">
      <c r="A3141" s="927"/>
      <c r="B3141" s="928"/>
      <c r="C3141" s="929"/>
      <c r="D3141" s="927"/>
      <c r="E3141" s="927"/>
      <c r="F3141" s="14" t="s">
        <v>2078</v>
      </c>
      <c r="G3141" s="80">
        <v>1</v>
      </c>
      <c r="H3141" s="927"/>
      <c r="I3141" s="15" t="s">
        <v>2079</v>
      </c>
      <c r="J3141" s="17" t="s">
        <v>2080</v>
      </c>
      <c r="K3141" s="945"/>
      <c r="L3141" s="943"/>
      <c r="M3141" s="943"/>
    </row>
    <row r="3142" spans="1:13" s="3" customFormat="1" ht="11.25" x14ac:dyDescent="0.25">
      <c r="A3142" s="927"/>
      <c r="B3142" s="928"/>
      <c r="C3142" s="929"/>
      <c r="D3142" s="927"/>
      <c r="E3142" s="927"/>
      <c r="F3142" s="14" t="s">
        <v>2076</v>
      </c>
      <c r="G3142" s="80">
        <v>1</v>
      </c>
      <c r="H3142" s="927"/>
      <c r="I3142" s="15" t="s">
        <v>1954</v>
      </c>
      <c r="J3142" s="17"/>
      <c r="K3142" s="945"/>
      <c r="L3142" s="943"/>
      <c r="M3142" s="943"/>
    </row>
    <row r="3143" spans="1:13" s="3" customFormat="1" ht="11.25" x14ac:dyDescent="0.25">
      <c r="A3143" s="927"/>
      <c r="B3143" s="928"/>
      <c r="C3143" s="929"/>
      <c r="D3143" s="927"/>
      <c r="E3143" s="927"/>
      <c r="F3143" s="14" t="s">
        <v>1980</v>
      </c>
      <c r="G3143" s="80">
        <v>1</v>
      </c>
      <c r="H3143" s="927"/>
      <c r="I3143" s="15" t="s">
        <v>1981</v>
      </c>
      <c r="J3143" s="17" t="s">
        <v>1982</v>
      </c>
      <c r="K3143" s="945"/>
      <c r="L3143" s="943"/>
      <c r="M3143" s="943"/>
    </row>
    <row r="3144" spans="1:13" s="3" customFormat="1" ht="11.25" x14ac:dyDescent="0.25">
      <c r="A3144" s="927"/>
      <c r="B3144" s="928"/>
      <c r="C3144" s="929"/>
      <c r="D3144" s="927"/>
      <c r="E3144" s="927"/>
      <c r="F3144" s="14" t="s">
        <v>2067</v>
      </c>
      <c r="G3144" s="80">
        <v>6</v>
      </c>
      <c r="H3144" s="927"/>
      <c r="I3144" s="15" t="s">
        <v>1954</v>
      </c>
      <c r="J3144" s="17"/>
      <c r="K3144" s="945"/>
      <c r="L3144" s="943"/>
      <c r="M3144" s="943"/>
    </row>
    <row r="3145" spans="1:13" s="3" customFormat="1" ht="11.25" x14ac:dyDescent="0.25">
      <c r="A3145" s="927"/>
      <c r="B3145" s="928"/>
      <c r="C3145" s="929"/>
      <c r="D3145" s="927"/>
      <c r="E3145" s="927"/>
      <c r="F3145" s="14" t="s">
        <v>2082</v>
      </c>
      <c r="G3145" s="80">
        <v>12</v>
      </c>
      <c r="H3145" s="927"/>
      <c r="I3145" s="15" t="s">
        <v>1954</v>
      </c>
      <c r="J3145" s="17" t="s">
        <v>1991</v>
      </c>
      <c r="K3145" s="945"/>
      <c r="L3145" s="943"/>
      <c r="M3145" s="943"/>
    </row>
    <row r="3146" spans="1:13" s="3" customFormat="1" ht="11.25" x14ac:dyDescent="0.25">
      <c r="A3146" s="927" t="s">
        <v>7540</v>
      </c>
      <c r="B3146" s="928" t="s">
        <v>1835</v>
      </c>
      <c r="C3146" s="929" t="s">
        <v>5831</v>
      </c>
      <c r="D3146" s="927" t="s">
        <v>7013</v>
      </c>
      <c r="E3146" s="927" t="s">
        <v>5136</v>
      </c>
      <c r="F3146" s="14" t="s">
        <v>2085</v>
      </c>
      <c r="G3146" s="80">
        <v>8</v>
      </c>
      <c r="H3146" s="927" t="s">
        <v>6682</v>
      </c>
      <c r="I3146" s="15" t="s">
        <v>1050</v>
      </c>
      <c r="J3146" s="17"/>
      <c r="K3146" s="945">
        <v>1</v>
      </c>
      <c r="L3146" s="943"/>
      <c r="M3146" s="943"/>
    </row>
    <row r="3147" spans="1:13" s="3" customFormat="1" ht="11.25" x14ac:dyDescent="0.25">
      <c r="A3147" s="927"/>
      <c r="B3147" s="928"/>
      <c r="C3147" s="929"/>
      <c r="D3147" s="927"/>
      <c r="E3147" s="927"/>
      <c r="F3147" s="14" t="s">
        <v>2090</v>
      </c>
      <c r="G3147" s="80">
        <v>1</v>
      </c>
      <c r="H3147" s="927"/>
      <c r="I3147" s="15" t="s">
        <v>1954</v>
      </c>
      <c r="J3147" s="17" t="s">
        <v>1977</v>
      </c>
      <c r="K3147" s="945"/>
      <c r="L3147" s="943"/>
      <c r="M3147" s="943"/>
    </row>
    <row r="3148" spans="1:13" s="3" customFormat="1" ht="11.25" x14ac:dyDescent="0.25">
      <c r="A3148" s="927"/>
      <c r="B3148" s="928"/>
      <c r="C3148" s="929"/>
      <c r="D3148" s="927"/>
      <c r="E3148" s="927"/>
      <c r="F3148" s="14" t="s">
        <v>2074</v>
      </c>
      <c r="G3148" s="80">
        <v>1</v>
      </c>
      <c r="H3148" s="927"/>
      <c r="I3148" s="15" t="s">
        <v>1960</v>
      </c>
      <c r="J3148" s="17" t="s">
        <v>2075</v>
      </c>
      <c r="K3148" s="945"/>
      <c r="L3148" s="943"/>
      <c r="M3148" s="943"/>
    </row>
    <row r="3149" spans="1:13" s="3" customFormat="1" ht="11.25" x14ac:dyDescent="0.25">
      <c r="A3149" s="927"/>
      <c r="B3149" s="928"/>
      <c r="C3149" s="929"/>
      <c r="D3149" s="927"/>
      <c r="E3149" s="927"/>
      <c r="F3149" s="14" t="s">
        <v>2076</v>
      </c>
      <c r="G3149" s="80">
        <v>1</v>
      </c>
      <c r="H3149" s="927"/>
      <c r="I3149" s="15" t="s">
        <v>1954</v>
      </c>
      <c r="J3149" s="17" t="s">
        <v>2077</v>
      </c>
      <c r="K3149" s="945"/>
      <c r="L3149" s="943"/>
      <c r="M3149" s="943"/>
    </row>
    <row r="3150" spans="1:13" s="3" customFormat="1" ht="11.25" x14ac:dyDescent="0.25">
      <c r="A3150" s="927"/>
      <c r="B3150" s="928"/>
      <c r="C3150" s="929"/>
      <c r="D3150" s="927"/>
      <c r="E3150" s="927"/>
      <c r="F3150" s="14" t="s">
        <v>2078</v>
      </c>
      <c r="G3150" s="80">
        <v>1</v>
      </c>
      <c r="H3150" s="927"/>
      <c r="I3150" s="15" t="s">
        <v>2079</v>
      </c>
      <c r="J3150" s="17" t="s">
        <v>2080</v>
      </c>
      <c r="K3150" s="945"/>
      <c r="L3150" s="943"/>
      <c r="M3150" s="943"/>
    </row>
    <row r="3151" spans="1:13" s="3" customFormat="1" ht="11.25" x14ac:dyDescent="0.25">
      <c r="A3151" s="927"/>
      <c r="B3151" s="928"/>
      <c r="C3151" s="929"/>
      <c r="D3151" s="927"/>
      <c r="E3151" s="927"/>
      <c r="F3151" s="14" t="s">
        <v>2076</v>
      </c>
      <c r="G3151" s="80">
        <v>1</v>
      </c>
      <c r="H3151" s="927"/>
      <c r="I3151" s="15" t="s">
        <v>1954</v>
      </c>
      <c r="J3151" s="17"/>
      <c r="K3151" s="945"/>
      <c r="L3151" s="943"/>
      <c r="M3151" s="943"/>
    </row>
    <row r="3152" spans="1:13" s="3" customFormat="1" ht="11.25" x14ac:dyDescent="0.25">
      <c r="A3152" s="927"/>
      <c r="B3152" s="928"/>
      <c r="C3152" s="929"/>
      <c r="D3152" s="927"/>
      <c r="E3152" s="927"/>
      <c r="F3152" s="14" t="s">
        <v>1980</v>
      </c>
      <c r="G3152" s="80">
        <v>1</v>
      </c>
      <c r="H3152" s="927"/>
      <c r="I3152" s="15" t="s">
        <v>1981</v>
      </c>
      <c r="J3152" s="17" t="s">
        <v>1982</v>
      </c>
      <c r="K3152" s="945"/>
      <c r="L3152" s="943"/>
      <c r="M3152" s="943"/>
    </row>
    <row r="3153" spans="1:13" s="3" customFormat="1" ht="11.25" x14ac:dyDescent="0.25">
      <c r="A3153" s="927"/>
      <c r="B3153" s="928"/>
      <c r="C3153" s="929"/>
      <c r="D3153" s="927"/>
      <c r="E3153" s="927"/>
      <c r="F3153" s="14" t="s">
        <v>2010</v>
      </c>
      <c r="G3153" s="80">
        <v>12</v>
      </c>
      <c r="H3153" s="927"/>
      <c r="I3153" s="15" t="s">
        <v>1954</v>
      </c>
      <c r="J3153" s="17" t="s">
        <v>1991</v>
      </c>
      <c r="K3153" s="945"/>
      <c r="L3153" s="943"/>
      <c r="M3153" s="943"/>
    </row>
    <row r="3154" spans="1:13" s="3" customFormat="1" ht="33.75" x14ac:dyDescent="0.25">
      <c r="A3154" s="154" t="s">
        <v>7541</v>
      </c>
      <c r="B3154" s="155" t="s">
        <v>1835</v>
      </c>
      <c r="C3154" s="314" t="s">
        <v>5831</v>
      </c>
      <c r="D3154" s="154" t="s">
        <v>7013</v>
      </c>
      <c r="E3154" s="154" t="s">
        <v>5137</v>
      </c>
      <c r="F3154" s="14" t="s">
        <v>2088</v>
      </c>
      <c r="G3154" s="80">
        <v>1</v>
      </c>
      <c r="H3154" s="80" t="s">
        <v>6682</v>
      </c>
      <c r="I3154" s="15" t="s">
        <v>1050</v>
      </c>
      <c r="J3154" s="17"/>
      <c r="K3154" s="168">
        <v>1</v>
      </c>
      <c r="L3154" s="833"/>
      <c r="M3154" s="866"/>
    </row>
    <row r="3155" spans="1:13" s="3" customFormat="1" ht="33.75" x14ac:dyDescent="0.25">
      <c r="A3155" s="154" t="s">
        <v>7542</v>
      </c>
      <c r="B3155" s="155" t="s">
        <v>1835</v>
      </c>
      <c r="C3155" s="314" t="s">
        <v>5831</v>
      </c>
      <c r="D3155" s="154" t="s">
        <v>7013</v>
      </c>
      <c r="E3155" s="154" t="s">
        <v>5138</v>
      </c>
      <c r="F3155" s="14" t="s">
        <v>2088</v>
      </c>
      <c r="G3155" s="80">
        <v>2</v>
      </c>
      <c r="H3155" s="80" t="s">
        <v>6682</v>
      </c>
      <c r="I3155" s="15" t="s">
        <v>1050</v>
      </c>
      <c r="J3155" s="17"/>
      <c r="K3155" s="168">
        <v>1</v>
      </c>
      <c r="L3155" s="833"/>
      <c r="M3155" s="866"/>
    </row>
    <row r="3156" spans="1:13" s="3" customFormat="1" ht="11.25" x14ac:dyDescent="0.25">
      <c r="A3156" s="927" t="s">
        <v>7543</v>
      </c>
      <c r="B3156" s="928" t="s">
        <v>1835</v>
      </c>
      <c r="C3156" s="929" t="s">
        <v>5831</v>
      </c>
      <c r="D3156" s="927" t="s">
        <v>7153</v>
      </c>
      <c r="E3156" s="927" t="s">
        <v>5139</v>
      </c>
      <c r="F3156" s="14" t="s">
        <v>4772</v>
      </c>
      <c r="G3156" s="80">
        <v>1</v>
      </c>
      <c r="H3156" s="927" t="s">
        <v>6682</v>
      </c>
      <c r="I3156" s="15" t="s">
        <v>1050</v>
      </c>
      <c r="J3156" s="17"/>
      <c r="K3156" s="945">
        <v>1</v>
      </c>
      <c r="L3156" s="943"/>
      <c r="M3156" s="943"/>
    </row>
    <row r="3157" spans="1:13" s="3" customFormat="1" ht="11.25" x14ac:dyDescent="0.25">
      <c r="A3157" s="927"/>
      <c r="B3157" s="928"/>
      <c r="C3157" s="929"/>
      <c r="D3157" s="927"/>
      <c r="E3157" s="927"/>
      <c r="F3157" s="14" t="s">
        <v>2098</v>
      </c>
      <c r="G3157" s="80">
        <v>1</v>
      </c>
      <c r="H3157" s="927"/>
      <c r="I3157" s="15" t="s">
        <v>2099</v>
      </c>
      <c r="J3157" s="17"/>
      <c r="K3157" s="945"/>
      <c r="L3157" s="943"/>
      <c r="M3157" s="943"/>
    </row>
    <row r="3158" spans="1:13" s="3" customFormat="1" ht="11.25" x14ac:dyDescent="0.25">
      <c r="A3158" s="927"/>
      <c r="B3158" s="928"/>
      <c r="C3158" s="929"/>
      <c r="D3158" s="927"/>
      <c r="E3158" s="927"/>
      <c r="F3158" s="14" t="s">
        <v>2097</v>
      </c>
      <c r="G3158" s="80">
        <v>4</v>
      </c>
      <c r="H3158" s="927"/>
      <c r="I3158" s="15" t="s">
        <v>2099</v>
      </c>
      <c r="J3158" s="17" t="s">
        <v>4579</v>
      </c>
      <c r="K3158" s="945"/>
      <c r="L3158" s="943"/>
      <c r="M3158" s="943"/>
    </row>
    <row r="3159" spans="1:13" s="3" customFormat="1" ht="11.25" x14ac:dyDescent="0.25">
      <c r="A3159" s="927"/>
      <c r="B3159" s="928"/>
      <c r="C3159" s="929"/>
      <c r="D3159" s="927"/>
      <c r="E3159" s="927"/>
      <c r="F3159" s="14" t="s">
        <v>2100</v>
      </c>
      <c r="G3159" s="80">
        <v>1</v>
      </c>
      <c r="H3159" s="927"/>
      <c r="I3159" s="15" t="s">
        <v>1050</v>
      </c>
      <c r="J3159" s="17"/>
      <c r="K3159" s="945"/>
      <c r="L3159" s="943"/>
      <c r="M3159" s="943"/>
    </row>
    <row r="3160" spans="1:13" s="3" customFormat="1" ht="11.25" x14ac:dyDescent="0.25">
      <c r="A3160" s="927"/>
      <c r="B3160" s="928"/>
      <c r="C3160" s="929"/>
      <c r="D3160" s="927"/>
      <c r="E3160" s="927"/>
      <c r="F3160" s="14" t="s">
        <v>2097</v>
      </c>
      <c r="G3160" s="80">
        <v>3</v>
      </c>
      <c r="H3160" s="927"/>
      <c r="I3160" s="15" t="s">
        <v>125</v>
      </c>
      <c r="J3160" s="17" t="s">
        <v>4630</v>
      </c>
      <c r="K3160" s="945"/>
      <c r="L3160" s="943"/>
      <c r="M3160" s="943"/>
    </row>
    <row r="3161" spans="1:13" s="3" customFormat="1" ht="11.25" x14ac:dyDescent="0.25">
      <c r="A3161" s="927"/>
      <c r="B3161" s="928"/>
      <c r="C3161" s="929"/>
      <c r="D3161" s="927"/>
      <c r="E3161" s="927"/>
      <c r="F3161" s="14" t="s">
        <v>2094</v>
      </c>
      <c r="G3161" s="80">
        <v>1</v>
      </c>
      <c r="H3161" s="927"/>
      <c r="I3161" s="15" t="s">
        <v>4773</v>
      </c>
      <c r="J3161" s="17" t="s">
        <v>4774</v>
      </c>
      <c r="K3161" s="945"/>
      <c r="L3161" s="943"/>
      <c r="M3161" s="943"/>
    </row>
    <row r="3162" spans="1:13" s="3" customFormat="1" ht="11.25" x14ac:dyDescent="0.25">
      <c r="A3162" s="927"/>
      <c r="B3162" s="928"/>
      <c r="C3162" s="929"/>
      <c r="D3162" s="927"/>
      <c r="E3162" s="927"/>
      <c r="F3162" s="14" t="s">
        <v>2095</v>
      </c>
      <c r="G3162" s="80">
        <v>2</v>
      </c>
      <c r="H3162" s="927"/>
      <c r="I3162" s="15" t="s">
        <v>4775</v>
      </c>
      <c r="J3162" s="17"/>
      <c r="K3162" s="945"/>
      <c r="L3162" s="943"/>
      <c r="M3162" s="943"/>
    </row>
    <row r="3163" spans="1:13" s="3" customFormat="1" ht="11.25" x14ac:dyDescent="0.25">
      <c r="A3163" s="927" t="s">
        <v>7544</v>
      </c>
      <c r="B3163" s="928" t="s">
        <v>1835</v>
      </c>
      <c r="C3163" s="929" t="s">
        <v>5831</v>
      </c>
      <c r="D3163" s="927" t="s">
        <v>7153</v>
      </c>
      <c r="E3163" s="927" t="s">
        <v>5140</v>
      </c>
      <c r="F3163" s="14" t="s">
        <v>4776</v>
      </c>
      <c r="G3163" s="80">
        <v>1</v>
      </c>
      <c r="H3163" s="927" t="s">
        <v>6682</v>
      </c>
      <c r="I3163" s="15" t="s">
        <v>1050</v>
      </c>
      <c r="J3163" s="17"/>
      <c r="K3163" s="945">
        <v>1</v>
      </c>
      <c r="L3163" s="943"/>
      <c r="M3163" s="943"/>
    </row>
    <row r="3164" spans="1:13" s="3" customFormat="1" ht="11.25" x14ac:dyDescent="0.25">
      <c r="A3164" s="927"/>
      <c r="B3164" s="928"/>
      <c r="C3164" s="929"/>
      <c r="D3164" s="927"/>
      <c r="E3164" s="927"/>
      <c r="F3164" s="14" t="s">
        <v>2095</v>
      </c>
      <c r="G3164" s="80">
        <v>9</v>
      </c>
      <c r="H3164" s="927"/>
      <c r="I3164" s="15" t="s">
        <v>4775</v>
      </c>
      <c r="J3164" s="17"/>
      <c r="K3164" s="945"/>
      <c r="L3164" s="943"/>
      <c r="M3164" s="943"/>
    </row>
    <row r="3165" spans="1:13" s="3" customFormat="1" ht="11.25" x14ac:dyDescent="0.25">
      <c r="A3165" s="927"/>
      <c r="B3165" s="928"/>
      <c r="C3165" s="929"/>
      <c r="D3165" s="927"/>
      <c r="E3165" s="927"/>
      <c r="F3165" s="14" t="s">
        <v>2097</v>
      </c>
      <c r="G3165" s="80">
        <v>18</v>
      </c>
      <c r="H3165" s="927"/>
      <c r="I3165" s="15" t="s">
        <v>2099</v>
      </c>
      <c r="J3165" s="17" t="s">
        <v>4629</v>
      </c>
      <c r="K3165" s="945"/>
      <c r="L3165" s="943"/>
      <c r="M3165" s="943"/>
    </row>
    <row r="3166" spans="1:13" s="3" customFormat="1" ht="11.25" x14ac:dyDescent="0.25">
      <c r="A3166" s="927"/>
      <c r="B3166" s="928"/>
      <c r="C3166" s="929"/>
      <c r="D3166" s="927"/>
      <c r="E3166" s="927"/>
      <c r="F3166" s="14" t="s">
        <v>2100</v>
      </c>
      <c r="G3166" s="80">
        <v>1</v>
      </c>
      <c r="H3166" s="927"/>
      <c r="I3166" s="15" t="s">
        <v>2099</v>
      </c>
      <c r="J3166" s="17" t="s">
        <v>4777</v>
      </c>
      <c r="K3166" s="945"/>
      <c r="L3166" s="943"/>
      <c r="M3166" s="943"/>
    </row>
    <row r="3167" spans="1:13" s="3" customFormat="1" ht="11.25" x14ac:dyDescent="0.25">
      <c r="A3167" s="927"/>
      <c r="B3167" s="928"/>
      <c r="C3167" s="929"/>
      <c r="D3167" s="927"/>
      <c r="E3167" s="927"/>
      <c r="F3167" s="14" t="s">
        <v>2097</v>
      </c>
      <c r="G3167" s="80">
        <v>4</v>
      </c>
      <c r="H3167" s="927"/>
      <c r="I3167" s="15" t="s">
        <v>1050</v>
      </c>
      <c r="J3167" s="17" t="s">
        <v>4778</v>
      </c>
      <c r="K3167" s="945"/>
      <c r="L3167" s="943"/>
      <c r="M3167" s="943"/>
    </row>
    <row r="3168" spans="1:13" s="3" customFormat="1" ht="11.25" x14ac:dyDescent="0.25">
      <c r="A3168" s="927"/>
      <c r="B3168" s="928"/>
      <c r="C3168" s="929"/>
      <c r="D3168" s="927"/>
      <c r="E3168" s="927"/>
      <c r="F3168" s="14" t="s">
        <v>2094</v>
      </c>
      <c r="G3168" s="80">
        <v>1</v>
      </c>
      <c r="H3168" s="927"/>
      <c r="I3168" s="15" t="s">
        <v>1050</v>
      </c>
      <c r="J3168" s="17" t="s">
        <v>4779</v>
      </c>
      <c r="K3168" s="945"/>
      <c r="L3168" s="943"/>
      <c r="M3168" s="943"/>
    </row>
    <row r="3169" spans="1:13" s="3" customFormat="1" ht="11.25" x14ac:dyDescent="0.25">
      <c r="A3169" s="927" t="s">
        <v>7545</v>
      </c>
      <c r="B3169" s="928" t="s">
        <v>1835</v>
      </c>
      <c r="C3169" s="929" t="s">
        <v>5831</v>
      </c>
      <c r="D3169" s="927" t="s">
        <v>7153</v>
      </c>
      <c r="E3169" s="927" t="s">
        <v>5141</v>
      </c>
      <c r="F3169" s="14" t="s">
        <v>4780</v>
      </c>
      <c r="G3169" s="80">
        <v>1</v>
      </c>
      <c r="H3169" s="927" t="s">
        <v>6682</v>
      </c>
      <c r="I3169" s="15" t="s">
        <v>1050</v>
      </c>
      <c r="J3169" s="17"/>
      <c r="K3169" s="945">
        <v>1</v>
      </c>
      <c r="L3169" s="943"/>
      <c r="M3169" s="943"/>
    </row>
    <row r="3170" spans="1:13" s="3" customFormat="1" ht="11.25" x14ac:dyDescent="0.25">
      <c r="A3170" s="927"/>
      <c r="B3170" s="928"/>
      <c r="C3170" s="929"/>
      <c r="D3170" s="927"/>
      <c r="E3170" s="927"/>
      <c r="F3170" s="14" t="s">
        <v>2098</v>
      </c>
      <c r="G3170" s="80">
        <v>21</v>
      </c>
      <c r="H3170" s="927"/>
      <c r="I3170" s="15" t="s">
        <v>2099</v>
      </c>
      <c r="J3170" s="17"/>
      <c r="K3170" s="945"/>
      <c r="L3170" s="943"/>
      <c r="M3170" s="943"/>
    </row>
    <row r="3171" spans="1:13" s="3" customFormat="1" ht="11.25" x14ac:dyDescent="0.25">
      <c r="A3171" s="927"/>
      <c r="B3171" s="928"/>
      <c r="C3171" s="929"/>
      <c r="D3171" s="927"/>
      <c r="E3171" s="927"/>
      <c r="F3171" s="14" t="s">
        <v>2097</v>
      </c>
      <c r="G3171" s="80">
        <v>8</v>
      </c>
      <c r="H3171" s="927"/>
      <c r="I3171" s="15" t="s">
        <v>1118</v>
      </c>
      <c r="J3171" s="17" t="s">
        <v>4781</v>
      </c>
      <c r="K3171" s="945"/>
      <c r="L3171" s="943"/>
      <c r="M3171" s="943"/>
    </row>
    <row r="3172" spans="1:13" s="3" customFormat="1" ht="11.25" x14ac:dyDescent="0.25">
      <c r="A3172" s="927"/>
      <c r="B3172" s="928"/>
      <c r="C3172" s="929"/>
      <c r="D3172" s="927"/>
      <c r="E3172" s="927"/>
      <c r="F3172" s="14" t="s">
        <v>2097</v>
      </c>
      <c r="G3172" s="80">
        <v>5</v>
      </c>
      <c r="H3172" s="927"/>
      <c r="I3172" s="15" t="s">
        <v>1118</v>
      </c>
      <c r="J3172" s="17" t="s">
        <v>4782</v>
      </c>
      <c r="K3172" s="945"/>
      <c r="L3172" s="943"/>
      <c r="M3172" s="943"/>
    </row>
    <row r="3173" spans="1:13" s="3" customFormat="1" ht="11.25" x14ac:dyDescent="0.25">
      <c r="A3173" s="927"/>
      <c r="B3173" s="928"/>
      <c r="C3173" s="929"/>
      <c r="D3173" s="927"/>
      <c r="E3173" s="927"/>
      <c r="F3173" s="14" t="s">
        <v>2096</v>
      </c>
      <c r="G3173" s="80">
        <v>12</v>
      </c>
      <c r="H3173" s="927"/>
      <c r="I3173" s="15" t="s">
        <v>2099</v>
      </c>
      <c r="J3173" s="17"/>
      <c r="K3173" s="945"/>
      <c r="L3173" s="943"/>
      <c r="M3173" s="943"/>
    </row>
    <row r="3174" spans="1:13" s="3" customFormat="1" ht="11.25" x14ac:dyDescent="0.25">
      <c r="A3174" s="927"/>
      <c r="B3174" s="928"/>
      <c r="C3174" s="929"/>
      <c r="D3174" s="927"/>
      <c r="E3174" s="927"/>
      <c r="F3174" s="14" t="s">
        <v>2150</v>
      </c>
      <c r="G3174" s="80">
        <v>15</v>
      </c>
      <c r="H3174" s="927"/>
      <c r="I3174" s="15" t="s">
        <v>4775</v>
      </c>
      <c r="J3174" s="17"/>
      <c r="K3174" s="945"/>
      <c r="L3174" s="943"/>
      <c r="M3174" s="943"/>
    </row>
    <row r="3175" spans="1:13" s="3" customFormat="1" ht="11.25" x14ac:dyDescent="0.25">
      <c r="A3175" s="927"/>
      <c r="B3175" s="928"/>
      <c r="C3175" s="929"/>
      <c r="D3175" s="927"/>
      <c r="E3175" s="927"/>
      <c r="F3175" s="14" t="s">
        <v>2102</v>
      </c>
      <c r="G3175" s="80">
        <v>10</v>
      </c>
      <c r="H3175" s="927"/>
      <c r="I3175" s="15" t="s">
        <v>2099</v>
      </c>
      <c r="J3175" s="17" t="s">
        <v>2103</v>
      </c>
      <c r="K3175" s="945"/>
      <c r="L3175" s="943"/>
      <c r="M3175" s="943"/>
    </row>
    <row r="3176" spans="1:13" s="3" customFormat="1" ht="11.25" x14ac:dyDescent="0.25">
      <c r="A3176" s="927" t="s">
        <v>7546</v>
      </c>
      <c r="B3176" s="928" t="s">
        <v>1835</v>
      </c>
      <c r="C3176" s="929" t="s">
        <v>5831</v>
      </c>
      <c r="D3176" s="927" t="s">
        <v>7153</v>
      </c>
      <c r="E3176" s="927" t="s">
        <v>5142</v>
      </c>
      <c r="F3176" s="14" t="s">
        <v>4783</v>
      </c>
      <c r="G3176" s="80">
        <v>1</v>
      </c>
      <c r="H3176" s="927" t="s">
        <v>6682</v>
      </c>
      <c r="I3176" s="15" t="s">
        <v>1050</v>
      </c>
      <c r="J3176" s="17"/>
      <c r="K3176" s="945">
        <v>1</v>
      </c>
      <c r="L3176" s="943"/>
      <c r="M3176" s="943"/>
    </row>
    <row r="3177" spans="1:13" s="3" customFormat="1" ht="11.25" x14ac:dyDescent="0.25">
      <c r="A3177" s="927"/>
      <c r="B3177" s="928"/>
      <c r="C3177" s="929"/>
      <c r="D3177" s="927"/>
      <c r="E3177" s="927"/>
      <c r="F3177" s="14" t="s">
        <v>2100</v>
      </c>
      <c r="G3177" s="80">
        <v>1</v>
      </c>
      <c r="H3177" s="927"/>
      <c r="I3177" s="15" t="s">
        <v>1934</v>
      </c>
      <c r="J3177" s="17" t="s">
        <v>4784</v>
      </c>
      <c r="K3177" s="945"/>
      <c r="L3177" s="943"/>
      <c r="M3177" s="943"/>
    </row>
    <row r="3178" spans="1:13" s="3" customFormat="1" ht="11.25" x14ac:dyDescent="0.25">
      <c r="A3178" s="927"/>
      <c r="B3178" s="928"/>
      <c r="C3178" s="929"/>
      <c r="D3178" s="927"/>
      <c r="E3178" s="927"/>
      <c r="F3178" s="14" t="s">
        <v>2095</v>
      </c>
      <c r="G3178" s="80">
        <v>24</v>
      </c>
      <c r="H3178" s="927"/>
      <c r="I3178" s="15" t="s">
        <v>4785</v>
      </c>
      <c r="J3178" s="17"/>
      <c r="K3178" s="945"/>
      <c r="L3178" s="943"/>
      <c r="M3178" s="943"/>
    </row>
    <row r="3179" spans="1:13" s="3" customFormat="1" ht="11.25" x14ac:dyDescent="0.25">
      <c r="A3179" s="927"/>
      <c r="B3179" s="928"/>
      <c r="C3179" s="929"/>
      <c r="D3179" s="927"/>
      <c r="E3179" s="927"/>
      <c r="F3179" s="14" t="s">
        <v>2095</v>
      </c>
      <c r="G3179" s="80">
        <v>1</v>
      </c>
      <c r="H3179" s="927"/>
      <c r="I3179" s="15" t="s">
        <v>4775</v>
      </c>
      <c r="J3179" s="17"/>
      <c r="K3179" s="945"/>
      <c r="L3179" s="943"/>
      <c r="M3179" s="943"/>
    </row>
    <row r="3180" spans="1:13" s="3" customFormat="1" ht="11.25" x14ac:dyDescent="0.25">
      <c r="A3180" s="927"/>
      <c r="B3180" s="928"/>
      <c r="C3180" s="929"/>
      <c r="D3180" s="927"/>
      <c r="E3180" s="927"/>
      <c r="F3180" s="14" t="s">
        <v>2095</v>
      </c>
      <c r="G3180" s="80">
        <v>5</v>
      </c>
      <c r="H3180" s="927"/>
      <c r="I3180" s="15" t="s">
        <v>4786</v>
      </c>
      <c r="J3180" s="17"/>
      <c r="K3180" s="945"/>
      <c r="L3180" s="943"/>
      <c r="M3180" s="943"/>
    </row>
    <row r="3181" spans="1:13" s="3" customFormat="1" ht="33.75" x14ac:dyDescent="0.25">
      <c r="A3181" s="154" t="s">
        <v>7547</v>
      </c>
      <c r="B3181" s="155" t="s">
        <v>1835</v>
      </c>
      <c r="C3181" s="314" t="s">
        <v>5831</v>
      </c>
      <c r="D3181" s="154" t="s">
        <v>7153</v>
      </c>
      <c r="E3181" s="154" t="s">
        <v>5143</v>
      </c>
      <c r="F3181" s="14" t="s">
        <v>4787</v>
      </c>
      <c r="G3181" s="80">
        <v>1</v>
      </c>
      <c r="H3181" s="80" t="s">
        <v>6682</v>
      </c>
      <c r="I3181" s="15" t="s">
        <v>1050</v>
      </c>
      <c r="J3181" s="17"/>
      <c r="K3181" s="168">
        <v>1</v>
      </c>
      <c r="L3181" s="833"/>
      <c r="M3181" s="866"/>
    </row>
    <row r="3182" spans="1:13" s="3" customFormat="1" ht="33.75" x14ac:dyDescent="0.25">
      <c r="A3182" s="154" t="s">
        <v>7548</v>
      </c>
      <c r="B3182" s="155" t="s">
        <v>1835</v>
      </c>
      <c r="C3182" s="314" t="s">
        <v>5831</v>
      </c>
      <c r="D3182" s="154" t="s">
        <v>7153</v>
      </c>
      <c r="E3182" s="154" t="s">
        <v>5140</v>
      </c>
      <c r="F3182" s="14" t="s">
        <v>4788</v>
      </c>
      <c r="G3182" s="80">
        <v>1</v>
      </c>
      <c r="H3182" s="80" t="s">
        <v>6682</v>
      </c>
      <c r="I3182" s="15" t="s">
        <v>1050</v>
      </c>
      <c r="J3182" s="17"/>
      <c r="K3182" s="168">
        <v>1</v>
      </c>
      <c r="L3182" s="833"/>
      <c r="M3182" s="866"/>
    </row>
    <row r="3183" spans="1:13" s="3" customFormat="1" ht="33.75" x14ac:dyDescent="0.25">
      <c r="A3183" s="154" t="s">
        <v>7549</v>
      </c>
      <c r="B3183" s="155" t="s">
        <v>1835</v>
      </c>
      <c r="C3183" s="314" t="s">
        <v>5831</v>
      </c>
      <c r="D3183" s="154" t="s">
        <v>7153</v>
      </c>
      <c r="E3183" s="154" t="s">
        <v>5140</v>
      </c>
      <c r="F3183" s="14" t="s">
        <v>4789</v>
      </c>
      <c r="G3183" s="80">
        <v>1</v>
      </c>
      <c r="H3183" s="80" t="s">
        <v>6682</v>
      </c>
      <c r="I3183" s="15" t="s">
        <v>1050</v>
      </c>
      <c r="J3183" s="17"/>
      <c r="K3183" s="168">
        <v>1</v>
      </c>
      <c r="L3183" s="833"/>
      <c r="M3183" s="866"/>
    </row>
    <row r="3184" spans="1:13" s="3" customFormat="1" ht="11.25" x14ac:dyDescent="0.25">
      <c r="A3184" s="927" t="s">
        <v>7550</v>
      </c>
      <c r="B3184" s="928" t="s">
        <v>1835</v>
      </c>
      <c r="C3184" s="929" t="s">
        <v>5831</v>
      </c>
      <c r="D3184" s="927" t="s">
        <v>7153</v>
      </c>
      <c r="E3184" s="927" t="s">
        <v>5144</v>
      </c>
      <c r="F3184" s="14" t="s">
        <v>4790</v>
      </c>
      <c r="G3184" s="80">
        <v>1</v>
      </c>
      <c r="H3184" s="927" t="s">
        <v>6682</v>
      </c>
      <c r="I3184" s="15" t="s">
        <v>1050</v>
      </c>
      <c r="J3184" s="17"/>
      <c r="K3184" s="945">
        <v>1</v>
      </c>
      <c r="L3184" s="943"/>
      <c r="M3184" s="943"/>
    </row>
    <row r="3185" spans="1:13" s="3" customFormat="1" ht="11.25" x14ac:dyDescent="0.25">
      <c r="A3185" s="927"/>
      <c r="B3185" s="928"/>
      <c r="C3185" s="929"/>
      <c r="D3185" s="927"/>
      <c r="E3185" s="927"/>
      <c r="F3185" s="14" t="s">
        <v>1140</v>
      </c>
      <c r="G3185" s="80">
        <v>15</v>
      </c>
      <c r="H3185" s="927"/>
      <c r="I3185" s="15" t="s">
        <v>1050</v>
      </c>
      <c r="J3185" s="17"/>
      <c r="K3185" s="945"/>
      <c r="L3185" s="943"/>
      <c r="M3185" s="943"/>
    </row>
    <row r="3186" spans="1:13" s="3" customFormat="1" ht="11.25" x14ac:dyDescent="0.25">
      <c r="A3186" s="927"/>
      <c r="B3186" s="928"/>
      <c r="C3186" s="929"/>
      <c r="D3186" s="927"/>
      <c r="E3186" s="927"/>
      <c r="F3186" s="14" t="s">
        <v>2098</v>
      </c>
      <c r="G3186" s="80">
        <v>15</v>
      </c>
      <c r="H3186" s="927"/>
      <c r="I3186" s="15" t="s">
        <v>2099</v>
      </c>
      <c r="J3186" s="17"/>
      <c r="K3186" s="945"/>
      <c r="L3186" s="943"/>
      <c r="M3186" s="943"/>
    </row>
    <row r="3187" spans="1:13" s="3" customFormat="1" ht="11.25" x14ac:dyDescent="0.25">
      <c r="A3187" s="927"/>
      <c r="B3187" s="928"/>
      <c r="C3187" s="929"/>
      <c r="D3187" s="927"/>
      <c r="E3187" s="927"/>
      <c r="F3187" s="14" t="s">
        <v>2097</v>
      </c>
      <c r="G3187" s="80">
        <v>6</v>
      </c>
      <c r="H3187" s="927"/>
      <c r="I3187" s="15" t="s">
        <v>1050</v>
      </c>
      <c r="J3187" s="17"/>
      <c r="K3187" s="945"/>
      <c r="L3187" s="943"/>
      <c r="M3187" s="943"/>
    </row>
    <row r="3188" spans="1:13" s="3" customFormat="1" ht="11.25" x14ac:dyDescent="0.25">
      <c r="A3188" s="927"/>
      <c r="B3188" s="928"/>
      <c r="C3188" s="929"/>
      <c r="D3188" s="927"/>
      <c r="E3188" s="927"/>
      <c r="F3188" s="14" t="s">
        <v>2096</v>
      </c>
      <c r="G3188" s="80">
        <v>12</v>
      </c>
      <c r="H3188" s="927"/>
      <c r="I3188" s="15" t="s">
        <v>2099</v>
      </c>
      <c r="J3188" s="17"/>
      <c r="K3188" s="945"/>
      <c r="L3188" s="943"/>
      <c r="M3188" s="943"/>
    </row>
    <row r="3189" spans="1:13" s="3" customFormat="1" ht="11.25" x14ac:dyDescent="0.25">
      <c r="A3189" s="927"/>
      <c r="B3189" s="928"/>
      <c r="C3189" s="929"/>
      <c r="D3189" s="927"/>
      <c r="E3189" s="927"/>
      <c r="F3189" s="14" t="s">
        <v>2150</v>
      </c>
      <c r="G3189" s="80">
        <v>29</v>
      </c>
      <c r="H3189" s="927"/>
      <c r="I3189" s="15" t="s">
        <v>4775</v>
      </c>
      <c r="J3189" s="17"/>
      <c r="K3189" s="945"/>
      <c r="L3189" s="943"/>
      <c r="M3189" s="943"/>
    </row>
    <row r="3190" spans="1:13" s="3" customFormat="1" ht="11.25" x14ac:dyDescent="0.25">
      <c r="A3190" s="927"/>
      <c r="B3190" s="928"/>
      <c r="C3190" s="929"/>
      <c r="D3190" s="927"/>
      <c r="E3190" s="927"/>
      <c r="F3190" s="14" t="s">
        <v>2595</v>
      </c>
      <c r="G3190" s="80">
        <v>1</v>
      </c>
      <c r="H3190" s="927"/>
      <c r="I3190" s="15" t="s">
        <v>2099</v>
      </c>
      <c r="J3190" s="17" t="s">
        <v>4791</v>
      </c>
      <c r="K3190" s="945"/>
      <c r="L3190" s="943"/>
      <c r="M3190" s="943"/>
    </row>
    <row r="3191" spans="1:13" s="3" customFormat="1" ht="11.25" x14ac:dyDescent="0.25">
      <c r="A3191" s="927"/>
      <c r="B3191" s="928"/>
      <c r="C3191" s="929"/>
      <c r="D3191" s="927"/>
      <c r="E3191" s="927"/>
      <c r="F3191" s="14" t="s">
        <v>2102</v>
      </c>
      <c r="G3191" s="80">
        <v>17</v>
      </c>
      <c r="H3191" s="927"/>
      <c r="I3191" s="15" t="s">
        <v>2099</v>
      </c>
      <c r="J3191" s="17" t="s">
        <v>2103</v>
      </c>
      <c r="K3191" s="945"/>
      <c r="L3191" s="943"/>
      <c r="M3191" s="943"/>
    </row>
    <row r="3192" spans="1:13" s="3" customFormat="1" ht="11.25" x14ac:dyDescent="0.25">
      <c r="A3192" s="927" t="s">
        <v>7551</v>
      </c>
      <c r="B3192" s="928" t="s">
        <v>1835</v>
      </c>
      <c r="C3192" s="929" t="s">
        <v>5831</v>
      </c>
      <c r="D3192" s="927" t="s">
        <v>7153</v>
      </c>
      <c r="E3192" s="927" t="s">
        <v>5144</v>
      </c>
      <c r="F3192" s="14" t="s">
        <v>4792</v>
      </c>
      <c r="G3192" s="80">
        <v>1</v>
      </c>
      <c r="H3192" s="927" t="s">
        <v>6682</v>
      </c>
      <c r="I3192" s="15" t="s">
        <v>1050</v>
      </c>
      <c r="J3192" s="17"/>
      <c r="K3192" s="945">
        <v>1</v>
      </c>
      <c r="L3192" s="943"/>
      <c r="M3192" s="943"/>
    </row>
    <row r="3193" spans="1:13" s="3" customFormat="1" ht="11.25" x14ac:dyDescent="0.25">
      <c r="A3193" s="927"/>
      <c r="B3193" s="928"/>
      <c r="C3193" s="929"/>
      <c r="D3193" s="927"/>
      <c r="E3193" s="927"/>
      <c r="F3193" s="14" t="s">
        <v>1140</v>
      </c>
      <c r="G3193" s="80">
        <v>15</v>
      </c>
      <c r="H3193" s="927"/>
      <c r="I3193" s="15" t="s">
        <v>1050</v>
      </c>
      <c r="J3193" s="17"/>
      <c r="K3193" s="945"/>
      <c r="L3193" s="943"/>
      <c r="M3193" s="943"/>
    </row>
    <row r="3194" spans="1:13" s="3" customFormat="1" ht="11.25" x14ac:dyDescent="0.25">
      <c r="A3194" s="927"/>
      <c r="B3194" s="928"/>
      <c r="C3194" s="929"/>
      <c r="D3194" s="927"/>
      <c r="E3194" s="927"/>
      <c r="F3194" s="14" t="s">
        <v>2098</v>
      </c>
      <c r="G3194" s="80">
        <v>16</v>
      </c>
      <c r="H3194" s="927"/>
      <c r="I3194" s="15" t="s">
        <v>2099</v>
      </c>
      <c r="J3194" s="17"/>
      <c r="K3194" s="945"/>
      <c r="L3194" s="943"/>
      <c r="M3194" s="943"/>
    </row>
    <row r="3195" spans="1:13" s="3" customFormat="1" ht="11.25" x14ac:dyDescent="0.25">
      <c r="A3195" s="927"/>
      <c r="B3195" s="928"/>
      <c r="C3195" s="929"/>
      <c r="D3195" s="927"/>
      <c r="E3195" s="927"/>
      <c r="F3195" s="14" t="s">
        <v>2097</v>
      </c>
      <c r="G3195" s="80">
        <v>6</v>
      </c>
      <c r="H3195" s="927"/>
      <c r="I3195" s="15" t="s">
        <v>1050</v>
      </c>
      <c r="J3195" s="17"/>
      <c r="K3195" s="945"/>
      <c r="L3195" s="943"/>
      <c r="M3195" s="943"/>
    </row>
    <row r="3196" spans="1:13" s="3" customFormat="1" ht="11.25" x14ac:dyDescent="0.25">
      <c r="A3196" s="927"/>
      <c r="B3196" s="928"/>
      <c r="C3196" s="929"/>
      <c r="D3196" s="927"/>
      <c r="E3196" s="927"/>
      <c r="F3196" s="14" t="s">
        <v>2096</v>
      </c>
      <c r="G3196" s="80">
        <v>12</v>
      </c>
      <c r="H3196" s="927"/>
      <c r="I3196" s="15" t="s">
        <v>2099</v>
      </c>
      <c r="J3196" s="17"/>
      <c r="K3196" s="945"/>
      <c r="L3196" s="943"/>
      <c r="M3196" s="943"/>
    </row>
    <row r="3197" spans="1:13" s="3" customFormat="1" ht="11.25" x14ac:dyDescent="0.25">
      <c r="A3197" s="927"/>
      <c r="B3197" s="928"/>
      <c r="C3197" s="929"/>
      <c r="D3197" s="927"/>
      <c r="E3197" s="927"/>
      <c r="F3197" s="14" t="s">
        <v>2150</v>
      </c>
      <c r="G3197" s="80">
        <v>33</v>
      </c>
      <c r="H3197" s="927"/>
      <c r="I3197" s="15" t="s">
        <v>4775</v>
      </c>
      <c r="J3197" s="17"/>
      <c r="K3197" s="945"/>
      <c r="L3197" s="943"/>
      <c r="M3197" s="943"/>
    </row>
    <row r="3198" spans="1:13" s="3" customFormat="1" ht="11.25" x14ac:dyDescent="0.25">
      <c r="A3198" s="927"/>
      <c r="B3198" s="928"/>
      <c r="C3198" s="929"/>
      <c r="D3198" s="927"/>
      <c r="E3198" s="927"/>
      <c r="F3198" s="14" t="s">
        <v>2595</v>
      </c>
      <c r="G3198" s="80">
        <v>1</v>
      </c>
      <c r="H3198" s="927"/>
      <c r="I3198" s="15" t="s">
        <v>2099</v>
      </c>
      <c r="J3198" s="17" t="s">
        <v>4791</v>
      </c>
      <c r="K3198" s="945"/>
      <c r="L3198" s="943"/>
      <c r="M3198" s="943"/>
    </row>
    <row r="3199" spans="1:13" s="3" customFormat="1" ht="11.25" x14ac:dyDescent="0.25">
      <c r="A3199" s="927"/>
      <c r="B3199" s="928"/>
      <c r="C3199" s="929"/>
      <c r="D3199" s="927"/>
      <c r="E3199" s="927"/>
      <c r="F3199" s="14" t="s">
        <v>2102</v>
      </c>
      <c r="G3199" s="80">
        <v>16</v>
      </c>
      <c r="H3199" s="927"/>
      <c r="I3199" s="15" t="s">
        <v>2099</v>
      </c>
      <c r="J3199" s="17" t="s">
        <v>2103</v>
      </c>
      <c r="K3199" s="945"/>
      <c r="L3199" s="943"/>
      <c r="M3199" s="943"/>
    </row>
    <row r="3200" spans="1:13" s="3" customFormat="1" ht="11.25" x14ac:dyDescent="0.25">
      <c r="A3200" s="927" t="s">
        <v>7552</v>
      </c>
      <c r="B3200" s="928" t="s">
        <v>1835</v>
      </c>
      <c r="C3200" s="929" t="s">
        <v>5831</v>
      </c>
      <c r="D3200" s="927" t="s">
        <v>7153</v>
      </c>
      <c r="E3200" s="927" t="s">
        <v>5144</v>
      </c>
      <c r="F3200" s="14" t="s">
        <v>4793</v>
      </c>
      <c r="G3200" s="80">
        <v>1</v>
      </c>
      <c r="H3200" s="927" t="s">
        <v>6682</v>
      </c>
      <c r="I3200" s="15" t="s">
        <v>1050</v>
      </c>
      <c r="J3200" s="17"/>
      <c r="K3200" s="945">
        <v>1</v>
      </c>
      <c r="L3200" s="943"/>
      <c r="M3200" s="943"/>
    </row>
    <row r="3201" spans="1:13" s="3" customFormat="1" ht="11.25" x14ac:dyDescent="0.25">
      <c r="A3201" s="927"/>
      <c r="B3201" s="928"/>
      <c r="C3201" s="929"/>
      <c r="D3201" s="927"/>
      <c r="E3201" s="927"/>
      <c r="F3201" s="14" t="s">
        <v>1140</v>
      </c>
      <c r="G3201" s="80">
        <v>39</v>
      </c>
      <c r="H3201" s="927"/>
      <c r="I3201" s="15" t="s">
        <v>1050</v>
      </c>
      <c r="J3201" s="17"/>
      <c r="K3201" s="945"/>
      <c r="L3201" s="943"/>
      <c r="M3201" s="943"/>
    </row>
    <row r="3202" spans="1:13" s="3" customFormat="1" ht="11.25" x14ac:dyDescent="0.25">
      <c r="A3202" s="927"/>
      <c r="B3202" s="928"/>
      <c r="C3202" s="929"/>
      <c r="D3202" s="927"/>
      <c r="E3202" s="927"/>
      <c r="F3202" s="14" t="s">
        <v>2098</v>
      </c>
      <c r="G3202" s="80">
        <v>23</v>
      </c>
      <c r="H3202" s="927"/>
      <c r="I3202" s="15" t="s">
        <v>2099</v>
      </c>
      <c r="J3202" s="17"/>
      <c r="K3202" s="945"/>
      <c r="L3202" s="943"/>
      <c r="M3202" s="943"/>
    </row>
    <row r="3203" spans="1:13" s="3" customFormat="1" ht="11.25" x14ac:dyDescent="0.25">
      <c r="A3203" s="927"/>
      <c r="B3203" s="928"/>
      <c r="C3203" s="929"/>
      <c r="D3203" s="927"/>
      <c r="E3203" s="927"/>
      <c r="F3203" s="14" t="s">
        <v>2097</v>
      </c>
      <c r="G3203" s="80">
        <v>4</v>
      </c>
      <c r="H3203" s="927"/>
      <c r="I3203" s="15" t="s">
        <v>1050</v>
      </c>
      <c r="J3203" s="17"/>
      <c r="K3203" s="945"/>
      <c r="L3203" s="943"/>
      <c r="M3203" s="943"/>
    </row>
    <row r="3204" spans="1:13" s="3" customFormat="1" ht="11.25" x14ac:dyDescent="0.25">
      <c r="A3204" s="927"/>
      <c r="B3204" s="928"/>
      <c r="C3204" s="929"/>
      <c r="D3204" s="927"/>
      <c r="E3204" s="927"/>
      <c r="F3204" s="14" t="s">
        <v>2096</v>
      </c>
      <c r="G3204" s="80">
        <v>17</v>
      </c>
      <c r="H3204" s="927"/>
      <c r="I3204" s="15" t="s">
        <v>2099</v>
      </c>
      <c r="J3204" s="17"/>
      <c r="K3204" s="945"/>
      <c r="L3204" s="943"/>
      <c r="M3204" s="943"/>
    </row>
    <row r="3205" spans="1:13" s="3" customFormat="1" ht="11.25" x14ac:dyDescent="0.25">
      <c r="A3205" s="927"/>
      <c r="B3205" s="928"/>
      <c r="C3205" s="929"/>
      <c r="D3205" s="927"/>
      <c r="E3205" s="927"/>
      <c r="F3205" s="14" t="s">
        <v>2150</v>
      </c>
      <c r="G3205" s="80">
        <v>25</v>
      </c>
      <c r="H3205" s="927"/>
      <c r="I3205" s="15" t="s">
        <v>4775</v>
      </c>
      <c r="J3205" s="17"/>
      <c r="K3205" s="945"/>
      <c r="L3205" s="943"/>
      <c r="M3205" s="943"/>
    </row>
    <row r="3206" spans="1:13" s="3" customFormat="1" ht="11.25" x14ac:dyDescent="0.25">
      <c r="A3206" s="927"/>
      <c r="B3206" s="928"/>
      <c r="C3206" s="929"/>
      <c r="D3206" s="927"/>
      <c r="E3206" s="927"/>
      <c r="F3206" s="14" t="s">
        <v>2595</v>
      </c>
      <c r="G3206" s="80">
        <v>1</v>
      </c>
      <c r="H3206" s="927"/>
      <c r="I3206" s="15" t="s">
        <v>2099</v>
      </c>
      <c r="J3206" s="17" t="s">
        <v>2105</v>
      </c>
      <c r="K3206" s="945"/>
      <c r="L3206" s="943"/>
      <c r="M3206" s="943"/>
    </row>
    <row r="3207" spans="1:13" s="3" customFormat="1" ht="11.25" x14ac:dyDescent="0.25">
      <c r="A3207" s="927"/>
      <c r="B3207" s="928"/>
      <c r="C3207" s="929"/>
      <c r="D3207" s="927"/>
      <c r="E3207" s="927"/>
      <c r="F3207" s="14" t="s">
        <v>2102</v>
      </c>
      <c r="G3207" s="80">
        <v>5</v>
      </c>
      <c r="H3207" s="927"/>
      <c r="I3207" s="15" t="s">
        <v>2099</v>
      </c>
      <c r="J3207" s="17" t="s">
        <v>2103</v>
      </c>
      <c r="K3207" s="945"/>
      <c r="L3207" s="943"/>
      <c r="M3207" s="943"/>
    </row>
    <row r="3208" spans="1:13" s="3" customFormat="1" ht="11.25" x14ac:dyDescent="0.25">
      <c r="A3208" s="927" t="s">
        <v>7553</v>
      </c>
      <c r="B3208" s="928" t="s">
        <v>1835</v>
      </c>
      <c r="C3208" s="929" t="s">
        <v>5831</v>
      </c>
      <c r="D3208" s="927" t="s">
        <v>7153</v>
      </c>
      <c r="E3208" s="927" t="s">
        <v>5144</v>
      </c>
      <c r="F3208" s="14" t="s">
        <v>4794</v>
      </c>
      <c r="G3208" s="80">
        <v>1</v>
      </c>
      <c r="H3208" s="927" t="s">
        <v>6682</v>
      </c>
      <c r="I3208" s="15" t="s">
        <v>1050</v>
      </c>
      <c r="J3208" s="17"/>
      <c r="K3208" s="945">
        <v>1</v>
      </c>
      <c r="L3208" s="943"/>
      <c r="M3208" s="943"/>
    </row>
    <row r="3209" spans="1:13" s="3" customFormat="1" ht="11.25" x14ac:dyDescent="0.25">
      <c r="A3209" s="927"/>
      <c r="B3209" s="928"/>
      <c r="C3209" s="929"/>
      <c r="D3209" s="927"/>
      <c r="E3209" s="927"/>
      <c r="F3209" s="14" t="s">
        <v>1140</v>
      </c>
      <c r="G3209" s="80">
        <v>32</v>
      </c>
      <c r="H3209" s="927"/>
      <c r="I3209" s="15" t="s">
        <v>1050</v>
      </c>
      <c r="J3209" s="17"/>
      <c r="K3209" s="945"/>
      <c r="L3209" s="943"/>
      <c r="M3209" s="943"/>
    </row>
    <row r="3210" spans="1:13" s="3" customFormat="1" ht="11.25" x14ac:dyDescent="0.25">
      <c r="A3210" s="927"/>
      <c r="B3210" s="928"/>
      <c r="C3210" s="929"/>
      <c r="D3210" s="927"/>
      <c r="E3210" s="927"/>
      <c r="F3210" s="14" t="s">
        <v>2148</v>
      </c>
      <c r="G3210" s="80" t="s">
        <v>4795</v>
      </c>
      <c r="H3210" s="927"/>
      <c r="I3210" s="15" t="s">
        <v>1050</v>
      </c>
      <c r="J3210" s="17"/>
      <c r="K3210" s="945"/>
      <c r="L3210" s="943"/>
      <c r="M3210" s="943"/>
    </row>
    <row r="3211" spans="1:13" s="3" customFormat="1" ht="11.25" x14ac:dyDescent="0.25">
      <c r="A3211" s="927"/>
      <c r="B3211" s="928"/>
      <c r="C3211" s="929"/>
      <c r="D3211" s="927"/>
      <c r="E3211" s="927"/>
      <c r="F3211" s="14" t="s">
        <v>2098</v>
      </c>
      <c r="G3211" s="80">
        <v>16</v>
      </c>
      <c r="H3211" s="927"/>
      <c r="I3211" s="15" t="s">
        <v>2099</v>
      </c>
      <c r="J3211" s="17"/>
      <c r="K3211" s="945"/>
      <c r="L3211" s="943"/>
      <c r="M3211" s="943"/>
    </row>
    <row r="3212" spans="1:13" s="3" customFormat="1" ht="11.25" x14ac:dyDescent="0.25">
      <c r="A3212" s="927"/>
      <c r="B3212" s="928"/>
      <c r="C3212" s="929"/>
      <c r="D3212" s="927"/>
      <c r="E3212" s="927"/>
      <c r="F3212" s="14" t="s">
        <v>2097</v>
      </c>
      <c r="G3212" s="80">
        <v>6</v>
      </c>
      <c r="H3212" s="927"/>
      <c r="I3212" s="15" t="s">
        <v>1050</v>
      </c>
      <c r="J3212" s="17"/>
      <c r="K3212" s="945"/>
      <c r="L3212" s="943"/>
      <c r="M3212" s="943"/>
    </row>
    <row r="3213" spans="1:13" s="3" customFormat="1" ht="11.25" x14ac:dyDescent="0.25">
      <c r="A3213" s="927"/>
      <c r="B3213" s="928"/>
      <c r="C3213" s="929"/>
      <c r="D3213" s="927"/>
      <c r="E3213" s="927"/>
      <c r="F3213" s="14" t="s">
        <v>2096</v>
      </c>
      <c r="G3213" s="80">
        <v>12</v>
      </c>
      <c r="H3213" s="927"/>
      <c r="I3213" s="15" t="s">
        <v>2099</v>
      </c>
      <c r="J3213" s="17"/>
      <c r="K3213" s="945"/>
      <c r="L3213" s="943"/>
      <c r="M3213" s="943"/>
    </row>
    <row r="3214" spans="1:13" s="3" customFormat="1" ht="11.25" x14ac:dyDescent="0.25">
      <c r="A3214" s="927"/>
      <c r="B3214" s="928"/>
      <c r="C3214" s="929"/>
      <c r="D3214" s="927"/>
      <c r="E3214" s="927"/>
      <c r="F3214" s="14" t="s">
        <v>2150</v>
      </c>
      <c r="G3214" s="80">
        <v>39</v>
      </c>
      <c r="H3214" s="927"/>
      <c r="I3214" s="15" t="s">
        <v>4775</v>
      </c>
      <c r="J3214" s="17"/>
      <c r="K3214" s="945"/>
      <c r="L3214" s="943"/>
      <c r="M3214" s="943"/>
    </row>
    <row r="3215" spans="1:13" s="3" customFormat="1" ht="11.25" x14ac:dyDescent="0.25">
      <c r="A3215" s="927"/>
      <c r="B3215" s="928"/>
      <c r="C3215" s="929"/>
      <c r="D3215" s="927"/>
      <c r="E3215" s="927"/>
      <c r="F3215" s="14" t="s">
        <v>2102</v>
      </c>
      <c r="G3215" s="80">
        <v>20</v>
      </c>
      <c r="H3215" s="927"/>
      <c r="I3215" s="15" t="s">
        <v>2099</v>
      </c>
      <c r="J3215" s="17" t="s">
        <v>2103</v>
      </c>
      <c r="K3215" s="945"/>
      <c r="L3215" s="943"/>
      <c r="M3215" s="943"/>
    </row>
    <row r="3216" spans="1:13" s="3" customFormat="1" ht="11.25" x14ac:dyDescent="0.25">
      <c r="A3216" s="927" t="s">
        <v>7554</v>
      </c>
      <c r="B3216" s="928" t="s">
        <v>1835</v>
      </c>
      <c r="C3216" s="929" t="s">
        <v>5831</v>
      </c>
      <c r="D3216" s="927" t="s">
        <v>7153</v>
      </c>
      <c r="E3216" s="927" t="s">
        <v>5144</v>
      </c>
      <c r="F3216" s="14" t="s">
        <v>4796</v>
      </c>
      <c r="G3216" s="80">
        <v>1</v>
      </c>
      <c r="H3216" s="927" t="s">
        <v>6682</v>
      </c>
      <c r="I3216" s="15" t="s">
        <v>1050</v>
      </c>
      <c r="J3216" s="17"/>
      <c r="K3216" s="945">
        <v>1</v>
      </c>
      <c r="L3216" s="943"/>
      <c r="M3216" s="943"/>
    </row>
    <row r="3217" spans="1:13" s="3" customFormat="1" ht="11.25" x14ac:dyDescent="0.25">
      <c r="A3217" s="927"/>
      <c r="B3217" s="928"/>
      <c r="C3217" s="929"/>
      <c r="D3217" s="927"/>
      <c r="E3217" s="927"/>
      <c r="F3217" s="14" t="s">
        <v>2098</v>
      </c>
      <c r="G3217" s="80">
        <v>17</v>
      </c>
      <c r="H3217" s="927"/>
      <c r="I3217" s="15" t="s">
        <v>2099</v>
      </c>
      <c r="J3217" s="17"/>
      <c r="K3217" s="945"/>
      <c r="L3217" s="943"/>
      <c r="M3217" s="943"/>
    </row>
    <row r="3218" spans="1:13" s="3" customFormat="1" ht="11.25" x14ac:dyDescent="0.25">
      <c r="A3218" s="927"/>
      <c r="B3218" s="928"/>
      <c r="C3218" s="929"/>
      <c r="D3218" s="927"/>
      <c r="E3218" s="927"/>
      <c r="F3218" s="14" t="s">
        <v>2097</v>
      </c>
      <c r="G3218" s="80">
        <v>9</v>
      </c>
      <c r="H3218" s="927"/>
      <c r="I3218" s="15" t="s">
        <v>1050</v>
      </c>
      <c r="J3218" s="17"/>
      <c r="K3218" s="945"/>
      <c r="L3218" s="943"/>
      <c r="M3218" s="943"/>
    </row>
    <row r="3219" spans="1:13" s="3" customFormat="1" ht="11.25" x14ac:dyDescent="0.25">
      <c r="A3219" s="927"/>
      <c r="B3219" s="928"/>
      <c r="C3219" s="929"/>
      <c r="D3219" s="927"/>
      <c r="E3219" s="927"/>
      <c r="F3219" s="14" t="s">
        <v>2096</v>
      </c>
      <c r="G3219" s="80">
        <v>12</v>
      </c>
      <c r="H3219" s="927"/>
      <c r="I3219" s="15" t="s">
        <v>2099</v>
      </c>
      <c r="J3219" s="17"/>
      <c r="K3219" s="945"/>
      <c r="L3219" s="943"/>
      <c r="M3219" s="943"/>
    </row>
    <row r="3220" spans="1:13" s="3" customFormat="1" ht="11.25" x14ac:dyDescent="0.25">
      <c r="A3220" s="927"/>
      <c r="B3220" s="928"/>
      <c r="C3220" s="929"/>
      <c r="D3220" s="927"/>
      <c r="E3220" s="927"/>
      <c r="F3220" s="14" t="s">
        <v>2150</v>
      </c>
      <c r="G3220" s="80">
        <v>33</v>
      </c>
      <c r="H3220" s="927"/>
      <c r="I3220" s="15" t="s">
        <v>4775</v>
      </c>
      <c r="J3220" s="17"/>
      <c r="K3220" s="945"/>
      <c r="L3220" s="943"/>
      <c r="M3220" s="943"/>
    </row>
    <row r="3221" spans="1:13" s="3" customFormat="1" ht="11.25" x14ac:dyDescent="0.25">
      <c r="A3221" s="927"/>
      <c r="B3221" s="928"/>
      <c r="C3221" s="929"/>
      <c r="D3221" s="927"/>
      <c r="E3221" s="927"/>
      <c r="F3221" s="14" t="s">
        <v>2102</v>
      </c>
      <c r="G3221" s="80">
        <v>15</v>
      </c>
      <c r="H3221" s="927"/>
      <c r="I3221" s="15" t="s">
        <v>2099</v>
      </c>
      <c r="J3221" s="17" t="s">
        <v>2103</v>
      </c>
      <c r="K3221" s="945"/>
      <c r="L3221" s="943"/>
      <c r="M3221" s="943"/>
    </row>
    <row r="3222" spans="1:13" s="3" customFormat="1" ht="33.75" x14ac:dyDescent="0.25">
      <c r="A3222" s="154" t="s">
        <v>7555</v>
      </c>
      <c r="B3222" s="155" t="s">
        <v>1835</v>
      </c>
      <c r="C3222" s="314" t="s">
        <v>5831</v>
      </c>
      <c r="D3222" s="154" t="s">
        <v>7153</v>
      </c>
      <c r="E3222" s="154" t="s">
        <v>5145</v>
      </c>
      <c r="F3222" s="14" t="s">
        <v>4797</v>
      </c>
      <c r="G3222" s="80">
        <v>1</v>
      </c>
      <c r="H3222" s="80" t="s">
        <v>6682</v>
      </c>
      <c r="I3222" s="15" t="s">
        <v>1050</v>
      </c>
      <c r="J3222" s="17"/>
      <c r="K3222" s="168">
        <v>1</v>
      </c>
      <c r="L3222" s="833"/>
      <c r="M3222" s="866"/>
    </row>
    <row r="3223" spans="1:13" s="3" customFormat="1" ht="11.25" x14ac:dyDescent="0.25">
      <c r="A3223" s="927" t="s">
        <v>7556</v>
      </c>
      <c r="B3223" s="928" t="s">
        <v>1835</v>
      </c>
      <c r="C3223" s="929" t="s">
        <v>5831</v>
      </c>
      <c r="D3223" s="927" t="s">
        <v>7153</v>
      </c>
      <c r="E3223" s="927" t="s">
        <v>5139</v>
      </c>
      <c r="F3223" s="14" t="s">
        <v>4798</v>
      </c>
      <c r="G3223" s="80">
        <v>1</v>
      </c>
      <c r="H3223" s="927" t="s">
        <v>6682</v>
      </c>
      <c r="I3223" s="15" t="s">
        <v>1050</v>
      </c>
      <c r="J3223" s="17"/>
      <c r="K3223" s="945">
        <v>1</v>
      </c>
      <c r="L3223" s="943"/>
      <c r="M3223" s="943"/>
    </row>
    <row r="3224" spans="1:13" s="3" customFormat="1" ht="11.25" x14ac:dyDescent="0.25">
      <c r="A3224" s="927"/>
      <c r="B3224" s="928"/>
      <c r="C3224" s="929"/>
      <c r="D3224" s="927"/>
      <c r="E3224" s="927"/>
      <c r="F3224" s="14" t="s">
        <v>2100</v>
      </c>
      <c r="G3224" s="80">
        <v>1</v>
      </c>
      <c r="H3224" s="927"/>
      <c r="I3224" s="15" t="s">
        <v>1934</v>
      </c>
      <c r="J3224" s="17" t="s">
        <v>4799</v>
      </c>
      <c r="K3224" s="945"/>
      <c r="L3224" s="943"/>
      <c r="M3224" s="943"/>
    </row>
    <row r="3225" spans="1:13" s="3" customFormat="1" ht="11.25" x14ac:dyDescent="0.25">
      <c r="A3225" s="927"/>
      <c r="B3225" s="928"/>
      <c r="C3225" s="929"/>
      <c r="D3225" s="927"/>
      <c r="E3225" s="927"/>
      <c r="F3225" s="14" t="s">
        <v>4800</v>
      </c>
      <c r="G3225" s="80">
        <v>1</v>
      </c>
      <c r="H3225" s="927"/>
      <c r="I3225" s="15" t="s">
        <v>1960</v>
      </c>
      <c r="J3225" s="17" t="s">
        <v>1961</v>
      </c>
      <c r="K3225" s="945"/>
      <c r="L3225" s="943"/>
      <c r="M3225" s="943"/>
    </row>
    <row r="3226" spans="1:13" s="3" customFormat="1" ht="11.25" x14ac:dyDescent="0.25">
      <c r="A3226" s="927"/>
      <c r="B3226" s="928"/>
      <c r="C3226" s="929"/>
      <c r="D3226" s="927"/>
      <c r="E3226" s="927"/>
      <c r="F3226" s="14" t="s">
        <v>2094</v>
      </c>
      <c r="G3226" s="80">
        <v>1</v>
      </c>
      <c r="H3226" s="927"/>
      <c r="I3226" s="15" t="s">
        <v>4785</v>
      </c>
      <c r="J3226" s="17" t="s">
        <v>4801</v>
      </c>
      <c r="K3226" s="945"/>
      <c r="L3226" s="943"/>
      <c r="M3226" s="943"/>
    </row>
    <row r="3227" spans="1:13" s="3" customFormat="1" ht="11.25" x14ac:dyDescent="0.25">
      <c r="A3227" s="927"/>
      <c r="B3227" s="928"/>
      <c r="C3227" s="929"/>
      <c r="D3227" s="927"/>
      <c r="E3227" s="927"/>
      <c r="F3227" s="14" t="s">
        <v>2097</v>
      </c>
      <c r="G3227" s="80">
        <v>4</v>
      </c>
      <c r="H3227" s="927"/>
      <c r="I3227" s="15" t="s">
        <v>1050</v>
      </c>
      <c r="J3227" s="17" t="s">
        <v>4578</v>
      </c>
      <c r="K3227" s="945"/>
      <c r="L3227" s="943"/>
      <c r="M3227" s="943"/>
    </row>
    <row r="3228" spans="1:13" s="3" customFormat="1" ht="11.25" x14ac:dyDescent="0.25">
      <c r="A3228" s="927"/>
      <c r="B3228" s="928"/>
      <c r="C3228" s="929"/>
      <c r="D3228" s="927"/>
      <c r="E3228" s="927"/>
      <c r="F3228" s="14" t="s">
        <v>2097</v>
      </c>
      <c r="G3228" s="80">
        <v>1</v>
      </c>
      <c r="H3228" s="927"/>
      <c r="I3228" s="15" t="s">
        <v>1050</v>
      </c>
      <c r="J3228" s="17" t="s">
        <v>4581</v>
      </c>
      <c r="K3228" s="945"/>
      <c r="L3228" s="943"/>
      <c r="M3228" s="943"/>
    </row>
    <row r="3229" spans="1:13" s="3" customFormat="1" ht="11.25" x14ac:dyDescent="0.25">
      <c r="A3229" s="927"/>
      <c r="B3229" s="928"/>
      <c r="C3229" s="929"/>
      <c r="D3229" s="927"/>
      <c r="E3229" s="927"/>
      <c r="F3229" s="14" t="s">
        <v>2097</v>
      </c>
      <c r="G3229" s="80">
        <v>10</v>
      </c>
      <c r="H3229" s="927"/>
      <c r="I3229" s="15" t="s">
        <v>1050</v>
      </c>
      <c r="J3229" s="17" t="s">
        <v>4580</v>
      </c>
      <c r="K3229" s="945"/>
      <c r="L3229" s="943"/>
      <c r="M3229" s="943"/>
    </row>
    <row r="3230" spans="1:13" s="3" customFormat="1" ht="11.25" x14ac:dyDescent="0.25">
      <c r="A3230" s="927"/>
      <c r="B3230" s="928"/>
      <c r="C3230" s="929"/>
      <c r="D3230" s="927"/>
      <c r="E3230" s="927"/>
      <c r="F3230" s="14" t="s">
        <v>2097</v>
      </c>
      <c r="G3230" s="80">
        <v>8</v>
      </c>
      <c r="H3230" s="927"/>
      <c r="I3230" s="15" t="s">
        <v>1050</v>
      </c>
      <c r="J3230" s="17" t="s">
        <v>4579</v>
      </c>
      <c r="K3230" s="945"/>
      <c r="L3230" s="943"/>
      <c r="M3230" s="943"/>
    </row>
    <row r="3231" spans="1:13" s="3" customFormat="1" ht="11.25" x14ac:dyDescent="0.25">
      <c r="A3231" s="927"/>
      <c r="B3231" s="928"/>
      <c r="C3231" s="929"/>
      <c r="D3231" s="927"/>
      <c r="E3231" s="927"/>
      <c r="F3231" s="14" t="s">
        <v>2097</v>
      </c>
      <c r="G3231" s="80">
        <v>6</v>
      </c>
      <c r="H3231" s="927"/>
      <c r="I3231" s="15" t="s">
        <v>1050</v>
      </c>
      <c r="J3231" s="17" t="s">
        <v>4802</v>
      </c>
      <c r="K3231" s="945"/>
      <c r="L3231" s="943"/>
      <c r="M3231" s="943"/>
    </row>
    <row r="3232" spans="1:13" s="3" customFormat="1" ht="11.25" x14ac:dyDescent="0.25">
      <c r="A3232" s="927"/>
      <c r="B3232" s="928"/>
      <c r="C3232" s="929"/>
      <c r="D3232" s="927"/>
      <c r="E3232" s="927"/>
      <c r="F3232" s="14" t="s">
        <v>2097</v>
      </c>
      <c r="G3232" s="80">
        <v>6</v>
      </c>
      <c r="H3232" s="927"/>
      <c r="I3232" s="15" t="s">
        <v>1050</v>
      </c>
      <c r="J3232" s="17" t="s">
        <v>4629</v>
      </c>
      <c r="K3232" s="945"/>
      <c r="L3232" s="943"/>
      <c r="M3232" s="943"/>
    </row>
    <row r="3233" spans="1:13" s="3" customFormat="1" ht="11.25" x14ac:dyDescent="0.25">
      <c r="A3233" s="927"/>
      <c r="B3233" s="928"/>
      <c r="C3233" s="929"/>
      <c r="D3233" s="927"/>
      <c r="E3233" s="927"/>
      <c r="F3233" s="14" t="s">
        <v>2097</v>
      </c>
      <c r="G3233" s="80">
        <v>6</v>
      </c>
      <c r="H3233" s="927"/>
      <c r="I3233" s="15" t="s">
        <v>1050</v>
      </c>
      <c r="J3233" s="17" t="s">
        <v>4803</v>
      </c>
      <c r="K3233" s="945"/>
      <c r="L3233" s="943"/>
      <c r="M3233" s="943"/>
    </row>
    <row r="3234" spans="1:13" s="3" customFormat="1" ht="11.25" x14ac:dyDescent="0.25">
      <c r="A3234" s="927"/>
      <c r="B3234" s="928"/>
      <c r="C3234" s="929"/>
      <c r="D3234" s="927"/>
      <c r="E3234" s="927"/>
      <c r="F3234" s="14" t="s">
        <v>2097</v>
      </c>
      <c r="G3234" s="80">
        <v>7</v>
      </c>
      <c r="H3234" s="927"/>
      <c r="I3234" s="15" t="s">
        <v>1050</v>
      </c>
      <c r="J3234" s="17" t="s">
        <v>4562</v>
      </c>
      <c r="K3234" s="945"/>
      <c r="L3234" s="943"/>
      <c r="M3234" s="943"/>
    </row>
    <row r="3235" spans="1:13" s="3" customFormat="1" ht="11.25" x14ac:dyDescent="0.25">
      <c r="A3235" s="927"/>
      <c r="B3235" s="928"/>
      <c r="C3235" s="929"/>
      <c r="D3235" s="927"/>
      <c r="E3235" s="927"/>
      <c r="F3235" s="14" t="s">
        <v>2095</v>
      </c>
      <c r="G3235" s="80">
        <v>27</v>
      </c>
      <c r="H3235" s="927"/>
      <c r="I3235" s="15" t="s">
        <v>4786</v>
      </c>
      <c r="J3235" s="17"/>
      <c r="K3235" s="945"/>
      <c r="L3235" s="943"/>
      <c r="M3235" s="943"/>
    </row>
    <row r="3236" spans="1:13" s="3" customFormat="1" ht="11.25" x14ac:dyDescent="0.25">
      <c r="A3236" s="927"/>
      <c r="B3236" s="928"/>
      <c r="C3236" s="929"/>
      <c r="D3236" s="927"/>
      <c r="E3236" s="927"/>
      <c r="F3236" s="14" t="s">
        <v>2098</v>
      </c>
      <c r="G3236" s="80">
        <v>6</v>
      </c>
      <c r="H3236" s="927"/>
      <c r="I3236" s="15" t="s">
        <v>4785</v>
      </c>
      <c r="J3236" s="17"/>
      <c r="K3236" s="945"/>
      <c r="L3236" s="943"/>
      <c r="M3236" s="943"/>
    </row>
    <row r="3237" spans="1:13" s="3" customFormat="1" ht="11.25" x14ac:dyDescent="0.25">
      <c r="A3237" s="927"/>
      <c r="B3237" s="928"/>
      <c r="C3237" s="929"/>
      <c r="D3237" s="927"/>
      <c r="E3237" s="927"/>
      <c r="F3237" s="14" t="s">
        <v>4804</v>
      </c>
      <c r="G3237" s="80">
        <v>4</v>
      </c>
      <c r="H3237" s="927"/>
      <c r="I3237" s="15" t="s">
        <v>4785</v>
      </c>
      <c r="J3237" s="17"/>
      <c r="K3237" s="945"/>
      <c r="L3237" s="943"/>
      <c r="M3237" s="943"/>
    </row>
    <row r="3238" spans="1:13" s="3" customFormat="1" ht="11.25" x14ac:dyDescent="0.25">
      <c r="A3238" s="927"/>
      <c r="B3238" s="928"/>
      <c r="C3238" s="929"/>
      <c r="D3238" s="927"/>
      <c r="E3238" s="927"/>
      <c r="F3238" s="14" t="s">
        <v>2095</v>
      </c>
      <c r="G3238" s="80">
        <v>17</v>
      </c>
      <c r="H3238" s="927"/>
      <c r="I3238" s="15" t="s">
        <v>4785</v>
      </c>
      <c r="J3238" s="17"/>
      <c r="K3238" s="945"/>
      <c r="L3238" s="943"/>
      <c r="M3238" s="943"/>
    </row>
    <row r="3239" spans="1:13" s="3" customFormat="1" ht="11.25" x14ac:dyDescent="0.25">
      <c r="A3239" s="927" t="s">
        <v>7557</v>
      </c>
      <c r="B3239" s="928" t="s">
        <v>1835</v>
      </c>
      <c r="C3239" s="929" t="s">
        <v>5831</v>
      </c>
      <c r="D3239" s="927" t="s">
        <v>7153</v>
      </c>
      <c r="E3239" s="927" t="s">
        <v>5146</v>
      </c>
      <c r="F3239" s="14" t="s">
        <v>4805</v>
      </c>
      <c r="G3239" s="80">
        <v>1</v>
      </c>
      <c r="H3239" s="927" t="s">
        <v>6682</v>
      </c>
      <c r="I3239" s="15" t="s">
        <v>1050</v>
      </c>
      <c r="J3239" s="17"/>
      <c r="K3239" s="945">
        <v>1</v>
      </c>
      <c r="L3239" s="943"/>
      <c r="M3239" s="943"/>
    </row>
    <row r="3240" spans="1:13" s="3" customFormat="1" ht="11.25" x14ac:dyDescent="0.25">
      <c r="A3240" s="927"/>
      <c r="B3240" s="928"/>
      <c r="C3240" s="929"/>
      <c r="D3240" s="927"/>
      <c r="E3240" s="927"/>
      <c r="F3240" s="14" t="s">
        <v>2160</v>
      </c>
      <c r="G3240" s="80">
        <v>1</v>
      </c>
      <c r="H3240" s="927"/>
      <c r="I3240" s="15" t="s">
        <v>1954</v>
      </c>
      <c r="J3240" s="17"/>
      <c r="K3240" s="945"/>
      <c r="L3240" s="943"/>
      <c r="M3240" s="943"/>
    </row>
    <row r="3241" spans="1:13" s="3" customFormat="1" ht="11.25" x14ac:dyDescent="0.25">
      <c r="A3241" s="927"/>
      <c r="B3241" s="928"/>
      <c r="C3241" s="929"/>
      <c r="D3241" s="927"/>
      <c r="E3241" s="927"/>
      <c r="F3241" s="14" t="s">
        <v>2201</v>
      </c>
      <c r="G3241" s="80">
        <v>2</v>
      </c>
      <c r="H3241" s="927"/>
      <c r="I3241" s="15" t="s">
        <v>1954</v>
      </c>
      <c r="J3241" s="17">
        <v>28900</v>
      </c>
      <c r="K3241" s="945"/>
      <c r="L3241" s="943"/>
      <c r="M3241" s="943"/>
    </row>
    <row r="3242" spans="1:13" s="3" customFormat="1" ht="11.25" x14ac:dyDescent="0.25">
      <c r="A3242" s="927"/>
      <c r="B3242" s="928"/>
      <c r="C3242" s="929"/>
      <c r="D3242" s="927"/>
      <c r="E3242" s="927"/>
      <c r="F3242" s="14" t="s">
        <v>2190</v>
      </c>
      <c r="G3242" s="80">
        <v>2</v>
      </c>
      <c r="H3242" s="927"/>
      <c r="I3242" s="15" t="s">
        <v>1118</v>
      </c>
      <c r="J3242" s="17" t="s">
        <v>2191</v>
      </c>
      <c r="K3242" s="945"/>
      <c r="L3242" s="943"/>
      <c r="M3242" s="943"/>
    </row>
    <row r="3243" spans="1:13" s="3" customFormat="1" ht="11.25" x14ac:dyDescent="0.25">
      <c r="A3243" s="927"/>
      <c r="B3243" s="928"/>
      <c r="C3243" s="929"/>
      <c r="D3243" s="927"/>
      <c r="E3243" s="927"/>
      <c r="F3243" s="14" t="s">
        <v>2162</v>
      </c>
      <c r="G3243" s="80">
        <v>1</v>
      </c>
      <c r="H3243" s="927"/>
      <c r="I3243" s="15" t="s">
        <v>1050</v>
      </c>
      <c r="J3243" s="17"/>
      <c r="K3243" s="945"/>
      <c r="L3243" s="943"/>
      <c r="M3243" s="943"/>
    </row>
    <row r="3244" spans="1:13" s="3" customFormat="1" ht="11.25" x14ac:dyDescent="0.25">
      <c r="A3244" s="927"/>
      <c r="B3244" s="928"/>
      <c r="C3244" s="929"/>
      <c r="D3244" s="927"/>
      <c r="E3244" s="927"/>
      <c r="F3244" s="14" t="s">
        <v>2163</v>
      </c>
      <c r="G3244" s="80">
        <v>1</v>
      </c>
      <c r="H3244" s="927"/>
      <c r="I3244" s="15" t="s">
        <v>2164</v>
      </c>
      <c r="J3244" s="17"/>
      <c r="K3244" s="945"/>
      <c r="L3244" s="943"/>
      <c r="M3244" s="943"/>
    </row>
    <row r="3245" spans="1:13" s="3" customFormat="1" ht="11.25" x14ac:dyDescent="0.25">
      <c r="A3245" s="927"/>
      <c r="B3245" s="928"/>
      <c r="C3245" s="929"/>
      <c r="D3245" s="927"/>
      <c r="E3245" s="927"/>
      <c r="F3245" s="14" t="s">
        <v>2165</v>
      </c>
      <c r="G3245" s="80">
        <v>2</v>
      </c>
      <c r="H3245" s="927"/>
      <c r="I3245" s="15" t="s">
        <v>2164</v>
      </c>
      <c r="J3245" s="17" t="s">
        <v>2166</v>
      </c>
      <c r="K3245" s="945"/>
      <c r="L3245" s="943"/>
      <c r="M3245" s="943"/>
    </row>
    <row r="3246" spans="1:13" s="3" customFormat="1" ht="11.25" x14ac:dyDescent="0.25">
      <c r="A3246" s="927"/>
      <c r="B3246" s="928"/>
      <c r="C3246" s="929"/>
      <c r="D3246" s="927"/>
      <c r="E3246" s="927"/>
      <c r="F3246" s="14" t="s">
        <v>2167</v>
      </c>
      <c r="G3246" s="80">
        <v>2</v>
      </c>
      <c r="H3246" s="927"/>
      <c r="I3246" s="15" t="s">
        <v>1960</v>
      </c>
      <c r="J3246" s="17" t="s">
        <v>2168</v>
      </c>
      <c r="K3246" s="945"/>
      <c r="L3246" s="943"/>
      <c r="M3246" s="943"/>
    </row>
    <row r="3247" spans="1:13" s="3" customFormat="1" ht="11.25" x14ac:dyDescent="0.25">
      <c r="A3247" s="927"/>
      <c r="B3247" s="928"/>
      <c r="C3247" s="929"/>
      <c r="D3247" s="927"/>
      <c r="E3247" s="927"/>
      <c r="F3247" s="14" t="s">
        <v>2171</v>
      </c>
      <c r="G3247" s="80">
        <v>2</v>
      </c>
      <c r="H3247" s="927"/>
      <c r="I3247" s="15" t="s">
        <v>1960</v>
      </c>
      <c r="J3247" s="17"/>
      <c r="K3247" s="945"/>
      <c r="L3247" s="943"/>
      <c r="M3247" s="943"/>
    </row>
    <row r="3248" spans="1:13" s="3" customFormat="1" ht="11.25" x14ac:dyDescent="0.25">
      <c r="A3248" s="927"/>
      <c r="B3248" s="928"/>
      <c r="C3248" s="929"/>
      <c r="D3248" s="927"/>
      <c r="E3248" s="927"/>
      <c r="F3248" s="14" t="s">
        <v>2217</v>
      </c>
      <c r="G3248" s="80">
        <v>4</v>
      </c>
      <c r="H3248" s="927"/>
      <c r="I3248" s="15" t="s">
        <v>1954</v>
      </c>
      <c r="J3248" s="17"/>
      <c r="K3248" s="945"/>
      <c r="L3248" s="943"/>
      <c r="M3248" s="943"/>
    </row>
    <row r="3249" spans="1:13" s="3" customFormat="1" ht="11.25" x14ac:dyDescent="0.25">
      <c r="A3249" s="927"/>
      <c r="B3249" s="928"/>
      <c r="C3249" s="929"/>
      <c r="D3249" s="927"/>
      <c r="E3249" s="927"/>
      <c r="F3249" s="14" t="s">
        <v>2173</v>
      </c>
      <c r="G3249" s="80">
        <v>2</v>
      </c>
      <c r="H3249" s="927"/>
      <c r="I3249" s="15" t="s">
        <v>1954</v>
      </c>
      <c r="J3249" s="17"/>
      <c r="K3249" s="945"/>
      <c r="L3249" s="943"/>
      <c r="M3249" s="943"/>
    </row>
    <row r="3250" spans="1:13" s="3" customFormat="1" ht="11.25" x14ac:dyDescent="0.25">
      <c r="A3250" s="927"/>
      <c r="B3250" s="928"/>
      <c r="C3250" s="929"/>
      <c r="D3250" s="927"/>
      <c r="E3250" s="927"/>
      <c r="F3250" s="14" t="s">
        <v>2039</v>
      </c>
      <c r="G3250" s="80">
        <v>4</v>
      </c>
      <c r="H3250" s="927"/>
      <c r="I3250" s="15" t="s">
        <v>1954</v>
      </c>
      <c r="J3250" s="17"/>
      <c r="K3250" s="945"/>
      <c r="L3250" s="943"/>
      <c r="M3250" s="943"/>
    </row>
    <row r="3251" spans="1:13" s="3" customFormat="1" ht="11.25" x14ac:dyDescent="0.25">
      <c r="A3251" s="927"/>
      <c r="B3251" s="928"/>
      <c r="C3251" s="929"/>
      <c r="D3251" s="927"/>
      <c r="E3251" s="927"/>
      <c r="F3251" s="14" t="s">
        <v>2179</v>
      </c>
      <c r="G3251" s="80">
        <v>1</v>
      </c>
      <c r="H3251" s="927"/>
      <c r="I3251" s="15" t="s">
        <v>1954</v>
      </c>
      <c r="J3251" s="17" t="s">
        <v>2180</v>
      </c>
      <c r="K3251" s="945"/>
      <c r="L3251" s="943"/>
      <c r="M3251" s="943"/>
    </row>
    <row r="3252" spans="1:13" s="3" customFormat="1" ht="11.25" x14ac:dyDescent="0.25">
      <c r="A3252" s="927" t="s">
        <v>7558</v>
      </c>
      <c r="B3252" s="928" t="s">
        <v>1835</v>
      </c>
      <c r="C3252" s="929" t="s">
        <v>5831</v>
      </c>
      <c r="D3252" s="927" t="s">
        <v>7153</v>
      </c>
      <c r="E3252" s="927" t="s">
        <v>5140</v>
      </c>
      <c r="F3252" s="14" t="s">
        <v>4806</v>
      </c>
      <c r="G3252" s="80">
        <v>1</v>
      </c>
      <c r="H3252" s="927" t="s">
        <v>6682</v>
      </c>
      <c r="I3252" s="15" t="s">
        <v>1050</v>
      </c>
      <c r="J3252" s="17"/>
      <c r="K3252" s="945">
        <v>1</v>
      </c>
      <c r="L3252" s="943"/>
      <c r="M3252" s="943"/>
    </row>
    <row r="3253" spans="1:13" s="3" customFormat="1" ht="11.25" x14ac:dyDescent="0.25">
      <c r="A3253" s="927"/>
      <c r="B3253" s="928"/>
      <c r="C3253" s="929"/>
      <c r="D3253" s="927"/>
      <c r="E3253" s="927"/>
      <c r="F3253" s="14" t="s">
        <v>2096</v>
      </c>
      <c r="G3253" s="80">
        <v>1</v>
      </c>
      <c r="H3253" s="927"/>
      <c r="I3253" s="15" t="s">
        <v>1954</v>
      </c>
      <c r="J3253" s="17">
        <v>16066</v>
      </c>
      <c r="K3253" s="945"/>
      <c r="L3253" s="943"/>
      <c r="M3253" s="943"/>
    </row>
    <row r="3254" spans="1:13" s="3" customFormat="1" ht="11.25" x14ac:dyDescent="0.25">
      <c r="A3254" s="927"/>
      <c r="B3254" s="928"/>
      <c r="C3254" s="929"/>
      <c r="D3254" s="927"/>
      <c r="E3254" s="927"/>
      <c r="F3254" s="14" t="s">
        <v>2163</v>
      </c>
      <c r="G3254" s="80">
        <v>3</v>
      </c>
      <c r="H3254" s="927"/>
      <c r="I3254" s="15" t="s">
        <v>2164</v>
      </c>
      <c r="J3254" s="17"/>
      <c r="K3254" s="945"/>
      <c r="L3254" s="943"/>
      <c r="M3254" s="943"/>
    </row>
    <row r="3255" spans="1:13" s="3" customFormat="1" ht="11.25" x14ac:dyDescent="0.25">
      <c r="A3255" s="927"/>
      <c r="B3255" s="928"/>
      <c r="C3255" s="929"/>
      <c r="D3255" s="927"/>
      <c r="E3255" s="927"/>
      <c r="F3255" s="14" t="s">
        <v>2202</v>
      </c>
      <c r="G3255" s="80">
        <v>1</v>
      </c>
      <c r="H3255" s="927"/>
      <c r="I3255" s="15" t="s">
        <v>1954</v>
      </c>
      <c r="J3255" s="17" t="s">
        <v>2203</v>
      </c>
      <c r="K3255" s="945"/>
      <c r="L3255" s="943"/>
      <c r="M3255" s="943"/>
    </row>
    <row r="3256" spans="1:13" s="3" customFormat="1" ht="11.25" x14ac:dyDescent="0.25">
      <c r="A3256" s="927"/>
      <c r="B3256" s="928"/>
      <c r="C3256" s="929"/>
      <c r="D3256" s="927"/>
      <c r="E3256" s="927"/>
      <c r="F3256" s="14" t="s">
        <v>2215</v>
      </c>
      <c r="G3256" s="80">
        <v>1</v>
      </c>
      <c r="H3256" s="927"/>
      <c r="I3256" s="15" t="s">
        <v>1954</v>
      </c>
      <c r="J3256" s="17"/>
      <c r="K3256" s="945"/>
      <c r="L3256" s="943"/>
      <c r="M3256" s="943"/>
    </row>
    <row r="3257" spans="1:13" s="3" customFormat="1" ht="11.25" x14ac:dyDescent="0.25">
      <c r="A3257" s="927"/>
      <c r="B3257" s="928"/>
      <c r="C3257" s="929"/>
      <c r="D3257" s="927"/>
      <c r="E3257" s="927"/>
      <c r="F3257" s="14" t="s">
        <v>2172</v>
      </c>
      <c r="G3257" s="80">
        <v>1</v>
      </c>
      <c r="H3257" s="927"/>
      <c r="I3257" s="15" t="s">
        <v>1954</v>
      </c>
      <c r="J3257" s="17"/>
      <c r="K3257" s="945"/>
      <c r="L3257" s="943"/>
      <c r="M3257" s="943"/>
    </row>
    <row r="3258" spans="1:13" s="3" customFormat="1" ht="11.25" x14ac:dyDescent="0.25">
      <c r="A3258" s="927"/>
      <c r="B3258" s="928"/>
      <c r="C3258" s="929"/>
      <c r="D3258" s="927"/>
      <c r="E3258" s="927"/>
      <c r="F3258" s="14" t="s">
        <v>2174</v>
      </c>
      <c r="G3258" s="80">
        <v>1</v>
      </c>
      <c r="H3258" s="927"/>
      <c r="I3258" s="15" t="s">
        <v>1954</v>
      </c>
      <c r="J3258" s="17"/>
      <c r="K3258" s="945"/>
      <c r="L3258" s="943"/>
      <c r="M3258" s="943"/>
    </row>
    <row r="3259" spans="1:13" s="3" customFormat="1" ht="11.25" x14ac:dyDescent="0.25">
      <c r="A3259" s="927" t="s">
        <v>7559</v>
      </c>
      <c r="B3259" s="928" t="s">
        <v>1835</v>
      </c>
      <c r="C3259" s="929" t="s">
        <v>5831</v>
      </c>
      <c r="D3259" s="927" t="s">
        <v>7153</v>
      </c>
      <c r="E3259" s="927" t="s">
        <v>5140</v>
      </c>
      <c r="F3259" s="14" t="s">
        <v>4807</v>
      </c>
      <c r="G3259" s="80">
        <v>1</v>
      </c>
      <c r="H3259" s="927" t="s">
        <v>6682</v>
      </c>
      <c r="I3259" s="15" t="s">
        <v>1050</v>
      </c>
      <c r="J3259" s="17"/>
      <c r="K3259" s="945">
        <v>1</v>
      </c>
      <c r="L3259" s="943"/>
      <c r="M3259" s="943"/>
    </row>
    <row r="3260" spans="1:13" s="3" customFormat="1" ht="11.25" x14ac:dyDescent="0.25">
      <c r="A3260" s="927"/>
      <c r="B3260" s="928"/>
      <c r="C3260" s="929"/>
      <c r="D3260" s="927"/>
      <c r="E3260" s="927"/>
      <c r="F3260" s="14" t="s">
        <v>4808</v>
      </c>
      <c r="G3260" s="80">
        <v>1</v>
      </c>
      <c r="H3260" s="927"/>
      <c r="I3260" s="15" t="s">
        <v>1954</v>
      </c>
      <c r="J3260" s="17"/>
      <c r="K3260" s="945"/>
      <c r="L3260" s="943"/>
      <c r="M3260" s="943"/>
    </row>
    <row r="3261" spans="1:13" s="3" customFormat="1" ht="11.25" x14ac:dyDescent="0.25">
      <c r="A3261" s="927"/>
      <c r="B3261" s="928"/>
      <c r="C3261" s="929"/>
      <c r="D3261" s="927"/>
      <c r="E3261" s="927"/>
      <c r="F3261" s="14" t="s">
        <v>2161</v>
      </c>
      <c r="G3261" s="80">
        <v>1</v>
      </c>
      <c r="H3261" s="927"/>
      <c r="I3261" s="15" t="s">
        <v>1954</v>
      </c>
      <c r="J3261" s="17">
        <v>28902</v>
      </c>
      <c r="K3261" s="945"/>
      <c r="L3261" s="943"/>
      <c r="M3261" s="943"/>
    </row>
    <row r="3262" spans="1:13" s="3" customFormat="1" ht="11.25" x14ac:dyDescent="0.25">
      <c r="A3262" s="927"/>
      <c r="B3262" s="928"/>
      <c r="C3262" s="929"/>
      <c r="D3262" s="927"/>
      <c r="E3262" s="927"/>
      <c r="F3262" s="14" t="s">
        <v>2096</v>
      </c>
      <c r="G3262" s="80">
        <v>1</v>
      </c>
      <c r="H3262" s="927"/>
      <c r="I3262" s="15" t="s">
        <v>1954</v>
      </c>
      <c r="J3262" s="17">
        <v>16066</v>
      </c>
      <c r="K3262" s="945"/>
      <c r="L3262" s="943"/>
      <c r="M3262" s="943"/>
    </row>
    <row r="3263" spans="1:13" s="3" customFormat="1" ht="11.25" x14ac:dyDescent="0.25">
      <c r="A3263" s="927"/>
      <c r="B3263" s="928"/>
      <c r="C3263" s="929"/>
      <c r="D3263" s="927"/>
      <c r="E3263" s="927"/>
      <c r="F3263" s="14" t="s">
        <v>2162</v>
      </c>
      <c r="G3263" s="80">
        <v>1</v>
      </c>
      <c r="H3263" s="927"/>
      <c r="I3263" s="15" t="s">
        <v>1050</v>
      </c>
      <c r="J3263" s="17"/>
      <c r="K3263" s="945"/>
      <c r="L3263" s="943"/>
      <c r="M3263" s="943"/>
    </row>
    <row r="3264" spans="1:13" s="3" customFormat="1" ht="11.25" x14ac:dyDescent="0.25">
      <c r="A3264" s="927"/>
      <c r="B3264" s="928"/>
      <c r="C3264" s="929"/>
      <c r="D3264" s="927"/>
      <c r="E3264" s="927"/>
      <c r="F3264" s="14" t="s">
        <v>2163</v>
      </c>
      <c r="G3264" s="80">
        <v>3</v>
      </c>
      <c r="H3264" s="927"/>
      <c r="I3264" s="15" t="s">
        <v>2164</v>
      </c>
      <c r="J3264" s="17"/>
      <c r="K3264" s="945"/>
      <c r="L3264" s="943"/>
      <c r="M3264" s="943"/>
    </row>
    <row r="3265" spans="1:13" s="3" customFormat="1" ht="11.25" x14ac:dyDescent="0.25">
      <c r="A3265" s="927"/>
      <c r="B3265" s="928"/>
      <c r="C3265" s="929"/>
      <c r="D3265" s="927"/>
      <c r="E3265" s="927"/>
      <c r="F3265" s="14" t="s">
        <v>2165</v>
      </c>
      <c r="G3265" s="80">
        <v>1</v>
      </c>
      <c r="H3265" s="927"/>
      <c r="I3265" s="15" t="s">
        <v>2164</v>
      </c>
      <c r="J3265" s="17" t="s">
        <v>2166</v>
      </c>
      <c r="K3265" s="945"/>
      <c r="L3265" s="943"/>
      <c r="M3265" s="943"/>
    </row>
    <row r="3266" spans="1:13" s="3" customFormat="1" ht="11.25" x14ac:dyDescent="0.25">
      <c r="A3266" s="927"/>
      <c r="B3266" s="928"/>
      <c r="C3266" s="929"/>
      <c r="D3266" s="927"/>
      <c r="E3266" s="927"/>
      <c r="F3266" s="14" t="s">
        <v>2167</v>
      </c>
      <c r="G3266" s="80">
        <v>1</v>
      </c>
      <c r="H3266" s="927"/>
      <c r="I3266" s="15" t="s">
        <v>1960</v>
      </c>
      <c r="J3266" s="17" t="s">
        <v>2168</v>
      </c>
      <c r="K3266" s="945"/>
      <c r="L3266" s="943"/>
      <c r="M3266" s="943"/>
    </row>
    <row r="3267" spans="1:13" s="3" customFormat="1" ht="11.25" x14ac:dyDescent="0.25">
      <c r="A3267" s="927"/>
      <c r="B3267" s="928"/>
      <c r="C3267" s="929"/>
      <c r="D3267" s="927"/>
      <c r="E3267" s="927"/>
      <c r="F3267" s="14" t="s">
        <v>2171</v>
      </c>
      <c r="G3267" s="80">
        <v>1</v>
      </c>
      <c r="H3267" s="927"/>
      <c r="I3267" s="15" t="s">
        <v>1960</v>
      </c>
      <c r="J3267" s="17"/>
      <c r="K3267" s="945"/>
      <c r="L3267" s="943"/>
      <c r="M3267" s="943"/>
    </row>
    <row r="3268" spans="1:13" s="3" customFormat="1" ht="11.25" x14ac:dyDescent="0.25">
      <c r="A3268" s="927"/>
      <c r="B3268" s="928"/>
      <c r="C3268" s="929"/>
      <c r="D3268" s="927"/>
      <c r="E3268" s="927"/>
      <c r="F3268" s="14" t="s">
        <v>2217</v>
      </c>
      <c r="G3268" s="80">
        <v>2</v>
      </c>
      <c r="H3268" s="927"/>
      <c r="I3268" s="15" t="s">
        <v>1954</v>
      </c>
      <c r="J3268" s="17"/>
      <c r="K3268" s="945"/>
      <c r="L3268" s="943"/>
      <c r="M3268" s="943"/>
    </row>
    <row r="3269" spans="1:13" s="3" customFormat="1" ht="11.25" x14ac:dyDescent="0.25">
      <c r="A3269" s="927"/>
      <c r="B3269" s="928"/>
      <c r="C3269" s="929"/>
      <c r="D3269" s="927"/>
      <c r="E3269" s="927"/>
      <c r="F3269" s="14" t="s">
        <v>2172</v>
      </c>
      <c r="G3269" s="80">
        <v>3</v>
      </c>
      <c r="H3269" s="927"/>
      <c r="I3269" s="15" t="s">
        <v>1954</v>
      </c>
      <c r="J3269" s="17"/>
      <c r="K3269" s="945"/>
      <c r="L3269" s="943"/>
      <c r="M3269" s="943"/>
    </row>
    <row r="3270" spans="1:13" s="3" customFormat="1" ht="11.25" x14ac:dyDescent="0.25">
      <c r="A3270" s="927"/>
      <c r="B3270" s="928"/>
      <c r="C3270" s="929"/>
      <c r="D3270" s="927"/>
      <c r="E3270" s="927"/>
      <c r="F3270" s="14" t="s">
        <v>2039</v>
      </c>
      <c r="G3270" s="80">
        <v>7</v>
      </c>
      <c r="H3270" s="927"/>
      <c r="I3270" s="15" t="s">
        <v>1954</v>
      </c>
      <c r="J3270" s="17"/>
      <c r="K3270" s="945"/>
      <c r="L3270" s="943"/>
      <c r="M3270" s="943"/>
    </row>
    <row r="3271" spans="1:13" s="3" customFormat="1" ht="11.25" x14ac:dyDescent="0.25">
      <c r="A3271" s="927"/>
      <c r="B3271" s="928"/>
      <c r="C3271" s="929"/>
      <c r="D3271" s="927"/>
      <c r="E3271" s="927"/>
      <c r="F3271" s="14" t="s">
        <v>2174</v>
      </c>
      <c r="G3271" s="80">
        <v>1</v>
      </c>
      <c r="H3271" s="927"/>
      <c r="I3271" s="15" t="s">
        <v>1954</v>
      </c>
      <c r="J3271" s="17"/>
      <c r="K3271" s="945"/>
      <c r="L3271" s="943"/>
      <c r="M3271" s="943"/>
    </row>
    <row r="3272" spans="1:13" s="3" customFormat="1" ht="11.25" x14ac:dyDescent="0.25">
      <c r="A3272" s="927"/>
      <c r="B3272" s="928"/>
      <c r="C3272" s="929"/>
      <c r="D3272" s="927"/>
      <c r="E3272" s="927"/>
      <c r="F3272" s="14" t="s">
        <v>2195</v>
      </c>
      <c r="G3272" s="80">
        <v>1</v>
      </c>
      <c r="H3272" s="927"/>
      <c r="I3272" s="15" t="s">
        <v>1954</v>
      </c>
      <c r="J3272" s="17" t="s">
        <v>2205</v>
      </c>
      <c r="K3272" s="945"/>
      <c r="L3272" s="943"/>
      <c r="M3272" s="943"/>
    </row>
    <row r="3273" spans="1:13" s="3" customFormat="1" ht="11.25" x14ac:dyDescent="0.25">
      <c r="A3273" s="927"/>
      <c r="B3273" s="928"/>
      <c r="C3273" s="929"/>
      <c r="D3273" s="927"/>
      <c r="E3273" s="927"/>
      <c r="F3273" s="14" t="s">
        <v>2179</v>
      </c>
      <c r="G3273" s="80">
        <v>1</v>
      </c>
      <c r="H3273" s="927"/>
      <c r="I3273" s="15" t="s">
        <v>1954</v>
      </c>
      <c r="J3273" s="17" t="s">
        <v>2180</v>
      </c>
      <c r="K3273" s="945"/>
      <c r="L3273" s="943"/>
      <c r="M3273" s="943"/>
    </row>
    <row r="3274" spans="1:13" s="3" customFormat="1" ht="11.25" x14ac:dyDescent="0.25">
      <c r="A3274" s="927"/>
      <c r="B3274" s="928"/>
      <c r="C3274" s="929"/>
      <c r="D3274" s="927"/>
      <c r="E3274" s="927"/>
      <c r="F3274" s="14" t="s">
        <v>2187</v>
      </c>
      <c r="G3274" s="80">
        <v>1</v>
      </c>
      <c r="H3274" s="927"/>
      <c r="I3274" s="15" t="s">
        <v>1954</v>
      </c>
      <c r="J3274" s="17" t="s">
        <v>2188</v>
      </c>
      <c r="K3274" s="945"/>
      <c r="L3274" s="943"/>
      <c r="M3274" s="943"/>
    </row>
    <row r="3275" spans="1:13" s="3" customFormat="1" ht="11.25" x14ac:dyDescent="0.25">
      <c r="A3275" s="927" t="s">
        <v>7560</v>
      </c>
      <c r="B3275" s="928" t="s">
        <v>1835</v>
      </c>
      <c r="C3275" s="929" t="s">
        <v>5831</v>
      </c>
      <c r="D3275" s="927" t="s">
        <v>7153</v>
      </c>
      <c r="E3275" s="927" t="s">
        <v>5147</v>
      </c>
      <c r="F3275" s="14" t="s">
        <v>4809</v>
      </c>
      <c r="G3275" s="80">
        <v>1</v>
      </c>
      <c r="H3275" s="927" t="s">
        <v>6682</v>
      </c>
      <c r="I3275" s="15" t="s">
        <v>1050</v>
      </c>
      <c r="J3275" s="17"/>
      <c r="K3275" s="945">
        <v>1</v>
      </c>
      <c r="L3275" s="943"/>
      <c r="M3275" s="943"/>
    </row>
    <row r="3276" spans="1:13" s="3" customFormat="1" ht="11.25" x14ac:dyDescent="0.25">
      <c r="A3276" s="927"/>
      <c r="B3276" s="928"/>
      <c r="C3276" s="929"/>
      <c r="D3276" s="927"/>
      <c r="E3276" s="927"/>
      <c r="F3276" s="14" t="s">
        <v>2201</v>
      </c>
      <c r="G3276" s="80">
        <v>1</v>
      </c>
      <c r="H3276" s="927"/>
      <c r="I3276" s="15" t="s">
        <v>1954</v>
      </c>
      <c r="J3276" s="17">
        <v>28900</v>
      </c>
      <c r="K3276" s="945"/>
      <c r="L3276" s="943"/>
      <c r="M3276" s="943"/>
    </row>
    <row r="3277" spans="1:13" s="3" customFormat="1" ht="11.25" x14ac:dyDescent="0.25">
      <c r="A3277" s="927"/>
      <c r="B3277" s="928"/>
      <c r="C3277" s="929"/>
      <c r="D3277" s="927"/>
      <c r="E3277" s="927"/>
      <c r="F3277" s="14" t="s">
        <v>2161</v>
      </c>
      <c r="G3277" s="80">
        <v>1</v>
      </c>
      <c r="H3277" s="927"/>
      <c r="I3277" s="15" t="s">
        <v>1954</v>
      </c>
      <c r="J3277" s="17">
        <v>28902</v>
      </c>
      <c r="K3277" s="945"/>
      <c r="L3277" s="943"/>
      <c r="M3277" s="943"/>
    </row>
    <row r="3278" spans="1:13" s="3" customFormat="1" ht="11.25" x14ac:dyDescent="0.25">
      <c r="A3278" s="927"/>
      <c r="B3278" s="928"/>
      <c r="C3278" s="929"/>
      <c r="D3278" s="927"/>
      <c r="E3278" s="927"/>
      <c r="F3278" s="14" t="s">
        <v>2096</v>
      </c>
      <c r="G3278" s="80">
        <v>1</v>
      </c>
      <c r="H3278" s="927"/>
      <c r="I3278" s="15" t="s">
        <v>1954</v>
      </c>
      <c r="J3278" s="17">
        <v>16066</v>
      </c>
      <c r="K3278" s="945"/>
      <c r="L3278" s="943"/>
      <c r="M3278" s="943"/>
    </row>
    <row r="3279" spans="1:13" s="3" customFormat="1" ht="11.25" x14ac:dyDescent="0.25">
      <c r="A3279" s="927"/>
      <c r="B3279" s="928"/>
      <c r="C3279" s="929"/>
      <c r="D3279" s="927"/>
      <c r="E3279" s="927"/>
      <c r="F3279" s="14" t="s">
        <v>2162</v>
      </c>
      <c r="G3279" s="80">
        <v>1</v>
      </c>
      <c r="H3279" s="927"/>
      <c r="I3279" s="15" t="s">
        <v>1050</v>
      </c>
      <c r="J3279" s="17"/>
      <c r="K3279" s="945"/>
      <c r="L3279" s="943"/>
      <c r="M3279" s="943"/>
    </row>
    <row r="3280" spans="1:13" s="3" customFormat="1" ht="11.25" x14ac:dyDescent="0.25">
      <c r="A3280" s="927"/>
      <c r="B3280" s="928"/>
      <c r="C3280" s="929"/>
      <c r="D3280" s="927"/>
      <c r="E3280" s="927"/>
      <c r="F3280" s="14" t="s">
        <v>2163</v>
      </c>
      <c r="G3280" s="80">
        <v>30</v>
      </c>
      <c r="H3280" s="927"/>
      <c r="I3280" s="15" t="s">
        <v>2164</v>
      </c>
      <c r="J3280" s="17"/>
      <c r="K3280" s="945"/>
      <c r="L3280" s="943"/>
      <c r="M3280" s="943"/>
    </row>
    <row r="3281" spans="1:13" s="3" customFormat="1" ht="11.25" x14ac:dyDescent="0.25">
      <c r="A3281" s="927"/>
      <c r="B3281" s="928"/>
      <c r="C3281" s="929"/>
      <c r="D3281" s="927"/>
      <c r="E3281" s="927"/>
      <c r="F3281" s="14" t="s">
        <v>2165</v>
      </c>
      <c r="G3281" s="80">
        <v>2</v>
      </c>
      <c r="H3281" s="927"/>
      <c r="I3281" s="15" t="s">
        <v>2164</v>
      </c>
      <c r="J3281" s="17" t="s">
        <v>2166</v>
      </c>
      <c r="K3281" s="945"/>
      <c r="L3281" s="943"/>
      <c r="M3281" s="943"/>
    </row>
    <row r="3282" spans="1:13" s="3" customFormat="1" ht="11.25" x14ac:dyDescent="0.25">
      <c r="A3282" s="927"/>
      <c r="B3282" s="928"/>
      <c r="C3282" s="929"/>
      <c r="D3282" s="927"/>
      <c r="E3282" s="927"/>
      <c r="F3282" s="14" t="s">
        <v>2167</v>
      </c>
      <c r="G3282" s="80">
        <v>1</v>
      </c>
      <c r="H3282" s="927"/>
      <c r="I3282" s="15" t="s">
        <v>1960</v>
      </c>
      <c r="J3282" s="17" t="s">
        <v>2168</v>
      </c>
      <c r="K3282" s="945"/>
      <c r="L3282" s="943"/>
      <c r="M3282" s="943"/>
    </row>
    <row r="3283" spans="1:13" s="3" customFormat="1" ht="11.25" x14ac:dyDescent="0.25">
      <c r="A3283" s="927"/>
      <c r="B3283" s="928"/>
      <c r="C3283" s="929"/>
      <c r="D3283" s="927"/>
      <c r="E3283" s="927"/>
      <c r="F3283" s="14" t="s">
        <v>2202</v>
      </c>
      <c r="G3283" s="80">
        <v>1</v>
      </c>
      <c r="H3283" s="927"/>
      <c r="I3283" s="15" t="s">
        <v>1954</v>
      </c>
      <c r="J3283" s="17" t="s">
        <v>2203</v>
      </c>
      <c r="K3283" s="945"/>
      <c r="L3283" s="943"/>
      <c r="M3283" s="943"/>
    </row>
    <row r="3284" spans="1:13" s="3" customFormat="1" ht="11.25" x14ac:dyDescent="0.25">
      <c r="A3284" s="927"/>
      <c r="B3284" s="928"/>
      <c r="C3284" s="929"/>
      <c r="D3284" s="927"/>
      <c r="E3284" s="927"/>
      <c r="F3284" s="14" t="s">
        <v>2171</v>
      </c>
      <c r="G3284" s="80">
        <v>1</v>
      </c>
      <c r="H3284" s="927"/>
      <c r="I3284" s="15" t="s">
        <v>1960</v>
      </c>
      <c r="J3284" s="17"/>
      <c r="K3284" s="945"/>
      <c r="L3284" s="943"/>
      <c r="M3284" s="943"/>
    </row>
    <row r="3285" spans="1:13" s="3" customFormat="1" ht="11.25" x14ac:dyDescent="0.25">
      <c r="A3285" s="927"/>
      <c r="B3285" s="928"/>
      <c r="C3285" s="929"/>
      <c r="D3285" s="927"/>
      <c r="E3285" s="927"/>
      <c r="F3285" s="14" t="s">
        <v>2217</v>
      </c>
      <c r="G3285" s="80">
        <v>10</v>
      </c>
      <c r="H3285" s="927"/>
      <c r="I3285" s="15" t="s">
        <v>1954</v>
      </c>
      <c r="J3285" s="17"/>
      <c r="K3285" s="945"/>
      <c r="L3285" s="943"/>
      <c r="M3285" s="943"/>
    </row>
    <row r="3286" spans="1:13" s="3" customFormat="1" ht="11.25" x14ac:dyDescent="0.25">
      <c r="A3286" s="927"/>
      <c r="B3286" s="928"/>
      <c r="C3286" s="929"/>
      <c r="D3286" s="927"/>
      <c r="E3286" s="927"/>
      <c r="F3286" s="14" t="s">
        <v>2215</v>
      </c>
      <c r="G3286" s="80">
        <v>5</v>
      </c>
      <c r="H3286" s="927"/>
      <c r="I3286" s="15" t="s">
        <v>1954</v>
      </c>
      <c r="J3286" s="17"/>
      <c r="K3286" s="945"/>
      <c r="L3286" s="943"/>
      <c r="M3286" s="943"/>
    </row>
    <row r="3287" spans="1:13" s="3" customFormat="1" ht="11.25" x14ac:dyDescent="0.25">
      <c r="A3287" s="927"/>
      <c r="B3287" s="928"/>
      <c r="C3287" s="929"/>
      <c r="D3287" s="927"/>
      <c r="E3287" s="927"/>
      <c r="F3287" s="14" t="s">
        <v>2172</v>
      </c>
      <c r="G3287" s="80">
        <v>12</v>
      </c>
      <c r="H3287" s="927"/>
      <c r="I3287" s="15" t="s">
        <v>1954</v>
      </c>
      <c r="J3287" s="17"/>
      <c r="K3287" s="945"/>
      <c r="L3287" s="943"/>
      <c r="M3287" s="943"/>
    </row>
    <row r="3288" spans="1:13" s="3" customFormat="1" ht="11.25" x14ac:dyDescent="0.25">
      <c r="A3288" s="927"/>
      <c r="B3288" s="928"/>
      <c r="C3288" s="929"/>
      <c r="D3288" s="927"/>
      <c r="E3288" s="927"/>
      <c r="F3288" s="14" t="s">
        <v>2173</v>
      </c>
      <c r="G3288" s="80">
        <v>14</v>
      </c>
      <c r="H3288" s="927"/>
      <c r="I3288" s="15" t="s">
        <v>1954</v>
      </c>
      <c r="J3288" s="17"/>
      <c r="K3288" s="945"/>
      <c r="L3288" s="943"/>
      <c r="M3288" s="943"/>
    </row>
    <row r="3289" spans="1:13" s="3" customFormat="1" ht="11.25" x14ac:dyDescent="0.25">
      <c r="A3289" s="927"/>
      <c r="B3289" s="928"/>
      <c r="C3289" s="929"/>
      <c r="D3289" s="927"/>
      <c r="E3289" s="927"/>
      <c r="F3289" s="14" t="s">
        <v>2039</v>
      </c>
      <c r="G3289" s="80">
        <v>4</v>
      </c>
      <c r="H3289" s="927"/>
      <c r="I3289" s="15" t="s">
        <v>1954</v>
      </c>
      <c r="J3289" s="17"/>
      <c r="K3289" s="945"/>
      <c r="L3289" s="943"/>
      <c r="M3289" s="943"/>
    </row>
    <row r="3290" spans="1:13" s="3" customFormat="1" ht="11.25" x14ac:dyDescent="0.25">
      <c r="A3290" s="927"/>
      <c r="B3290" s="928"/>
      <c r="C3290" s="929"/>
      <c r="D3290" s="927"/>
      <c r="E3290" s="927"/>
      <c r="F3290" s="14" t="s">
        <v>2174</v>
      </c>
      <c r="G3290" s="80">
        <v>2</v>
      </c>
      <c r="H3290" s="927"/>
      <c r="I3290" s="15" t="s">
        <v>1954</v>
      </c>
      <c r="J3290" s="17"/>
      <c r="K3290" s="945"/>
      <c r="L3290" s="943"/>
      <c r="M3290" s="943"/>
    </row>
    <row r="3291" spans="1:13" s="3" customFormat="1" ht="11.25" x14ac:dyDescent="0.25">
      <c r="A3291" s="927"/>
      <c r="B3291" s="928"/>
      <c r="C3291" s="929"/>
      <c r="D3291" s="927"/>
      <c r="E3291" s="927"/>
      <c r="F3291" s="14" t="s">
        <v>2177</v>
      </c>
      <c r="G3291" s="80">
        <v>1</v>
      </c>
      <c r="H3291" s="927"/>
      <c r="I3291" s="15" t="s">
        <v>1954</v>
      </c>
      <c r="J3291" s="17" t="s">
        <v>4810</v>
      </c>
      <c r="K3291" s="945"/>
      <c r="L3291" s="943"/>
      <c r="M3291" s="943"/>
    </row>
    <row r="3292" spans="1:13" s="3" customFormat="1" ht="11.25" x14ac:dyDescent="0.25">
      <c r="A3292" s="927"/>
      <c r="B3292" s="928"/>
      <c r="C3292" s="929"/>
      <c r="D3292" s="927"/>
      <c r="E3292" s="927"/>
      <c r="F3292" s="14" t="s">
        <v>2179</v>
      </c>
      <c r="G3292" s="80">
        <v>7</v>
      </c>
      <c r="H3292" s="927"/>
      <c r="I3292" s="15" t="s">
        <v>1954</v>
      </c>
      <c r="J3292" s="17" t="s">
        <v>2180</v>
      </c>
      <c r="K3292" s="945"/>
      <c r="L3292" s="943"/>
      <c r="M3292" s="943"/>
    </row>
    <row r="3293" spans="1:13" s="3" customFormat="1" ht="11.25" x14ac:dyDescent="0.25">
      <c r="A3293" s="927"/>
      <c r="B3293" s="928"/>
      <c r="C3293" s="929"/>
      <c r="D3293" s="927"/>
      <c r="E3293" s="927"/>
      <c r="F3293" s="14" t="s">
        <v>2187</v>
      </c>
      <c r="G3293" s="80">
        <v>1</v>
      </c>
      <c r="H3293" s="927"/>
      <c r="I3293" s="15" t="s">
        <v>1954</v>
      </c>
      <c r="J3293" s="17" t="s">
        <v>2188</v>
      </c>
      <c r="K3293" s="945"/>
      <c r="L3293" s="943"/>
      <c r="M3293" s="943"/>
    </row>
    <row r="3294" spans="1:13" s="3" customFormat="1" ht="11.25" x14ac:dyDescent="0.25">
      <c r="A3294" s="927" t="s">
        <v>7561</v>
      </c>
      <c r="B3294" s="928" t="s">
        <v>1835</v>
      </c>
      <c r="C3294" s="929" t="s">
        <v>5831</v>
      </c>
      <c r="D3294" s="927" t="s">
        <v>7153</v>
      </c>
      <c r="E3294" s="927" t="s">
        <v>5147</v>
      </c>
      <c r="F3294" s="14" t="s">
        <v>4811</v>
      </c>
      <c r="G3294" s="80">
        <v>1</v>
      </c>
      <c r="H3294" s="927" t="s">
        <v>6682</v>
      </c>
      <c r="I3294" s="15" t="s">
        <v>1050</v>
      </c>
      <c r="J3294" s="17"/>
      <c r="K3294" s="945">
        <v>1</v>
      </c>
      <c r="L3294" s="943"/>
      <c r="M3294" s="943"/>
    </row>
    <row r="3295" spans="1:13" s="3" customFormat="1" ht="11.25" x14ac:dyDescent="0.25">
      <c r="A3295" s="927"/>
      <c r="B3295" s="928"/>
      <c r="C3295" s="929"/>
      <c r="D3295" s="927"/>
      <c r="E3295" s="927"/>
      <c r="F3295" s="14" t="s">
        <v>2201</v>
      </c>
      <c r="G3295" s="80">
        <v>1</v>
      </c>
      <c r="H3295" s="927"/>
      <c r="I3295" s="15" t="s">
        <v>1954</v>
      </c>
      <c r="J3295" s="17">
        <v>28900</v>
      </c>
      <c r="K3295" s="945"/>
      <c r="L3295" s="943"/>
      <c r="M3295" s="943"/>
    </row>
    <row r="3296" spans="1:13" s="3" customFormat="1" ht="11.25" x14ac:dyDescent="0.25">
      <c r="A3296" s="927"/>
      <c r="B3296" s="928"/>
      <c r="C3296" s="929"/>
      <c r="D3296" s="927"/>
      <c r="E3296" s="927"/>
      <c r="F3296" s="14" t="s">
        <v>2161</v>
      </c>
      <c r="G3296" s="80">
        <v>1</v>
      </c>
      <c r="H3296" s="927"/>
      <c r="I3296" s="15" t="s">
        <v>1954</v>
      </c>
      <c r="J3296" s="17">
        <v>28902</v>
      </c>
      <c r="K3296" s="945"/>
      <c r="L3296" s="943"/>
      <c r="M3296" s="943"/>
    </row>
    <row r="3297" spans="1:13" s="3" customFormat="1" ht="11.25" x14ac:dyDescent="0.25">
      <c r="A3297" s="927"/>
      <c r="B3297" s="928"/>
      <c r="C3297" s="929"/>
      <c r="D3297" s="927"/>
      <c r="E3297" s="927"/>
      <c r="F3297" s="14" t="s">
        <v>2096</v>
      </c>
      <c r="G3297" s="80">
        <v>1</v>
      </c>
      <c r="H3297" s="927"/>
      <c r="I3297" s="15" t="s">
        <v>1954</v>
      </c>
      <c r="J3297" s="17">
        <v>16066</v>
      </c>
      <c r="K3297" s="945"/>
      <c r="L3297" s="943"/>
      <c r="M3297" s="943"/>
    </row>
    <row r="3298" spans="1:13" s="3" customFormat="1" ht="11.25" x14ac:dyDescent="0.25">
      <c r="A3298" s="927"/>
      <c r="B3298" s="928"/>
      <c r="C3298" s="929"/>
      <c r="D3298" s="927"/>
      <c r="E3298" s="927"/>
      <c r="F3298" s="14" t="s">
        <v>2162</v>
      </c>
      <c r="G3298" s="80">
        <v>1</v>
      </c>
      <c r="H3298" s="927"/>
      <c r="I3298" s="15" t="s">
        <v>1050</v>
      </c>
      <c r="J3298" s="17"/>
      <c r="K3298" s="945"/>
      <c r="L3298" s="943"/>
      <c r="M3298" s="943"/>
    </row>
    <row r="3299" spans="1:13" s="3" customFormat="1" ht="11.25" x14ac:dyDescent="0.25">
      <c r="A3299" s="927"/>
      <c r="B3299" s="928"/>
      <c r="C3299" s="929"/>
      <c r="D3299" s="927"/>
      <c r="E3299" s="927"/>
      <c r="F3299" s="14" t="s">
        <v>2163</v>
      </c>
      <c r="G3299" s="80">
        <v>30</v>
      </c>
      <c r="H3299" s="927"/>
      <c r="I3299" s="15" t="s">
        <v>2164</v>
      </c>
      <c r="J3299" s="17"/>
      <c r="K3299" s="945"/>
      <c r="L3299" s="943"/>
      <c r="M3299" s="943"/>
    </row>
    <row r="3300" spans="1:13" s="3" customFormat="1" ht="11.25" x14ac:dyDescent="0.25">
      <c r="A3300" s="927"/>
      <c r="B3300" s="928"/>
      <c r="C3300" s="929"/>
      <c r="D3300" s="927"/>
      <c r="E3300" s="927"/>
      <c r="F3300" s="14" t="s">
        <v>2165</v>
      </c>
      <c r="G3300" s="80">
        <v>2</v>
      </c>
      <c r="H3300" s="927"/>
      <c r="I3300" s="15" t="s">
        <v>2164</v>
      </c>
      <c r="J3300" s="17" t="s">
        <v>2166</v>
      </c>
      <c r="K3300" s="945"/>
      <c r="L3300" s="943"/>
      <c r="M3300" s="943"/>
    </row>
    <row r="3301" spans="1:13" s="3" customFormat="1" ht="11.25" x14ac:dyDescent="0.25">
      <c r="A3301" s="927"/>
      <c r="B3301" s="928"/>
      <c r="C3301" s="929"/>
      <c r="D3301" s="927"/>
      <c r="E3301" s="927"/>
      <c r="F3301" s="14" t="s">
        <v>2167</v>
      </c>
      <c r="G3301" s="80">
        <v>1</v>
      </c>
      <c r="H3301" s="927"/>
      <c r="I3301" s="15" t="s">
        <v>1960</v>
      </c>
      <c r="J3301" s="17" t="s">
        <v>2168</v>
      </c>
      <c r="K3301" s="945"/>
      <c r="L3301" s="943"/>
      <c r="M3301" s="943"/>
    </row>
    <row r="3302" spans="1:13" s="3" customFormat="1" ht="11.25" x14ac:dyDescent="0.25">
      <c r="A3302" s="927"/>
      <c r="B3302" s="928"/>
      <c r="C3302" s="929"/>
      <c r="D3302" s="927"/>
      <c r="E3302" s="927"/>
      <c r="F3302" s="14" t="s">
        <v>2202</v>
      </c>
      <c r="G3302" s="80">
        <v>1</v>
      </c>
      <c r="H3302" s="927"/>
      <c r="I3302" s="15" t="s">
        <v>1954</v>
      </c>
      <c r="J3302" s="17" t="s">
        <v>2203</v>
      </c>
      <c r="K3302" s="945"/>
      <c r="L3302" s="943"/>
      <c r="M3302" s="943"/>
    </row>
    <row r="3303" spans="1:13" s="3" customFormat="1" ht="11.25" x14ac:dyDescent="0.25">
      <c r="A3303" s="927"/>
      <c r="B3303" s="928"/>
      <c r="C3303" s="929"/>
      <c r="D3303" s="927"/>
      <c r="E3303" s="927"/>
      <c r="F3303" s="14" t="s">
        <v>2171</v>
      </c>
      <c r="G3303" s="80">
        <v>1</v>
      </c>
      <c r="H3303" s="927"/>
      <c r="I3303" s="15" t="s">
        <v>1960</v>
      </c>
      <c r="J3303" s="17"/>
      <c r="K3303" s="945"/>
      <c r="L3303" s="943"/>
      <c r="M3303" s="943"/>
    </row>
    <row r="3304" spans="1:13" s="3" customFormat="1" ht="11.25" x14ac:dyDescent="0.25">
      <c r="A3304" s="927"/>
      <c r="B3304" s="928"/>
      <c r="C3304" s="929"/>
      <c r="D3304" s="927"/>
      <c r="E3304" s="927"/>
      <c r="F3304" s="14" t="s">
        <v>2217</v>
      </c>
      <c r="G3304" s="80">
        <v>10</v>
      </c>
      <c r="H3304" s="927"/>
      <c r="I3304" s="15" t="s">
        <v>1954</v>
      </c>
      <c r="J3304" s="17"/>
      <c r="K3304" s="945"/>
      <c r="L3304" s="943"/>
      <c r="M3304" s="943"/>
    </row>
    <row r="3305" spans="1:13" s="3" customFormat="1" ht="11.25" x14ac:dyDescent="0.25">
      <c r="A3305" s="927"/>
      <c r="B3305" s="928"/>
      <c r="C3305" s="929"/>
      <c r="D3305" s="927"/>
      <c r="E3305" s="927"/>
      <c r="F3305" s="14" t="s">
        <v>2215</v>
      </c>
      <c r="G3305" s="80">
        <v>6</v>
      </c>
      <c r="H3305" s="927"/>
      <c r="I3305" s="15" t="s">
        <v>1954</v>
      </c>
      <c r="J3305" s="17"/>
      <c r="K3305" s="945"/>
      <c r="L3305" s="943"/>
      <c r="M3305" s="943"/>
    </row>
    <row r="3306" spans="1:13" s="3" customFormat="1" ht="11.25" x14ac:dyDescent="0.25">
      <c r="A3306" s="927"/>
      <c r="B3306" s="928"/>
      <c r="C3306" s="929"/>
      <c r="D3306" s="927"/>
      <c r="E3306" s="927"/>
      <c r="F3306" s="14" t="s">
        <v>2172</v>
      </c>
      <c r="G3306" s="80">
        <v>9</v>
      </c>
      <c r="H3306" s="927"/>
      <c r="I3306" s="15" t="s">
        <v>1954</v>
      </c>
      <c r="J3306" s="17"/>
      <c r="K3306" s="945"/>
      <c r="L3306" s="943"/>
      <c r="M3306" s="943"/>
    </row>
    <row r="3307" spans="1:13" s="3" customFormat="1" ht="11.25" x14ac:dyDescent="0.25">
      <c r="A3307" s="927"/>
      <c r="B3307" s="928"/>
      <c r="C3307" s="929"/>
      <c r="D3307" s="927"/>
      <c r="E3307" s="927"/>
      <c r="F3307" s="14" t="s">
        <v>2173</v>
      </c>
      <c r="G3307" s="80">
        <v>15</v>
      </c>
      <c r="H3307" s="927"/>
      <c r="I3307" s="15" t="s">
        <v>1954</v>
      </c>
      <c r="J3307" s="17"/>
      <c r="K3307" s="945"/>
      <c r="L3307" s="943"/>
      <c r="M3307" s="943"/>
    </row>
    <row r="3308" spans="1:13" s="3" customFormat="1" ht="11.25" x14ac:dyDescent="0.25">
      <c r="A3308" s="927"/>
      <c r="B3308" s="928"/>
      <c r="C3308" s="929"/>
      <c r="D3308" s="927"/>
      <c r="E3308" s="927"/>
      <c r="F3308" s="14" t="s">
        <v>2039</v>
      </c>
      <c r="G3308" s="80">
        <v>4</v>
      </c>
      <c r="H3308" s="927"/>
      <c r="I3308" s="15" t="s">
        <v>1954</v>
      </c>
      <c r="J3308" s="17"/>
      <c r="K3308" s="945"/>
      <c r="L3308" s="943"/>
      <c r="M3308" s="943"/>
    </row>
    <row r="3309" spans="1:13" s="3" customFormat="1" ht="11.25" x14ac:dyDescent="0.25">
      <c r="A3309" s="927"/>
      <c r="B3309" s="928"/>
      <c r="C3309" s="929"/>
      <c r="D3309" s="927"/>
      <c r="E3309" s="927"/>
      <c r="F3309" s="14" t="s">
        <v>2174</v>
      </c>
      <c r="G3309" s="80">
        <v>2</v>
      </c>
      <c r="H3309" s="927"/>
      <c r="I3309" s="15" t="s">
        <v>1954</v>
      </c>
      <c r="J3309" s="17"/>
      <c r="K3309" s="945"/>
      <c r="L3309" s="943"/>
      <c r="M3309" s="943"/>
    </row>
    <row r="3310" spans="1:13" s="3" customFormat="1" ht="11.25" x14ac:dyDescent="0.25">
      <c r="A3310" s="927"/>
      <c r="B3310" s="928"/>
      <c r="C3310" s="929"/>
      <c r="D3310" s="927"/>
      <c r="E3310" s="927"/>
      <c r="F3310" s="14" t="s">
        <v>2179</v>
      </c>
      <c r="G3310" s="80">
        <v>7</v>
      </c>
      <c r="H3310" s="927"/>
      <c r="I3310" s="15" t="s">
        <v>1954</v>
      </c>
      <c r="J3310" s="17" t="s">
        <v>2180</v>
      </c>
      <c r="K3310" s="945"/>
      <c r="L3310" s="943"/>
      <c r="M3310" s="943"/>
    </row>
    <row r="3311" spans="1:13" s="3" customFormat="1" ht="11.25" x14ac:dyDescent="0.25">
      <c r="A3311" s="927"/>
      <c r="B3311" s="928"/>
      <c r="C3311" s="929"/>
      <c r="D3311" s="927"/>
      <c r="E3311" s="927"/>
      <c r="F3311" s="14" t="s">
        <v>2187</v>
      </c>
      <c r="G3311" s="80">
        <v>1</v>
      </c>
      <c r="H3311" s="927"/>
      <c r="I3311" s="15" t="s">
        <v>1954</v>
      </c>
      <c r="J3311" s="17" t="s">
        <v>2188</v>
      </c>
      <c r="K3311" s="945"/>
      <c r="L3311" s="943"/>
      <c r="M3311" s="943"/>
    </row>
    <row r="3312" spans="1:13" s="3" customFormat="1" ht="11.25" x14ac:dyDescent="0.25">
      <c r="A3312" s="927" t="s">
        <v>7562</v>
      </c>
      <c r="B3312" s="928" t="s">
        <v>1835</v>
      </c>
      <c r="C3312" s="929" t="s">
        <v>5831</v>
      </c>
      <c r="D3312" s="927" t="s">
        <v>7153</v>
      </c>
      <c r="E3312" s="927" t="s">
        <v>5147</v>
      </c>
      <c r="F3312" s="14" t="s">
        <v>4812</v>
      </c>
      <c r="G3312" s="80">
        <v>1</v>
      </c>
      <c r="H3312" s="927" t="s">
        <v>6682</v>
      </c>
      <c r="I3312" s="15" t="s">
        <v>1050</v>
      </c>
      <c r="J3312" s="17"/>
      <c r="K3312" s="945">
        <v>1</v>
      </c>
      <c r="L3312" s="943"/>
      <c r="M3312" s="943"/>
    </row>
    <row r="3313" spans="1:13" s="3" customFormat="1" ht="11.25" x14ac:dyDescent="0.25">
      <c r="A3313" s="927"/>
      <c r="B3313" s="928"/>
      <c r="C3313" s="929"/>
      <c r="D3313" s="927"/>
      <c r="E3313" s="927"/>
      <c r="F3313" s="14" t="s">
        <v>2201</v>
      </c>
      <c r="G3313" s="80">
        <v>1</v>
      </c>
      <c r="H3313" s="927"/>
      <c r="I3313" s="15" t="s">
        <v>1954</v>
      </c>
      <c r="J3313" s="17">
        <v>28900</v>
      </c>
      <c r="K3313" s="945"/>
      <c r="L3313" s="943"/>
      <c r="M3313" s="943"/>
    </row>
    <row r="3314" spans="1:13" s="3" customFormat="1" ht="11.25" x14ac:dyDescent="0.25">
      <c r="A3314" s="927"/>
      <c r="B3314" s="928"/>
      <c r="C3314" s="929"/>
      <c r="D3314" s="927"/>
      <c r="E3314" s="927"/>
      <c r="F3314" s="14" t="s">
        <v>2161</v>
      </c>
      <c r="G3314" s="80">
        <v>1</v>
      </c>
      <c r="H3314" s="927"/>
      <c r="I3314" s="15" t="s">
        <v>1954</v>
      </c>
      <c r="J3314" s="17">
        <v>28902</v>
      </c>
      <c r="K3314" s="945"/>
      <c r="L3314" s="943"/>
      <c r="M3314" s="943"/>
    </row>
    <row r="3315" spans="1:13" s="3" customFormat="1" ht="11.25" x14ac:dyDescent="0.25">
      <c r="A3315" s="927"/>
      <c r="B3315" s="928"/>
      <c r="C3315" s="929"/>
      <c r="D3315" s="927"/>
      <c r="E3315" s="927"/>
      <c r="F3315" s="14" t="s">
        <v>2096</v>
      </c>
      <c r="G3315" s="80">
        <v>1</v>
      </c>
      <c r="H3315" s="927"/>
      <c r="I3315" s="15" t="s">
        <v>1954</v>
      </c>
      <c r="J3315" s="17">
        <v>16066</v>
      </c>
      <c r="K3315" s="945"/>
      <c r="L3315" s="943"/>
      <c r="M3315" s="943"/>
    </row>
    <row r="3316" spans="1:13" s="3" customFormat="1" ht="11.25" x14ac:dyDescent="0.25">
      <c r="A3316" s="927"/>
      <c r="B3316" s="928"/>
      <c r="C3316" s="929"/>
      <c r="D3316" s="927"/>
      <c r="E3316" s="927"/>
      <c r="F3316" s="14" t="s">
        <v>2162</v>
      </c>
      <c r="G3316" s="80">
        <v>1</v>
      </c>
      <c r="H3316" s="927"/>
      <c r="I3316" s="15" t="s">
        <v>1050</v>
      </c>
      <c r="J3316" s="17"/>
      <c r="K3316" s="945"/>
      <c r="L3316" s="943"/>
      <c r="M3316" s="943"/>
    </row>
    <row r="3317" spans="1:13" s="3" customFormat="1" ht="11.25" x14ac:dyDescent="0.25">
      <c r="A3317" s="927"/>
      <c r="B3317" s="928"/>
      <c r="C3317" s="929"/>
      <c r="D3317" s="927"/>
      <c r="E3317" s="927"/>
      <c r="F3317" s="14" t="s">
        <v>2163</v>
      </c>
      <c r="G3317" s="80">
        <v>12</v>
      </c>
      <c r="H3317" s="927"/>
      <c r="I3317" s="15" t="s">
        <v>2164</v>
      </c>
      <c r="J3317" s="17"/>
      <c r="K3317" s="945"/>
      <c r="L3317" s="943"/>
      <c r="M3317" s="943"/>
    </row>
    <row r="3318" spans="1:13" s="3" customFormat="1" ht="11.25" x14ac:dyDescent="0.25">
      <c r="A3318" s="927"/>
      <c r="B3318" s="928"/>
      <c r="C3318" s="929"/>
      <c r="D3318" s="927"/>
      <c r="E3318" s="927"/>
      <c r="F3318" s="14" t="s">
        <v>2165</v>
      </c>
      <c r="G3318" s="80">
        <v>2</v>
      </c>
      <c r="H3318" s="927"/>
      <c r="I3318" s="15" t="s">
        <v>2164</v>
      </c>
      <c r="J3318" s="17" t="s">
        <v>2166</v>
      </c>
      <c r="K3318" s="945"/>
      <c r="L3318" s="943"/>
      <c r="M3318" s="943"/>
    </row>
    <row r="3319" spans="1:13" s="3" customFormat="1" ht="11.25" x14ac:dyDescent="0.25">
      <c r="A3319" s="927"/>
      <c r="B3319" s="928"/>
      <c r="C3319" s="929"/>
      <c r="D3319" s="927"/>
      <c r="E3319" s="927"/>
      <c r="F3319" s="14" t="s">
        <v>2167</v>
      </c>
      <c r="G3319" s="80">
        <v>1</v>
      </c>
      <c r="H3319" s="927"/>
      <c r="I3319" s="15" t="s">
        <v>1960</v>
      </c>
      <c r="J3319" s="17" t="s">
        <v>2168</v>
      </c>
      <c r="K3319" s="945"/>
      <c r="L3319" s="943"/>
      <c r="M3319" s="943"/>
    </row>
    <row r="3320" spans="1:13" s="3" customFormat="1" ht="11.25" x14ac:dyDescent="0.25">
      <c r="A3320" s="927"/>
      <c r="B3320" s="928"/>
      <c r="C3320" s="929"/>
      <c r="D3320" s="927"/>
      <c r="E3320" s="927"/>
      <c r="F3320" s="14" t="s">
        <v>2202</v>
      </c>
      <c r="G3320" s="80">
        <v>1</v>
      </c>
      <c r="H3320" s="927"/>
      <c r="I3320" s="15" t="s">
        <v>1954</v>
      </c>
      <c r="J3320" s="17" t="s">
        <v>2203</v>
      </c>
      <c r="K3320" s="945"/>
      <c r="L3320" s="943"/>
      <c r="M3320" s="943"/>
    </row>
    <row r="3321" spans="1:13" s="3" customFormat="1" ht="11.25" x14ac:dyDescent="0.25">
      <c r="A3321" s="927"/>
      <c r="B3321" s="928"/>
      <c r="C3321" s="929"/>
      <c r="D3321" s="927"/>
      <c r="E3321" s="927"/>
      <c r="F3321" s="14" t="s">
        <v>2171</v>
      </c>
      <c r="G3321" s="80">
        <v>1</v>
      </c>
      <c r="H3321" s="927"/>
      <c r="I3321" s="15" t="s">
        <v>1960</v>
      </c>
      <c r="J3321" s="17"/>
      <c r="K3321" s="945"/>
      <c r="L3321" s="943"/>
      <c r="M3321" s="943"/>
    </row>
    <row r="3322" spans="1:13" s="3" customFormat="1" ht="11.25" x14ac:dyDescent="0.25">
      <c r="A3322" s="927"/>
      <c r="B3322" s="928"/>
      <c r="C3322" s="929"/>
      <c r="D3322" s="927"/>
      <c r="E3322" s="927"/>
      <c r="F3322" s="14" t="s">
        <v>2217</v>
      </c>
      <c r="G3322" s="80">
        <v>5</v>
      </c>
      <c r="H3322" s="927"/>
      <c r="I3322" s="15" t="s">
        <v>1954</v>
      </c>
      <c r="J3322" s="17"/>
      <c r="K3322" s="945"/>
      <c r="L3322" s="943"/>
      <c r="M3322" s="943"/>
    </row>
    <row r="3323" spans="1:13" s="3" customFormat="1" ht="11.25" x14ac:dyDescent="0.25">
      <c r="A3323" s="927"/>
      <c r="B3323" s="928"/>
      <c r="C3323" s="929"/>
      <c r="D3323" s="927"/>
      <c r="E3323" s="927"/>
      <c r="F3323" s="14" t="s">
        <v>2172</v>
      </c>
      <c r="G3323" s="80">
        <v>4</v>
      </c>
      <c r="H3323" s="927"/>
      <c r="I3323" s="15" t="s">
        <v>1954</v>
      </c>
      <c r="J3323" s="17"/>
      <c r="K3323" s="945"/>
      <c r="L3323" s="943"/>
      <c r="M3323" s="943"/>
    </row>
    <row r="3324" spans="1:13" s="3" customFormat="1" ht="11.25" x14ac:dyDescent="0.25">
      <c r="A3324" s="927"/>
      <c r="B3324" s="928"/>
      <c r="C3324" s="929"/>
      <c r="D3324" s="927"/>
      <c r="E3324" s="927"/>
      <c r="F3324" s="14" t="s">
        <v>2173</v>
      </c>
      <c r="G3324" s="80">
        <v>13</v>
      </c>
      <c r="H3324" s="927"/>
      <c r="I3324" s="15" t="s">
        <v>1954</v>
      </c>
      <c r="J3324" s="17"/>
      <c r="K3324" s="945"/>
      <c r="L3324" s="943"/>
      <c r="M3324" s="943"/>
    </row>
    <row r="3325" spans="1:13" s="3" customFormat="1" ht="11.25" x14ac:dyDescent="0.25">
      <c r="A3325" s="927"/>
      <c r="B3325" s="928"/>
      <c r="C3325" s="929"/>
      <c r="D3325" s="927"/>
      <c r="E3325" s="927"/>
      <c r="F3325" s="14" t="s">
        <v>2039</v>
      </c>
      <c r="G3325" s="80">
        <v>3</v>
      </c>
      <c r="H3325" s="927"/>
      <c r="I3325" s="15" t="s">
        <v>1954</v>
      </c>
      <c r="J3325" s="17"/>
      <c r="K3325" s="945"/>
      <c r="L3325" s="943"/>
      <c r="M3325" s="943"/>
    </row>
    <row r="3326" spans="1:13" s="3" customFormat="1" ht="11.25" x14ac:dyDescent="0.25">
      <c r="A3326" s="927"/>
      <c r="B3326" s="928"/>
      <c r="C3326" s="929"/>
      <c r="D3326" s="927"/>
      <c r="E3326" s="927"/>
      <c r="F3326" s="14" t="s">
        <v>2174</v>
      </c>
      <c r="G3326" s="80">
        <v>2</v>
      </c>
      <c r="H3326" s="927"/>
      <c r="I3326" s="15" t="s">
        <v>1954</v>
      </c>
      <c r="J3326" s="17"/>
      <c r="K3326" s="945"/>
      <c r="L3326" s="943"/>
      <c r="M3326" s="943"/>
    </row>
    <row r="3327" spans="1:13" s="3" customFormat="1" ht="11.25" x14ac:dyDescent="0.25">
      <c r="A3327" s="927"/>
      <c r="B3327" s="928"/>
      <c r="C3327" s="929"/>
      <c r="D3327" s="927"/>
      <c r="E3327" s="927"/>
      <c r="F3327" s="14" t="s">
        <v>2179</v>
      </c>
      <c r="G3327" s="80">
        <v>3</v>
      </c>
      <c r="H3327" s="927"/>
      <c r="I3327" s="15" t="s">
        <v>1954</v>
      </c>
      <c r="J3327" s="17" t="s">
        <v>2180</v>
      </c>
      <c r="K3327" s="945"/>
      <c r="L3327" s="943"/>
      <c r="M3327" s="943"/>
    </row>
    <row r="3328" spans="1:13" s="3" customFormat="1" ht="11.25" x14ac:dyDescent="0.25">
      <c r="A3328" s="927"/>
      <c r="B3328" s="928"/>
      <c r="C3328" s="929"/>
      <c r="D3328" s="927"/>
      <c r="E3328" s="927"/>
      <c r="F3328" s="14" t="s">
        <v>2187</v>
      </c>
      <c r="G3328" s="80">
        <v>1</v>
      </c>
      <c r="H3328" s="927"/>
      <c r="I3328" s="15" t="s">
        <v>1954</v>
      </c>
      <c r="J3328" s="17" t="s">
        <v>2188</v>
      </c>
      <c r="K3328" s="945"/>
      <c r="L3328" s="943"/>
      <c r="M3328" s="943"/>
    </row>
    <row r="3329" spans="1:13" s="3" customFormat="1" ht="11.25" x14ac:dyDescent="0.25">
      <c r="A3329" s="927" t="s">
        <v>7563</v>
      </c>
      <c r="B3329" s="928" t="s">
        <v>1835</v>
      </c>
      <c r="C3329" s="929" t="s">
        <v>5831</v>
      </c>
      <c r="D3329" s="927" t="s">
        <v>7153</v>
      </c>
      <c r="E3329" s="927" t="s">
        <v>5147</v>
      </c>
      <c r="F3329" s="14" t="s">
        <v>4813</v>
      </c>
      <c r="G3329" s="80">
        <v>1</v>
      </c>
      <c r="H3329" s="927" t="s">
        <v>6682</v>
      </c>
      <c r="I3329" s="15" t="s">
        <v>1050</v>
      </c>
      <c r="J3329" s="17"/>
      <c r="K3329" s="945">
        <v>1</v>
      </c>
      <c r="L3329" s="943"/>
      <c r="M3329" s="943"/>
    </row>
    <row r="3330" spans="1:13" s="3" customFormat="1" ht="11.25" x14ac:dyDescent="0.25">
      <c r="A3330" s="927"/>
      <c r="B3330" s="928"/>
      <c r="C3330" s="929"/>
      <c r="D3330" s="927"/>
      <c r="E3330" s="927"/>
      <c r="F3330" s="14" t="s">
        <v>2201</v>
      </c>
      <c r="G3330" s="80">
        <v>1</v>
      </c>
      <c r="H3330" s="927"/>
      <c r="I3330" s="15" t="s">
        <v>1954</v>
      </c>
      <c r="J3330" s="17">
        <v>28900</v>
      </c>
      <c r="K3330" s="945"/>
      <c r="L3330" s="943"/>
      <c r="M3330" s="943"/>
    </row>
    <row r="3331" spans="1:13" s="3" customFormat="1" ht="11.25" x14ac:dyDescent="0.25">
      <c r="A3331" s="927"/>
      <c r="B3331" s="928"/>
      <c r="C3331" s="929"/>
      <c r="D3331" s="927"/>
      <c r="E3331" s="927"/>
      <c r="F3331" s="14" t="s">
        <v>2161</v>
      </c>
      <c r="G3331" s="80">
        <v>1</v>
      </c>
      <c r="H3331" s="927"/>
      <c r="I3331" s="15" t="s">
        <v>1954</v>
      </c>
      <c r="J3331" s="17">
        <v>28902</v>
      </c>
      <c r="K3331" s="945"/>
      <c r="L3331" s="943"/>
      <c r="M3331" s="943"/>
    </row>
    <row r="3332" spans="1:13" s="3" customFormat="1" ht="11.25" x14ac:dyDescent="0.25">
      <c r="A3332" s="927"/>
      <c r="B3332" s="928"/>
      <c r="C3332" s="929"/>
      <c r="D3332" s="927"/>
      <c r="E3332" s="927"/>
      <c r="F3332" s="14" t="s">
        <v>2096</v>
      </c>
      <c r="G3332" s="80">
        <v>1</v>
      </c>
      <c r="H3332" s="927"/>
      <c r="I3332" s="15" t="s">
        <v>1954</v>
      </c>
      <c r="J3332" s="17">
        <v>16066</v>
      </c>
      <c r="K3332" s="945"/>
      <c r="L3332" s="943"/>
      <c r="M3332" s="943"/>
    </row>
    <row r="3333" spans="1:13" s="3" customFormat="1" ht="11.25" x14ac:dyDescent="0.25">
      <c r="A3333" s="927"/>
      <c r="B3333" s="928"/>
      <c r="C3333" s="929"/>
      <c r="D3333" s="927"/>
      <c r="E3333" s="927"/>
      <c r="F3333" s="14" t="s">
        <v>2162</v>
      </c>
      <c r="G3333" s="80">
        <v>1</v>
      </c>
      <c r="H3333" s="927"/>
      <c r="I3333" s="15" t="s">
        <v>1050</v>
      </c>
      <c r="J3333" s="17"/>
      <c r="K3333" s="945"/>
      <c r="L3333" s="943"/>
      <c r="M3333" s="943"/>
    </row>
    <row r="3334" spans="1:13" s="3" customFormat="1" ht="11.25" x14ac:dyDescent="0.25">
      <c r="A3334" s="927"/>
      <c r="B3334" s="928"/>
      <c r="C3334" s="929"/>
      <c r="D3334" s="927"/>
      <c r="E3334" s="927"/>
      <c r="F3334" s="14" t="s">
        <v>2163</v>
      </c>
      <c r="G3334" s="80">
        <v>12</v>
      </c>
      <c r="H3334" s="927"/>
      <c r="I3334" s="15" t="s">
        <v>2164</v>
      </c>
      <c r="J3334" s="17"/>
      <c r="K3334" s="945"/>
      <c r="L3334" s="943"/>
      <c r="M3334" s="943"/>
    </row>
    <row r="3335" spans="1:13" s="3" customFormat="1" ht="11.25" x14ac:dyDescent="0.25">
      <c r="A3335" s="927"/>
      <c r="B3335" s="928"/>
      <c r="C3335" s="929"/>
      <c r="D3335" s="927"/>
      <c r="E3335" s="927"/>
      <c r="F3335" s="14" t="s">
        <v>2165</v>
      </c>
      <c r="G3335" s="80">
        <v>2</v>
      </c>
      <c r="H3335" s="927"/>
      <c r="I3335" s="15" t="s">
        <v>2164</v>
      </c>
      <c r="J3335" s="17" t="s">
        <v>2166</v>
      </c>
      <c r="K3335" s="945"/>
      <c r="L3335" s="943"/>
      <c r="M3335" s="943"/>
    </row>
    <row r="3336" spans="1:13" s="3" customFormat="1" ht="11.25" x14ac:dyDescent="0.25">
      <c r="A3336" s="927"/>
      <c r="B3336" s="928"/>
      <c r="C3336" s="929"/>
      <c r="D3336" s="927"/>
      <c r="E3336" s="927"/>
      <c r="F3336" s="14" t="s">
        <v>2167</v>
      </c>
      <c r="G3336" s="80">
        <v>1</v>
      </c>
      <c r="H3336" s="927"/>
      <c r="I3336" s="15" t="s">
        <v>1960</v>
      </c>
      <c r="J3336" s="17" t="s">
        <v>2168</v>
      </c>
      <c r="K3336" s="945"/>
      <c r="L3336" s="943"/>
      <c r="M3336" s="943"/>
    </row>
    <row r="3337" spans="1:13" s="3" customFormat="1" ht="11.25" x14ac:dyDescent="0.25">
      <c r="A3337" s="927"/>
      <c r="B3337" s="928"/>
      <c r="C3337" s="929"/>
      <c r="D3337" s="927"/>
      <c r="E3337" s="927"/>
      <c r="F3337" s="14" t="s">
        <v>2202</v>
      </c>
      <c r="G3337" s="80">
        <v>1</v>
      </c>
      <c r="H3337" s="927"/>
      <c r="I3337" s="15" t="s">
        <v>1954</v>
      </c>
      <c r="J3337" s="17" t="s">
        <v>2203</v>
      </c>
      <c r="K3337" s="945"/>
      <c r="L3337" s="943"/>
      <c r="M3337" s="943"/>
    </row>
    <row r="3338" spans="1:13" s="3" customFormat="1" ht="11.25" x14ac:dyDescent="0.25">
      <c r="A3338" s="927"/>
      <c r="B3338" s="928"/>
      <c r="C3338" s="929"/>
      <c r="D3338" s="927"/>
      <c r="E3338" s="927"/>
      <c r="F3338" s="14" t="s">
        <v>2171</v>
      </c>
      <c r="G3338" s="80">
        <v>1</v>
      </c>
      <c r="H3338" s="927"/>
      <c r="I3338" s="15" t="s">
        <v>1960</v>
      </c>
      <c r="J3338" s="17"/>
      <c r="K3338" s="945"/>
      <c r="L3338" s="943"/>
      <c r="M3338" s="943"/>
    </row>
    <row r="3339" spans="1:13" s="3" customFormat="1" ht="11.25" x14ac:dyDescent="0.25">
      <c r="A3339" s="927"/>
      <c r="B3339" s="928"/>
      <c r="C3339" s="929"/>
      <c r="D3339" s="927"/>
      <c r="E3339" s="927"/>
      <c r="F3339" s="14" t="s">
        <v>2217</v>
      </c>
      <c r="G3339" s="80">
        <v>6</v>
      </c>
      <c r="H3339" s="927"/>
      <c r="I3339" s="15" t="s">
        <v>1954</v>
      </c>
      <c r="J3339" s="17"/>
      <c r="K3339" s="945"/>
      <c r="L3339" s="943"/>
      <c r="M3339" s="943"/>
    </row>
    <row r="3340" spans="1:13" s="3" customFormat="1" ht="11.25" x14ac:dyDescent="0.25">
      <c r="A3340" s="927"/>
      <c r="B3340" s="928"/>
      <c r="C3340" s="929"/>
      <c r="D3340" s="927"/>
      <c r="E3340" s="927"/>
      <c r="F3340" s="14" t="s">
        <v>2172</v>
      </c>
      <c r="G3340" s="80">
        <v>4</v>
      </c>
      <c r="H3340" s="927"/>
      <c r="I3340" s="15" t="s">
        <v>1954</v>
      </c>
      <c r="J3340" s="17"/>
      <c r="K3340" s="945"/>
      <c r="L3340" s="943"/>
      <c r="M3340" s="943"/>
    </row>
    <row r="3341" spans="1:13" s="3" customFormat="1" ht="11.25" x14ac:dyDescent="0.25">
      <c r="A3341" s="927"/>
      <c r="B3341" s="928"/>
      <c r="C3341" s="929"/>
      <c r="D3341" s="927"/>
      <c r="E3341" s="927"/>
      <c r="F3341" s="14" t="s">
        <v>2173</v>
      </c>
      <c r="G3341" s="80">
        <v>12</v>
      </c>
      <c r="H3341" s="927"/>
      <c r="I3341" s="15" t="s">
        <v>1954</v>
      </c>
      <c r="J3341" s="17"/>
      <c r="K3341" s="945"/>
      <c r="L3341" s="943"/>
      <c r="M3341" s="943"/>
    </row>
    <row r="3342" spans="1:13" s="3" customFormat="1" ht="11.25" x14ac:dyDescent="0.25">
      <c r="A3342" s="927"/>
      <c r="B3342" s="928"/>
      <c r="C3342" s="929"/>
      <c r="D3342" s="927"/>
      <c r="E3342" s="927"/>
      <c r="F3342" s="14" t="s">
        <v>2039</v>
      </c>
      <c r="G3342" s="80">
        <v>3</v>
      </c>
      <c r="H3342" s="927"/>
      <c r="I3342" s="15" t="s">
        <v>1954</v>
      </c>
      <c r="J3342" s="17"/>
      <c r="K3342" s="945"/>
      <c r="L3342" s="943"/>
      <c r="M3342" s="943"/>
    </row>
    <row r="3343" spans="1:13" s="3" customFormat="1" ht="11.25" x14ac:dyDescent="0.25">
      <c r="A3343" s="927"/>
      <c r="B3343" s="928"/>
      <c r="C3343" s="929"/>
      <c r="D3343" s="927"/>
      <c r="E3343" s="927"/>
      <c r="F3343" s="14" t="s">
        <v>2174</v>
      </c>
      <c r="G3343" s="80">
        <v>2</v>
      </c>
      <c r="H3343" s="927"/>
      <c r="I3343" s="15" t="s">
        <v>1954</v>
      </c>
      <c r="J3343" s="17"/>
      <c r="K3343" s="945"/>
      <c r="L3343" s="943"/>
      <c r="M3343" s="943"/>
    </row>
    <row r="3344" spans="1:13" s="3" customFormat="1" ht="11.25" x14ac:dyDescent="0.25">
      <c r="A3344" s="927"/>
      <c r="B3344" s="928"/>
      <c r="C3344" s="929"/>
      <c r="D3344" s="927"/>
      <c r="E3344" s="927"/>
      <c r="F3344" s="14" t="s">
        <v>2179</v>
      </c>
      <c r="G3344" s="80">
        <v>3</v>
      </c>
      <c r="H3344" s="927"/>
      <c r="I3344" s="15" t="s">
        <v>1954</v>
      </c>
      <c r="J3344" s="17" t="s">
        <v>2180</v>
      </c>
      <c r="K3344" s="945"/>
      <c r="L3344" s="943"/>
      <c r="M3344" s="943"/>
    </row>
    <row r="3345" spans="1:13" s="3" customFormat="1" ht="11.25" x14ac:dyDescent="0.25">
      <c r="A3345" s="927"/>
      <c r="B3345" s="928"/>
      <c r="C3345" s="929"/>
      <c r="D3345" s="927"/>
      <c r="E3345" s="927"/>
      <c r="F3345" s="14" t="s">
        <v>2187</v>
      </c>
      <c r="G3345" s="80">
        <v>1</v>
      </c>
      <c r="H3345" s="927"/>
      <c r="I3345" s="15" t="s">
        <v>1954</v>
      </c>
      <c r="J3345" s="17" t="s">
        <v>2188</v>
      </c>
      <c r="K3345" s="945"/>
      <c r="L3345" s="943"/>
      <c r="M3345" s="943"/>
    </row>
    <row r="3346" spans="1:13" s="3" customFormat="1" ht="11.25" x14ac:dyDescent="0.25">
      <c r="A3346" s="927" t="s">
        <v>7564</v>
      </c>
      <c r="B3346" s="928" t="s">
        <v>1835</v>
      </c>
      <c r="C3346" s="929" t="s">
        <v>5831</v>
      </c>
      <c r="D3346" s="927" t="s">
        <v>6787</v>
      </c>
      <c r="E3346" s="927" t="s">
        <v>5141</v>
      </c>
      <c r="F3346" s="14" t="s">
        <v>4814</v>
      </c>
      <c r="G3346" s="80">
        <v>1</v>
      </c>
      <c r="H3346" s="927" t="s">
        <v>6682</v>
      </c>
      <c r="I3346" s="15" t="s">
        <v>1050</v>
      </c>
      <c r="J3346" s="17"/>
      <c r="K3346" s="945">
        <v>1</v>
      </c>
      <c r="L3346" s="943"/>
      <c r="M3346" s="943"/>
    </row>
    <row r="3347" spans="1:13" s="3" customFormat="1" ht="11.25" x14ac:dyDescent="0.25">
      <c r="A3347" s="927"/>
      <c r="B3347" s="928"/>
      <c r="C3347" s="929"/>
      <c r="D3347" s="927"/>
      <c r="E3347" s="927"/>
      <c r="F3347" s="14" t="s">
        <v>2160</v>
      </c>
      <c r="G3347" s="80">
        <v>1</v>
      </c>
      <c r="H3347" s="927"/>
      <c r="I3347" s="15" t="s">
        <v>1954</v>
      </c>
      <c r="J3347" s="17"/>
      <c r="K3347" s="945"/>
      <c r="L3347" s="943"/>
      <c r="M3347" s="943"/>
    </row>
    <row r="3348" spans="1:13" s="3" customFormat="1" ht="11.25" x14ac:dyDescent="0.25">
      <c r="A3348" s="927"/>
      <c r="B3348" s="928"/>
      <c r="C3348" s="929"/>
      <c r="D3348" s="927"/>
      <c r="E3348" s="927"/>
      <c r="F3348" s="14" t="s">
        <v>2190</v>
      </c>
      <c r="G3348" s="80">
        <v>5</v>
      </c>
      <c r="H3348" s="927"/>
      <c r="I3348" s="15" t="s">
        <v>1118</v>
      </c>
      <c r="J3348" s="17" t="s">
        <v>2191</v>
      </c>
      <c r="K3348" s="945"/>
      <c r="L3348" s="943"/>
      <c r="M3348" s="943"/>
    </row>
    <row r="3349" spans="1:13" s="3" customFormat="1" ht="11.25" x14ac:dyDescent="0.25">
      <c r="A3349" s="927"/>
      <c r="B3349" s="928"/>
      <c r="C3349" s="929"/>
      <c r="D3349" s="927"/>
      <c r="E3349" s="927"/>
      <c r="F3349" s="14" t="s">
        <v>2215</v>
      </c>
      <c r="G3349" s="80">
        <v>1</v>
      </c>
      <c r="H3349" s="927"/>
      <c r="I3349" s="15" t="s">
        <v>1954</v>
      </c>
      <c r="J3349" s="17"/>
      <c r="K3349" s="945"/>
      <c r="L3349" s="943"/>
      <c r="M3349" s="943"/>
    </row>
    <row r="3350" spans="1:13" s="3" customFormat="1" ht="11.25" x14ac:dyDescent="0.25">
      <c r="A3350" s="927"/>
      <c r="B3350" s="928"/>
      <c r="C3350" s="929"/>
      <c r="D3350" s="927"/>
      <c r="E3350" s="927"/>
      <c r="F3350" s="14" t="s">
        <v>2039</v>
      </c>
      <c r="G3350" s="80">
        <v>2</v>
      </c>
      <c r="H3350" s="927"/>
      <c r="I3350" s="15" t="s">
        <v>1954</v>
      </c>
      <c r="J3350" s="17"/>
      <c r="K3350" s="945"/>
      <c r="L3350" s="943"/>
      <c r="M3350" s="943"/>
    </row>
    <row r="3351" spans="1:13" s="3" customFormat="1" ht="11.25" x14ac:dyDescent="0.25">
      <c r="A3351" s="927"/>
      <c r="B3351" s="928"/>
      <c r="C3351" s="929"/>
      <c r="D3351" s="927"/>
      <c r="E3351" s="927"/>
      <c r="F3351" s="14" t="s">
        <v>2179</v>
      </c>
      <c r="G3351" s="80">
        <v>1</v>
      </c>
      <c r="H3351" s="927"/>
      <c r="I3351" s="15" t="s">
        <v>1954</v>
      </c>
      <c r="J3351" s="17" t="s">
        <v>2180</v>
      </c>
      <c r="K3351" s="945"/>
      <c r="L3351" s="943"/>
      <c r="M3351" s="943"/>
    </row>
    <row r="3352" spans="1:13" s="4" customFormat="1" ht="22.5" x14ac:dyDescent="0.25">
      <c r="A3352" s="401" t="s">
        <v>7908</v>
      </c>
      <c r="B3352" s="404" t="s">
        <v>1835</v>
      </c>
      <c r="C3352" s="405" t="s">
        <v>5831</v>
      </c>
      <c r="D3352" s="401" t="s">
        <v>6787</v>
      </c>
      <c r="E3352" s="401" t="s">
        <v>5831</v>
      </c>
      <c r="F3352" s="12" t="s">
        <v>7896</v>
      </c>
      <c r="G3352" s="80">
        <v>1</v>
      </c>
      <c r="H3352" s="401" t="s">
        <v>6682</v>
      </c>
      <c r="I3352" s="15"/>
      <c r="J3352" s="13"/>
      <c r="K3352" s="412">
        <v>1</v>
      </c>
      <c r="L3352" s="833"/>
      <c r="M3352" s="833"/>
    </row>
    <row r="3353" spans="1:13" s="4" customFormat="1" ht="22.5" x14ac:dyDescent="0.25">
      <c r="A3353" s="418" t="s">
        <v>7910</v>
      </c>
      <c r="B3353" s="419" t="s">
        <v>1835</v>
      </c>
      <c r="C3353" s="421" t="s">
        <v>5831</v>
      </c>
      <c r="D3353" s="418" t="s">
        <v>6787</v>
      </c>
      <c r="E3353" s="418" t="s">
        <v>5831</v>
      </c>
      <c r="F3353" s="12" t="s">
        <v>7896</v>
      </c>
      <c r="G3353" s="80">
        <v>1</v>
      </c>
      <c r="H3353" s="418" t="s">
        <v>6682</v>
      </c>
      <c r="I3353" s="15"/>
      <c r="J3353" s="13"/>
      <c r="K3353" s="423">
        <v>1</v>
      </c>
      <c r="L3353" s="833"/>
      <c r="M3353" s="833"/>
    </row>
    <row r="3354" spans="1:13" s="3" customFormat="1" ht="11.25" x14ac:dyDescent="0.25">
      <c r="A3354" s="927" t="s">
        <v>7565</v>
      </c>
      <c r="B3354" s="928" t="s">
        <v>715</v>
      </c>
      <c r="C3354" s="929" t="s">
        <v>5831</v>
      </c>
      <c r="D3354" s="927" t="s">
        <v>7155</v>
      </c>
      <c r="E3354" s="154" t="s">
        <v>4743</v>
      </c>
      <c r="F3354" s="14" t="s">
        <v>2252</v>
      </c>
      <c r="G3354" s="82">
        <v>407</v>
      </c>
      <c r="H3354" s="927" t="s">
        <v>6682</v>
      </c>
      <c r="I3354" s="15" t="s">
        <v>2253</v>
      </c>
      <c r="J3354" s="17" t="s">
        <v>4769</v>
      </c>
      <c r="K3354" s="945">
        <v>1</v>
      </c>
      <c r="L3354" s="943"/>
      <c r="M3354" s="943"/>
    </row>
    <row r="3355" spans="1:13" s="3" customFormat="1" ht="11.25" x14ac:dyDescent="0.25">
      <c r="A3355" s="927"/>
      <c r="B3355" s="928"/>
      <c r="C3355" s="929"/>
      <c r="D3355" s="927"/>
      <c r="E3355" s="154" t="s">
        <v>4743</v>
      </c>
      <c r="F3355" s="14" t="s">
        <v>2257</v>
      </c>
      <c r="G3355" s="82">
        <v>787</v>
      </c>
      <c r="H3355" s="927"/>
      <c r="I3355" s="15" t="s">
        <v>2253</v>
      </c>
      <c r="J3355" s="17" t="s">
        <v>2259</v>
      </c>
      <c r="K3355" s="945"/>
      <c r="L3355" s="943"/>
      <c r="M3355" s="943"/>
    </row>
    <row r="3356" spans="1:13" s="3" customFormat="1" ht="11.25" x14ac:dyDescent="0.25">
      <c r="A3356" s="927"/>
      <c r="B3356" s="928"/>
      <c r="C3356" s="929"/>
      <c r="D3356" s="927"/>
      <c r="E3356" s="154" t="s">
        <v>4743</v>
      </c>
      <c r="F3356" s="14" t="s">
        <v>2260</v>
      </c>
      <c r="G3356" s="82">
        <v>3</v>
      </c>
      <c r="H3356" s="927"/>
      <c r="I3356" s="15" t="s">
        <v>2253</v>
      </c>
      <c r="J3356" s="17" t="s">
        <v>2258</v>
      </c>
      <c r="K3356" s="945"/>
      <c r="L3356" s="943"/>
      <c r="M3356" s="943"/>
    </row>
    <row r="3357" spans="1:13" s="3" customFormat="1" ht="11.25" x14ac:dyDescent="0.25">
      <c r="A3357" s="927"/>
      <c r="B3357" s="928"/>
      <c r="C3357" s="929"/>
      <c r="D3357" s="927"/>
      <c r="E3357" s="154" t="s">
        <v>4743</v>
      </c>
      <c r="F3357" s="14" t="s">
        <v>2261</v>
      </c>
      <c r="G3357" s="82">
        <v>230</v>
      </c>
      <c r="H3357" s="927"/>
      <c r="I3357" s="15" t="s">
        <v>2262</v>
      </c>
      <c r="J3357" s="17"/>
      <c r="K3357" s="945"/>
      <c r="L3357" s="943"/>
      <c r="M3357" s="943"/>
    </row>
    <row r="3358" spans="1:13" s="3" customFormat="1" ht="11.25" x14ac:dyDescent="0.25">
      <c r="A3358" s="927"/>
      <c r="B3358" s="928"/>
      <c r="C3358" s="929"/>
      <c r="D3358" s="927"/>
      <c r="E3358" s="154" t="s">
        <v>4743</v>
      </c>
      <c r="F3358" s="14" t="s">
        <v>2263</v>
      </c>
      <c r="G3358" s="82">
        <v>73</v>
      </c>
      <c r="H3358" s="927"/>
      <c r="I3358" s="15" t="s">
        <v>2262</v>
      </c>
      <c r="J3358" s="17"/>
      <c r="K3358" s="945"/>
      <c r="L3358" s="943"/>
      <c r="M3358" s="943"/>
    </row>
    <row r="3359" spans="1:13" s="3" customFormat="1" ht="11.25" x14ac:dyDescent="0.25">
      <c r="A3359" s="927"/>
      <c r="B3359" s="928"/>
      <c r="C3359" s="929"/>
      <c r="D3359" s="927"/>
      <c r="E3359" s="154" t="s">
        <v>4747</v>
      </c>
      <c r="F3359" s="14" t="s">
        <v>2264</v>
      </c>
      <c r="G3359" s="82">
        <v>60</v>
      </c>
      <c r="H3359" s="927"/>
      <c r="I3359" s="15" t="s">
        <v>2265</v>
      </c>
      <c r="J3359" s="17" t="s">
        <v>2266</v>
      </c>
      <c r="K3359" s="945"/>
      <c r="L3359" s="943"/>
      <c r="M3359" s="943"/>
    </row>
    <row r="3360" spans="1:13" s="3" customFormat="1" ht="11.25" x14ac:dyDescent="0.25">
      <c r="A3360" s="927"/>
      <c r="B3360" s="928"/>
      <c r="C3360" s="929"/>
      <c r="D3360" s="927"/>
      <c r="E3360" s="154" t="s">
        <v>4747</v>
      </c>
      <c r="F3360" s="14" t="s">
        <v>2267</v>
      </c>
      <c r="G3360" s="82">
        <v>5</v>
      </c>
      <c r="H3360" s="927"/>
      <c r="I3360" s="15" t="s">
        <v>2265</v>
      </c>
      <c r="J3360" s="17" t="s">
        <v>2268</v>
      </c>
      <c r="K3360" s="945"/>
      <c r="L3360" s="943"/>
      <c r="M3360" s="943"/>
    </row>
    <row r="3361" spans="1:13" s="3" customFormat="1" ht="11.25" x14ac:dyDescent="0.25">
      <c r="A3361" s="927"/>
      <c r="B3361" s="928"/>
      <c r="C3361" s="929"/>
      <c r="D3361" s="927"/>
      <c r="E3361" s="154" t="s">
        <v>4747</v>
      </c>
      <c r="F3361" s="14" t="s">
        <v>2269</v>
      </c>
      <c r="G3361" s="82">
        <v>60</v>
      </c>
      <c r="H3361" s="927"/>
      <c r="I3361" s="15" t="s">
        <v>2265</v>
      </c>
      <c r="J3361" s="17" t="s">
        <v>2266</v>
      </c>
      <c r="K3361" s="945"/>
      <c r="L3361" s="943"/>
      <c r="M3361" s="943"/>
    </row>
    <row r="3362" spans="1:13" s="3" customFormat="1" ht="11.25" x14ac:dyDescent="0.25">
      <c r="A3362" s="927"/>
      <c r="B3362" s="928"/>
      <c r="C3362" s="929"/>
      <c r="D3362" s="927"/>
      <c r="E3362" s="154" t="s">
        <v>4747</v>
      </c>
      <c r="F3362" s="14" t="s">
        <v>2270</v>
      </c>
      <c r="G3362" s="82">
        <v>112</v>
      </c>
      <c r="H3362" s="927"/>
      <c r="I3362" s="15" t="s">
        <v>2253</v>
      </c>
      <c r="J3362" s="17" t="s">
        <v>2254</v>
      </c>
      <c r="K3362" s="945"/>
      <c r="L3362" s="943"/>
      <c r="M3362" s="943"/>
    </row>
    <row r="3363" spans="1:13" s="3" customFormat="1" ht="11.25" x14ac:dyDescent="0.25">
      <c r="A3363" s="927"/>
      <c r="B3363" s="928"/>
      <c r="C3363" s="929"/>
      <c r="D3363" s="927"/>
      <c r="E3363" s="154" t="s">
        <v>4747</v>
      </c>
      <c r="F3363" s="14" t="s">
        <v>2271</v>
      </c>
      <c r="G3363" s="82">
        <v>24</v>
      </c>
      <c r="H3363" s="927"/>
      <c r="I3363" s="15" t="s">
        <v>2253</v>
      </c>
      <c r="J3363" s="17" t="s">
        <v>2254</v>
      </c>
      <c r="K3363" s="945"/>
      <c r="L3363" s="943"/>
      <c r="M3363" s="943"/>
    </row>
    <row r="3364" spans="1:13" s="3" customFormat="1" ht="11.25" x14ac:dyDescent="0.25">
      <c r="A3364" s="927"/>
      <c r="B3364" s="928"/>
      <c r="C3364" s="929"/>
      <c r="D3364" s="927"/>
      <c r="E3364" s="154" t="s">
        <v>4747</v>
      </c>
      <c r="F3364" s="14" t="s">
        <v>2272</v>
      </c>
      <c r="G3364" s="82">
        <v>6</v>
      </c>
      <c r="H3364" s="927"/>
      <c r="I3364" s="15" t="s">
        <v>2253</v>
      </c>
      <c r="J3364" s="17" t="s">
        <v>2254</v>
      </c>
      <c r="K3364" s="945"/>
      <c r="L3364" s="943"/>
      <c r="M3364" s="943"/>
    </row>
    <row r="3365" spans="1:13" s="3" customFormat="1" ht="11.25" x14ac:dyDescent="0.25">
      <c r="A3365" s="927"/>
      <c r="B3365" s="928"/>
      <c r="C3365" s="929"/>
      <c r="D3365" s="927"/>
      <c r="E3365" s="154" t="s">
        <v>4747</v>
      </c>
      <c r="F3365" s="14" t="s">
        <v>2264</v>
      </c>
      <c r="G3365" s="82">
        <v>40</v>
      </c>
      <c r="H3365" s="927"/>
      <c r="I3365" s="15" t="s">
        <v>2265</v>
      </c>
      <c r="J3365" s="17" t="s">
        <v>2266</v>
      </c>
      <c r="K3365" s="945"/>
      <c r="L3365" s="943"/>
      <c r="M3365" s="943"/>
    </row>
    <row r="3366" spans="1:13" s="3" customFormat="1" ht="11.25" x14ac:dyDescent="0.25">
      <c r="A3366" s="927"/>
      <c r="B3366" s="928"/>
      <c r="C3366" s="929"/>
      <c r="D3366" s="927"/>
      <c r="E3366" s="154" t="s">
        <v>4747</v>
      </c>
      <c r="F3366" s="14" t="s">
        <v>2269</v>
      </c>
      <c r="G3366" s="82">
        <v>40</v>
      </c>
      <c r="H3366" s="927"/>
      <c r="I3366" s="15" t="s">
        <v>2265</v>
      </c>
      <c r="J3366" s="17" t="s">
        <v>2266</v>
      </c>
      <c r="K3366" s="945"/>
      <c r="L3366" s="943"/>
      <c r="M3366" s="943"/>
    </row>
    <row r="3367" spans="1:13" s="3" customFormat="1" ht="11.25" x14ac:dyDescent="0.25">
      <c r="A3367" s="927"/>
      <c r="B3367" s="928"/>
      <c r="C3367" s="929"/>
      <c r="D3367" s="927"/>
      <c r="E3367" s="154" t="s">
        <v>4740</v>
      </c>
      <c r="F3367" s="14" t="s">
        <v>2273</v>
      </c>
      <c r="G3367" s="82">
        <v>6</v>
      </c>
      <c r="H3367" s="927"/>
      <c r="I3367" s="15" t="s">
        <v>1050</v>
      </c>
      <c r="J3367" s="17"/>
      <c r="K3367" s="945"/>
      <c r="L3367" s="943"/>
      <c r="M3367" s="943"/>
    </row>
    <row r="3368" spans="1:13" s="3" customFormat="1" ht="11.25" x14ac:dyDescent="0.25">
      <c r="A3368" s="927"/>
      <c r="B3368" s="928"/>
      <c r="C3368" s="929"/>
      <c r="D3368" s="927"/>
      <c r="E3368" s="154" t="s">
        <v>4740</v>
      </c>
      <c r="F3368" s="14" t="s">
        <v>2274</v>
      </c>
      <c r="G3368" s="82">
        <v>3</v>
      </c>
      <c r="H3368" s="927"/>
      <c r="I3368" s="15" t="s">
        <v>1050</v>
      </c>
      <c r="J3368" s="17"/>
      <c r="K3368" s="945"/>
      <c r="L3368" s="943"/>
      <c r="M3368" s="943"/>
    </row>
    <row r="3369" spans="1:13" s="3" customFormat="1" ht="11.25" x14ac:dyDescent="0.25">
      <c r="A3369" s="927"/>
      <c r="B3369" s="928"/>
      <c r="C3369" s="929"/>
      <c r="D3369" s="927"/>
      <c r="E3369" s="154" t="s">
        <v>5831</v>
      </c>
      <c r="F3369" s="14" t="s">
        <v>2275</v>
      </c>
      <c r="G3369" s="82">
        <v>7</v>
      </c>
      <c r="H3369" s="927"/>
      <c r="I3369" s="15" t="s">
        <v>1050</v>
      </c>
      <c r="J3369" s="17"/>
      <c r="K3369" s="945"/>
      <c r="L3369" s="943"/>
      <c r="M3369" s="943"/>
    </row>
    <row r="3370" spans="1:13" s="3" customFormat="1" ht="11.25" x14ac:dyDescent="0.25">
      <c r="A3370" s="927"/>
      <c r="B3370" s="928"/>
      <c r="C3370" s="929"/>
      <c r="D3370" s="927"/>
      <c r="E3370" s="154" t="s">
        <v>5831</v>
      </c>
      <c r="F3370" s="14" t="s">
        <v>2276</v>
      </c>
      <c r="G3370" s="82">
        <v>139</v>
      </c>
      <c r="H3370" s="927"/>
      <c r="I3370" s="15" t="s">
        <v>1987</v>
      </c>
      <c r="J3370" s="17">
        <v>344839</v>
      </c>
      <c r="K3370" s="945"/>
      <c r="L3370" s="943"/>
      <c r="M3370" s="943"/>
    </row>
    <row r="3371" spans="1:13" s="3" customFormat="1" ht="11.25" x14ac:dyDescent="0.25">
      <c r="A3371" s="927"/>
      <c r="B3371" s="928"/>
      <c r="C3371" s="929"/>
      <c r="D3371" s="927"/>
      <c r="E3371" s="154" t="s">
        <v>5831</v>
      </c>
      <c r="F3371" s="14" t="s">
        <v>2277</v>
      </c>
      <c r="G3371" s="82">
        <v>100</v>
      </c>
      <c r="H3371" s="927"/>
      <c r="I3371" s="15" t="s">
        <v>1987</v>
      </c>
      <c r="J3371" s="17" t="s">
        <v>2278</v>
      </c>
      <c r="K3371" s="945"/>
      <c r="L3371" s="943"/>
      <c r="M3371" s="943"/>
    </row>
    <row r="3372" spans="1:13" s="3" customFormat="1" ht="11.25" x14ac:dyDescent="0.25">
      <c r="A3372" s="927"/>
      <c r="B3372" s="928"/>
      <c r="C3372" s="929"/>
      <c r="D3372" s="927"/>
      <c r="E3372" s="154" t="s">
        <v>5831</v>
      </c>
      <c r="F3372" s="14" t="s">
        <v>2277</v>
      </c>
      <c r="G3372" s="82">
        <v>100</v>
      </c>
      <c r="H3372" s="927"/>
      <c r="I3372" s="15" t="s">
        <v>1987</v>
      </c>
      <c r="J3372" s="17" t="s">
        <v>2278</v>
      </c>
      <c r="K3372" s="945"/>
      <c r="L3372" s="943"/>
      <c r="M3372" s="943"/>
    </row>
    <row r="3373" spans="1:13" s="3" customFormat="1" ht="11.25" x14ac:dyDescent="0.25">
      <c r="A3373" s="927"/>
      <c r="B3373" s="928"/>
      <c r="C3373" s="929"/>
      <c r="D3373" s="927"/>
      <c r="E3373" s="154" t="s">
        <v>5831</v>
      </c>
      <c r="F3373" s="14" t="s">
        <v>2280</v>
      </c>
      <c r="G3373" s="82">
        <v>56</v>
      </c>
      <c r="H3373" s="927"/>
      <c r="I3373" s="15" t="s">
        <v>1987</v>
      </c>
      <c r="J3373" s="17" t="s">
        <v>2278</v>
      </c>
      <c r="K3373" s="945"/>
      <c r="L3373" s="943"/>
      <c r="M3373" s="943"/>
    </row>
    <row r="3374" spans="1:13" s="3" customFormat="1" ht="11.25" x14ac:dyDescent="0.25">
      <c r="A3374" s="927"/>
      <c r="B3374" s="928"/>
      <c r="C3374" s="929"/>
      <c r="D3374" s="927"/>
      <c r="E3374" s="154" t="s">
        <v>5831</v>
      </c>
      <c r="F3374" s="14" t="s">
        <v>2281</v>
      </c>
      <c r="G3374" s="82">
        <v>146</v>
      </c>
      <c r="H3374" s="927"/>
      <c r="I3374" s="15" t="s">
        <v>1987</v>
      </c>
      <c r="J3374" s="17">
        <v>238039</v>
      </c>
      <c r="K3374" s="945"/>
      <c r="L3374" s="943"/>
      <c r="M3374" s="943"/>
    </row>
    <row r="3375" spans="1:13" s="3" customFormat="1" ht="11.25" x14ac:dyDescent="0.25">
      <c r="A3375" s="927"/>
      <c r="B3375" s="928"/>
      <c r="C3375" s="929"/>
      <c r="D3375" s="927"/>
      <c r="E3375" s="154" t="s">
        <v>4741</v>
      </c>
      <c r="F3375" s="14" t="s">
        <v>2281</v>
      </c>
      <c r="G3375" s="82">
        <v>1</v>
      </c>
      <c r="H3375" s="927"/>
      <c r="I3375" s="15" t="s">
        <v>1987</v>
      </c>
      <c r="J3375" s="17">
        <v>238039</v>
      </c>
      <c r="K3375" s="945"/>
      <c r="L3375" s="943"/>
      <c r="M3375" s="943"/>
    </row>
    <row r="3376" spans="1:13" s="3" customFormat="1" ht="11.25" x14ac:dyDescent="0.25">
      <c r="A3376" s="927"/>
      <c r="B3376" s="928"/>
      <c r="C3376" s="929"/>
      <c r="D3376" s="927"/>
      <c r="E3376" s="154" t="s">
        <v>5831</v>
      </c>
      <c r="F3376" s="14" t="s">
        <v>2284</v>
      </c>
      <c r="G3376" s="82">
        <v>571</v>
      </c>
      <c r="H3376" s="927"/>
      <c r="I3376" s="15" t="s">
        <v>1987</v>
      </c>
      <c r="J3376" s="17" t="s">
        <v>2278</v>
      </c>
      <c r="K3376" s="945"/>
      <c r="L3376" s="943"/>
      <c r="M3376" s="943"/>
    </row>
    <row r="3377" spans="1:13" s="3" customFormat="1" ht="11.25" x14ac:dyDescent="0.25">
      <c r="A3377" s="927"/>
      <c r="B3377" s="928"/>
      <c r="C3377" s="929"/>
      <c r="D3377" s="927"/>
      <c r="E3377" s="154" t="s">
        <v>4741</v>
      </c>
      <c r="F3377" s="14" t="s">
        <v>2284</v>
      </c>
      <c r="G3377" s="82">
        <v>17</v>
      </c>
      <c r="H3377" s="927"/>
      <c r="I3377" s="15" t="s">
        <v>1987</v>
      </c>
      <c r="J3377" s="17" t="s">
        <v>2278</v>
      </c>
      <c r="K3377" s="945"/>
      <c r="L3377" s="943"/>
      <c r="M3377" s="943"/>
    </row>
    <row r="3378" spans="1:13" s="3" customFormat="1" ht="11.25" x14ac:dyDescent="0.25">
      <c r="A3378" s="927"/>
      <c r="B3378" s="928"/>
      <c r="C3378" s="929"/>
      <c r="D3378" s="927"/>
      <c r="E3378" s="154" t="s">
        <v>4770</v>
      </c>
      <c r="F3378" s="14" t="s">
        <v>2289</v>
      </c>
      <c r="G3378" s="82">
        <v>4</v>
      </c>
      <c r="H3378" s="927"/>
      <c r="I3378" s="15" t="s">
        <v>1050</v>
      </c>
      <c r="J3378" s="17"/>
      <c r="K3378" s="945"/>
      <c r="L3378" s="943"/>
      <c r="M3378" s="943"/>
    </row>
    <row r="3379" spans="1:13" s="3" customFormat="1" ht="11.25" x14ac:dyDescent="0.25">
      <c r="A3379" s="927"/>
      <c r="B3379" s="928"/>
      <c r="C3379" s="929"/>
      <c r="D3379" s="927"/>
      <c r="E3379" s="154" t="s">
        <v>5831</v>
      </c>
      <c r="F3379" s="14" t="s">
        <v>2290</v>
      </c>
      <c r="G3379" s="82">
        <v>150</v>
      </c>
      <c r="H3379" s="927"/>
      <c r="I3379" s="15" t="s">
        <v>1987</v>
      </c>
      <c r="J3379" s="17"/>
      <c r="K3379" s="945"/>
      <c r="L3379" s="943"/>
      <c r="M3379" s="943"/>
    </row>
    <row r="3380" spans="1:13" s="3" customFormat="1" ht="11.25" x14ac:dyDescent="0.25">
      <c r="A3380" s="927"/>
      <c r="B3380" s="928"/>
      <c r="C3380" s="929"/>
      <c r="D3380" s="927"/>
      <c r="E3380" s="154" t="s">
        <v>5831</v>
      </c>
      <c r="F3380" s="14" t="s">
        <v>2291</v>
      </c>
      <c r="G3380" s="82">
        <v>190</v>
      </c>
      <c r="H3380" s="927"/>
      <c r="I3380" s="15" t="s">
        <v>1987</v>
      </c>
      <c r="J3380" s="17"/>
      <c r="K3380" s="945"/>
      <c r="L3380" s="943"/>
      <c r="M3380" s="943"/>
    </row>
    <row r="3381" spans="1:13" s="3" customFormat="1" ht="11.25" x14ac:dyDescent="0.25">
      <c r="A3381" s="927"/>
      <c r="B3381" s="928"/>
      <c r="C3381" s="929"/>
      <c r="D3381" s="927"/>
      <c r="E3381" s="154" t="s">
        <v>5831</v>
      </c>
      <c r="F3381" s="14" t="s">
        <v>2292</v>
      </c>
      <c r="G3381" s="82">
        <v>43</v>
      </c>
      <c r="H3381" s="927"/>
      <c r="I3381" s="15" t="s">
        <v>1987</v>
      </c>
      <c r="J3381" s="17" t="s">
        <v>2293</v>
      </c>
      <c r="K3381" s="945"/>
      <c r="L3381" s="943"/>
      <c r="M3381" s="943"/>
    </row>
    <row r="3382" spans="1:13" s="3" customFormat="1" ht="11.25" x14ac:dyDescent="0.25">
      <c r="A3382" s="927"/>
      <c r="B3382" s="928"/>
      <c r="C3382" s="929"/>
      <c r="D3382" s="927"/>
      <c r="E3382" s="154" t="s">
        <v>4741</v>
      </c>
      <c r="F3382" s="14" t="s">
        <v>2292</v>
      </c>
      <c r="G3382" s="82">
        <v>2</v>
      </c>
      <c r="H3382" s="927"/>
      <c r="I3382" s="15" t="s">
        <v>1987</v>
      </c>
      <c r="J3382" s="17" t="s">
        <v>2293</v>
      </c>
      <c r="K3382" s="945"/>
      <c r="L3382" s="943"/>
      <c r="M3382" s="943"/>
    </row>
    <row r="3383" spans="1:13" s="3" customFormat="1" ht="11.25" x14ac:dyDescent="0.25">
      <c r="A3383" s="927"/>
      <c r="B3383" s="928"/>
      <c r="C3383" s="929"/>
      <c r="D3383" s="927"/>
      <c r="E3383" s="154" t="s">
        <v>5831</v>
      </c>
      <c r="F3383" s="14" t="s">
        <v>2294</v>
      </c>
      <c r="G3383" s="82">
        <v>2</v>
      </c>
      <c r="H3383" s="927"/>
      <c r="I3383" s="15" t="s">
        <v>1050</v>
      </c>
      <c r="J3383" s="17"/>
      <c r="K3383" s="945"/>
      <c r="L3383" s="943"/>
      <c r="M3383" s="943"/>
    </row>
    <row r="3384" spans="1:13" s="3" customFormat="1" ht="11.25" x14ac:dyDescent="0.25">
      <c r="A3384" s="927"/>
      <c r="B3384" s="928"/>
      <c r="C3384" s="929"/>
      <c r="D3384" s="927"/>
      <c r="E3384" s="154" t="s">
        <v>5831</v>
      </c>
      <c r="F3384" s="14" t="s">
        <v>2295</v>
      </c>
      <c r="G3384" s="82">
        <v>43</v>
      </c>
      <c r="H3384" s="927"/>
      <c r="I3384" s="15" t="s">
        <v>2296</v>
      </c>
      <c r="J3384" s="17" t="s">
        <v>2297</v>
      </c>
      <c r="K3384" s="945"/>
      <c r="L3384" s="943"/>
      <c r="M3384" s="943"/>
    </row>
    <row r="3385" spans="1:13" s="3" customFormat="1" ht="11.25" x14ac:dyDescent="0.25">
      <c r="A3385" s="927"/>
      <c r="B3385" s="928"/>
      <c r="C3385" s="929"/>
      <c r="D3385" s="927"/>
      <c r="E3385" s="154" t="s">
        <v>5831</v>
      </c>
      <c r="F3385" s="14" t="s">
        <v>2298</v>
      </c>
      <c r="G3385" s="82">
        <v>3</v>
      </c>
      <c r="H3385" s="927"/>
      <c r="I3385" s="15" t="s">
        <v>1987</v>
      </c>
      <c r="J3385" s="17">
        <v>663991</v>
      </c>
      <c r="K3385" s="945"/>
      <c r="L3385" s="943"/>
      <c r="M3385" s="943"/>
    </row>
    <row r="3386" spans="1:13" s="3" customFormat="1" ht="11.25" x14ac:dyDescent="0.25">
      <c r="A3386" s="927"/>
      <c r="B3386" s="928"/>
      <c r="C3386" s="929"/>
      <c r="D3386" s="927"/>
      <c r="E3386" s="154" t="s">
        <v>5831</v>
      </c>
      <c r="F3386" s="14" t="s">
        <v>1986</v>
      </c>
      <c r="G3386" s="82">
        <v>59</v>
      </c>
      <c r="H3386" s="927"/>
      <c r="I3386" s="15" t="s">
        <v>1118</v>
      </c>
      <c r="J3386" s="17" t="s">
        <v>1994</v>
      </c>
      <c r="K3386" s="945"/>
      <c r="L3386" s="943"/>
      <c r="M3386" s="943"/>
    </row>
    <row r="3387" spans="1:13" s="3" customFormat="1" ht="11.25" x14ac:dyDescent="0.25">
      <c r="A3387" s="927"/>
      <c r="B3387" s="928"/>
      <c r="C3387" s="929"/>
      <c r="D3387" s="927"/>
      <c r="E3387" s="154" t="s">
        <v>5831</v>
      </c>
      <c r="F3387" s="14" t="s">
        <v>2301</v>
      </c>
      <c r="G3387" s="82">
        <v>11</v>
      </c>
      <c r="H3387" s="927"/>
      <c r="I3387" s="15" t="s">
        <v>1987</v>
      </c>
      <c r="J3387" s="17">
        <v>349315</v>
      </c>
      <c r="K3387" s="945"/>
      <c r="L3387" s="943"/>
      <c r="M3387" s="943"/>
    </row>
    <row r="3388" spans="1:13" s="3" customFormat="1" ht="11.25" x14ac:dyDescent="0.25">
      <c r="A3388" s="927"/>
      <c r="B3388" s="928"/>
      <c r="C3388" s="929"/>
      <c r="D3388" s="927"/>
      <c r="E3388" s="154" t="s">
        <v>4741</v>
      </c>
      <c r="F3388" s="14" t="s">
        <v>2301</v>
      </c>
      <c r="G3388" s="82">
        <v>12</v>
      </c>
      <c r="H3388" s="927"/>
      <c r="I3388" s="15" t="s">
        <v>1987</v>
      </c>
      <c r="J3388" s="17">
        <v>349315</v>
      </c>
      <c r="K3388" s="945"/>
      <c r="L3388" s="943"/>
      <c r="M3388" s="943"/>
    </row>
    <row r="3389" spans="1:13" s="3" customFormat="1" ht="11.25" x14ac:dyDescent="0.25">
      <c r="A3389" s="927"/>
      <c r="B3389" s="928"/>
      <c r="C3389" s="929"/>
      <c r="D3389" s="927"/>
      <c r="E3389" s="154" t="s">
        <v>5831</v>
      </c>
      <c r="F3389" s="14" t="s">
        <v>2302</v>
      </c>
      <c r="G3389" s="82">
        <v>115</v>
      </c>
      <c r="H3389" s="927"/>
      <c r="I3389" s="15" t="s">
        <v>2262</v>
      </c>
      <c r="J3389" s="17" t="s">
        <v>2303</v>
      </c>
      <c r="K3389" s="945"/>
      <c r="L3389" s="943"/>
      <c r="M3389" s="943"/>
    </row>
    <row r="3390" spans="1:13" s="3" customFormat="1" ht="11.25" x14ac:dyDescent="0.25">
      <c r="A3390" s="927"/>
      <c r="B3390" s="928"/>
      <c r="C3390" s="929"/>
      <c r="D3390" s="927"/>
      <c r="E3390" s="154" t="s">
        <v>5831</v>
      </c>
      <c r="F3390" s="14" t="s">
        <v>2304</v>
      </c>
      <c r="G3390" s="82">
        <v>1</v>
      </c>
      <c r="H3390" s="927"/>
      <c r="I3390" s="15" t="s">
        <v>2305</v>
      </c>
      <c r="J3390" s="17" t="s">
        <v>2306</v>
      </c>
      <c r="K3390" s="945"/>
      <c r="L3390" s="943"/>
      <c r="M3390" s="943"/>
    </row>
    <row r="3391" spans="1:13" s="3" customFormat="1" ht="11.25" x14ac:dyDescent="0.25">
      <c r="A3391" s="927"/>
      <c r="B3391" s="928"/>
      <c r="C3391" s="929"/>
      <c r="D3391" s="927"/>
      <c r="E3391" s="154" t="s">
        <v>5831</v>
      </c>
      <c r="F3391" s="14" t="s">
        <v>2310</v>
      </c>
      <c r="G3391" s="82">
        <v>130</v>
      </c>
      <c r="H3391" s="927"/>
      <c r="I3391" s="15" t="s">
        <v>2308</v>
      </c>
      <c r="J3391" s="17" t="s">
        <v>2309</v>
      </c>
      <c r="K3391" s="945"/>
      <c r="L3391" s="943"/>
      <c r="M3391" s="943"/>
    </row>
    <row r="3392" spans="1:13" s="3" customFormat="1" ht="11.25" x14ac:dyDescent="0.25">
      <c r="A3392" s="927"/>
      <c r="B3392" s="928"/>
      <c r="C3392" s="929"/>
      <c r="D3392" s="927"/>
      <c r="E3392" s="154" t="s">
        <v>5831</v>
      </c>
      <c r="F3392" s="14" t="s">
        <v>2312</v>
      </c>
      <c r="G3392" s="82">
        <v>1</v>
      </c>
      <c r="H3392" s="927"/>
      <c r="I3392" s="15" t="s">
        <v>1987</v>
      </c>
      <c r="J3392" s="17">
        <v>682991</v>
      </c>
      <c r="K3392" s="945"/>
      <c r="L3392" s="943"/>
      <c r="M3392" s="943"/>
    </row>
    <row r="3393" spans="1:13" s="3" customFormat="1" ht="11.25" x14ac:dyDescent="0.25">
      <c r="A3393" s="927"/>
      <c r="B3393" s="928"/>
      <c r="C3393" s="929"/>
      <c r="D3393" s="927"/>
      <c r="E3393" s="154" t="s">
        <v>5831</v>
      </c>
      <c r="F3393" s="14" t="s">
        <v>2313</v>
      </c>
      <c r="G3393" s="82">
        <v>17</v>
      </c>
      <c r="H3393" s="927"/>
      <c r="I3393" s="15" t="s">
        <v>1050</v>
      </c>
      <c r="J3393" s="17"/>
      <c r="K3393" s="945"/>
      <c r="L3393" s="943"/>
      <c r="M3393" s="943"/>
    </row>
    <row r="3394" spans="1:13" s="3" customFormat="1" ht="11.25" x14ac:dyDescent="0.25">
      <c r="A3394" s="927"/>
      <c r="B3394" s="928"/>
      <c r="C3394" s="929"/>
      <c r="D3394" s="927"/>
      <c r="E3394" s="154" t="s">
        <v>4741</v>
      </c>
      <c r="F3394" s="14" t="s">
        <v>2313</v>
      </c>
      <c r="G3394" s="82">
        <v>1</v>
      </c>
      <c r="H3394" s="927"/>
      <c r="I3394" s="15" t="s">
        <v>1050</v>
      </c>
      <c r="J3394" s="17"/>
      <c r="K3394" s="945"/>
      <c r="L3394" s="943"/>
      <c r="M3394" s="943"/>
    </row>
    <row r="3395" spans="1:13" s="3" customFormat="1" ht="11.25" x14ac:dyDescent="0.25">
      <c r="A3395" s="927"/>
      <c r="B3395" s="928"/>
      <c r="C3395" s="929"/>
      <c r="D3395" s="927"/>
      <c r="E3395" s="154" t="s">
        <v>5831</v>
      </c>
      <c r="F3395" s="14" t="s">
        <v>2319</v>
      </c>
      <c r="G3395" s="82">
        <v>46</v>
      </c>
      <c r="H3395" s="927"/>
      <c r="I3395" s="15" t="s">
        <v>2320</v>
      </c>
      <c r="J3395" s="17" t="s">
        <v>2321</v>
      </c>
      <c r="K3395" s="945"/>
      <c r="L3395" s="943"/>
      <c r="M3395" s="943"/>
    </row>
    <row r="3396" spans="1:13" s="4" customFormat="1" ht="11.25" x14ac:dyDescent="0.25">
      <c r="A3396" s="927" t="s">
        <v>7566</v>
      </c>
      <c r="B3396" s="928" t="s">
        <v>6727</v>
      </c>
      <c r="C3396" s="929" t="s">
        <v>5831</v>
      </c>
      <c r="D3396" s="927" t="s">
        <v>4742</v>
      </c>
      <c r="E3396" s="154" t="s">
        <v>4743</v>
      </c>
      <c r="F3396" s="14" t="s">
        <v>2322</v>
      </c>
      <c r="G3396" s="80">
        <v>5</v>
      </c>
      <c r="H3396" s="927" t="s">
        <v>6682</v>
      </c>
      <c r="I3396" s="15" t="s">
        <v>2006</v>
      </c>
      <c r="J3396" s="17" t="s">
        <v>2323</v>
      </c>
      <c r="K3396" s="945">
        <v>1</v>
      </c>
      <c r="L3396" s="943"/>
      <c r="M3396" s="943"/>
    </row>
    <row r="3397" spans="1:13" s="3" customFormat="1" ht="11.25" x14ac:dyDescent="0.25">
      <c r="A3397" s="927"/>
      <c r="B3397" s="928"/>
      <c r="C3397" s="929"/>
      <c r="D3397" s="927"/>
      <c r="E3397" s="154" t="s">
        <v>4743</v>
      </c>
      <c r="F3397" s="14" t="s">
        <v>2324</v>
      </c>
      <c r="G3397" s="80">
        <v>28</v>
      </c>
      <c r="H3397" s="927"/>
      <c r="I3397" s="15" t="s">
        <v>2006</v>
      </c>
      <c r="J3397" s="17" t="s">
        <v>2325</v>
      </c>
      <c r="K3397" s="945"/>
      <c r="L3397" s="943"/>
      <c r="M3397" s="943"/>
    </row>
    <row r="3398" spans="1:13" s="3" customFormat="1" ht="11.25" x14ac:dyDescent="0.25">
      <c r="A3398" s="927"/>
      <c r="B3398" s="928"/>
      <c r="C3398" s="929"/>
      <c r="D3398" s="927"/>
      <c r="E3398" s="154" t="s">
        <v>4743</v>
      </c>
      <c r="F3398" s="14" t="s">
        <v>2326</v>
      </c>
      <c r="G3398" s="80">
        <v>377</v>
      </c>
      <c r="H3398" s="927"/>
      <c r="I3398" s="15" t="s">
        <v>2006</v>
      </c>
      <c r="J3398" s="17" t="s">
        <v>2327</v>
      </c>
      <c r="K3398" s="945"/>
      <c r="L3398" s="943"/>
      <c r="M3398" s="943"/>
    </row>
    <row r="3399" spans="1:13" s="3" customFormat="1" ht="11.25" x14ac:dyDescent="0.25">
      <c r="A3399" s="927"/>
      <c r="B3399" s="928"/>
      <c r="C3399" s="929"/>
      <c r="D3399" s="927"/>
      <c r="E3399" s="154" t="s">
        <v>4743</v>
      </c>
      <c r="F3399" s="14" t="s">
        <v>2328</v>
      </c>
      <c r="G3399" s="80">
        <v>25</v>
      </c>
      <c r="H3399" s="927"/>
      <c r="I3399" s="15" t="s">
        <v>2006</v>
      </c>
      <c r="J3399" s="17" t="s">
        <v>2329</v>
      </c>
      <c r="K3399" s="945"/>
      <c r="L3399" s="943"/>
      <c r="M3399" s="943"/>
    </row>
    <row r="3400" spans="1:13" s="3" customFormat="1" ht="11.25" x14ac:dyDescent="0.25">
      <c r="A3400" s="927"/>
      <c r="B3400" s="928"/>
      <c r="C3400" s="929"/>
      <c r="D3400" s="927"/>
      <c r="E3400" s="154" t="s">
        <v>4743</v>
      </c>
      <c r="F3400" s="14" t="s">
        <v>2330</v>
      </c>
      <c r="G3400" s="80">
        <v>10</v>
      </c>
      <c r="H3400" s="927"/>
      <c r="I3400" s="15" t="s">
        <v>2006</v>
      </c>
      <c r="J3400" s="17" t="s">
        <v>2331</v>
      </c>
      <c r="K3400" s="945"/>
      <c r="L3400" s="943"/>
      <c r="M3400" s="943"/>
    </row>
    <row r="3401" spans="1:13" s="3" customFormat="1" ht="11.25" x14ac:dyDescent="0.25">
      <c r="A3401" s="927"/>
      <c r="B3401" s="928"/>
      <c r="C3401" s="929"/>
      <c r="D3401" s="927"/>
      <c r="E3401" s="154" t="s">
        <v>4743</v>
      </c>
      <c r="F3401" s="14" t="s">
        <v>2332</v>
      </c>
      <c r="G3401" s="80">
        <v>3</v>
      </c>
      <c r="H3401" s="927"/>
      <c r="I3401" s="15" t="s">
        <v>2006</v>
      </c>
      <c r="J3401" s="17" t="s">
        <v>2333</v>
      </c>
      <c r="K3401" s="945"/>
      <c r="L3401" s="943"/>
      <c r="M3401" s="943"/>
    </row>
    <row r="3402" spans="1:13" s="3" customFormat="1" ht="11.25" x14ac:dyDescent="0.25">
      <c r="A3402" s="927"/>
      <c r="B3402" s="928"/>
      <c r="C3402" s="929"/>
      <c r="D3402" s="927"/>
      <c r="E3402" s="154" t="s">
        <v>4743</v>
      </c>
      <c r="F3402" s="14" t="s">
        <v>2334</v>
      </c>
      <c r="G3402" s="80">
        <v>3</v>
      </c>
      <c r="H3402" s="927"/>
      <c r="I3402" s="15" t="s">
        <v>2006</v>
      </c>
      <c r="J3402" s="17" t="s">
        <v>2335</v>
      </c>
      <c r="K3402" s="945"/>
      <c r="L3402" s="943"/>
      <c r="M3402" s="943"/>
    </row>
    <row r="3403" spans="1:13" s="3" customFormat="1" ht="11.25" x14ac:dyDescent="0.25">
      <c r="A3403" s="927"/>
      <c r="B3403" s="928"/>
      <c r="C3403" s="929"/>
      <c r="D3403" s="927"/>
      <c r="E3403" s="154" t="s">
        <v>4743</v>
      </c>
      <c r="F3403" s="14" t="s">
        <v>2336</v>
      </c>
      <c r="G3403" s="80">
        <v>10</v>
      </c>
      <c r="H3403" s="927"/>
      <c r="I3403" s="15" t="s">
        <v>1050</v>
      </c>
      <c r="J3403" s="17" t="s">
        <v>2337</v>
      </c>
      <c r="K3403" s="945"/>
      <c r="L3403" s="943"/>
      <c r="M3403" s="943"/>
    </row>
    <row r="3404" spans="1:13" s="3" customFormat="1" ht="11.25" x14ac:dyDescent="0.25">
      <c r="A3404" s="927"/>
      <c r="B3404" s="928"/>
      <c r="C3404" s="929"/>
      <c r="D3404" s="927"/>
      <c r="E3404" s="154" t="s">
        <v>4743</v>
      </c>
      <c r="F3404" s="14" t="s">
        <v>2338</v>
      </c>
      <c r="G3404" s="80">
        <v>764</v>
      </c>
      <c r="H3404" s="927"/>
      <c r="I3404" s="15" t="s">
        <v>2006</v>
      </c>
      <c r="J3404" s="17" t="s">
        <v>2339</v>
      </c>
      <c r="K3404" s="945"/>
      <c r="L3404" s="943"/>
      <c r="M3404" s="943"/>
    </row>
    <row r="3405" spans="1:13" s="3" customFormat="1" ht="11.25" x14ac:dyDescent="0.25">
      <c r="A3405" s="927"/>
      <c r="B3405" s="928"/>
      <c r="C3405" s="929"/>
      <c r="D3405" s="927"/>
      <c r="E3405" s="154" t="s">
        <v>4743</v>
      </c>
      <c r="F3405" s="14" t="s">
        <v>2340</v>
      </c>
      <c r="G3405" s="80">
        <v>764</v>
      </c>
      <c r="H3405" s="927"/>
      <c r="I3405" s="15" t="s">
        <v>2006</v>
      </c>
      <c r="J3405" s="17" t="s">
        <v>2341</v>
      </c>
      <c r="K3405" s="945"/>
      <c r="L3405" s="943"/>
      <c r="M3405" s="943"/>
    </row>
    <row r="3406" spans="1:13" s="3" customFormat="1" ht="11.25" x14ac:dyDescent="0.25">
      <c r="A3406" s="927"/>
      <c r="B3406" s="928"/>
      <c r="C3406" s="929"/>
      <c r="D3406" s="927"/>
      <c r="E3406" s="154" t="s">
        <v>4743</v>
      </c>
      <c r="F3406" s="14" t="s">
        <v>2342</v>
      </c>
      <c r="G3406" s="80">
        <v>27</v>
      </c>
      <c r="H3406" s="927"/>
      <c r="I3406" s="15" t="s">
        <v>2006</v>
      </c>
      <c r="J3406" s="17" t="s">
        <v>2343</v>
      </c>
      <c r="K3406" s="945"/>
      <c r="L3406" s="943"/>
      <c r="M3406" s="943"/>
    </row>
    <row r="3407" spans="1:13" s="3" customFormat="1" ht="11.25" x14ac:dyDescent="0.25">
      <c r="A3407" s="927"/>
      <c r="B3407" s="928"/>
      <c r="C3407" s="929"/>
      <c r="D3407" s="927"/>
      <c r="E3407" s="154" t="s">
        <v>4743</v>
      </c>
      <c r="F3407" s="14" t="s">
        <v>2344</v>
      </c>
      <c r="G3407" s="80">
        <v>3</v>
      </c>
      <c r="H3407" s="927"/>
      <c r="I3407" s="15" t="s">
        <v>2006</v>
      </c>
      <c r="J3407" s="17" t="s">
        <v>2345</v>
      </c>
      <c r="K3407" s="945"/>
      <c r="L3407" s="943"/>
      <c r="M3407" s="943"/>
    </row>
    <row r="3408" spans="1:13" s="3" customFormat="1" ht="11.25" x14ac:dyDescent="0.25">
      <c r="A3408" s="927"/>
      <c r="B3408" s="928"/>
      <c r="C3408" s="929"/>
      <c r="D3408" s="927"/>
      <c r="E3408" s="154" t="s">
        <v>4743</v>
      </c>
      <c r="F3408" s="14" t="s">
        <v>2346</v>
      </c>
      <c r="G3408" s="80">
        <v>174</v>
      </c>
      <c r="H3408" s="927"/>
      <c r="I3408" s="15" t="s">
        <v>2006</v>
      </c>
      <c r="J3408" s="17" t="s">
        <v>2347</v>
      </c>
      <c r="K3408" s="945"/>
      <c r="L3408" s="943"/>
      <c r="M3408" s="943"/>
    </row>
    <row r="3409" spans="1:13" s="3" customFormat="1" ht="11.25" x14ac:dyDescent="0.25">
      <c r="A3409" s="927"/>
      <c r="B3409" s="928"/>
      <c r="C3409" s="929"/>
      <c r="D3409" s="927"/>
      <c r="E3409" s="154" t="s">
        <v>4743</v>
      </c>
      <c r="F3409" s="14" t="s">
        <v>2348</v>
      </c>
      <c r="G3409" s="80">
        <v>4</v>
      </c>
      <c r="H3409" s="927"/>
      <c r="I3409" s="15" t="s">
        <v>2006</v>
      </c>
      <c r="J3409" s="17" t="s">
        <v>2349</v>
      </c>
      <c r="K3409" s="945"/>
      <c r="L3409" s="943"/>
      <c r="M3409" s="943"/>
    </row>
    <row r="3410" spans="1:13" s="3" customFormat="1" ht="11.25" x14ac:dyDescent="0.25">
      <c r="A3410" s="927"/>
      <c r="B3410" s="928"/>
      <c r="C3410" s="929"/>
      <c r="D3410" s="927"/>
      <c r="E3410" s="154" t="s">
        <v>4743</v>
      </c>
      <c r="F3410" s="14" t="s">
        <v>2351</v>
      </c>
      <c r="G3410" s="80">
        <v>2</v>
      </c>
      <c r="H3410" s="927"/>
      <c r="I3410" s="15" t="s">
        <v>2006</v>
      </c>
      <c r="J3410" s="17" t="s">
        <v>2349</v>
      </c>
      <c r="K3410" s="945"/>
      <c r="L3410" s="943"/>
      <c r="M3410" s="943"/>
    </row>
    <row r="3411" spans="1:13" s="3" customFormat="1" ht="11.25" x14ac:dyDescent="0.25">
      <c r="A3411" s="927"/>
      <c r="B3411" s="928"/>
      <c r="C3411" s="929"/>
      <c r="D3411" s="927"/>
      <c r="E3411" s="154" t="s">
        <v>4743</v>
      </c>
      <c r="F3411" s="14" t="s">
        <v>2354</v>
      </c>
      <c r="G3411" s="80">
        <v>232</v>
      </c>
      <c r="H3411" s="927"/>
      <c r="I3411" s="15" t="s">
        <v>2006</v>
      </c>
      <c r="J3411" s="17" t="s">
        <v>2355</v>
      </c>
      <c r="K3411" s="945"/>
      <c r="L3411" s="943"/>
      <c r="M3411" s="943"/>
    </row>
    <row r="3412" spans="1:13" s="3" customFormat="1" ht="11.25" x14ac:dyDescent="0.25">
      <c r="A3412" s="927"/>
      <c r="B3412" s="928"/>
      <c r="C3412" s="929"/>
      <c r="D3412" s="927"/>
      <c r="E3412" s="154" t="s">
        <v>4743</v>
      </c>
      <c r="F3412" s="14" t="s">
        <v>2356</v>
      </c>
      <c r="G3412" s="80">
        <v>200</v>
      </c>
      <c r="H3412" s="927"/>
      <c r="I3412" s="15" t="s">
        <v>2006</v>
      </c>
      <c r="J3412" s="17" t="s">
        <v>2357</v>
      </c>
      <c r="K3412" s="945"/>
      <c r="L3412" s="943"/>
      <c r="M3412" s="943"/>
    </row>
    <row r="3413" spans="1:13" s="3" customFormat="1" ht="11.25" x14ac:dyDescent="0.25">
      <c r="A3413" s="927"/>
      <c r="B3413" s="928"/>
      <c r="C3413" s="929"/>
      <c r="D3413" s="927"/>
      <c r="E3413" s="154" t="s">
        <v>4743</v>
      </c>
      <c r="F3413" s="14" t="s">
        <v>2358</v>
      </c>
      <c r="G3413" s="80">
        <v>7</v>
      </c>
      <c r="H3413" s="927"/>
      <c r="I3413" s="15" t="s">
        <v>2006</v>
      </c>
      <c r="J3413" s="17" t="s">
        <v>2359</v>
      </c>
      <c r="K3413" s="945"/>
      <c r="L3413" s="943"/>
      <c r="M3413" s="943"/>
    </row>
    <row r="3414" spans="1:13" s="3" customFormat="1" ht="11.25" x14ac:dyDescent="0.25">
      <c r="A3414" s="927"/>
      <c r="B3414" s="928"/>
      <c r="C3414" s="929"/>
      <c r="D3414" s="927"/>
      <c r="E3414" s="154" t="s">
        <v>4743</v>
      </c>
      <c r="F3414" s="14" t="s">
        <v>2360</v>
      </c>
      <c r="G3414" s="80">
        <v>3</v>
      </c>
      <c r="H3414" s="927"/>
      <c r="I3414" s="15" t="s">
        <v>2006</v>
      </c>
      <c r="J3414" s="17" t="s">
        <v>2361</v>
      </c>
      <c r="K3414" s="945"/>
      <c r="L3414" s="943"/>
      <c r="M3414" s="943"/>
    </row>
    <row r="3415" spans="1:13" s="3" customFormat="1" ht="11.25" x14ac:dyDescent="0.25">
      <c r="A3415" s="927"/>
      <c r="B3415" s="928"/>
      <c r="C3415" s="929"/>
      <c r="D3415" s="927"/>
      <c r="E3415" s="154" t="s">
        <v>4743</v>
      </c>
      <c r="F3415" s="14" t="s">
        <v>2363</v>
      </c>
      <c r="G3415" s="80">
        <v>3</v>
      </c>
      <c r="H3415" s="927"/>
      <c r="I3415" s="15" t="s">
        <v>2006</v>
      </c>
      <c r="J3415" s="17" t="s">
        <v>2364</v>
      </c>
      <c r="K3415" s="945"/>
      <c r="L3415" s="943"/>
      <c r="M3415" s="943"/>
    </row>
    <row r="3416" spans="1:13" s="3" customFormat="1" ht="11.25" x14ac:dyDescent="0.25">
      <c r="A3416" s="927"/>
      <c r="B3416" s="928"/>
      <c r="C3416" s="929"/>
      <c r="D3416" s="927"/>
      <c r="E3416" s="154" t="s">
        <v>4743</v>
      </c>
      <c r="F3416" s="14" t="s">
        <v>2365</v>
      </c>
      <c r="G3416" s="80">
        <v>3</v>
      </c>
      <c r="H3416" s="927"/>
      <c r="I3416" s="15" t="s">
        <v>2006</v>
      </c>
      <c r="J3416" s="17" t="s">
        <v>2366</v>
      </c>
      <c r="K3416" s="945"/>
      <c r="L3416" s="943"/>
      <c r="M3416" s="943"/>
    </row>
    <row r="3417" spans="1:13" s="3" customFormat="1" ht="22.5" x14ac:dyDescent="0.25">
      <c r="A3417" s="927"/>
      <c r="B3417" s="928"/>
      <c r="C3417" s="929"/>
      <c r="D3417" s="927"/>
      <c r="E3417" s="154" t="s">
        <v>4744</v>
      </c>
      <c r="F3417" s="14" t="s">
        <v>2368</v>
      </c>
      <c r="G3417" s="80">
        <v>49</v>
      </c>
      <c r="H3417" s="927"/>
      <c r="I3417" s="15" t="s">
        <v>2006</v>
      </c>
      <c r="J3417" s="17" t="s">
        <v>2369</v>
      </c>
      <c r="K3417" s="945"/>
      <c r="L3417" s="943"/>
      <c r="M3417" s="943"/>
    </row>
    <row r="3418" spans="1:13" s="3" customFormat="1" ht="11.25" x14ac:dyDescent="0.25">
      <c r="A3418" s="927"/>
      <c r="B3418" s="928"/>
      <c r="C3418" s="929"/>
      <c r="D3418" s="927"/>
      <c r="E3418" s="154" t="s">
        <v>4745</v>
      </c>
      <c r="F3418" s="14" t="s">
        <v>2607</v>
      </c>
      <c r="G3418" s="80">
        <v>55</v>
      </c>
      <c r="H3418" s="927"/>
      <c r="I3418" s="15" t="s">
        <v>2411</v>
      </c>
      <c r="J3418" s="17" t="s">
        <v>2412</v>
      </c>
      <c r="K3418" s="945"/>
      <c r="L3418" s="943"/>
      <c r="M3418" s="943"/>
    </row>
    <row r="3419" spans="1:13" s="3" customFormat="1" ht="11.25" x14ac:dyDescent="0.25">
      <c r="A3419" s="927"/>
      <c r="B3419" s="928"/>
      <c r="C3419" s="929"/>
      <c r="D3419" s="927"/>
      <c r="E3419" s="154" t="s">
        <v>4745</v>
      </c>
      <c r="F3419" s="14" t="s">
        <v>2608</v>
      </c>
      <c r="G3419" s="80">
        <v>10</v>
      </c>
      <c r="H3419" s="927"/>
      <c r="I3419" s="15" t="s">
        <v>1876</v>
      </c>
      <c r="J3419" s="17" t="s">
        <v>2609</v>
      </c>
      <c r="K3419" s="945"/>
      <c r="L3419" s="943"/>
      <c r="M3419" s="943"/>
    </row>
    <row r="3420" spans="1:13" s="3" customFormat="1" ht="11.25" x14ac:dyDescent="0.25">
      <c r="A3420" s="927"/>
      <c r="B3420" s="928"/>
      <c r="C3420" s="929"/>
      <c r="D3420" s="927"/>
      <c r="E3420" s="154" t="s">
        <v>4745</v>
      </c>
      <c r="F3420" s="14" t="s">
        <v>4746</v>
      </c>
      <c r="G3420" s="80">
        <v>1</v>
      </c>
      <c r="H3420" s="927"/>
      <c r="I3420" s="15" t="s">
        <v>1050</v>
      </c>
      <c r="J3420" s="17"/>
      <c r="K3420" s="945"/>
      <c r="L3420" s="943"/>
      <c r="M3420" s="943"/>
    </row>
    <row r="3421" spans="1:13" s="3" customFormat="1" ht="11.25" x14ac:dyDescent="0.25">
      <c r="A3421" s="927"/>
      <c r="B3421" s="928"/>
      <c r="C3421" s="929"/>
      <c r="D3421" s="927"/>
      <c r="E3421" s="154" t="s">
        <v>4745</v>
      </c>
      <c r="F3421" s="14" t="s">
        <v>2610</v>
      </c>
      <c r="G3421" s="80">
        <v>377</v>
      </c>
      <c r="H3421" s="927"/>
      <c r="I3421" s="15" t="s">
        <v>2611</v>
      </c>
      <c r="J3421" s="17" t="s">
        <v>2612</v>
      </c>
      <c r="K3421" s="945"/>
      <c r="L3421" s="943"/>
      <c r="M3421" s="943"/>
    </row>
    <row r="3422" spans="1:13" s="3" customFormat="1" ht="11.25" x14ac:dyDescent="0.25">
      <c r="A3422" s="927"/>
      <c r="B3422" s="928"/>
      <c r="C3422" s="929"/>
      <c r="D3422" s="927"/>
      <c r="E3422" s="154" t="s">
        <v>4721</v>
      </c>
      <c r="F3422" s="14" t="s">
        <v>2356</v>
      </c>
      <c r="G3422" s="80">
        <v>36</v>
      </c>
      <c r="H3422" s="927"/>
      <c r="I3422" s="15" t="s">
        <v>2417</v>
      </c>
      <c r="J3422" s="17" t="s">
        <v>2418</v>
      </c>
      <c r="K3422" s="945"/>
      <c r="L3422" s="943"/>
      <c r="M3422" s="943"/>
    </row>
    <row r="3423" spans="1:13" s="3" customFormat="1" ht="11.25" x14ac:dyDescent="0.25">
      <c r="A3423" s="927"/>
      <c r="B3423" s="928"/>
      <c r="C3423" s="929"/>
      <c r="D3423" s="927"/>
      <c r="E3423" s="154" t="s">
        <v>4721</v>
      </c>
      <c r="F3423" s="14" t="s">
        <v>2358</v>
      </c>
      <c r="G3423" s="80">
        <v>8</v>
      </c>
      <c r="H3423" s="927"/>
      <c r="I3423" s="15" t="s">
        <v>2417</v>
      </c>
      <c r="J3423" s="17" t="s">
        <v>2418</v>
      </c>
      <c r="K3423" s="945"/>
      <c r="L3423" s="943"/>
      <c r="M3423" s="943"/>
    </row>
    <row r="3424" spans="1:13" s="3" customFormat="1" ht="11.25" x14ac:dyDescent="0.25">
      <c r="A3424" s="927"/>
      <c r="B3424" s="928"/>
      <c r="C3424" s="929"/>
      <c r="D3424" s="927"/>
      <c r="E3424" s="154" t="s">
        <v>4747</v>
      </c>
      <c r="F3424" s="14" t="s">
        <v>2419</v>
      </c>
      <c r="G3424" s="80">
        <v>4</v>
      </c>
      <c r="H3424" s="927"/>
      <c r="I3424" s="15" t="s">
        <v>2417</v>
      </c>
      <c r="J3424" s="17" t="s">
        <v>2420</v>
      </c>
      <c r="K3424" s="945"/>
      <c r="L3424" s="943"/>
      <c r="M3424" s="943"/>
    </row>
    <row r="3425" spans="1:13" s="3" customFormat="1" ht="11.25" x14ac:dyDescent="0.25">
      <c r="A3425" s="927"/>
      <c r="B3425" s="928"/>
      <c r="C3425" s="929"/>
      <c r="D3425" s="927"/>
      <c r="E3425" s="154" t="s">
        <v>4747</v>
      </c>
      <c r="F3425" s="14" t="s">
        <v>2421</v>
      </c>
      <c r="G3425" s="80">
        <v>6</v>
      </c>
      <c r="H3425" s="927"/>
      <c r="I3425" s="15" t="s">
        <v>2417</v>
      </c>
      <c r="J3425" s="17" t="s">
        <v>2422</v>
      </c>
      <c r="K3425" s="945"/>
      <c r="L3425" s="943"/>
      <c r="M3425" s="943"/>
    </row>
    <row r="3426" spans="1:13" s="3" customFormat="1" ht="11.25" x14ac:dyDescent="0.25">
      <c r="A3426" s="927"/>
      <c r="B3426" s="928"/>
      <c r="C3426" s="929"/>
      <c r="D3426" s="927"/>
      <c r="E3426" s="154" t="s">
        <v>4747</v>
      </c>
      <c r="F3426" s="14" t="s">
        <v>2356</v>
      </c>
      <c r="G3426" s="80">
        <v>11</v>
      </c>
      <c r="H3426" s="927"/>
      <c r="I3426" s="15" t="s">
        <v>2417</v>
      </c>
      <c r="J3426" s="17" t="s">
        <v>2418</v>
      </c>
      <c r="K3426" s="945"/>
      <c r="L3426" s="943"/>
      <c r="M3426" s="943"/>
    </row>
    <row r="3427" spans="1:13" s="3" customFormat="1" ht="11.25" x14ac:dyDescent="0.25">
      <c r="A3427" s="927"/>
      <c r="B3427" s="928"/>
      <c r="C3427" s="929"/>
      <c r="D3427" s="927"/>
      <c r="E3427" s="154" t="s">
        <v>4747</v>
      </c>
      <c r="F3427" s="14" t="s">
        <v>2358</v>
      </c>
      <c r="G3427" s="80">
        <v>11</v>
      </c>
      <c r="H3427" s="927"/>
      <c r="I3427" s="15" t="s">
        <v>2417</v>
      </c>
      <c r="J3427" s="17" t="s">
        <v>2418</v>
      </c>
      <c r="K3427" s="945"/>
      <c r="L3427" s="943"/>
      <c r="M3427" s="943"/>
    </row>
    <row r="3428" spans="1:13" s="3" customFormat="1" ht="11.25" x14ac:dyDescent="0.25">
      <c r="A3428" s="927"/>
      <c r="B3428" s="928"/>
      <c r="C3428" s="929"/>
      <c r="D3428" s="927"/>
      <c r="E3428" s="154" t="s">
        <v>4747</v>
      </c>
      <c r="F3428" s="14" t="s">
        <v>2423</v>
      </c>
      <c r="G3428" s="80">
        <v>16</v>
      </c>
      <c r="H3428" s="927"/>
      <c r="I3428" s="15" t="s">
        <v>2401</v>
      </c>
      <c r="J3428" s="17" t="s">
        <v>2424</v>
      </c>
      <c r="K3428" s="945"/>
      <c r="L3428" s="943"/>
      <c r="M3428" s="943"/>
    </row>
    <row r="3429" spans="1:13" s="3" customFormat="1" ht="11.25" x14ac:dyDescent="0.25">
      <c r="A3429" s="927"/>
      <c r="B3429" s="928"/>
      <c r="C3429" s="929"/>
      <c r="D3429" s="927"/>
      <c r="E3429" s="154" t="s">
        <v>4747</v>
      </c>
      <c r="F3429" s="14" t="s">
        <v>2425</v>
      </c>
      <c r="G3429" s="80">
        <v>1</v>
      </c>
      <c r="H3429" s="927"/>
      <c r="I3429" s="15" t="s">
        <v>2401</v>
      </c>
      <c r="J3429" s="17" t="s">
        <v>2424</v>
      </c>
      <c r="K3429" s="945"/>
      <c r="L3429" s="943"/>
      <c r="M3429" s="943"/>
    </row>
    <row r="3430" spans="1:13" s="3" customFormat="1" ht="11.25" x14ac:dyDescent="0.25">
      <c r="A3430" s="927"/>
      <c r="B3430" s="928"/>
      <c r="C3430" s="929"/>
      <c r="D3430" s="927"/>
      <c r="E3430" s="154" t="s">
        <v>4747</v>
      </c>
      <c r="F3430" s="14" t="s">
        <v>2426</v>
      </c>
      <c r="G3430" s="80">
        <v>8</v>
      </c>
      <c r="H3430" s="927"/>
      <c r="I3430" s="15" t="s">
        <v>2427</v>
      </c>
      <c r="J3430" s="17" t="s">
        <v>2428</v>
      </c>
      <c r="K3430" s="945"/>
      <c r="L3430" s="943"/>
      <c r="M3430" s="943"/>
    </row>
    <row r="3431" spans="1:13" s="3" customFormat="1" ht="11.25" x14ac:dyDescent="0.25">
      <c r="A3431" s="927"/>
      <c r="B3431" s="928"/>
      <c r="C3431" s="929"/>
      <c r="D3431" s="927"/>
      <c r="E3431" s="154" t="s">
        <v>4721</v>
      </c>
      <c r="F3431" s="14" t="s">
        <v>2429</v>
      </c>
      <c r="G3431" s="80">
        <v>42</v>
      </c>
      <c r="H3431" s="927"/>
      <c r="I3431" s="15" t="s">
        <v>2427</v>
      </c>
      <c r="J3431" s="17" t="s">
        <v>2428</v>
      </c>
      <c r="K3431" s="945"/>
      <c r="L3431" s="943"/>
      <c r="M3431" s="943"/>
    </row>
    <row r="3432" spans="1:13" s="3" customFormat="1" ht="11.25" x14ac:dyDescent="0.25">
      <c r="A3432" s="927"/>
      <c r="B3432" s="928"/>
      <c r="C3432" s="929"/>
      <c r="D3432" s="927"/>
      <c r="E3432" s="154" t="s">
        <v>4747</v>
      </c>
      <c r="F3432" s="14" t="s">
        <v>2430</v>
      </c>
      <c r="G3432" s="80">
        <v>11</v>
      </c>
      <c r="H3432" s="927"/>
      <c r="I3432" s="15" t="s">
        <v>2427</v>
      </c>
      <c r="J3432" s="17" t="s">
        <v>2428</v>
      </c>
      <c r="K3432" s="945"/>
      <c r="L3432" s="943"/>
      <c r="M3432" s="943"/>
    </row>
    <row r="3433" spans="1:13" s="3" customFormat="1" ht="11.25" x14ac:dyDescent="0.25">
      <c r="A3433" s="927"/>
      <c r="B3433" s="928"/>
      <c r="C3433" s="929"/>
      <c r="D3433" s="927"/>
      <c r="E3433" s="154" t="s">
        <v>4747</v>
      </c>
      <c r="F3433" s="14" t="s">
        <v>2392</v>
      </c>
      <c r="G3433" s="80">
        <v>4</v>
      </c>
      <c r="H3433" s="927"/>
      <c r="I3433" s="15" t="s">
        <v>1876</v>
      </c>
      <c r="J3433" s="17">
        <v>8034</v>
      </c>
      <c r="K3433" s="945"/>
      <c r="L3433" s="943"/>
      <c r="M3433" s="943"/>
    </row>
    <row r="3434" spans="1:13" s="3" customFormat="1" ht="11.25" x14ac:dyDescent="0.25">
      <c r="A3434" s="927"/>
      <c r="B3434" s="928"/>
      <c r="C3434" s="929"/>
      <c r="D3434" s="927"/>
      <c r="E3434" s="154" t="s">
        <v>4747</v>
      </c>
      <c r="F3434" s="14" t="s">
        <v>2356</v>
      </c>
      <c r="G3434" s="80">
        <v>41</v>
      </c>
      <c r="H3434" s="927"/>
      <c r="I3434" s="15" t="s">
        <v>2417</v>
      </c>
      <c r="J3434" s="17" t="s">
        <v>2418</v>
      </c>
      <c r="K3434" s="945"/>
      <c r="L3434" s="943"/>
      <c r="M3434" s="943"/>
    </row>
    <row r="3435" spans="1:13" s="3" customFormat="1" ht="11.25" x14ac:dyDescent="0.25">
      <c r="A3435" s="927"/>
      <c r="B3435" s="928"/>
      <c r="C3435" s="929"/>
      <c r="D3435" s="927"/>
      <c r="E3435" s="154" t="s">
        <v>4747</v>
      </c>
      <c r="F3435" s="14" t="s">
        <v>2358</v>
      </c>
      <c r="G3435" s="80">
        <v>22</v>
      </c>
      <c r="H3435" s="927"/>
      <c r="I3435" s="15" t="s">
        <v>2417</v>
      </c>
      <c r="J3435" s="17" t="s">
        <v>2418</v>
      </c>
      <c r="K3435" s="945"/>
      <c r="L3435" s="943"/>
      <c r="M3435" s="943"/>
    </row>
    <row r="3436" spans="1:13" s="3" customFormat="1" ht="11.25" x14ac:dyDescent="0.25">
      <c r="A3436" s="927"/>
      <c r="B3436" s="928"/>
      <c r="C3436" s="929"/>
      <c r="D3436" s="927"/>
      <c r="E3436" s="154" t="s">
        <v>4747</v>
      </c>
      <c r="F3436" s="14" t="s">
        <v>2365</v>
      </c>
      <c r="G3436" s="80">
        <v>24</v>
      </c>
      <c r="H3436" s="927"/>
      <c r="I3436" s="15" t="s">
        <v>2417</v>
      </c>
      <c r="J3436" s="17" t="s">
        <v>2418</v>
      </c>
      <c r="K3436" s="945"/>
      <c r="L3436" s="943"/>
      <c r="M3436" s="943"/>
    </row>
    <row r="3437" spans="1:13" s="3" customFormat="1" ht="11.25" x14ac:dyDescent="0.25">
      <c r="A3437" s="927"/>
      <c r="B3437" s="928"/>
      <c r="C3437" s="929"/>
      <c r="D3437" s="927"/>
      <c r="E3437" s="154" t="s">
        <v>4747</v>
      </c>
      <c r="F3437" s="14" t="s">
        <v>2429</v>
      </c>
      <c r="G3437" s="80">
        <v>10</v>
      </c>
      <c r="H3437" s="927"/>
      <c r="I3437" s="15" t="s">
        <v>2427</v>
      </c>
      <c r="J3437" s="17" t="s">
        <v>2428</v>
      </c>
      <c r="K3437" s="945"/>
      <c r="L3437" s="943"/>
      <c r="M3437" s="943"/>
    </row>
    <row r="3438" spans="1:13" s="3" customFormat="1" ht="11.25" x14ac:dyDescent="0.25">
      <c r="A3438" s="927"/>
      <c r="B3438" s="928"/>
      <c r="C3438" s="929"/>
      <c r="D3438" s="927"/>
      <c r="E3438" s="154" t="s">
        <v>4721</v>
      </c>
      <c r="F3438" s="14" t="s">
        <v>2431</v>
      </c>
      <c r="G3438" s="80">
        <v>98</v>
      </c>
      <c r="H3438" s="927"/>
      <c r="I3438" s="15" t="s">
        <v>2432</v>
      </c>
      <c r="J3438" s="17" t="s">
        <v>2433</v>
      </c>
      <c r="K3438" s="945"/>
      <c r="L3438" s="943"/>
      <c r="M3438" s="943"/>
    </row>
    <row r="3439" spans="1:13" s="3" customFormat="1" ht="11.25" x14ac:dyDescent="0.25">
      <c r="A3439" s="927"/>
      <c r="B3439" s="928"/>
      <c r="C3439" s="929"/>
      <c r="D3439" s="927"/>
      <c r="E3439" s="154" t="s">
        <v>4741</v>
      </c>
      <c r="F3439" s="14" t="s">
        <v>2431</v>
      </c>
      <c r="G3439" s="80">
        <v>45</v>
      </c>
      <c r="H3439" s="927"/>
      <c r="I3439" s="15" t="s">
        <v>2432</v>
      </c>
      <c r="J3439" s="17" t="s">
        <v>2433</v>
      </c>
      <c r="K3439" s="945"/>
      <c r="L3439" s="943"/>
      <c r="M3439" s="943"/>
    </row>
    <row r="3440" spans="1:13" s="3" customFormat="1" ht="11.25" x14ac:dyDescent="0.25">
      <c r="A3440" s="927"/>
      <c r="B3440" s="928"/>
      <c r="C3440" s="929"/>
      <c r="D3440" s="927"/>
      <c r="E3440" s="154" t="s">
        <v>4741</v>
      </c>
      <c r="F3440" s="14" t="s">
        <v>4748</v>
      </c>
      <c r="G3440" s="80">
        <v>1</v>
      </c>
      <c r="H3440" s="927"/>
      <c r="I3440" s="15" t="s">
        <v>2407</v>
      </c>
      <c r="J3440" s="17"/>
      <c r="K3440" s="945"/>
      <c r="L3440" s="943"/>
      <c r="M3440" s="943"/>
    </row>
    <row r="3441" spans="1:13" s="3" customFormat="1" ht="11.25" x14ac:dyDescent="0.25">
      <c r="A3441" s="927"/>
      <c r="B3441" s="928"/>
      <c r="C3441" s="929"/>
      <c r="D3441" s="927"/>
      <c r="E3441" s="154" t="s">
        <v>4741</v>
      </c>
      <c r="F3441" s="14" t="s">
        <v>4749</v>
      </c>
      <c r="G3441" s="80">
        <v>1</v>
      </c>
      <c r="H3441" s="927"/>
      <c r="I3441" s="15" t="s">
        <v>2407</v>
      </c>
      <c r="J3441" s="17"/>
      <c r="K3441" s="945"/>
      <c r="L3441" s="943"/>
      <c r="M3441" s="943"/>
    </row>
    <row r="3442" spans="1:13" s="3" customFormat="1" ht="11.25" x14ac:dyDescent="0.25">
      <c r="A3442" s="927"/>
      <c r="B3442" s="928"/>
      <c r="C3442" s="929"/>
      <c r="D3442" s="927"/>
      <c r="E3442" s="154" t="s">
        <v>4750</v>
      </c>
      <c r="F3442" s="14" t="s">
        <v>4751</v>
      </c>
      <c r="G3442" s="80">
        <v>1</v>
      </c>
      <c r="H3442" s="927"/>
      <c r="I3442" s="15"/>
      <c r="J3442" s="17"/>
      <c r="K3442" s="945"/>
      <c r="L3442" s="943"/>
      <c r="M3442" s="943"/>
    </row>
    <row r="3443" spans="1:13" s="3" customFormat="1" ht="11.25" x14ac:dyDescent="0.25">
      <c r="A3443" s="927"/>
      <c r="B3443" s="928"/>
      <c r="C3443" s="929"/>
      <c r="D3443" s="927"/>
      <c r="E3443" s="154" t="s">
        <v>4750</v>
      </c>
      <c r="F3443" s="14" t="s">
        <v>4752</v>
      </c>
      <c r="G3443" s="80">
        <v>26</v>
      </c>
      <c r="H3443" s="927"/>
      <c r="I3443" s="15"/>
      <c r="J3443" s="17"/>
      <c r="K3443" s="945"/>
      <c r="L3443" s="943"/>
      <c r="M3443" s="943"/>
    </row>
    <row r="3444" spans="1:13" s="3" customFormat="1" ht="11.25" x14ac:dyDescent="0.25">
      <c r="A3444" s="927"/>
      <c r="B3444" s="928"/>
      <c r="C3444" s="929"/>
      <c r="D3444" s="927"/>
      <c r="E3444" s="154" t="s">
        <v>4750</v>
      </c>
      <c r="F3444" s="14" t="s">
        <v>4753</v>
      </c>
      <c r="G3444" s="80">
        <v>3</v>
      </c>
      <c r="H3444" s="927"/>
      <c r="I3444" s="15"/>
      <c r="J3444" s="17"/>
      <c r="K3444" s="945"/>
      <c r="L3444" s="943"/>
      <c r="M3444" s="943"/>
    </row>
    <row r="3445" spans="1:13" s="3" customFormat="1" ht="11.25" x14ac:dyDescent="0.25">
      <c r="A3445" s="927"/>
      <c r="B3445" s="928"/>
      <c r="C3445" s="929"/>
      <c r="D3445" s="927"/>
      <c r="E3445" s="154" t="s">
        <v>4750</v>
      </c>
      <c r="F3445" s="14" t="s">
        <v>4754</v>
      </c>
      <c r="G3445" s="80">
        <v>8</v>
      </c>
      <c r="H3445" s="927"/>
      <c r="I3445" s="15"/>
      <c r="J3445" s="17"/>
      <c r="K3445" s="945"/>
      <c r="L3445" s="943"/>
      <c r="M3445" s="943"/>
    </row>
    <row r="3446" spans="1:13" s="3" customFormat="1" ht="11.25" x14ac:dyDescent="0.25">
      <c r="A3446" s="927"/>
      <c r="B3446" s="928"/>
      <c r="C3446" s="929"/>
      <c r="D3446" s="927"/>
      <c r="E3446" s="154" t="s">
        <v>4750</v>
      </c>
      <c r="F3446" s="14" t="s">
        <v>4755</v>
      </c>
      <c r="G3446" s="80">
        <v>76</v>
      </c>
      <c r="H3446" s="927"/>
      <c r="I3446" s="15"/>
      <c r="J3446" s="17"/>
      <c r="K3446" s="945"/>
      <c r="L3446" s="943"/>
      <c r="M3446" s="943"/>
    </row>
    <row r="3447" spans="1:13" s="3" customFormat="1" ht="11.25" x14ac:dyDescent="0.25">
      <c r="A3447" s="927"/>
      <c r="B3447" s="928"/>
      <c r="C3447" s="929"/>
      <c r="D3447" s="927"/>
      <c r="E3447" s="154" t="s">
        <v>4750</v>
      </c>
      <c r="F3447" s="14" t="s">
        <v>4756</v>
      </c>
      <c r="G3447" s="80">
        <v>28</v>
      </c>
      <c r="H3447" s="927"/>
      <c r="I3447" s="15"/>
      <c r="J3447" s="17"/>
      <c r="K3447" s="945"/>
      <c r="L3447" s="943"/>
      <c r="M3447" s="943"/>
    </row>
    <row r="3448" spans="1:13" s="3" customFormat="1" ht="11.25" x14ac:dyDescent="0.25">
      <c r="A3448" s="927"/>
      <c r="B3448" s="928"/>
      <c r="C3448" s="929"/>
      <c r="D3448" s="927"/>
      <c r="E3448" s="154" t="s">
        <v>4750</v>
      </c>
      <c r="F3448" s="14" t="s">
        <v>4757</v>
      </c>
      <c r="G3448" s="80">
        <v>8</v>
      </c>
      <c r="H3448" s="927"/>
      <c r="I3448" s="15"/>
      <c r="J3448" s="17"/>
      <c r="K3448" s="945"/>
      <c r="L3448" s="943"/>
      <c r="M3448" s="943"/>
    </row>
    <row r="3449" spans="1:13" s="3" customFormat="1" ht="11.25" x14ac:dyDescent="0.25">
      <c r="A3449" s="927"/>
      <c r="B3449" s="928"/>
      <c r="C3449" s="929"/>
      <c r="D3449" s="927"/>
      <c r="E3449" s="154" t="s">
        <v>4750</v>
      </c>
      <c r="F3449" s="14" t="s">
        <v>4758</v>
      </c>
      <c r="G3449" s="80">
        <v>31</v>
      </c>
      <c r="H3449" s="927"/>
      <c r="I3449" s="15"/>
      <c r="J3449" s="17"/>
      <c r="K3449" s="945"/>
      <c r="L3449" s="943"/>
      <c r="M3449" s="943"/>
    </row>
    <row r="3450" spans="1:13" s="3" customFormat="1" ht="11.25" x14ac:dyDescent="0.25">
      <c r="A3450" s="927"/>
      <c r="B3450" s="928"/>
      <c r="C3450" s="929"/>
      <c r="D3450" s="927"/>
      <c r="E3450" s="154" t="s">
        <v>4750</v>
      </c>
      <c r="F3450" s="14" t="s">
        <v>4759</v>
      </c>
      <c r="G3450" s="80">
        <v>21</v>
      </c>
      <c r="H3450" s="927"/>
      <c r="I3450" s="15"/>
      <c r="J3450" s="17"/>
      <c r="K3450" s="945"/>
      <c r="L3450" s="943"/>
      <c r="M3450" s="943"/>
    </row>
    <row r="3451" spans="1:13" s="3" customFormat="1" ht="11.25" x14ac:dyDescent="0.25">
      <c r="A3451" s="927"/>
      <c r="B3451" s="928"/>
      <c r="C3451" s="929"/>
      <c r="D3451" s="927"/>
      <c r="E3451" s="154" t="s">
        <v>3954</v>
      </c>
      <c r="F3451" s="14" t="s">
        <v>4760</v>
      </c>
      <c r="G3451" s="80">
        <v>8</v>
      </c>
      <c r="H3451" s="927"/>
      <c r="I3451" s="15" t="s">
        <v>1876</v>
      </c>
      <c r="J3451" s="17">
        <v>7347</v>
      </c>
      <c r="K3451" s="945"/>
      <c r="L3451" s="943"/>
      <c r="M3451" s="943"/>
    </row>
    <row r="3452" spans="1:13" s="3" customFormat="1" ht="11.25" x14ac:dyDescent="0.25">
      <c r="A3452" s="927"/>
      <c r="B3452" s="928"/>
      <c r="C3452" s="929"/>
      <c r="D3452" s="927"/>
      <c r="E3452" s="154" t="s">
        <v>2615</v>
      </c>
      <c r="F3452" s="14" t="s">
        <v>4761</v>
      </c>
      <c r="G3452" s="80">
        <v>43</v>
      </c>
      <c r="H3452" s="927"/>
      <c r="I3452" s="15" t="s">
        <v>4762</v>
      </c>
      <c r="J3452" s="17" t="s">
        <v>4763</v>
      </c>
      <c r="K3452" s="945"/>
      <c r="L3452" s="943"/>
      <c r="M3452" s="943"/>
    </row>
    <row r="3453" spans="1:13" s="3" customFormat="1" ht="11.25" x14ac:dyDescent="0.25">
      <c r="A3453" s="927"/>
      <c r="B3453" s="928"/>
      <c r="C3453" s="929"/>
      <c r="D3453" s="927"/>
      <c r="E3453" s="154" t="s">
        <v>2615</v>
      </c>
      <c r="F3453" s="14" t="s">
        <v>4764</v>
      </c>
      <c r="G3453" s="80">
        <v>4</v>
      </c>
      <c r="H3453" s="927"/>
      <c r="I3453" s="15" t="s">
        <v>4762</v>
      </c>
      <c r="J3453" s="17">
        <v>0.79984</v>
      </c>
      <c r="K3453" s="945"/>
      <c r="L3453" s="943"/>
      <c r="M3453" s="943"/>
    </row>
    <row r="3454" spans="1:13" s="3" customFormat="1" ht="11.25" x14ac:dyDescent="0.25">
      <c r="A3454" s="927"/>
      <c r="B3454" s="928"/>
      <c r="C3454" s="929"/>
      <c r="D3454" s="927"/>
      <c r="E3454" s="154" t="s">
        <v>2435</v>
      </c>
      <c r="F3454" s="14" t="s">
        <v>4765</v>
      </c>
      <c r="G3454" s="80">
        <v>8</v>
      </c>
      <c r="H3454" s="927"/>
      <c r="I3454" s="15" t="s">
        <v>1876</v>
      </c>
      <c r="J3454" s="17">
        <v>8714</v>
      </c>
      <c r="K3454" s="945"/>
      <c r="L3454" s="943"/>
      <c r="M3454" s="943"/>
    </row>
    <row r="3455" spans="1:13" s="3" customFormat="1" ht="11.25" x14ac:dyDescent="0.25">
      <c r="A3455" s="927"/>
      <c r="B3455" s="928"/>
      <c r="C3455" s="929"/>
      <c r="D3455" s="927"/>
      <c r="E3455" s="154" t="s">
        <v>2435</v>
      </c>
      <c r="F3455" s="14" t="s">
        <v>2436</v>
      </c>
      <c r="G3455" s="80">
        <v>18</v>
      </c>
      <c r="H3455" s="927"/>
      <c r="I3455" s="15" t="s">
        <v>1876</v>
      </c>
      <c r="J3455" s="17">
        <v>2273</v>
      </c>
      <c r="K3455" s="945"/>
      <c r="L3455" s="943"/>
      <c r="M3455" s="943"/>
    </row>
    <row r="3456" spans="1:13" s="3" customFormat="1" ht="11.25" x14ac:dyDescent="0.25">
      <c r="A3456" s="927"/>
      <c r="B3456" s="928"/>
      <c r="C3456" s="929"/>
      <c r="D3456" s="927"/>
      <c r="E3456" s="154" t="s">
        <v>4766</v>
      </c>
      <c r="F3456" s="14" t="s">
        <v>4767</v>
      </c>
      <c r="G3456" s="80">
        <v>32</v>
      </c>
      <c r="H3456" s="927"/>
      <c r="I3456" s="15"/>
      <c r="J3456" s="17"/>
      <c r="K3456" s="945"/>
      <c r="L3456" s="943"/>
      <c r="M3456" s="943"/>
    </row>
    <row r="3457" spans="1:13" s="3" customFormat="1" ht="11.25" x14ac:dyDescent="0.25">
      <c r="A3457" s="927"/>
      <c r="B3457" s="928"/>
      <c r="C3457" s="929"/>
      <c r="D3457" s="927"/>
      <c r="E3457" s="154" t="s">
        <v>5831</v>
      </c>
      <c r="F3457" s="14" t="s">
        <v>2618</v>
      </c>
      <c r="G3457" s="80">
        <v>100</v>
      </c>
      <c r="H3457" s="927"/>
      <c r="I3457" s="15"/>
      <c r="J3457" s="17"/>
      <c r="K3457" s="945"/>
      <c r="L3457" s="943"/>
      <c r="M3457" s="943"/>
    </row>
    <row r="3458" spans="1:13" s="3" customFormat="1" ht="11.25" x14ac:dyDescent="0.25">
      <c r="A3458" s="927" t="s">
        <v>7567</v>
      </c>
      <c r="B3458" s="928" t="s">
        <v>6728</v>
      </c>
      <c r="C3458" s="929" t="s">
        <v>5831</v>
      </c>
      <c r="D3458" s="927" t="s">
        <v>1896</v>
      </c>
      <c r="E3458" s="154" t="s">
        <v>5831</v>
      </c>
      <c r="F3458" s="14" t="s">
        <v>2438</v>
      </c>
      <c r="G3458" s="80">
        <v>2</v>
      </c>
      <c r="H3458" s="927" t="s">
        <v>6682</v>
      </c>
      <c r="I3458" s="15" t="s">
        <v>2006</v>
      </c>
      <c r="J3458" s="17" t="s">
        <v>2439</v>
      </c>
      <c r="K3458" s="945">
        <v>12</v>
      </c>
      <c r="L3458" s="943"/>
      <c r="M3458" s="943"/>
    </row>
    <row r="3459" spans="1:13" s="3" customFormat="1" ht="11.25" x14ac:dyDescent="0.25">
      <c r="A3459" s="927"/>
      <c r="B3459" s="928"/>
      <c r="C3459" s="929"/>
      <c r="D3459" s="927"/>
      <c r="E3459" s="154" t="s">
        <v>4741</v>
      </c>
      <c r="F3459" s="14" t="s">
        <v>2438</v>
      </c>
      <c r="G3459" s="80">
        <v>1</v>
      </c>
      <c r="H3459" s="927"/>
      <c r="I3459" s="15" t="s">
        <v>2006</v>
      </c>
      <c r="J3459" s="17" t="s">
        <v>2439</v>
      </c>
      <c r="K3459" s="945"/>
      <c r="L3459" s="943"/>
      <c r="M3459" s="943"/>
    </row>
    <row r="3460" spans="1:13" s="3" customFormat="1" ht="11.25" x14ac:dyDescent="0.25">
      <c r="A3460" s="927"/>
      <c r="B3460" s="928"/>
      <c r="C3460" s="929"/>
      <c r="D3460" s="927"/>
      <c r="E3460" s="154" t="s">
        <v>2615</v>
      </c>
      <c r="F3460" s="14" t="s">
        <v>2438</v>
      </c>
      <c r="G3460" s="80">
        <v>1</v>
      </c>
      <c r="H3460" s="927"/>
      <c r="I3460" s="15" t="s">
        <v>2006</v>
      </c>
      <c r="J3460" s="17" t="s">
        <v>2439</v>
      </c>
      <c r="K3460" s="945"/>
      <c r="L3460" s="943"/>
      <c r="M3460" s="943"/>
    </row>
    <row r="3461" spans="1:13" s="3" customFormat="1" ht="11.25" x14ac:dyDescent="0.25">
      <c r="A3461" s="927"/>
      <c r="B3461" s="928"/>
      <c r="C3461" s="929"/>
      <c r="D3461" s="927"/>
      <c r="E3461" s="949" t="s">
        <v>5831</v>
      </c>
      <c r="F3461" s="14" t="s">
        <v>2005</v>
      </c>
      <c r="G3461" s="80">
        <v>17</v>
      </c>
      <c r="H3461" s="927"/>
      <c r="I3461" s="15" t="s">
        <v>2006</v>
      </c>
      <c r="J3461" s="17" t="s">
        <v>2440</v>
      </c>
      <c r="K3461" s="945"/>
      <c r="L3461" s="943"/>
      <c r="M3461" s="943"/>
    </row>
    <row r="3462" spans="1:13" s="3" customFormat="1" ht="11.25" x14ac:dyDescent="0.25">
      <c r="A3462" s="927"/>
      <c r="B3462" s="928"/>
      <c r="C3462" s="929"/>
      <c r="D3462" s="927"/>
      <c r="E3462" s="960"/>
      <c r="F3462" s="14" t="s">
        <v>2441</v>
      </c>
      <c r="G3462" s="80">
        <v>264</v>
      </c>
      <c r="H3462" s="927"/>
      <c r="I3462" s="15" t="s">
        <v>2006</v>
      </c>
      <c r="J3462" s="17" t="s">
        <v>2442</v>
      </c>
      <c r="K3462" s="945"/>
      <c r="L3462" s="943"/>
      <c r="M3462" s="943"/>
    </row>
    <row r="3463" spans="1:13" s="3" customFormat="1" ht="11.25" x14ac:dyDescent="0.25">
      <c r="A3463" s="927"/>
      <c r="B3463" s="928"/>
      <c r="C3463" s="929"/>
      <c r="D3463" s="927"/>
      <c r="E3463" s="950"/>
      <c r="F3463" s="14" t="s">
        <v>2443</v>
      </c>
      <c r="G3463" s="80">
        <v>62</v>
      </c>
      <c r="H3463" s="927"/>
      <c r="I3463" s="15" t="s">
        <v>2006</v>
      </c>
      <c r="J3463" s="17" t="s">
        <v>2444</v>
      </c>
      <c r="K3463" s="945"/>
      <c r="L3463" s="943"/>
      <c r="M3463" s="943"/>
    </row>
    <row r="3464" spans="1:13" s="3" customFormat="1" ht="11.25" x14ac:dyDescent="0.25">
      <c r="A3464" s="927"/>
      <c r="B3464" s="928"/>
      <c r="C3464" s="929"/>
      <c r="D3464" s="927"/>
      <c r="E3464" s="154" t="s">
        <v>4741</v>
      </c>
      <c r="F3464" s="14" t="s">
        <v>2443</v>
      </c>
      <c r="G3464" s="80">
        <v>12</v>
      </c>
      <c r="H3464" s="927"/>
      <c r="I3464" s="15" t="s">
        <v>2006</v>
      </c>
      <c r="J3464" s="17" t="s">
        <v>2444</v>
      </c>
      <c r="K3464" s="945"/>
      <c r="L3464" s="943"/>
      <c r="M3464" s="943"/>
    </row>
    <row r="3465" spans="1:13" s="3" customFormat="1" ht="11.25" x14ac:dyDescent="0.25">
      <c r="A3465" s="927"/>
      <c r="B3465" s="928"/>
      <c r="C3465" s="929"/>
      <c r="D3465" s="927"/>
      <c r="E3465" s="154" t="s">
        <v>2615</v>
      </c>
      <c r="F3465" s="14" t="s">
        <v>2443</v>
      </c>
      <c r="G3465" s="80">
        <v>27</v>
      </c>
      <c r="H3465" s="927"/>
      <c r="I3465" s="15" t="s">
        <v>2006</v>
      </c>
      <c r="J3465" s="17" t="s">
        <v>2444</v>
      </c>
      <c r="K3465" s="945"/>
      <c r="L3465" s="943"/>
      <c r="M3465" s="943"/>
    </row>
    <row r="3466" spans="1:13" s="3" customFormat="1" ht="11.25" x14ac:dyDescent="0.25">
      <c r="A3466" s="927"/>
      <c r="B3466" s="928"/>
      <c r="C3466" s="929"/>
      <c r="D3466" s="927"/>
      <c r="E3466" s="949" t="s">
        <v>5831</v>
      </c>
      <c r="F3466" s="14" t="s">
        <v>5832</v>
      </c>
      <c r="G3466" s="80">
        <v>40</v>
      </c>
      <c r="H3466" s="927"/>
      <c r="I3466" s="15" t="s">
        <v>1050</v>
      </c>
      <c r="J3466" s="17"/>
      <c r="K3466" s="945"/>
      <c r="L3466" s="943"/>
      <c r="M3466" s="943"/>
    </row>
    <row r="3467" spans="1:13" s="3" customFormat="1" ht="11.25" x14ac:dyDescent="0.25">
      <c r="A3467" s="927"/>
      <c r="B3467" s="928"/>
      <c r="C3467" s="929"/>
      <c r="D3467" s="927"/>
      <c r="E3467" s="960"/>
      <c r="F3467" s="14" t="s">
        <v>2445</v>
      </c>
      <c r="G3467" s="80">
        <v>84</v>
      </c>
      <c r="H3467" s="927"/>
      <c r="I3467" s="15" t="s">
        <v>2006</v>
      </c>
      <c r="J3467" s="17" t="s">
        <v>2446</v>
      </c>
      <c r="K3467" s="945"/>
      <c r="L3467" s="943"/>
      <c r="M3467" s="943"/>
    </row>
    <row r="3468" spans="1:13" s="3" customFormat="1" ht="11.25" x14ac:dyDescent="0.25">
      <c r="A3468" s="927"/>
      <c r="B3468" s="928"/>
      <c r="C3468" s="929"/>
      <c r="D3468" s="927"/>
      <c r="E3468" s="960"/>
      <c r="F3468" s="14" t="s">
        <v>2447</v>
      </c>
      <c r="G3468" s="80">
        <v>11</v>
      </c>
      <c r="H3468" s="927"/>
      <c r="I3468" s="15" t="s">
        <v>2006</v>
      </c>
      <c r="J3468" s="17" t="s">
        <v>2448</v>
      </c>
      <c r="K3468" s="945"/>
      <c r="L3468" s="943"/>
      <c r="M3468" s="943"/>
    </row>
    <row r="3469" spans="1:13" s="3" customFormat="1" ht="11.25" x14ac:dyDescent="0.25">
      <c r="A3469" s="927"/>
      <c r="B3469" s="928"/>
      <c r="C3469" s="929"/>
      <c r="D3469" s="927"/>
      <c r="E3469" s="960"/>
      <c r="F3469" s="14" t="s">
        <v>2449</v>
      </c>
      <c r="G3469" s="80">
        <v>4</v>
      </c>
      <c r="H3469" s="927"/>
      <c r="I3469" s="15" t="s">
        <v>2006</v>
      </c>
      <c r="J3469" s="17" t="s">
        <v>2448</v>
      </c>
      <c r="K3469" s="945"/>
      <c r="L3469" s="943"/>
      <c r="M3469" s="943"/>
    </row>
    <row r="3470" spans="1:13" s="3" customFormat="1" ht="11.25" x14ac:dyDescent="0.25">
      <c r="A3470" s="927"/>
      <c r="B3470" s="928"/>
      <c r="C3470" s="929"/>
      <c r="D3470" s="927"/>
      <c r="E3470" s="960"/>
      <c r="F3470" s="14" t="s">
        <v>2450</v>
      </c>
      <c r="G3470" s="80">
        <v>1</v>
      </c>
      <c r="H3470" s="927"/>
      <c r="I3470" s="15" t="s">
        <v>2006</v>
      </c>
      <c r="J3470" s="17" t="s">
        <v>2451</v>
      </c>
      <c r="K3470" s="945"/>
      <c r="L3470" s="943"/>
      <c r="M3470" s="943"/>
    </row>
    <row r="3471" spans="1:13" s="3" customFormat="1" ht="11.25" x14ac:dyDescent="0.25">
      <c r="A3471" s="927"/>
      <c r="B3471" s="928"/>
      <c r="C3471" s="929"/>
      <c r="D3471" s="927"/>
      <c r="E3471" s="960"/>
      <c r="F3471" s="14" t="s">
        <v>2452</v>
      </c>
      <c r="G3471" s="80">
        <v>328</v>
      </c>
      <c r="H3471" s="927"/>
      <c r="I3471" s="15" t="s">
        <v>2006</v>
      </c>
      <c r="J3471" s="17" t="s">
        <v>2453</v>
      </c>
      <c r="K3471" s="945"/>
      <c r="L3471" s="943"/>
      <c r="M3471" s="943"/>
    </row>
    <row r="3472" spans="1:13" s="3" customFormat="1" ht="11.25" x14ac:dyDescent="0.25">
      <c r="A3472" s="927"/>
      <c r="B3472" s="928"/>
      <c r="C3472" s="929"/>
      <c r="D3472" s="927"/>
      <c r="E3472" s="960"/>
      <c r="F3472" s="14" t="s">
        <v>2454</v>
      </c>
      <c r="G3472" s="80">
        <v>121</v>
      </c>
      <c r="H3472" s="927"/>
      <c r="I3472" s="15" t="s">
        <v>2006</v>
      </c>
      <c r="J3472" s="17" t="s">
        <v>2455</v>
      </c>
      <c r="K3472" s="945"/>
      <c r="L3472" s="943"/>
      <c r="M3472" s="943"/>
    </row>
    <row r="3473" spans="1:13" s="3" customFormat="1" ht="11.25" x14ac:dyDescent="0.25">
      <c r="A3473" s="927"/>
      <c r="B3473" s="928"/>
      <c r="C3473" s="929"/>
      <c r="D3473" s="927"/>
      <c r="E3473" s="960"/>
      <c r="F3473" s="14" t="s">
        <v>2454</v>
      </c>
      <c r="G3473" s="80">
        <v>12</v>
      </c>
      <c r="H3473" s="927"/>
      <c r="I3473" s="15" t="s">
        <v>2006</v>
      </c>
      <c r="J3473" s="17" t="s">
        <v>2456</v>
      </c>
      <c r="K3473" s="945"/>
      <c r="L3473" s="943"/>
      <c r="M3473" s="943"/>
    </row>
    <row r="3474" spans="1:13" s="3" customFormat="1" ht="11.25" x14ac:dyDescent="0.25">
      <c r="A3474" s="927"/>
      <c r="B3474" s="928"/>
      <c r="C3474" s="929"/>
      <c r="D3474" s="927"/>
      <c r="E3474" s="960"/>
      <c r="F3474" s="14" t="s">
        <v>2457</v>
      </c>
      <c r="G3474" s="80">
        <v>19</v>
      </c>
      <c r="H3474" s="927"/>
      <c r="I3474" s="15" t="s">
        <v>2006</v>
      </c>
      <c r="J3474" s="17" t="s">
        <v>2458</v>
      </c>
      <c r="K3474" s="945"/>
      <c r="L3474" s="943"/>
      <c r="M3474" s="943"/>
    </row>
    <row r="3475" spans="1:13" s="3" customFormat="1" ht="11.25" x14ac:dyDescent="0.25">
      <c r="A3475" s="927"/>
      <c r="B3475" s="928"/>
      <c r="C3475" s="929"/>
      <c r="D3475" s="927"/>
      <c r="E3475" s="960"/>
      <c r="F3475" s="14" t="s">
        <v>2459</v>
      </c>
      <c r="G3475" s="80">
        <v>41</v>
      </c>
      <c r="H3475" s="927"/>
      <c r="I3475" s="15" t="s">
        <v>2006</v>
      </c>
      <c r="J3475" s="17" t="s">
        <v>2460</v>
      </c>
      <c r="K3475" s="945"/>
      <c r="L3475" s="943"/>
      <c r="M3475" s="943"/>
    </row>
    <row r="3476" spans="1:13" s="3" customFormat="1" ht="11.25" x14ac:dyDescent="0.25">
      <c r="A3476" s="927"/>
      <c r="B3476" s="928"/>
      <c r="C3476" s="929"/>
      <c r="D3476" s="927"/>
      <c r="E3476" s="960"/>
      <c r="F3476" s="14" t="s">
        <v>2461</v>
      </c>
      <c r="G3476" s="80">
        <v>53</v>
      </c>
      <c r="H3476" s="927"/>
      <c r="I3476" s="15" t="s">
        <v>2006</v>
      </c>
      <c r="J3476" s="17" t="s">
        <v>2460</v>
      </c>
      <c r="K3476" s="945"/>
      <c r="L3476" s="943"/>
      <c r="M3476" s="943"/>
    </row>
    <row r="3477" spans="1:13" s="3" customFormat="1" ht="11.25" x14ac:dyDescent="0.25">
      <c r="A3477" s="927"/>
      <c r="B3477" s="928"/>
      <c r="C3477" s="929"/>
      <c r="D3477" s="927"/>
      <c r="E3477" s="960"/>
      <c r="F3477" s="14" t="s">
        <v>2462</v>
      </c>
      <c r="G3477" s="80">
        <v>101</v>
      </c>
      <c r="H3477" s="927"/>
      <c r="I3477" s="15" t="s">
        <v>2006</v>
      </c>
      <c r="J3477" s="17" t="s">
        <v>2463</v>
      </c>
      <c r="K3477" s="945"/>
      <c r="L3477" s="943"/>
      <c r="M3477" s="943"/>
    </row>
    <row r="3478" spans="1:13" s="3" customFormat="1" ht="11.25" x14ac:dyDescent="0.25">
      <c r="A3478" s="927"/>
      <c r="B3478" s="928"/>
      <c r="C3478" s="929"/>
      <c r="D3478" s="927"/>
      <c r="E3478" s="960"/>
      <c r="F3478" s="14" t="s">
        <v>2464</v>
      </c>
      <c r="G3478" s="80">
        <v>14</v>
      </c>
      <c r="H3478" s="927"/>
      <c r="I3478" s="15" t="s">
        <v>2006</v>
      </c>
      <c r="J3478" s="17" t="s">
        <v>2465</v>
      </c>
      <c r="K3478" s="945"/>
      <c r="L3478" s="943"/>
      <c r="M3478" s="943"/>
    </row>
    <row r="3479" spans="1:13" s="3" customFormat="1" ht="11.25" x14ac:dyDescent="0.25">
      <c r="A3479" s="927"/>
      <c r="B3479" s="928"/>
      <c r="C3479" s="929"/>
      <c r="D3479" s="927"/>
      <c r="E3479" s="960"/>
      <c r="F3479" s="14" t="s">
        <v>2454</v>
      </c>
      <c r="G3479" s="80">
        <v>143</v>
      </c>
      <c r="H3479" s="927"/>
      <c r="I3479" s="15" t="s">
        <v>2006</v>
      </c>
      <c r="J3479" s="17" t="s">
        <v>2466</v>
      </c>
      <c r="K3479" s="945"/>
      <c r="L3479" s="943"/>
      <c r="M3479" s="943"/>
    </row>
    <row r="3480" spans="1:13" s="3" customFormat="1" ht="11.25" x14ac:dyDescent="0.25">
      <c r="A3480" s="927"/>
      <c r="B3480" s="928"/>
      <c r="C3480" s="929"/>
      <c r="D3480" s="927"/>
      <c r="E3480" s="960"/>
      <c r="F3480" s="14" t="s">
        <v>2454</v>
      </c>
      <c r="G3480" s="80">
        <v>5</v>
      </c>
      <c r="H3480" s="927"/>
      <c r="I3480" s="15" t="s">
        <v>2006</v>
      </c>
      <c r="J3480" s="17" t="s">
        <v>2467</v>
      </c>
      <c r="K3480" s="945"/>
      <c r="L3480" s="943"/>
      <c r="M3480" s="943"/>
    </row>
    <row r="3481" spans="1:13" s="3" customFormat="1" ht="11.25" x14ac:dyDescent="0.25">
      <c r="A3481" s="927"/>
      <c r="B3481" s="928"/>
      <c r="C3481" s="929"/>
      <c r="D3481" s="927"/>
      <c r="E3481" s="950"/>
      <c r="F3481" s="14" t="s">
        <v>2457</v>
      </c>
      <c r="G3481" s="80">
        <v>25</v>
      </c>
      <c r="H3481" s="927"/>
      <c r="I3481" s="15" t="s">
        <v>2006</v>
      </c>
      <c r="J3481" s="17" t="s">
        <v>2469</v>
      </c>
      <c r="K3481" s="945"/>
      <c r="L3481" s="943"/>
      <c r="M3481" s="943"/>
    </row>
    <row r="3482" spans="1:13" s="3" customFormat="1" ht="11.25" x14ac:dyDescent="0.25">
      <c r="A3482" s="927"/>
      <c r="B3482" s="928"/>
      <c r="C3482" s="929"/>
      <c r="D3482" s="927"/>
      <c r="E3482" s="154" t="s">
        <v>4741</v>
      </c>
      <c r="F3482" s="14" t="s">
        <v>4768</v>
      </c>
      <c r="G3482" s="80">
        <v>2</v>
      </c>
      <c r="H3482" s="927"/>
      <c r="I3482" s="15" t="s">
        <v>1050</v>
      </c>
      <c r="J3482" s="17"/>
      <c r="K3482" s="945"/>
      <c r="L3482" s="943"/>
      <c r="M3482" s="943"/>
    </row>
    <row r="3483" spans="1:13" s="3" customFormat="1" ht="11.25" x14ac:dyDescent="0.25">
      <c r="A3483" s="927"/>
      <c r="B3483" s="928"/>
      <c r="C3483" s="929"/>
      <c r="D3483" s="927"/>
      <c r="E3483" s="154" t="s">
        <v>5831</v>
      </c>
      <c r="F3483" s="14" t="s">
        <v>2619</v>
      </c>
      <c r="G3483" s="80">
        <v>59</v>
      </c>
      <c r="H3483" s="927"/>
      <c r="I3483" s="15" t="s">
        <v>2006</v>
      </c>
      <c r="J3483" s="17" t="s">
        <v>2471</v>
      </c>
      <c r="K3483" s="945"/>
      <c r="L3483" s="943"/>
      <c r="M3483" s="943"/>
    </row>
    <row r="3484" spans="1:13" s="3" customFormat="1" ht="22.5" x14ac:dyDescent="0.25">
      <c r="A3484" s="154" t="s">
        <v>7568</v>
      </c>
      <c r="B3484" s="155" t="s">
        <v>6729</v>
      </c>
      <c r="C3484" s="314" t="s">
        <v>5831</v>
      </c>
      <c r="D3484" s="154" t="s">
        <v>143</v>
      </c>
      <c r="E3484" s="154" t="s">
        <v>4771</v>
      </c>
      <c r="F3484" s="19" t="s">
        <v>2475</v>
      </c>
      <c r="G3484" s="95">
        <v>4</v>
      </c>
      <c r="H3484" s="361" t="s">
        <v>6684</v>
      </c>
      <c r="I3484" s="20" t="s">
        <v>2476</v>
      </c>
      <c r="J3484" s="21" t="s">
        <v>2477</v>
      </c>
      <c r="K3484" s="168">
        <v>1</v>
      </c>
      <c r="L3484" s="833"/>
      <c r="M3484" s="866"/>
    </row>
    <row r="3485" spans="1:13" s="3" customFormat="1" ht="11.25" x14ac:dyDescent="0.25">
      <c r="A3485" s="927" t="s">
        <v>7569</v>
      </c>
      <c r="B3485" s="928" t="s">
        <v>6729</v>
      </c>
      <c r="C3485" s="929" t="s">
        <v>5831</v>
      </c>
      <c r="D3485" s="927" t="s">
        <v>154</v>
      </c>
      <c r="E3485" s="949" t="s">
        <v>4537</v>
      </c>
      <c r="F3485" s="19" t="s">
        <v>2620</v>
      </c>
      <c r="G3485" s="161">
        <v>1</v>
      </c>
      <c r="H3485" s="927" t="s">
        <v>6682</v>
      </c>
      <c r="I3485" s="22" t="s">
        <v>2621</v>
      </c>
      <c r="J3485" s="22" t="s">
        <v>2622</v>
      </c>
      <c r="K3485" s="945">
        <v>1</v>
      </c>
      <c r="L3485" s="943"/>
      <c r="M3485" s="943"/>
    </row>
    <row r="3486" spans="1:13" s="3" customFormat="1" ht="11.25" x14ac:dyDescent="0.25">
      <c r="A3486" s="927"/>
      <c r="B3486" s="928"/>
      <c r="C3486" s="929"/>
      <c r="D3486" s="927"/>
      <c r="E3486" s="960"/>
      <c r="F3486" s="19" t="s">
        <v>2623</v>
      </c>
      <c r="G3486" s="161">
        <v>1</v>
      </c>
      <c r="H3486" s="927"/>
      <c r="I3486" s="22" t="s">
        <v>2473</v>
      </c>
      <c r="J3486" s="22" t="s">
        <v>2624</v>
      </c>
      <c r="K3486" s="945"/>
      <c r="L3486" s="943"/>
      <c r="M3486" s="943"/>
    </row>
    <row r="3487" spans="1:13" s="3" customFormat="1" ht="11.25" x14ac:dyDescent="0.25">
      <c r="A3487" s="927"/>
      <c r="B3487" s="928"/>
      <c r="C3487" s="929"/>
      <c r="D3487" s="927"/>
      <c r="E3487" s="960"/>
      <c r="F3487" s="19" t="s">
        <v>2625</v>
      </c>
      <c r="G3487" s="161">
        <v>3</v>
      </c>
      <c r="H3487" s="927"/>
      <c r="I3487" s="22" t="s">
        <v>2473</v>
      </c>
      <c r="J3487" s="22" t="s">
        <v>2626</v>
      </c>
      <c r="K3487" s="945"/>
      <c r="L3487" s="943"/>
      <c r="M3487" s="943"/>
    </row>
    <row r="3488" spans="1:13" s="3" customFormat="1" ht="11.25" x14ac:dyDescent="0.25">
      <c r="A3488" s="927"/>
      <c r="B3488" s="928"/>
      <c r="C3488" s="929"/>
      <c r="D3488" s="927"/>
      <c r="E3488" s="960"/>
      <c r="F3488" s="19" t="s">
        <v>2627</v>
      </c>
      <c r="G3488" s="161">
        <v>1</v>
      </c>
      <c r="H3488" s="927"/>
      <c r="I3488" s="22" t="s">
        <v>2473</v>
      </c>
      <c r="J3488" s="22" t="s">
        <v>2628</v>
      </c>
      <c r="K3488" s="945"/>
      <c r="L3488" s="943"/>
      <c r="M3488" s="943"/>
    </row>
    <row r="3489" spans="1:13" s="3" customFormat="1" ht="11.25" x14ac:dyDescent="0.25">
      <c r="A3489" s="927"/>
      <c r="B3489" s="928"/>
      <c r="C3489" s="929"/>
      <c r="D3489" s="927"/>
      <c r="E3489" s="960"/>
      <c r="F3489" s="19" t="s">
        <v>2629</v>
      </c>
      <c r="G3489" s="161">
        <v>1</v>
      </c>
      <c r="H3489" s="927"/>
      <c r="I3489" s="22" t="s">
        <v>2473</v>
      </c>
      <c r="J3489" s="22" t="s">
        <v>2630</v>
      </c>
      <c r="K3489" s="945"/>
      <c r="L3489" s="943"/>
      <c r="M3489" s="943"/>
    </row>
    <row r="3490" spans="1:13" s="3" customFormat="1" ht="11.25" x14ac:dyDescent="0.25">
      <c r="A3490" s="927"/>
      <c r="B3490" s="928"/>
      <c r="C3490" s="929"/>
      <c r="D3490" s="927"/>
      <c r="E3490" s="960"/>
      <c r="F3490" s="19" t="s">
        <v>2631</v>
      </c>
      <c r="G3490" s="161">
        <v>1</v>
      </c>
      <c r="H3490" s="927"/>
      <c r="I3490" s="22" t="s">
        <v>2473</v>
      </c>
      <c r="J3490" s="22" t="s">
        <v>2632</v>
      </c>
      <c r="K3490" s="945"/>
      <c r="L3490" s="943"/>
      <c r="M3490" s="943"/>
    </row>
    <row r="3491" spans="1:13" s="3" customFormat="1" ht="11.25" x14ac:dyDescent="0.25">
      <c r="A3491" s="927"/>
      <c r="B3491" s="928"/>
      <c r="C3491" s="929"/>
      <c r="D3491" s="927"/>
      <c r="E3491" s="960"/>
      <c r="F3491" s="19" t="s">
        <v>2633</v>
      </c>
      <c r="G3491" s="161">
        <v>50</v>
      </c>
      <c r="H3491" s="927"/>
      <c r="I3491" s="22" t="s">
        <v>2473</v>
      </c>
      <c r="J3491" s="22" t="s">
        <v>2634</v>
      </c>
      <c r="K3491" s="945"/>
      <c r="L3491" s="943"/>
      <c r="M3491" s="943"/>
    </row>
    <row r="3492" spans="1:13" s="3" customFormat="1" ht="11.25" x14ac:dyDescent="0.25">
      <c r="A3492" s="927"/>
      <c r="B3492" s="928"/>
      <c r="C3492" s="929"/>
      <c r="D3492" s="927"/>
      <c r="E3492" s="950"/>
      <c r="F3492" s="19" t="s">
        <v>2635</v>
      </c>
      <c r="G3492" s="161">
        <v>16</v>
      </c>
      <c r="H3492" s="927"/>
      <c r="I3492" s="22" t="s">
        <v>2473</v>
      </c>
      <c r="J3492" s="22" t="s">
        <v>2636</v>
      </c>
      <c r="K3492" s="945"/>
      <c r="L3492" s="943"/>
      <c r="M3492" s="943"/>
    </row>
    <row r="3493" spans="1:13" s="3" customFormat="1" ht="11.25" x14ac:dyDescent="0.25">
      <c r="A3493" s="927"/>
      <c r="B3493" s="928"/>
      <c r="C3493" s="929"/>
      <c r="D3493" s="927"/>
      <c r="E3493" s="154" t="s">
        <v>5831</v>
      </c>
      <c r="F3493" s="19" t="s">
        <v>2472</v>
      </c>
      <c r="G3493" s="95">
        <v>22</v>
      </c>
      <c r="H3493" s="927"/>
      <c r="I3493" s="22" t="s">
        <v>2473</v>
      </c>
      <c r="J3493" s="22" t="s">
        <v>2474</v>
      </c>
      <c r="K3493" s="945"/>
      <c r="L3493" s="943"/>
      <c r="M3493" s="943"/>
    </row>
    <row r="3494" spans="1:13" s="496" customFormat="1" ht="11.25" x14ac:dyDescent="0.25">
      <c r="A3494" s="949" t="s">
        <v>9232</v>
      </c>
      <c r="B3494" s="928" t="s">
        <v>6726</v>
      </c>
      <c r="C3494" s="946" t="s">
        <v>7923</v>
      </c>
      <c r="D3494" s="1070" t="s">
        <v>9233</v>
      </c>
      <c r="E3494" s="960" t="s">
        <v>9234</v>
      </c>
      <c r="F3494" s="353" t="s">
        <v>9235</v>
      </c>
      <c r="G3494" s="494">
        <v>2</v>
      </c>
      <c r="H3494" s="1072" t="s">
        <v>6682</v>
      </c>
      <c r="I3494" s="13"/>
      <c r="J3494" s="495"/>
      <c r="K3494" s="1042"/>
      <c r="L3494" s="1045"/>
      <c r="M3494" s="1045"/>
    </row>
    <row r="3495" spans="1:13" s="496" customFormat="1" ht="15" customHeight="1" x14ac:dyDescent="0.25">
      <c r="A3495" s="960"/>
      <c r="B3495" s="1069"/>
      <c r="C3495" s="946"/>
      <c r="D3495" s="1070"/>
      <c r="E3495" s="960"/>
      <c r="F3495" s="13" t="s">
        <v>9236</v>
      </c>
      <c r="G3495" s="497">
        <v>2</v>
      </c>
      <c r="H3495" s="1072"/>
      <c r="I3495" s="13"/>
      <c r="J3495" s="495"/>
      <c r="K3495" s="1043"/>
      <c r="L3495" s="1046"/>
      <c r="M3495" s="1046"/>
    </row>
    <row r="3496" spans="1:13" s="496" customFormat="1" ht="15" customHeight="1" x14ac:dyDescent="0.25">
      <c r="A3496" s="960"/>
      <c r="B3496" s="1069"/>
      <c r="C3496" s="946"/>
      <c r="D3496" s="1070"/>
      <c r="E3496" s="960"/>
      <c r="F3496" s="13" t="s">
        <v>9237</v>
      </c>
      <c r="G3496" s="497">
        <v>2</v>
      </c>
      <c r="H3496" s="1072"/>
      <c r="I3496" s="13"/>
      <c r="J3496" s="495"/>
      <c r="K3496" s="1043"/>
      <c r="L3496" s="1046"/>
      <c r="M3496" s="1046"/>
    </row>
    <row r="3497" spans="1:13" s="496" customFormat="1" ht="15" customHeight="1" x14ac:dyDescent="0.25">
      <c r="A3497" s="960"/>
      <c r="B3497" s="1069"/>
      <c r="C3497" s="946"/>
      <c r="D3497" s="1070"/>
      <c r="E3497" s="960"/>
      <c r="F3497" s="13" t="s">
        <v>9238</v>
      </c>
      <c r="G3497" s="497">
        <v>2</v>
      </c>
      <c r="H3497" s="1072"/>
      <c r="I3497" s="13"/>
      <c r="J3497" s="495"/>
      <c r="K3497" s="1043"/>
      <c r="L3497" s="1046"/>
      <c r="M3497" s="1046"/>
    </row>
    <row r="3498" spans="1:13" s="496" customFormat="1" ht="15" customHeight="1" x14ac:dyDescent="0.25">
      <c r="A3498" s="960"/>
      <c r="B3498" s="1069"/>
      <c r="C3498" s="946"/>
      <c r="D3498" s="1070"/>
      <c r="E3498" s="960"/>
      <c r="F3498" s="13" t="s">
        <v>9239</v>
      </c>
      <c r="G3498" s="497">
        <v>1</v>
      </c>
      <c r="H3498" s="1072"/>
      <c r="I3498" s="13"/>
      <c r="J3498" s="495"/>
      <c r="K3498" s="1043"/>
      <c r="L3498" s="1046"/>
      <c r="M3498" s="1046"/>
    </row>
    <row r="3499" spans="1:13" s="496" customFormat="1" ht="15" customHeight="1" x14ac:dyDescent="0.25">
      <c r="A3499" s="960"/>
      <c r="B3499" s="1069"/>
      <c r="C3499" s="946"/>
      <c r="D3499" s="1070"/>
      <c r="E3499" s="960"/>
      <c r="F3499" s="13" t="s">
        <v>9240</v>
      </c>
      <c r="G3499" s="497">
        <v>1</v>
      </c>
      <c r="H3499" s="1072"/>
      <c r="I3499" s="13"/>
      <c r="J3499" s="495"/>
      <c r="K3499" s="1043"/>
      <c r="L3499" s="1046"/>
      <c r="M3499" s="1046"/>
    </row>
    <row r="3500" spans="1:13" s="496" customFormat="1" ht="15" customHeight="1" x14ac:dyDescent="0.25">
      <c r="A3500" s="960"/>
      <c r="B3500" s="1069"/>
      <c r="C3500" s="946"/>
      <c r="D3500" s="1070"/>
      <c r="E3500" s="960"/>
      <c r="F3500" s="13" t="s">
        <v>9241</v>
      </c>
      <c r="G3500" s="497">
        <v>2</v>
      </c>
      <c r="H3500" s="1072"/>
      <c r="I3500" s="13"/>
      <c r="J3500" s="495"/>
      <c r="K3500" s="1043"/>
      <c r="L3500" s="1046"/>
      <c r="M3500" s="1046"/>
    </row>
    <row r="3501" spans="1:13" s="496" customFormat="1" ht="15" customHeight="1" x14ac:dyDescent="0.25">
      <c r="A3501" s="960"/>
      <c r="B3501" s="1069"/>
      <c r="C3501" s="946"/>
      <c r="D3501" s="1070"/>
      <c r="E3501" s="960"/>
      <c r="F3501" s="13" t="s">
        <v>9242</v>
      </c>
      <c r="G3501" s="497">
        <v>1</v>
      </c>
      <c r="H3501" s="1072"/>
      <c r="I3501" s="13"/>
      <c r="J3501" s="495"/>
      <c r="K3501" s="1043"/>
      <c r="L3501" s="1046"/>
      <c r="M3501" s="1046"/>
    </row>
    <row r="3502" spans="1:13" s="496" customFormat="1" ht="15" customHeight="1" x14ac:dyDescent="0.25">
      <c r="A3502" s="960"/>
      <c r="B3502" s="1069"/>
      <c r="C3502" s="946"/>
      <c r="D3502" s="1070"/>
      <c r="E3502" s="960"/>
      <c r="F3502" s="13" t="s">
        <v>9243</v>
      </c>
      <c r="G3502" s="497">
        <v>1</v>
      </c>
      <c r="H3502" s="1072"/>
      <c r="I3502" s="13"/>
      <c r="J3502" s="495"/>
      <c r="K3502" s="1043"/>
      <c r="L3502" s="1046"/>
      <c r="M3502" s="1046"/>
    </row>
    <row r="3503" spans="1:13" s="496" customFormat="1" ht="15" customHeight="1" x14ac:dyDescent="0.25">
      <c r="A3503" s="960"/>
      <c r="B3503" s="1069"/>
      <c r="C3503" s="946"/>
      <c r="D3503" s="1070"/>
      <c r="E3503" s="960"/>
      <c r="F3503" s="13" t="s">
        <v>9244</v>
      </c>
      <c r="G3503" s="497">
        <v>2</v>
      </c>
      <c r="H3503" s="1072"/>
      <c r="I3503" s="13"/>
      <c r="J3503" s="495"/>
      <c r="K3503" s="1043"/>
      <c r="L3503" s="1046"/>
      <c r="M3503" s="1046"/>
    </row>
    <row r="3504" spans="1:13" s="496" customFormat="1" ht="15" customHeight="1" x14ac:dyDescent="0.25">
      <c r="A3504" s="960"/>
      <c r="B3504" s="1069"/>
      <c r="C3504" s="946"/>
      <c r="D3504" s="1070"/>
      <c r="E3504" s="960"/>
      <c r="F3504" s="13" t="s">
        <v>9245</v>
      </c>
      <c r="G3504" s="497">
        <v>2</v>
      </c>
      <c r="H3504" s="1072"/>
      <c r="I3504" s="13"/>
      <c r="J3504" s="495"/>
      <c r="K3504" s="1043"/>
      <c r="L3504" s="1046"/>
      <c r="M3504" s="1046"/>
    </row>
    <row r="3505" spans="1:13" s="496" customFormat="1" ht="22.5" x14ac:dyDescent="0.25">
      <c r="A3505" s="960"/>
      <c r="B3505" s="1069"/>
      <c r="C3505" s="946"/>
      <c r="D3505" s="1070"/>
      <c r="E3505" s="960"/>
      <c r="F3505" s="13" t="s">
        <v>9246</v>
      </c>
      <c r="G3505" s="497">
        <v>1</v>
      </c>
      <c r="H3505" s="1072"/>
      <c r="I3505" s="13"/>
      <c r="J3505" s="495"/>
      <c r="K3505" s="1043"/>
      <c r="L3505" s="1046"/>
      <c r="M3505" s="1046"/>
    </row>
    <row r="3506" spans="1:13" s="496" customFormat="1" ht="15" customHeight="1" x14ac:dyDescent="0.25">
      <c r="A3506" s="960"/>
      <c r="B3506" s="1069"/>
      <c r="C3506" s="946"/>
      <c r="D3506" s="1070"/>
      <c r="E3506" s="960"/>
      <c r="F3506" s="48" t="s">
        <v>9247</v>
      </c>
      <c r="G3506" s="497">
        <v>1</v>
      </c>
      <c r="H3506" s="1072"/>
      <c r="I3506" s="13"/>
      <c r="J3506" s="495"/>
      <c r="K3506" s="1043"/>
      <c r="L3506" s="1046"/>
      <c r="M3506" s="1046"/>
    </row>
    <row r="3507" spans="1:13" s="496" customFormat="1" ht="15" customHeight="1" x14ac:dyDescent="0.25">
      <c r="A3507" s="960"/>
      <c r="B3507" s="1069"/>
      <c r="C3507" s="946"/>
      <c r="D3507" s="1070"/>
      <c r="E3507" s="960"/>
      <c r="F3507" s="13" t="s">
        <v>9248</v>
      </c>
      <c r="G3507" s="497">
        <v>1</v>
      </c>
      <c r="H3507" s="1072"/>
      <c r="I3507" s="13"/>
      <c r="J3507" s="495"/>
      <c r="K3507" s="1043"/>
      <c r="L3507" s="1046"/>
      <c r="M3507" s="1046"/>
    </row>
    <row r="3508" spans="1:13" s="496" customFormat="1" ht="15" customHeight="1" x14ac:dyDescent="0.25">
      <c r="A3508" s="960"/>
      <c r="B3508" s="1069"/>
      <c r="C3508" s="946"/>
      <c r="D3508" s="1070"/>
      <c r="E3508" s="960"/>
      <c r="F3508" s="13" t="s">
        <v>9249</v>
      </c>
      <c r="G3508" s="497">
        <v>1</v>
      </c>
      <c r="H3508" s="1072"/>
      <c r="I3508" s="13"/>
      <c r="J3508" s="495"/>
      <c r="K3508" s="1043"/>
      <c r="L3508" s="1046"/>
      <c r="M3508" s="1046"/>
    </row>
    <row r="3509" spans="1:13" s="496" customFormat="1" ht="15" customHeight="1" x14ac:dyDescent="0.25">
      <c r="A3509" s="960"/>
      <c r="B3509" s="1069"/>
      <c r="C3509" s="946"/>
      <c r="D3509" s="1070"/>
      <c r="E3509" s="960"/>
      <c r="F3509" s="13" t="s">
        <v>9250</v>
      </c>
      <c r="G3509" s="498">
        <v>72</v>
      </c>
      <c r="H3509" s="1072"/>
      <c r="I3509" s="13"/>
      <c r="J3509" s="495"/>
      <c r="K3509" s="1043"/>
      <c r="L3509" s="1046"/>
      <c r="M3509" s="1046"/>
    </row>
    <row r="3510" spans="1:13" s="496" customFormat="1" ht="15" customHeight="1" x14ac:dyDescent="0.25">
      <c r="A3510" s="960"/>
      <c r="B3510" s="1069"/>
      <c r="C3510" s="946"/>
      <c r="D3510" s="1070"/>
      <c r="E3510" s="960"/>
      <c r="F3510" s="13" t="s">
        <v>9251</v>
      </c>
      <c r="G3510" s="498">
        <v>100</v>
      </c>
      <c r="H3510" s="1072"/>
      <c r="I3510" s="13"/>
      <c r="J3510" s="495"/>
      <c r="K3510" s="1043"/>
      <c r="L3510" s="1046"/>
      <c r="M3510" s="1046"/>
    </row>
    <row r="3511" spans="1:13" s="496" customFormat="1" ht="15" customHeight="1" x14ac:dyDescent="0.25">
      <c r="A3511" s="960"/>
      <c r="B3511" s="1069"/>
      <c r="C3511" s="946"/>
      <c r="D3511" s="1070"/>
      <c r="E3511" s="960"/>
      <c r="F3511" s="13" t="s">
        <v>9252</v>
      </c>
      <c r="G3511" s="497">
        <v>1</v>
      </c>
      <c r="H3511" s="1072"/>
      <c r="I3511" s="13"/>
      <c r="J3511" s="495"/>
      <c r="K3511" s="1043"/>
      <c r="L3511" s="1046"/>
      <c r="M3511" s="1046"/>
    </row>
    <row r="3512" spans="1:13" s="496" customFormat="1" ht="39" customHeight="1" x14ac:dyDescent="0.25">
      <c r="A3512" s="950"/>
      <c r="B3512" s="1069"/>
      <c r="C3512" s="946"/>
      <c r="D3512" s="1071"/>
      <c r="E3512" s="950"/>
      <c r="F3512" s="13" t="s">
        <v>9253</v>
      </c>
      <c r="G3512" s="499">
        <v>1</v>
      </c>
      <c r="H3512" s="1073"/>
      <c r="I3512" s="13"/>
      <c r="J3512" s="495"/>
      <c r="K3512" s="1044"/>
      <c r="L3512" s="1047"/>
      <c r="M3512" s="1047"/>
    </row>
    <row r="3513" spans="1:13" s="496" customFormat="1" ht="11.25" x14ac:dyDescent="0.25">
      <c r="A3513" s="949" t="s">
        <v>9254</v>
      </c>
      <c r="B3513" s="1074" t="s">
        <v>6726</v>
      </c>
      <c r="C3513" s="1075" t="s">
        <v>7923</v>
      </c>
      <c r="D3513" s="1076" t="s">
        <v>9255</v>
      </c>
      <c r="E3513" s="1078" t="s">
        <v>9256</v>
      </c>
      <c r="F3513" s="13" t="s">
        <v>9255</v>
      </c>
      <c r="G3513" s="500">
        <v>2</v>
      </c>
      <c r="H3513" s="1076" t="s">
        <v>6682</v>
      </c>
      <c r="I3513" s="13"/>
      <c r="J3513" s="495"/>
      <c r="K3513" s="949"/>
      <c r="L3513" s="941"/>
      <c r="M3513" s="941"/>
    </row>
    <row r="3514" spans="1:13" s="496" customFormat="1" ht="15" customHeight="1" x14ac:dyDescent="0.25">
      <c r="A3514" s="1029"/>
      <c r="B3514" s="1074"/>
      <c r="C3514" s="1075"/>
      <c r="D3514" s="1077"/>
      <c r="E3514" s="1029"/>
      <c r="F3514" s="501" t="s">
        <v>9236</v>
      </c>
      <c r="G3514" s="502">
        <v>2</v>
      </c>
      <c r="H3514" s="1072"/>
      <c r="I3514" s="13"/>
      <c r="J3514" s="495"/>
      <c r="K3514" s="1029"/>
      <c r="L3514" s="1031"/>
      <c r="M3514" s="1031"/>
    </row>
    <row r="3515" spans="1:13" s="496" customFormat="1" ht="15" customHeight="1" x14ac:dyDescent="0.25">
      <c r="A3515" s="1029"/>
      <c r="B3515" s="1074"/>
      <c r="C3515" s="1075"/>
      <c r="D3515" s="1077"/>
      <c r="E3515" s="1029"/>
      <c r="F3515" s="501" t="s">
        <v>9237</v>
      </c>
      <c r="G3515" s="502">
        <v>2</v>
      </c>
      <c r="H3515" s="1072"/>
      <c r="I3515" s="13"/>
      <c r="J3515" s="495"/>
      <c r="K3515" s="1029"/>
      <c r="L3515" s="1031"/>
      <c r="M3515" s="1031"/>
    </row>
    <row r="3516" spans="1:13" s="496" customFormat="1" ht="15" customHeight="1" x14ac:dyDescent="0.25">
      <c r="A3516" s="1029"/>
      <c r="B3516" s="1074"/>
      <c r="C3516" s="1075"/>
      <c r="D3516" s="1077"/>
      <c r="E3516" s="1029"/>
      <c r="F3516" s="501" t="s">
        <v>9238</v>
      </c>
      <c r="G3516" s="502">
        <v>2</v>
      </c>
      <c r="H3516" s="1072"/>
      <c r="I3516" s="17"/>
      <c r="J3516" s="503"/>
      <c r="K3516" s="1029"/>
      <c r="L3516" s="1031"/>
      <c r="M3516" s="1031"/>
    </row>
    <row r="3517" spans="1:13" s="496" customFormat="1" ht="15" customHeight="1" x14ac:dyDescent="0.25">
      <c r="A3517" s="1029"/>
      <c r="B3517" s="1074"/>
      <c r="C3517" s="1075"/>
      <c r="D3517" s="1077"/>
      <c r="E3517" s="1029"/>
      <c r="F3517" s="501" t="s">
        <v>9239</v>
      </c>
      <c r="G3517" s="502">
        <v>1</v>
      </c>
      <c r="H3517" s="1072"/>
      <c r="I3517" s="17"/>
      <c r="J3517" s="503"/>
      <c r="K3517" s="1029"/>
      <c r="L3517" s="1031"/>
      <c r="M3517" s="1031"/>
    </row>
    <row r="3518" spans="1:13" s="496" customFormat="1" ht="15" customHeight="1" x14ac:dyDescent="0.25">
      <c r="A3518" s="1029"/>
      <c r="B3518" s="1074"/>
      <c r="C3518" s="1075"/>
      <c r="D3518" s="1077"/>
      <c r="E3518" s="1029"/>
      <c r="F3518" s="501" t="s">
        <v>9240</v>
      </c>
      <c r="G3518" s="502">
        <v>1</v>
      </c>
      <c r="H3518" s="1072"/>
      <c r="I3518" s="17"/>
      <c r="J3518" s="503"/>
      <c r="K3518" s="1029"/>
      <c r="L3518" s="1031"/>
      <c r="M3518" s="1031"/>
    </row>
    <row r="3519" spans="1:13" s="496" customFormat="1" ht="15" customHeight="1" x14ac:dyDescent="0.25">
      <c r="A3519" s="1029"/>
      <c r="B3519" s="1074"/>
      <c r="C3519" s="1075"/>
      <c r="D3519" s="1077"/>
      <c r="E3519" s="1029"/>
      <c r="F3519" s="501" t="s">
        <v>9241</v>
      </c>
      <c r="G3519" s="502">
        <v>2</v>
      </c>
      <c r="H3519" s="1072"/>
      <c r="I3519" s="17"/>
      <c r="J3519" s="503"/>
      <c r="K3519" s="1029"/>
      <c r="L3519" s="1031"/>
      <c r="M3519" s="1031"/>
    </row>
    <row r="3520" spans="1:13" s="496" customFormat="1" ht="15" customHeight="1" x14ac:dyDescent="0.25">
      <c r="A3520" s="1029"/>
      <c r="B3520" s="1074"/>
      <c r="C3520" s="1075"/>
      <c r="D3520" s="1077"/>
      <c r="E3520" s="1029"/>
      <c r="F3520" s="501" t="s">
        <v>9243</v>
      </c>
      <c r="G3520" s="502">
        <v>1</v>
      </c>
      <c r="H3520" s="1072"/>
      <c r="I3520" s="17"/>
      <c r="J3520" s="503"/>
      <c r="K3520" s="1029"/>
      <c r="L3520" s="1031"/>
      <c r="M3520" s="1031"/>
    </row>
    <row r="3521" spans="1:13" s="496" customFormat="1" ht="15" customHeight="1" x14ac:dyDescent="0.25">
      <c r="A3521" s="1029"/>
      <c r="B3521" s="1074"/>
      <c r="C3521" s="1075"/>
      <c r="D3521" s="1077"/>
      <c r="E3521" s="1029"/>
      <c r="F3521" s="501" t="s">
        <v>9244</v>
      </c>
      <c r="G3521" s="502">
        <v>2</v>
      </c>
      <c r="H3521" s="1072"/>
      <c r="I3521" s="17"/>
      <c r="J3521" s="503"/>
      <c r="K3521" s="1029"/>
      <c r="L3521" s="1031"/>
      <c r="M3521" s="1031"/>
    </row>
    <row r="3522" spans="1:13" s="496" customFormat="1" ht="15" customHeight="1" x14ac:dyDescent="0.25">
      <c r="A3522" s="1029"/>
      <c r="B3522" s="1074"/>
      <c r="C3522" s="1075"/>
      <c r="D3522" s="1077"/>
      <c r="E3522" s="1029"/>
      <c r="F3522" s="501" t="s">
        <v>9245</v>
      </c>
      <c r="G3522" s="502">
        <v>2</v>
      </c>
      <c r="H3522" s="1072"/>
      <c r="I3522" s="17"/>
      <c r="J3522" s="503"/>
      <c r="K3522" s="1029"/>
      <c r="L3522" s="1031"/>
      <c r="M3522" s="1031"/>
    </row>
    <row r="3523" spans="1:13" s="496" customFormat="1" ht="22.5" x14ac:dyDescent="0.25">
      <c r="A3523" s="1029"/>
      <c r="B3523" s="1074"/>
      <c r="C3523" s="1075"/>
      <c r="D3523" s="1077"/>
      <c r="E3523" s="1029"/>
      <c r="F3523" s="501" t="s">
        <v>9246</v>
      </c>
      <c r="G3523" s="502">
        <v>1</v>
      </c>
      <c r="H3523" s="1072"/>
      <c r="I3523" s="17"/>
      <c r="J3523" s="503"/>
      <c r="K3523" s="1029"/>
      <c r="L3523" s="1031"/>
      <c r="M3523" s="1031"/>
    </row>
    <row r="3524" spans="1:13" s="496" customFormat="1" ht="15" customHeight="1" x14ac:dyDescent="0.25">
      <c r="A3524" s="1029"/>
      <c r="B3524" s="1074"/>
      <c r="C3524" s="1075"/>
      <c r="D3524" s="1077"/>
      <c r="E3524" s="1029"/>
      <c r="F3524" s="13" t="s">
        <v>9247</v>
      </c>
      <c r="G3524" s="502">
        <v>1</v>
      </c>
      <c r="H3524" s="1072"/>
      <c r="I3524" s="17"/>
      <c r="J3524" s="503"/>
      <c r="K3524" s="1029"/>
      <c r="L3524" s="1031"/>
      <c r="M3524" s="1031"/>
    </row>
    <row r="3525" spans="1:13" s="496" customFormat="1" ht="15" customHeight="1" x14ac:dyDescent="0.25">
      <c r="A3525" s="1029"/>
      <c r="B3525" s="1074"/>
      <c r="C3525" s="1075"/>
      <c r="D3525" s="1077"/>
      <c r="E3525" s="1029"/>
      <c r="F3525" s="501" t="s">
        <v>9257</v>
      </c>
      <c r="G3525" s="502">
        <v>1</v>
      </c>
      <c r="H3525" s="1072"/>
      <c r="I3525" s="17"/>
      <c r="J3525" s="503"/>
      <c r="K3525" s="1029"/>
      <c r="L3525" s="1031"/>
      <c r="M3525" s="1031"/>
    </row>
    <row r="3526" spans="1:13" s="496" customFormat="1" ht="15" customHeight="1" x14ac:dyDescent="0.25">
      <c r="A3526" s="1029"/>
      <c r="B3526" s="1074"/>
      <c r="C3526" s="1075"/>
      <c r="D3526" s="1077"/>
      <c r="E3526" s="1029"/>
      <c r="F3526" s="501" t="s">
        <v>9249</v>
      </c>
      <c r="G3526" s="502">
        <v>1</v>
      </c>
      <c r="H3526" s="1072"/>
      <c r="I3526" s="17"/>
      <c r="J3526" s="503"/>
      <c r="K3526" s="1029"/>
      <c r="L3526" s="1031"/>
      <c r="M3526" s="1031"/>
    </row>
    <row r="3527" spans="1:13" s="496" customFormat="1" ht="15" customHeight="1" x14ac:dyDescent="0.25">
      <c r="A3527" s="1029"/>
      <c r="B3527" s="1074"/>
      <c r="C3527" s="1075"/>
      <c r="D3527" s="1077"/>
      <c r="E3527" s="1029"/>
      <c r="F3527" s="501" t="s">
        <v>9250</v>
      </c>
      <c r="G3527" s="504">
        <v>72</v>
      </c>
      <c r="H3527" s="1072"/>
      <c r="I3527" s="17"/>
      <c r="J3527" s="503"/>
      <c r="K3527" s="1029"/>
      <c r="L3527" s="1031"/>
      <c r="M3527" s="1031"/>
    </row>
    <row r="3528" spans="1:13" s="496" customFormat="1" ht="15" customHeight="1" x14ac:dyDescent="0.25">
      <c r="A3528" s="1029"/>
      <c r="B3528" s="1074"/>
      <c r="C3528" s="1075"/>
      <c r="D3528" s="1077"/>
      <c r="E3528" s="1029"/>
      <c r="F3528" s="501" t="s">
        <v>9251</v>
      </c>
      <c r="G3528" s="504">
        <v>100</v>
      </c>
      <c r="H3528" s="1072"/>
      <c r="I3528" s="17"/>
      <c r="J3528" s="503"/>
      <c r="K3528" s="1029"/>
      <c r="L3528" s="1031"/>
      <c r="M3528" s="1031"/>
    </row>
    <row r="3529" spans="1:13" s="496" customFormat="1" ht="15" customHeight="1" x14ac:dyDescent="0.25">
      <c r="A3529" s="1029"/>
      <c r="B3529" s="1074"/>
      <c r="C3529" s="1075"/>
      <c r="D3529" s="1077"/>
      <c r="E3529" s="1029"/>
      <c r="F3529" s="501" t="s">
        <v>9252</v>
      </c>
      <c r="G3529" s="505">
        <v>1</v>
      </c>
      <c r="H3529" s="1072"/>
      <c r="I3529" s="17"/>
      <c r="J3529" s="503"/>
      <c r="K3529" s="1029"/>
      <c r="L3529" s="1031"/>
      <c r="M3529" s="1031"/>
    </row>
    <row r="3530" spans="1:13" s="496" customFormat="1" ht="22.5" x14ac:dyDescent="0.25">
      <c r="A3530" s="1030"/>
      <c r="B3530" s="1074"/>
      <c r="C3530" s="1075"/>
      <c r="D3530" s="506"/>
      <c r="E3530" s="540"/>
      <c r="F3530" s="501" t="s">
        <v>9253</v>
      </c>
      <c r="G3530" s="505"/>
      <c r="H3530" s="507"/>
      <c r="I3530" s="508"/>
      <c r="J3530" s="503"/>
      <c r="K3530" s="1030"/>
      <c r="L3530" s="1032"/>
      <c r="M3530" s="1032"/>
    </row>
    <row r="3531" spans="1:13" s="496" customFormat="1" ht="13.5" customHeight="1" x14ac:dyDescent="0.25">
      <c r="A3531" s="927" t="s">
        <v>9258</v>
      </c>
      <c r="B3531" s="928" t="s">
        <v>6235</v>
      </c>
      <c r="C3531" s="965" t="s">
        <v>7923</v>
      </c>
      <c r="D3531" s="1080" t="s">
        <v>9259</v>
      </c>
      <c r="E3531" s="1082" t="s">
        <v>9260</v>
      </c>
      <c r="F3531" s="510" t="s">
        <v>9261</v>
      </c>
      <c r="G3531" s="497">
        <v>1</v>
      </c>
      <c r="H3531" s="1048" t="s">
        <v>6682</v>
      </c>
      <c r="I3531" s="48"/>
      <c r="J3531" s="477"/>
      <c r="K3531" s="927"/>
      <c r="L3531" s="943"/>
      <c r="M3531" s="943"/>
    </row>
    <row r="3532" spans="1:13" s="496" customFormat="1" ht="13.5" customHeight="1" x14ac:dyDescent="0.25">
      <c r="A3532" s="1041"/>
      <c r="B3532" s="1069"/>
      <c r="C3532" s="1079"/>
      <c r="D3532" s="1081"/>
      <c r="E3532" s="1029"/>
      <c r="F3532" s="510" t="s">
        <v>9262</v>
      </c>
      <c r="G3532" s="497">
        <v>1</v>
      </c>
      <c r="H3532" s="1077"/>
      <c r="I3532" s="48"/>
      <c r="J3532" s="477"/>
      <c r="K3532" s="1041"/>
      <c r="L3532" s="1034"/>
      <c r="M3532" s="1034"/>
    </row>
    <row r="3533" spans="1:13" s="496" customFormat="1" ht="13.5" customHeight="1" x14ac:dyDescent="0.25">
      <c r="A3533" s="1041"/>
      <c r="B3533" s="1069"/>
      <c r="C3533" s="1079"/>
      <c r="D3533" s="1081"/>
      <c r="E3533" s="1029"/>
      <c r="F3533" s="510" t="s">
        <v>9263</v>
      </c>
      <c r="G3533" s="497">
        <v>1</v>
      </c>
      <c r="H3533" s="1077"/>
      <c r="I3533" s="48"/>
      <c r="J3533" s="477"/>
      <c r="K3533" s="1041"/>
      <c r="L3533" s="1034"/>
      <c r="M3533" s="1034"/>
    </row>
    <row r="3534" spans="1:13" s="496" customFormat="1" ht="13.5" customHeight="1" x14ac:dyDescent="0.25">
      <c r="A3534" s="1041"/>
      <c r="B3534" s="1069"/>
      <c r="C3534" s="1079"/>
      <c r="D3534" s="1081"/>
      <c r="E3534" s="1029"/>
      <c r="F3534" s="510" t="s">
        <v>9264</v>
      </c>
      <c r="G3534" s="497">
        <v>1</v>
      </c>
      <c r="H3534" s="1077"/>
      <c r="I3534" s="48"/>
      <c r="J3534" s="477"/>
      <c r="K3534" s="1041"/>
      <c r="L3534" s="1034"/>
      <c r="M3534" s="1034"/>
    </row>
    <row r="3535" spans="1:13" s="496" customFormat="1" ht="13.5" customHeight="1" x14ac:dyDescent="0.25">
      <c r="A3535" s="1041"/>
      <c r="B3535" s="1069"/>
      <c r="C3535" s="1079"/>
      <c r="D3535" s="1081"/>
      <c r="E3535" s="1030"/>
      <c r="F3535" s="510" t="s">
        <v>9265</v>
      </c>
      <c r="G3535" s="497">
        <v>1</v>
      </c>
      <c r="H3535" s="1050"/>
      <c r="I3535" s="48"/>
      <c r="J3535" s="477"/>
      <c r="K3535" s="1041"/>
      <c r="L3535" s="1034"/>
      <c r="M3535" s="1034"/>
    </row>
    <row r="3536" spans="1:13" s="496" customFormat="1" ht="13.5" customHeight="1" x14ac:dyDescent="0.25">
      <c r="A3536" s="927" t="s">
        <v>9266</v>
      </c>
      <c r="B3536" s="928" t="s">
        <v>6235</v>
      </c>
      <c r="C3536" s="965" t="s">
        <v>7923</v>
      </c>
      <c r="D3536" s="1083" t="s">
        <v>9259</v>
      </c>
      <c r="E3536" s="1035" t="s">
        <v>9267</v>
      </c>
      <c r="F3536" s="510" t="s">
        <v>9268</v>
      </c>
      <c r="G3536" s="497">
        <v>1</v>
      </c>
      <c r="H3536" s="1084" t="s">
        <v>6682</v>
      </c>
      <c r="I3536" s="48"/>
      <c r="J3536" s="477"/>
      <c r="K3536" s="927"/>
      <c r="L3536" s="943"/>
      <c r="M3536" s="943"/>
    </row>
    <row r="3537" spans="1:13" s="496" customFormat="1" ht="13.5" customHeight="1" x14ac:dyDescent="0.25">
      <c r="A3537" s="1041"/>
      <c r="B3537" s="1069"/>
      <c r="C3537" s="965"/>
      <c r="D3537" s="1083"/>
      <c r="E3537" s="1029"/>
      <c r="F3537" s="510" t="s">
        <v>9269</v>
      </c>
      <c r="G3537" s="497">
        <v>1</v>
      </c>
      <c r="H3537" s="1070"/>
      <c r="I3537" s="48"/>
      <c r="J3537" s="477"/>
      <c r="K3537" s="1041"/>
      <c r="L3537" s="1034"/>
      <c r="M3537" s="1034"/>
    </row>
    <row r="3538" spans="1:13" s="496" customFormat="1" ht="13.5" customHeight="1" x14ac:dyDescent="0.25">
      <c r="A3538" s="1041"/>
      <c r="B3538" s="1069"/>
      <c r="C3538" s="965"/>
      <c r="D3538" s="1083"/>
      <c r="E3538" s="1029"/>
      <c r="F3538" s="510" t="s">
        <v>9270</v>
      </c>
      <c r="G3538" s="497">
        <v>1</v>
      </c>
      <c r="H3538" s="1070"/>
      <c r="I3538" s="48"/>
      <c r="J3538" s="477"/>
      <c r="K3538" s="1041"/>
      <c r="L3538" s="1034"/>
      <c r="M3538" s="1034"/>
    </row>
    <row r="3539" spans="1:13" s="496" customFormat="1" ht="13.5" customHeight="1" x14ac:dyDescent="0.25">
      <c r="A3539" s="1041"/>
      <c r="B3539" s="1069"/>
      <c r="C3539" s="965"/>
      <c r="D3539" s="1083"/>
      <c r="E3539" s="1029"/>
      <c r="F3539" s="510" t="s">
        <v>9271</v>
      </c>
      <c r="G3539" s="497">
        <v>1</v>
      </c>
      <c r="H3539" s="1070"/>
      <c r="I3539" s="48"/>
      <c r="J3539" s="477"/>
      <c r="K3539" s="1041"/>
      <c r="L3539" s="1034"/>
      <c r="M3539" s="1034"/>
    </row>
    <row r="3540" spans="1:13" s="496" customFormat="1" ht="13.5" customHeight="1" x14ac:dyDescent="0.25">
      <c r="A3540" s="1041"/>
      <c r="B3540" s="1069"/>
      <c r="C3540" s="965"/>
      <c r="D3540" s="1083"/>
      <c r="E3540" s="1030"/>
      <c r="F3540" s="510" t="s">
        <v>9272</v>
      </c>
      <c r="G3540" s="497">
        <v>1</v>
      </c>
      <c r="H3540" s="1071"/>
      <c r="I3540" s="48"/>
      <c r="J3540" s="477"/>
      <c r="K3540" s="1041"/>
      <c r="L3540" s="1034"/>
      <c r="M3540" s="1034"/>
    </row>
    <row r="3541" spans="1:13" s="496" customFormat="1" ht="13.5" customHeight="1" x14ac:dyDescent="0.25">
      <c r="A3541" s="927" t="s">
        <v>9273</v>
      </c>
      <c r="B3541" s="928" t="s">
        <v>9274</v>
      </c>
      <c r="C3541" s="965" t="s">
        <v>7923</v>
      </c>
      <c r="D3541" s="1083" t="s">
        <v>9275</v>
      </c>
      <c r="E3541" s="1039" t="s">
        <v>9276</v>
      </c>
      <c r="F3541" s="510" t="s">
        <v>9277</v>
      </c>
      <c r="G3541" s="497">
        <v>1</v>
      </c>
      <c r="H3541" s="1084" t="s">
        <v>6682</v>
      </c>
      <c r="I3541" s="48"/>
      <c r="J3541" s="477"/>
      <c r="K3541" s="927"/>
      <c r="L3541" s="943"/>
      <c r="M3541" s="943"/>
    </row>
    <row r="3542" spans="1:13" s="496" customFormat="1" ht="13.5" customHeight="1" x14ac:dyDescent="0.25">
      <c r="A3542" s="1041"/>
      <c r="B3542" s="1069"/>
      <c r="C3542" s="965"/>
      <c r="D3542" s="1083"/>
      <c r="E3542" s="1039"/>
      <c r="F3542" s="510" t="s">
        <v>9278</v>
      </c>
      <c r="G3542" s="497">
        <v>1</v>
      </c>
      <c r="H3542" s="1070"/>
      <c r="I3542" s="48"/>
      <c r="J3542" s="477"/>
      <c r="K3542" s="1041"/>
      <c r="L3542" s="1034"/>
      <c r="M3542" s="1034"/>
    </row>
    <row r="3543" spans="1:13" s="496" customFormat="1" ht="13.5" customHeight="1" x14ac:dyDescent="0.25">
      <c r="A3543" s="1041"/>
      <c r="B3543" s="1069"/>
      <c r="C3543" s="965"/>
      <c r="D3543" s="1083"/>
      <c r="E3543" s="1039"/>
      <c r="F3543" s="510" t="s">
        <v>9279</v>
      </c>
      <c r="G3543" s="497">
        <v>1</v>
      </c>
      <c r="H3543" s="1070"/>
      <c r="I3543" s="48"/>
      <c r="J3543" s="477"/>
      <c r="K3543" s="1041"/>
      <c r="L3543" s="1034"/>
      <c r="M3543" s="1034"/>
    </row>
    <row r="3544" spans="1:13" s="496" customFormat="1" ht="13.5" customHeight="1" x14ac:dyDescent="0.25">
      <c r="A3544" s="1041"/>
      <c r="B3544" s="1069"/>
      <c r="C3544" s="965"/>
      <c r="D3544" s="1083"/>
      <c r="E3544" s="1039"/>
      <c r="F3544" s="510" t="s">
        <v>9280</v>
      </c>
      <c r="G3544" s="497">
        <v>1</v>
      </c>
      <c r="H3544" s="1070"/>
      <c r="I3544" s="48"/>
      <c r="J3544" s="477"/>
      <c r="K3544" s="1041"/>
      <c r="L3544" s="1034"/>
      <c r="M3544" s="1034"/>
    </row>
    <row r="3545" spans="1:13" s="496" customFormat="1" ht="13.5" customHeight="1" x14ac:dyDescent="0.25">
      <c r="A3545" s="1041"/>
      <c r="B3545" s="1069"/>
      <c r="C3545" s="965"/>
      <c r="D3545" s="1083"/>
      <c r="E3545" s="1039"/>
      <c r="F3545" s="510" t="s">
        <v>9281</v>
      </c>
      <c r="G3545" s="497">
        <v>1</v>
      </c>
      <c r="H3545" s="1070"/>
      <c r="I3545" s="48"/>
      <c r="J3545" s="477"/>
      <c r="K3545" s="1041"/>
      <c r="L3545" s="1034"/>
      <c r="M3545" s="1034"/>
    </row>
    <row r="3546" spans="1:13" s="496" customFormat="1" ht="13.5" customHeight="1" x14ac:dyDescent="0.25">
      <c r="A3546" s="1041"/>
      <c r="B3546" s="1069"/>
      <c r="C3546" s="965"/>
      <c r="D3546" s="1083"/>
      <c r="E3546" s="1039"/>
      <c r="F3546" s="510" t="s">
        <v>9282</v>
      </c>
      <c r="G3546" s="497">
        <v>1</v>
      </c>
      <c r="H3546" s="1070"/>
      <c r="I3546" s="48"/>
      <c r="J3546" s="477"/>
      <c r="K3546" s="1041"/>
      <c r="L3546" s="1034"/>
      <c r="M3546" s="1034"/>
    </row>
    <row r="3547" spans="1:13" s="496" customFormat="1" ht="13.5" customHeight="1" x14ac:dyDescent="0.25">
      <c r="A3547" s="1041"/>
      <c r="B3547" s="1069"/>
      <c r="C3547" s="965"/>
      <c r="D3547" s="1083"/>
      <c r="E3547" s="1039"/>
      <c r="F3547" s="510" t="s">
        <v>9283</v>
      </c>
      <c r="G3547" s="497">
        <v>1</v>
      </c>
      <c r="H3547" s="1070"/>
      <c r="I3547" s="48"/>
      <c r="J3547" s="477"/>
      <c r="K3547" s="1041"/>
      <c r="L3547" s="1034"/>
      <c r="M3547" s="1034"/>
    </row>
    <row r="3548" spans="1:13" s="496" customFormat="1" ht="13.5" customHeight="1" x14ac:dyDescent="0.25">
      <c r="A3548" s="1041"/>
      <c r="B3548" s="1069"/>
      <c r="C3548" s="965"/>
      <c r="D3548" s="1083"/>
      <c r="E3548" s="1039"/>
      <c r="F3548" s="510" t="s">
        <v>9284</v>
      </c>
      <c r="G3548" s="497">
        <v>1</v>
      </c>
      <c r="H3548" s="1070"/>
      <c r="I3548" s="48"/>
      <c r="J3548" s="477"/>
      <c r="K3548" s="1041"/>
      <c r="L3548" s="1034"/>
      <c r="M3548" s="1034"/>
    </row>
    <row r="3549" spans="1:13" s="496" customFormat="1" ht="13.5" customHeight="1" x14ac:dyDescent="0.25">
      <c r="A3549" s="1041"/>
      <c r="B3549" s="1069"/>
      <c r="C3549" s="965"/>
      <c r="D3549" s="1083"/>
      <c r="E3549" s="1039"/>
      <c r="F3549" s="510" t="s">
        <v>9285</v>
      </c>
      <c r="G3549" s="497">
        <v>1</v>
      </c>
      <c r="H3549" s="1070"/>
      <c r="I3549" s="48"/>
      <c r="J3549" s="477"/>
      <c r="K3549" s="1041"/>
      <c r="L3549" s="1034"/>
      <c r="M3549" s="1034"/>
    </row>
    <row r="3550" spans="1:13" s="496" customFormat="1" ht="13.5" customHeight="1" x14ac:dyDescent="0.25">
      <c r="A3550" s="1041"/>
      <c r="B3550" s="1069"/>
      <c r="C3550" s="965"/>
      <c r="D3550" s="1083"/>
      <c r="E3550" s="1039"/>
      <c r="F3550" s="510" t="s">
        <v>9286</v>
      </c>
      <c r="G3550" s="497">
        <v>1</v>
      </c>
      <c r="H3550" s="1070"/>
      <c r="I3550" s="48"/>
      <c r="J3550" s="477"/>
      <c r="K3550" s="1041"/>
      <c r="L3550" s="1034"/>
      <c r="M3550" s="1034"/>
    </row>
    <row r="3551" spans="1:13" s="496" customFormat="1" ht="13.5" customHeight="1" x14ac:dyDescent="0.25">
      <c r="A3551" s="1041"/>
      <c r="B3551" s="1069"/>
      <c r="C3551" s="965"/>
      <c r="D3551" s="1083"/>
      <c r="E3551" s="1039"/>
      <c r="F3551" s="510" t="s">
        <v>9287</v>
      </c>
      <c r="G3551" s="497">
        <v>1</v>
      </c>
      <c r="H3551" s="1070"/>
      <c r="I3551" s="48"/>
      <c r="J3551" s="477"/>
      <c r="K3551" s="1041"/>
      <c r="L3551" s="1034"/>
      <c r="M3551" s="1034"/>
    </row>
    <row r="3552" spans="1:13" s="496" customFormat="1" ht="13.5" customHeight="1" x14ac:dyDescent="0.25">
      <c r="A3552" s="1041"/>
      <c r="B3552" s="1069"/>
      <c r="C3552" s="965"/>
      <c r="D3552" s="1083"/>
      <c r="E3552" s="1039"/>
      <c r="F3552" s="510" t="s">
        <v>9288</v>
      </c>
      <c r="G3552" s="497">
        <v>1</v>
      </c>
      <c r="H3552" s="1070"/>
      <c r="I3552" s="48"/>
      <c r="J3552" s="477"/>
      <c r="K3552" s="1041"/>
      <c r="L3552" s="1034"/>
      <c r="M3552" s="1034"/>
    </row>
    <row r="3553" spans="1:13" s="496" customFormat="1" ht="13.5" customHeight="1" x14ac:dyDescent="0.25">
      <c r="A3553" s="1041"/>
      <c r="B3553" s="1069"/>
      <c r="C3553" s="965"/>
      <c r="D3553" s="1083"/>
      <c r="E3553" s="1039"/>
      <c r="F3553" s="510" t="s">
        <v>9289</v>
      </c>
      <c r="G3553" s="497">
        <v>1</v>
      </c>
      <c r="H3553" s="1070"/>
      <c r="I3553" s="48"/>
      <c r="J3553" s="477"/>
      <c r="K3553" s="1041"/>
      <c r="L3553" s="1034"/>
      <c r="M3553" s="1034"/>
    </row>
    <row r="3554" spans="1:13" s="496" customFormat="1" ht="13.5" customHeight="1" x14ac:dyDescent="0.25">
      <c r="A3554" s="1041"/>
      <c r="B3554" s="1069"/>
      <c r="C3554" s="965"/>
      <c r="D3554" s="1083"/>
      <c r="E3554" s="1039"/>
      <c r="F3554" s="510" t="s">
        <v>9290</v>
      </c>
      <c r="G3554" s="497">
        <v>1</v>
      </c>
      <c r="H3554" s="1070"/>
      <c r="I3554" s="48"/>
      <c r="J3554" s="477"/>
      <c r="K3554" s="1041"/>
      <c r="L3554" s="1034"/>
      <c r="M3554" s="1034"/>
    </row>
    <row r="3555" spans="1:13" s="496" customFormat="1" ht="13.5" customHeight="1" x14ac:dyDescent="0.25">
      <c r="A3555" s="1041"/>
      <c r="B3555" s="1069"/>
      <c r="C3555" s="965"/>
      <c r="D3555" s="1083"/>
      <c r="E3555" s="1039"/>
      <c r="F3555" s="510" t="s">
        <v>9291</v>
      </c>
      <c r="G3555" s="497">
        <v>1</v>
      </c>
      <c r="H3555" s="1070"/>
      <c r="I3555" s="48"/>
      <c r="J3555" s="477"/>
      <c r="K3555" s="1041"/>
      <c r="L3555" s="1034"/>
      <c r="M3555" s="1034"/>
    </row>
    <row r="3556" spans="1:13" s="496" customFormat="1" ht="13.5" customHeight="1" x14ac:dyDescent="0.25">
      <c r="A3556" s="1041"/>
      <c r="B3556" s="1069"/>
      <c r="C3556" s="965"/>
      <c r="D3556" s="1083"/>
      <c r="E3556" s="1039"/>
      <c r="F3556" s="510" t="s">
        <v>9292</v>
      </c>
      <c r="G3556" s="497">
        <v>1</v>
      </c>
      <c r="H3556" s="1070"/>
      <c r="I3556" s="48"/>
      <c r="J3556" s="477"/>
      <c r="K3556" s="1041"/>
      <c r="L3556" s="1034"/>
      <c r="M3556" s="1034"/>
    </row>
    <row r="3557" spans="1:13" s="496" customFormat="1" ht="13.5" customHeight="1" x14ac:dyDescent="0.25">
      <c r="A3557" s="1041"/>
      <c r="B3557" s="1069"/>
      <c r="C3557" s="965"/>
      <c r="D3557" s="1083"/>
      <c r="E3557" s="1039"/>
      <c r="F3557" s="510" t="s">
        <v>9293</v>
      </c>
      <c r="G3557" s="497">
        <v>1</v>
      </c>
      <c r="H3557" s="1070"/>
      <c r="I3557" s="48"/>
      <c r="J3557" s="477"/>
      <c r="K3557" s="1041"/>
      <c r="L3557" s="1034"/>
      <c r="M3557" s="1034"/>
    </row>
    <row r="3558" spans="1:13" s="496" customFormat="1" ht="13.5" customHeight="1" x14ac:dyDescent="0.25">
      <c r="A3558" s="1041"/>
      <c r="B3558" s="1069"/>
      <c r="C3558" s="965"/>
      <c r="D3558" s="1083"/>
      <c r="E3558" s="1039"/>
      <c r="F3558" s="510" t="s">
        <v>9294</v>
      </c>
      <c r="G3558" s="497">
        <v>1</v>
      </c>
      <c r="H3558" s="1070"/>
      <c r="I3558" s="48"/>
      <c r="J3558" s="477"/>
      <c r="K3558" s="1041"/>
      <c r="L3558" s="1034"/>
      <c r="M3558" s="1034"/>
    </row>
    <row r="3559" spans="1:13" s="496" customFormat="1" ht="13.5" customHeight="1" x14ac:dyDescent="0.25">
      <c r="A3559" s="1041"/>
      <c r="B3559" s="1069"/>
      <c r="C3559" s="965"/>
      <c r="D3559" s="1083"/>
      <c r="E3559" s="1039"/>
      <c r="F3559" s="510" t="s">
        <v>9295</v>
      </c>
      <c r="G3559" s="497">
        <v>1</v>
      </c>
      <c r="H3559" s="1070"/>
      <c r="I3559" s="48"/>
      <c r="J3559" s="477"/>
      <c r="K3559" s="1041"/>
      <c r="L3559" s="1034"/>
      <c r="M3559" s="1034"/>
    </row>
    <row r="3560" spans="1:13" s="496" customFormat="1" ht="13.5" customHeight="1" x14ac:dyDescent="0.25">
      <c r="A3560" s="1041"/>
      <c r="B3560" s="1069"/>
      <c r="C3560" s="965"/>
      <c r="D3560" s="1083"/>
      <c r="E3560" s="1039"/>
      <c r="F3560" s="510" t="s">
        <v>9296</v>
      </c>
      <c r="G3560" s="497">
        <v>1</v>
      </c>
      <c r="H3560" s="1070"/>
      <c r="I3560" s="48"/>
      <c r="J3560" s="477"/>
      <c r="K3560" s="1041"/>
      <c r="L3560" s="1034"/>
      <c r="M3560" s="1034"/>
    </row>
    <row r="3561" spans="1:13" s="496" customFormat="1" ht="13.5" customHeight="1" x14ac:dyDescent="0.25">
      <c r="A3561" s="1041"/>
      <c r="B3561" s="1069"/>
      <c r="C3561" s="965"/>
      <c r="D3561" s="1083"/>
      <c r="E3561" s="1039"/>
      <c r="F3561" s="510" t="s">
        <v>9297</v>
      </c>
      <c r="G3561" s="497">
        <v>1</v>
      </c>
      <c r="H3561" s="1070"/>
      <c r="I3561" s="48"/>
      <c r="J3561" s="477"/>
      <c r="K3561" s="1041"/>
      <c r="L3561" s="1034"/>
      <c r="M3561" s="1034"/>
    </row>
    <row r="3562" spans="1:13" s="496" customFormat="1" ht="13.5" customHeight="1" x14ac:dyDescent="0.25">
      <c r="A3562" s="1041"/>
      <c r="B3562" s="1069"/>
      <c r="C3562" s="965"/>
      <c r="D3562" s="1083"/>
      <c r="E3562" s="1039"/>
      <c r="F3562" s="510" t="s">
        <v>9298</v>
      </c>
      <c r="G3562" s="497">
        <v>1</v>
      </c>
      <c r="H3562" s="1070"/>
      <c r="I3562" s="48"/>
      <c r="J3562" s="477"/>
      <c r="K3562" s="1041"/>
      <c r="L3562" s="1034"/>
      <c r="M3562" s="1034"/>
    </row>
    <row r="3563" spans="1:13" s="496" customFormat="1" ht="13.5" customHeight="1" x14ac:dyDescent="0.25">
      <c r="A3563" s="1041"/>
      <c r="B3563" s="1069"/>
      <c r="C3563" s="965"/>
      <c r="D3563" s="1083"/>
      <c r="E3563" s="1039"/>
      <c r="F3563" s="510" t="s">
        <v>9299</v>
      </c>
      <c r="G3563" s="497">
        <v>1</v>
      </c>
      <c r="H3563" s="1070"/>
      <c r="I3563" s="48"/>
      <c r="J3563" s="477"/>
      <c r="K3563" s="1041"/>
      <c r="L3563" s="1034"/>
      <c r="M3563" s="1034"/>
    </row>
    <row r="3564" spans="1:13" s="496" customFormat="1" ht="13.5" customHeight="1" x14ac:dyDescent="0.25">
      <c r="A3564" s="1041"/>
      <c r="B3564" s="1069"/>
      <c r="C3564" s="965"/>
      <c r="D3564" s="1083"/>
      <c r="E3564" s="1039"/>
      <c r="F3564" s="510" t="s">
        <v>9300</v>
      </c>
      <c r="G3564" s="497">
        <v>1</v>
      </c>
      <c r="H3564" s="1070"/>
      <c r="I3564" s="48"/>
      <c r="J3564" s="477"/>
      <c r="K3564" s="1041"/>
      <c r="L3564" s="1034"/>
      <c r="M3564" s="1034"/>
    </row>
    <row r="3565" spans="1:13" s="496" customFormat="1" ht="13.5" customHeight="1" x14ac:dyDescent="0.25">
      <c r="A3565" s="1041"/>
      <c r="B3565" s="1069"/>
      <c r="C3565" s="965"/>
      <c r="D3565" s="1083"/>
      <c r="E3565" s="1039"/>
      <c r="F3565" s="510" t="s">
        <v>9301</v>
      </c>
      <c r="G3565" s="497">
        <v>23</v>
      </c>
      <c r="H3565" s="1070"/>
      <c r="I3565" s="48"/>
      <c r="J3565" s="477"/>
      <c r="K3565" s="1041"/>
      <c r="L3565" s="1034"/>
      <c r="M3565" s="1034"/>
    </row>
    <row r="3566" spans="1:13" s="496" customFormat="1" ht="13.5" customHeight="1" x14ac:dyDescent="0.25">
      <c r="A3566" s="1041"/>
      <c r="B3566" s="1069"/>
      <c r="C3566" s="965"/>
      <c r="D3566" s="1083"/>
      <c r="E3566" s="1039"/>
      <c r="F3566" s="510" t="s">
        <v>9302</v>
      </c>
      <c r="G3566" s="497">
        <v>23</v>
      </c>
      <c r="H3566" s="1070"/>
      <c r="I3566" s="48"/>
      <c r="J3566" s="477"/>
      <c r="K3566" s="1041"/>
      <c r="L3566" s="1034"/>
      <c r="M3566" s="1034"/>
    </row>
    <row r="3567" spans="1:13" s="496" customFormat="1" ht="13.5" customHeight="1" x14ac:dyDescent="0.25">
      <c r="A3567" s="1041"/>
      <c r="B3567" s="1069"/>
      <c r="C3567" s="965"/>
      <c r="D3567" s="1083"/>
      <c r="E3567" s="1039"/>
      <c r="F3567" s="510" t="s">
        <v>9303</v>
      </c>
      <c r="G3567" s="497">
        <v>1</v>
      </c>
      <c r="H3567" s="1070"/>
      <c r="I3567" s="48"/>
      <c r="J3567" s="477"/>
      <c r="K3567" s="1041"/>
      <c r="L3567" s="1034"/>
      <c r="M3567" s="1034"/>
    </row>
    <row r="3568" spans="1:13" s="496" customFormat="1" ht="13.5" customHeight="1" x14ac:dyDescent="0.25">
      <c r="A3568" s="1041"/>
      <c r="B3568" s="1069"/>
      <c r="C3568" s="965"/>
      <c r="D3568" s="1083"/>
      <c r="E3568" s="1039"/>
      <c r="F3568" s="510" t="s">
        <v>9304</v>
      </c>
      <c r="G3568" s="497">
        <v>1</v>
      </c>
      <c r="H3568" s="1070"/>
      <c r="I3568" s="48"/>
      <c r="J3568" s="477"/>
      <c r="K3568" s="1041"/>
      <c r="L3568" s="1034"/>
      <c r="M3568" s="1034"/>
    </row>
    <row r="3569" spans="1:13" s="496" customFormat="1" ht="13.5" customHeight="1" x14ac:dyDescent="0.25">
      <c r="A3569" s="1041"/>
      <c r="B3569" s="1069"/>
      <c r="C3569" s="965"/>
      <c r="D3569" s="1083"/>
      <c r="E3569" s="1039"/>
      <c r="F3569" s="510" t="s">
        <v>9305</v>
      </c>
      <c r="G3569" s="497">
        <v>1</v>
      </c>
      <c r="H3569" s="1070"/>
      <c r="I3569" s="48"/>
      <c r="J3569" s="477"/>
      <c r="K3569" s="1041"/>
      <c r="L3569" s="1034"/>
      <c r="M3569" s="1034"/>
    </row>
    <row r="3570" spans="1:13" s="496" customFormat="1" ht="13.5" customHeight="1" x14ac:dyDescent="0.25">
      <c r="A3570" s="1041"/>
      <c r="B3570" s="1069"/>
      <c r="C3570" s="965"/>
      <c r="D3570" s="1083"/>
      <c r="E3570" s="1039"/>
      <c r="F3570" s="510" t="s">
        <v>9306</v>
      </c>
      <c r="G3570" s="497">
        <v>1</v>
      </c>
      <c r="H3570" s="1070"/>
      <c r="I3570" s="48"/>
      <c r="J3570" s="477"/>
      <c r="K3570" s="1041"/>
      <c r="L3570" s="1034"/>
      <c r="M3570" s="1034"/>
    </row>
    <row r="3571" spans="1:13" s="496" customFormat="1" ht="13.5" customHeight="1" x14ac:dyDescent="0.25">
      <c r="A3571" s="1041"/>
      <c r="B3571" s="1069"/>
      <c r="C3571" s="965"/>
      <c r="D3571" s="1083"/>
      <c r="E3571" s="1039"/>
      <c r="F3571" s="510" t="s">
        <v>9307</v>
      </c>
      <c r="G3571" s="497">
        <v>1</v>
      </c>
      <c r="H3571" s="1070"/>
      <c r="I3571" s="48"/>
      <c r="J3571" s="477"/>
      <c r="K3571" s="1041"/>
      <c r="L3571" s="1034"/>
      <c r="M3571" s="1034"/>
    </row>
    <row r="3572" spans="1:13" s="496" customFormat="1" ht="13.5" customHeight="1" x14ac:dyDescent="0.25">
      <c r="A3572" s="1041"/>
      <c r="B3572" s="1069"/>
      <c r="C3572" s="965"/>
      <c r="D3572" s="1083"/>
      <c r="E3572" s="1039"/>
      <c r="F3572" s="510" t="s">
        <v>9308</v>
      </c>
      <c r="G3572" s="497">
        <v>1</v>
      </c>
      <c r="H3572" s="1070"/>
      <c r="I3572" s="48"/>
      <c r="J3572" s="477"/>
      <c r="K3572" s="1041"/>
      <c r="L3572" s="1034"/>
      <c r="M3572" s="1034"/>
    </row>
    <row r="3573" spans="1:13" s="496" customFormat="1" ht="13.5" customHeight="1" x14ac:dyDescent="0.25">
      <c r="A3573" s="1041"/>
      <c r="B3573" s="1069"/>
      <c r="C3573" s="965"/>
      <c r="D3573" s="1083"/>
      <c r="E3573" s="1039"/>
      <c r="F3573" s="510" t="s">
        <v>9309</v>
      </c>
      <c r="G3573" s="497">
        <v>1</v>
      </c>
      <c r="H3573" s="1071"/>
      <c r="I3573" s="48"/>
      <c r="J3573" s="477"/>
      <c r="K3573" s="1041"/>
      <c r="L3573" s="1034"/>
      <c r="M3573" s="1034"/>
    </row>
    <row r="3574" spans="1:13" s="496" customFormat="1" ht="13.5" customHeight="1" x14ac:dyDescent="0.25">
      <c r="A3574" s="927" t="s">
        <v>9310</v>
      </c>
      <c r="B3574" s="928" t="s">
        <v>9274</v>
      </c>
      <c r="C3574" s="965" t="s">
        <v>7923</v>
      </c>
      <c r="D3574" s="1083" t="s">
        <v>9311</v>
      </c>
      <c r="E3574" s="1039" t="s">
        <v>9267</v>
      </c>
      <c r="F3574" s="510" t="s">
        <v>9312</v>
      </c>
      <c r="G3574" s="497">
        <v>1</v>
      </c>
      <c r="H3574" s="1084" t="s">
        <v>6682</v>
      </c>
      <c r="I3574" s="48"/>
      <c r="J3574" s="477"/>
      <c r="K3574" s="927"/>
      <c r="L3574" s="943"/>
      <c r="M3574" s="943"/>
    </row>
    <row r="3575" spans="1:13" s="496" customFormat="1" ht="13.5" customHeight="1" x14ac:dyDescent="0.25">
      <c r="A3575" s="1041"/>
      <c r="B3575" s="1069"/>
      <c r="C3575" s="965"/>
      <c r="D3575" s="1083"/>
      <c r="E3575" s="1039"/>
      <c r="F3575" s="510" t="s">
        <v>9313</v>
      </c>
      <c r="G3575" s="497">
        <v>1</v>
      </c>
      <c r="H3575" s="1070"/>
      <c r="I3575" s="48"/>
      <c r="J3575" s="477"/>
      <c r="K3575" s="1041"/>
      <c r="L3575" s="1034"/>
      <c r="M3575" s="1034"/>
    </row>
    <row r="3576" spans="1:13" s="496" customFormat="1" ht="13.5" customHeight="1" x14ac:dyDescent="0.25">
      <c r="A3576" s="1041"/>
      <c r="B3576" s="1069"/>
      <c r="C3576" s="965"/>
      <c r="D3576" s="1083"/>
      <c r="E3576" s="1039"/>
      <c r="F3576" s="510" t="s">
        <v>9314</v>
      </c>
      <c r="G3576" s="497">
        <v>1</v>
      </c>
      <c r="H3576" s="1070"/>
      <c r="I3576" s="48"/>
      <c r="J3576" s="477"/>
      <c r="K3576" s="1041"/>
      <c r="L3576" s="1034"/>
      <c r="M3576" s="1034"/>
    </row>
    <row r="3577" spans="1:13" s="496" customFormat="1" ht="13.5" customHeight="1" x14ac:dyDescent="0.25">
      <c r="A3577" s="1041"/>
      <c r="B3577" s="1069"/>
      <c r="C3577" s="965"/>
      <c r="D3577" s="1083"/>
      <c r="E3577" s="1039"/>
      <c r="F3577" s="510" t="s">
        <v>9315</v>
      </c>
      <c r="G3577" s="497">
        <v>1</v>
      </c>
      <c r="H3577" s="1070"/>
      <c r="I3577" s="48"/>
      <c r="J3577" s="477"/>
      <c r="K3577" s="1041"/>
      <c r="L3577" s="1034"/>
      <c r="M3577" s="1034"/>
    </row>
    <row r="3578" spans="1:13" s="496" customFormat="1" ht="13.5" customHeight="1" x14ac:dyDescent="0.25">
      <c r="A3578" s="1041"/>
      <c r="B3578" s="1069"/>
      <c r="C3578" s="965"/>
      <c r="D3578" s="1083"/>
      <c r="E3578" s="1039"/>
      <c r="F3578" s="510" t="s">
        <v>9316</v>
      </c>
      <c r="G3578" s="497">
        <v>1</v>
      </c>
      <c r="H3578" s="1070"/>
      <c r="I3578" s="48"/>
      <c r="J3578" s="477"/>
      <c r="K3578" s="1041"/>
      <c r="L3578" s="1034"/>
      <c r="M3578" s="1034"/>
    </row>
    <row r="3579" spans="1:13" s="496" customFormat="1" ht="13.5" customHeight="1" x14ac:dyDescent="0.25">
      <c r="A3579" s="1041"/>
      <c r="B3579" s="1069"/>
      <c r="C3579" s="965"/>
      <c r="D3579" s="1083"/>
      <c r="E3579" s="1039"/>
      <c r="F3579" s="510" t="s">
        <v>9317</v>
      </c>
      <c r="G3579" s="497">
        <v>1</v>
      </c>
      <c r="H3579" s="1070"/>
      <c r="I3579" s="48"/>
      <c r="J3579" s="477"/>
      <c r="K3579" s="1041"/>
      <c r="L3579" s="1034"/>
      <c r="M3579" s="1034"/>
    </row>
    <row r="3580" spans="1:13" s="496" customFormat="1" ht="13.5" customHeight="1" x14ac:dyDescent="0.25">
      <c r="A3580" s="1041"/>
      <c r="B3580" s="1069"/>
      <c r="C3580" s="965"/>
      <c r="D3580" s="1083"/>
      <c r="E3580" s="1039"/>
      <c r="F3580" s="510" t="s">
        <v>9318</v>
      </c>
      <c r="G3580" s="497">
        <v>1</v>
      </c>
      <c r="H3580" s="1070"/>
      <c r="I3580" s="48"/>
      <c r="J3580" s="477"/>
      <c r="K3580" s="1041"/>
      <c r="L3580" s="1034"/>
      <c r="M3580" s="1034"/>
    </row>
    <row r="3581" spans="1:13" s="496" customFormat="1" ht="13.5" customHeight="1" x14ac:dyDescent="0.25">
      <c r="A3581" s="1041"/>
      <c r="B3581" s="1069"/>
      <c r="C3581" s="965"/>
      <c r="D3581" s="1083"/>
      <c r="E3581" s="1039"/>
      <c r="F3581" s="510" t="s">
        <v>9319</v>
      </c>
      <c r="G3581" s="497">
        <v>1</v>
      </c>
      <c r="H3581" s="1070"/>
      <c r="I3581" s="48"/>
      <c r="J3581" s="477"/>
      <c r="K3581" s="1041"/>
      <c r="L3581" s="1034"/>
      <c r="M3581" s="1034"/>
    </row>
    <row r="3582" spans="1:13" s="496" customFormat="1" ht="13.5" customHeight="1" x14ac:dyDescent="0.25">
      <c r="A3582" s="1041"/>
      <c r="B3582" s="1069"/>
      <c r="C3582" s="965"/>
      <c r="D3582" s="1083"/>
      <c r="E3582" s="1039"/>
      <c r="F3582" s="510" t="s">
        <v>9320</v>
      </c>
      <c r="G3582" s="497">
        <v>1</v>
      </c>
      <c r="H3582" s="1070"/>
      <c r="I3582" s="48"/>
      <c r="J3582" s="477"/>
      <c r="K3582" s="1041"/>
      <c r="L3582" s="1034"/>
      <c r="M3582" s="1034"/>
    </row>
    <row r="3583" spans="1:13" s="496" customFormat="1" ht="13.5" customHeight="1" x14ac:dyDescent="0.25">
      <c r="A3583" s="1041"/>
      <c r="B3583" s="1069"/>
      <c r="C3583" s="965"/>
      <c r="D3583" s="1083"/>
      <c r="E3583" s="1039"/>
      <c r="F3583" s="510" t="s">
        <v>9321</v>
      </c>
      <c r="G3583" s="497">
        <v>1</v>
      </c>
      <c r="H3583" s="1070"/>
      <c r="I3583" s="48"/>
      <c r="J3583" s="477"/>
      <c r="K3583" s="1041"/>
      <c r="L3583" s="1034"/>
      <c r="M3583" s="1034"/>
    </row>
    <row r="3584" spans="1:13" s="496" customFormat="1" ht="13.5" customHeight="1" x14ac:dyDescent="0.25">
      <c r="A3584" s="1041"/>
      <c r="B3584" s="1069"/>
      <c r="C3584" s="965"/>
      <c r="D3584" s="1083"/>
      <c r="E3584" s="1039"/>
      <c r="F3584" s="510" t="s">
        <v>9322</v>
      </c>
      <c r="G3584" s="497">
        <v>1</v>
      </c>
      <c r="H3584" s="1070"/>
      <c r="I3584" s="48"/>
      <c r="J3584" s="477"/>
      <c r="K3584" s="1041"/>
      <c r="L3584" s="1034"/>
      <c r="M3584" s="1034"/>
    </row>
    <row r="3585" spans="1:13" s="496" customFormat="1" ht="13.5" customHeight="1" x14ac:dyDescent="0.25">
      <c r="A3585" s="1041"/>
      <c r="B3585" s="1069"/>
      <c r="C3585" s="965"/>
      <c r="D3585" s="1083"/>
      <c r="E3585" s="1039"/>
      <c r="F3585" s="510" t="s">
        <v>9323</v>
      </c>
      <c r="G3585" s="497">
        <v>1</v>
      </c>
      <c r="H3585" s="1070"/>
      <c r="I3585" s="48"/>
      <c r="J3585" s="477"/>
      <c r="K3585" s="1041"/>
      <c r="L3585" s="1034"/>
      <c r="M3585" s="1034"/>
    </row>
    <row r="3586" spans="1:13" s="496" customFormat="1" ht="13.5" customHeight="1" x14ac:dyDescent="0.25">
      <c r="A3586" s="1041"/>
      <c r="B3586" s="1069"/>
      <c r="C3586" s="965"/>
      <c r="D3586" s="1083"/>
      <c r="E3586" s="1039"/>
      <c r="F3586" s="510" t="s">
        <v>9324</v>
      </c>
      <c r="G3586" s="497">
        <v>1</v>
      </c>
      <c r="H3586" s="1070"/>
      <c r="I3586" s="48"/>
      <c r="J3586" s="477"/>
      <c r="K3586" s="1041"/>
      <c r="L3586" s="1034"/>
      <c r="M3586" s="1034"/>
    </row>
    <row r="3587" spans="1:13" s="496" customFormat="1" ht="13.5" customHeight="1" x14ac:dyDescent="0.25">
      <c r="A3587" s="1041"/>
      <c r="B3587" s="1069"/>
      <c r="C3587" s="965"/>
      <c r="D3587" s="1083"/>
      <c r="E3587" s="1039"/>
      <c r="F3587" s="510" t="s">
        <v>9325</v>
      </c>
      <c r="G3587" s="497">
        <v>1</v>
      </c>
      <c r="H3587" s="1070"/>
      <c r="I3587" s="48"/>
      <c r="J3587" s="477"/>
      <c r="K3587" s="1041"/>
      <c r="L3587" s="1034"/>
      <c r="M3587" s="1034"/>
    </row>
    <row r="3588" spans="1:13" s="496" customFormat="1" ht="13.5" customHeight="1" x14ac:dyDescent="0.25">
      <c r="A3588" s="1041"/>
      <c r="B3588" s="1069"/>
      <c r="C3588" s="965"/>
      <c r="D3588" s="1083"/>
      <c r="E3588" s="1039"/>
      <c r="F3588" s="510" t="s">
        <v>9326</v>
      </c>
      <c r="G3588" s="497">
        <v>1</v>
      </c>
      <c r="H3588" s="1071"/>
      <c r="I3588" s="48"/>
      <c r="J3588" s="477"/>
      <c r="K3588" s="1041"/>
      <c r="L3588" s="1034"/>
      <c r="M3588" s="1034"/>
    </row>
    <row r="3589" spans="1:13" s="496" customFormat="1" ht="13.5" customHeight="1" x14ac:dyDescent="0.25">
      <c r="A3589" s="927" t="s">
        <v>9327</v>
      </c>
      <c r="B3589" s="928" t="s">
        <v>9274</v>
      </c>
      <c r="C3589" s="965" t="s">
        <v>7923</v>
      </c>
      <c r="D3589" s="1083" t="s">
        <v>9328</v>
      </c>
      <c r="E3589" s="1085" t="s">
        <v>9329</v>
      </c>
      <c r="F3589" s="510" t="s">
        <v>9330</v>
      </c>
      <c r="G3589" s="497">
        <v>12</v>
      </c>
      <c r="H3589" s="1084" t="s">
        <v>6682</v>
      </c>
      <c r="I3589" s="48"/>
      <c r="J3589" s="477"/>
      <c r="K3589" s="927"/>
      <c r="L3589" s="943"/>
      <c r="M3589" s="943"/>
    </row>
    <row r="3590" spans="1:13" s="496" customFormat="1" ht="13.5" customHeight="1" x14ac:dyDescent="0.25">
      <c r="A3590" s="1041"/>
      <c r="B3590" s="928"/>
      <c r="C3590" s="1079"/>
      <c r="D3590" s="1083"/>
      <c r="E3590" s="1086"/>
      <c r="F3590" s="510" t="s">
        <v>9331</v>
      </c>
      <c r="G3590" s="497">
        <v>6</v>
      </c>
      <c r="H3590" s="1070"/>
      <c r="I3590" s="48"/>
      <c r="J3590" s="477"/>
      <c r="K3590" s="1041"/>
      <c r="L3590" s="1034"/>
      <c r="M3590" s="1034"/>
    </row>
    <row r="3591" spans="1:13" s="496" customFormat="1" ht="13.5" customHeight="1" x14ac:dyDescent="0.25">
      <c r="A3591" s="1041"/>
      <c r="B3591" s="928"/>
      <c r="C3591" s="1079"/>
      <c r="D3591" s="1083"/>
      <c r="E3591" s="1086"/>
      <c r="F3591" s="510" t="s">
        <v>9332</v>
      </c>
      <c r="G3591" s="497">
        <v>20</v>
      </c>
      <c r="H3591" s="1070"/>
      <c r="I3591" s="48"/>
      <c r="J3591" s="477"/>
      <c r="K3591" s="1041"/>
      <c r="L3591" s="1034"/>
      <c r="M3591" s="1034"/>
    </row>
    <row r="3592" spans="1:13" s="496" customFormat="1" ht="13.5" customHeight="1" x14ac:dyDescent="0.25">
      <c r="A3592" s="1041"/>
      <c r="B3592" s="928"/>
      <c r="C3592" s="1079"/>
      <c r="D3592" s="1083"/>
      <c r="E3592" s="1086"/>
      <c r="F3592" s="510" t="s">
        <v>9333</v>
      </c>
      <c r="G3592" s="497">
        <v>20</v>
      </c>
      <c r="H3592" s="1070"/>
      <c r="I3592" s="48"/>
      <c r="J3592" s="477"/>
      <c r="K3592" s="1041"/>
      <c r="L3592" s="1034"/>
      <c r="M3592" s="1034"/>
    </row>
    <row r="3593" spans="1:13" s="496" customFormat="1" ht="13.5" customHeight="1" x14ac:dyDescent="0.25">
      <c r="A3593" s="1041"/>
      <c r="B3593" s="928"/>
      <c r="C3593" s="1079"/>
      <c r="D3593" s="1083"/>
      <c r="E3593" s="1086"/>
      <c r="F3593" s="510" t="s">
        <v>9334</v>
      </c>
      <c r="G3593" s="497">
        <v>20</v>
      </c>
      <c r="H3593" s="1070"/>
      <c r="I3593" s="48"/>
      <c r="J3593" s="477"/>
      <c r="K3593" s="1041"/>
      <c r="L3593" s="1034"/>
      <c r="M3593" s="1034"/>
    </row>
    <row r="3594" spans="1:13" s="496" customFormat="1" ht="13.5" customHeight="1" x14ac:dyDescent="0.25">
      <c r="A3594" s="1041"/>
      <c r="B3594" s="928"/>
      <c r="C3594" s="1079"/>
      <c r="D3594" s="1083"/>
      <c r="E3594" s="1086"/>
      <c r="F3594" s="510" t="s">
        <v>9335</v>
      </c>
      <c r="G3594" s="497">
        <v>20</v>
      </c>
      <c r="H3594" s="1070"/>
      <c r="I3594" s="48"/>
      <c r="J3594" s="477"/>
      <c r="K3594" s="1041"/>
      <c r="L3594" s="1034"/>
      <c r="M3594" s="1034"/>
    </row>
    <row r="3595" spans="1:13" s="496" customFormat="1" ht="13.5" customHeight="1" x14ac:dyDescent="0.25">
      <c r="A3595" s="1041"/>
      <c r="B3595" s="928"/>
      <c r="C3595" s="1079"/>
      <c r="D3595" s="1083"/>
      <c r="E3595" s="1086"/>
      <c r="F3595" s="510" t="s">
        <v>9336</v>
      </c>
      <c r="G3595" s="497">
        <v>20</v>
      </c>
      <c r="H3595" s="1070"/>
      <c r="I3595" s="48"/>
      <c r="J3595" s="477"/>
      <c r="K3595" s="1041"/>
      <c r="L3595" s="1034"/>
      <c r="M3595" s="1034"/>
    </row>
    <row r="3596" spans="1:13" s="496" customFormat="1" ht="13.5" customHeight="1" x14ac:dyDescent="0.25">
      <c r="A3596" s="1041"/>
      <c r="B3596" s="928"/>
      <c r="C3596" s="1079"/>
      <c r="D3596" s="1083"/>
      <c r="E3596" s="1087"/>
      <c r="F3596" s="510" t="s">
        <v>9337</v>
      </c>
      <c r="G3596" s="497">
        <v>20</v>
      </c>
      <c r="H3596" s="1071"/>
      <c r="I3596" s="48"/>
      <c r="J3596" s="477"/>
      <c r="K3596" s="1041"/>
      <c r="L3596" s="1034"/>
      <c r="M3596" s="1034"/>
    </row>
    <row r="3597" spans="1:13" s="496" customFormat="1" ht="15" customHeight="1" x14ac:dyDescent="0.25">
      <c r="A3597" s="949" t="s">
        <v>9338</v>
      </c>
      <c r="B3597" s="970" t="s">
        <v>9339</v>
      </c>
      <c r="C3597" s="962" t="s">
        <v>7923</v>
      </c>
      <c r="D3597" s="1092" t="s">
        <v>9340</v>
      </c>
      <c r="E3597" s="927" t="s">
        <v>9260</v>
      </c>
      <c r="F3597" s="17" t="s">
        <v>9341</v>
      </c>
      <c r="G3597" s="502">
        <v>1</v>
      </c>
      <c r="H3597" s="1076">
        <v>1</v>
      </c>
      <c r="I3597" s="511"/>
      <c r="J3597" s="503"/>
      <c r="K3597" s="949"/>
      <c r="L3597" s="941"/>
      <c r="M3597" s="941"/>
    </row>
    <row r="3598" spans="1:13" s="496" customFormat="1" ht="15" customHeight="1" x14ac:dyDescent="0.25">
      <c r="A3598" s="1029"/>
      <c r="B3598" s="1088"/>
      <c r="C3598" s="1090"/>
      <c r="D3598" s="1081"/>
      <c r="E3598" s="1041"/>
      <c r="F3598" s="17" t="s">
        <v>9342</v>
      </c>
      <c r="G3598" s="502">
        <v>1</v>
      </c>
      <c r="H3598" s="1072"/>
      <c r="I3598" s="511"/>
      <c r="J3598" s="503"/>
      <c r="K3598" s="1029"/>
      <c r="L3598" s="1031"/>
      <c r="M3598" s="1031"/>
    </row>
    <row r="3599" spans="1:13" s="496" customFormat="1" ht="15" customHeight="1" x14ac:dyDescent="0.25">
      <c r="A3599" s="1029"/>
      <c r="B3599" s="1088"/>
      <c r="C3599" s="1090"/>
      <c r="D3599" s="1081"/>
      <c r="E3599" s="1041"/>
      <c r="F3599" s="17" t="s">
        <v>9343</v>
      </c>
      <c r="G3599" s="502">
        <v>1</v>
      </c>
      <c r="H3599" s="1072"/>
      <c r="I3599" s="511"/>
      <c r="J3599" s="503"/>
      <c r="K3599" s="1029"/>
      <c r="L3599" s="1031"/>
      <c r="M3599" s="1031"/>
    </row>
    <row r="3600" spans="1:13" s="496" customFormat="1" ht="15" customHeight="1" x14ac:dyDescent="0.25">
      <c r="A3600" s="1029"/>
      <c r="B3600" s="1088"/>
      <c r="C3600" s="1090"/>
      <c r="D3600" s="1081"/>
      <c r="E3600" s="1041"/>
      <c r="F3600" s="17" t="s">
        <v>9344</v>
      </c>
      <c r="G3600" s="502">
        <v>1</v>
      </c>
      <c r="H3600" s="1072"/>
      <c r="I3600" s="511"/>
      <c r="J3600" s="503"/>
      <c r="K3600" s="1029"/>
      <c r="L3600" s="1031"/>
      <c r="M3600" s="1031"/>
    </row>
    <row r="3601" spans="1:13" s="496" customFormat="1" ht="15" customHeight="1" x14ac:dyDescent="0.25">
      <c r="A3601" s="1029"/>
      <c r="B3601" s="1088"/>
      <c r="C3601" s="1090"/>
      <c r="D3601" s="1081"/>
      <c r="E3601" s="1041"/>
      <c r="F3601" s="17" t="s">
        <v>9345</v>
      </c>
      <c r="G3601" s="502">
        <v>1</v>
      </c>
      <c r="H3601" s="1072"/>
      <c r="I3601" s="511"/>
      <c r="J3601" s="503"/>
      <c r="K3601" s="1029"/>
      <c r="L3601" s="1031"/>
      <c r="M3601" s="1031"/>
    </row>
    <row r="3602" spans="1:13" s="496" customFormat="1" ht="15" customHeight="1" x14ac:dyDescent="0.25">
      <c r="A3602" s="1029"/>
      <c r="B3602" s="1088"/>
      <c r="C3602" s="1090"/>
      <c r="D3602" s="1081"/>
      <c r="E3602" s="1041"/>
      <c r="F3602" s="17" t="s">
        <v>9346</v>
      </c>
      <c r="G3602" s="502">
        <v>1</v>
      </c>
      <c r="H3602" s="1072"/>
      <c r="I3602" s="511"/>
      <c r="J3602" s="503"/>
      <c r="K3602" s="1029"/>
      <c r="L3602" s="1031"/>
      <c r="M3602" s="1031"/>
    </row>
    <row r="3603" spans="1:13" s="496" customFormat="1" ht="15" customHeight="1" x14ac:dyDescent="0.25">
      <c r="A3603" s="1029"/>
      <c r="B3603" s="1088"/>
      <c r="C3603" s="1090"/>
      <c r="D3603" s="1081"/>
      <c r="E3603" s="1041"/>
      <c r="F3603" s="17" t="s">
        <v>9347</v>
      </c>
      <c r="G3603" s="502">
        <v>15</v>
      </c>
      <c r="H3603" s="1072"/>
      <c r="I3603" s="511"/>
      <c r="J3603" s="503"/>
      <c r="K3603" s="1029"/>
      <c r="L3603" s="1031"/>
      <c r="M3603" s="1031"/>
    </row>
    <row r="3604" spans="1:13" s="496" customFormat="1" ht="15" customHeight="1" x14ac:dyDescent="0.25">
      <c r="A3604" s="1029"/>
      <c r="B3604" s="1088"/>
      <c r="C3604" s="1090"/>
      <c r="D3604" s="1081"/>
      <c r="E3604" s="1041"/>
      <c r="F3604" s="17" t="s">
        <v>9348</v>
      </c>
      <c r="G3604" s="502">
        <v>52</v>
      </c>
      <c r="H3604" s="1072"/>
      <c r="I3604" s="511"/>
      <c r="J3604" s="503"/>
      <c r="K3604" s="1029"/>
      <c r="L3604" s="1031"/>
      <c r="M3604" s="1031"/>
    </row>
    <row r="3605" spans="1:13" s="496" customFormat="1" ht="15" customHeight="1" x14ac:dyDescent="0.25">
      <c r="A3605" s="1029"/>
      <c r="B3605" s="1088"/>
      <c r="C3605" s="1090"/>
      <c r="D3605" s="1081"/>
      <c r="E3605" s="1041"/>
      <c r="F3605" s="17" t="s">
        <v>9349</v>
      </c>
      <c r="G3605" s="502">
        <v>1</v>
      </c>
      <c r="H3605" s="1072"/>
      <c r="I3605" s="511"/>
      <c r="J3605" s="503"/>
      <c r="K3605" s="1029"/>
      <c r="L3605" s="1031"/>
      <c r="M3605" s="1031"/>
    </row>
    <row r="3606" spans="1:13" s="496" customFormat="1" ht="15" customHeight="1" x14ac:dyDescent="0.25">
      <c r="A3606" s="1029"/>
      <c r="B3606" s="1088"/>
      <c r="C3606" s="1090"/>
      <c r="D3606" s="1081"/>
      <c r="E3606" s="1041"/>
      <c r="F3606" s="17" t="s">
        <v>9350</v>
      </c>
      <c r="G3606" s="502">
        <v>1</v>
      </c>
      <c r="H3606" s="1072"/>
      <c r="I3606" s="511"/>
      <c r="J3606" s="503"/>
      <c r="K3606" s="1029"/>
      <c r="L3606" s="1031"/>
      <c r="M3606" s="1031"/>
    </row>
    <row r="3607" spans="1:13" s="496" customFormat="1" ht="15" customHeight="1" x14ac:dyDescent="0.25">
      <c r="A3607" s="1029"/>
      <c r="B3607" s="1088"/>
      <c r="C3607" s="1090"/>
      <c r="D3607" s="1081"/>
      <c r="E3607" s="1041"/>
      <c r="F3607" s="17" t="s">
        <v>9351</v>
      </c>
      <c r="G3607" s="502">
        <v>1</v>
      </c>
      <c r="H3607" s="1072"/>
      <c r="I3607" s="511"/>
      <c r="J3607" s="503"/>
      <c r="K3607" s="1029"/>
      <c r="L3607" s="1031"/>
      <c r="M3607" s="1031"/>
    </row>
    <row r="3608" spans="1:13" s="496" customFormat="1" ht="15" customHeight="1" x14ac:dyDescent="0.25">
      <c r="A3608" s="1029"/>
      <c r="B3608" s="1088"/>
      <c r="C3608" s="1090"/>
      <c r="D3608" s="1081"/>
      <c r="E3608" s="1041"/>
      <c r="F3608" s="17" t="s">
        <v>9352</v>
      </c>
      <c r="G3608" s="502">
        <v>22</v>
      </c>
      <c r="H3608" s="1072"/>
      <c r="I3608" s="511"/>
      <c r="J3608" s="503"/>
      <c r="K3608" s="1029"/>
      <c r="L3608" s="1031"/>
      <c r="M3608" s="1031"/>
    </row>
    <row r="3609" spans="1:13" s="496" customFormat="1" ht="15" customHeight="1" x14ac:dyDescent="0.25">
      <c r="A3609" s="1029"/>
      <c r="B3609" s="1088"/>
      <c r="C3609" s="1090"/>
      <c r="D3609" s="1081"/>
      <c r="E3609" s="1041"/>
      <c r="F3609" s="17" t="s">
        <v>9353</v>
      </c>
      <c r="G3609" s="502">
        <v>22</v>
      </c>
      <c r="H3609" s="1072"/>
      <c r="I3609" s="511"/>
      <c r="J3609" s="503"/>
      <c r="K3609" s="1029"/>
      <c r="L3609" s="1031"/>
      <c r="M3609" s="1031"/>
    </row>
    <row r="3610" spans="1:13" s="496" customFormat="1" ht="15" customHeight="1" x14ac:dyDescent="0.25">
      <c r="A3610" s="1029"/>
      <c r="B3610" s="1088"/>
      <c r="C3610" s="1090"/>
      <c r="D3610" s="1081"/>
      <c r="E3610" s="1041"/>
      <c r="F3610" s="17" t="s">
        <v>9354</v>
      </c>
      <c r="G3610" s="502">
        <v>1</v>
      </c>
      <c r="H3610" s="1072"/>
      <c r="I3610" s="511"/>
      <c r="J3610" s="503"/>
      <c r="K3610" s="1029"/>
      <c r="L3610" s="1031"/>
      <c r="M3610" s="1031"/>
    </row>
    <row r="3611" spans="1:13" s="496" customFormat="1" ht="15" customHeight="1" x14ac:dyDescent="0.25">
      <c r="A3611" s="1029"/>
      <c r="B3611" s="1088"/>
      <c r="C3611" s="1090"/>
      <c r="D3611" s="1081"/>
      <c r="E3611" s="1041"/>
      <c r="F3611" s="17" t="s">
        <v>9355</v>
      </c>
      <c r="G3611" s="502">
        <v>1</v>
      </c>
      <c r="H3611" s="1072"/>
      <c r="I3611" s="511"/>
      <c r="J3611" s="503"/>
      <c r="K3611" s="1029"/>
      <c r="L3611" s="1031"/>
      <c r="M3611" s="1031"/>
    </row>
    <row r="3612" spans="1:13" s="496" customFormat="1" ht="15" customHeight="1" x14ac:dyDescent="0.25">
      <c r="A3612" s="1029"/>
      <c r="B3612" s="1088"/>
      <c r="C3612" s="1090"/>
      <c r="D3612" s="1081"/>
      <c r="E3612" s="1041"/>
      <c r="F3612" s="17" t="s">
        <v>9356</v>
      </c>
      <c r="G3612" s="502">
        <v>2</v>
      </c>
      <c r="H3612" s="1072"/>
      <c r="I3612" s="511"/>
      <c r="J3612" s="503"/>
      <c r="K3612" s="1029"/>
      <c r="L3612" s="1031"/>
      <c r="M3612" s="1031"/>
    </row>
    <row r="3613" spans="1:13" s="496" customFormat="1" ht="15" customHeight="1" x14ac:dyDescent="0.25">
      <c r="A3613" s="1029"/>
      <c r="B3613" s="1088"/>
      <c r="C3613" s="1090"/>
      <c r="D3613" s="1081"/>
      <c r="E3613" s="1041"/>
      <c r="F3613" s="17" t="s">
        <v>9357</v>
      </c>
      <c r="G3613" s="502">
        <v>1</v>
      </c>
      <c r="H3613" s="1072"/>
      <c r="I3613" s="511"/>
      <c r="J3613" s="503"/>
      <c r="K3613" s="1029"/>
      <c r="L3613" s="1031"/>
      <c r="M3613" s="1031"/>
    </row>
    <row r="3614" spans="1:13" s="496" customFormat="1" ht="15" customHeight="1" x14ac:dyDescent="0.25">
      <c r="A3614" s="1029"/>
      <c r="B3614" s="1088"/>
      <c r="C3614" s="1090"/>
      <c r="D3614" s="1081"/>
      <c r="E3614" s="1041"/>
      <c r="F3614" s="17" t="s">
        <v>9358</v>
      </c>
      <c r="G3614" s="502">
        <v>14</v>
      </c>
      <c r="H3614" s="1072"/>
      <c r="I3614" s="511"/>
      <c r="J3614" s="503"/>
      <c r="K3614" s="1029"/>
      <c r="L3614" s="1031"/>
      <c r="M3614" s="1031"/>
    </row>
    <row r="3615" spans="1:13" s="496" customFormat="1" ht="15" customHeight="1" x14ac:dyDescent="0.25">
      <c r="A3615" s="1029"/>
      <c r="B3615" s="1088"/>
      <c r="C3615" s="1090"/>
      <c r="D3615" s="1081"/>
      <c r="E3615" s="1041"/>
      <c r="F3615" s="17" t="s">
        <v>9359</v>
      </c>
      <c r="G3615" s="502">
        <v>6</v>
      </c>
      <c r="H3615" s="1072"/>
      <c r="I3615" s="511"/>
      <c r="J3615" s="503"/>
      <c r="K3615" s="1029"/>
      <c r="L3615" s="1031"/>
      <c r="M3615" s="1031"/>
    </row>
    <row r="3616" spans="1:13" s="496" customFormat="1" ht="15" customHeight="1" x14ac:dyDescent="0.25">
      <c r="A3616" s="1029"/>
      <c r="B3616" s="1088"/>
      <c r="C3616" s="1090"/>
      <c r="D3616" s="1081"/>
      <c r="E3616" s="1041"/>
      <c r="F3616" s="17" t="s">
        <v>9360</v>
      </c>
      <c r="G3616" s="502">
        <v>1</v>
      </c>
      <c r="H3616" s="1072"/>
      <c r="I3616" s="511"/>
      <c r="J3616" s="503"/>
      <c r="K3616" s="1029"/>
      <c r="L3616" s="1031"/>
      <c r="M3616" s="1031"/>
    </row>
    <row r="3617" spans="1:13" s="496" customFormat="1" ht="15" customHeight="1" x14ac:dyDescent="0.25">
      <c r="A3617" s="1029"/>
      <c r="B3617" s="1088"/>
      <c r="C3617" s="1090"/>
      <c r="D3617" s="1081"/>
      <c r="E3617" s="1041"/>
      <c r="F3617" s="17" t="s">
        <v>9361</v>
      </c>
      <c r="G3617" s="502">
        <v>145</v>
      </c>
      <c r="H3617" s="1072"/>
      <c r="I3617" s="511"/>
      <c r="J3617" s="503"/>
      <c r="K3617" s="1029"/>
      <c r="L3617" s="1031"/>
      <c r="M3617" s="1031"/>
    </row>
    <row r="3618" spans="1:13" s="496" customFormat="1" ht="15" customHeight="1" x14ac:dyDescent="0.25">
      <c r="A3618" s="1029"/>
      <c r="B3618" s="1088"/>
      <c r="C3618" s="1090"/>
      <c r="D3618" s="1081"/>
      <c r="E3618" s="1041"/>
      <c r="F3618" s="17" t="s">
        <v>9362</v>
      </c>
      <c r="G3618" s="502">
        <v>1</v>
      </c>
      <c r="H3618" s="1072"/>
      <c r="I3618" s="511"/>
      <c r="J3618" s="503"/>
      <c r="K3618" s="1029"/>
      <c r="L3618" s="1031"/>
      <c r="M3618" s="1031"/>
    </row>
    <row r="3619" spans="1:13" s="496" customFormat="1" ht="15" customHeight="1" x14ac:dyDescent="0.25">
      <c r="A3619" s="1029"/>
      <c r="B3619" s="1088"/>
      <c r="C3619" s="1090"/>
      <c r="D3619" s="1081"/>
      <c r="E3619" s="1041"/>
      <c r="F3619" s="17" t="s">
        <v>9363</v>
      </c>
      <c r="G3619" s="502">
        <v>2</v>
      </c>
      <c r="H3619" s="1072"/>
      <c r="I3619" s="511"/>
      <c r="J3619" s="503"/>
      <c r="K3619" s="1029"/>
      <c r="L3619" s="1031"/>
      <c r="M3619" s="1031"/>
    </row>
    <row r="3620" spans="1:13" s="496" customFormat="1" ht="15" customHeight="1" x14ac:dyDescent="0.25">
      <c r="A3620" s="1029"/>
      <c r="B3620" s="1088"/>
      <c r="C3620" s="1090"/>
      <c r="D3620" s="1081"/>
      <c r="E3620" s="1041"/>
      <c r="F3620" s="17" t="s">
        <v>9364</v>
      </c>
      <c r="G3620" s="502">
        <v>6</v>
      </c>
      <c r="H3620" s="1072"/>
      <c r="I3620" s="511"/>
      <c r="J3620" s="503"/>
      <c r="K3620" s="1029"/>
      <c r="L3620" s="1031"/>
      <c r="M3620" s="1031"/>
    </row>
    <row r="3621" spans="1:13" s="496" customFormat="1" ht="15" customHeight="1" x14ac:dyDescent="0.25">
      <c r="A3621" s="1029"/>
      <c r="B3621" s="1088"/>
      <c r="C3621" s="1090"/>
      <c r="D3621" s="1081"/>
      <c r="E3621" s="1041"/>
      <c r="F3621" s="17" t="s">
        <v>9246</v>
      </c>
      <c r="G3621" s="502">
        <v>1</v>
      </c>
      <c r="H3621" s="1072"/>
      <c r="I3621" s="511"/>
      <c r="J3621" s="503"/>
      <c r="K3621" s="1029"/>
      <c r="L3621" s="1031"/>
      <c r="M3621" s="1031"/>
    </row>
    <row r="3622" spans="1:13" s="496" customFormat="1" ht="15" customHeight="1" x14ac:dyDescent="0.25">
      <c r="A3622" s="1029"/>
      <c r="B3622" s="1088"/>
      <c r="C3622" s="1090"/>
      <c r="D3622" s="1081"/>
      <c r="E3622" s="1041"/>
      <c r="F3622" s="17" t="s">
        <v>9365</v>
      </c>
      <c r="G3622" s="502">
        <v>52</v>
      </c>
      <c r="H3622" s="1072"/>
      <c r="I3622" s="511"/>
      <c r="J3622" s="503"/>
      <c r="K3622" s="1029"/>
      <c r="L3622" s="1031"/>
      <c r="M3622" s="1031"/>
    </row>
    <row r="3623" spans="1:13" s="496" customFormat="1" ht="15" customHeight="1" x14ac:dyDescent="0.25">
      <c r="A3623" s="1029"/>
      <c r="B3623" s="1088"/>
      <c r="C3623" s="1090"/>
      <c r="D3623" s="1081"/>
      <c r="E3623" s="1041"/>
      <c r="F3623" s="17" t="s">
        <v>9366</v>
      </c>
      <c r="G3623" s="502">
        <v>28</v>
      </c>
      <c r="H3623" s="1072"/>
      <c r="I3623" s="511"/>
      <c r="J3623" s="503"/>
      <c r="K3623" s="1029"/>
      <c r="L3623" s="1031"/>
      <c r="M3623" s="1031"/>
    </row>
    <row r="3624" spans="1:13" s="496" customFormat="1" ht="15" customHeight="1" x14ac:dyDescent="0.25">
      <c r="A3624" s="1029"/>
      <c r="B3624" s="1088"/>
      <c r="C3624" s="1090"/>
      <c r="D3624" s="1081"/>
      <c r="E3624" s="1041"/>
      <c r="F3624" s="17" t="s">
        <v>9367</v>
      </c>
      <c r="G3624" s="502">
        <v>20</v>
      </c>
      <c r="H3624" s="1072"/>
      <c r="I3624" s="511"/>
      <c r="J3624" s="503"/>
      <c r="K3624" s="1029"/>
      <c r="L3624" s="1031"/>
      <c r="M3624" s="1031"/>
    </row>
    <row r="3625" spans="1:13" s="496" customFormat="1" ht="15" customHeight="1" x14ac:dyDescent="0.25">
      <c r="A3625" s="1029"/>
      <c r="B3625" s="1088"/>
      <c r="C3625" s="1090"/>
      <c r="D3625" s="1081"/>
      <c r="E3625" s="1041"/>
      <c r="F3625" s="17" t="s">
        <v>9368</v>
      </c>
      <c r="G3625" s="502">
        <v>20</v>
      </c>
      <c r="H3625" s="1072"/>
      <c r="I3625" s="511"/>
      <c r="J3625" s="503"/>
      <c r="K3625" s="1029"/>
      <c r="L3625" s="1031"/>
      <c r="M3625" s="1031"/>
    </row>
    <row r="3626" spans="1:13" s="496" customFormat="1" ht="15" customHeight="1" x14ac:dyDescent="0.25">
      <c r="A3626" s="1029"/>
      <c r="B3626" s="1088"/>
      <c r="C3626" s="1090"/>
      <c r="D3626" s="1081"/>
      <c r="E3626" s="1041"/>
      <c r="F3626" s="17" t="s">
        <v>9369</v>
      </c>
      <c r="G3626" s="502">
        <v>25</v>
      </c>
      <c r="H3626" s="1072"/>
      <c r="I3626" s="511"/>
      <c r="J3626" s="503"/>
      <c r="K3626" s="1029"/>
      <c r="L3626" s="1031"/>
      <c r="M3626" s="1031"/>
    </row>
    <row r="3627" spans="1:13" s="496" customFormat="1" ht="15" customHeight="1" x14ac:dyDescent="0.25">
      <c r="A3627" s="1030"/>
      <c r="B3627" s="1089"/>
      <c r="C3627" s="1091"/>
      <c r="D3627" s="1081"/>
      <c r="E3627" s="1041"/>
      <c r="F3627" s="17" t="s">
        <v>9370</v>
      </c>
      <c r="G3627" s="502">
        <v>12</v>
      </c>
      <c r="H3627" s="1072"/>
      <c r="I3627" s="511"/>
      <c r="J3627" s="503"/>
      <c r="K3627" s="1030"/>
      <c r="L3627" s="1032"/>
      <c r="M3627" s="1032"/>
    </row>
    <row r="3628" spans="1:13" s="496" customFormat="1" ht="15" customHeight="1" x14ac:dyDescent="0.25">
      <c r="A3628" s="949" t="s">
        <v>9371</v>
      </c>
      <c r="B3628" s="1093" t="s">
        <v>9339</v>
      </c>
      <c r="C3628" s="1095" t="s">
        <v>7923</v>
      </c>
      <c r="D3628" s="1083" t="s">
        <v>9372</v>
      </c>
      <c r="E3628" s="927" t="s">
        <v>9267</v>
      </c>
      <c r="F3628" s="502" t="s">
        <v>9373</v>
      </c>
      <c r="G3628" s="497">
        <v>1</v>
      </c>
      <c r="H3628" s="1076">
        <v>1</v>
      </c>
      <c r="I3628" s="511"/>
      <c r="J3628" s="503"/>
      <c r="K3628" s="949"/>
      <c r="L3628" s="941"/>
      <c r="M3628" s="941"/>
    </row>
    <row r="3629" spans="1:13" s="496" customFormat="1" ht="15" customHeight="1" x14ac:dyDescent="0.25">
      <c r="A3629" s="1029"/>
      <c r="B3629" s="1093"/>
      <c r="C3629" s="1096"/>
      <c r="D3629" s="1083"/>
      <c r="E3629" s="1039"/>
      <c r="F3629" s="58" t="s">
        <v>9342</v>
      </c>
      <c r="G3629" s="497">
        <v>1</v>
      </c>
      <c r="H3629" s="1070"/>
      <c r="I3629" s="511"/>
      <c r="J3629" s="503"/>
      <c r="K3629" s="1029"/>
      <c r="L3629" s="1031"/>
      <c r="M3629" s="1031"/>
    </row>
    <row r="3630" spans="1:13" s="496" customFormat="1" ht="15" customHeight="1" x14ac:dyDescent="0.25">
      <c r="A3630" s="1029"/>
      <c r="B3630" s="1093"/>
      <c r="C3630" s="1096"/>
      <c r="D3630" s="1083"/>
      <c r="E3630" s="1039"/>
      <c r="F3630" s="58" t="s">
        <v>9343</v>
      </c>
      <c r="G3630" s="497">
        <v>1</v>
      </c>
      <c r="H3630" s="1070"/>
      <c r="I3630" s="511"/>
      <c r="J3630" s="503"/>
      <c r="K3630" s="1029"/>
      <c r="L3630" s="1031"/>
      <c r="M3630" s="1031"/>
    </row>
    <row r="3631" spans="1:13" s="496" customFormat="1" ht="15" customHeight="1" x14ac:dyDescent="0.25">
      <c r="A3631" s="1029"/>
      <c r="B3631" s="1093"/>
      <c r="C3631" s="1096"/>
      <c r="D3631" s="1083"/>
      <c r="E3631" s="1039"/>
      <c r="F3631" s="58" t="s">
        <v>9344</v>
      </c>
      <c r="G3631" s="497">
        <v>1</v>
      </c>
      <c r="H3631" s="1070"/>
      <c r="I3631" s="511"/>
      <c r="J3631" s="503"/>
      <c r="K3631" s="1029"/>
      <c r="L3631" s="1031"/>
      <c r="M3631" s="1031"/>
    </row>
    <row r="3632" spans="1:13" s="496" customFormat="1" ht="15" customHeight="1" x14ac:dyDescent="0.25">
      <c r="A3632" s="1029"/>
      <c r="B3632" s="1093"/>
      <c r="C3632" s="1096"/>
      <c r="D3632" s="1083"/>
      <c r="E3632" s="1039"/>
      <c r="F3632" s="58" t="s">
        <v>9374</v>
      </c>
      <c r="G3632" s="497">
        <v>1</v>
      </c>
      <c r="H3632" s="1070"/>
      <c r="I3632" s="511"/>
      <c r="J3632" s="503"/>
      <c r="K3632" s="1029"/>
      <c r="L3632" s="1031"/>
      <c r="M3632" s="1031"/>
    </row>
    <row r="3633" spans="1:13" s="496" customFormat="1" ht="15" customHeight="1" x14ac:dyDescent="0.25">
      <c r="A3633" s="1029"/>
      <c r="B3633" s="1093"/>
      <c r="C3633" s="1096"/>
      <c r="D3633" s="1083"/>
      <c r="E3633" s="1039"/>
      <c r="F3633" s="58" t="s">
        <v>9346</v>
      </c>
      <c r="G3633" s="497">
        <v>1</v>
      </c>
      <c r="H3633" s="1070"/>
      <c r="I3633" s="511"/>
      <c r="J3633" s="503"/>
      <c r="K3633" s="1029"/>
      <c r="L3633" s="1031"/>
      <c r="M3633" s="1031"/>
    </row>
    <row r="3634" spans="1:13" s="496" customFormat="1" ht="15" customHeight="1" x14ac:dyDescent="0.25">
      <c r="A3634" s="1029"/>
      <c r="B3634" s="1093"/>
      <c r="C3634" s="1096"/>
      <c r="D3634" s="1083"/>
      <c r="E3634" s="1039"/>
      <c r="F3634" s="58" t="s">
        <v>9347</v>
      </c>
      <c r="G3634" s="497">
        <v>15</v>
      </c>
      <c r="H3634" s="1070"/>
      <c r="I3634" s="511"/>
      <c r="J3634" s="503"/>
      <c r="K3634" s="1029"/>
      <c r="L3634" s="1031"/>
      <c r="M3634" s="1031"/>
    </row>
    <row r="3635" spans="1:13" s="496" customFormat="1" ht="15" customHeight="1" x14ac:dyDescent="0.25">
      <c r="A3635" s="1029"/>
      <c r="B3635" s="1093"/>
      <c r="C3635" s="1096"/>
      <c r="D3635" s="1083"/>
      <c r="E3635" s="1039"/>
      <c r="F3635" s="58" t="s">
        <v>9348</v>
      </c>
      <c r="G3635" s="497">
        <v>38</v>
      </c>
      <c r="H3635" s="1070"/>
      <c r="I3635" s="511"/>
      <c r="J3635" s="503"/>
      <c r="K3635" s="1029"/>
      <c r="L3635" s="1031"/>
      <c r="M3635" s="1031"/>
    </row>
    <row r="3636" spans="1:13" s="496" customFormat="1" ht="15" customHeight="1" x14ac:dyDescent="0.25">
      <c r="A3636" s="1029"/>
      <c r="B3636" s="1093"/>
      <c r="C3636" s="1096"/>
      <c r="D3636" s="1083"/>
      <c r="E3636" s="1039"/>
      <c r="F3636" s="58" t="s">
        <v>9349</v>
      </c>
      <c r="G3636" s="497">
        <v>1</v>
      </c>
      <c r="H3636" s="1070"/>
      <c r="I3636" s="511"/>
      <c r="J3636" s="503"/>
      <c r="K3636" s="1029"/>
      <c r="L3636" s="1031"/>
      <c r="M3636" s="1031"/>
    </row>
    <row r="3637" spans="1:13" s="496" customFormat="1" ht="15" customHeight="1" x14ac:dyDescent="0.25">
      <c r="A3637" s="1029"/>
      <c r="B3637" s="1093"/>
      <c r="C3637" s="1096"/>
      <c r="D3637" s="1083"/>
      <c r="E3637" s="1039"/>
      <c r="F3637" s="58" t="s">
        <v>9350</v>
      </c>
      <c r="G3637" s="497">
        <v>1</v>
      </c>
      <c r="H3637" s="1070"/>
      <c r="I3637" s="511"/>
      <c r="J3637" s="503"/>
      <c r="K3637" s="1029"/>
      <c r="L3637" s="1031"/>
      <c r="M3637" s="1031"/>
    </row>
    <row r="3638" spans="1:13" s="496" customFormat="1" ht="22.5" customHeight="1" x14ac:dyDescent="0.25">
      <c r="A3638" s="1029"/>
      <c r="B3638" s="1093"/>
      <c r="C3638" s="1096"/>
      <c r="D3638" s="1083"/>
      <c r="E3638" s="1039"/>
      <c r="F3638" s="58" t="s">
        <v>9351</v>
      </c>
      <c r="G3638" s="497">
        <v>1</v>
      </c>
      <c r="H3638" s="1070"/>
      <c r="I3638" s="511"/>
      <c r="J3638" s="503"/>
      <c r="K3638" s="1029"/>
      <c r="L3638" s="1031"/>
      <c r="M3638" s="1031"/>
    </row>
    <row r="3639" spans="1:13" s="513" customFormat="1" ht="22.5" customHeight="1" x14ac:dyDescent="0.25">
      <c r="A3639" s="1029"/>
      <c r="B3639" s="1093"/>
      <c r="C3639" s="1096"/>
      <c r="D3639" s="1083"/>
      <c r="E3639" s="1039"/>
      <c r="F3639" s="512" t="s">
        <v>9352</v>
      </c>
      <c r="G3639" s="497">
        <v>24</v>
      </c>
      <c r="H3639" s="1070"/>
      <c r="I3639" s="511"/>
      <c r="J3639" s="503"/>
      <c r="K3639" s="1029"/>
      <c r="L3639" s="1031"/>
      <c r="M3639" s="1031"/>
    </row>
    <row r="3640" spans="1:13" s="514" customFormat="1" ht="22.5" customHeight="1" x14ac:dyDescent="0.25">
      <c r="A3640" s="1029"/>
      <c r="B3640" s="1093"/>
      <c r="C3640" s="1096"/>
      <c r="D3640" s="1083"/>
      <c r="E3640" s="1039"/>
      <c r="F3640" s="58" t="s">
        <v>9353</v>
      </c>
      <c r="G3640" s="497">
        <v>24</v>
      </c>
      <c r="H3640" s="1070"/>
      <c r="I3640" s="511"/>
      <c r="J3640" s="503"/>
      <c r="K3640" s="1029"/>
      <c r="L3640" s="1031"/>
      <c r="M3640" s="1031"/>
    </row>
    <row r="3641" spans="1:13" s="513" customFormat="1" ht="22.5" customHeight="1" x14ac:dyDescent="0.25">
      <c r="A3641" s="1029"/>
      <c r="B3641" s="1093"/>
      <c r="C3641" s="1096"/>
      <c r="D3641" s="1083"/>
      <c r="E3641" s="1039"/>
      <c r="F3641" s="500" t="s">
        <v>9354</v>
      </c>
      <c r="G3641" s="497">
        <v>1</v>
      </c>
      <c r="H3641" s="1070"/>
      <c r="I3641" s="511"/>
      <c r="J3641" s="503"/>
      <c r="K3641" s="1029"/>
      <c r="L3641" s="1031"/>
      <c r="M3641" s="1031"/>
    </row>
    <row r="3642" spans="1:13" s="515" customFormat="1" ht="22.5" customHeight="1" x14ac:dyDescent="0.25">
      <c r="A3642" s="1029"/>
      <c r="B3642" s="1093"/>
      <c r="C3642" s="1096"/>
      <c r="D3642" s="1083"/>
      <c r="E3642" s="1039"/>
      <c r="F3642" s="500" t="s">
        <v>9355</v>
      </c>
      <c r="G3642" s="497">
        <v>1</v>
      </c>
      <c r="H3642" s="1070"/>
      <c r="I3642" s="511"/>
      <c r="J3642" s="503"/>
      <c r="K3642" s="1029"/>
      <c r="L3642" s="1031"/>
      <c r="M3642" s="1031"/>
    </row>
    <row r="3643" spans="1:13" s="513" customFormat="1" ht="22.5" customHeight="1" x14ac:dyDescent="0.25">
      <c r="A3643" s="1029"/>
      <c r="B3643" s="1093"/>
      <c r="C3643" s="1096"/>
      <c r="D3643" s="1083"/>
      <c r="E3643" s="1039"/>
      <c r="F3643" s="500" t="s">
        <v>9356</v>
      </c>
      <c r="G3643" s="497">
        <v>2</v>
      </c>
      <c r="H3643" s="1070"/>
      <c r="I3643" s="511"/>
      <c r="J3643" s="503"/>
      <c r="K3643" s="1029"/>
      <c r="L3643" s="1031"/>
      <c r="M3643" s="1031"/>
    </row>
    <row r="3644" spans="1:13" s="513" customFormat="1" ht="22.5" customHeight="1" x14ac:dyDescent="0.25">
      <c r="A3644" s="1029"/>
      <c r="B3644" s="1093"/>
      <c r="C3644" s="1096"/>
      <c r="D3644" s="1083"/>
      <c r="E3644" s="1039"/>
      <c r="F3644" s="500" t="s">
        <v>9357</v>
      </c>
      <c r="G3644" s="497">
        <v>1</v>
      </c>
      <c r="H3644" s="1070"/>
      <c r="I3644" s="511"/>
      <c r="J3644" s="503"/>
      <c r="K3644" s="1029"/>
      <c r="L3644" s="1031"/>
      <c r="M3644" s="1031"/>
    </row>
    <row r="3645" spans="1:13" s="514" customFormat="1" ht="15" customHeight="1" x14ac:dyDescent="0.25">
      <c r="A3645" s="1029"/>
      <c r="B3645" s="1093"/>
      <c r="C3645" s="1096"/>
      <c r="D3645" s="1083"/>
      <c r="E3645" s="1039"/>
      <c r="F3645" s="500" t="s">
        <v>9358</v>
      </c>
      <c r="G3645" s="497">
        <v>12</v>
      </c>
      <c r="H3645" s="1070"/>
      <c r="I3645" s="511"/>
      <c r="J3645" s="503"/>
      <c r="K3645" s="1029"/>
      <c r="L3645" s="1031"/>
      <c r="M3645" s="1031"/>
    </row>
    <row r="3646" spans="1:13" s="513" customFormat="1" ht="15" customHeight="1" x14ac:dyDescent="0.25">
      <c r="A3646" s="1029"/>
      <c r="B3646" s="1093"/>
      <c r="C3646" s="1096"/>
      <c r="D3646" s="1083"/>
      <c r="E3646" s="1039"/>
      <c r="F3646" s="500" t="s">
        <v>9359</v>
      </c>
      <c r="G3646" s="497">
        <v>6</v>
      </c>
      <c r="H3646" s="1070"/>
      <c r="I3646" s="511"/>
      <c r="J3646" s="503"/>
      <c r="K3646" s="1029"/>
      <c r="L3646" s="1031"/>
      <c r="M3646" s="1031"/>
    </row>
    <row r="3647" spans="1:13" s="513" customFormat="1" ht="11.25" x14ac:dyDescent="0.25">
      <c r="A3647" s="1029"/>
      <c r="B3647" s="1093"/>
      <c r="C3647" s="1096"/>
      <c r="D3647" s="1083"/>
      <c r="E3647" s="1039"/>
      <c r="F3647" s="58" t="s">
        <v>9375</v>
      </c>
      <c r="G3647" s="497">
        <v>1</v>
      </c>
      <c r="H3647" s="1070"/>
      <c r="I3647" s="511"/>
      <c r="J3647" s="503"/>
      <c r="K3647" s="1029"/>
      <c r="L3647" s="1031"/>
      <c r="M3647" s="1031"/>
    </row>
    <row r="3648" spans="1:13" s="496" customFormat="1" ht="13.5" customHeight="1" x14ac:dyDescent="0.25">
      <c r="A3648" s="1029"/>
      <c r="B3648" s="1093"/>
      <c r="C3648" s="1096"/>
      <c r="D3648" s="1083"/>
      <c r="E3648" s="1039"/>
      <c r="F3648" s="516" t="s">
        <v>9361</v>
      </c>
      <c r="G3648" s="497">
        <v>218</v>
      </c>
      <c r="H3648" s="1070"/>
      <c r="I3648" s="511"/>
      <c r="J3648" s="503"/>
      <c r="K3648" s="1029"/>
      <c r="L3648" s="1031"/>
      <c r="M3648" s="1031"/>
    </row>
    <row r="3649" spans="1:13" s="496" customFormat="1" ht="13.5" customHeight="1" x14ac:dyDescent="0.25">
      <c r="A3649" s="1029"/>
      <c r="B3649" s="1093"/>
      <c r="C3649" s="1096"/>
      <c r="D3649" s="1083"/>
      <c r="E3649" s="1039"/>
      <c r="F3649" s="516" t="s">
        <v>9362</v>
      </c>
      <c r="G3649" s="497">
        <v>1</v>
      </c>
      <c r="H3649" s="1070"/>
      <c r="I3649" s="511"/>
      <c r="J3649" s="503"/>
      <c r="K3649" s="1029"/>
      <c r="L3649" s="1031"/>
      <c r="M3649" s="1031"/>
    </row>
    <row r="3650" spans="1:13" s="496" customFormat="1" ht="13.5" customHeight="1" x14ac:dyDescent="0.25">
      <c r="A3650" s="1029"/>
      <c r="B3650" s="1093"/>
      <c r="C3650" s="1096"/>
      <c r="D3650" s="1083"/>
      <c r="E3650" s="1039"/>
      <c r="F3650" s="516" t="s">
        <v>9363</v>
      </c>
      <c r="G3650" s="497">
        <v>1</v>
      </c>
      <c r="H3650" s="1070"/>
      <c r="I3650" s="511"/>
      <c r="J3650" s="503"/>
      <c r="K3650" s="1029"/>
      <c r="L3650" s="1031"/>
      <c r="M3650" s="1031"/>
    </row>
    <row r="3651" spans="1:13" s="496" customFormat="1" ht="13.5" customHeight="1" x14ac:dyDescent="0.25">
      <c r="A3651" s="1029"/>
      <c r="B3651" s="1093"/>
      <c r="C3651" s="1096"/>
      <c r="D3651" s="1083"/>
      <c r="E3651" s="1039"/>
      <c r="F3651" s="516" t="s">
        <v>9364</v>
      </c>
      <c r="G3651" s="497">
        <v>6</v>
      </c>
      <c r="H3651" s="1070"/>
      <c r="I3651" s="511"/>
      <c r="J3651" s="503"/>
      <c r="K3651" s="1029"/>
      <c r="L3651" s="1031"/>
      <c r="M3651" s="1031"/>
    </row>
    <row r="3652" spans="1:13" s="496" customFormat="1" ht="13.5" customHeight="1" x14ac:dyDescent="0.25">
      <c r="A3652" s="1029"/>
      <c r="B3652" s="1093"/>
      <c r="C3652" s="1096"/>
      <c r="D3652" s="1083"/>
      <c r="E3652" s="1039"/>
      <c r="F3652" s="516" t="s">
        <v>9246</v>
      </c>
      <c r="G3652" s="497">
        <v>1</v>
      </c>
      <c r="H3652" s="1070"/>
      <c r="I3652" s="511"/>
      <c r="J3652" s="503"/>
      <c r="K3652" s="1029"/>
      <c r="L3652" s="1031"/>
      <c r="M3652" s="1031"/>
    </row>
    <row r="3653" spans="1:13" s="496" customFormat="1" ht="13.5" customHeight="1" x14ac:dyDescent="0.25">
      <c r="A3653" s="1029"/>
      <c r="B3653" s="1093"/>
      <c r="C3653" s="1096"/>
      <c r="D3653" s="1083"/>
      <c r="E3653" s="1039"/>
      <c r="F3653" s="516" t="s">
        <v>9365</v>
      </c>
      <c r="G3653" s="497">
        <v>74</v>
      </c>
      <c r="H3653" s="1070"/>
      <c r="I3653" s="511"/>
      <c r="J3653" s="503"/>
      <c r="K3653" s="1029"/>
      <c r="L3653" s="1031"/>
      <c r="M3653" s="1031"/>
    </row>
    <row r="3654" spans="1:13" s="496" customFormat="1" ht="13.5" customHeight="1" x14ac:dyDescent="0.25">
      <c r="A3654" s="1029"/>
      <c r="B3654" s="1093"/>
      <c r="C3654" s="1096"/>
      <c r="D3654" s="1083"/>
      <c r="E3654" s="1039"/>
      <c r="F3654" s="516" t="s">
        <v>9366</v>
      </c>
      <c r="G3654" s="497">
        <v>34</v>
      </c>
      <c r="H3654" s="1070"/>
      <c r="I3654" s="511"/>
      <c r="J3654" s="503"/>
      <c r="K3654" s="1029"/>
      <c r="L3654" s="1031"/>
      <c r="M3654" s="1031"/>
    </row>
    <row r="3655" spans="1:13" s="496" customFormat="1" ht="13.5" customHeight="1" x14ac:dyDescent="0.25">
      <c r="A3655" s="1029"/>
      <c r="B3655" s="1093"/>
      <c r="C3655" s="1096"/>
      <c r="D3655" s="1083"/>
      <c r="E3655" s="1039"/>
      <c r="F3655" s="516" t="s">
        <v>9376</v>
      </c>
      <c r="G3655" s="497">
        <v>20</v>
      </c>
      <c r="H3655" s="1070"/>
      <c r="I3655" s="511"/>
      <c r="J3655" s="503"/>
      <c r="K3655" s="1029"/>
      <c r="L3655" s="1031"/>
      <c r="M3655" s="1031"/>
    </row>
    <row r="3656" spans="1:13" s="496" customFormat="1" ht="13.5" customHeight="1" x14ac:dyDescent="0.25">
      <c r="A3656" s="1029"/>
      <c r="B3656" s="1093"/>
      <c r="C3656" s="1096"/>
      <c r="D3656" s="1083"/>
      <c r="E3656" s="1039"/>
      <c r="F3656" s="516" t="s">
        <v>9377</v>
      </c>
      <c r="G3656" s="497">
        <v>23</v>
      </c>
      <c r="H3656" s="1070"/>
      <c r="I3656" s="511"/>
      <c r="J3656" s="503"/>
      <c r="K3656" s="1029"/>
      <c r="L3656" s="1031"/>
      <c r="M3656" s="1031"/>
    </row>
    <row r="3657" spans="1:13" s="496" customFormat="1" ht="13.5" customHeight="1" x14ac:dyDescent="0.25">
      <c r="A3657" s="1030"/>
      <c r="B3657" s="1094"/>
      <c r="C3657" s="1097"/>
      <c r="D3657" s="1083"/>
      <c r="E3657" s="1039"/>
      <c r="F3657" s="516" t="s">
        <v>9378</v>
      </c>
      <c r="G3657" s="497">
        <v>12</v>
      </c>
      <c r="H3657" s="1071"/>
      <c r="I3657" s="511"/>
      <c r="J3657" s="503"/>
      <c r="K3657" s="1030"/>
      <c r="L3657" s="1032"/>
      <c r="M3657" s="1032"/>
    </row>
    <row r="3658" spans="1:13" s="496" customFormat="1" ht="13.5" customHeight="1" x14ac:dyDescent="0.25">
      <c r="A3658" s="949" t="s">
        <v>9379</v>
      </c>
      <c r="B3658" s="970" t="s">
        <v>9380</v>
      </c>
      <c r="C3658" s="962" t="s">
        <v>7923</v>
      </c>
      <c r="D3658" s="1076" t="s">
        <v>9381</v>
      </c>
      <c r="E3658" s="936" t="s">
        <v>9260</v>
      </c>
      <c r="F3658" s="48" t="s">
        <v>9382</v>
      </c>
      <c r="G3658" s="497">
        <v>1</v>
      </c>
      <c r="H3658" s="1048">
        <v>1</v>
      </c>
      <c r="I3658" s="511"/>
      <c r="J3658" s="503"/>
      <c r="K3658" s="949"/>
      <c r="L3658" s="941"/>
      <c r="M3658" s="941"/>
    </row>
    <row r="3659" spans="1:13" s="496" customFormat="1" ht="11.25" x14ac:dyDescent="0.25">
      <c r="A3659" s="1029"/>
      <c r="B3659" s="1088"/>
      <c r="C3659" s="1090"/>
      <c r="D3659" s="1070"/>
      <c r="E3659" s="936"/>
      <c r="F3659" s="48" t="s">
        <v>9383</v>
      </c>
      <c r="G3659" s="497">
        <v>1</v>
      </c>
      <c r="H3659" s="1049"/>
      <c r="I3659" s="511"/>
      <c r="J3659" s="503"/>
      <c r="K3659" s="1029"/>
      <c r="L3659" s="1031"/>
      <c r="M3659" s="1031"/>
    </row>
    <row r="3660" spans="1:13" s="496" customFormat="1" ht="11.25" x14ac:dyDescent="0.25">
      <c r="A3660" s="1029"/>
      <c r="B3660" s="1088"/>
      <c r="C3660" s="1090"/>
      <c r="D3660" s="1070"/>
      <c r="E3660" s="936"/>
      <c r="F3660" s="48" t="s">
        <v>9384</v>
      </c>
      <c r="G3660" s="497">
        <v>1</v>
      </c>
      <c r="H3660" s="1049"/>
      <c r="I3660" s="511"/>
      <c r="J3660" s="503"/>
      <c r="K3660" s="1029"/>
      <c r="L3660" s="1031"/>
      <c r="M3660" s="1031"/>
    </row>
    <row r="3661" spans="1:13" s="496" customFormat="1" ht="11.25" x14ac:dyDescent="0.25">
      <c r="A3661" s="1029"/>
      <c r="B3661" s="1088"/>
      <c r="C3661" s="1090"/>
      <c r="D3661" s="1070"/>
      <c r="E3661" s="936"/>
      <c r="F3661" s="48" t="s">
        <v>9385</v>
      </c>
      <c r="G3661" s="497">
        <v>15</v>
      </c>
      <c r="H3661" s="1049"/>
      <c r="I3661" s="511"/>
      <c r="J3661" s="503"/>
      <c r="K3661" s="1029"/>
      <c r="L3661" s="1031"/>
      <c r="M3661" s="1031"/>
    </row>
    <row r="3662" spans="1:13" s="496" customFormat="1" ht="22.5" x14ac:dyDescent="0.25">
      <c r="A3662" s="1029"/>
      <c r="B3662" s="1088"/>
      <c r="C3662" s="1090"/>
      <c r="D3662" s="1070"/>
      <c r="E3662" s="936"/>
      <c r="F3662" s="48" t="s">
        <v>9386</v>
      </c>
      <c r="G3662" s="497">
        <v>158</v>
      </c>
      <c r="H3662" s="1049"/>
      <c r="I3662" s="511"/>
      <c r="J3662" s="503"/>
      <c r="K3662" s="1029"/>
      <c r="L3662" s="1031"/>
      <c r="M3662" s="1031"/>
    </row>
    <row r="3663" spans="1:13" s="496" customFormat="1" ht="22.5" x14ac:dyDescent="0.25">
      <c r="A3663" s="1029"/>
      <c r="B3663" s="1088"/>
      <c r="C3663" s="1090"/>
      <c r="D3663" s="1070"/>
      <c r="E3663" s="936"/>
      <c r="F3663" s="48" t="s">
        <v>9387</v>
      </c>
      <c r="G3663" s="497">
        <v>158</v>
      </c>
      <c r="H3663" s="1049"/>
      <c r="I3663" s="511"/>
      <c r="J3663" s="503"/>
      <c r="K3663" s="1029"/>
      <c r="L3663" s="1031"/>
      <c r="M3663" s="1031"/>
    </row>
    <row r="3664" spans="1:13" s="496" customFormat="1" ht="13.5" customHeight="1" x14ac:dyDescent="0.25">
      <c r="A3664" s="1029"/>
      <c r="B3664" s="1088"/>
      <c r="C3664" s="1090"/>
      <c r="D3664" s="1070"/>
      <c r="E3664" s="936"/>
      <c r="F3664" s="48" t="s">
        <v>9377</v>
      </c>
      <c r="G3664" s="497">
        <v>25</v>
      </c>
      <c r="H3664" s="1049"/>
      <c r="I3664" s="511"/>
      <c r="J3664" s="503"/>
      <c r="K3664" s="1029"/>
      <c r="L3664" s="1031"/>
      <c r="M3664" s="1031"/>
    </row>
    <row r="3665" spans="1:13" s="496" customFormat="1" ht="13.5" customHeight="1" x14ac:dyDescent="0.25">
      <c r="A3665" s="1029"/>
      <c r="B3665" s="1088"/>
      <c r="C3665" s="1090"/>
      <c r="D3665" s="1070"/>
      <c r="E3665" s="936"/>
      <c r="F3665" s="48" t="s">
        <v>9378</v>
      </c>
      <c r="G3665" s="497">
        <v>10</v>
      </c>
      <c r="H3665" s="1049"/>
      <c r="I3665" s="511"/>
      <c r="J3665" s="503"/>
      <c r="K3665" s="1029"/>
      <c r="L3665" s="1031"/>
      <c r="M3665" s="1031"/>
    </row>
    <row r="3666" spans="1:13" s="496" customFormat="1" ht="13.5" customHeight="1" x14ac:dyDescent="0.25">
      <c r="A3666" s="1030"/>
      <c r="B3666" s="1088"/>
      <c r="C3666" s="1090"/>
      <c r="D3666" s="1070"/>
      <c r="E3666" s="936"/>
      <c r="F3666" s="48" t="s">
        <v>9388</v>
      </c>
      <c r="G3666" s="497">
        <v>1</v>
      </c>
      <c r="H3666" s="1049"/>
      <c r="I3666" s="511"/>
      <c r="J3666" s="503"/>
      <c r="K3666" s="1030"/>
      <c r="L3666" s="1032"/>
      <c r="M3666" s="1032"/>
    </row>
    <row r="3667" spans="1:13" s="496" customFormat="1" ht="13.5" customHeight="1" x14ac:dyDescent="0.25">
      <c r="A3667" s="949" t="s">
        <v>9389</v>
      </c>
      <c r="B3667" s="1098" t="s">
        <v>9380</v>
      </c>
      <c r="C3667" s="1095" t="s">
        <v>7923</v>
      </c>
      <c r="D3667" s="1076" t="s">
        <v>9381</v>
      </c>
      <c r="E3667" s="936" t="s">
        <v>9267</v>
      </c>
      <c r="F3667" s="48" t="s">
        <v>9382</v>
      </c>
      <c r="G3667" s="497">
        <v>1</v>
      </c>
      <c r="H3667" s="1048">
        <v>1</v>
      </c>
      <c r="I3667" s="511"/>
      <c r="J3667" s="511"/>
      <c r="K3667" s="949"/>
      <c r="L3667" s="941"/>
      <c r="M3667" s="941"/>
    </row>
    <row r="3668" spans="1:13" s="496" customFormat="1" ht="13.5" customHeight="1" x14ac:dyDescent="0.25">
      <c r="A3668" s="1029"/>
      <c r="B3668" s="1093"/>
      <c r="C3668" s="1096"/>
      <c r="D3668" s="1070"/>
      <c r="E3668" s="936"/>
      <c r="F3668" s="48" t="s">
        <v>9383</v>
      </c>
      <c r="G3668" s="497">
        <v>1</v>
      </c>
      <c r="H3668" s="1049"/>
      <c r="I3668" s="511"/>
      <c r="J3668" s="511"/>
      <c r="K3668" s="1029"/>
      <c r="L3668" s="1031"/>
      <c r="M3668" s="1031"/>
    </row>
    <row r="3669" spans="1:13" s="496" customFormat="1" ht="13.5" customHeight="1" x14ac:dyDescent="0.25">
      <c r="A3669" s="1029"/>
      <c r="B3669" s="1093"/>
      <c r="C3669" s="1096"/>
      <c r="D3669" s="1070"/>
      <c r="E3669" s="936"/>
      <c r="F3669" s="48" t="s">
        <v>9384</v>
      </c>
      <c r="G3669" s="497">
        <v>1</v>
      </c>
      <c r="H3669" s="1049"/>
      <c r="I3669" s="511"/>
      <c r="J3669" s="511"/>
      <c r="K3669" s="1029"/>
      <c r="L3669" s="1031"/>
      <c r="M3669" s="1031"/>
    </row>
    <row r="3670" spans="1:13" s="496" customFormat="1" ht="13.5" customHeight="1" x14ac:dyDescent="0.25">
      <c r="A3670" s="1029"/>
      <c r="B3670" s="1093"/>
      <c r="C3670" s="1096"/>
      <c r="D3670" s="1070"/>
      <c r="E3670" s="936"/>
      <c r="F3670" s="48" t="s">
        <v>9385</v>
      </c>
      <c r="G3670" s="497">
        <v>15</v>
      </c>
      <c r="H3670" s="1049"/>
      <c r="I3670" s="511"/>
      <c r="J3670" s="511"/>
      <c r="K3670" s="1029"/>
      <c r="L3670" s="1031"/>
      <c r="M3670" s="1031"/>
    </row>
    <row r="3671" spans="1:13" s="496" customFormat="1" ht="22.5" x14ac:dyDescent="0.25">
      <c r="A3671" s="1029"/>
      <c r="B3671" s="1093"/>
      <c r="C3671" s="1096"/>
      <c r="D3671" s="1070"/>
      <c r="E3671" s="936"/>
      <c r="F3671" s="48" t="s">
        <v>9386</v>
      </c>
      <c r="G3671" s="497">
        <v>172</v>
      </c>
      <c r="H3671" s="1049"/>
      <c r="I3671" s="511"/>
      <c r="J3671" s="511"/>
      <c r="K3671" s="1029"/>
      <c r="L3671" s="1031"/>
      <c r="M3671" s="1031"/>
    </row>
    <row r="3672" spans="1:13" s="496" customFormat="1" ht="13.5" customHeight="1" x14ac:dyDescent="0.25">
      <c r="A3672" s="1029"/>
      <c r="B3672" s="1093"/>
      <c r="C3672" s="1096"/>
      <c r="D3672" s="1070"/>
      <c r="E3672" s="936"/>
      <c r="F3672" s="48" t="s">
        <v>9387</v>
      </c>
      <c r="G3672" s="497">
        <v>172</v>
      </c>
      <c r="H3672" s="1049"/>
      <c r="I3672" s="517"/>
      <c r="J3672" s="511"/>
      <c r="K3672" s="1029"/>
      <c r="L3672" s="1031"/>
      <c r="M3672" s="1031"/>
    </row>
    <row r="3673" spans="1:13" s="496" customFormat="1" ht="13.5" customHeight="1" x14ac:dyDescent="0.25">
      <c r="A3673" s="1029"/>
      <c r="B3673" s="1093"/>
      <c r="C3673" s="1096"/>
      <c r="D3673" s="1070"/>
      <c r="E3673" s="936"/>
      <c r="F3673" s="48" t="s">
        <v>9377</v>
      </c>
      <c r="G3673" s="497">
        <v>25</v>
      </c>
      <c r="H3673" s="1049"/>
      <c r="I3673" s="511"/>
      <c r="J3673" s="511"/>
      <c r="K3673" s="1029"/>
      <c r="L3673" s="1031"/>
      <c r="M3673" s="1031"/>
    </row>
    <row r="3674" spans="1:13" s="496" customFormat="1" ht="13.5" customHeight="1" x14ac:dyDescent="0.25">
      <c r="A3674" s="1029"/>
      <c r="B3674" s="1093"/>
      <c r="C3674" s="1096"/>
      <c r="D3674" s="1070"/>
      <c r="E3674" s="936"/>
      <c r="F3674" s="48" t="s">
        <v>9378</v>
      </c>
      <c r="G3674" s="497">
        <v>10</v>
      </c>
      <c r="H3674" s="1049"/>
      <c r="I3674" s="511"/>
      <c r="J3674" s="511"/>
      <c r="K3674" s="1029"/>
      <c r="L3674" s="1031"/>
      <c r="M3674" s="1031"/>
    </row>
    <row r="3675" spans="1:13" s="496" customFormat="1" ht="13.5" customHeight="1" x14ac:dyDescent="0.25">
      <c r="A3675" s="1030"/>
      <c r="B3675" s="1094"/>
      <c r="C3675" s="1097"/>
      <c r="D3675" s="1070"/>
      <c r="E3675" s="936"/>
      <c r="F3675" s="48" t="s">
        <v>9388</v>
      </c>
      <c r="G3675" s="497">
        <v>1</v>
      </c>
      <c r="H3675" s="1049"/>
      <c r="I3675" s="511"/>
      <c r="J3675" s="511"/>
      <c r="K3675" s="1030"/>
      <c r="L3675" s="1032"/>
      <c r="M3675" s="1032"/>
    </row>
    <row r="3676" spans="1:13" s="496" customFormat="1" ht="45" customHeight="1" x14ac:dyDescent="0.25">
      <c r="A3676" s="949" t="s">
        <v>9390</v>
      </c>
      <c r="B3676" s="970" t="s">
        <v>9391</v>
      </c>
      <c r="C3676" s="962" t="s">
        <v>7923</v>
      </c>
      <c r="D3676" s="1076" t="s">
        <v>9392</v>
      </c>
      <c r="E3676" s="936" t="s">
        <v>9393</v>
      </c>
      <c r="F3676" s="518" t="s">
        <v>9394</v>
      </c>
      <c r="G3676" s="502">
        <v>25</v>
      </c>
      <c r="H3676" s="1048" t="s">
        <v>6682</v>
      </c>
      <c r="I3676" s="516" t="str">
        <f>E3676&amp;" - "&amp;D3676</f>
        <v>TOUR + SOCLE - canalisations préfabriquées de forte puissance : POSTE MOYENNE TENSION - canalisations</v>
      </c>
      <c r="J3676" s="519"/>
      <c r="K3676" s="949"/>
      <c r="L3676" s="941"/>
      <c r="M3676" s="941"/>
    </row>
    <row r="3677" spans="1:13" s="496" customFormat="1" ht="11.25" x14ac:dyDescent="0.25">
      <c r="A3677" s="960"/>
      <c r="B3677" s="972"/>
      <c r="C3677" s="963"/>
      <c r="D3677" s="1072"/>
      <c r="E3677" s="936"/>
      <c r="F3677" s="518" t="s">
        <v>9395</v>
      </c>
      <c r="G3677" s="502">
        <v>8</v>
      </c>
      <c r="H3677" s="1070"/>
      <c r="I3677" s="516"/>
      <c r="J3677" s="519"/>
      <c r="K3677" s="960"/>
      <c r="L3677" s="944"/>
      <c r="M3677" s="944"/>
    </row>
    <row r="3678" spans="1:13" s="496" customFormat="1" ht="11.25" x14ac:dyDescent="0.25">
      <c r="A3678" s="960"/>
      <c r="B3678" s="972"/>
      <c r="C3678" s="963"/>
      <c r="D3678" s="1072"/>
      <c r="E3678" s="936"/>
      <c r="F3678" s="518" t="s">
        <v>9396</v>
      </c>
      <c r="G3678" s="502">
        <v>2</v>
      </c>
      <c r="H3678" s="1070"/>
      <c r="I3678" s="516"/>
      <c r="J3678" s="519"/>
      <c r="K3678" s="960"/>
      <c r="L3678" s="944"/>
      <c r="M3678" s="944"/>
    </row>
    <row r="3679" spans="1:13" s="496" customFormat="1" ht="11.25" x14ac:dyDescent="0.25">
      <c r="A3679" s="960"/>
      <c r="B3679" s="972"/>
      <c r="C3679" s="963"/>
      <c r="D3679" s="1072"/>
      <c r="E3679" s="936"/>
      <c r="F3679" s="518" t="s">
        <v>9397</v>
      </c>
      <c r="G3679" s="502">
        <v>2</v>
      </c>
      <c r="H3679" s="1070"/>
      <c r="I3679" s="516"/>
      <c r="J3679" s="519"/>
      <c r="K3679" s="960"/>
      <c r="L3679" s="944"/>
      <c r="M3679" s="944"/>
    </row>
    <row r="3680" spans="1:13" s="496" customFormat="1" ht="11.25" x14ac:dyDescent="0.25">
      <c r="A3680" s="960"/>
      <c r="B3680" s="972"/>
      <c r="C3680" s="963"/>
      <c r="D3680" s="1072"/>
      <c r="E3680" s="936"/>
      <c r="F3680" s="518" t="s">
        <v>9398</v>
      </c>
      <c r="G3680" s="502">
        <v>2</v>
      </c>
      <c r="H3680" s="1071"/>
      <c r="I3680" s="516"/>
      <c r="J3680" s="519"/>
      <c r="K3680" s="960"/>
      <c r="L3680" s="944"/>
      <c r="M3680" s="944"/>
    </row>
    <row r="3681" spans="1:13" s="496" customFormat="1" ht="45" x14ac:dyDescent="0.25">
      <c r="A3681" s="960"/>
      <c r="B3681" s="972"/>
      <c r="C3681" s="963"/>
      <c r="D3681" s="1072"/>
      <c r="E3681" s="936" t="s">
        <v>9399</v>
      </c>
      <c r="F3681" s="518" t="s">
        <v>9400</v>
      </c>
      <c r="G3681" s="502">
        <v>25</v>
      </c>
      <c r="H3681" s="1084" t="s">
        <v>6682</v>
      </c>
      <c r="I3681" s="516" t="str">
        <f>E3681&amp;" - "&amp;D3681</f>
        <v xml:space="preserve">GALERIE - canalisations préfabriquées de forte puissance : POSTE MOYENNE TENSION  - </v>
      </c>
      <c r="J3681" s="519"/>
      <c r="K3681" s="960"/>
      <c r="L3681" s="944"/>
      <c r="M3681" s="944"/>
    </row>
    <row r="3682" spans="1:13" s="496" customFormat="1" ht="15" customHeight="1" x14ac:dyDescent="0.25">
      <c r="A3682" s="960"/>
      <c r="B3682" s="972"/>
      <c r="C3682" s="963"/>
      <c r="D3682" s="1072"/>
      <c r="E3682" s="936"/>
      <c r="F3682" s="518" t="s">
        <v>9401</v>
      </c>
      <c r="G3682" s="502">
        <v>8</v>
      </c>
      <c r="H3682" s="1070"/>
      <c r="I3682" s="516"/>
      <c r="J3682" s="519"/>
      <c r="K3682" s="960"/>
      <c r="L3682" s="944"/>
      <c r="M3682" s="944"/>
    </row>
    <row r="3683" spans="1:13" s="496" customFormat="1" ht="15" customHeight="1" x14ac:dyDescent="0.25">
      <c r="A3683" s="960"/>
      <c r="B3683" s="972"/>
      <c r="C3683" s="963"/>
      <c r="D3683" s="1072"/>
      <c r="E3683" s="936"/>
      <c r="F3683" s="518" t="s">
        <v>9402</v>
      </c>
      <c r="G3683" s="502">
        <v>2</v>
      </c>
      <c r="H3683" s="1070"/>
      <c r="I3683" s="516"/>
      <c r="J3683" s="519"/>
      <c r="K3683" s="960"/>
      <c r="L3683" s="944"/>
      <c r="M3683" s="944"/>
    </row>
    <row r="3684" spans="1:13" s="496" customFormat="1" ht="15" customHeight="1" x14ac:dyDescent="0.25">
      <c r="A3684" s="960"/>
      <c r="B3684" s="972"/>
      <c r="C3684" s="963"/>
      <c r="D3684" s="1072"/>
      <c r="E3684" s="936"/>
      <c r="F3684" s="518" t="s">
        <v>9403</v>
      </c>
      <c r="G3684" s="502">
        <v>2</v>
      </c>
      <c r="H3684" s="1070"/>
      <c r="I3684" s="516"/>
      <c r="J3684" s="519"/>
      <c r="K3684" s="960"/>
      <c r="L3684" s="944"/>
      <c r="M3684" s="944"/>
    </row>
    <row r="3685" spans="1:13" s="496" customFormat="1" ht="15" customHeight="1" x14ac:dyDescent="0.25">
      <c r="A3685" s="960"/>
      <c r="B3685" s="972"/>
      <c r="C3685" s="963"/>
      <c r="D3685" s="1072"/>
      <c r="E3685" s="936"/>
      <c r="F3685" s="518" t="s">
        <v>9404</v>
      </c>
      <c r="G3685" s="502">
        <v>2</v>
      </c>
      <c r="H3685" s="1071"/>
      <c r="I3685" s="516"/>
      <c r="J3685" s="519"/>
      <c r="K3685" s="960"/>
      <c r="L3685" s="944"/>
      <c r="M3685" s="944"/>
    </row>
    <row r="3686" spans="1:13" s="496" customFormat="1" ht="56.25" x14ac:dyDescent="0.25">
      <c r="A3686" s="960"/>
      <c r="B3686" s="972"/>
      <c r="C3686" s="963"/>
      <c r="D3686" s="1072"/>
      <c r="E3686" s="936" t="s">
        <v>9405</v>
      </c>
      <c r="F3686" s="518" t="s">
        <v>9406</v>
      </c>
      <c r="G3686" s="502">
        <v>20</v>
      </c>
      <c r="H3686" s="1084" t="s">
        <v>6682</v>
      </c>
      <c r="I3686" s="516" t="str">
        <f>E3686&amp;" - "&amp;D3686</f>
        <v xml:space="preserve">TOUR + SOCLE - canalisations préfabriquées de forte puissance : GROUPE ELECTROGENE  - </v>
      </c>
      <c r="J3686" s="519"/>
      <c r="K3686" s="960"/>
      <c r="L3686" s="944"/>
      <c r="M3686" s="944"/>
    </row>
    <row r="3687" spans="1:13" s="496" customFormat="1" ht="15" customHeight="1" x14ac:dyDescent="0.25">
      <c r="A3687" s="960"/>
      <c r="B3687" s="972"/>
      <c r="C3687" s="963"/>
      <c r="D3687" s="1072"/>
      <c r="E3687" s="936"/>
      <c r="F3687" s="518" t="s">
        <v>9407</v>
      </c>
      <c r="G3687" s="502">
        <v>4</v>
      </c>
      <c r="H3687" s="1070"/>
      <c r="I3687" s="516"/>
      <c r="J3687" s="519"/>
      <c r="K3687" s="960"/>
      <c r="L3687" s="944"/>
      <c r="M3687" s="944"/>
    </row>
    <row r="3688" spans="1:13" s="496" customFormat="1" ht="15" customHeight="1" x14ac:dyDescent="0.25">
      <c r="A3688" s="960"/>
      <c r="B3688" s="972"/>
      <c r="C3688" s="963"/>
      <c r="D3688" s="1072"/>
      <c r="E3688" s="936"/>
      <c r="F3688" s="518" t="s">
        <v>9396</v>
      </c>
      <c r="G3688" s="502">
        <v>2</v>
      </c>
      <c r="H3688" s="1070"/>
      <c r="I3688" s="516"/>
      <c r="J3688" s="519"/>
      <c r="K3688" s="960"/>
      <c r="L3688" s="944"/>
      <c r="M3688" s="944"/>
    </row>
    <row r="3689" spans="1:13" s="496" customFormat="1" ht="15" customHeight="1" x14ac:dyDescent="0.25">
      <c r="A3689" s="960"/>
      <c r="B3689" s="972"/>
      <c r="C3689" s="963"/>
      <c r="D3689" s="1072"/>
      <c r="E3689" s="936"/>
      <c r="F3689" s="518" t="s">
        <v>9408</v>
      </c>
      <c r="G3689" s="502">
        <v>1</v>
      </c>
      <c r="H3689" s="1070"/>
      <c r="I3689" s="516"/>
      <c r="J3689" s="519"/>
      <c r="K3689" s="960"/>
      <c r="L3689" s="944"/>
      <c r="M3689" s="944"/>
    </row>
    <row r="3690" spans="1:13" s="496" customFormat="1" ht="15" customHeight="1" x14ac:dyDescent="0.25">
      <c r="A3690" s="960"/>
      <c r="B3690" s="972"/>
      <c r="C3690" s="963"/>
      <c r="D3690" s="1072"/>
      <c r="E3690" s="936"/>
      <c r="F3690" s="518" t="s">
        <v>9398</v>
      </c>
      <c r="G3690" s="502">
        <v>1</v>
      </c>
      <c r="H3690" s="1070"/>
      <c r="I3690" s="516"/>
      <c r="J3690" s="519"/>
      <c r="K3690" s="960"/>
      <c r="L3690" s="944"/>
      <c r="M3690" s="944"/>
    </row>
    <row r="3691" spans="1:13" s="496" customFormat="1" ht="15" customHeight="1" x14ac:dyDescent="0.25">
      <c r="A3691" s="960"/>
      <c r="B3691" s="972"/>
      <c r="C3691" s="963"/>
      <c r="D3691" s="1072"/>
      <c r="E3691" s="936"/>
      <c r="F3691" s="518" t="s">
        <v>9409</v>
      </c>
      <c r="G3691" s="502">
        <v>1</v>
      </c>
      <c r="H3691" s="1071"/>
      <c r="I3691" s="516"/>
      <c r="J3691" s="519"/>
      <c r="K3691" s="960"/>
      <c r="L3691" s="944"/>
      <c r="M3691" s="944"/>
    </row>
    <row r="3692" spans="1:13" s="496" customFormat="1" ht="45" x14ac:dyDescent="0.25">
      <c r="A3692" s="960"/>
      <c r="B3692" s="972"/>
      <c r="C3692" s="963"/>
      <c r="D3692" s="1072"/>
      <c r="E3692" s="936" t="s">
        <v>9410</v>
      </c>
      <c r="F3692" s="518" t="s">
        <v>9411</v>
      </c>
      <c r="G3692" s="502">
        <v>20</v>
      </c>
      <c r="H3692" s="1084" t="s">
        <v>6682</v>
      </c>
      <c r="I3692" s="516" t="str">
        <f>E3692&amp;" - "&amp;D3692</f>
        <v xml:space="preserve">GALERIE - canalisations préfabriquées de forte puissance : GROUPE ELECTROGENE - </v>
      </c>
      <c r="J3692" s="519"/>
      <c r="K3692" s="960"/>
      <c r="L3692" s="944"/>
      <c r="M3692" s="944"/>
    </row>
    <row r="3693" spans="1:13" s="496" customFormat="1" ht="15" customHeight="1" x14ac:dyDescent="0.25">
      <c r="A3693" s="960"/>
      <c r="B3693" s="972"/>
      <c r="C3693" s="963"/>
      <c r="D3693" s="1072"/>
      <c r="E3693" s="936"/>
      <c r="F3693" s="518" t="s">
        <v>9401</v>
      </c>
      <c r="G3693" s="502">
        <v>5</v>
      </c>
      <c r="H3693" s="1070"/>
      <c r="I3693" s="516"/>
      <c r="J3693" s="519"/>
      <c r="K3693" s="960"/>
      <c r="L3693" s="944"/>
      <c r="M3693" s="944"/>
    </row>
    <row r="3694" spans="1:13" s="496" customFormat="1" ht="15" customHeight="1" x14ac:dyDescent="0.25">
      <c r="A3694" s="960"/>
      <c r="B3694" s="972"/>
      <c r="C3694" s="963"/>
      <c r="D3694" s="1072"/>
      <c r="E3694" s="936"/>
      <c r="F3694" s="518" t="s">
        <v>9402</v>
      </c>
      <c r="G3694" s="502">
        <v>2</v>
      </c>
      <c r="H3694" s="1070"/>
      <c r="I3694" s="516"/>
      <c r="J3694" s="519"/>
      <c r="K3694" s="960"/>
      <c r="L3694" s="944"/>
      <c r="M3694" s="944"/>
    </row>
    <row r="3695" spans="1:13" s="496" customFormat="1" ht="15" customHeight="1" x14ac:dyDescent="0.25">
      <c r="A3695" s="960"/>
      <c r="B3695" s="972"/>
      <c r="C3695" s="963"/>
      <c r="D3695" s="1072"/>
      <c r="E3695" s="936"/>
      <c r="F3695" s="518" t="s">
        <v>9412</v>
      </c>
      <c r="G3695" s="502">
        <v>1</v>
      </c>
      <c r="H3695" s="1070"/>
      <c r="I3695" s="516"/>
      <c r="J3695" s="519"/>
      <c r="K3695" s="960"/>
      <c r="L3695" s="944"/>
      <c r="M3695" s="944"/>
    </row>
    <row r="3696" spans="1:13" s="496" customFormat="1" ht="15" customHeight="1" x14ac:dyDescent="0.25">
      <c r="A3696" s="960"/>
      <c r="B3696" s="972"/>
      <c r="C3696" s="963"/>
      <c r="D3696" s="1072"/>
      <c r="E3696" s="936"/>
      <c r="F3696" s="518" t="s">
        <v>9404</v>
      </c>
      <c r="G3696" s="502">
        <v>1</v>
      </c>
      <c r="H3696" s="1070"/>
      <c r="I3696" s="516"/>
      <c r="J3696" s="519"/>
      <c r="K3696" s="960"/>
      <c r="L3696" s="944"/>
      <c r="M3696" s="944"/>
    </row>
    <row r="3697" spans="1:13" s="496" customFormat="1" ht="15" customHeight="1" x14ac:dyDescent="0.25">
      <c r="A3697" s="960"/>
      <c r="B3697" s="972"/>
      <c r="C3697" s="963"/>
      <c r="D3697" s="1072"/>
      <c r="E3697" s="936"/>
      <c r="F3697" s="518" t="s">
        <v>9409</v>
      </c>
      <c r="G3697" s="502">
        <v>1</v>
      </c>
      <c r="H3697" s="1071"/>
      <c r="I3697" s="516"/>
      <c r="J3697" s="519"/>
      <c r="K3697" s="960"/>
      <c r="L3697" s="944"/>
      <c r="M3697" s="944"/>
    </row>
    <row r="3698" spans="1:13" s="496" customFormat="1" ht="15" customHeight="1" x14ac:dyDescent="0.25">
      <c r="A3698" s="960"/>
      <c r="B3698" s="972"/>
      <c r="C3698" s="963"/>
      <c r="D3698" s="1072"/>
      <c r="E3698" s="1039" t="s">
        <v>9413</v>
      </c>
      <c r="F3698" s="518" t="s">
        <v>9411</v>
      </c>
      <c r="G3698" s="502">
        <v>112</v>
      </c>
      <c r="H3698" s="1084" t="s">
        <v>6682</v>
      </c>
      <c r="I3698" s="516"/>
      <c r="J3698" s="519"/>
      <c r="K3698" s="960"/>
      <c r="L3698" s="944"/>
      <c r="M3698" s="944"/>
    </row>
    <row r="3699" spans="1:13" s="496" customFormat="1" ht="15" customHeight="1" x14ac:dyDescent="0.25">
      <c r="A3699" s="960"/>
      <c r="B3699" s="972"/>
      <c r="C3699" s="963"/>
      <c r="D3699" s="1072"/>
      <c r="E3699" s="1039"/>
      <c r="F3699" s="518" t="s">
        <v>9414</v>
      </c>
      <c r="G3699" s="502">
        <v>112</v>
      </c>
      <c r="H3699" s="1070"/>
      <c r="I3699" s="516"/>
      <c r="J3699" s="519"/>
      <c r="K3699" s="960"/>
      <c r="L3699" s="944"/>
      <c r="M3699" s="944"/>
    </row>
    <row r="3700" spans="1:13" s="496" customFormat="1" ht="15" customHeight="1" x14ac:dyDescent="0.25">
      <c r="A3700" s="960"/>
      <c r="B3700" s="972"/>
      <c r="C3700" s="963"/>
      <c r="D3700" s="1072"/>
      <c r="E3700" s="1039"/>
      <c r="F3700" s="518" t="s">
        <v>9415</v>
      </c>
      <c r="G3700" s="502">
        <v>1</v>
      </c>
      <c r="H3700" s="1070"/>
      <c r="I3700" s="516"/>
      <c r="J3700" s="519"/>
      <c r="K3700" s="960"/>
      <c r="L3700" s="944"/>
      <c r="M3700" s="944"/>
    </row>
    <row r="3701" spans="1:13" s="496" customFormat="1" ht="15" customHeight="1" x14ac:dyDescent="0.25">
      <c r="A3701" s="960"/>
      <c r="B3701" s="972"/>
      <c r="C3701" s="963"/>
      <c r="D3701" s="1072"/>
      <c r="E3701" s="1039"/>
      <c r="F3701" s="518" t="s">
        <v>9416</v>
      </c>
      <c r="G3701" s="502">
        <v>1</v>
      </c>
      <c r="H3701" s="1070"/>
      <c r="I3701" s="516"/>
      <c r="J3701" s="519"/>
      <c r="K3701" s="960"/>
      <c r="L3701" s="944"/>
      <c r="M3701" s="944"/>
    </row>
    <row r="3702" spans="1:13" s="496" customFormat="1" ht="15" customHeight="1" x14ac:dyDescent="0.25">
      <c r="A3702" s="960"/>
      <c r="B3702" s="972"/>
      <c r="C3702" s="963"/>
      <c r="D3702" s="1072"/>
      <c r="E3702" s="1039"/>
      <c r="F3702" s="518" t="s">
        <v>9417</v>
      </c>
      <c r="G3702" s="502">
        <v>1</v>
      </c>
      <c r="H3702" s="1070"/>
      <c r="I3702" s="516"/>
      <c r="J3702" s="519"/>
      <c r="K3702" s="960"/>
      <c r="L3702" s="944"/>
      <c r="M3702" s="944"/>
    </row>
    <row r="3703" spans="1:13" s="496" customFormat="1" ht="15" customHeight="1" x14ac:dyDescent="0.25">
      <c r="A3703" s="960"/>
      <c r="B3703" s="972"/>
      <c r="C3703" s="963"/>
      <c r="D3703" s="1072"/>
      <c r="E3703" s="1039"/>
      <c r="F3703" s="518" t="s">
        <v>9418</v>
      </c>
      <c r="G3703" s="502">
        <v>1</v>
      </c>
      <c r="H3703" s="1070"/>
      <c r="I3703" s="516"/>
      <c r="J3703" s="519"/>
      <c r="K3703" s="960"/>
      <c r="L3703" s="944"/>
      <c r="M3703" s="944"/>
    </row>
    <row r="3704" spans="1:13" s="496" customFormat="1" ht="15" customHeight="1" x14ac:dyDescent="0.25">
      <c r="A3704" s="960"/>
      <c r="B3704" s="972"/>
      <c r="C3704" s="963"/>
      <c r="D3704" s="1072"/>
      <c r="E3704" s="1039"/>
      <c r="F3704" s="518" t="s">
        <v>9419</v>
      </c>
      <c r="G3704" s="502">
        <v>28</v>
      </c>
      <c r="H3704" s="1070"/>
      <c r="I3704" s="516"/>
      <c r="J3704" s="519"/>
      <c r="K3704" s="960"/>
      <c r="L3704" s="944"/>
      <c r="M3704" s="944"/>
    </row>
    <row r="3705" spans="1:13" s="496" customFormat="1" ht="15" customHeight="1" x14ac:dyDescent="0.25">
      <c r="A3705" s="960"/>
      <c r="B3705" s="972"/>
      <c r="C3705" s="963"/>
      <c r="D3705" s="1072"/>
      <c r="E3705" s="1039"/>
      <c r="F3705" s="518" t="s">
        <v>9420</v>
      </c>
      <c r="G3705" s="502">
        <v>28</v>
      </c>
      <c r="H3705" s="1070"/>
      <c r="I3705" s="516"/>
      <c r="J3705" s="519"/>
      <c r="K3705" s="960"/>
      <c r="L3705" s="944"/>
      <c r="M3705" s="944"/>
    </row>
    <row r="3706" spans="1:13" s="496" customFormat="1" ht="15" customHeight="1" x14ac:dyDescent="0.25">
      <c r="A3706" s="960"/>
      <c r="B3706" s="972"/>
      <c r="C3706" s="963"/>
      <c r="D3706" s="1072"/>
      <c r="E3706" s="1039"/>
      <c r="F3706" s="518" t="s">
        <v>9421</v>
      </c>
      <c r="G3706" s="502">
        <v>1</v>
      </c>
      <c r="H3706" s="1070"/>
      <c r="I3706" s="516"/>
      <c r="J3706" s="519"/>
      <c r="K3706" s="960"/>
      <c r="L3706" s="944"/>
      <c r="M3706" s="944"/>
    </row>
    <row r="3707" spans="1:13" s="496" customFormat="1" ht="15" customHeight="1" x14ac:dyDescent="0.25">
      <c r="A3707" s="960"/>
      <c r="B3707" s="972"/>
      <c r="C3707" s="963"/>
      <c r="D3707" s="1072"/>
      <c r="E3707" s="1039"/>
      <c r="F3707" s="518" t="s">
        <v>9422</v>
      </c>
      <c r="G3707" s="502">
        <v>4</v>
      </c>
      <c r="H3707" s="1070"/>
      <c r="I3707" s="516"/>
      <c r="J3707" s="519"/>
      <c r="K3707" s="960"/>
      <c r="L3707" s="944"/>
      <c r="M3707" s="944"/>
    </row>
    <row r="3708" spans="1:13" s="496" customFormat="1" ht="15" customHeight="1" x14ac:dyDescent="0.25">
      <c r="A3708" s="960"/>
      <c r="B3708" s="972"/>
      <c r="C3708" s="963"/>
      <c r="D3708" s="1072"/>
      <c r="E3708" s="1039"/>
      <c r="F3708" s="518" t="s">
        <v>9423</v>
      </c>
      <c r="G3708" s="502">
        <v>29</v>
      </c>
      <c r="H3708" s="1070"/>
      <c r="I3708" s="516"/>
      <c r="J3708" s="519"/>
      <c r="K3708" s="960"/>
      <c r="L3708" s="944"/>
      <c r="M3708" s="944"/>
    </row>
    <row r="3709" spans="1:13" s="496" customFormat="1" ht="15" customHeight="1" x14ac:dyDescent="0.25">
      <c r="A3709" s="960"/>
      <c r="B3709" s="972"/>
      <c r="C3709" s="963"/>
      <c r="D3709" s="1072"/>
      <c r="E3709" s="1039"/>
      <c r="F3709" s="518" t="s">
        <v>9424</v>
      </c>
      <c r="G3709" s="502">
        <v>5</v>
      </c>
      <c r="H3709" s="1070"/>
      <c r="I3709" s="516"/>
      <c r="J3709" s="519"/>
      <c r="K3709" s="960"/>
      <c r="L3709" s="944"/>
      <c r="M3709" s="944"/>
    </row>
    <row r="3710" spans="1:13" s="496" customFormat="1" ht="15" customHeight="1" x14ac:dyDescent="0.25">
      <c r="A3710" s="960"/>
      <c r="B3710" s="972"/>
      <c r="C3710" s="963"/>
      <c r="D3710" s="1072"/>
      <c r="E3710" s="1039"/>
      <c r="F3710" s="518" t="s">
        <v>9425</v>
      </c>
      <c r="G3710" s="502">
        <v>1</v>
      </c>
      <c r="H3710" s="1070"/>
      <c r="I3710" s="516"/>
      <c r="J3710" s="519"/>
      <c r="K3710" s="960"/>
      <c r="L3710" s="944"/>
      <c r="M3710" s="944"/>
    </row>
    <row r="3711" spans="1:13" s="496" customFormat="1" ht="15" customHeight="1" x14ac:dyDescent="0.25">
      <c r="A3711" s="960"/>
      <c r="B3711" s="972"/>
      <c r="C3711" s="963"/>
      <c r="D3711" s="1072"/>
      <c r="E3711" s="1039"/>
      <c r="F3711" s="518" t="s">
        <v>9426</v>
      </c>
      <c r="G3711" s="502">
        <v>24</v>
      </c>
      <c r="H3711" s="1070"/>
      <c r="I3711" s="516"/>
      <c r="J3711" s="519"/>
      <c r="K3711" s="960"/>
      <c r="L3711" s="944"/>
      <c r="M3711" s="944"/>
    </row>
    <row r="3712" spans="1:13" s="496" customFormat="1" ht="15" customHeight="1" x14ac:dyDescent="0.25">
      <c r="A3712" s="960"/>
      <c r="B3712" s="972"/>
      <c r="C3712" s="963"/>
      <c r="D3712" s="1072"/>
      <c r="E3712" s="1039"/>
      <c r="F3712" s="518" t="s">
        <v>9427</v>
      </c>
      <c r="G3712" s="502">
        <v>1</v>
      </c>
      <c r="H3712" s="1070"/>
      <c r="I3712" s="516"/>
      <c r="J3712" s="519"/>
      <c r="K3712" s="960"/>
      <c r="L3712" s="944"/>
      <c r="M3712" s="944"/>
    </row>
    <row r="3713" spans="1:13" s="496" customFormat="1" ht="15" customHeight="1" x14ac:dyDescent="0.25">
      <c r="A3713" s="960"/>
      <c r="B3713" s="972"/>
      <c r="C3713" s="963"/>
      <c r="D3713" s="1072"/>
      <c r="E3713" s="1039"/>
      <c r="F3713" s="518" t="s">
        <v>9428</v>
      </c>
      <c r="G3713" s="502">
        <v>1</v>
      </c>
      <c r="H3713" s="1070"/>
      <c r="I3713" s="516"/>
      <c r="J3713" s="519"/>
      <c r="K3713" s="960"/>
      <c r="L3713" s="944"/>
      <c r="M3713" s="944"/>
    </row>
    <row r="3714" spans="1:13" s="496" customFormat="1" ht="15" customHeight="1" x14ac:dyDescent="0.25">
      <c r="A3714" s="960"/>
      <c r="B3714" s="972"/>
      <c r="C3714" s="963"/>
      <c r="D3714" s="1072"/>
      <c r="E3714" s="1039"/>
      <c r="F3714" s="518" t="s">
        <v>9429</v>
      </c>
      <c r="G3714" s="502">
        <v>1</v>
      </c>
      <c r="H3714" s="1070"/>
      <c r="I3714" s="516"/>
      <c r="J3714" s="519"/>
      <c r="K3714" s="960"/>
      <c r="L3714" s="944"/>
      <c r="M3714" s="944"/>
    </row>
    <row r="3715" spans="1:13" s="496" customFormat="1" ht="15" customHeight="1" x14ac:dyDescent="0.25">
      <c r="A3715" s="960"/>
      <c r="B3715" s="972"/>
      <c r="C3715" s="963"/>
      <c r="D3715" s="1072"/>
      <c r="E3715" s="1039"/>
      <c r="F3715" s="518" t="s">
        <v>9430</v>
      </c>
      <c r="G3715" s="502">
        <v>1</v>
      </c>
      <c r="H3715" s="1070"/>
      <c r="I3715" s="516"/>
      <c r="J3715" s="519"/>
      <c r="K3715" s="960"/>
      <c r="L3715" s="944"/>
      <c r="M3715" s="944"/>
    </row>
    <row r="3716" spans="1:13" s="496" customFormat="1" ht="15" customHeight="1" x14ac:dyDescent="0.25">
      <c r="A3716" s="960"/>
      <c r="B3716" s="972"/>
      <c r="C3716" s="963"/>
      <c r="D3716" s="1072"/>
      <c r="E3716" s="1039"/>
      <c r="F3716" s="518" t="s">
        <v>9431</v>
      </c>
      <c r="G3716" s="502">
        <v>1</v>
      </c>
      <c r="H3716" s="1071"/>
      <c r="I3716" s="516"/>
      <c r="J3716" s="519"/>
      <c r="K3716" s="960"/>
      <c r="L3716" s="944"/>
      <c r="M3716" s="944"/>
    </row>
    <row r="3717" spans="1:13" s="496" customFormat="1" ht="15" customHeight="1" x14ac:dyDescent="0.25">
      <c r="A3717" s="960"/>
      <c r="B3717" s="972"/>
      <c r="C3717" s="963"/>
      <c r="D3717" s="1072"/>
      <c r="E3717" s="937" t="s">
        <v>9432</v>
      </c>
      <c r="F3717" s="518" t="s">
        <v>9433</v>
      </c>
      <c r="G3717" s="502">
        <v>3296</v>
      </c>
      <c r="H3717" s="1084" t="s">
        <v>6682</v>
      </c>
      <c r="I3717" s="516"/>
      <c r="J3717" s="519"/>
      <c r="K3717" s="960"/>
      <c r="L3717" s="944"/>
      <c r="M3717" s="944"/>
    </row>
    <row r="3718" spans="1:13" s="496" customFormat="1" ht="15" customHeight="1" x14ac:dyDescent="0.25">
      <c r="A3718" s="960"/>
      <c r="B3718" s="972"/>
      <c r="C3718" s="963"/>
      <c r="D3718" s="1072"/>
      <c r="E3718" s="1029"/>
      <c r="F3718" s="518" t="s">
        <v>9434</v>
      </c>
      <c r="G3718" s="502">
        <v>718</v>
      </c>
      <c r="H3718" s="1070"/>
      <c r="I3718" s="516"/>
      <c r="J3718" s="519"/>
      <c r="K3718" s="960"/>
      <c r="L3718" s="944"/>
      <c r="M3718" s="944"/>
    </row>
    <row r="3719" spans="1:13" s="496" customFormat="1" ht="15" customHeight="1" x14ac:dyDescent="0.25">
      <c r="A3719" s="960"/>
      <c r="B3719" s="972"/>
      <c r="C3719" s="963"/>
      <c r="D3719" s="1072"/>
      <c r="E3719" s="1030"/>
      <c r="F3719" s="48" t="s">
        <v>9435</v>
      </c>
      <c r="G3719" s="497">
        <v>660</v>
      </c>
      <c r="H3719" s="1071"/>
      <c r="I3719" s="516"/>
      <c r="J3719" s="477"/>
      <c r="K3719" s="960"/>
      <c r="L3719" s="944"/>
      <c r="M3719" s="944"/>
    </row>
    <row r="3720" spans="1:13" s="496" customFormat="1" ht="13.5" customHeight="1" x14ac:dyDescent="0.25">
      <c r="A3720" s="960"/>
      <c r="B3720" s="972"/>
      <c r="C3720" s="963"/>
      <c r="D3720" s="1072"/>
      <c r="E3720" s="1039" t="s">
        <v>9436</v>
      </c>
      <c r="F3720" s="518" t="s">
        <v>9433</v>
      </c>
      <c r="G3720" s="497">
        <v>474</v>
      </c>
      <c r="H3720" s="1084" t="s">
        <v>6682</v>
      </c>
      <c r="I3720" s="520"/>
      <c r="J3720" s="521"/>
      <c r="K3720" s="960"/>
      <c r="L3720" s="944"/>
      <c r="M3720" s="944"/>
    </row>
    <row r="3721" spans="1:13" s="496" customFormat="1" ht="25.5" customHeight="1" x14ac:dyDescent="0.25">
      <c r="A3721" s="960"/>
      <c r="B3721" s="972"/>
      <c r="C3721" s="963"/>
      <c r="D3721" s="1072"/>
      <c r="E3721" s="1039"/>
      <c r="F3721" s="518" t="s">
        <v>9434</v>
      </c>
      <c r="G3721" s="18">
        <v>70</v>
      </c>
      <c r="H3721" s="1071"/>
      <c r="I3721" s="497"/>
      <c r="J3721" s="521"/>
      <c r="K3721" s="960"/>
      <c r="L3721" s="944"/>
      <c r="M3721" s="944"/>
    </row>
    <row r="3722" spans="1:13" s="496" customFormat="1" ht="13.5" customHeight="1" x14ac:dyDescent="0.25">
      <c r="A3722" s="960"/>
      <c r="B3722" s="972"/>
      <c r="C3722" s="963"/>
      <c r="D3722" s="1072"/>
      <c r="E3722" s="1039" t="s">
        <v>9437</v>
      </c>
      <c r="F3722" s="518" t="s">
        <v>9433</v>
      </c>
      <c r="G3722" s="502">
        <v>199</v>
      </c>
      <c r="H3722" s="1084" t="s">
        <v>6682</v>
      </c>
      <c r="I3722" s="516"/>
      <c r="J3722" s="519"/>
      <c r="K3722" s="960"/>
      <c r="L3722" s="944"/>
      <c r="M3722" s="944"/>
    </row>
    <row r="3723" spans="1:13" s="496" customFormat="1" ht="31.5" customHeight="1" x14ac:dyDescent="0.25">
      <c r="A3723" s="960"/>
      <c r="B3723" s="972"/>
      <c r="C3723" s="963"/>
      <c r="D3723" s="1072"/>
      <c r="E3723" s="1039"/>
      <c r="F3723" s="518" t="s">
        <v>9434</v>
      </c>
      <c r="G3723" s="502">
        <v>277</v>
      </c>
      <c r="H3723" s="1071"/>
      <c r="I3723" s="516"/>
      <c r="J3723" s="519"/>
      <c r="K3723" s="960"/>
      <c r="L3723" s="944"/>
      <c r="M3723" s="944"/>
    </row>
    <row r="3724" spans="1:13" s="496" customFormat="1" ht="13.5" customHeight="1" x14ac:dyDescent="0.25">
      <c r="A3724" s="960"/>
      <c r="B3724" s="972"/>
      <c r="C3724" s="963"/>
      <c r="D3724" s="1072"/>
      <c r="E3724" s="1082" t="s">
        <v>9438</v>
      </c>
      <c r="F3724" s="510" t="s">
        <v>9439</v>
      </c>
      <c r="G3724" s="502">
        <v>14</v>
      </c>
      <c r="H3724" s="1084" t="s">
        <v>6682</v>
      </c>
      <c r="I3724" s="48"/>
      <c r="J3724" s="519"/>
      <c r="K3724" s="960"/>
      <c r="L3724" s="944"/>
      <c r="M3724" s="944"/>
    </row>
    <row r="3725" spans="1:13" s="496" customFormat="1" ht="13.5" customHeight="1" x14ac:dyDescent="0.25">
      <c r="A3725" s="960"/>
      <c r="B3725" s="972"/>
      <c r="C3725" s="963"/>
      <c r="D3725" s="1072"/>
      <c r="E3725" s="1035"/>
      <c r="F3725" s="510" t="s">
        <v>9440</v>
      </c>
      <c r="G3725" s="502">
        <v>37</v>
      </c>
      <c r="H3725" s="1070"/>
      <c r="I3725" s="48"/>
      <c r="J3725" s="519"/>
      <c r="K3725" s="960"/>
      <c r="L3725" s="944"/>
      <c r="M3725" s="944"/>
    </row>
    <row r="3726" spans="1:13" s="496" customFormat="1" ht="13.5" customHeight="1" x14ac:dyDescent="0.25">
      <c r="A3726" s="960"/>
      <c r="B3726" s="972"/>
      <c r="C3726" s="963"/>
      <c r="D3726" s="1072"/>
      <c r="E3726" s="1036"/>
      <c r="F3726" s="510" t="s">
        <v>9441</v>
      </c>
      <c r="G3726" s="502">
        <v>3</v>
      </c>
      <c r="H3726" s="1071"/>
      <c r="I3726" s="48"/>
      <c r="J3726" s="519"/>
      <c r="K3726" s="960"/>
      <c r="L3726" s="944"/>
      <c r="M3726" s="944"/>
    </row>
    <row r="3727" spans="1:13" s="496" customFormat="1" ht="26.25" customHeight="1" x14ac:dyDescent="0.25">
      <c r="A3727" s="960"/>
      <c r="B3727" s="972"/>
      <c r="C3727" s="963"/>
      <c r="D3727" s="1072"/>
      <c r="E3727" s="541" t="s">
        <v>9442</v>
      </c>
      <c r="F3727" s="523" t="s">
        <v>9443</v>
      </c>
      <c r="G3727" s="502">
        <v>8</v>
      </c>
      <c r="H3727" s="522" t="s">
        <v>6682</v>
      </c>
      <c r="I3727" s="48"/>
      <c r="J3727" s="519"/>
      <c r="K3727" s="960"/>
      <c r="L3727" s="944"/>
      <c r="M3727" s="944"/>
    </row>
    <row r="3728" spans="1:13" s="496" customFormat="1" ht="13.5" customHeight="1" x14ac:dyDescent="0.25">
      <c r="A3728" s="960"/>
      <c r="B3728" s="972"/>
      <c r="C3728" s="963"/>
      <c r="D3728" s="1072"/>
      <c r="E3728" s="1039" t="s">
        <v>9444</v>
      </c>
      <c r="F3728" s="518" t="s">
        <v>9445</v>
      </c>
      <c r="G3728" s="502">
        <v>6501</v>
      </c>
      <c r="H3728" s="1099" t="s">
        <v>6682</v>
      </c>
      <c r="I3728" s="516"/>
      <c r="J3728" s="519"/>
      <c r="K3728" s="960"/>
      <c r="L3728" s="944"/>
      <c r="M3728" s="944"/>
    </row>
    <row r="3729" spans="1:13" s="496" customFormat="1" ht="13.5" customHeight="1" x14ac:dyDescent="0.25">
      <c r="A3729" s="960"/>
      <c r="B3729" s="972"/>
      <c r="C3729" s="963"/>
      <c r="D3729" s="1072"/>
      <c r="E3729" s="1041"/>
      <c r="F3729" s="518" t="s">
        <v>9446</v>
      </c>
      <c r="G3729" s="502">
        <v>640</v>
      </c>
      <c r="H3729" s="1099"/>
      <c r="I3729" s="516"/>
      <c r="J3729" s="519"/>
      <c r="K3729" s="960"/>
      <c r="L3729" s="944"/>
      <c r="M3729" s="944"/>
    </row>
    <row r="3730" spans="1:13" s="496" customFormat="1" ht="13.5" customHeight="1" x14ac:dyDescent="0.25">
      <c r="A3730" s="960"/>
      <c r="B3730" s="972"/>
      <c r="C3730" s="963"/>
      <c r="D3730" s="1072"/>
      <c r="E3730" s="1041"/>
      <c r="F3730" s="518" t="s">
        <v>9447</v>
      </c>
      <c r="G3730" s="502">
        <v>1473</v>
      </c>
      <c r="H3730" s="1099"/>
      <c r="I3730" s="516"/>
      <c r="J3730" s="519"/>
      <c r="K3730" s="960"/>
      <c r="L3730" s="944"/>
      <c r="M3730" s="944"/>
    </row>
    <row r="3731" spans="1:13" s="496" customFormat="1" ht="13.5" customHeight="1" x14ac:dyDescent="0.25">
      <c r="A3731" s="960"/>
      <c r="B3731" s="972"/>
      <c r="C3731" s="963"/>
      <c r="D3731" s="1072"/>
      <c r="E3731" s="1041"/>
      <c r="F3731" s="518" t="s">
        <v>9448</v>
      </c>
      <c r="G3731" s="502">
        <v>1453</v>
      </c>
      <c r="H3731" s="1099"/>
      <c r="I3731" s="516"/>
      <c r="J3731" s="519"/>
      <c r="K3731" s="960"/>
      <c r="L3731" s="944"/>
      <c r="M3731" s="944"/>
    </row>
    <row r="3732" spans="1:13" s="496" customFormat="1" ht="13.5" customHeight="1" x14ac:dyDescent="0.25">
      <c r="A3732" s="960"/>
      <c r="B3732" s="972"/>
      <c r="C3732" s="963"/>
      <c r="D3732" s="1072"/>
      <c r="E3732" s="1041"/>
      <c r="F3732" s="518" t="s">
        <v>9449</v>
      </c>
      <c r="G3732" s="502">
        <v>1453</v>
      </c>
      <c r="H3732" s="1099"/>
      <c r="I3732" s="516"/>
      <c r="J3732" s="519"/>
      <c r="K3732" s="960"/>
      <c r="L3732" s="944"/>
      <c r="M3732" s="944"/>
    </row>
    <row r="3733" spans="1:13" s="496" customFormat="1" ht="13.5" customHeight="1" x14ac:dyDescent="0.25">
      <c r="A3733" s="960"/>
      <c r="B3733" s="972"/>
      <c r="C3733" s="963"/>
      <c r="D3733" s="1072"/>
      <c r="E3733" s="1041"/>
      <c r="F3733" s="518" t="s">
        <v>9450</v>
      </c>
      <c r="G3733" s="502">
        <v>40</v>
      </c>
      <c r="H3733" s="1099"/>
      <c r="I3733" s="516"/>
      <c r="J3733" s="519"/>
      <c r="K3733" s="960"/>
      <c r="L3733" s="944"/>
      <c r="M3733" s="944"/>
    </row>
    <row r="3734" spans="1:13" s="496" customFormat="1" ht="13.5" customHeight="1" x14ac:dyDescent="0.25">
      <c r="A3734" s="960"/>
      <c r="B3734" s="972"/>
      <c r="C3734" s="963"/>
      <c r="D3734" s="1072"/>
      <c r="E3734" s="1041"/>
      <c r="F3734" s="518" t="s">
        <v>9451</v>
      </c>
      <c r="G3734" s="502">
        <v>1473</v>
      </c>
      <c r="H3734" s="1099"/>
      <c r="I3734" s="516"/>
      <c r="J3734" s="519"/>
      <c r="K3734" s="960"/>
      <c r="L3734" s="944"/>
      <c r="M3734" s="944"/>
    </row>
    <row r="3735" spans="1:13" s="496" customFormat="1" ht="13.5" customHeight="1" x14ac:dyDescent="0.25">
      <c r="A3735" s="950"/>
      <c r="B3735" s="971"/>
      <c r="C3735" s="1060"/>
      <c r="D3735" s="1073"/>
      <c r="E3735" s="1041"/>
      <c r="F3735" s="518" t="s">
        <v>9452</v>
      </c>
      <c r="G3735" s="502">
        <v>842</v>
      </c>
      <c r="H3735" s="1099"/>
      <c r="I3735" s="516"/>
      <c r="J3735" s="519"/>
      <c r="K3735" s="950"/>
      <c r="L3735" s="942"/>
      <c r="M3735" s="942"/>
    </row>
    <row r="3736" spans="1:13" s="496" customFormat="1" ht="13.5" customHeight="1" x14ac:dyDescent="0.25">
      <c r="A3736" s="949" t="s">
        <v>9453</v>
      </c>
      <c r="B3736" s="1098" t="s">
        <v>9391</v>
      </c>
      <c r="C3736" s="1095" t="s">
        <v>7923</v>
      </c>
      <c r="D3736" s="1084" t="s">
        <v>9454</v>
      </c>
      <c r="E3736" s="1039" t="s">
        <v>9432</v>
      </c>
      <c r="F3736" s="518" t="s">
        <v>9433</v>
      </c>
      <c r="G3736" s="502">
        <v>766</v>
      </c>
      <c r="H3736" s="1084" t="s">
        <v>6682</v>
      </c>
      <c r="I3736" s="516"/>
      <c r="J3736" s="519"/>
      <c r="K3736" s="949"/>
      <c r="L3736" s="941"/>
      <c r="M3736" s="941"/>
    </row>
    <row r="3737" spans="1:13" s="496" customFormat="1" ht="30" customHeight="1" x14ac:dyDescent="0.25">
      <c r="A3737" s="960"/>
      <c r="B3737" s="1093"/>
      <c r="C3737" s="1096"/>
      <c r="D3737" s="1070"/>
      <c r="E3737" s="1041"/>
      <c r="F3737" s="518" t="s">
        <v>9434</v>
      </c>
      <c r="G3737" s="502">
        <v>356</v>
      </c>
      <c r="H3737" s="1071"/>
      <c r="I3737" s="516"/>
      <c r="J3737" s="519"/>
      <c r="K3737" s="960"/>
      <c r="L3737" s="944"/>
      <c r="M3737" s="944"/>
    </row>
    <row r="3738" spans="1:13" s="496" customFormat="1" ht="19.5" customHeight="1" x14ac:dyDescent="0.25">
      <c r="A3738" s="960"/>
      <c r="B3738" s="1093"/>
      <c r="C3738" s="1096"/>
      <c r="D3738" s="1077"/>
      <c r="E3738" s="1039" t="s">
        <v>9455</v>
      </c>
      <c r="F3738" s="518" t="s">
        <v>9456</v>
      </c>
      <c r="G3738" s="497">
        <v>4338</v>
      </c>
      <c r="H3738" s="1084" t="s">
        <v>6682</v>
      </c>
      <c r="I3738" s="520"/>
      <c r="J3738" s="477"/>
      <c r="K3738" s="960"/>
      <c r="L3738" s="944"/>
      <c r="M3738" s="944"/>
    </row>
    <row r="3739" spans="1:13" s="496" customFormat="1" ht="13.5" customHeight="1" x14ac:dyDescent="0.25">
      <c r="A3739" s="960"/>
      <c r="B3739" s="1093"/>
      <c r="C3739" s="1096"/>
      <c r="D3739" s="1077"/>
      <c r="E3739" s="1041"/>
      <c r="F3739" s="518" t="s">
        <v>9434</v>
      </c>
      <c r="G3739" s="18">
        <v>38</v>
      </c>
      <c r="H3739" s="1070"/>
      <c r="I3739" s="497"/>
      <c r="J3739" s="477"/>
      <c r="K3739" s="960"/>
      <c r="L3739" s="944"/>
      <c r="M3739" s="944"/>
    </row>
    <row r="3740" spans="1:13" s="496" customFormat="1" ht="13.5" customHeight="1" x14ac:dyDescent="0.25">
      <c r="A3740" s="960"/>
      <c r="B3740" s="1093"/>
      <c r="C3740" s="1096"/>
      <c r="D3740" s="1077"/>
      <c r="E3740" s="1041"/>
      <c r="F3740" s="510" t="s">
        <v>9457</v>
      </c>
      <c r="G3740" s="497">
        <v>4042</v>
      </c>
      <c r="H3740" s="1070"/>
      <c r="I3740" s="497"/>
      <c r="J3740" s="477"/>
      <c r="K3740" s="960"/>
      <c r="L3740" s="944"/>
      <c r="M3740" s="944"/>
    </row>
    <row r="3741" spans="1:13" s="496" customFormat="1" ht="13.5" customHeight="1" x14ac:dyDescent="0.25">
      <c r="A3741" s="950"/>
      <c r="B3741" s="1094"/>
      <c r="C3741" s="1097"/>
      <c r="D3741" s="1050"/>
      <c r="E3741" s="1041"/>
      <c r="F3741" s="510" t="s">
        <v>9458</v>
      </c>
      <c r="G3741" s="497">
        <v>3566</v>
      </c>
      <c r="H3741" s="1071"/>
      <c r="I3741" s="520"/>
      <c r="J3741" s="477"/>
      <c r="K3741" s="950"/>
      <c r="L3741" s="942"/>
      <c r="M3741" s="942"/>
    </row>
    <row r="3742" spans="1:13" s="496" customFormat="1" ht="13.5" customHeight="1" x14ac:dyDescent="0.25">
      <c r="A3742" s="927" t="s">
        <v>9459</v>
      </c>
      <c r="B3742" s="1074" t="s">
        <v>9391</v>
      </c>
      <c r="C3742" s="1075" t="s">
        <v>7923</v>
      </c>
      <c r="D3742" s="1084" t="s">
        <v>9460</v>
      </c>
      <c r="E3742" s="1039" t="s">
        <v>9461</v>
      </c>
      <c r="F3742" s="518" t="s">
        <v>9462</v>
      </c>
      <c r="G3742" s="502">
        <v>48</v>
      </c>
      <c r="H3742" s="1099" t="s">
        <v>6682</v>
      </c>
      <c r="I3742" s="516"/>
      <c r="J3742" s="519"/>
      <c r="K3742" s="927"/>
      <c r="L3742" s="943"/>
      <c r="M3742" s="943"/>
    </row>
    <row r="3743" spans="1:13" s="496" customFormat="1" ht="13.5" customHeight="1" x14ac:dyDescent="0.25">
      <c r="A3743" s="1039"/>
      <c r="B3743" s="1074"/>
      <c r="C3743" s="1075"/>
      <c r="D3743" s="1070"/>
      <c r="E3743" s="1041"/>
      <c r="F3743" s="518" t="s">
        <v>9463</v>
      </c>
      <c r="G3743" s="502">
        <v>48</v>
      </c>
      <c r="H3743" s="1099"/>
      <c r="I3743" s="516"/>
      <c r="J3743" s="519"/>
      <c r="K3743" s="1039"/>
      <c r="L3743" s="1040"/>
      <c r="M3743" s="1040"/>
    </row>
    <row r="3744" spans="1:13" s="496" customFormat="1" ht="13.5" customHeight="1" x14ac:dyDescent="0.25">
      <c r="A3744" s="1039"/>
      <c r="B3744" s="1074"/>
      <c r="C3744" s="1075"/>
      <c r="D3744" s="1070"/>
      <c r="E3744" s="1041"/>
      <c r="F3744" s="518" t="s">
        <v>9464</v>
      </c>
      <c r="G3744" s="502">
        <v>568</v>
      </c>
      <c r="H3744" s="1099"/>
      <c r="I3744" s="516"/>
      <c r="J3744" s="519"/>
      <c r="K3744" s="1039"/>
      <c r="L3744" s="1040"/>
      <c r="M3744" s="1040"/>
    </row>
    <row r="3745" spans="1:13" s="496" customFormat="1" ht="13.5" customHeight="1" x14ac:dyDescent="0.25">
      <c r="A3745" s="1039"/>
      <c r="B3745" s="1074"/>
      <c r="C3745" s="1075"/>
      <c r="D3745" s="1070"/>
      <c r="E3745" s="1041"/>
      <c r="F3745" s="518" t="s">
        <v>9448</v>
      </c>
      <c r="G3745" s="502">
        <v>29</v>
      </c>
      <c r="H3745" s="1099"/>
      <c r="I3745" s="516"/>
      <c r="J3745" s="519"/>
      <c r="K3745" s="1039"/>
      <c r="L3745" s="1040"/>
      <c r="M3745" s="1040"/>
    </row>
    <row r="3746" spans="1:13" s="496" customFormat="1" ht="13.5" customHeight="1" x14ac:dyDescent="0.25">
      <c r="A3746" s="1039"/>
      <c r="B3746" s="1074"/>
      <c r="C3746" s="1075"/>
      <c r="D3746" s="1070"/>
      <c r="E3746" s="1041"/>
      <c r="F3746" s="518" t="s">
        <v>9449</v>
      </c>
      <c r="G3746" s="502">
        <v>29</v>
      </c>
      <c r="H3746" s="1099"/>
      <c r="I3746" s="516"/>
      <c r="J3746" s="519"/>
      <c r="K3746" s="1039"/>
      <c r="L3746" s="1040"/>
      <c r="M3746" s="1040"/>
    </row>
    <row r="3747" spans="1:13" s="496" customFormat="1" ht="13.5" customHeight="1" x14ac:dyDescent="0.25">
      <c r="A3747" s="1039"/>
      <c r="B3747" s="1074"/>
      <c r="C3747" s="1075"/>
      <c r="D3747" s="1070"/>
      <c r="E3747" s="1041"/>
      <c r="F3747" s="518" t="s">
        <v>9450</v>
      </c>
      <c r="G3747" s="502">
        <v>2</v>
      </c>
      <c r="H3747" s="1099"/>
      <c r="I3747" s="516"/>
      <c r="J3747" s="519"/>
      <c r="K3747" s="1039"/>
      <c r="L3747" s="1040"/>
      <c r="M3747" s="1040"/>
    </row>
    <row r="3748" spans="1:13" s="496" customFormat="1" ht="13.5" customHeight="1" x14ac:dyDescent="0.25">
      <c r="A3748" s="1039"/>
      <c r="B3748" s="1074"/>
      <c r="C3748" s="1075"/>
      <c r="D3748" s="1070"/>
      <c r="E3748" s="1041"/>
      <c r="F3748" s="518" t="s">
        <v>9451</v>
      </c>
      <c r="G3748" s="502">
        <v>30</v>
      </c>
      <c r="H3748" s="1099"/>
      <c r="I3748" s="516"/>
      <c r="J3748" s="519"/>
      <c r="K3748" s="1039"/>
      <c r="L3748" s="1040"/>
      <c r="M3748" s="1040"/>
    </row>
    <row r="3749" spans="1:13" s="496" customFormat="1" ht="13.5" customHeight="1" x14ac:dyDescent="0.25">
      <c r="A3749" s="927" t="s">
        <v>9465</v>
      </c>
      <c r="B3749" s="1074" t="s">
        <v>9391</v>
      </c>
      <c r="C3749" s="1075" t="s">
        <v>7923</v>
      </c>
      <c r="D3749" s="1070"/>
      <c r="E3749" s="1039" t="s">
        <v>9466</v>
      </c>
      <c r="F3749" s="518" t="s">
        <v>9467</v>
      </c>
      <c r="G3749" s="502">
        <v>166</v>
      </c>
      <c r="H3749" s="1099" t="s">
        <v>6682</v>
      </c>
      <c r="I3749" s="516"/>
      <c r="J3749" s="519"/>
      <c r="K3749" s="927"/>
      <c r="L3749" s="943"/>
      <c r="M3749" s="943"/>
    </row>
    <row r="3750" spans="1:13" s="496" customFormat="1" ht="13.5" customHeight="1" x14ac:dyDescent="0.25">
      <c r="A3750" s="1039"/>
      <c r="B3750" s="1074"/>
      <c r="C3750" s="1075"/>
      <c r="D3750" s="1070"/>
      <c r="E3750" s="1041"/>
      <c r="F3750" s="518" t="s">
        <v>9468</v>
      </c>
      <c r="G3750" s="502">
        <v>30</v>
      </c>
      <c r="H3750" s="1099"/>
      <c r="I3750" s="516"/>
      <c r="J3750" s="519"/>
      <c r="K3750" s="1039"/>
      <c r="L3750" s="1040"/>
      <c r="M3750" s="1040"/>
    </row>
    <row r="3751" spans="1:13" s="496" customFormat="1" ht="13.5" customHeight="1" x14ac:dyDescent="0.25">
      <c r="A3751" s="1039"/>
      <c r="B3751" s="1074"/>
      <c r="C3751" s="1075"/>
      <c r="D3751" s="1070"/>
      <c r="E3751" s="1041"/>
      <c r="F3751" s="518" t="s">
        <v>9469</v>
      </c>
      <c r="G3751" s="502">
        <v>47</v>
      </c>
      <c r="H3751" s="1099"/>
      <c r="I3751" s="516"/>
      <c r="J3751" s="519"/>
      <c r="K3751" s="1039"/>
      <c r="L3751" s="1040"/>
      <c r="M3751" s="1040"/>
    </row>
    <row r="3752" spans="1:13" s="496" customFormat="1" ht="13.5" customHeight="1" x14ac:dyDescent="0.25">
      <c r="A3752" s="1039"/>
      <c r="B3752" s="1074"/>
      <c r="C3752" s="1075"/>
      <c r="D3752" s="1070"/>
      <c r="E3752" s="1041"/>
      <c r="F3752" s="518" t="s">
        <v>9470</v>
      </c>
      <c r="G3752" s="502">
        <v>20</v>
      </c>
      <c r="H3752" s="1099"/>
      <c r="I3752" s="516"/>
      <c r="J3752" s="519"/>
      <c r="K3752" s="1039"/>
      <c r="L3752" s="1040"/>
      <c r="M3752" s="1040"/>
    </row>
    <row r="3753" spans="1:13" s="496" customFormat="1" ht="13.5" customHeight="1" x14ac:dyDescent="0.25">
      <c r="A3753" s="1039"/>
      <c r="B3753" s="1074"/>
      <c r="C3753" s="1075"/>
      <c r="D3753" s="1070"/>
      <c r="E3753" s="1041"/>
      <c r="F3753" s="518" t="s">
        <v>9471</v>
      </c>
      <c r="G3753" s="502">
        <v>10</v>
      </c>
      <c r="H3753" s="1099"/>
      <c r="I3753" s="516"/>
      <c r="J3753" s="519"/>
      <c r="K3753" s="1039"/>
      <c r="L3753" s="1040"/>
      <c r="M3753" s="1040"/>
    </row>
    <row r="3754" spans="1:13" s="496" customFormat="1" ht="13.5" customHeight="1" x14ac:dyDescent="0.25">
      <c r="A3754" s="1039"/>
      <c r="B3754" s="1074"/>
      <c r="C3754" s="1075"/>
      <c r="D3754" s="1070"/>
      <c r="E3754" s="1041"/>
      <c r="F3754" s="518" t="s">
        <v>9472</v>
      </c>
      <c r="G3754" s="502">
        <v>26</v>
      </c>
      <c r="H3754" s="1099"/>
      <c r="I3754" s="516"/>
      <c r="J3754" s="519"/>
      <c r="K3754" s="1039"/>
      <c r="L3754" s="1040"/>
      <c r="M3754" s="1040"/>
    </row>
    <row r="3755" spans="1:13" s="496" customFormat="1" ht="13.5" customHeight="1" x14ac:dyDescent="0.25">
      <c r="A3755" s="1039"/>
      <c r="B3755" s="1074"/>
      <c r="C3755" s="1075"/>
      <c r="D3755" s="1070"/>
      <c r="E3755" s="1041"/>
      <c r="F3755" s="518" t="s">
        <v>9473</v>
      </c>
      <c r="G3755" s="502">
        <v>4</v>
      </c>
      <c r="H3755" s="1099"/>
      <c r="I3755" s="516"/>
      <c r="J3755" s="519"/>
      <c r="K3755" s="1039"/>
      <c r="L3755" s="1040"/>
      <c r="M3755" s="1040"/>
    </row>
    <row r="3756" spans="1:13" s="496" customFormat="1" ht="13.5" customHeight="1" x14ac:dyDescent="0.25">
      <c r="A3756" s="1039"/>
      <c r="B3756" s="1074"/>
      <c r="C3756" s="1075"/>
      <c r="D3756" s="1071"/>
      <c r="E3756" s="1041"/>
      <c r="F3756" s="518" t="s">
        <v>9474</v>
      </c>
      <c r="G3756" s="502">
        <v>4</v>
      </c>
      <c r="H3756" s="1099"/>
      <c r="I3756" s="516"/>
      <c r="J3756" s="519"/>
      <c r="K3756" s="1039"/>
      <c r="L3756" s="1040"/>
      <c r="M3756" s="1040"/>
    </row>
    <row r="3757" spans="1:13" s="496" customFormat="1" ht="13.5" customHeight="1" x14ac:dyDescent="0.25">
      <c r="A3757" s="927" t="s">
        <v>9475</v>
      </c>
      <c r="B3757" s="1074" t="s">
        <v>9391</v>
      </c>
      <c r="C3757" s="1075" t="s">
        <v>7923</v>
      </c>
      <c r="D3757" s="1083" t="s">
        <v>9476</v>
      </c>
      <c r="E3757" s="1039" t="s">
        <v>9477</v>
      </c>
      <c r="F3757" s="518" t="s">
        <v>9478</v>
      </c>
      <c r="G3757" s="497">
        <v>243218</v>
      </c>
      <c r="H3757" s="1099" t="s">
        <v>6682</v>
      </c>
      <c r="I3757" s="516"/>
      <c r="J3757" s="519"/>
      <c r="K3757" s="927"/>
      <c r="L3757" s="943"/>
      <c r="M3757" s="943"/>
    </row>
    <row r="3758" spans="1:13" s="496" customFormat="1" ht="13.5" customHeight="1" x14ac:dyDescent="0.25">
      <c r="A3758" s="1039"/>
      <c r="B3758" s="1074"/>
      <c r="C3758" s="1075"/>
      <c r="D3758" s="1083"/>
      <c r="E3758" s="1039"/>
      <c r="F3758" s="518" t="s">
        <v>9479</v>
      </c>
      <c r="G3758" s="497">
        <v>12010</v>
      </c>
      <c r="H3758" s="1083"/>
      <c r="I3758" s="516"/>
      <c r="J3758" s="519"/>
      <c r="K3758" s="1039"/>
      <c r="L3758" s="1040"/>
      <c r="M3758" s="1040"/>
    </row>
    <row r="3759" spans="1:13" s="496" customFormat="1" ht="13.5" customHeight="1" x14ac:dyDescent="0.25">
      <c r="A3759" s="1039"/>
      <c r="B3759" s="1074"/>
      <c r="C3759" s="1075"/>
      <c r="D3759" s="1083"/>
      <c r="E3759" s="1039"/>
      <c r="F3759" s="518" t="s">
        <v>9480</v>
      </c>
      <c r="G3759" s="497">
        <v>2394</v>
      </c>
      <c r="H3759" s="1083"/>
      <c r="I3759" s="516"/>
      <c r="J3759" s="519"/>
      <c r="K3759" s="1039"/>
      <c r="L3759" s="1040"/>
      <c r="M3759" s="1040"/>
    </row>
    <row r="3760" spans="1:13" s="496" customFormat="1" ht="13.5" customHeight="1" x14ac:dyDescent="0.25">
      <c r="A3760" s="1039"/>
      <c r="B3760" s="1074"/>
      <c r="C3760" s="1075"/>
      <c r="D3760" s="1083"/>
      <c r="E3760" s="1039"/>
      <c r="F3760" s="518" t="s">
        <v>9481</v>
      </c>
      <c r="G3760" s="497">
        <v>15742</v>
      </c>
      <c r="H3760" s="1083"/>
      <c r="I3760" s="516"/>
      <c r="J3760" s="519"/>
      <c r="K3760" s="1039"/>
      <c r="L3760" s="1040"/>
      <c r="M3760" s="1040"/>
    </row>
    <row r="3761" spans="1:13" s="514" customFormat="1" ht="22.5" customHeight="1" x14ac:dyDescent="0.25">
      <c r="A3761" s="949" t="s">
        <v>9482</v>
      </c>
      <c r="B3761" s="1101" t="s">
        <v>9391</v>
      </c>
      <c r="C3761" s="1075" t="s">
        <v>7923</v>
      </c>
      <c r="D3761" s="1102" t="s">
        <v>9483</v>
      </c>
      <c r="E3761" s="1103" t="s">
        <v>9438</v>
      </c>
      <c r="F3761" s="524" t="s">
        <v>9484</v>
      </c>
      <c r="G3761" s="504">
        <v>1188</v>
      </c>
      <c r="H3761" s="1092" t="s">
        <v>6682</v>
      </c>
      <c r="I3761" s="525"/>
      <c r="J3761" s="526"/>
      <c r="K3761" s="949"/>
      <c r="L3761" s="941"/>
      <c r="M3761" s="941"/>
    </row>
    <row r="3762" spans="1:13" s="514" customFormat="1" ht="11.25" x14ac:dyDescent="0.25">
      <c r="A3762" s="1100"/>
      <c r="B3762" s="1101"/>
      <c r="C3762" s="1075"/>
      <c r="D3762" s="1102"/>
      <c r="E3762" s="1104"/>
      <c r="F3762" s="524" t="s">
        <v>9249</v>
      </c>
      <c r="G3762" s="504">
        <v>15</v>
      </c>
      <c r="H3762" s="1102"/>
      <c r="I3762" s="525"/>
      <c r="J3762" s="526"/>
      <c r="K3762" s="1100"/>
      <c r="L3762" s="1031"/>
      <c r="M3762" s="1031"/>
    </row>
    <row r="3763" spans="1:13" s="514" customFormat="1" ht="11.25" x14ac:dyDescent="0.25">
      <c r="A3763" s="1100"/>
      <c r="B3763" s="1101"/>
      <c r="C3763" s="1075"/>
      <c r="D3763" s="1102"/>
      <c r="E3763" s="1104"/>
      <c r="F3763" s="524" t="s">
        <v>9485</v>
      </c>
      <c r="G3763" s="504">
        <v>1</v>
      </c>
      <c r="H3763" s="1102"/>
      <c r="I3763" s="525"/>
      <c r="J3763" s="526"/>
      <c r="K3763" s="1100"/>
      <c r="L3763" s="1031"/>
      <c r="M3763" s="1031"/>
    </row>
    <row r="3764" spans="1:13" s="514" customFormat="1" ht="11.25" x14ac:dyDescent="0.25">
      <c r="A3764" s="1100"/>
      <c r="B3764" s="1101"/>
      <c r="C3764" s="1075"/>
      <c r="D3764" s="1102"/>
      <c r="E3764" s="1104"/>
      <c r="F3764" s="524" t="s">
        <v>9486</v>
      </c>
      <c r="G3764" s="504">
        <v>24</v>
      </c>
      <c r="H3764" s="1102"/>
      <c r="I3764" s="525"/>
      <c r="J3764" s="526"/>
      <c r="K3764" s="1100"/>
      <c r="L3764" s="1031"/>
      <c r="M3764" s="1031"/>
    </row>
    <row r="3765" spans="1:13" s="514" customFormat="1" ht="11.25" x14ac:dyDescent="0.25">
      <c r="A3765" s="1100"/>
      <c r="B3765" s="1101"/>
      <c r="C3765" s="1075"/>
      <c r="D3765" s="1102"/>
      <c r="E3765" s="1104"/>
      <c r="F3765" s="524" t="s">
        <v>9487</v>
      </c>
      <c r="G3765" s="504">
        <v>76</v>
      </c>
      <c r="H3765" s="1102"/>
      <c r="I3765" s="525"/>
      <c r="J3765" s="526"/>
      <c r="K3765" s="1100"/>
      <c r="L3765" s="1031"/>
      <c r="M3765" s="1031"/>
    </row>
    <row r="3766" spans="1:13" s="514" customFormat="1" ht="11.25" x14ac:dyDescent="0.25">
      <c r="A3766" s="1100"/>
      <c r="B3766" s="1101"/>
      <c r="C3766" s="1075"/>
      <c r="D3766" s="1102"/>
      <c r="E3766" s="1104"/>
      <c r="F3766" s="524" t="s">
        <v>9488</v>
      </c>
      <c r="G3766" s="504">
        <v>3</v>
      </c>
      <c r="H3766" s="1102"/>
      <c r="I3766" s="525"/>
      <c r="J3766" s="526"/>
      <c r="K3766" s="1100"/>
      <c r="L3766" s="1031"/>
      <c r="M3766" s="1031"/>
    </row>
    <row r="3767" spans="1:13" s="513" customFormat="1" ht="11.25" x14ac:dyDescent="0.25">
      <c r="A3767" s="1100"/>
      <c r="B3767" s="1101"/>
      <c r="C3767" s="1075"/>
      <c r="D3767" s="1102"/>
      <c r="E3767" s="1104"/>
      <c r="F3767" s="524" t="s">
        <v>9489</v>
      </c>
      <c r="G3767" s="504">
        <v>4</v>
      </c>
      <c r="H3767" s="1102"/>
      <c r="I3767" s="525"/>
      <c r="J3767" s="526"/>
      <c r="K3767" s="1100"/>
      <c r="L3767" s="1031"/>
      <c r="M3767" s="1031"/>
    </row>
    <row r="3768" spans="1:13" s="514" customFormat="1" ht="15" customHeight="1" x14ac:dyDescent="0.25">
      <c r="A3768" s="1100"/>
      <c r="B3768" s="1101"/>
      <c r="C3768" s="1075"/>
      <c r="D3768" s="1102"/>
      <c r="E3768" s="1104"/>
      <c r="F3768" s="524" t="s">
        <v>9490</v>
      </c>
      <c r="G3768" s="504">
        <v>63</v>
      </c>
      <c r="H3768" s="1102"/>
      <c r="I3768" s="525"/>
      <c r="J3768" s="526"/>
      <c r="K3768" s="1100"/>
      <c r="L3768" s="1031"/>
      <c r="M3768" s="1031"/>
    </row>
    <row r="3769" spans="1:13" s="514" customFormat="1" ht="15" customHeight="1" x14ac:dyDescent="0.25">
      <c r="A3769" s="1100"/>
      <c r="B3769" s="1101"/>
      <c r="C3769" s="1075"/>
      <c r="D3769" s="1102"/>
      <c r="E3769" s="1104"/>
      <c r="F3769" s="524" t="s">
        <v>9491</v>
      </c>
      <c r="G3769" s="504">
        <v>6</v>
      </c>
      <c r="H3769" s="1102"/>
      <c r="I3769" s="525"/>
      <c r="J3769" s="526"/>
      <c r="K3769" s="1100"/>
      <c r="L3769" s="1031"/>
      <c r="M3769" s="1031"/>
    </row>
    <row r="3770" spans="1:13" s="514" customFormat="1" ht="15" customHeight="1" x14ac:dyDescent="0.25">
      <c r="A3770" s="1100"/>
      <c r="B3770" s="1101"/>
      <c r="C3770" s="1075"/>
      <c r="D3770" s="1102"/>
      <c r="E3770" s="1104"/>
      <c r="F3770" s="524" t="s">
        <v>9492</v>
      </c>
      <c r="G3770" s="504">
        <v>4</v>
      </c>
      <c r="H3770" s="1102"/>
      <c r="I3770" s="525"/>
      <c r="J3770" s="526"/>
      <c r="K3770" s="1100"/>
      <c r="L3770" s="1031"/>
      <c r="M3770" s="1031"/>
    </row>
    <row r="3771" spans="1:13" s="514" customFormat="1" ht="13.5" customHeight="1" x14ac:dyDescent="0.25">
      <c r="A3771" s="927" t="s">
        <v>9493</v>
      </c>
      <c r="B3771" s="1101" t="s">
        <v>9391</v>
      </c>
      <c r="C3771" s="1075" t="s">
        <v>7923</v>
      </c>
      <c r="D3771" s="1102" t="s">
        <v>9494</v>
      </c>
      <c r="E3771" s="1106" t="s">
        <v>9495</v>
      </c>
      <c r="F3771" s="527" t="s">
        <v>9496</v>
      </c>
      <c r="G3771" s="504">
        <v>1</v>
      </c>
      <c r="H3771" s="1107" t="s">
        <v>6682</v>
      </c>
      <c r="I3771" s="499"/>
      <c r="J3771" s="528"/>
      <c r="K3771" s="927"/>
      <c r="L3771" s="943"/>
      <c r="M3771" s="943"/>
    </row>
    <row r="3772" spans="1:13" s="514" customFormat="1" ht="13.5" customHeight="1" x14ac:dyDescent="0.25">
      <c r="A3772" s="927"/>
      <c r="B3772" s="1101"/>
      <c r="C3772" s="1075"/>
      <c r="D3772" s="1105"/>
      <c r="E3772" s="1033"/>
      <c r="F3772" s="527" t="s">
        <v>9497</v>
      </c>
      <c r="G3772" s="504">
        <v>1</v>
      </c>
      <c r="H3772" s="1107"/>
      <c r="I3772" s="499"/>
      <c r="J3772" s="528"/>
      <c r="K3772" s="927"/>
      <c r="L3772" s="943"/>
      <c r="M3772" s="943"/>
    </row>
    <row r="3773" spans="1:13" s="514" customFormat="1" ht="13.5" customHeight="1" x14ac:dyDescent="0.25">
      <c r="A3773" s="927"/>
      <c r="B3773" s="1101"/>
      <c r="C3773" s="1075"/>
      <c r="D3773" s="1105"/>
      <c r="E3773" s="1033"/>
      <c r="F3773" s="527" t="s">
        <v>9498</v>
      </c>
      <c r="G3773" s="504">
        <v>1</v>
      </c>
      <c r="H3773" s="1107"/>
      <c r="I3773" s="499"/>
      <c r="J3773" s="528"/>
      <c r="K3773" s="927"/>
      <c r="L3773" s="943"/>
      <c r="M3773" s="943"/>
    </row>
    <row r="3774" spans="1:13" s="514" customFormat="1" ht="13.5" customHeight="1" x14ac:dyDescent="0.25">
      <c r="A3774" s="927"/>
      <c r="B3774" s="1101"/>
      <c r="C3774" s="1075"/>
      <c r="D3774" s="1105"/>
      <c r="E3774" s="1033"/>
      <c r="F3774" s="527" t="s">
        <v>9499</v>
      </c>
      <c r="G3774" s="504">
        <v>1</v>
      </c>
      <c r="H3774" s="1107"/>
      <c r="I3774" s="499"/>
      <c r="J3774" s="528"/>
      <c r="K3774" s="927"/>
      <c r="L3774" s="943"/>
      <c r="M3774" s="943"/>
    </row>
    <row r="3775" spans="1:13" s="514" customFormat="1" ht="13.5" customHeight="1" x14ac:dyDescent="0.25">
      <c r="A3775" s="927"/>
      <c r="B3775" s="1101"/>
      <c r="C3775" s="1075"/>
      <c r="D3775" s="1105"/>
      <c r="E3775" s="1033"/>
      <c r="F3775" s="527" t="s">
        <v>9500</v>
      </c>
      <c r="G3775" s="504">
        <v>1</v>
      </c>
      <c r="H3775" s="1107"/>
      <c r="I3775" s="499"/>
      <c r="J3775" s="528"/>
      <c r="K3775" s="927"/>
      <c r="L3775" s="943"/>
      <c r="M3775" s="943"/>
    </row>
    <row r="3776" spans="1:13" s="514" customFormat="1" ht="13.5" customHeight="1" x14ac:dyDescent="0.25">
      <c r="A3776" s="927"/>
      <c r="B3776" s="1101"/>
      <c r="C3776" s="1075"/>
      <c r="D3776" s="1105"/>
      <c r="E3776" s="1033"/>
      <c r="F3776" s="527" t="s">
        <v>9501</v>
      </c>
      <c r="G3776" s="504">
        <v>30</v>
      </c>
      <c r="H3776" s="1107"/>
      <c r="I3776" s="499"/>
      <c r="J3776" s="528"/>
      <c r="K3776" s="927"/>
      <c r="L3776" s="943"/>
      <c r="M3776" s="943"/>
    </row>
    <row r="3777" spans="1:13" s="514" customFormat="1" ht="13.5" customHeight="1" x14ac:dyDescent="0.25">
      <c r="A3777" s="927"/>
      <c r="B3777" s="1101"/>
      <c r="C3777" s="1075"/>
      <c r="D3777" s="1105"/>
      <c r="E3777" s="1033"/>
      <c r="F3777" s="527" t="s">
        <v>9502</v>
      </c>
      <c r="G3777" s="504">
        <v>2</v>
      </c>
      <c r="H3777" s="1107"/>
      <c r="I3777" s="499"/>
      <c r="J3777" s="528"/>
      <c r="K3777" s="927"/>
      <c r="L3777" s="943"/>
      <c r="M3777" s="943"/>
    </row>
    <row r="3778" spans="1:13" s="514" customFormat="1" ht="13.5" customHeight="1" x14ac:dyDescent="0.25">
      <c r="A3778" s="927"/>
      <c r="B3778" s="1101"/>
      <c r="C3778" s="1075"/>
      <c r="D3778" s="1105"/>
      <c r="E3778" s="1033"/>
      <c r="F3778" s="527" t="s">
        <v>9503</v>
      </c>
      <c r="G3778" s="504">
        <v>2</v>
      </c>
      <c r="H3778" s="1107"/>
      <c r="I3778" s="499"/>
      <c r="J3778" s="528"/>
      <c r="K3778" s="927"/>
      <c r="L3778" s="943"/>
      <c r="M3778" s="943"/>
    </row>
    <row r="3779" spans="1:13" s="514" customFormat="1" ht="13.5" customHeight="1" x14ac:dyDescent="0.25">
      <c r="A3779" s="927"/>
      <c r="B3779" s="1101"/>
      <c r="C3779" s="1075"/>
      <c r="D3779" s="1105"/>
      <c r="E3779" s="1033"/>
      <c r="F3779" s="527" t="s">
        <v>9504</v>
      </c>
      <c r="G3779" s="504">
        <v>39</v>
      </c>
      <c r="H3779" s="1107"/>
      <c r="I3779" s="499"/>
      <c r="J3779" s="528"/>
      <c r="K3779" s="927"/>
      <c r="L3779" s="943"/>
      <c r="M3779" s="943"/>
    </row>
    <row r="3780" spans="1:13" s="514" customFormat="1" ht="13.5" customHeight="1" x14ac:dyDescent="0.25">
      <c r="A3780" s="927"/>
      <c r="B3780" s="1101"/>
      <c r="C3780" s="1075"/>
      <c r="D3780" s="1105"/>
      <c r="E3780" s="1033"/>
      <c r="F3780" s="527" t="s">
        <v>9505</v>
      </c>
      <c r="G3780" s="504"/>
      <c r="H3780" s="1107"/>
      <c r="I3780" s="499"/>
      <c r="J3780" s="528"/>
      <c r="K3780" s="927"/>
      <c r="L3780" s="943"/>
      <c r="M3780" s="943"/>
    </row>
    <row r="3781" spans="1:13" s="514" customFormat="1" ht="13.5" customHeight="1" x14ac:dyDescent="0.25">
      <c r="A3781" s="927"/>
      <c r="B3781" s="1101"/>
      <c r="C3781" s="1075"/>
      <c r="D3781" s="1105"/>
      <c r="E3781" s="1033"/>
      <c r="F3781" s="527" t="s">
        <v>9506</v>
      </c>
      <c r="G3781" s="504">
        <v>34</v>
      </c>
      <c r="H3781" s="1107"/>
      <c r="I3781" s="499"/>
      <c r="J3781" s="528"/>
      <c r="K3781" s="927"/>
      <c r="L3781" s="943"/>
      <c r="M3781" s="943"/>
    </row>
    <row r="3782" spans="1:13" s="514" customFormat="1" ht="13.5" customHeight="1" x14ac:dyDescent="0.25">
      <c r="A3782" s="927"/>
      <c r="B3782" s="1101"/>
      <c r="C3782" s="1075"/>
      <c r="D3782" s="1105"/>
      <c r="E3782" s="1033"/>
      <c r="F3782" s="527" t="s">
        <v>9507</v>
      </c>
      <c r="G3782" s="504">
        <v>2</v>
      </c>
      <c r="H3782" s="1107"/>
      <c r="I3782" s="499"/>
      <c r="J3782" s="528"/>
      <c r="K3782" s="927"/>
      <c r="L3782" s="943"/>
      <c r="M3782" s="943"/>
    </row>
    <row r="3783" spans="1:13" s="514" customFormat="1" ht="13.5" customHeight="1" x14ac:dyDescent="0.25">
      <c r="A3783" s="927"/>
      <c r="B3783" s="1101"/>
      <c r="C3783" s="1075"/>
      <c r="D3783" s="1105"/>
      <c r="E3783" s="1033"/>
      <c r="F3783" s="527" t="s">
        <v>9508</v>
      </c>
      <c r="G3783" s="504"/>
      <c r="H3783" s="1107"/>
      <c r="I3783" s="499"/>
      <c r="J3783" s="528"/>
      <c r="K3783" s="927"/>
      <c r="L3783" s="943"/>
      <c r="M3783" s="943"/>
    </row>
    <row r="3784" spans="1:13" s="514" customFormat="1" ht="13.5" customHeight="1" x14ac:dyDescent="0.25">
      <c r="A3784" s="927"/>
      <c r="B3784" s="1101"/>
      <c r="C3784" s="1075"/>
      <c r="D3784" s="1105"/>
      <c r="E3784" s="1033"/>
      <c r="F3784" s="527" t="s">
        <v>9509</v>
      </c>
      <c r="G3784" s="504">
        <v>1</v>
      </c>
      <c r="H3784" s="1107"/>
      <c r="I3784" s="499"/>
      <c r="J3784" s="528"/>
      <c r="K3784" s="927"/>
      <c r="L3784" s="943"/>
      <c r="M3784" s="943"/>
    </row>
    <row r="3785" spans="1:13" s="514" customFormat="1" ht="13.5" customHeight="1" x14ac:dyDescent="0.25">
      <c r="A3785" s="927"/>
      <c r="B3785" s="1101"/>
      <c r="C3785" s="1075"/>
      <c r="D3785" s="1105"/>
      <c r="E3785" s="1033"/>
      <c r="F3785" s="527" t="s">
        <v>9510</v>
      </c>
      <c r="G3785" s="504">
        <v>1</v>
      </c>
      <c r="H3785" s="1107"/>
      <c r="I3785" s="499"/>
      <c r="J3785" s="528"/>
      <c r="K3785" s="927"/>
      <c r="L3785" s="943"/>
      <c r="M3785" s="943"/>
    </row>
    <row r="3786" spans="1:13" s="514" customFormat="1" ht="13.5" customHeight="1" x14ac:dyDescent="0.25">
      <c r="A3786" s="927"/>
      <c r="B3786" s="1101"/>
      <c r="C3786" s="1075"/>
      <c r="D3786" s="1105"/>
      <c r="E3786" s="1033"/>
      <c r="F3786" s="527" t="s">
        <v>9504</v>
      </c>
      <c r="G3786" s="504">
        <v>2</v>
      </c>
      <c r="H3786" s="1107"/>
      <c r="I3786" s="499"/>
      <c r="J3786" s="528"/>
      <c r="K3786" s="927"/>
      <c r="L3786" s="943"/>
      <c r="M3786" s="943"/>
    </row>
    <row r="3787" spans="1:13" s="514" customFormat="1" ht="13.5" customHeight="1" x14ac:dyDescent="0.25">
      <c r="A3787" s="927"/>
      <c r="B3787" s="1101"/>
      <c r="C3787" s="1075"/>
      <c r="D3787" s="1105"/>
      <c r="E3787" s="1033"/>
      <c r="F3787" s="527" t="s">
        <v>9511</v>
      </c>
      <c r="G3787" s="504">
        <v>30</v>
      </c>
      <c r="H3787" s="1107"/>
      <c r="I3787" s="499"/>
      <c r="J3787" s="528"/>
      <c r="K3787" s="927"/>
      <c r="L3787" s="943"/>
      <c r="M3787" s="943"/>
    </row>
    <row r="3788" spans="1:13" s="514" customFormat="1" ht="13.5" customHeight="1" x14ac:dyDescent="0.25">
      <c r="A3788" s="927"/>
      <c r="B3788" s="1101"/>
      <c r="C3788" s="1075"/>
      <c r="D3788" s="1105"/>
      <c r="E3788" s="1033"/>
      <c r="F3788" s="527" t="s">
        <v>9512</v>
      </c>
      <c r="G3788" s="504">
        <v>6</v>
      </c>
      <c r="H3788" s="1107"/>
      <c r="I3788" s="499"/>
      <c r="J3788" s="528"/>
      <c r="K3788" s="927"/>
      <c r="L3788" s="943"/>
      <c r="M3788" s="943"/>
    </row>
    <row r="3789" spans="1:13" s="514" customFormat="1" ht="13.5" customHeight="1" x14ac:dyDescent="0.25">
      <c r="A3789" s="927"/>
      <c r="B3789" s="1101"/>
      <c r="C3789" s="1075"/>
      <c r="D3789" s="1105"/>
      <c r="E3789" s="1033"/>
      <c r="F3789" s="527" t="s">
        <v>9513</v>
      </c>
      <c r="G3789" s="504"/>
      <c r="H3789" s="1107"/>
      <c r="I3789" s="499"/>
      <c r="J3789" s="528"/>
      <c r="K3789" s="927"/>
      <c r="L3789" s="943"/>
      <c r="M3789" s="943"/>
    </row>
    <row r="3790" spans="1:13" s="514" customFormat="1" ht="13.5" customHeight="1" x14ac:dyDescent="0.25">
      <c r="A3790" s="927"/>
      <c r="B3790" s="1101"/>
      <c r="C3790" s="1075"/>
      <c r="D3790" s="1105"/>
      <c r="E3790" s="1033"/>
      <c r="F3790" s="527" t="s">
        <v>9514</v>
      </c>
      <c r="G3790" s="504">
        <v>150</v>
      </c>
      <c r="H3790" s="1107"/>
      <c r="I3790" s="499"/>
      <c r="J3790" s="528"/>
      <c r="K3790" s="927"/>
      <c r="L3790" s="943"/>
      <c r="M3790" s="943"/>
    </row>
    <row r="3791" spans="1:13" s="514" customFormat="1" ht="13.5" customHeight="1" x14ac:dyDescent="0.25">
      <c r="A3791" s="927"/>
      <c r="B3791" s="1101"/>
      <c r="C3791" s="1075"/>
      <c r="D3791" s="1105"/>
      <c r="E3791" s="1033"/>
      <c r="F3791" s="527" t="s">
        <v>9515</v>
      </c>
      <c r="G3791" s="504">
        <v>12</v>
      </c>
      <c r="H3791" s="1107"/>
      <c r="I3791" s="499"/>
      <c r="J3791" s="528"/>
      <c r="K3791" s="927"/>
      <c r="L3791" s="943"/>
      <c r="M3791" s="943"/>
    </row>
    <row r="3792" spans="1:13" s="514" customFormat="1" ht="13.5" customHeight="1" x14ac:dyDescent="0.25">
      <c r="A3792" s="927"/>
      <c r="B3792" s="1101"/>
      <c r="C3792" s="1075"/>
      <c r="D3792" s="1105"/>
      <c r="E3792" s="1033"/>
      <c r="F3792" s="527" t="s">
        <v>9516</v>
      </c>
      <c r="G3792" s="504">
        <v>12</v>
      </c>
      <c r="H3792" s="1107"/>
      <c r="I3792" s="499"/>
      <c r="J3792" s="528"/>
      <c r="K3792" s="927"/>
      <c r="L3792" s="943"/>
      <c r="M3792" s="943"/>
    </row>
    <row r="3793" spans="1:13" s="514" customFormat="1" ht="13.5" customHeight="1" x14ac:dyDescent="0.25">
      <c r="A3793" s="927"/>
      <c r="B3793" s="1101"/>
      <c r="C3793" s="1075"/>
      <c r="D3793" s="1105"/>
      <c r="E3793" s="1033"/>
      <c r="F3793" s="527" t="s">
        <v>9517</v>
      </c>
      <c r="G3793" s="504">
        <v>50</v>
      </c>
      <c r="H3793" s="1107"/>
      <c r="I3793" s="499"/>
      <c r="J3793" s="528"/>
      <c r="K3793" s="927"/>
      <c r="L3793" s="943"/>
      <c r="M3793" s="943"/>
    </row>
    <row r="3794" spans="1:13" s="514" customFormat="1" ht="13.5" customHeight="1" x14ac:dyDescent="0.25">
      <c r="A3794" s="927"/>
      <c r="B3794" s="1101"/>
      <c r="C3794" s="1075"/>
      <c r="D3794" s="1105"/>
      <c r="E3794" s="1033"/>
      <c r="F3794" s="527" t="s">
        <v>9518</v>
      </c>
      <c r="G3794" s="504">
        <v>72</v>
      </c>
      <c r="H3794" s="1107"/>
      <c r="I3794" s="499"/>
      <c r="J3794" s="528"/>
      <c r="K3794" s="927"/>
      <c r="L3794" s="943"/>
      <c r="M3794" s="943"/>
    </row>
    <row r="3795" spans="1:13" s="514" customFormat="1" ht="13.5" customHeight="1" x14ac:dyDescent="0.25">
      <c r="A3795" s="927"/>
      <c r="B3795" s="1101"/>
      <c r="C3795" s="1075"/>
      <c r="D3795" s="1105"/>
      <c r="E3795" s="1033"/>
      <c r="F3795" s="527" t="s">
        <v>9519</v>
      </c>
      <c r="G3795" s="504">
        <v>16</v>
      </c>
      <c r="H3795" s="1107"/>
      <c r="I3795" s="499"/>
      <c r="J3795" s="528"/>
      <c r="K3795" s="927"/>
      <c r="L3795" s="943"/>
      <c r="M3795" s="943"/>
    </row>
    <row r="3796" spans="1:13" s="514" customFormat="1" ht="13.5" customHeight="1" x14ac:dyDescent="0.25">
      <c r="A3796" s="927"/>
      <c r="B3796" s="1101"/>
      <c r="C3796" s="1075"/>
      <c r="D3796" s="1105"/>
      <c r="E3796" s="1033"/>
      <c r="F3796" s="527" t="s">
        <v>9520</v>
      </c>
      <c r="G3796" s="504">
        <v>16</v>
      </c>
      <c r="H3796" s="1107"/>
      <c r="I3796" s="499"/>
      <c r="J3796" s="528"/>
      <c r="K3796" s="927"/>
      <c r="L3796" s="943"/>
      <c r="M3796" s="943"/>
    </row>
    <row r="3797" spans="1:13" s="514" customFormat="1" ht="13.5" customHeight="1" x14ac:dyDescent="0.25">
      <c r="A3797" s="927"/>
      <c r="B3797" s="1101"/>
      <c r="C3797" s="1075"/>
      <c r="D3797" s="1105"/>
      <c r="E3797" s="1033"/>
      <c r="F3797" s="527" t="s">
        <v>9521</v>
      </c>
      <c r="G3797" s="504">
        <v>30</v>
      </c>
      <c r="H3797" s="1107"/>
      <c r="I3797" s="499"/>
      <c r="J3797" s="528"/>
      <c r="K3797" s="927"/>
      <c r="L3797" s="943"/>
      <c r="M3797" s="943"/>
    </row>
    <row r="3798" spans="1:13" s="514" customFormat="1" ht="13.5" customHeight="1" x14ac:dyDescent="0.25">
      <c r="A3798" s="927"/>
      <c r="B3798" s="1101"/>
      <c r="C3798" s="1075"/>
      <c r="D3798" s="1105"/>
      <c r="E3798" s="1033"/>
      <c r="F3798" s="527" t="s">
        <v>9522</v>
      </c>
      <c r="G3798" s="504">
        <v>28</v>
      </c>
      <c r="H3798" s="1107"/>
      <c r="I3798" s="499"/>
      <c r="J3798" s="528"/>
      <c r="K3798" s="927"/>
      <c r="L3798" s="943"/>
      <c r="M3798" s="943"/>
    </row>
    <row r="3799" spans="1:13" s="514" customFormat="1" ht="13.5" customHeight="1" x14ac:dyDescent="0.25">
      <c r="A3799" s="927"/>
      <c r="B3799" s="1101"/>
      <c r="C3799" s="1075"/>
      <c r="D3799" s="1105"/>
      <c r="E3799" s="1033"/>
      <c r="F3799" s="527" t="s">
        <v>9523</v>
      </c>
      <c r="G3799" s="504">
        <v>5</v>
      </c>
      <c r="H3799" s="1107"/>
      <c r="I3799" s="499"/>
      <c r="J3799" s="528"/>
      <c r="K3799" s="927"/>
      <c r="L3799" s="943"/>
      <c r="M3799" s="943"/>
    </row>
    <row r="3800" spans="1:13" s="514" customFormat="1" ht="13.5" customHeight="1" x14ac:dyDescent="0.25">
      <c r="A3800" s="927"/>
      <c r="B3800" s="1101"/>
      <c r="C3800" s="1075"/>
      <c r="D3800" s="1105"/>
      <c r="E3800" s="1033"/>
      <c r="F3800" s="527" t="s">
        <v>9524</v>
      </c>
      <c r="G3800" s="504">
        <v>5</v>
      </c>
      <c r="H3800" s="1107"/>
      <c r="I3800" s="499"/>
      <c r="J3800" s="528"/>
      <c r="K3800" s="927"/>
      <c r="L3800" s="943"/>
      <c r="M3800" s="943"/>
    </row>
    <row r="3801" spans="1:13" s="514" customFormat="1" ht="13.5" customHeight="1" x14ac:dyDescent="0.25">
      <c r="A3801" s="927"/>
      <c r="B3801" s="1101"/>
      <c r="C3801" s="1075"/>
      <c r="D3801" s="1105"/>
      <c r="E3801" s="1033"/>
      <c r="F3801" s="527" t="s">
        <v>9525</v>
      </c>
      <c r="G3801" s="504">
        <v>6</v>
      </c>
      <c r="H3801" s="1107"/>
      <c r="I3801" s="499"/>
      <c r="J3801" s="528"/>
      <c r="K3801" s="927"/>
      <c r="L3801" s="943"/>
      <c r="M3801" s="943"/>
    </row>
    <row r="3802" spans="1:13" s="514" customFormat="1" ht="13.5" customHeight="1" x14ac:dyDescent="0.25">
      <c r="A3802" s="927"/>
      <c r="B3802" s="1101"/>
      <c r="C3802" s="1075"/>
      <c r="D3802" s="1105"/>
      <c r="E3802" s="1033"/>
      <c r="F3802" s="527" t="s">
        <v>9526</v>
      </c>
      <c r="G3802" s="498">
        <v>5618</v>
      </c>
      <c r="H3802" s="1107"/>
      <c r="I3802" s="499"/>
      <c r="J3802" s="528"/>
      <c r="K3802" s="927"/>
      <c r="L3802" s="943"/>
      <c r="M3802" s="943"/>
    </row>
    <row r="3803" spans="1:13" s="514" customFormat="1" ht="13.5" customHeight="1" x14ac:dyDescent="0.25">
      <c r="A3803" s="927"/>
      <c r="B3803" s="1101"/>
      <c r="C3803" s="1075"/>
      <c r="D3803" s="1105"/>
      <c r="E3803" s="1033"/>
      <c r="F3803" s="527" t="s">
        <v>9527</v>
      </c>
      <c r="G3803" s="498"/>
      <c r="H3803" s="1107"/>
      <c r="I3803" s="499"/>
      <c r="J3803" s="528"/>
      <c r="K3803" s="927"/>
      <c r="L3803" s="943"/>
      <c r="M3803" s="943"/>
    </row>
    <row r="3804" spans="1:13" s="514" customFormat="1" ht="13.5" customHeight="1" x14ac:dyDescent="0.25">
      <c r="A3804" s="927"/>
      <c r="B3804" s="1101"/>
      <c r="C3804" s="1075"/>
      <c r="D3804" s="1105"/>
      <c r="E3804" s="1033"/>
      <c r="F3804" s="527" t="s">
        <v>9456</v>
      </c>
      <c r="G3804" s="498">
        <v>1300</v>
      </c>
      <c r="H3804" s="1107"/>
      <c r="I3804" s="499"/>
      <c r="J3804" s="528"/>
      <c r="K3804" s="927"/>
      <c r="L3804" s="943"/>
      <c r="M3804" s="943"/>
    </row>
    <row r="3805" spans="1:13" s="514" customFormat="1" ht="13.5" customHeight="1" x14ac:dyDescent="0.25">
      <c r="A3805" s="927"/>
      <c r="B3805" s="1101"/>
      <c r="C3805" s="1075"/>
      <c r="D3805" s="1105"/>
      <c r="E3805" s="1033"/>
      <c r="F3805" s="527" t="s">
        <v>9528</v>
      </c>
      <c r="G3805" s="498">
        <v>2600</v>
      </c>
      <c r="H3805" s="1107"/>
      <c r="I3805" s="499"/>
      <c r="J3805" s="528"/>
      <c r="K3805" s="927"/>
      <c r="L3805" s="943"/>
      <c r="M3805" s="943"/>
    </row>
    <row r="3806" spans="1:13" s="514" customFormat="1" ht="13.5" customHeight="1" x14ac:dyDescent="0.25">
      <c r="A3806" s="927"/>
      <c r="B3806" s="1101"/>
      <c r="C3806" s="1075"/>
      <c r="D3806" s="1105"/>
      <c r="E3806" s="1033"/>
      <c r="F3806" s="527" t="s">
        <v>9529</v>
      </c>
      <c r="G3806" s="504">
        <v>330</v>
      </c>
      <c r="H3806" s="1107"/>
      <c r="I3806" s="499"/>
      <c r="J3806" s="528"/>
      <c r="K3806" s="927"/>
      <c r="L3806" s="943"/>
      <c r="M3806" s="943"/>
    </row>
    <row r="3807" spans="1:13" s="496" customFormat="1" ht="18.75" customHeight="1" x14ac:dyDescent="0.25">
      <c r="A3807" s="949" t="s">
        <v>9530</v>
      </c>
      <c r="B3807" s="928" t="s">
        <v>9391</v>
      </c>
      <c r="C3807" s="946" t="s">
        <v>7923</v>
      </c>
      <c r="D3807" s="1092" t="s">
        <v>9531</v>
      </c>
      <c r="E3807" s="937" t="s">
        <v>9438</v>
      </c>
      <c r="F3807" s="518" t="s">
        <v>9532</v>
      </c>
      <c r="G3807" s="502"/>
      <c r="H3807" s="1099" t="s">
        <v>6682</v>
      </c>
      <c r="I3807" s="48"/>
      <c r="J3807" s="477"/>
      <c r="K3807" s="949"/>
      <c r="L3807" s="941"/>
      <c r="M3807" s="941"/>
    </row>
    <row r="3808" spans="1:13" s="496" customFormat="1" ht="18.75" customHeight="1" x14ac:dyDescent="0.25">
      <c r="A3808" s="1029"/>
      <c r="B3808" s="1074"/>
      <c r="C3808" s="1075"/>
      <c r="D3808" s="1083"/>
      <c r="E3808" s="947"/>
      <c r="F3808" s="518" t="s">
        <v>9533</v>
      </c>
      <c r="G3808" s="502">
        <v>360</v>
      </c>
      <c r="H3808" s="1083"/>
      <c r="I3808" s="48"/>
      <c r="J3808" s="477"/>
      <c r="K3808" s="1029"/>
      <c r="L3808" s="1031"/>
      <c r="M3808" s="1031"/>
    </row>
    <row r="3809" spans="1:13" s="496" customFormat="1" ht="13.5" customHeight="1" x14ac:dyDescent="0.25">
      <c r="A3809" s="1029"/>
      <c r="B3809" s="1074"/>
      <c r="C3809" s="1075"/>
      <c r="D3809" s="1083"/>
      <c r="E3809" s="947"/>
      <c r="F3809" s="518" t="s">
        <v>9534</v>
      </c>
      <c r="G3809" s="502">
        <v>1865</v>
      </c>
      <c r="H3809" s="1083"/>
      <c r="I3809" s="48"/>
      <c r="J3809" s="477"/>
      <c r="K3809" s="1029"/>
      <c r="L3809" s="1031"/>
      <c r="M3809" s="1031"/>
    </row>
    <row r="3810" spans="1:13" s="496" customFormat="1" ht="13.5" customHeight="1" x14ac:dyDescent="0.25">
      <c r="A3810" s="1029"/>
      <c r="B3810" s="1074"/>
      <c r="C3810" s="1075"/>
      <c r="D3810" s="1083"/>
      <c r="E3810" s="947"/>
      <c r="F3810" s="518" t="s">
        <v>9535</v>
      </c>
      <c r="G3810" s="502">
        <v>20</v>
      </c>
      <c r="H3810" s="1083"/>
      <c r="I3810" s="48"/>
      <c r="J3810" s="477"/>
      <c r="K3810" s="1029"/>
      <c r="L3810" s="1031"/>
      <c r="M3810" s="1031"/>
    </row>
    <row r="3811" spans="1:13" s="496" customFormat="1" ht="13.5" customHeight="1" x14ac:dyDescent="0.25">
      <c r="A3811" s="1029"/>
      <c r="B3811" s="1074"/>
      <c r="C3811" s="1075"/>
      <c r="D3811" s="1083"/>
      <c r="E3811" s="947"/>
      <c r="F3811" s="518" t="s">
        <v>9536</v>
      </c>
      <c r="G3811" s="502">
        <v>3</v>
      </c>
      <c r="H3811" s="1083"/>
      <c r="I3811" s="48"/>
      <c r="J3811" s="477"/>
      <c r="K3811" s="1029"/>
      <c r="L3811" s="1031"/>
      <c r="M3811" s="1031"/>
    </row>
    <row r="3812" spans="1:13" s="496" customFormat="1" ht="13.5" customHeight="1" x14ac:dyDescent="0.25">
      <c r="A3812" s="1029"/>
      <c r="B3812" s="1074"/>
      <c r="C3812" s="1075"/>
      <c r="D3812" s="1083"/>
      <c r="E3812" s="947"/>
      <c r="F3812" s="518" t="s">
        <v>9537</v>
      </c>
      <c r="G3812" s="502">
        <v>50</v>
      </c>
      <c r="H3812" s="1083"/>
      <c r="I3812" s="48"/>
      <c r="J3812" s="477"/>
      <c r="K3812" s="1029"/>
      <c r="L3812" s="1031"/>
      <c r="M3812" s="1031"/>
    </row>
    <row r="3813" spans="1:13" s="496" customFormat="1" ht="13.5" customHeight="1" x14ac:dyDescent="0.25">
      <c r="A3813" s="1029"/>
      <c r="B3813" s="1074"/>
      <c r="C3813" s="1075"/>
      <c r="D3813" s="1083"/>
      <c r="E3813" s="947"/>
      <c r="F3813" s="518" t="s">
        <v>9538</v>
      </c>
      <c r="G3813" s="502">
        <v>6</v>
      </c>
      <c r="H3813" s="1083"/>
      <c r="I3813" s="48"/>
      <c r="J3813" s="477"/>
      <c r="K3813" s="1029"/>
      <c r="L3813" s="1031"/>
      <c r="M3813" s="1031"/>
    </row>
    <row r="3814" spans="1:13" s="496" customFormat="1" ht="13.5" customHeight="1" x14ac:dyDescent="0.25">
      <c r="A3814" s="1029"/>
      <c r="B3814" s="1074"/>
      <c r="C3814" s="1075"/>
      <c r="D3814" s="1083"/>
      <c r="E3814" s="947"/>
      <c r="F3814" s="518" t="s">
        <v>9539</v>
      </c>
      <c r="G3814" s="502">
        <v>1</v>
      </c>
      <c r="H3814" s="1083"/>
      <c r="I3814" s="48"/>
      <c r="J3814" s="477"/>
      <c r="K3814" s="1029"/>
      <c r="L3814" s="1031"/>
      <c r="M3814" s="1031"/>
    </row>
    <row r="3815" spans="1:13" s="496" customFormat="1" ht="13.5" customHeight="1" x14ac:dyDescent="0.25">
      <c r="A3815" s="1029"/>
      <c r="B3815" s="1074"/>
      <c r="C3815" s="1075"/>
      <c r="D3815" s="1083"/>
      <c r="E3815" s="947"/>
      <c r="F3815" s="518" t="s">
        <v>9540</v>
      </c>
      <c r="G3815" s="502">
        <v>14</v>
      </c>
      <c r="H3815" s="1083"/>
      <c r="I3815" s="48"/>
      <c r="J3815" s="477"/>
      <c r="K3815" s="1029"/>
      <c r="L3815" s="1031"/>
      <c r="M3815" s="1031"/>
    </row>
    <row r="3816" spans="1:13" s="496" customFormat="1" ht="13.5" customHeight="1" x14ac:dyDescent="0.25">
      <c r="A3816" s="1029"/>
      <c r="B3816" s="1074"/>
      <c r="C3816" s="1075"/>
      <c r="D3816" s="1083"/>
      <c r="E3816" s="947"/>
      <c r="F3816" s="518" t="s">
        <v>9541</v>
      </c>
      <c r="G3816" s="502">
        <v>4</v>
      </c>
      <c r="H3816" s="1083"/>
      <c r="I3816" s="48"/>
      <c r="J3816" s="477"/>
      <c r="K3816" s="1029"/>
      <c r="L3816" s="1031"/>
      <c r="M3816" s="1031"/>
    </row>
    <row r="3817" spans="1:13" s="496" customFormat="1" ht="13.5" customHeight="1" x14ac:dyDescent="0.25">
      <c r="A3817" s="1029"/>
      <c r="B3817" s="1074"/>
      <c r="C3817" s="1075"/>
      <c r="D3817" s="1083"/>
      <c r="E3817" s="947"/>
      <c r="F3817" s="518" t="s">
        <v>9542</v>
      </c>
      <c r="G3817" s="502">
        <v>8</v>
      </c>
      <c r="H3817" s="1083"/>
      <c r="I3817" s="48"/>
      <c r="J3817" s="477"/>
      <c r="K3817" s="1029"/>
      <c r="L3817" s="1031"/>
      <c r="M3817" s="1031"/>
    </row>
    <row r="3818" spans="1:13" s="496" customFormat="1" ht="13.5" customHeight="1" x14ac:dyDescent="0.25">
      <c r="A3818" s="1029"/>
      <c r="B3818" s="1074"/>
      <c r="C3818" s="1075"/>
      <c r="D3818" s="1083"/>
      <c r="E3818" s="1029"/>
      <c r="F3818" s="518" t="s">
        <v>9543</v>
      </c>
      <c r="G3818" s="502"/>
      <c r="H3818" s="1083"/>
      <c r="I3818" s="48"/>
      <c r="J3818" s="477"/>
      <c r="K3818" s="1029"/>
      <c r="L3818" s="1031"/>
      <c r="M3818" s="1031"/>
    </row>
    <row r="3819" spans="1:13" s="496" customFormat="1" ht="13.5" customHeight="1" x14ac:dyDescent="0.25">
      <c r="A3819" s="1029"/>
      <c r="B3819" s="1074"/>
      <c r="C3819" s="1075"/>
      <c r="D3819" s="1083"/>
      <c r="E3819" s="1029"/>
      <c r="F3819" s="518" t="s">
        <v>9544</v>
      </c>
      <c r="G3819" s="502">
        <v>224</v>
      </c>
      <c r="H3819" s="1083"/>
      <c r="I3819" s="48"/>
      <c r="J3819" s="477"/>
      <c r="K3819" s="1029"/>
      <c r="L3819" s="1031"/>
      <c r="M3819" s="1031"/>
    </row>
    <row r="3820" spans="1:13" s="496" customFormat="1" ht="13.5" customHeight="1" x14ac:dyDescent="0.25">
      <c r="A3820" s="1029"/>
      <c r="B3820" s="1074"/>
      <c r="C3820" s="1075"/>
      <c r="D3820" s="1083"/>
      <c r="E3820" s="1029"/>
      <c r="F3820" s="518" t="s">
        <v>9545</v>
      </c>
      <c r="G3820" s="502">
        <v>423</v>
      </c>
      <c r="H3820" s="1083"/>
      <c r="I3820" s="48"/>
      <c r="J3820" s="477"/>
      <c r="K3820" s="1029"/>
      <c r="L3820" s="1031"/>
      <c r="M3820" s="1031"/>
    </row>
    <row r="3821" spans="1:13" s="496" customFormat="1" ht="13.5" customHeight="1" x14ac:dyDescent="0.25">
      <c r="A3821" s="1029"/>
      <c r="B3821" s="1074"/>
      <c r="C3821" s="1075"/>
      <c r="D3821" s="1083"/>
      <c r="E3821" s="1029"/>
      <c r="F3821" s="518" t="s">
        <v>9546</v>
      </c>
      <c r="G3821" s="502">
        <v>68</v>
      </c>
      <c r="H3821" s="1083"/>
      <c r="I3821" s="48"/>
      <c r="J3821" s="477"/>
      <c r="K3821" s="1029"/>
      <c r="L3821" s="1031"/>
      <c r="M3821" s="1031"/>
    </row>
    <row r="3822" spans="1:13" s="496" customFormat="1" ht="13.5" customHeight="1" x14ac:dyDescent="0.25">
      <c r="A3822" s="1029"/>
      <c r="B3822" s="1074"/>
      <c r="C3822" s="1075"/>
      <c r="D3822" s="1083"/>
      <c r="E3822" s="1029"/>
      <c r="F3822" s="518" t="s">
        <v>9547</v>
      </c>
      <c r="G3822" s="502">
        <v>21</v>
      </c>
      <c r="H3822" s="1083"/>
      <c r="I3822" s="48"/>
      <c r="J3822" s="477"/>
      <c r="K3822" s="1029"/>
      <c r="L3822" s="1031"/>
      <c r="M3822" s="1031"/>
    </row>
    <row r="3823" spans="1:13" s="496" customFormat="1" ht="13.5" customHeight="1" x14ac:dyDescent="0.25">
      <c r="A3823" s="1029"/>
      <c r="B3823" s="1074"/>
      <c r="C3823" s="1075"/>
      <c r="D3823" s="1083"/>
      <c r="E3823" s="1029"/>
      <c r="F3823" s="518" t="s">
        <v>9548</v>
      </c>
      <c r="G3823" s="502">
        <v>68</v>
      </c>
      <c r="H3823" s="1083"/>
      <c r="I3823" s="48"/>
      <c r="J3823" s="477"/>
      <c r="K3823" s="1029"/>
      <c r="L3823" s="1031"/>
      <c r="M3823" s="1031"/>
    </row>
    <row r="3824" spans="1:13" s="496" customFormat="1" ht="16.5" customHeight="1" x14ac:dyDescent="0.25">
      <c r="A3824" s="1029"/>
      <c r="B3824" s="1074"/>
      <c r="C3824" s="1075"/>
      <c r="D3824" s="1083"/>
      <c r="E3824" s="1029"/>
      <c r="F3824" s="518" t="s">
        <v>9549</v>
      </c>
      <c r="G3824" s="502">
        <v>14</v>
      </c>
      <c r="H3824" s="1083"/>
      <c r="I3824" s="48"/>
      <c r="J3824" s="477"/>
      <c r="K3824" s="1029"/>
      <c r="L3824" s="1031"/>
      <c r="M3824" s="1031"/>
    </row>
    <row r="3825" spans="1:13" s="496" customFormat="1" ht="16.5" customHeight="1" x14ac:dyDescent="0.25">
      <c r="A3825" s="1029"/>
      <c r="B3825" s="1074"/>
      <c r="C3825" s="1075"/>
      <c r="D3825" s="1083"/>
      <c r="E3825" s="1029"/>
      <c r="F3825" s="518" t="s">
        <v>9550</v>
      </c>
      <c r="G3825" s="502"/>
      <c r="H3825" s="1083"/>
      <c r="I3825" s="48"/>
      <c r="J3825" s="477"/>
      <c r="K3825" s="1029"/>
      <c r="L3825" s="1031"/>
      <c r="M3825" s="1031"/>
    </row>
    <row r="3826" spans="1:13" s="496" customFormat="1" ht="13.5" customHeight="1" x14ac:dyDescent="0.25">
      <c r="A3826" s="1029"/>
      <c r="B3826" s="1074"/>
      <c r="C3826" s="1075"/>
      <c r="D3826" s="1083"/>
      <c r="E3826" s="1029"/>
      <c r="F3826" s="518" t="s">
        <v>9551</v>
      </c>
      <c r="G3826" s="502">
        <v>3</v>
      </c>
      <c r="H3826" s="1083"/>
      <c r="I3826" s="48"/>
      <c r="J3826" s="477"/>
      <c r="K3826" s="1029"/>
      <c r="L3826" s="1031"/>
      <c r="M3826" s="1031"/>
    </row>
    <row r="3827" spans="1:13" s="496" customFormat="1" ht="13.5" customHeight="1" x14ac:dyDescent="0.25">
      <c r="A3827" s="1030"/>
      <c r="B3827" s="1074"/>
      <c r="C3827" s="1075"/>
      <c r="D3827" s="1083"/>
      <c r="E3827" s="1030"/>
      <c r="F3827" s="518" t="s">
        <v>9552</v>
      </c>
      <c r="G3827" s="502">
        <v>6</v>
      </c>
      <c r="H3827" s="1083"/>
      <c r="I3827" s="48"/>
      <c r="J3827" s="477"/>
      <c r="K3827" s="1030"/>
      <c r="L3827" s="1032"/>
      <c r="M3827" s="1032"/>
    </row>
    <row r="3828" spans="1:13" s="496" customFormat="1" ht="13.5" customHeight="1" x14ac:dyDescent="0.25">
      <c r="A3828" s="949" t="s">
        <v>9553</v>
      </c>
      <c r="B3828" s="1074" t="s">
        <v>9391</v>
      </c>
      <c r="C3828" s="1075" t="s">
        <v>7923</v>
      </c>
      <c r="D3828" s="1083" t="s">
        <v>9531</v>
      </c>
      <c r="E3828" s="1082" t="s">
        <v>9554</v>
      </c>
      <c r="F3828" s="518" t="s">
        <v>9555</v>
      </c>
      <c r="G3828" s="502">
        <v>3</v>
      </c>
      <c r="H3828" s="1099" t="s">
        <v>6682</v>
      </c>
      <c r="I3828" s="48"/>
      <c r="J3828" s="477"/>
      <c r="K3828" s="949"/>
      <c r="L3828" s="941"/>
      <c r="M3828" s="941"/>
    </row>
    <row r="3829" spans="1:13" s="496" customFormat="1" ht="13.5" customHeight="1" x14ac:dyDescent="0.25">
      <c r="A3829" s="1035"/>
      <c r="B3829" s="1074"/>
      <c r="C3829" s="1075"/>
      <c r="D3829" s="1083"/>
      <c r="E3829" s="1035"/>
      <c r="F3829" s="518" t="s">
        <v>9556</v>
      </c>
      <c r="G3829" s="502">
        <v>16</v>
      </c>
      <c r="H3829" s="1083"/>
      <c r="I3829" s="48"/>
      <c r="J3829" s="477"/>
      <c r="K3829" s="1035"/>
      <c r="L3829" s="1037"/>
      <c r="M3829" s="1037"/>
    </row>
    <row r="3830" spans="1:13" s="496" customFormat="1" ht="13.5" customHeight="1" x14ac:dyDescent="0.25">
      <c r="A3830" s="1035"/>
      <c r="B3830" s="1074"/>
      <c r="C3830" s="1075"/>
      <c r="D3830" s="1083"/>
      <c r="E3830" s="1035"/>
      <c r="F3830" s="518" t="s">
        <v>9557</v>
      </c>
      <c r="G3830" s="502">
        <v>16</v>
      </c>
      <c r="H3830" s="1083"/>
      <c r="I3830" s="48"/>
      <c r="J3830" s="477"/>
      <c r="K3830" s="1035"/>
      <c r="L3830" s="1037"/>
      <c r="M3830" s="1037"/>
    </row>
    <row r="3831" spans="1:13" s="496" customFormat="1" ht="13.5" customHeight="1" x14ac:dyDescent="0.25">
      <c r="A3831" s="1035"/>
      <c r="B3831" s="1074"/>
      <c r="C3831" s="1075"/>
      <c r="D3831" s="1083"/>
      <c r="E3831" s="1029"/>
      <c r="F3831" s="518" t="s">
        <v>9558</v>
      </c>
      <c r="G3831" s="502"/>
      <c r="H3831" s="1083"/>
      <c r="I3831" s="48"/>
      <c r="J3831" s="477"/>
      <c r="K3831" s="1035"/>
      <c r="L3831" s="1037"/>
      <c r="M3831" s="1037"/>
    </row>
    <row r="3832" spans="1:13" s="496" customFormat="1" ht="13.5" customHeight="1" x14ac:dyDescent="0.25">
      <c r="A3832" s="1035"/>
      <c r="B3832" s="1074"/>
      <c r="C3832" s="1075"/>
      <c r="D3832" s="1083"/>
      <c r="E3832" s="1029"/>
      <c r="F3832" s="518" t="s">
        <v>9559</v>
      </c>
      <c r="G3832" s="502">
        <v>2</v>
      </c>
      <c r="H3832" s="1083"/>
      <c r="I3832" s="48"/>
      <c r="J3832" s="477"/>
      <c r="K3832" s="1035"/>
      <c r="L3832" s="1037"/>
      <c r="M3832" s="1037"/>
    </row>
    <row r="3833" spans="1:13" s="496" customFormat="1" ht="13.5" customHeight="1" x14ac:dyDescent="0.25">
      <c r="A3833" s="1035"/>
      <c r="B3833" s="1074"/>
      <c r="C3833" s="1075"/>
      <c r="D3833" s="1083"/>
      <c r="E3833" s="1029"/>
      <c r="F3833" s="518" t="s">
        <v>9560</v>
      </c>
      <c r="G3833" s="502">
        <v>75</v>
      </c>
      <c r="H3833" s="1083"/>
      <c r="I3833" s="48"/>
      <c r="J3833" s="477"/>
      <c r="K3833" s="1035"/>
      <c r="L3833" s="1037"/>
      <c r="M3833" s="1037"/>
    </row>
    <row r="3834" spans="1:13" s="496" customFormat="1" ht="13.5" customHeight="1" x14ac:dyDescent="0.25">
      <c r="A3834" s="1036"/>
      <c r="B3834" s="1074"/>
      <c r="C3834" s="1075"/>
      <c r="D3834" s="1083"/>
      <c r="E3834" s="1030"/>
      <c r="F3834" s="518" t="s">
        <v>9561</v>
      </c>
      <c r="G3834" s="502">
        <v>80</v>
      </c>
      <c r="H3834" s="1083"/>
      <c r="I3834" s="48"/>
      <c r="J3834" s="477"/>
      <c r="K3834" s="1036"/>
      <c r="L3834" s="1038"/>
      <c r="M3834" s="1038"/>
    </row>
    <row r="3835" spans="1:13" s="496" customFormat="1" ht="13.5" customHeight="1" x14ac:dyDescent="0.25">
      <c r="A3835" s="949" t="s">
        <v>9562</v>
      </c>
      <c r="B3835" s="970" t="s">
        <v>6727</v>
      </c>
      <c r="C3835" s="962" t="s">
        <v>7923</v>
      </c>
      <c r="D3835" s="1076" t="s">
        <v>4742</v>
      </c>
      <c r="E3835" s="1039" t="s">
        <v>9563</v>
      </c>
      <c r="F3835" s="510" t="s">
        <v>9564</v>
      </c>
      <c r="G3835" s="497">
        <v>765</v>
      </c>
      <c r="H3835" s="1099" t="s">
        <v>6682</v>
      </c>
      <c r="I3835" s="48"/>
      <c r="J3835" s="477"/>
      <c r="K3835" s="949"/>
      <c r="L3835" s="941"/>
      <c r="M3835" s="941"/>
    </row>
    <row r="3836" spans="1:13" s="496" customFormat="1" ht="13.5" customHeight="1" x14ac:dyDescent="0.25">
      <c r="A3836" s="960"/>
      <c r="B3836" s="972"/>
      <c r="C3836" s="963"/>
      <c r="D3836" s="1072"/>
      <c r="E3836" s="1039"/>
      <c r="F3836" s="510" t="s">
        <v>9564</v>
      </c>
      <c r="G3836" s="497">
        <v>5</v>
      </c>
      <c r="H3836" s="1081"/>
      <c r="I3836" s="48"/>
      <c r="J3836" s="477"/>
      <c r="K3836" s="960"/>
      <c r="L3836" s="944"/>
      <c r="M3836" s="944"/>
    </row>
    <row r="3837" spans="1:13" s="496" customFormat="1" ht="13.5" customHeight="1" x14ac:dyDescent="0.25">
      <c r="A3837" s="960"/>
      <c r="B3837" s="972"/>
      <c r="C3837" s="963"/>
      <c r="D3837" s="1072"/>
      <c r="E3837" s="1039"/>
      <c r="F3837" s="510" t="s">
        <v>9565</v>
      </c>
      <c r="G3837" s="497">
        <v>752</v>
      </c>
      <c r="H3837" s="1081"/>
      <c r="I3837" s="48"/>
      <c r="J3837" s="477"/>
      <c r="K3837" s="960"/>
      <c r="L3837" s="944"/>
      <c r="M3837" s="944"/>
    </row>
    <row r="3838" spans="1:13" s="496" customFormat="1" ht="13.5" customHeight="1" x14ac:dyDescent="0.25">
      <c r="A3838" s="960"/>
      <c r="B3838" s="972"/>
      <c r="C3838" s="963"/>
      <c r="D3838" s="1072"/>
      <c r="E3838" s="1039" t="s">
        <v>9566</v>
      </c>
      <c r="F3838" s="510" t="s">
        <v>9567</v>
      </c>
      <c r="G3838" s="497">
        <v>4768</v>
      </c>
      <c r="H3838" s="1099" t="s">
        <v>6682</v>
      </c>
      <c r="I3838" s="48"/>
      <c r="J3838" s="477"/>
      <c r="K3838" s="960"/>
      <c r="L3838" s="944"/>
      <c r="M3838" s="944"/>
    </row>
    <row r="3839" spans="1:13" s="496" customFormat="1" ht="13.5" customHeight="1" x14ac:dyDescent="0.25">
      <c r="A3839" s="960"/>
      <c r="B3839" s="972"/>
      <c r="C3839" s="963"/>
      <c r="D3839" s="1072"/>
      <c r="E3839" s="1039"/>
      <c r="F3839" s="510" t="s">
        <v>9568</v>
      </c>
      <c r="G3839" s="497">
        <v>8</v>
      </c>
      <c r="H3839" s="1099"/>
      <c r="I3839" s="48"/>
      <c r="J3839" s="477"/>
      <c r="K3839" s="960"/>
      <c r="L3839" s="944"/>
      <c r="M3839" s="944"/>
    </row>
    <row r="3840" spans="1:13" s="496" customFormat="1" ht="32.25" customHeight="1" x14ac:dyDescent="0.25">
      <c r="A3840" s="960"/>
      <c r="B3840" s="972"/>
      <c r="C3840" s="963"/>
      <c r="D3840" s="1072"/>
      <c r="E3840" s="542" t="s">
        <v>9569</v>
      </c>
      <c r="F3840" s="510" t="s">
        <v>9570</v>
      </c>
      <c r="G3840" s="497">
        <v>765</v>
      </c>
      <c r="H3840" s="516" t="s">
        <v>6682</v>
      </c>
      <c r="I3840" s="48"/>
      <c r="J3840" s="477"/>
      <c r="K3840" s="960"/>
      <c r="L3840" s="944"/>
      <c r="M3840" s="944"/>
    </row>
    <row r="3841" spans="1:13" s="496" customFormat="1" ht="13.5" customHeight="1" x14ac:dyDescent="0.25">
      <c r="A3841" s="960"/>
      <c r="B3841" s="972"/>
      <c r="C3841" s="963"/>
      <c r="D3841" s="1072"/>
      <c r="E3841" s="1039" t="s">
        <v>9571</v>
      </c>
      <c r="F3841" s="510" t="s">
        <v>9572</v>
      </c>
      <c r="G3841" s="497">
        <v>1550</v>
      </c>
      <c r="H3841" s="1099" t="s">
        <v>6682</v>
      </c>
      <c r="I3841" s="48"/>
      <c r="J3841" s="477"/>
      <c r="K3841" s="960"/>
      <c r="L3841" s="944"/>
      <c r="M3841" s="944"/>
    </row>
    <row r="3842" spans="1:13" s="496" customFormat="1" ht="13.5" customHeight="1" x14ac:dyDescent="0.25">
      <c r="A3842" s="960"/>
      <c r="B3842" s="972"/>
      <c r="C3842" s="963"/>
      <c r="D3842" s="1072"/>
      <c r="E3842" s="1039"/>
      <c r="F3842" s="510" t="s">
        <v>9573</v>
      </c>
      <c r="G3842" s="497">
        <v>23</v>
      </c>
      <c r="H3842" s="1099"/>
      <c r="I3842" s="48"/>
      <c r="J3842" s="477"/>
      <c r="K3842" s="960"/>
      <c r="L3842" s="944"/>
      <c r="M3842" s="944"/>
    </row>
    <row r="3843" spans="1:13" s="496" customFormat="1" ht="27.75" customHeight="1" x14ac:dyDescent="0.25">
      <c r="A3843" s="960"/>
      <c r="B3843" s="972"/>
      <c r="C3843" s="963"/>
      <c r="D3843" s="1072"/>
      <c r="E3843" s="1039"/>
      <c r="F3843" s="510" t="s">
        <v>9574</v>
      </c>
      <c r="G3843" s="497">
        <v>1573</v>
      </c>
      <c r="H3843" s="1099"/>
      <c r="I3843" s="48"/>
      <c r="J3843" s="477"/>
      <c r="K3843" s="960"/>
      <c r="L3843" s="944"/>
      <c r="M3843" s="944"/>
    </row>
    <row r="3844" spans="1:13" s="496" customFormat="1" ht="13.5" customHeight="1" x14ac:dyDescent="0.25">
      <c r="A3844" s="960"/>
      <c r="B3844" s="972"/>
      <c r="C3844" s="963"/>
      <c r="D3844" s="1072"/>
      <c r="E3844" s="542" t="s">
        <v>9575</v>
      </c>
      <c r="F3844" s="510" t="s">
        <v>9576</v>
      </c>
      <c r="G3844" s="497">
        <v>24</v>
      </c>
      <c r="H3844" s="516" t="s">
        <v>6682</v>
      </c>
      <c r="I3844" s="48"/>
      <c r="J3844" s="477"/>
      <c r="K3844" s="960"/>
      <c r="L3844" s="944"/>
      <c r="M3844" s="944"/>
    </row>
    <row r="3845" spans="1:13" s="496" customFormat="1" ht="13.5" customHeight="1" x14ac:dyDescent="0.25">
      <c r="A3845" s="960"/>
      <c r="B3845" s="972"/>
      <c r="C3845" s="963"/>
      <c r="D3845" s="1072"/>
      <c r="E3845" s="542" t="s">
        <v>9577</v>
      </c>
      <c r="F3845" s="510" t="s">
        <v>9578</v>
      </c>
      <c r="G3845" s="497">
        <v>145</v>
      </c>
      <c r="H3845" s="516" t="s">
        <v>6682</v>
      </c>
      <c r="I3845" s="48"/>
      <c r="J3845" s="477"/>
      <c r="K3845" s="960"/>
      <c r="L3845" s="944"/>
      <c r="M3845" s="944"/>
    </row>
    <row r="3846" spans="1:13" s="496" customFormat="1" ht="13.5" customHeight="1" x14ac:dyDescent="0.25">
      <c r="A3846" s="960"/>
      <c r="B3846" s="972"/>
      <c r="C3846" s="963"/>
      <c r="D3846" s="1072"/>
      <c r="E3846" s="1039" t="s">
        <v>9579</v>
      </c>
      <c r="F3846" s="510" t="s">
        <v>9580</v>
      </c>
      <c r="G3846" s="497">
        <v>38</v>
      </c>
      <c r="H3846" s="1099" t="s">
        <v>6682</v>
      </c>
      <c r="I3846" s="48"/>
      <c r="J3846" s="477"/>
      <c r="K3846" s="960"/>
      <c r="L3846" s="944"/>
      <c r="M3846" s="944"/>
    </row>
    <row r="3847" spans="1:13" s="496" customFormat="1" ht="13.5" customHeight="1" x14ac:dyDescent="0.25">
      <c r="A3847" s="960"/>
      <c r="B3847" s="972"/>
      <c r="C3847" s="963"/>
      <c r="D3847" s="1072"/>
      <c r="E3847" s="1039"/>
      <c r="F3847" s="510" t="s">
        <v>9581</v>
      </c>
      <c r="G3847" s="497">
        <v>38</v>
      </c>
      <c r="H3847" s="1099"/>
      <c r="I3847" s="48"/>
      <c r="J3847" s="477"/>
      <c r="K3847" s="960"/>
      <c r="L3847" s="944"/>
      <c r="M3847" s="944"/>
    </row>
    <row r="3848" spans="1:13" s="496" customFormat="1" ht="13.5" customHeight="1" x14ac:dyDescent="0.25">
      <c r="A3848" s="960"/>
      <c r="B3848" s="972"/>
      <c r="C3848" s="963"/>
      <c r="D3848" s="1072"/>
      <c r="E3848" s="1039" t="s">
        <v>9582</v>
      </c>
      <c r="F3848" s="510" t="s">
        <v>9583</v>
      </c>
      <c r="G3848" s="497">
        <v>152</v>
      </c>
      <c r="H3848" s="1099" t="s">
        <v>6682</v>
      </c>
      <c r="I3848" s="48"/>
      <c r="J3848" s="477"/>
      <c r="K3848" s="960"/>
      <c r="L3848" s="944"/>
      <c r="M3848" s="944"/>
    </row>
    <row r="3849" spans="1:13" s="496" customFormat="1" ht="13.5" customHeight="1" x14ac:dyDescent="0.25">
      <c r="A3849" s="960"/>
      <c r="B3849" s="972"/>
      <c r="C3849" s="963"/>
      <c r="D3849" s="1072"/>
      <c r="E3849" s="1039"/>
      <c r="F3849" s="510" t="s">
        <v>9584</v>
      </c>
      <c r="G3849" s="497">
        <v>16</v>
      </c>
      <c r="H3849" s="1099"/>
      <c r="I3849" s="48"/>
      <c r="J3849" s="477"/>
      <c r="K3849" s="960"/>
      <c r="L3849" s="944"/>
      <c r="M3849" s="944"/>
    </row>
    <row r="3850" spans="1:13" s="496" customFormat="1" ht="13.5" customHeight="1" x14ac:dyDescent="0.25">
      <c r="A3850" s="960"/>
      <c r="B3850" s="972"/>
      <c r="C3850" s="963"/>
      <c r="D3850" s="1072"/>
      <c r="E3850" s="1039"/>
      <c r="F3850" s="510" t="s">
        <v>9585</v>
      </c>
      <c r="G3850" s="497">
        <v>248</v>
      </c>
      <c r="H3850" s="1099"/>
      <c r="I3850" s="48"/>
      <c r="J3850" s="477"/>
      <c r="K3850" s="960"/>
      <c r="L3850" s="944"/>
      <c r="M3850" s="944"/>
    </row>
    <row r="3851" spans="1:13" s="496" customFormat="1" ht="13.5" customHeight="1" x14ac:dyDescent="0.25">
      <c r="A3851" s="960"/>
      <c r="B3851" s="972"/>
      <c r="C3851" s="963"/>
      <c r="D3851" s="1072"/>
      <c r="E3851" s="542" t="s">
        <v>9586</v>
      </c>
      <c r="F3851" s="510" t="s">
        <v>9587</v>
      </c>
      <c r="G3851" s="497">
        <v>49</v>
      </c>
      <c r="H3851" s="516" t="s">
        <v>6682</v>
      </c>
      <c r="I3851" s="48"/>
      <c r="J3851" s="477"/>
      <c r="K3851" s="960"/>
      <c r="L3851" s="944"/>
      <c r="M3851" s="944"/>
    </row>
    <row r="3852" spans="1:13" s="496" customFormat="1" ht="13.5" customHeight="1" x14ac:dyDescent="0.25">
      <c r="A3852" s="960"/>
      <c r="B3852" s="972"/>
      <c r="C3852" s="963"/>
      <c r="D3852" s="1072"/>
      <c r="E3852" s="1039" t="s">
        <v>9588</v>
      </c>
      <c r="F3852" s="510" t="s">
        <v>9589</v>
      </c>
      <c r="G3852" s="497">
        <v>50</v>
      </c>
      <c r="H3852" s="1099" t="s">
        <v>6682</v>
      </c>
      <c r="I3852" s="48"/>
      <c r="J3852" s="477"/>
      <c r="K3852" s="960"/>
      <c r="L3852" s="944"/>
      <c r="M3852" s="944"/>
    </row>
    <row r="3853" spans="1:13" s="496" customFormat="1" ht="13.5" customHeight="1" x14ac:dyDescent="0.25">
      <c r="A3853" s="960"/>
      <c r="B3853" s="972"/>
      <c r="C3853" s="963"/>
      <c r="D3853" s="1072"/>
      <c r="E3853" s="1039"/>
      <c r="F3853" s="510" t="s">
        <v>9590</v>
      </c>
      <c r="G3853" s="497">
        <v>44</v>
      </c>
      <c r="H3853" s="1099"/>
      <c r="I3853" s="48"/>
      <c r="J3853" s="477"/>
      <c r="K3853" s="960"/>
      <c r="L3853" s="944"/>
      <c r="M3853" s="944"/>
    </row>
    <row r="3854" spans="1:13" s="496" customFormat="1" ht="13.5" customHeight="1" x14ac:dyDescent="0.25">
      <c r="A3854" s="960"/>
      <c r="B3854" s="972"/>
      <c r="C3854" s="963"/>
      <c r="D3854" s="1072"/>
      <c r="E3854" s="1039"/>
      <c r="F3854" s="510" t="s">
        <v>9591</v>
      </c>
      <c r="G3854" s="497">
        <v>14</v>
      </c>
      <c r="H3854" s="1099"/>
      <c r="I3854" s="48"/>
      <c r="J3854" s="477"/>
      <c r="K3854" s="960"/>
      <c r="L3854" s="944"/>
      <c r="M3854" s="944"/>
    </row>
    <row r="3855" spans="1:13" s="496" customFormat="1" ht="13.5" customHeight="1" x14ac:dyDescent="0.25">
      <c r="A3855" s="960"/>
      <c r="B3855" s="972"/>
      <c r="C3855" s="963"/>
      <c r="D3855" s="1072"/>
      <c r="E3855" s="1039"/>
      <c r="F3855" s="510" t="s">
        <v>9592</v>
      </c>
      <c r="G3855" s="497">
        <v>8</v>
      </c>
      <c r="H3855" s="1099"/>
      <c r="I3855" s="48"/>
      <c r="J3855" s="477"/>
      <c r="K3855" s="960"/>
      <c r="L3855" s="944"/>
      <c r="M3855" s="944"/>
    </row>
    <row r="3856" spans="1:13" s="496" customFormat="1" ht="13.5" customHeight="1" x14ac:dyDescent="0.25">
      <c r="A3856" s="960"/>
      <c r="B3856" s="972"/>
      <c r="C3856" s="963"/>
      <c r="D3856" s="1072"/>
      <c r="E3856" s="1039"/>
      <c r="F3856" s="510" t="s">
        <v>9593</v>
      </c>
      <c r="G3856" s="497">
        <v>18</v>
      </c>
      <c r="H3856" s="1099"/>
      <c r="I3856" s="48"/>
      <c r="J3856" s="477"/>
      <c r="K3856" s="960"/>
      <c r="L3856" s="944"/>
      <c r="M3856" s="944"/>
    </row>
    <row r="3857" spans="1:13" s="496" customFormat="1" ht="13.5" customHeight="1" x14ac:dyDescent="0.25">
      <c r="A3857" s="950"/>
      <c r="B3857" s="971"/>
      <c r="C3857" s="1060"/>
      <c r="D3857" s="1073"/>
      <c r="E3857" s="1039"/>
      <c r="F3857" s="510" t="s">
        <v>9594</v>
      </c>
      <c r="G3857" s="497">
        <v>20</v>
      </c>
      <c r="H3857" s="1099"/>
      <c r="I3857" s="48"/>
      <c r="J3857" s="477"/>
      <c r="K3857" s="950"/>
      <c r="L3857" s="942"/>
      <c r="M3857" s="942"/>
    </row>
    <row r="3858" spans="1:13" s="496" customFormat="1" ht="13.5" customHeight="1" x14ac:dyDescent="0.25">
      <c r="A3858" s="1035" t="s">
        <v>9595</v>
      </c>
      <c r="B3858" s="1074" t="s">
        <v>6727</v>
      </c>
      <c r="C3858" s="1075" t="s">
        <v>7923</v>
      </c>
      <c r="D3858" s="1083" t="s">
        <v>9596</v>
      </c>
      <c r="E3858" s="1039" t="s">
        <v>9597</v>
      </c>
      <c r="F3858" s="510" t="s">
        <v>9598</v>
      </c>
      <c r="G3858" s="497">
        <v>25</v>
      </c>
      <c r="H3858" s="1099" t="s">
        <v>6682</v>
      </c>
      <c r="I3858" s="48"/>
      <c r="J3858" s="477"/>
      <c r="K3858" s="1035"/>
      <c r="L3858" s="1037"/>
      <c r="M3858" s="1037"/>
    </row>
    <row r="3859" spans="1:13" s="496" customFormat="1" ht="13.5" customHeight="1" x14ac:dyDescent="0.25">
      <c r="A3859" s="1035"/>
      <c r="B3859" s="1074"/>
      <c r="C3859" s="1075"/>
      <c r="D3859" s="1083"/>
      <c r="E3859" s="1039"/>
      <c r="F3859" s="510" t="s">
        <v>9599</v>
      </c>
      <c r="G3859" s="497">
        <v>21</v>
      </c>
      <c r="H3859" s="1099"/>
      <c r="I3859" s="48"/>
      <c r="J3859" s="477"/>
      <c r="K3859" s="1035"/>
      <c r="L3859" s="1037"/>
      <c r="M3859" s="1037"/>
    </row>
    <row r="3860" spans="1:13" s="496" customFormat="1" ht="13.5" customHeight="1" x14ac:dyDescent="0.25">
      <c r="A3860" s="1035"/>
      <c r="B3860" s="1074"/>
      <c r="C3860" s="1075"/>
      <c r="D3860" s="1083"/>
      <c r="E3860" s="1039"/>
      <c r="F3860" s="510" t="s">
        <v>9600</v>
      </c>
      <c r="G3860" s="497">
        <v>9</v>
      </c>
      <c r="H3860" s="1099"/>
      <c r="I3860" s="48"/>
      <c r="J3860" s="477"/>
      <c r="K3860" s="1035"/>
      <c r="L3860" s="1037"/>
      <c r="M3860" s="1037"/>
    </row>
    <row r="3861" spans="1:13" s="496" customFormat="1" ht="13.5" customHeight="1" x14ac:dyDescent="0.25">
      <c r="A3861" s="1035"/>
      <c r="B3861" s="1074"/>
      <c r="C3861" s="1075"/>
      <c r="D3861" s="1083"/>
      <c r="E3861" s="1039"/>
      <c r="F3861" s="510" t="s">
        <v>9601</v>
      </c>
      <c r="G3861" s="497">
        <v>42</v>
      </c>
      <c r="H3861" s="1099"/>
      <c r="I3861" s="48"/>
      <c r="J3861" s="477"/>
      <c r="K3861" s="1035"/>
      <c r="L3861" s="1037"/>
      <c r="M3861" s="1037"/>
    </row>
    <row r="3862" spans="1:13" s="496" customFormat="1" ht="13.5" customHeight="1" x14ac:dyDescent="0.25">
      <c r="A3862" s="1035"/>
      <c r="B3862" s="1074"/>
      <c r="C3862" s="1075"/>
      <c r="D3862" s="1083"/>
      <c r="E3862" s="1039"/>
      <c r="F3862" s="510" t="s">
        <v>9602</v>
      </c>
      <c r="G3862" s="497">
        <v>6</v>
      </c>
      <c r="H3862" s="1099"/>
      <c r="I3862" s="48"/>
      <c r="J3862" s="477"/>
      <c r="K3862" s="1035"/>
      <c r="L3862" s="1037"/>
      <c r="M3862" s="1037"/>
    </row>
    <row r="3863" spans="1:13" s="496" customFormat="1" ht="13.5" customHeight="1" x14ac:dyDescent="0.25">
      <c r="A3863" s="1035"/>
      <c r="B3863" s="1074"/>
      <c r="C3863" s="1075"/>
      <c r="D3863" s="1083"/>
      <c r="E3863" s="1039"/>
      <c r="F3863" s="510" t="s">
        <v>9603</v>
      </c>
      <c r="G3863" s="497">
        <v>9</v>
      </c>
      <c r="H3863" s="1099"/>
      <c r="I3863" s="48"/>
      <c r="J3863" s="477"/>
      <c r="K3863" s="1035"/>
      <c r="L3863" s="1037"/>
      <c r="M3863" s="1037"/>
    </row>
    <row r="3864" spans="1:13" s="496" customFormat="1" ht="13.5" customHeight="1" x14ac:dyDescent="0.25">
      <c r="A3864" s="1035"/>
      <c r="B3864" s="1074"/>
      <c r="C3864" s="1075"/>
      <c r="D3864" s="1083"/>
      <c r="E3864" s="1039"/>
      <c r="F3864" s="510" t="s">
        <v>9604</v>
      </c>
      <c r="G3864" s="497">
        <v>14</v>
      </c>
      <c r="H3864" s="1099"/>
      <c r="I3864" s="48"/>
      <c r="J3864" s="477"/>
      <c r="K3864" s="1035"/>
      <c r="L3864" s="1037"/>
      <c r="M3864" s="1037"/>
    </row>
    <row r="3865" spans="1:13" s="496" customFormat="1" ht="13.5" customHeight="1" x14ac:dyDescent="0.25">
      <c r="A3865" s="1035"/>
      <c r="B3865" s="1074"/>
      <c r="C3865" s="1075"/>
      <c r="D3865" s="1083"/>
      <c r="E3865" s="1039"/>
      <c r="F3865" s="510" t="s">
        <v>9605</v>
      </c>
      <c r="G3865" s="497">
        <v>47</v>
      </c>
      <c r="H3865" s="1099"/>
      <c r="I3865" s="48"/>
      <c r="J3865" s="477"/>
      <c r="K3865" s="1035"/>
      <c r="L3865" s="1037"/>
      <c r="M3865" s="1037"/>
    </row>
    <row r="3866" spans="1:13" s="496" customFormat="1" ht="13.5" customHeight="1" x14ac:dyDescent="0.25">
      <c r="A3866" s="1035"/>
      <c r="B3866" s="1074"/>
      <c r="C3866" s="1075"/>
      <c r="D3866" s="1083"/>
      <c r="E3866" s="1039"/>
      <c r="F3866" s="510" t="s">
        <v>9606</v>
      </c>
      <c r="G3866" s="497">
        <v>11</v>
      </c>
      <c r="H3866" s="1099"/>
      <c r="I3866" s="48"/>
      <c r="J3866" s="477"/>
      <c r="K3866" s="1035"/>
      <c r="L3866" s="1037"/>
      <c r="M3866" s="1037"/>
    </row>
    <row r="3867" spans="1:13" s="496" customFormat="1" ht="13.5" customHeight="1" x14ac:dyDescent="0.25">
      <c r="A3867" s="1035"/>
      <c r="B3867" s="1074"/>
      <c r="C3867" s="1075"/>
      <c r="D3867" s="1083"/>
      <c r="E3867" s="1039"/>
      <c r="F3867" s="510" t="s">
        <v>9607</v>
      </c>
      <c r="G3867" s="497">
        <v>12</v>
      </c>
      <c r="H3867" s="1099"/>
      <c r="I3867" s="48"/>
      <c r="J3867" s="477"/>
      <c r="K3867" s="1035"/>
      <c r="L3867" s="1037"/>
      <c r="M3867" s="1037"/>
    </row>
    <row r="3868" spans="1:13" s="496" customFormat="1" ht="13.5" customHeight="1" x14ac:dyDescent="0.25">
      <c r="A3868" s="1035"/>
      <c r="B3868" s="1074"/>
      <c r="C3868" s="1075"/>
      <c r="D3868" s="1083"/>
      <c r="E3868" s="1039"/>
      <c r="F3868" s="510" t="s">
        <v>9608</v>
      </c>
      <c r="G3868" s="497">
        <v>1</v>
      </c>
      <c r="H3868" s="1099"/>
      <c r="I3868" s="48"/>
      <c r="J3868" s="477"/>
      <c r="K3868" s="1035"/>
      <c r="L3868" s="1037"/>
      <c r="M3868" s="1037"/>
    </row>
    <row r="3869" spans="1:13" s="496" customFormat="1" ht="13.5" customHeight="1" x14ac:dyDescent="0.25">
      <c r="A3869" s="1035"/>
      <c r="B3869" s="1074"/>
      <c r="C3869" s="1075"/>
      <c r="D3869" s="1083"/>
      <c r="E3869" s="1039"/>
      <c r="F3869" s="510" t="s">
        <v>9609</v>
      </c>
      <c r="G3869" s="497">
        <v>7</v>
      </c>
      <c r="H3869" s="1099"/>
      <c r="I3869" s="48"/>
      <c r="J3869" s="477"/>
      <c r="K3869" s="1035"/>
      <c r="L3869" s="1037"/>
      <c r="M3869" s="1037"/>
    </row>
    <row r="3870" spans="1:13" s="496" customFormat="1" ht="13.5" customHeight="1" x14ac:dyDescent="0.25">
      <c r="A3870" s="1035"/>
      <c r="B3870" s="1074"/>
      <c r="C3870" s="1075"/>
      <c r="D3870" s="1083"/>
      <c r="E3870" s="1039"/>
      <c r="F3870" s="510" t="s">
        <v>9610</v>
      </c>
      <c r="G3870" s="497">
        <v>3</v>
      </c>
      <c r="H3870" s="1099"/>
      <c r="I3870" s="48"/>
      <c r="J3870" s="477"/>
      <c r="K3870" s="1035"/>
      <c r="L3870" s="1037"/>
      <c r="M3870" s="1037"/>
    </row>
    <row r="3871" spans="1:13" s="496" customFormat="1" ht="13.5" customHeight="1" x14ac:dyDescent="0.25">
      <c r="A3871" s="1035"/>
      <c r="B3871" s="1074"/>
      <c r="C3871" s="1075"/>
      <c r="D3871" s="1083"/>
      <c r="E3871" s="1039"/>
      <c r="F3871" s="510" t="s">
        <v>9611</v>
      </c>
      <c r="G3871" s="497">
        <v>33</v>
      </c>
      <c r="H3871" s="1099"/>
      <c r="I3871" s="48"/>
      <c r="J3871" s="477"/>
      <c r="K3871" s="1035"/>
      <c r="L3871" s="1037"/>
      <c r="M3871" s="1037"/>
    </row>
    <row r="3872" spans="1:13" s="496" customFormat="1" ht="13.5" customHeight="1" x14ac:dyDescent="0.25">
      <c r="A3872" s="1036"/>
      <c r="B3872" s="1074"/>
      <c r="C3872" s="1075"/>
      <c r="D3872" s="1083"/>
      <c r="E3872" s="1082"/>
      <c r="F3872" s="529" t="s">
        <v>9612</v>
      </c>
      <c r="G3872" s="530">
        <v>20</v>
      </c>
      <c r="H3872" s="1099"/>
      <c r="I3872" s="138"/>
      <c r="J3872" s="531"/>
      <c r="K3872" s="1036"/>
      <c r="L3872" s="1038"/>
      <c r="M3872" s="1038"/>
    </row>
    <row r="3873" spans="1:13" s="496" customFormat="1" ht="13.5" customHeight="1" x14ac:dyDescent="0.25">
      <c r="A3873" s="949" t="s">
        <v>9613</v>
      </c>
      <c r="B3873" s="970" t="s">
        <v>6728</v>
      </c>
      <c r="C3873" s="946" t="s">
        <v>7923</v>
      </c>
      <c r="D3873" s="1092" t="s">
        <v>1896</v>
      </c>
      <c r="E3873" s="1039" t="s">
        <v>9614</v>
      </c>
      <c r="F3873" s="510" t="s">
        <v>9615</v>
      </c>
      <c r="G3873" s="497">
        <v>98</v>
      </c>
      <c r="H3873" s="1048" t="s">
        <v>6682</v>
      </c>
      <c r="I3873" s="48"/>
      <c r="J3873" s="477"/>
      <c r="K3873" s="949"/>
      <c r="L3873" s="941"/>
      <c r="M3873" s="941"/>
    </row>
    <row r="3874" spans="1:13" s="496" customFormat="1" ht="13.5" customHeight="1" x14ac:dyDescent="0.25">
      <c r="A3874" s="1029"/>
      <c r="B3874" s="972"/>
      <c r="C3874" s="1075"/>
      <c r="D3874" s="1081"/>
      <c r="E3874" s="1039"/>
      <c r="F3874" s="510" t="s">
        <v>9616</v>
      </c>
      <c r="G3874" s="497">
        <v>422</v>
      </c>
      <c r="H3874" s="1049"/>
      <c r="I3874" s="48"/>
      <c r="J3874" s="477"/>
      <c r="K3874" s="1029"/>
      <c r="L3874" s="1031"/>
      <c r="M3874" s="1031"/>
    </row>
    <row r="3875" spans="1:13" s="496" customFormat="1" ht="13.5" customHeight="1" x14ac:dyDescent="0.25">
      <c r="A3875" s="1029"/>
      <c r="B3875" s="972"/>
      <c r="C3875" s="1075"/>
      <c r="D3875" s="1081"/>
      <c r="E3875" s="1039"/>
      <c r="F3875" s="510" t="s">
        <v>9617</v>
      </c>
      <c r="G3875" s="497">
        <v>64</v>
      </c>
      <c r="H3875" s="1049"/>
      <c r="I3875" s="48"/>
      <c r="J3875" s="477"/>
      <c r="K3875" s="1029"/>
      <c r="L3875" s="1031"/>
      <c r="M3875" s="1031"/>
    </row>
    <row r="3876" spans="1:13" s="496" customFormat="1" ht="13.5" customHeight="1" x14ac:dyDescent="0.25">
      <c r="A3876" s="1029"/>
      <c r="B3876" s="972"/>
      <c r="C3876" s="1075"/>
      <c r="D3876" s="1081"/>
      <c r="E3876" s="1039"/>
      <c r="F3876" s="510" t="s">
        <v>9618</v>
      </c>
      <c r="G3876" s="497">
        <v>370</v>
      </c>
      <c r="H3876" s="1049"/>
      <c r="I3876" s="48"/>
      <c r="J3876" s="477"/>
      <c r="K3876" s="1029"/>
      <c r="L3876" s="1031"/>
      <c r="M3876" s="1031"/>
    </row>
    <row r="3877" spans="1:13" s="496" customFormat="1" ht="13.5" customHeight="1" x14ac:dyDescent="0.25">
      <c r="A3877" s="1030"/>
      <c r="B3877" s="971"/>
      <c r="C3877" s="1075"/>
      <c r="D3877" s="1081"/>
      <c r="E3877" s="1039"/>
      <c r="F3877" s="510" t="s">
        <v>9619</v>
      </c>
      <c r="G3877" s="497">
        <v>295</v>
      </c>
      <c r="H3877" s="1108"/>
      <c r="I3877" s="48"/>
      <c r="J3877" s="477"/>
      <c r="K3877" s="1030"/>
      <c r="L3877" s="1032"/>
      <c r="M3877" s="1032"/>
    </row>
    <row r="3878" spans="1:13" s="496" customFormat="1" ht="13.5" customHeight="1" x14ac:dyDescent="0.25">
      <c r="A3878" s="949" t="s">
        <v>9620</v>
      </c>
      <c r="B3878" s="970" t="s">
        <v>6728</v>
      </c>
      <c r="C3878" s="1075" t="s">
        <v>7923</v>
      </c>
      <c r="D3878" s="1083" t="s">
        <v>1896</v>
      </c>
      <c r="E3878" s="1039" t="s">
        <v>9621</v>
      </c>
      <c r="F3878" s="510" t="s">
        <v>9622</v>
      </c>
      <c r="G3878" s="497">
        <v>503</v>
      </c>
      <c r="H3878" s="1048" t="s">
        <v>6682</v>
      </c>
      <c r="I3878" s="48"/>
      <c r="J3878" s="477"/>
      <c r="K3878" s="949"/>
      <c r="L3878" s="941"/>
      <c r="M3878" s="941"/>
    </row>
    <row r="3879" spans="1:13" s="496" customFormat="1" ht="13.5" customHeight="1" x14ac:dyDescent="0.25">
      <c r="A3879" s="1029"/>
      <c r="B3879" s="972"/>
      <c r="C3879" s="1075"/>
      <c r="D3879" s="1083"/>
      <c r="E3879" s="1039"/>
      <c r="F3879" s="510" t="s">
        <v>9623</v>
      </c>
      <c r="G3879" s="497">
        <v>2</v>
      </c>
      <c r="H3879" s="1049"/>
      <c r="I3879" s="48"/>
      <c r="J3879" s="477"/>
      <c r="K3879" s="1029"/>
      <c r="L3879" s="1031"/>
      <c r="M3879" s="1031"/>
    </row>
    <row r="3880" spans="1:13" s="496" customFormat="1" ht="13.5" customHeight="1" x14ac:dyDescent="0.25">
      <c r="A3880" s="1029"/>
      <c r="B3880" s="972"/>
      <c r="C3880" s="1075"/>
      <c r="D3880" s="1083"/>
      <c r="E3880" s="1039"/>
      <c r="F3880" s="510" t="s">
        <v>9624</v>
      </c>
      <c r="G3880" s="497">
        <v>147</v>
      </c>
      <c r="H3880" s="1049"/>
      <c r="I3880" s="48"/>
      <c r="J3880" s="477"/>
      <c r="K3880" s="1029"/>
      <c r="L3880" s="1031"/>
      <c r="M3880" s="1031"/>
    </row>
    <row r="3881" spans="1:13" s="496" customFormat="1" ht="13.5" customHeight="1" x14ac:dyDescent="0.25">
      <c r="A3881" s="1029"/>
      <c r="B3881" s="972"/>
      <c r="C3881" s="1075"/>
      <c r="D3881" s="1083"/>
      <c r="E3881" s="1039"/>
      <c r="F3881" s="510" t="s">
        <v>9625</v>
      </c>
      <c r="G3881" s="497">
        <v>35</v>
      </c>
      <c r="H3881" s="1049"/>
      <c r="I3881" s="48"/>
      <c r="J3881" s="477"/>
      <c r="K3881" s="1029"/>
      <c r="L3881" s="1031"/>
      <c r="M3881" s="1031"/>
    </row>
    <row r="3882" spans="1:13" s="496" customFormat="1" ht="13.5" customHeight="1" x14ac:dyDescent="0.25">
      <c r="A3882" s="1030"/>
      <c r="B3882" s="971"/>
      <c r="C3882" s="1075"/>
      <c r="D3882" s="1083"/>
      <c r="E3882" s="1039"/>
      <c r="F3882" s="510" t="s">
        <v>9626</v>
      </c>
      <c r="G3882" s="497">
        <v>174</v>
      </c>
      <c r="H3882" s="1108"/>
      <c r="I3882" s="48"/>
      <c r="J3882" s="477"/>
      <c r="K3882" s="1030"/>
      <c r="L3882" s="1032"/>
      <c r="M3882" s="1032"/>
    </row>
    <row r="3883" spans="1:13" s="496" customFormat="1" ht="13.5" customHeight="1" x14ac:dyDescent="0.25">
      <c r="A3883" s="949" t="s">
        <v>9627</v>
      </c>
      <c r="B3883" s="1098" t="s">
        <v>6728</v>
      </c>
      <c r="C3883" s="1075" t="s">
        <v>7923</v>
      </c>
      <c r="D3883" s="1083" t="s">
        <v>9628</v>
      </c>
      <c r="E3883" s="1039" t="s">
        <v>9629</v>
      </c>
      <c r="F3883" s="510" t="s">
        <v>9630</v>
      </c>
      <c r="G3883" s="497">
        <v>3</v>
      </c>
      <c r="H3883" s="1048" t="s">
        <v>6682</v>
      </c>
      <c r="I3883" s="48"/>
      <c r="J3883" s="477"/>
      <c r="K3883" s="949"/>
      <c r="L3883" s="941"/>
      <c r="M3883" s="941"/>
    </row>
    <row r="3884" spans="1:13" s="496" customFormat="1" ht="13.5" customHeight="1" x14ac:dyDescent="0.25">
      <c r="A3884" s="1030"/>
      <c r="B3884" s="1094"/>
      <c r="C3884" s="1075"/>
      <c r="D3884" s="1083"/>
      <c r="E3884" s="1039"/>
      <c r="F3884" s="510" t="s">
        <v>9631</v>
      </c>
      <c r="G3884" s="497">
        <v>50</v>
      </c>
      <c r="H3884" s="1108"/>
      <c r="I3884" s="48"/>
      <c r="J3884" s="477"/>
      <c r="K3884" s="1030"/>
      <c r="L3884" s="1032"/>
      <c r="M3884" s="1032"/>
    </row>
    <row r="3885" spans="1:13" s="496" customFormat="1" ht="13.5" customHeight="1" x14ac:dyDescent="0.25">
      <c r="A3885" s="949" t="s">
        <v>9632</v>
      </c>
      <c r="B3885" s="1098" t="s">
        <v>6728</v>
      </c>
      <c r="C3885" s="1075" t="s">
        <v>7923</v>
      </c>
      <c r="D3885" s="1083" t="s">
        <v>9633</v>
      </c>
      <c r="E3885" s="1039" t="s">
        <v>9597</v>
      </c>
      <c r="F3885" s="510" t="s">
        <v>9634</v>
      </c>
      <c r="G3885" s="497">
        <v>12</v>
      </c>
      <c r="H3885" s="1048" t="s">
        <v>6682</v>
      </c>
      <c r="I3885" s="48"/>
      <c r="J3885" s="477"/>
      <c r="K3885" s="949"/>
      <c r="L3885" s="941"/>
      <c r="M3885" s="941"/>
    </row>
    <row r="3886" spans="1:13" s="496" customFormat="1" ht="13.5" customHeight="1" x14ac:dyDescent="0.25">
      <c r="A3886" s="1030"/>
      <c r="B3886" s="1094"/>
      <c r="C3886" s="1075"/>
      <c r="D3886" s="1083"/>
      <c r="E3886" s="1039"/>
      <c r="F3886" s="510" t="s">
        <v>9635</v>
      </c>
      <c r="G3886" s="497">
        <v>9</v>
      </c>
      <c r="H3886" s="1108"/>
      <c r="I3886" s="48"/>
      <c r="J3886" s="477"/>
      <c r="K3886" s="1030"/>
      <c r="L3886" s="1032"/>
      <c r="M3886" s="1032"/>
    </row>
    <row r="3887" spans="1:13" s="496" customFormat="1" ht="13.5" customHeight="1" x14ac:dyDescent="0.25">
      <c r="A3887" s="949" t="s">
        <v>9636</v>
      </c>
      <c r="B3887" s="1098" t="s">
        <v>6728</v>
      </c>
      <c r="C3887" s="1075" t="s">
        <v>7923</v>
      </c>
      <c r="D3887" s="1083" t="s">
        <v>9637</v>
      </c>
      <c r="E3887" s="1082" t="s">
        <v>9629</v>
      </c>
      <c r="F3887" s="510" t="s">
        <v>9638</v>
      </c>
      <c r="G3887" s="497">
        <v>1</v>
      </c>
      <c r="H3887" s="1048" t="s">
        <v>6682</v>
      </c>
      <c r="I3887" s="48"/>
      <c r="J3887" s="477"/>
      <c r="K3887" s="949"/>
      <c r="L3887" s="941"/>
      <c r="M3887" s="941"/>
    </row>
    <row r="3888" spans="1:13" s="496" customFormat="1" ht="13.5" customHeight="1" x14ac:dyDescent="0.25">
      <c r="A3888" s="1029"/>
      <c r="B3888" s="1093"/>
      <c r="C3888" s="1075"/>
      <c r="D3888" s="1083"/>
      <c r="E3888" s="1035"/>
      <c r="F3888" s="510" t="s">
        <v>9639</v>
      </c>
      <c r="G3888" s="497">
        <v>1</v>
      </c>
      <c r="H3888" s="1049"/>
      <c r="I3888" s="48"/>
      <c r="J3888" s="477"/>
      <c r="K3888" s="1029"/>
      <c r="L3888" s="1031"/>
      <c r="M3888" s="1031"/>
    </row>
    <row r="3889" spans="1:13" s="496" customFormat="1" ht="13.5" customHeight="1" x14ac:dyDescent="0.25">
      <c r="A3889" s="1030"/>
      <c r="B3889" s="1094"/>
      <c r="C3889" s="1075"/>
      <c r="D3889" s="1081"/>
      <c r="E3889" s="1030"/>
      <c r="F3889" s="510" t="s">
        <v>9640</v>
      </c>
      <c r="G3889" s="497">
        <v>22592</v>
      </c>
      <c r="H3889" s="1108"/>
      <c r="I3889" s="520"/>
      <c r="J3889" s="477"/>
      <c r="K3889" s="1030"/>
      <c r="L3889" s="1032"/>
      <c r="M3889" s="1032"/>
    </row>
    <row r="3890" spans="1:13" s="496" customFormat="1" ht="18" customHeight="1" x14ac:dyDescent="0.25">
      <c r="A3890" s="949" t="s">
        <v>9641</v>
      </c>
      <c r="B3890" s="1074" t="s">
        <v>6729</v>
      </c>
      <c r="C3890" s="1075" t="s">
        <v>7923</v>
      </c>
      <c r="D3890" s="1084" t="s">
        <v>9642</v>
      </c>
      <c r="E3890" s="937" t="s">
        <v>9643</v>
      </c>
      <c r="F3890" s="510" t="s">
        <v>9644</v>
      </c>
      <c r="G3890" s="497">
        <v>1</v>
      </c>
      <c r="H3890" s="1048" t="s">
        <v>6682</v>
      </c>
      <c r="I3890" s="48"/>
      <c r="J3890" s="477"/>
      <c r="K3890" s="949"/>
      <c r="L3890" s="941"/>
      <c r="M3890" s="941"/>
    </row>
    <row r="3891" spans="1:13" s="496" customFormat="1" ht="18" customHeight="1" x14ac:dyDescent="0.25">
      <c r="A3891" s="1029"/>
      <c r="B3891" s="1074"/>
      <c r="C3891" s="1075"/>
      <c r="D3891" s="1077"/>
      <c r="E3891" s="947"/>
      <c r="F3891" s="510" t="s">
        <v>9645</v>
      </c>
      <c r="G3891" s="497">
        <v>1</v>
      </c>
      <c r="H3891" s="1049"/>
      <c r="I3891" s="48"/>
      <c r="J3891" s="477"/>
      <c r="K3891" s="1029"/>
      <c r="L3891" s="1031"/>
      <c r="M3891" s="1031"/>
    </row>
    <row r="3892" spans="1:13" s="496" customFormat="1" ht="18" customHeight="1" x14ac:dyDescent="0.25">
      <c r="A3892" s="1030"/>
      <c r="B3892" s="1074"/>
      <c r="C3892" s="1075"/>
      <c r="D3892" s="1050"/>
      <c r="E3892" s="938"/>
      <c r="F3892" s="510" t="s">
        <v>9646</v>
      </c>
      <c r="G3892" s="497">
        <v>120</v>
      </c>
      <c r="H3892" s="1108"/>
      <c r="I3892" s="48"/>
      <c r="J3892" s="477"/>
      <c r="K3892" s="1030"/>
      <c r="L3892" s="1032"/>
      <c r="M3892" s="1032"/>
    </row>
    <row r="3893" spans="1:13" s="496" customFormat="1" ht="18" customHeight="1" x14ac:dyDescent="0.25">
      <c r="A3893" s="949" t="s">
        <v>9647</v>
      </c>
      <c r="B3893" s="1074" t="s">
        <v>6729</v>
      </c>
      <c r="C3893" s="1075" t="s">
        <v>7923</v>
      </c>
      <c r="D3893" s="1084" t="s">
        <v>9648</v>
      </c>
      <c r="E3893" s="937" t="s">
        <v>9649</v>
      </c>
      <c r="F3893" s="510" t="s">
        <v>12729</v>
      </c>
      <c r="G3893" s="497">
        <v>3</v>
      </c>
      <c r="H3893" s="1048" t="s">
        <v>6682</v>
      </c>
      <c r="I3893" s="48"/>
      <c r="J3893" s="477"/>
      <c r="K3893" s="949"/>
      <c r="L3893" s="941"/>
      <c r="M3893" s="941"/>
    </row>
    <row r="3894" spans="1:13" s="496" customFormat="1" ht="18" customHeight="1" x14ac:dyDescent="0.25">
      <c r="A3894" s="1029"/>
      <c r="B3894" s="1074"/>
      <c r="C3894" s="1075"/>
      <c r="D3894" s="1077"/>
      <c r="E3894" s="947"/>
      <c r="F3894" s="510" t="s">
        <v>12730</v>
      </c>
      <c r="G3894" s="497">
        <v>1</v>
      </c>
      <c r="H3894" s="1049"/>
      <c r="I3894" s="48"/>
      <c r="J3894" s="477"/>
      <c r="K3894" s="1029"/>
      <c r="L3894" s="1031"/>
      <c r="M3894" s="1031"/>
    </row>
    <row r="3895" spans="1:13" s="496" customFormat="1" ht="18" customHeight="1" x14ac:dyDescent="0.25">
      <c r="A3895" s="1029"/>
      <c r="B3895" s="1074"/>
      <c r="C3895" s="1075"/>
      <c r="D3895" s="1077"/>
      <c r="E3895" s="947"/>
      <c r="F3895" s="510" t="s">
        <v>9651</v>
      </c>
      <c r="G3895" s="497">
        <v>2</v>
      </c>
      <c r="H3895" s="1049"/>
      <c r="I3895" s="48"/>
      <c r="J3895" s="477"/>
      <c r="K3895" s="1029"/>
      <c r="L3895" s="1031"/>
      <c r="M3895" s="1031"/>
    </row>
    <row r="3896" spans="1:13" s="496" customFormat="1" ht="18" customHeight="1" x14ac:dyDescent="0.25">
      <c r="A3896" s="1029"/>
      <c r="B3896" s="1074"/>
      <c r="C3896" s="1075"/>
      <c r="D3896" s="1077"/>
      <c r="E3896" s="947"/>
      <c r="F3896" s="510" t="s">
        <v>12731</v>
      </c>
      <c r="G3896" s="497">
        <v>2</v>
      </c>
      <c r="H3896" s="1049"/>
      <c r="I3896" s="48"/>
      <c r="J3896" s="477"/>
      <c r="K3896" s="1029"/>
      <c r="L3896" s="1031"/>
      <c r="M3896" s="1031"/>
    </row>
    <row r="3897" spans="1:13" s="496" customFormat="1" ht="18" customHeight="1" x14ac:dyDescent="0.25">
      <c r="A3897" s="1029"/>
      <c r="B3897" s="1074"/>
      <c r="C3897" s="1075"/>
      <c r="D3897" s="1077"/>
      <c r="E3897" s="947"/>
      <c r="F3897" s="510" t="s">
        <v>12732</v>
      </c>
      <c r="G3897" s="497">
        <v>2</v>
      </c>
      <c r="H3897" s="1049"/>
      <c r="I3897" s="48"/>
      <c r="J3897" s="477"/>
      <c r="K3897" s="1029"/>
      <c r="L3897" s="1031"/>
      <c r="M3897" s="1031"/>
    </row>
    <row r="3898" spans="1:13" s="496" customFormat="1" ht="18" customHeight="1" x14ac:dyDescent="0.25">
      <c r="A3898" s="1029"/>
      <c r="B3898" s="1074"/>
      <c r="C3898" s="1075"/>
      <c r="D3898" s="1077"/>
      <c r="E3898" s="947"/>
      <c r="F3898" s="510" t="s">
        <v>12733</v>
      </c>
      <c r="G3898" s="497">
        <v>1</v>
      </c>
      <c r="H3898" s="1049"/>
      <c r="I3898" s="48"/>
      <c r="J3898" s="477"/>
      <c r="K3898" s="1029"/>
      <c r="L3898" s="1031"/>
      <c r="M3898" s="1031"/>
    </row>
    <row r="3899" spans="1:13" s="496" customFormat="1" ht="18" customHeight="1" x14ac:dyDescent="0.25">
      <c r="A3899" s="1029"/>
      <c r="B3899" s="1074"/>
      <c r="C3899" s="1075"/>
      <c r="D3899" s="1077"/>
      <c r="E3899" s="947"/>
      <c r="F3899" s="510" t="s">
        <v>9652</v>
      </c>
      <c r="G3899" s="497">
        <v>1</v>
      </c>
      <c r="H3899" s="1049"/>
      <c r="I3899" s="48"/>
      <c r="J3899" s="477"/>
      <c r="K3899" s="1029"/>
      <c r="L3899" s="1031"/>
      <c r="M3899" s="1031"/>
    </row>
    <row r="3900" spans="1:13" s="496" customFormat="1" ht="18" customHeight="1" x14ac:dyDescent="0.25">
      <c r="A3900" s="1029"/>
      <c r="B3900" s="1074"/>
      <c r="C3900" s="1075"/>
      <c r="D3900" s="1077"/>
      <c r="E3900" s="947"/>
      <c r="F3900" s="510" t="s">
        <v>9653</v>
      </c>
      <c r="G3900" s="497">
        <v>2</v>
      </c>
      <c r="H3900" s="1049"/>
      <c r="I3900" s="48"/>
      <c r="J3900" s="477"/>
      <c r="K3900" s="1029"/>
      <c r="L3900" s="1031"/>
      <c r="M3900" s="1031"/>
    </row>
    <row r="3901" spans="1:13" s="496" customFormat="1" ht="18" customHeight="1" x14ac:dyDescent="0.25">
      <c r="A3901" s="1029"/>
      <c r="B3901" s="1074"/>
      <c r="C3901" s="1075"/>
      <c r="D3901" s="1077"/>
      <c r="E3901" s="947"/>
      <c r="F3901" s="510" t="s">
        <v>12734</v>
      </c>
      <c r="G3901" s="497">
        <v>1</v>
      </c>
      <c r="H3901" s="1049"/>
      <c r="I3901" s="48"/>
      <c r="J3901" s="477"/>
      <c r="K3901" s="1029"/>
      <c r="L3901" s="1031"/>
      <c r="M3901" s="1031"/>
    </row>
    <row r="3902" spans="1:13" s="496" customFormat="1" ht="18" customHeight="1" x14ac:dyDescent="0.25">
      <c r="A3902" s="1029"/>
      <c r="B3902" s="1074"/>
      <c r="C3902" s="1075"/>
      <c r="D3902" s="1077"/>
      <c r="E3902" s="947"/>
      <c r="F3902" s="510" t="s">
        <v>12735</v>
      </c>
      <c r="G3902" s="497">
        <v>14</v>
      </c>
      <c r="H3902" s="1049"/>
      <c r="I3902" s="48"/>
      <c r="J3902" s="477"/>
      <c r="K3902" s="1029"/>
      <c r="L3902" s="1031"/>
      <c r="M3902" s="1031"/>
    </row>
    <row r="3903" spans="1:13" s="496" customFormat="1" ht="11.25" x14ac:dyDescent="0.25">
      <c r="A3903" s="1029"/>
      <c r="B3903" s="1074"/>
      <c r="C3903" s="1075"/>
      <c r="D3903" s="1077"/>
      <c r="E3903" s="947"/>
      <c r="F3903" s="510" t="s">
        <v>12736</v>
      </c>
      <c r="G3903" s="497">
        <v>2</v>
      </c>
      <c r="H3903" s="1049"/>
      <c r="I3903" s="48"/>
      <c r="J3903" s="477"/>
      <c r="K3903" s="1029"/>
      <c r="L3903" s="1031"/>
      <c r="M3903" s="1031"/>
    </row>
    <row r="3904" spans="1:13" s="496" customFormat="1" ht="11.25" x14ac:dyDescent="0.25">
      <c r="A3904" s="1029"/>
      <c r="B3904" s="1074"/>
      <c r="C3904" s="1075"/>
      <c r="D3904" s="1077"/>
      <c r="E3904" s="947"/>
      <c r="F3904" s="510" t="s">
        <v>12737</v>
      </c>
      <c r="G3904" s="497">
        <v>512</v>
      </c>
      <c r="H3904" s="1049"/>
      <c r="I3904" s="48"/>
      <c r="J3904" s="477"/>
      <c r="K3904" s="1029"/>
      <c r="L3904" s="1031"/>
      <c r="M3904" s="1031"/>
    </row>
    <row r="3905" spans="1:13" s="496" customFormat="1" ht="11.25" x14ac:dyDescent="0.25">
      <c r="A3905" s="1029"/>
      <c r="B3905" s="1074"/>
      <c r="C3905" s="1075"/>
      <c r="D3905" s="1077"/>
      <c r="E3905" s="947"/>
      <c r="F3905" s="510" t="s">
        <v>12738</v>
      </c>
      <c r="G3905" s="497">
        <v>283</v>
      </c>
      <c r="H3905" s="1049"/>
      <c r="I3905" s="48"/>
      <c r="J3905" s="477"/>
      <c r="K3905" s="1029"/>
      <c r="L3905" s="1031"/>
      <c r="M3905" s="1031"/>
    </row>
    <row r="3906" spans="1:13" s="496" customFormat="1" ht="11.25" x14ac:dyDescent="0.25">
      <c r="A3906" s="1029"/>
      <c r="B3906" s="1074"/>
      <c r="C3906" s="1075"/>
      <c r="D3906" s="1077"/>
      <c r="E3906" s="947"/>
      <c r="F3906" s="510" t="s">
        <v>12739</v>
      </c>
      <c r="G3906" s="497">
        <v>19</v>
      </c>
      <c r="H3906" s="1049"/>
      <c r="I3906" s="48"/>
      <c r="J3906" s="477"/>
      <c r="K3906" s="1029"/>
      <c r="L3906" s="1031"/>
      <c r="M3906" s="1031"/>
    </row>
    <row r="3907" spans="1:13" s="496" customFormat="1" ht="22.5" x14ac:dyDescent="0.25">
      <c r="A3907" s="1030"/>
      <c r="B3907" s="1074"/>
      <c r="C3907" s="1075"/>
      <c r="D3907" s="1077"/>
      <c r="E3907" s="1030"/>
      <c r="F3907" s="510" t="s">
        <v>9654</v>
      </c>
      <c r="G3907" s="497">
        <v>14537</v>
      </c>
      <c r="H3907" s="1050"/>
      <c r="I3907" s="520"/>
      <c r="J3907" s="477"/>
      <c r="K3907" s="1030"/>
      <c r="L3907" s="1032"/>
      <c r="M3907" s="1032"/>
    </row>
    <row r="3908" spans="1:13" s="496" customFormat="1" ht="18" customHeight="1" x14ac:dyDescent="0.25">
      <c r="A3908" s="949" t="s">
        <v>9655</v>
      </c>
      <c r="B3908" s="1074" t="s">
        <v>6729</v>
      </c>
      <c r="C3908" s="1075" t="s">
        <v>7923</v>
      </c>
      <c r="D3908" s="1084" t="s">
        <v>9656</v>
      </c>
      <c r="E3908" s="937" t="s">
        <v>9657</v>
      </c>
      <c r="F3908" s="510" t="s">
        <v>9658</v>
      </c>
      <c r="G3908" s="497">
        <v>34</v>
      </c>
      <c r="H3908" s="1048" t="s">
        <v>6682</v>
      </c>
      <c r="I3908" s="48"/>
      <c r="J3908" s="477"/>
      <c r="K3908" s="949"/>
      <c r="L3908" s="941"/>
      <c r="M3908" s="941"/>
    </row>
    <row r="3909" spans="1:13" s="496" customFormat="1" ht="18" customHeight="1" x14ac:dyDescent="0.25">
      <c r="A3909" s="1029"/>
      <c r="B3909" s="1074"/>
      <c r="C3909" s="1075"/>
      <c r="D3909" s="1109"/>
      <c r="E3909" s="947"/>
      <c r="F3909" s="510" t="s">
        <v>9659</v>
      </c>
      <c r="G3909" s="497">
        <v>1</v>
      </c>
      <c r="H3909" s="1049"/>
      <c r="I3909" s="48"/>
      <c r="J3909" s="477"/>
      <c r="K3909" s="1029"/>
      <c r="L3909" s="1031"/>
      <c r="M3909" s="1031"/>
    </row>
    <row r="3910" spans="1:13" s="496" customFormat="1" ht="18" customHeight="1" x14ac:dyDescent="0.25">
      <c r="A3910" s="1030"/>
      <c r="B3910" s="1074"/>
      <c r="C3910" s="1075"/>
      <c r="D3910" s="1110"/>
      <c r="E3910" s="1030"/>
      <c r="F3910" s="510" t="s">
        <v>9660</v>
      </c>
      <c r="G3910" s="497">
        <v>5508</v>
      </c>
      <c r="H3910" s="1050"/>
      <c r="I3910" s="520"/>
      <c r="J3910" s="477"/>
      <c r="K3910" s="1030"/>
      <c r="L3910" s="1032"/>
      <c r="M3910" s="1032"/>
    </row>
    <row r="3911" spans="1:13" s="513" customFormat="1" ht="11.25" x14ac:dyDescent="0.25">
      <c r="A3911" s="949" t="s">
        <v>9661</v>
      </c>
      <c r="B3911" s="970" t="s">
        <v>570</v>
      </c>
      <c r="C3911" s="962" t="s">
        <v>7923</v>
      </c>
      <c r="D3911" s="1076" t="s">
        <v>570</v>
      </c>
      <c r="E3911" s="1082" t="s">
        <v>9662</v>
      </c>
      <c r="F3911" s="518" t="s">
        <v>9663</v>
      </c>
      <c r="G3911" s="502">
        <v>118</v>
      </c>
      <c r="H3911" s="1076" t="s">
        <v>6682</v>
      </c>
      <c r="I3911" s="13"/>
      <c r="J3911" s="495"/>
      <c r="K3911" s="949"/>
      <c r="L3911" s="941"/>
      <c r="M3911" s="941"/>
    </row>
    <row r="3912" spans="1:13" s="513" customFormat="1" ht="11.25" x14ac:dyDescent="0.25">
      <c r="A3912" s="1029"/>
      <c r="B3912" s="1088"/>
      <c r="C3912" s="1090"/>
      <c r="D3912" s="1070"/>
      <c r="E3912" s="1035"/>
      <c r="F3912" s="518" t="s">
        <v>9664</v>
      </c>
      <c r="G3912" s="502">
        <v>1</v>
      </c>
      <c r="H3912" s="1070"/>
      <c r="I3912" s="13"/>
      <c r="J3912" s="495"/>
      <c r="K3912" s="1029"/>
      <c r="L3912" s="1031"/>
      <c r="M3912" s="1031"/>
    </row>
    <row r="3913" spans="1:13" s="513" customFormat="1" ht="11.25" x14ac:dyDescent="0.25">
      <c r="A3913" s="1029"/>
      <c r="B3913" s="1088"/>
      <c r="C3913" s="1090"/>
      <c r="D3913" s="1070"/>
      <c r="E3913" s="1035"/>
      <c r="F3913" s="518" t="s">
        <v>9665</v>
      </c>
      <c r="G3913" s="502">
        <v>118</v>
      </c>
      <c r="H3913" s="1070"/>
      <c r="I3913" s="13"/>
      <c r="J3913" s="495"/>
      <c r="K3913" s="1029"/>
      <c r="L3913" s="1031"/>
      <c r="M3913" s="1031"/>
    </row>
    <row r="3914" spans="1:13" s="513" customFormat="1" ht="11.25" x14ac:dyDescent="0.25">
      <c r="A3914" s="1029"/>
      <c r="B3914" s="1088"/>
      <c r="C3914" s="1090"/>
      <c r="D3914" s="1070"/>
      <c r="E3914" s="1035"/>
      <c r="F3914" s="518" t="s">
        <v>9666</v>
      </c>
      <c r="G3914" s="502">
        <v>20</v>
      </c>
      <c r="H3914" s="1070"/>
      <c r="I3914" s="13"/>
      <c r="J3914" s="495"/>
      <c r="K3914" s="1029"/>
      <c r="L3914" s="1031"/>
      <c r="M3914" s="1031"/>
    </row>
    <row r="3915" spans="1:13" s="513" customFormat="1" ht="11.25" x14ac:dyDescent="0.25">
      <c r="A3915" s="1029"/>
      <c r="B3915" s="1088"/>
      <c r="C3915" s="1090"/>
      <c r="D3915" s="1070"/>
      <c r="E3915" s="1035"/>
      <c r="F3915" s="518" t="s">
        <v>9667</v>
      </c>
      <c r="G3915" s="502">
        <v>1</v>
      </c>
      <c r="H3915" s="1070"/>
      <c r="I3915" s="13"/>
      <c r="J3915" s="495"/>
      <c r="K3915" s="1029"/>
      <c r="L3915" s="1031"/>
      <c r="M3915" s="1031"/>
    </row>
    <row r="3916" spans="1:13" s="513" customFormat="1" ht="22.5" x14ac:dyDescent="0.25">
      <c r="A3916" s="1029"/>
      <c r="B3916" s="1088"/>
      <c r="C3916" s="1090"/>
      <c r="D3916" s="1070"/>
      <c r="E3916" s="1035"/>
      <c r="F3916" s="518" t="s">
        <v>9668</v>
      </c>
      <c r="G3916" s="502">
        <v>1</v>
      </c>
      <c r="H3916" s="1070"/>
      <c r="I3916" s="13"/>
      <c r="J3916" s="495"/>
      <c r="K3916" s="1029"/>
      <c r="L3916" s="1031"/>
      <c r="M3916" s="1031"/>
    </row>
    <row r="3917" spans="1:13" s="513" customFormat="1" ht="11.25" x14ac:dyDescent="0.25">
      <c r="A3917" s="1029"/>
      <c r="B3917" s="1088"/>
      <c r="C3917" s="1090"/>
      <c r="D3917" s="1070"/>
      <c r="E3917" s="1035"/>
      <c r="F3917" s="518" t="s">
        <v>9669</v>
      </c>
      <c r="G3917" s="502">
        <v>422</v>
      </c>
      <c r="H3917" s="1070"/>
      <c r="I3917" s="13"/>
      <c r="J3917" s="495"/>
      <c r="K3917" s="1029"/>
      <c r="L3917" s="1031"/>
      <c r="M3917" s="1031"/>
    </row>
    <row r="3918" spans="1:13" s="513" customFormat="1" ht="11.25" x14ac:dyDescent="0.25">
      <c r="A3918" s="1029"/>
      <c r="B3918" s="1088"/>
      <c r="C3918" s="1090"/>
      <c r="D3918" s="1070"/>
      <c r="E3918" s="1035"/>
      <c r="F3918" s="518" t="s">
        <v>9670</v>
      </c>
      <c r="G3918" s="502">
        <v>1078</v>
      </c>
      <c r="H3918" s="1070"/>
      <c r="I3918" s="13"/>
      <c r="J3918" s="495"/>
      <c r="K3918" s="1029"/>
      <c r="L3918" s="1031"/>
      <c r="M3918" s="1031"/>
    </row>
    <row r="3919" spans="1:13" s="513" customFormat="1" ht="11.25" x14ac:dyDescent="0.25">
      <c r="A3919" s="1029"/>
      <c r="B3919" s="1088"/>
      <c r="C3919" s="1090"/>
      <c r="D3919" s="1070"/>
      <c r="E3919" s="1035"/>
      <c r="F3919" s="518" t="s">
        <v>9671</v>
      </c>
      <c r="G3919" s="502">
        <v>12</v>
      </c>
      <c r="H3919" s="1070"/>
      <c r="I3919" s="13"/>
      <c r="J3919" s="495"/>
      <c r="K3919" s="1029"/>
      <c r="L3919" s="1031"/>
      <c r="M3919" s="1031"/>
    </row>
    <row r="3920" spans="1:13" s="513" customFormat="1" ht="11.25" x14ac:dyDescent="0.25">
      <c r="A3920" s="1030"/>
      <c r="B3920" s="1088"/>
      <c r="C3920" s="1091"/>
      <c r="D3920" s="1071"/>
      <c r="E3920" s="1036"/>
      <c r="F3920" s="518" t="s">
        <v>9672</v>
      </c>
      <c r="G3920" s="502">
        <v>642</v>
      </c>
      <c r="H3920" s="1071"/>
      <c r="I3920" s="13"/>
      <c r="J3920" s="495"/>
      <c r="K3920" s="1030"/>
      <c r="L3920" s="1032"/>
      <c r="M3920" s="1032"/>
    </row>
    <row r="3921" spans="1:13" s="513" customFormat="1" ht="11.25" x14ac:dyDescent="0.25">
      <c r="A3921" s="949" t="s">
        <v>9673</v>
      </c>
      <c r="B3921" s="1098" t="s">
        <v>570</v>
      </c>
      <c r="C3921" s="1095" t="s">
        <v>7923</v>
      </c>
      <c r="D3921" s="1084" t="s">
        <v>570</v>
      </c>
      <c r="E3921" s="1082" t="s">
        <v>9674</v>
      </c>
      <c r="F3921" s="518" t="s">
        <v>9675</v>
      </c>
      <c r="G3921" s="502"/>
      <c r="H3921" s="1084" t="s">
        <v>6682</v>
      </c>
      <c r="I3921" s="13"/>
      <c r="J3921" s="495"/>
      <c r="K3921" s="949"/>
      <c r="L3921" s="941"/>
      <c r="M3921" s="941"/>
    </row>
    <row r="3922" spans="1:13" s="513" customFormat="1" ht="11.25" x14ac:dyDescent="0.25">
      <c r="A3922" s="1029"/>
      <c r="B3922" s="1093"/>
      <c r="C3922" s="1096"/>
      <c r="D3922" s="1070"/>
      <c r="E3922" s="1035"/>
      <c r="F3922" s="518" t="s">
        <v>9666</v>
      </c>
      <c r="G3922" s="502">
        <v>28</v>
      </c>
      <c r="H3922" s="1070"/>
      <c r="I3922" s="13"/>
      <c r="J3922" s="495"/>
      <c r="K3922" s="1029"/>
      <c r="L3922" s="1031"/>
      <c r="M3922" s="1031"/>
    </row>
    <row r="3923" spans="1:13" s="513" customFormat="1" ht="11.25" x14ac:dyDescent="0.25">
      <c r="A3923" s="1029"/>
      <c r="B3923" s="1093"/>
      <c r="C3923" s="1096"/>
      <c r="D3923" s="1070"/>
      <c r="E3923" s="1035"/>
      <c r="F3923" s="518" t="s">
        <v>9667</v>
      </c>
      <c r="G3923" s="502">
        <v>1</v>
      </c>
      <c r="H3923" s="1070"/>
      <c r="I3923" s="13"/>
      <c r="J3923" s="495"/>
      <c r="K3923" s="1029"/>
      <c r="L3923" s="1031"/>
      <c r="M3923" s="1031"/>
    </row>
    <row r="3924" spans="1:13" s="513" customFormat="1" ht="22.5" x14ac:dyDescent="0.25">
      <c r="A3924" s="1029"/>
      <c r="B3924" s="1093"/>
      <c r="C3924" s="1096"/>
      <c r="D3924" s="1070"/>
      <c r="E3924" s="1035"/>
      <c r="F3924" s="518" t="s">
        <v>9668</v>
      </c>
      <c r="G3924" s="502">
        <v>1</v>
      </c>
      <c r="H3924" s="1070"/>
      <c r="I3924" s="13"/>
      <c r="J3924" s="495"/>
      <c r="K3924" s="1029"/>
      <c r="L3924" s="1031"/>
      <c r="M3924" s="1031"/>
    </row>
    <row r="3925" spans="1:13" s="513" customFormat="1" ht="11.25" x14ac:dyDescent="0.25">
      <c r="A3925" s="1029"/>
      <c r="B3925" s="1093"/>
      <c r="C3925" s="1096"/>
      <c r="D3925" s="1070"/>
      <c r="E3925" s="1035"/>
      <c r="F3925" s="518" t="s">
        <v>9669</v>
      </c>
      <c r="G3925" s="502">
        <v>748</v>
      </c>
      <c r="H3925" s="1070"/>
      <c r="I3925" s="13"/>
      <c r="J3925" s="495"/>
      <c r="K3925" s="1029"/>
      <c r="L3925" s="1031"/>
      <c r="M3925" s="1031"/>
    </row>
    <row r="3926" spans="1:13" s="513" customFormat="1" ht="11.25" x14ac:dyDescent="0.25">
      <c r="A3926" s="1029"/>
      <c r="B3926" s="1093"/>
      <c r="C3926" s="1096"/>
      <c r="D3926" s="1070"/>
      <c r="E3926" s="1035"/>
      <c r="F3926" s="518" t="s">
        <v>9670</v>
      </c>
      <c r="G3926" s="502">
        <v>1284</v>
      </c>
      <c r="H3926" s="1070"/>
      <c r="I3926" s="13"/>
      <c r="J3926" s="495"/>
      <c r="K3926" s="1029"/>
      <c r="L3926" s="1031"/>
      <c r="M3926" s="1031"/>
    </row>
    <row r="3927" spans="1:13" s="513" customFormat="1" ht="11.25" x14ac:dyDescent="0.25">
      <c r="A3927" s="1029"/>
      <c r="B3927" s="1093"/>
      <c r="C3927" s="1096"/>
      <c r="D3927" s="1070"/>
      <c r="E3927" s="1035"/>
      <c r="F3927" s="518" t="s">
        <v>9671</v>
      </c>
      <c r="G3927" s="502">
        <v>12</v>
      </c>
      <c r="H3927" s="1070"/>
      <c r="I3927" s="13"/>
      <c r="J3927" s="495"/>
      <c r="K3927" s="1029"/>
      <c r="L3927" s="1031"/>
      <c r="M3927" s="1031"/>
    </row>
    <row r="3928" spans="1:13" s="513" customFormat="1" ht="11.25" x14ac:dyDescent="0.25">
      <c r="A3928" s="1029"/>
      <c r="B3928" s="1093"/>
      <c r="C3928" s="1096"/>
      <c r="D3928" s="1070"/>
      <c r="E3928" s="1035"/>
      <c r="F3928" s="518" t="s">
        <v>9676</v>
      </c>
      <c r="G3928" s="502">
        <v>442</v>
      </c>
      <c r="H3928" s="1070"/>
      <c r="I3928" s="13"/>
      <c r="J3928" s="495"/>
      <c r="K3928" s="1029"/>
      <c r="L3928" s="1031"/>
      <c r="M3928" s="1031"/>
    </row>
    <row r="3929" spans="1:13" s="513" customFormat="1" ht="11.25" x14ac:dyDescent="0.25">
      <c r="A3929" s="1029"/>
      <c r="B3929" s="1093"/>
      <c r="C3929" s="1096"/>
      <c r="D3929" s="1070"/>
      <c r="E3929" s="1035"/>
      <c r="F3929" s="518" t="s">
        <v>9677</v>
      </c>
      <c r="G3929" s="502">
        <v>2</v>
      </c>
      <c r="H3929" s="1070"/>
      <c r="I3929" s="13"/>
      <c r="J3929" s="495"/>
      <c r="K3929" s="1029"/>
      <c r="L3929" s="1031"/>
      <c r="M3929" s="1031"/>
    </row>
    <row r="3930" spans="1:13" s="513" customFormat="1" ht="11.25" x14ac:dyDescent="0.25">
      <c r="A3930" s="1029"/>
      <c r="B3930" s="1093"/>
      <c r="C3930" s="1096"/>
      <c r="D3930" s="1070"/>
      <c r="E3930" s="1035"/>
      <c r="F3930" s="518" t="s">
        <v>9678</v>
      </c>
      <c r="G3930" s="502">
        <v>2</v>
      </c>
      <c r="H3930" s="1070"/>
      <c r="I3930" s="13"/>
      <c r="J3930" s="495"/>
      <c r="K3930" s="1029"/>
      <c r="L3930" s="1031"/>
      <c r="M3930" s="1031"/>
    </row>
    <row r="3931" spans="1:13" s="513" customFormat="1" ht="11.25" x14ac:dyDescent="0.25">
      <c r="A3931" s="1029"/>
      <c r="B3931" s="1093"/>
      <c r="C3931" s="1096"/>
      <c r="D3931" s="1070"/>
      <c r="E3931" s="1035"/>
      <c r="F3931" s="518" t="s">
        <v>9679</v>
      </c>
      <c r="G3931" s="502">
        <v>2</v>
      </c>
      <c r="H3931" s="1070"/>
      <c r="I3931" s="13"/>
      <c r="J3931" s="495"/>
      <c r="K3931" s="1029"/>
      <c r="L3931" s="1031"/>
      <c r="M3931" s="1031"/>
    </row>
    <row r="3932" spans="1:13" s="513" customFormat="1" ht="11.25" x14ac:dyDescent="0.25">
      <c r="A3932" s="1029"/>
      <c r="B3932" s="1093"/>
      <c r="C3932" s="1096"/>
      <c r="D3932" s="1070"/>
      <c r="E3932" s="1035"/>
      <c r="F3932" s="518" t="s">
        <v>9680</v>
      </c>
      <c r="G3932" s="502">
        <v>2</v>
      </c>
      <c r="H3932" s="1070"/>
      <c r="I3932" s="13"/>
      <c r="J3932" s="495"/>
      <c r="K3932" s="1029"/>
      <c r="L3932" s="1031"/>
      <c r="M3932" s="1031"/>
    </row>
    <row r="3933" spans="1:13" s="513" customFormat="1" ht="11.25" x14ac:dyDescent="0.25">
      <c r="A3933" s="1030"/>
      <c r="B3933" s="1094"/>
      <c r="C3933" s="1097"/>
      <c r="D3933" s="1071"/>
      <c r="E3933" s="1036"/>
      <c r="F3933" s="518" t="s">
        <v>9681</v>
      </c>
      <c r="G3933" s="502">
        <v>2</v>
      </c>
      <c r="H3933" s="1071"/>
      <c r="I3933" s="13"/>
      <c r="J3933" s="495"/>
      <c r="K3933" s="1030"/>
      <c r="L3933" s="1032"/>
      <c r="M3933" s="1032"/>
    </row>
    <row r="3934" spans="1:13" s="514" customFormat="1" ht="15" customHeight="1" x14ac:dyDescent="0.25">
      <c r="A3934" s="949" t="s">
        <v>9682</v>
      </c>
      <c r="B3934" s="970" t="s">
        <v>9683</v>
      </c>
      <c r="C3934" s="962" t="s">
        <v>7923</v>
      </c>
      <c r="D3934" s="1092" t="s">
        <v>9684</v>
      </c>
      <c r="E3934" s="949" t="s">
        <v>9438</v>
      </c>
      <c r="F3934" s="13" t="s">
        <v>9685</v>
      </c>
      <c r="G3934" s="497">
        <v>48</v>
      </c>
      <c r="H3934" s="1111" t="s">
        <v>6682</v>
      </c>
      <c r="I3934" s="13"/>
      <c r="J3934" s="532"/>
      <c r="K3934" s="949"/>
      <c r="L3934" s="941"/>
      <c r="M3934" s="941"/>
    </row>
    <row r="3935" spans="1:13" s="514" customFormat="1" ht="15" customHeight="1" x14ac:dyDescent="0.25">
      <c r="A3935" s="1029"/>
      <c r="B3935" s="1088"/>
      <c r="C3935" s="1090"/>
      <c r="D3935" s="1081"/>
      <c r="E3935" s="960"/>
      <c r="F3935" s="13" t="s">
        <v>9686</v>
      </c>
      <c r="G3935" s="497">
        <v>48</v>
      </c>
      <c r="H3935" s="1070"/>
      <c r="I3935" s="13"/>
      <c r="J3935" s="532"/>
      <c r="K3935" s="1029"/>
      <c r="L3935" s="1031"/>
      <c r="M3935" s="1031"/>
    </row>
    <row r="3936" spans="1:13" s="514" customFormat="1" ht="15" customHeight="1" x14ac:dyDescent="0.25">
      <c r="A3936" s="1029"/>
      <c r="B3936" s="1088"/>
      <c r="C3936" s="1090"/>
      <c r="D3936" s="1081"/>
      <c r="E3936" s="960"/>
      <c r="F3936" s="13" t="s">
        <v>9687</v>
      </c>
      <c r="G3936" s="497">
        <v>48</v>
      </c>
      <c r="H3936" s="1070"/>
      <c r="I3936" s="13"/>
      <c r="J3936" s="532"/>
      <c r="K3936" s="1029"/>
      <c r="L3936" s="1031"/>
      <c r="M3936" s="1031"/>
    </row>
    <row r="3937" spans="1:13" s="514" customFormat="1" ht="15" customHeight="1" x14ac:dyDescent="0.25">
      <c r="A3937" s="1029"/>
      <c r="B3937" s="1088"/>
      <c r="C3937" s="1090"/>
      <c r="D3937" s="1081"/>
      <c r="E3937" s="960"/>
      <c r="F3937" s="13" t="s">
        <v>9688</v>
      </c>
      <c r="G3937" s="497">
        <v>28</v>
      </c>
      <c r="H3937" s="1070"/>
      <c r="I3937" s="13"/>
      <c r="J3937" s="532"/>
      <c r="K3937" s="1029"/>
      <c r="L3937" s="1031"/>
      <c r="M3937" s="1031"/>
    </row>
    <row r="3938" spans="1:13" s="514" customFormat="1" ht="15" customHeight="1" x14ac:dyDescent="0.25">
      <c r="A3938" s="1029"/>
      <c r="B3938" s="1088"/>
      <c r="C3938" s="1090"/>
      <c r="D3938" s="1081"/>
      <c r="E3938" s="960"/>
      <c r="F3938" s="13" t="s">
        <v>9689</v>
      </c>
      <c r="G3938" s="497">
        <v>2</v>
      </c>
      <c r="H3938" s="1070"/>
      <c r="I3938" s="13"/>
      <c r="J3938" s="532"/>
      <c r="K3938" s="1029"/>
      <c r="L3938" s="1031"/>
      <c r="M3938" s="1031"/>
    </row>
    <row r="3939" spans="1:13" s="514" customFormat="1" ht="22.5" x14ac:dyDescent="0.25">
      <c r="A3939" s="1029"/>
      <c r="B3939" s="1088"/>
      <c r="C3939" s="1090"/>
      <c r="D3939" s="1081"/>
      <c r="E3939" s="960"/>
      <c r="F3939" s="13" t="s">
        <v>9690</v>
      </c>
      <c r="G3939" s="497">
        <v>59</v>
      </c>
      <c r="H3939" s="1070"/>
      <c r="I3939" s="13"/>
      <c r="J3939" s="532"/>
      <c r="K3939" s="1029"/>
      <c r="L3939" s="1031"/>
      <c r="M3939" s="1031"/>
    </row>
    <row r="3940" spans="1:13" s="514" customFormat="1" ht="15" customHeight="1" x14ac:dyDescent="0.25">
      <c r="A3940" s="1029"/>
      <c r="B3940" s="1088"/>
      <c r="C3940" s="1090"/>
      <c r="D3940" s="1081"/>
      <c r="E3940" s="960"/>
      <c r="F3940" s="13" t="s">
        <v>9691</v>
      </c>
      <c r="G3940" s="497">
        <v>19</v>
      </c>
      <c r="H3940" s="1070"/>
      <c r="I3940" s="13"/>
      <c r="J3940" s="532"/>
      <c r="K3940" s="1029"/>
      <c r="L3940" s="1031"/>
      <c r="M3940" s="1031"/>
    </row>
    <row r="3941" spans="1:13" s="514" customFormat="1" ht="15" customHeight="1" x14ac:dyDescent="0.25">
      <c r="A3941" s="1029"/>
      <c r="B3941" s="1088"/>
      <c r="C3941" s="1090"/>
      <c r="D3941" s="1081"/>
      <c r="E3941" s="960"/>
      <c r="F3941" s="13" t="s">
        <v>9692</v>
      </c>
      <c r="G3941" s="497">
        <v>149</v>
      </c>
      <c r="H3941" s="1070"/>
      <c r="I3941" s="13"/>
      <c r="J3941" s="532"/>
      <c r="K3941" s="1029"/>
      <c r="L3941" s="1031"/>
      <c r="M3941" s="1031"/>
    </row>
    <row r="3942" spans="1:13" s="514" customFormat="1" ht="15" customHeight="1" x14ac:dyDescent="0.25">
      <c r="A3942" s="1029"/>
      <c r="B3942" s="1088"/>
      <c r="C3942" s="1090"/>
      <c r="D3942" s="1081"/>
      <c r="E3942" s="960"/>
      <c r="F3942" s="13" t="s">
        <v>9693</v>
      </c>
      <c r="G3942" s="497">
        <v>4</v>
      </c>
      <c r="H3942" s="1070"/>
      <c r="I3942" s="13"/>
      <c r="J3942" s="532"/>
      <c r="K3942" s="1029"/>
      <c r="L3942" s="1031"/>
      <c r="M3942" s="1031"/>
    </row>
    <row r="3943" spans="1:13" s="514" customFormat="1" ht="15" customHeight="1" x14ac:dyDescent="0.25">
      <c r="A3943" s="1029"/>
      <c r="B3943" s="1088"/>
      <c r="C3943" s="1090"/>
      <c r="D3943" s="1081"/>
      <c r="E3943" s="960"/>
      <c r="F3943" s="13" t="s">
        <v>9694</v>
      </c>
      <c r="G3943" s="497">
        <v>39</v>
      </c>
      <c r="H3943" s="1070"/>
      <c r="I3943" s="13"/>
      <c r="J3943" s="532"/>
      <c r="K3943" s="1029"/>
      <c r="L3943" s="1031"/>
      <c r="M3943" s="1031"/>
    </row>
    <row r="3944" spans="1:13" s="514" customFormat="1" ht="15" customHeight="1" x14ac:dyDescent="0.25">
      <c r="A3944" s="1029"/>
      <c r="B3944" s="1088"/>
      <c r="C3944" s="1090"/>
      <c r="D3944" s="1081"/>
      <c r="E3944" s="960"/>
      <c r="F3944" s="13" t="s">
        <v>9695</v>
      </c>
      <c r="G3944" s="497">
        <v>1</v>
      </c>
      <c r="H3944" s="1070"/>
      <c r="I3944" s="13"/>
      <c r="J3944" s="532"/>
      <c r="K3944" s="1029"/>
      <c r="L3944" s="1031"/>
      <c r="M3944" s="1031"/>
    </row>
    <row r="3945" spans="1:13" s="514" customFormat="1" ht="15" customHeight="1" x14ac:dyDescent="0.25">
      <c r="A3945" s="1029"/>
      <c r="B3945" s="1088"/>
      <c r="C3945" s="1090"/>
      <c r="D3945" s="1081"/>
      <c r="E3945" s="960"/>
      <c r="F3945" s="13" t="s">
        <v>9696</v>
      </c>
      <c r="G3945" s="497">
        <v>1</v>
      </c>
      <c r="H3945" s="1070"/>
      <c r="I3945" s="13"/>
      <c r="J3945" s="532"/>
      <c r="K3945" s="1029"/>
      <c r="L3945" s="1031"/>
      <c r="M3945" s="1031"/>
    </row>
    <row r="3946" spans="1:13" s="514" customFormat="1" ht="15" customHeight="1" x14ac:dyDescent="0.25">
      <c r="A3946" s="1030"/>
      <c r="B3946" s="1089"/>
      <c r="C3946" s="1091"/>
      <c r="D3946" s="1081"/>
      <c r="E3946" s="960"/>
      <c r="F3946" s="13" t="s">
        <v>9697</v>
      </c>
      <c r="G3946" s="497">
        <v>12022</v>
      </c>
      <c r="H3946" s="1070"/>
      <c r="I3946" s="13"/>
      <c r="J3946" s="532"/>
      <c r="K3946" s="1030"/>
      <c r="L3946" s="1032"/>
      <c r="M3946" s="1032"/>
    </row>
    <row r="3947" spans="1:13" s="514" customFormat="1" ht="15" customHeight="1" x14ac:dyDescent="0.25">
      <c r="A3947" s="949" t="s">
        <v>9698</v>
      </c>
      <c r="B3947" s="1074" t="s">
        <v>9683</v>
      </c>
      <c r="C3947" s="946" t="s">
        <v>7923</v>
      </c>
      <c r="D3947" s="1092" t="s">
        <v>9699</v>
      </c>
      <c r="E3947" s="949" t="s">
        <v>9438</v>
      </c>
      <c r="F3947" s="13" t="s">
        <v>9700</v>
      </c>
      <c r="G3947" s="497">
        <v>29</v>
      </c>
      <c r="H3947" s="1111" t="s">
        <v>6682</v>
      </c>
      <c r="I3947" s="13"/>
      <c r="J3947" s="532"/>
      <c r="K3947" s="949"/>
      <c r="L3947" s="941"/>
      <c r="M3947" s="941"/>
    </row>
    <row r="3948" spans="1:13" s="514" customFormat="1" ht="15" customHeight="1" x14ac:dyDescent="0.25">
      <c r="A3948" s="1029"/>
      <c r="B3948" s="1074"/>
      <c r="C3948" s="946"/>
      <c r="D3948" s="1081"/>
      <c r="E3948" s="960"/>
      <c r="F3948" s="13" t="s">
        <v>9701</v>
      </c>
      <c r="G3948" s="497">
        <v>29</v>
      </c>
      <c r="H3948" s="1112"/>
      <c r="I3948" s="13"/>
      <c r="J3948" s="532"/>
      <c r="K3948" s="1029"/>
      <c r="L3948" s="1031"/>
      <c r="M3948" s="1031"/>
    </row>
    <row r="3949" spans="1:13" s="514" customFormat="1" ht="15" customHeight="1" x14ac:dyDescent="0.25">
      <c r="A3949" s="1029"/>
      <c r="B3949" s="1074"/>
      <c r="C3949" s="946"/>
      <c r="D3949" s="1081"/>
      <c r="E3949" s="960"/>
      <c r="F3949" s="13" t="s">
        <v>9702</v>
      </c>
      <c r="G3949" s="497">
        <v>104</v>
      </c>
      <c r="H3949" s="1112"/>
      <c r="I3949" s="13"/>
      <c r="J3949" s="532"/>
      <c r="K3949" s="1029"/>
      <c r="L3949" s="1031"/>
      <c r="M3949" s="1031"/>
    </row>
    <row r="3950" spans="1:13" s="514" customFormat="1" ht="15" customHeight="1" x14ac:dyDescent="0.25">
      <c r="A3950" s="1029"/>
      <c r="B3950" s="1074"/>
      <c r="C3950" s="946"/>
      <c r="D3950" s="1081"/>
      <c r="E3950" s="960"/>
      <c r="F3950" s="13" t="s">
        <v>9703</v>
      </c>
      <c r="G3950" s="497">
        <v>940</v>
      </c>
      <c r="H3950" s="1112"/>
      <c r="I3950" s="13"/>
      <c r="J3950" s="532"/>
      <c r="K3950" s="1029"/>
      <c r="L3950" s="1031"/>
      <c r="M3950" s="1031"/>
    </row>
    <row r="3951" spans="1:13" s="514" customFormat="1" ht="15" customHeight="1" x14ac:dyDescent="0.25">
      <c r="A3951" s="1029"/>
      <c r="B3951" s="1074"/>
      <c r="C3951" s="946"/>
      <c r="D3951" s="1081"/>
      <c r="E3951" s="960"/>
      <c r="F3951" s="13" t="s">
        <v>9704</v>
      </c>
      <c r="G3951" s="497">
        <v>2120</v>
      </c>
      <c r="H3951" s="1112"/>
      <c r="I3951" s="13"/>
      <c r="J3951" s="532"/>
      <c r="K3951" s="1029"/>
      <c r="L3951" s="1031"/>
      <c r="M3951" s="1031"/>
    </row>
    <row r="3952" spans="1:13" s="514" customFormat="1" ht="15" customHeight="1" x14ac:dyDescent="0.25">
      <c r="A3952" s="1029"/>
      <c r="B3952" s="1074"/>
      <c r="C3952" s="946"/>
      <c r="D3952" s="1081"/>
      <c r="E3952" s="960"/>
      <c r="F3952" s="13" t="s">
        <v>9705</v>
      </c>
      <c r="G3952" s="497">
        <v>8</v>
      </c>
      <c r="H3952" s="1112"/>
      <c r="I3952" s="13"/>
      <c r="J3952" s="532"/>
      <c r="K3952" s="1029"/>
      <c r="L3952" s="1031"/>
      <c r="M3952" s="1031"/>
    </row>
    <row r="3953" spans="1:13" s="514" customFormat="1" ht="15" customHeight="1" x14ac:dyDescent="0.25">
      <c r="A3953" s="1029"/>
      <c r="B3953" s="1074"/>
      <c r="C3953" s="946"/>
      <c r="D3953" s="1081"/>
      <c r="E3953" s="960"/>
      <c r="F3953" s="13" t="s">
        <v>9706</v>
      </c>
      <c r="G3953" s="497">
        <v>143</v>
      </c>
      <c r="H3953" s="1112"/>
      <c r="I3953" s="13"/>
      <c r="J3953" s="532"/>
      <c r="K3953" s="1029"/>
      <c r="L3953" s="1031"/>
      <c r="M3953" s="1031"/>
    </row>
    <row r="3954" spans="1:13" s="514" customFormat="1" ht="15" customHeight="1" x14ac:dyDescent="0.25">
      <c r="A3954" s="1030"/>
      <c r="B3954" s="1074"/>
      <c r="C3954" s="946"/>
      <c r="D3954" s="1081"/>
      <c r="E3954" s="950"/>
      <c r="F3954" s="13" t="s">
        <v>9707</v>
      </c>
      <c r="G3954" s="497">
        <v>22</v>
      </c>
      <c r="H3954" s="1113"/>
      <c r="I3954" s="13"/>
      <c r="J3954" s="532"/>
      <c r="K3954" s="1030"/>
      <c r="L3954" s="1032"/>
      <c r="M3954" s="1032"/>
    </row>
    <row r="3955" spans="1:13" s="514" customFormat="1" ht="13.5" customHeight="1" x14ac:dyDescent="0.25">
      <c r="A3955" s="927" t="s">
        <v>9708</v>
      </c>
      <c r="B3955" s="928" t="s">
        <v>163</v>
      </c>
      <c r="C3955" s="965" t="s">
        <v>7923</v>
      </c>
      <c r="D3955" s="1102" t="s">
        <v>9709</v>
      </c>
      <c r="E3955" s="1115" t="s">
        <v>9438</v>
      </c>
      <c r="F3955" s="524" t="s">
        <v>9710</v>
      </c>
      <c r="G3955" s="498">
        <v>267</v>
      </c>
      <c r="H3955" s="1107" t="s">
        <v>6682</v>
      </c>
      <c r="I3955" s="13"/>
      <c r="J3955" s="532"/>
      <c r="K3955" s="927"/>
      <c r="L3955" s="943"/>
      <c r="M3955" s="943"/>
    </row>
    <row r="3956" spans="1:13" s="514" customFormat="1" ht="13.5" customHeight="1" x14ac:dyDescent="0.25">
      <c r="A3956" s="1033"/>
      <c r="B3956" s="1114"/>
      <c r="C3956" s="1079"/>
      <c r="D3956" s="1102"/>
      <c r="E3956" s="1115"/>
      <c r="F3956" s="524" t="s">
        <v>9711</v>
      </c>
      <c r="G3956" s="498">
        <v>6</v>
      </c>
      <c r="H3956" s="1107"/>
      <c r="I3956" s="13"/>
      <c r="J3956" s="532"/>
      <c r="K3956" s="1033"/>
      <c r="L3956" s="1034"/>
      <c r="M3956" s="1034"/>
    </row>
    <row r="3957" spans="1:13" s="514" customFormat="1" ht="13.5" customHeight="1" x14ac:dyDescent="0.25">
      <c r="A3957" s="1033"/>
      <c r="B3957" s="1114"/>
      <c r="C3957" s="1079"/>
      <c r="D3957" s="1102"/>
      <c r="E3957" s="1115"/>
      <c r="F3957" s="524" t="s">
        <v>9712</v>
      </c>
      <c r="G3957" s="498">
        <v>6</v>
      </c>
      <c r="H3957" s="1107"/>
      <c r="I3957" s="13"/>
      <c r="J3957" s="532"/>
      <c r="K3957" s="1033"/>
      <c r="L3957" s="1034"/>
      <c r="M3957" s="1034"/>
    </row>
    <row r="3958" spans="1:13" s="514" customFormat="1" ht="13.5" customHeight="1" x14ac:dyDescent="0.25">
      <c r="A3958" s="1033"/>
      <c r="B3958" s="1114"/>
      <c r="C3958" s="1079"/>
      <c r="D3958" s="1102"/>
      <c r="E3958" s="1115"/>
      <c r="F3958" s="524" t="s">
        <v>9713</v>
      </c>
      <c r="G3958" s="498">
        <v>5</v>
      </c>
      <c r="H3958" s="1107"/>
      <c r="I3958" s="13"/>
      <c r="J3958" s="532"/>
      <c r="K3958" s="1033"/>
      <c r="L3958" s="1034"/>
      <c r="M3958" s="1034"/>
    </row>
    <row r="3959" spans="1:13" s="514" customFormat="1" ht="13.5" customHeight="1" x14ac:dyDescent="0.25">
      <c r="A3959" s="1033"/>
      <c r="B3959" s="1114"/>
      <c r="C3959" s="1079"/>
      <c r="D3959" s="1102"/>
      <c r="E3959" s="1115"/>
      <c r="F3959" s="524" t="s">
        <v>9714</v>
      </c>
      <c r="G3959" s="498">
        <v>4</v>
      </c>
      <c r="H3959" s="1107"/>
      <c r="I3959" s="13"/>
      <c r="J3959" s="532"/>
      <c r="K3959" s="1033"/>
      <c r="L3959" s="1034"/>
      <c r="M3959" s="1034"/>
    </row>
    <row r="3960" spans="1:13" s="514" customFormat="1" ht="13.5" customHeight="1" x14ac:dyDescent="0.25">
      <c r="A3960" s="1033"/>
      <c r="B3960" s="1114"/>
      <c r="C3960" s="1079"/>
      <c r="D3960" s="1102"/>
      <c r="E3960" s="1115"/>
      <c r="F3960" s="524" t="s">
        <v>9715</v>
      </c>
      <c r="G3960" s="498">
        <v>5</v>
      </c>
      <c r="H3960" s="1107"/>
      <c r="I3960" s="13"/>
      <c r="J3960" s="532"/>
      <c r="K3960" s="1033"/>
      <c r="L3960" s="1034"/>
      <c r="M3960" s="1034"/>
    </row>
    <row r="3961" spans="1:13" s="514" customFormat="1" ht="13.5" customHeight="1" x14ac:dyDescent="0.25">
      <c r="A3961" s="1033"/>
      <c r="B3961" s="1114"/>
      <c r="C3961" s="1079"/>
      <c r="D3961" s="1102"/>
      <c r="E3961" s="1115"/>
      <c r="F3961" s="524" t="s">
        <v>9716</v>
      </c>
      <c r="G3961" s="498">
        <v>83</v>
      </c>
      <c r="H3961" s="1107"/>
      <c r="I3961" s="13"/>
      <c r="J3961" s="532"/>
      <c r="K3961" s="1033"/>
      <c r="L3961" s="1034"/>
      <c r="M3961" s="1034"/>
    </row>
    <row r="3962" spans="1:13" s="514" customFormat="1" ht="13.5" customHeight="1" x14ac:dyDescent="0.25">
      <c r="A3962" s="1033"/>
      <c r="B3962" s="1114"/>
      <c r="C3962" s="1079"/>
      <c r="D3962" s="1102"/>
      <c r="E3962" s="1115"/>
      <c r="F3962" s="524" t="s">
        <v>9506</v>
      </c>
      <c r="G3962" s="498">
        <v>11</v>
      </c>
      <c r="H3962" s="1107"/>
      <c r="I3962" s="13"/>
      <c r="J3962" s="532"/>
      <c r="K3962" s="1033"/>
      <c r="L3962" s="1034"/>
      <c r="M3962" s="1034"/>
    </row>
    <row r="3963" spans="1:13" s="514" customFormat="1" ht="13.5" customHeight="1" x14ac:dyDescent="0.25">
      <c r="A3963" s="1033"/>
      <c r="B3963" s="1114"/>
      <c r="C3963" s="1079"/>
      <c r="D3963" s="1102"/>
      <c r="E3963" s="1115"/>
      <c r="F3963" s="524" t="s">
        <v>9717</v>
      </c>
      <c r="G3963" s="498">
        <v>2615</v>
      </c>
      <c r="H3963" s="1107"/>
      <c r="I3963" s="13"/>
      <c r="J3963" s="532"/>
      <c r="K3963" s="1033"/>
      <c r="L3963" s="1034"/>
      <c r="M3963" s="1034"/>
    </row>
    <row r="3964" spans="1:13" s="514" customFormat="1" ht="13.5" customHeight="1" x14ac:dyDescent="0.25">
      <c r="A3964" s="1033"/>
      <c r="B3964" s="1114"/>
      <c r="C3964" s="1079"/>
      <c r="D3964" s="1102"/>
      <c r="E3964" s="1115"/>
      <c r="F3964" s="524" t="s">
        <v>9718</v>
      </c>
      <c r="G3964" s="498">
        <v>1300</v>
      </c>
      <c r="H3964" s="1107"/>
      <c r="I3964" s="13"/>
      <c r="J3964" s="532"/>
      <c r="K3964" s="1033"/>
      <c r="L3964" s="1034"/>
      <c r="M3964" s="1034"/>
    </row>
    <row r="3965" spans="1:13" s="514" customFormat="1" ht="13.5" customHeight="1" x14ac:dyDescent="0.25">
      <c r="A3965" s="1033"/>
      <c r="B3965" s="1114"/>
      <c r="C3965" s="1079"/>
      <c r="D3965" s="1102"/>
      <c r="E3965" s="1115"/>
      <c r="F3965" s="524" t="s">
        <v>9719</v>
      </c>
      <c r="G3965" s="498">
        <v>465</v>
      </c>
      <c r="H3965" s="1107"/>
      <c r="I3965" s="13"/>
      <c r="J3965" s="532"/>
      <c r="K3965" s="1033"/>
      <c r="L3965" s="1034"/>
      <c r="M3965" s="1034"/>
    </row>
    <row r="3966" spans="1:13" s="514" customFormat="1" ht="13.5" customHeight="1" x14ac:dyDescent="0.25">
      <c r="A3966" s="1033"/>
      <c r="B3966" s="1114"/>
      <c r="C3966" s="1079"/>
      <c r="D3966" s="1102"/>
      <c r="E3966" s="1115"/>
      <c r="F3966" s="524" t="s">
        <v>9720</v>
      </c>
      <c r="G3966" s="498">
        <v>5216</v>
      </c>
      <c r="H3966" s="1107"/>
      <c r="I3966" s="13"/>
      <c r="J3966" s="532"/>
      <c r="K3966" s="1033"/>
      <c r="L3966" s="1034"/>
      <c r="M3966" s="1034"/>
    </row>
    <row r="3967" spans="1:13" s="514" customFormat="1" ht="13.5" customHeight="1" x14ac:dyDescent="0.25">
      <c r="A3967" s="1033"/>
      <c r="B3967" s="1114"/>
      <c r="C3967" s="1079"/>
      <c r="D3967" s="1102"/>
      <c r="E3967" s="1115"/>
      <c r="F3967" s="524" t="s">
        <v>9721</v>
      </c>
      <c r="G3967" s="498">
        <v>2185</v>
      </c>
      <c r="H3967" s="1107"/>
      <c r="I3967" s="13"/>
      <c r="J3967" s="532"/>
      <c r="K3967" s="1033"/>
      <c r="L3967" s="1034"/>
      <c r="M3967" s="1034"/>
    </row>
    <row r="3968" spans="1:13" s="514" customFormat="1" ht="13.5" customHeight="1" x14ac:dyDescent="0.25">
      <c r="A3968" s="1033"/>
      <c r="B3968" s="1114"/>
      <c r="C3968" s="1079"/>
      <c r="D3968" s="1102"/>
      <c r="E3968" s="1115"/>
      <c r="F3968" s="524" t="s">
        <v>9722</v>
      </c>
      <c r="G3968" s="498">
        <v>1</v>
      </c>
      <c r="H3968" s="1107"/>
      <c r="I3968" s="13"/>
      <c r="J3968" s="532"/>
      <c r="K3968" s="1033"/>
      <c r="L3968" s="1034"/>
      <c r="M3968" s="1034"/>
    </row>
    <row r="3969" spans="1:13" s="496" customFormat="1" ht="11.25" x14ac:dyDescent="0.25">
      <c r="A3969" s="949" t="s">
        <v>9723</v>
      </c>
      <c r="B3969" s="970" t="s">
        <v>163</v>
      </c>
      <c r="C3969" s="962" t="s">
        <v>7923</v>
      </c>
      <c r="D3969" s="1076" t="s">
        <v>9724</v>
      </c>
      <c r="E3969" s="937" t="s">
        <v>9438</v>
      </c>
      <c r="F3969" s="517" t="s">
        <v>9725</v>
      </c>
      <c r="G3969" s="497">
        <v>291</v>
      </c>
      <c r="H3969" s="1048" t="s">
        <v>6682</v>
      </c>
      <c r="I3969" s="533"/>
      <c r="J3969" s="534"/>
      <c r="K3969" s="949"/>
      <c r="L3969" s="941"/>
      <c r="M3969" s="941"/>
    </row>
    <row r="3970" spans="1:13" s="496" customFormat="1" ht="13.5" customHeight="1" x14ac:dyDescent="0.25">
      <c r="A3970" s="1029"/>
      <c r="B3970" s="1088"/>
      <c r="C3970" s="1090"/>
      <c r="D3970" s="1077"/>
      <c r="E3970" s="947"/>
      <c r="F3970" s="517" t="s">
        <v>9726</v>
      </c>
      <c r="G3970" s="497">
        <v>336</v>
      </c>
      <c r="H3970" s="1049"/>
      <c r="I3970" s="533"/>
      <c r="J3970" s="534"/>
      <c r="K3970" s="1029"/>
      <c r="L3970" s="1031"/>
      <c r="M3970" s="1031"/>
    </row>
    <row r="3971" spans="1:13" s="496" customFormat="1" ht="13.5" customHeight="1" x14ac:dyDescent="0.25">
      <c r="A3971" s="1029"/>
      <c r="B3971" s="1088"/>
      <c r="C3971" s="1090"/>
      <c r="D3971" s="1077"/>
      <c r="E3971" s="947"/>
      <c r="F3971" s="517" t="s">
        <v>9727</v>
      </c>
      <c r="G3971" s="497">
        <v>42</v>
      </c>
      <c r="H3971" s="1049"/>
      <c r="I3971" s="533"/>
      <c r="J3971" s="534"/>
      <c r="K3971" s="1029"/>
      <c r="L3971" s="1031"/>
      <c r="M3971" s="1031"/>
    </row>
    <row r="3972" spans="1:13" s="496" customFormat="1" ht="13.5" customHeight="1" x14ac:dyDescent="0.25">
      <c r="A3972" s="1029"/>
      <c r="B3972" s="1088"/>
      <c r="C3972" s="1090"/>
      <c r="D3972" s="1077"/>
      <c r="E3972" s="947"/>
      <c r="F3972" s="517" t="s">
        <v>9728</v>
      </c>
      <c r="G3972" s="497">
        <v>10</v>
      </c>
      <c r="H3972" s="1049"/>
      <c r="I3972" s="533"/>
      <c r="J3972" s="534"/>
      <c r="K3972" s="1029"/>
      <c r="L3972" s="1031"/>
      <c r="M3972" s="1031"/>
    </row>
    <row r="3973" spans="1:13" s="496" customFormat="1" ht="13.5" customHeight="1" x14ac:dyDescent="0.25">
      <c r="A3973" s="1029"/>
      <c r="B3973" s="1088"/>
      <c r="C3973" s="1090"/>
      <c r="D3973" s="1077"/>
      <c r="E3973" s="947"/>
      <c r="F3973" s="517" t="s">
        <v>9729</v>
      </c>
      <c r="G3973" s="497">
        <v>869</v>
      </c>
      <c r="H3973" s="1049"/>
      <c r="I3973" s="533"/>
      <c r="J3973" s="534"/>
      <c r="K3973" s="1029"/>
      <c r="L3973" s="1031"/>
      <c r="M3973" s="1031"/>
    </row>
    <row r="3974" spans="1:13" s="496" customFormat="1" ht="13.5" customHeight="1" x14ac:dyDescent="0.25">
      <c r="A3974" s="1029"/>
      <c r="B3974" s="1088"/>
      <c r="C3974" s="1090"/>
      <c r="D3974" s="1077"/>
      <c r="E3974" s="947"/>
      <c r="F3974" s="517" t="s">
        <v>9730</v>
      </c>
      <c r="G3974" s="497">
        <v>10</v>
      </c>
      <c r="H3974" s="1049"/>
      <c r="I3974" s="533"/>
      <c r="J3974" s="534"/>
      <c r="K3974" s="1029"/>
      <c r="L3974" s="1031"/>
      <c r="M3974" s="1031"/>
    </row>
    <row r="3975" spans="1:13" s="496" customFormat="1" ht="13.5" customHeight="1" x14ac:dyDescent="0.25">
      <c r="A3975" s="1029"/>
      <c r="B3975" s="1088"/>
      <c r="C3975" s="1090"/>
      <c r="D3975" s="1077"/>
      <c r="E3975" s="947"/>
      <c r="F3975" s="517" t="s">
        <v>9731</v>
      </c>
      <c r="G3975" s="497">
        <v>20</v>
      </c>
      <c r="H3975" s="1049"/>
      <c r="I3975" s="533"/>
      <c r="J3975" s="534"/>
      <c r="K3975" s="1029"/>
      <c r="L3975" s="1031"/>
      <c r="M3975" s="1031"/>
    </row>
    <row r="3976" spans="1:13" s="496" customFormat="1" ht="13.5" customHeight="1" x14ac:dyDescent="0.25">
      <c r="A3976" s="1029"/>
      <c r="B3976" s="1088"/>
      <c r="C3976" s="1090"/>
      <c r="D3976" s="1077"/>
      <c r="E3976" s="947"/>
      <c r="F3976" s="517" t="s">
        <v>9732</v>
      </c>
      <c r="G3976" s="497">
        <v>336</v>
      </c>
      <c r="H3976" s="1049"/>
      <c r="I3976" s="533"/>
      <c r="J3976" s="534"/>
      <c r="K3976" s="1029"/>
      <c r="L3976" s="1031"/>
      <c r="M3976" s="1031"/>
    </row>
    <row r="3977" spans="1:13" s="496" customFormat="1" ht="13.5" customHeight="1" x14ac:dyDescent="0.25">
      <c r="A3977" s="1029"/>
      <c r="B3977" s="1088"/>
      <c r="C3977" s="1090"/>
      <c r="D3977" s="1077"/>
      <c r="E3977" s="947"/>
      <c r="F3977" s="517" t="s">
        <v>9733</v>
      </c>
      <c r="G3977" s="497">
        <v>2</v>
      </c>
      <c r="H3977" s="1049"/>
      <c r="I3977" s="533"/>
      <c r="J3977" s="534"/>
      <c r="K3977" s="1029"/>
      <c r="L3977" s="1031"/>
      <c r="M3977" s="1031"/>
    </row>
    <row r="3978" spans="1:13" s="496" customFormat="1" ht="13.5" customHeight="1" x14ac:dyDescent="0.25">
      <c r="A3978" s="1029"/>
      <c r="B3978" s="1088"/>
      <c r="C3978" s="1090"/>
      <c r="D3978" s="1077"/>
      <c r="E3978" s="947"/>
      <c r="F3978" s="517" t="s">
        <v>9734</v>
      </c>
      <c r="G3978" s="497">
        <v>1833</v>
      </c>
      <c r="H3978" s="1049"/>
      <c r="I3978" s="533"/>
      <c r="J3978" s="534"/>
      <c r="K3978" s="1029"/>
      <c r="L3978" s="1031"/>
      <c r="M3978" s="1031"/>
    </row>
    <row r="3979" spans="1:13" s="496" customFormat="1" ht="11.25" x14ac:dyDescent="0.25">
      <c r="A3979" s="1029"/>
      <c r="B3979" s="1088"/>
      <c r="C3979" s="1090"/>
      <c r="D3979" s="1077"/>
      <c r="E3979" s="947"/>
      <c r="F3979" s="517" t="s">
        <v>9735</v>
      </c>
      <c r="G3979" s="497">
        <v>10</v>
      </c>
      <c r="H3979" s="1049"/>
      <c r="I3979" s="533"/>
      <c r="J3979" s="534"/>
      <c r="K3979" s="1029"/>
      <c r="L3979" s="1031"/>
      <c r="M3979" s="1031"/>
    </row>
    <row r="3980" spans="1:13" s="496" customFormat="1" ht="13.5" customHeight="1" x14ac:dyDescent="0.25">
      <c r="A3980" s="1029"/>
      <c r="B3980" s="1088"/>
      <c r="C3980" s="1090"/>
      <c r="D3980" s="1077"/>
      <c r="E3980" s="947"/>
      <c r="F3980" s="517" t="s">
        <v>9736</v>
      </c>
      <c r="G3980" s="497">
        <v>5</v>
      </c>
      <c r="H3980" s="1049"/>
      <c r="I3980" s="533"/>
      <c r="J3980" s="534"/>
      <c r="K3980" s="1029"/>
      <c r="L3980" s="1031"/>
      <c r="M3980" s="1031"/>
    </row>
    <row r="3981" spans="1:13" s="496" customFormat="1" ht="13.5" customHeight="1" x14ac:dyDescent="0.25">
      <c r="A3981" s="1029"/>
      <c r="B3981" s="1088"/>
      <c r="C3981" s="1090"/>
      <c r="D3981" s="1077"/>
      <c r="E3981" s="947"/>
      <c r="F3981" s="517" t="s">
        <v>9737</v>
      </c>
      <c r="G3981" s="497">
        <v>1</v>
      </c>
      <c r="H3981" s="1049"/>
      <c r="I3981" s="533"/>
      <c r="J3981" s="534"/>
      <c r="K3981" s="1029"/>
      <c r="L3981" s="1031"/>
      <c r="M3981" s="1031"/>
    </row>
    <row r="3982" spans="1:13" s="496" customFormat="1" ht="13.5" customHeight="1" x14ac:dyDescent="0.25">
      <c r="A3982" s="1029"/>
      <c r="B3982" s="1088"/>
      <c r="C3982" s="1090"/>
      <c r="D3982" s="1077"/>
      <c r="E3982" s="947"/>
      <c r="F3982" s="517" t="s">
        <v>9738</v>
      </c>
      <c r="G3982" s="497">
        <v>6</v>
      </c>
      <c r="H3982" s="1049"/>
      <c r="I3982" s="533"/>
      <c r="J3982" s="534"/>
      <c r="K3982" s="1029"/>
      <c r="L3982" s="1031"/>
      <c r="M3982" s="1031"/>
    </row>
    <row r="3983" spans="1:13" s="496" customFormat="1" ht="13.5" customHeight="1" x14ac:dyDescent="0.25">
      <c r="A3983" s="1029"/>
      <c r="B3983" s="1088"/>
      <c r="C3983" s="1090"/>
      <c r="D3983" s="1077"/>
      <c r="E3983" s="947"/>
      <c r="F3983" s="517" t="s">
        <v>9739</v>
      </c>
      <c r="G3983" s="497">
        <v>98</v>
      </c>
      <c r="H3983" s="1049"/>
      <c r="I3983" s="533"/>
      <c r="J3983" s="534"/>
      <c r="K3983" s="1029"/>
      <c r="L3983" s="1031"/>
      <c r="M3983" s="1031"/>
    </row>
    <row r="3984" spans="1:13" s="496" customFormat="1" ht="13.5" customHeight="1" x14ac:dyDescent="0.25">
      <c r="A3984" s="1029"/>
      <c r="B3984" s="1088"/>
      <c r="C3984" s="1090"/>
      <c r="D3984" s="1077"/>
      <c r="E3984" s="947"/>
      <c r="F3984" s="517" t="s">
        <v>9740</v>
      </c>
      <c r="G3984" s="497">
        <v>98</v>
      </c>
      <c r="H3984" s="1049"/>
      <c r="I3984" s="533"/>
      <c r="J3984" s="534"/>
      <c r="K3984" s="1029"/>
      <c r="L3984" s="1031"/>
      <c r="M3984" s="1031"/>
    </row>
    <row r="3985" spans="1:13" s="496" customFormat="1" ht="13.5" customHeight="1" x14ac:dyDescent="0.25">
      <c r="A3985" s="1029"/>
      <c r="B3985" s="1088"/>
      <c r="C3985" s="1090"/>
      <c r="D3985" s="1077"/>
      <c r="E3985" s="947"/>
      <c r="F3985" s="517" t="s">
        <v>9741</v>
      </c>
      <c r="G3985" s="497">
        <v>98</v>
      </c>
      <c r="H3985" s="1049"/>
      <c r="I3985" s="533"/>
      <c r="J3985" s="534"/>
      <c r="K3985" s="1029"/>
      <c r="L3985" s="1031"/>
      <c r="M3985" s="1031"/>
    </row>
    <row r="3986" spans="1:13" s="496" customFormat="1" ht="13.5" customHeight="1" x14ac:dyDescent="0.25">
      <c r="A3986" s="1029"/>
      <c r="B3986" s="1088"/>
      <c r="C3986" s="1090"/>
      <c r="D3986" s="1077"/>
      <c r="E3986" s="947"/>
      <c r="F3986" s="517" t="s">
        <v>9742</v>
      </c>
      <c r="G3986" s="497">
        <v>98</v>
      </c>
      <c r="H3986" s="1049"/>
      <c r="I3986" s="533"/>
      <c r="J3986" s="534"/>
      <c r="K3986" s="1029"/>
      <c r="L3986" s="1031"/>
      <c r="M3986" s="1031"/>
    </row>
    <row r="3987" spans="1:13" s="496" customFormat="1" ht="13.5" customHeight="1" x14ac:dyDescent="0.25">
      <c r="A3987" s="1029"/>
      <c r="B3987" s="1088"/>
      <c r="C3987" s="1090"/>
      <c r="D3987" s="1077"/>
      <c r="E3987" s="947"/>
      <c r="F3987" s="517" t="s">
        <v>9743</v>
      </c>
      <c r="G3987" s="497">
        <v>98</v>
      </c>
      <c r="H3987" s="1049"/>
      <c r="I3987" s="533"/>
      <c r="J3987" s="534"/>
      <c r="K3987" s="1029"/>
      <c r="L3987" s="1031"/>
      <c r="M3987" s="1031"/>
    </row>
    <row r="3988" spans="1:13" s="496" customFormat="1" ht="13.5" customHeight="1" x14ac:dyDescent="0.25">
      <c r="A3988" s="1029"/>
      <c r="B3988" s="1088"/>
      <c r="C3988" s="1090"/>
      <c r="D3988" s="1077"/>
      <c r="E3988" s="947"/>
      <c r="F3988" s="517" t="s">
        <v>9744</v>
      </c>
      <c r="G3988" s="497">
        <v>20</v>
      </c>
      <c r="H3988" s="1049"/>
      <c r="I3988" s="533"/>
      <c r="J3988" s="534"/>
      <c r="K3988" s="1029"/>
      <c r="L3988" s="1031"/>
      <c r="M3988" s="1031"/>
    </row>
    <row r="3989" spans="1:13" s="496" customFormat="1" ht="13.5" customHeight="1" x14ac:dyDescent="0.25">
      <c r="A3989" s="1029"/>
      <c r="B3989" s="1088"/>
      <c r="C3989" s="1090"/>
      <c r="D3989" s="1077"/>
      <c r="E3989" s="947"/>
      <c r="F3989" s="517" t="s">
        <v>9745</v>
      </c>
      <c r="G3989" s="497">
        <v>160</v>
      </c>
      <c r="H3989" s="1049"/>
      <c r="I3989" s="533"/>
      <c r="J3989" s="534"/>
      <c r="K3989" s="1029"/>
      <c r="L3989" s="1031"/>
      <c r="M3989" s="1031"/>
    </row>
    <row r="3990" spans="1:13" s="496" customFormat="1" ht="13.5" customHeight="1" x14ac:dyDescent="0.25">
      <c r="A3990" s="1029"/>
      <c r="B3990" s="1088"/>
      <c r="C3990" s="1090"/>
      <c r="D3990" s="1077"/>
      <c r="E3990" s="947"/>
      <c r="F3990" s="517" t="s">
        <v>9746</v>
      </c>
      <c r="G3990" s="497">
        <v>269</v>
      </c>
      <c r="H3990" s="1049"/>
      <c r="I3990" s="533"/>
      <c r="J3990" s="534"/>
      <c r="K3990" s="1029"/>
      <c r="L3990" s="1031"/>
      <c r="M3990" s="1031"/>
    </row>
    <row r="3991" spans="1:13" s="496" customFormat="1" ht="13.5" customHeight="1" x14ac:dyDescent="0.25">
      <c r="A3991" s="1029"/>
      <c r="B3991" s="1088"/>
      <c r="C3991" s="1090"/>
      <c r="D3991" s="1077"/>
      <c r="E3991" s="947"/>
      <c r="F3991" s="517" t="s">
        <v>9747</v>
      </c>
      <c r="G3991" s="497">
        <v>11</v>
      </c>
      <c r="H3991" s="1049"/>
      <c r="I3991" s="533"/>
      <c r="J3991" s="534"/>
      <c r="K3991" s="1029"/>
      <c r="L3991" s="1031"/>
      <c r="M3991" s="1031"/>
    </row>
    <row r="3992" spans="1:13" s="496" customFormat="1" ht="13.5" customHeight="1" x14ac:dyDescent="0.25">
      <c r="A3992" s="1029"/>
      <c r="B3992" s="1088"/>
      <c r="C3992" s="1090"/>
      <c r="D3992" s="1077"/>
      <c r="E3992" s="947"/>
      <c r="F3992" s="517" t="s">
        <v>9748</v>
      </c>
      <c r="G3992" s="497">
        <v>38</v>
      </c>
      <c r="H3992" s="1049"/>
      <c r="I3992" s="533"/>
      <c r="J3992" s="534"/>
      <c r="K3992" s="1029"/>
      <c r="L3992" s="1031"/>
      <c r="M3992" s="1031"/>
    </row>
    <row r="3993" spans="1:13" s="496" customFormat="1" ht="13.5" customHeight="1" x14ac:dyDescent="0.25">
      <c r="A3993" s="1029"/>
      <c r="B3993" s="1088"/>
      <c r="C3993" s="1090"/>
      <c r="D3993" s="1077"/>
      <c r="E3993" s="947"/>
      <c r="F3993" s="517" t="s">
        <v>9749</v>
      </c>
      <c r="G3993" s="497">
        <v>8</v>
      </c>
      <c r="H3993" s="1049"/>
      <c r="I3993" s="533"/>
      <c r="J3993" s="534"/>
      <c r="K3993" s="1029"/>
      <c r="L3993" s="1031"/>
      <c r="M3993" s="1031"/>
    </row>
    <row r="3994" spans="1:13" s="496" customFormat="1" ht="13.5" customHeight="1" x14ac:dyDescent="0.25">
      <c r="A3994" s="1029"/>
      <c r="B3994" s="1088"/>
      <c r="C3994" s="1090"/>
      <c r="D3994" s="1077"/>
      <c r="E3994" s="947"/>
      <c r="F3994" s="517" t="s">
        <v>9750</v>
      </c>
      <c r="G3994" s="497">
        <v>110</v>
      </c>
      <c r="H3994" s="1049"/>
      <c r="I3994" s="533"/>
      <c r="J3994" s="534"/>
      <c r="K3994" s="1029"/>
      <c r="L3994" s="1031"/>
      <c r="M3994" s="1031"/>
    </row>
    <row r="3995" spans="1:13" s="496" customFormat="1" ht="13.5" customHeight="1" x14ac:dyDescent="0.25">
      <c r="A3995" s="1029"/>
      <c r="B3995" s="1088"/>
      <c r="C3995" s="1090"/>
      <c r="D3995" s="1077"/>
      <c r="E3995" s="947"/>
      <c r="F3995" s="517" t="s">
        <v>9751</v>
      </c>
      <c r="G3995" s="497">
        <v>3</v>
      </c>
      <c r="H3995" s="1049"/>
      <c r="I3995" s="533"/>
      <c r="J3995" s="534"/>
      <c r="K3995" s="1029"/>
      <c r="L3995" s="1031"/>
      <c r="M3995" s="1031"/>
    </row>
    <row r="3996" spans="1:13" s="496" customFormat="1" ht="13.5" customHeight="1" x14ac:dyDescent="0.25">
      <c r="A3996" s="1029"/>
      <c r="B3996" s="1088"/>
      <c r="C3996" s="1090"/>
      <c r="D3996" s="1077"/>
      <c r="E3996" s="947"/>
      <c r="F3996" s="517" t="s">
        <v>9752</v>
      </c>
      <c r="G3996" s="497"/>
      <c r="H3996" s="1049"/>
      <c r="I3996" s="533"/>
      <c r="J3996" s="534"/>
      <c r="K3996" s="1029"/>
      <c r="L3996" s="1031"/>
      <c r="M3996" s="1031"/>
    </row>
    <row r="3997" spans="1:13" s="496" customFormat="1" ht="13.5" customHeight="1" x14ac:dyDescent="0.25">
      <c r="A3997" s="1029"/>
      <c r="B3997" s="1088"/>
      <c r="C3997" s="1090"/>
      <c r="D3997" s="1077"/>
      <c r="E3997" s="947"/>
      <c r="F3997" s="517" t="s">
        <v>9753</v>
      </c>
      <c r="G3997" s="497">
        <v>29</v>
      </c>
      <c r="H3997" s="1049"/>
      <c r="I3997" s="533"/>
      <c r="J3997" s="534"/>
      <c r="K3997" s="1029"/>
      <c r="L3997" s="1031"/>
      <c r="M3997" s="1031"/>
    </row>
    <row r="3998" spans="1:13" s="496" customFormat="1" ht="13.5" customHeight="1" x14ac:dyDescent="0.25">
      <c r="A3998" s="1029"/>
      <c r="B3998" s="1088"/>
      <c r="C3998" s="1090"/>
      <c r="D3998" s="1077"/>
      <c r="E3998" s="947"/>
      <c r="F3998" s="517" t="s">
        <v>9754</v>
      </c>
      <c r="G3998" s="497">
        <v>2</v>
      </c>
      <c r="H3998" s="1049"/>
      <c r="I3998" s="533"/>
      <c r="J3998" s="534"/>
      <c r="K3998" s="1029"/>
      <c r="L3998" s="1031"/>
      <c r="M3998" s="1031"/>
    </row>
    <row r="3999" spans="1:13" s="496" customFormat="1" ht="13.5" customHeight="1" x14ac:dyDescent="0.25">
      <c r="A3999" s="1029"/>
      <c r="B3999" s="1088"/>
      <c r="C3999" s="1090"/>
      <c r="D3999" s="1077"/>
      <c r="E3999" s="947"/>
      <c r="F3999" s="517" t="s">
        <v>9755</v>
      </c>
      <c r="G3999" s="497">
        <v>1</v>
      </c>
      <c r="H3999" s="1049"/>
      <c r="I3999" s="533"/>
      <c r="J3999" s="534"/>
      <c r="K3999" s="1029"/>
      <c r="L3999" s="1031"/>
      <c r="M3999" s="1031"/>
    </row>
    <row r="4000" spans="1:13" s="496" customFormat="1" ht="13.5" customHeight="1" x14ac:dyDescent="0.25">
      <c r="A4000" s="1029"/>
      <c r="B4000" s="1088"/>
      <c r="C4000" s="1090"/>
      <c r="D4000" s="1077"/>
      <c r="E4000" s="947"/>
      <c r="F4000" s="517" t="s">
        <v>9756</v>
      </c>
      <c r="G4000" s="497">
        <v>2</v>
      </c>
      <c r="H4000" s="1049"/>
      <c r="I4000" s="533"/>
      <c r="J4000" s="534"/>
      <c r="K4000" s="1029"/>
      <c r="L4000" s="1031"/>
      <c r="M4000" s="1031"/>
    </row>
    <row r="4001" spans="1:13" s="496" customFormat="1" ht="13.5" customHeight="1" x14ac:dyDescent="0.25">
      <c r="A4001" s="1029"/>
      <c r="B4001" s="1088"/>
      <c r="C4001" s="1090"/>
      <c r="D4001" s="1077"/>
      <c r="E4001" s="947"/>
      <c r="F4001" s="517" t="s">
        <v>9650</v>
      </c>
      <c r="G4001" s="497">
        <v>2</v>
      </c>
      <c r="H4001" s="1049"/>
      <c r="I4001" s="533"/>
      <c r="J4001" s="534"/>
      <c r="K4001" s="1029"/>
      <c r="L4001" s="1031"/>
      <c r="M4001" s="1031"/>
    </row>
    <row r="4002" spans="1:13" s="496" customFormat="1" ht="13.5" customHeight="1" x14ac:dyDescent="0.25">
      <c r="A4002" s="1030"/>
      <c r="B4002" s="1088"/>
      <c r="C4002" s="1090"/>
      <c r="D4002" s="1050"/>
      <c r="E4002" s="1030"/>
      <c r="F4002" s="517" t="s">
        <v>9757</v>
      </c>
      <c r="G4002" s="497">
        <v>49996</v>
      </c>
      <c r="H4002" s="1108"/>
      <c r="I4002" s="535"/>
      <c r="J4002" s="534"/>
      <c r="K4002" s="1030"/>
      <c r="L4002" s="1032"/>
      <c r="M4002" s="1032"/>
    </row>
    <row r="4003" spans="1:13" s="496" customFormat="1" ht="15.75" customHeight="1" x14ac:dyDescent="0.25">
      <c r="A4003" s="949" t="s">
        <v>9758</v>
      </c>
      <c r="B4003" s="1074" t="s">
        <v>163</v>
      </c>
      <c r="C4003" s="1075" t="s">
        <v>7923</v>
      </c>
      <c r="D4003" s="1080" t="s">
        <v>9759</v>
      </c>
      <c r="E4003" s="937" t="s">
        <v>9438</v>
      </c>
      <c r="F4003" s="510" t="s">
        <v>9760</v>
      </c>
      <c r="G4003" s="497">
        <v>337</v>
      </c>
      <c r="H4003" s="1048" t="s">
        <v>6682</v>
      </c>
      <c r="I4003" s="48"/>
      <c r="J4003" s="477"/>
      <c r="K4003" s="949"/>
      <c r="L4003" s="941"/>
      <c r="M4003" s="941"/>
    </row>
    <row r="4004" spans="1:13" s="496" customFormat="1" ht="13.5" customHeight="1" x14ac:dyDescent="0.25">
      <c r="A4004" s="1035"/>
      <c r="B4004" s="1074"/>
      <c r="C4004" s="1075"/>
      <c r="D4004" s="1080"/>
      <c r="E4004" s="947"/>
      <c r="F4004" s="510" t="s">
        <v>9761</v>
      </c>
      <c r="G4004" s="497">
        <v>10</v>
      </c>
      <c r="H4004" s="1049"/>
      <c r="I4004" s="48"/>
      <c r="J4004" s="477"/>
      <c r="K4004" s="1035"/>
      <c r="L4004" s="1037"/>
      <c r="M4004" s="1037"/>
    </row>
    <row r="4005" spans="1:13" s="496" customFormat="1" ht="13.5" customHeight="1" x14ac:dyDescent="0.25">
      <c r="A4005" s="1035"/>
      <c r="B4005" s="1074"/>
      <c r="C4005" s="1075"/>
      <c r="D4005" s="1080"/>
      <c r="E4005" s="947"/>
      <c r="F4005" s="510" t="s">
        <v>9762</v>
      </c>
      <c r="G4005" s="497">
        <v>10</v>
      </c>
      <c r="H4005" s="1049"/>
      <c r="I4005" s="48"/>
      <c r="J4005" s="477"/>
      <c r="K4005" s="1035"/>
      <c r="L4005" s="1037"/>
      <c r="M4005" s="1037"/>
    </row>
    <row r="4006" spans="1:13" s="496" customFormat="1" ht="13.5" customHeight="1" x14ac:dyDescent="0.25">
      <c r="A4006" s="1035"/>
      <c r="B4006" s="1074"/>
      <c r="C4006" s="1075"/>
      <c r="D4006" s="1080"/>
      <c r="E4006" s="947"/>
      <c r="F4006" s="510" t="s">
        <v>9763</v>
      </c>
      <c r="G4006" s="497">
        <v>2298</v>
      </c>
      <c r="H4006" s="1049"/>
      <c r="I4006" s="48"/>
      <c r="J4006" s="477"/>
      <c r="K4006" s="1035"/>
      <c r="L4006" s="1037"/>
      <c r="M4006" s="1037"/>
    </row>
    <row r="4007" spans="1:13" s="496" customFormat="1" ht="13.5" customHeight="1" x14ac:dyDescent="0.25">
      <c r="A4007" s="1035"/>
      <c r="B4007" s="1074"/>
      <c r="C4007" s="1075"/>
      <c r="D4007" s="1080"/>
      <c r="E4007" s="947"/>
      <c r="F4007" s="510" t="s">
        <v>9764</v>
      </c>
      <c r="G4007" s="497">
        <v>2298</v>
      </c>
      <c r="H4007" s="1049"/>
      <c r="I4007" s="48"/>
      <c r="J4007" s="477"/>
      <c r="K4007" s="1035"/>
      <c r="L4007" s="1037"/>
      <c r="M4007" s="1037"/>
    </row>
    <row r="4008" spans="1:13" s="496" customFormat="1" ht="13.5" customHeight="1" x14ac:dyDescent="0.25">
      <c r="A4008" s="1035"/>
      <c r="B4008" s="1074"/>
      <c r="C4008" s="1075"/>
      <c r="D4008" s="1080"/>
      <c r="E4008" s="947"/>
      <c r="F4008" s="510" t="s">
        <v>9738</v>
      </c>
      <c r="G4008" s="497">
        <v>6</v>
      </c>
      <c r="H4008" s="1049"/>
      <c r="I4008" s="48"/>
      <c r="J4008" s="477"/>
      <c r="K4008" s="1035"/>
      <c r="L4008" s="1037"/>
      <c r="M4008" s="1037"/>
    </row>
    <row r="4009" spans="1:13" s="496" customFormat="1" ht="13.5" customHeight="1" x14ac:dyDescent="0.25">
      <c r="A4009" s="1035"/>
      <c r="B4009" s="1074"/>
      <c r="C4009" s="1075"/>
      <c r="D4009" s="1080"/>
      <c r="E4009" s="947"/>
      <c r="F4009" s="510" t="s">
        <v>9765</v>
      </c>
      <c r="G4009" s="497">
        <v>2</v>
      </c>
      <c r="H4009" s="1049"/>
      <c r="I4009" s="48"/>
      <c r="J4009" s="477"/>
      <c r="K4009" s="1035"/>
      <c r="L4009" s="1037"/>
      <c r="M4009" s="1037"/>
    </row>
    <row r="4010" spans="1:13" s="496" customFormat="1" ht="13.5" customHeight="1" x14ac:dyDescent="0.25">
      <c r="A4010" s="1035"/>
      <c r="B4010" s="1074"/>
      <c r="C4010" s="1075"/>
      <c r="D4010" s="1080"/>
      <c r="E4010" s="947"/>
      <c r="F4010" s="510" t="s">
        <v>9766</v>
      </c>
      <c r="G4010" s="497">
        <v>2</v>
      </c>
      <c r="H4010" s="1049"/>
      <c r="I4010" s="48"/>
      <c r="J4010" s="477"/>
      <c r="K4010" s="1035"/>
      <c r="L4010" s="1037"/>
      <c r="M4010" s="1037"/>
    </row>
    <row r="4011" spans="1:13" s="496" customFormat="1" ht="13.5" customHeight="1" x14ac:dyDescent="0.25">
      <c r="A4011" s="1035"/>
      <c r="B4011" s="1074"/>
      <c r="C4011" s="1075"/>
      <c r="D4011" s="1080"/>
      <c r="E4011" s="947"/>
      <c r="F4011" s="510" t="s">
        <v>9767</v>
      </c>
      <c r="G4011" s="497">
        <v>1</v>
      </c>
      <c r="H4011" s="1049"/>
      <c r="I4011" s="48"/>
      <c r="J4011" s="477"/>
      <c r="K4011" s="1035"/>
      <c r="L4011" s="1037"/>
      <c r="M4011" s="1037"/>
    </row>
    <row r="4012" spans="1:13" s="496" customFormat="1" ht="13.5" customHeight="1" x14ac:dyDescent="0.25">
      <c r="A4012" s="1035"/>
      <c r="B4012" s="1074"/>
      <c r="C4012" s="1075"/>
      <c r="D4012" s="1080"/>
      <c r="E4012" s="947"/>
      <c r="F4012" s="510" t="s">
        <v>9742</v>
      </c>
      <c r="G4012" s="497">
        <v>2</v>
      </c>
      <c r="H4012" s="1049"/>
      <c r="I4012" s="48"/>
      <c r="J4012" s="477"/>
      <c r="K4012" s="1035"/>
      <c r="L4012" s="1037"/>
      <c r="M4012" s="1037"/>
    </row>
    <row r="4013" spans="1:13" s="496" customFormat="1" ht="13.5" customHeight="1" x14ac:dyDescent="0.25">
      <c r="A4013" s="1035"/>
      <c r="B4013" s="1074"/>
      <c r="C4013" s="1075"/>
      <c r="D4013" s="1080"/>
      <c r="E4013" s="947"/>
      <c r="F4013" s="510" t="s">
        <v>9743</v>
      </c>
      <c r="G4013" s="497">
        <v>2</v>
      </c>
      <c r="H4013" s="1049"/>
      <c r="I4013" s="48"/>
      <c r="J4013" s="477"/>
      <c r="K4013" s="1035"/>
      <c r="L4013" s="1037"/>
      <c r="M4013" s="1037"/>
    </row>
    <row r="4014" spans="1:13" s="496" customFormat="1" ht="13.5" customHeight="1" x14ac:dyDescent="0.25">
      <c r="A4014" s="1036"/>
      <c r="B4014" s="1074"/>
      <c r="C4014" s="1075"/>
      <c r="D4014" s="1081"/>
      <c r="E4014" s="1030"/>
      <c r="F4014" s="517" t="s">
        <v>9757</v>
      </c>
      <c r="G4014" s="497">
        <v>8921</v>
      </c>
      <c r="H4014" s="1070"/>
      <c r="I4014" s="48"/>
      <c r="J4014" s="477"/>
      <c r="K4014" s="1036"/>
      <c r="L4014" s="1038"/>
      <c r="M4014" s="1038"/>
    </row>
    <row r="4015" spans="1:13" s="496" customFormat="1" ht="13.5" customHeight="1" x14ac:dyDescent="0.25">
      <c r="A4015" s="949" t="s">
        <v>9768</v>
      </c>
      <c r="B4015" s="1074" t="s">
        <v>163</v>
      </c>
      <c r="C4015" s="1075" t="s">
        <v>7923</v>
      </c>
      <c r="D4015" s="1084" t="s">
        <v>9769</v>
      </c>
      <c r="E4015" s="937" t="s">
        <v>9770</v>
      </c>
      <c r="F4015" s="510" t="s">
        <v>9771</v>
      </c>
      <c r="G4015" s="497">
        <v>4</v>
      </c>
      <c r="H4015" s="1048" t="s">
        <v>6682</v>
      </c>
      <c r="I4015" s="48"/>
      <c r="J4015" s="477"/>
      <c r="K4015" s="949"/>
      <c r="L4015" s="941"/>
      <c r="M4015" s="941"/>
    </row>
    <row r="4016" spans="1:13" s="496" customFormat="1" ht="13.5" customHeight="1" x14ac:dyDescent="0.25">
      <c r="A4016" s="1029"/>
      <c r="B4016" s="1074"/>
      <c r="C4016" s="1075"/>
      <c r="D4016" s="1070"/>
      <c r="E4016" s="947"/>
      <c r="F4016" s="510" t="s">
        <v>9766</v>
      </c>
      <c r="G4016" s="497">
        <v>6</v>
      </c>
      <c r="H4016" s="1049"/>
      <c r="I4016" s="48"/>
      <c r="J4016" s="477"/>
      <c r="K4016" s="1029"/>
      <c r="L4016" s="1031"/>
      <c r="M4016" s="1031"/>
    </row>
    <row r="4017" spans="1:13" s="496" customFormat="1" ht="13.5" customHeight="1" x14ac:dyDescent="0.25">
      <c r="A4017" s="1029"/>
      <c r="B4017" s="1074"/>
      <c r="C4017" s="1075"/>
      <c r="D4017" s="1070"/>
      <c r="E4017" s="947"/>
      <c r="F4017" s="510" t="s">
        <v>9772</v>
      </c>
      <c r="G4017" s="497">
        <v>1</v>
      </c>
      <c r="H4017" s="1049"/>
      <c r="I4017" s="48"/>
      <c r="J4017" s="477"/>
      <c r="K4017" s="1029"/>
      <c r="L4017" s="1031"/>
      <c r="M4017" s="1031"/>
    </row>
    <row r="4018" spans="1:13" s="496" customFormat="1" ht="13.5" customHeight="1" x14ac:dyDescent="0.25">
      <c r="A4018" s="1029"/>
      <c r="B4018" s="1074"/>
      <c r="C4018" s="1075"/>
      <c r="D4018" s="1070"/>
      <c r="E4018" s="947"/>
      <c r="F4018" s="510" t="s">
        <v>9773</v>
      </c>
      <c r="G4018" s="497">
        <v>1</v>
      </c>
      <c r="H4018" s="1049"/>
      <c r="I4018" s="48"/>
      <c r="J4018" s="477"/>
      <c r="K4018" s="1029"/>
      <c r="L4018" s="1031"/>
      <c r="M4018" s="1031"/>
    </row>
    <row r="4019" spans="1:13" s="496" customFormat="1" ht="13.5" customHeight="1" x14ac:dyDescent="0.25">
      <c r="A4019" s="1029"/>
      <c r="B4019" s="1074"/>
      <c r="C4019" s="1075"/>
      <c r="D4019" s="1070"/>
      <c r="E4019" s="947"/>
      <c r="F4019" s="510" t="s">
        <v>9659</v>
      </c>
      <c r="G4019" s="497">
        <v>1</v>
      </c>
      <c r="H4019" s="1049"/>
      <c r="I4019" s="48"/>
      <c r="J4019" s="477"/>
      <c r="K4019" s="1029"/>
      <c r="L4019" s="1031"/>
      <c r="M4019" s="1031"/>
    </row>
    <row r="4020" spans="1:13" s="496" customFormat="1" ht="13.5" customHeight="1" x14ac:dyDescent="0.25">
      <c r="A4020" s="1030"/>
      <c r="B4020" s="1074"/>
      <c r="C4020" s="1075"/>
      <c r="D4020" s="1071"/>
      <c r="E4020" s="1036"/>
      <c r="F4020" s="510" t="s">
        <v>9774</v>
      </c>
      <c r="G4020" s="497">
        <v>1</v>
      </c>
      <c r="H4020" s="1108"/>
      <c r="I4020" s="48"/>
      <c r="J4020" s="477"/>
      <c r="K4020" s="1030"/>
      <c r="L4020" s="1032"/>
      <c r="M4020" s="1032"/>
    </row>
    <row r="4021" spans="1:13" s="496" customFormat="1" ht="11.25" x14ac:dyDescent="0.25">
      <c r="A4021" s="949" t="s">
        <v>9775</v>
      </c>
      <c r="B4021" s="1074" t="s">
        <v>163</v>
      </c>
      <c r="C4021" s="1075" t="s">
        <v>7923</v>
      </c>
      <c r="D4021" s="1084" t="s">
        <v>143</v>
      </c>
      <c r="E4021" s="937" t="s">
        <v>9776</v>
      </c>
      <c r="F4021" s="510" t="s">
        <v>9777</v>
      </c>
      <c r="G4021" s="497">
        <v>1</v>
      </c>
      <c r="H4021" s="1048" t="s">
        <v>6682</v>
      </c>
      <c r="I4021" s="48"/>
      <c r="J4021" s="477"/>
      <c r="K4021" s="949"/>
      <c r="L4021" s="941"/>
      <c r="M4021" s="941"/>
    </row>
    <row r="4022" spans="1:13" s="496" customFormat="1" ht="11.25" x14ac:dyDescent="0.25">
      <c r="A4022" s="1029"/>
      <c r="B4022" s="1074"/>
      <c r="C4022" s="1075"/>
      <c r="D4022" s="1077"/>
      <c r="E4022" s="947"/>
      <c r="F4022" s="510" t="s">
        <v>9778</v>
      </c>
      <c r="G4022" s="497">
        <v>1</v>
      </c>
      <c r="H4022" s="1049"/>
      <c r="I4022" s="48"/>
      <c r="J4022" s="477"/>
      <c r="K4022" s="1029"/>
      <c r="L4022" s="1031"/>
      <c r="M4022" s="1031"/>
    </row>
    <row r="4023" spans="1:13" s="496" customFormat="1" ht="11.25" x14ac:dyDescent="0.25">
      <c r="A4023" s="1029"/>
      <c r="B4023" s="1074"/>
      <c r="C4023" s="946"/>
      <c r="D4023" s="1077"/>
      <c r="E4023" s="947"/>
      <c r="F4023" s="510" t="s">
        <v>9779</v>
      </c>
      <c r="G4023" s="497">
        <v>1</v>
      </c>
      <c r="H4023" s="1049"/>
      <c r="I4023" s="48"/>
      <c r="J4023" s="477"/>
      <c r="K4023" s="1029"/>
      <c r="L4023" s="1031"/>
      <c r="M4023" s="1031"/>
    </row>
    <row r="4024" spans="1:13" s="496" customFormat="1" ht="11.25" x14ac:dyDescent="0.25">
      <c r="A4024" s="1029"/>
      <c r="B4024" s="1074"/>
      <c r="C4024" s="1075"/>
      <c r="D4024" s="1077"/>
      <c r="E4024" s="947"/>
      <c r="F4024" s="510" t="s">
        <v>9780</v>
      </c>
      <c r="G4024" s="497">
        <v>11</v>
      </c>
      <c r="H4024" s="1049"/>
      <c r="I4024" s="48"/>
      <c r="J4024" s="477"/>
      <c r="K4024" s="1029"/>
      <c r="L4024" s="1031"/>
      <c r="M4024" s="1031"/>
    </row>
    <row r="4025" spans="1:13" s="496" customFormat="1" ht="22.5" x14ac:dyDescent="0.25">
      <c r="A4025" s="1030"/>
      <c r="B4025" s="1074"/>
      <c r="C4025" s="1075"/>
      <c r="D4025" s="1050"/>
      <c r="E4025" s="1030"/>
      <c r="F4025" s="510" t="s">
        <v>9660</v>
      </c>
      <c r="G4025" s="497">
        <v>1305</v>
      </c>
      <c r="H4025" s="1050"/>
      <c r="I4025" s="520"/>
      <c r="J4025" s="477"/>
      <c r="K4025" s="1030"/>
      <c r="L4025" s="1032"/>
      <c r="M4025" s="1032"/>
    </row>
    <row r="4026" spans="1:13" s="514" customFormat="1" ht="15" customHeight="1" x14ac:dyDescent="0.25">
      <c r="A4026" s="927" t="s">
        <v>9836</v>
      </c>
      <c r="B4026" s="1098" t="s">
        <v>716</v>
      </c>
      <c r="C4026" s="946" t="s">
        <v>7923</v>
      </c>
      <c r="D4026" s="1083" t="s">
        <v>9684</v>
      </c>
      <c r="E4026" s="949" t="s">
        <v>9781</v>
      </c>
      <c r="F4026" s="13" t="s">
        <v>9782</v>
      </c>
      <c r="G4026" s="497">
        <v>9</v>
      </c>
      <c r="H4026" s="1084" t="s">
        <v>6682</v>
      </c>
      <c r="I4026" s="532"/>
      <c r="J4026" s="532"/>
      <c r="K4026" s="927"/>
      <c r="L4026" s="943"/>
      <c r="M4026" s="943"/>
    </row>
    <row r="4027" spans="1:13" s="514" customFormat="1" ht="15" customHeight="1" x14ac:dyDescent="0.25">
      <c r="A4027" s="927"/>
      <c r="B4027" s="1093"/>
      <c r="C4027" s="946"/>
      <c r="D4027" s="1083"/>
      <c r="E4027" s="950"/>
      <c r="F4027" s="13" t="s">
        <v>9783</v>
      </c>
      <c r="G4027" s="497">
        <v>1</v>
      </c>
      <c r="H4027" s="1071"/>
      <c r="I4027" s="532"/>
      <c r="J4027" s="532"/>
      <c r="K4027" s="927"/>
      <c r="L4027" s="943"/>
      <c r="M4027" s="943"/>
    </row>
    <row r="4028" spans="1:13" s="514" customFormat="1" ht="15" customHeight="1" x14ac:dyDescent="0.25">
      <c r="A4028" s="927"/>
      <c r="B4028" s="1093"/>
      <c r="C4028" s="946"/>
      <c r="D4028" s="1083" t="s">
        <v>9699</v>
      </c>
      <c r="E4028" s="949" t="s">
        <v>9781</v>
      </c>
      <c r="F4028" s="13" t="s">
        <v>9784</v>
      </c>
      <c r="G4028" s="497">
        <v>1</v>
      </c>
      <c r="H4028" s="1111" t="s">
        <v>6682</v>
      </c>
      <c r="I4028" s="532"/>
      <c r="J4028" s="532"/>
      <c r="K4028" s="927"/>
      <c r="L4028" s="943"/>
      <c r="M4028" s="943"/>
    </row>
    <row r="4029" spans="1:13" s="514" customFormat="1" ht="15" customHeight="1" x14ac:dyDescent="0.25">
      <c r="A4029" s="927"/>
      <c r="B4029" s="1094"/>
      <c r="C4029" s="946"/>
      <c r="D4029" s="1083"/>
      <c r="E4029" s="950"/>
      <c r="F4029" s="13" t="s">
        <v>9785</v>
      </c>
      <c r="G4029" s="497">
        <v>1</v>
      </c>
      <c r="H4029" s="1112"/>
      <c r="I4029" s="532"/>
      <c r="J4029" s="532"/>
      <c r="K4029" s="927"/>
      <c r="L4029" s="943"/>
      <c r="M4029" s="943"/>
    </row>
    <row r="4030" spans="1:13" s="496" customFormat="1" ht="13.5" customHeight="1" x14ac:dyDescent="0.25">
      <c r="A4030" s="927" t="s">
        <v>9837</v>
      </c>
      <c r="B4030" s="970" t="s">
        <v>714</v>
      </c>
      <c r="C4030" s="946" t="s">
        <v>7923</v>
      </c>
      <c r="D4030" s="1083" t="s">
        <v>9786</v>
      </c>
      <c r="E4030" s="1085" t="s">
        <v>9781</v>
      </c>
      <c r="F4030" s="510" t="s">
        <v>9787</v>
      </c>
      <c r="G4030" s="497">
        <v>1</v>
      </c>
      <c r="H4030" s="1084" t="s">
        <v>6682</v>
      </c>
      <c r="I4030" s="477"/>
      <c r="J4030" s="477"/>
      <c r="K4030" s="927"/>
      <c r="L4030" s="943"/>
      <c r="M4030" s="943"/>
    </row>
    <row r="4031" spans="1:13" s="496" customFormat="1" ht="13.5" customHeight="1" x14ac:dyDescent="0.25">
      <c r="A4031" s="927"/>
      <c r="B4031" s="972"/>
      <c r="C4031" s="946"/>
      <c r="D4031" s="1083"/>
      <c r="E4031" s="1086"/>
      <c r="F4031" s="510" t="s">
        <v>9788</v>
      </c>
      <c r="G4031" s="497">
        <v>1</v>
      </c>
      <c r="H4031" s="1070"/>
      <c r="I4031" s="477"/>
      <c r="J4031" s="477"/>
      <c r="K4031" s="927"/>
      <c r="L4031" s="943"/>
      <c r="M4031" s="943"/>
    </row>
    <row r="4032" spans="1:13" s="496" customFormat="1" ht="13.5" customHeight="1" x14ac:dyDescent="0.25">
      <c r="A4032" s="927"/>
      <c r="B4032" s="972"/>
      <c r="C4032" s="946"/>
      <c r="D4032" s="1083"/>
      <c r="E4032" s="1086"/>
      <c r="F4032" s="510" t="s">
        <v>9789</v>
      </c>
      <c r="G4032" s="497">
        <v>1</v>
      </c>
      <c r="H4032" s="1070"/>
      <c r="I4032" s="477"/>
      <c r="J4032" s="477"/>
      <c r="K4032" s="927"/>
      <c r="L4032" s="943"/>
      <c r="M4032" s="943"/>
    </row>
    <row r="4033" spans="1:13" s="496" customFormat="1" ht="13.5" customHeight="1" x14ac:dyDescent="0.25">
      <c r="A4033" s="927"/>
      <c r="B4033" s="972"/>
      <c r="C4033" s="946"/>
      <c r="D4033" s="1083"/>
      <c r="E4033" s="1087"/>
      <c r="F4033" s="510" t="s">
        <v>9790</v>
      </c>
      <c r="G4033" s="497">
        <v>1</v>
      </c>
      <c r="H4033" s="1071"/>
      <c r="I4033" s="477"/>
      <c r="J4033" s="477"/>
      <c r="K4033" s="927"/>
      <c r="L4033" s="943"/>
      <c r="M4033" s="943"/>
    </row>
    <row r="4034" spans="1:13" s="496" customFormat="1" ht="27" customHeight="1" x14ac:dyDescent="0.25">
      <c r="A4034" s="927"/>
      <c r="B4034" s="972"/>
      <c r="C4034" s="946"/>
      <c r="D4034" s="1083" t="s">
        <v>9791</v>
      </c>
      <c r="E4034" s="1039" t="s">
        <v>9781</v>
      </c>
      <c r="F4034" s="518" t="s">
        <v>9792</v>
      </c>
      <c r="G4034" s="502">
        <v>1</v>
      </c>
      <c r="H4034" s="1099" t="s">
        <v>6682</v>
      </c>
      <c r="I4034" s="519"/>
      <c r="J4034" s="519"/>
      <c r="K4034" s="927"/>
      <c r="L4034" s="943"/>
      <c r="M4034" s="943"/>
    </row>
    <row r="4035" spans="1:13" s="496" customFormat="1" ht="30" customHeight="1" x14ac:dyDescent="0.25">
      <c r="A4035" s="927"/>
      <c r="B4035" s="972"/>
      <c r="C4035" s="946"/>
      <c r="D4035" s="1083"/>
      <c r="E4035" s="1041"/>
      <c r="F4035" s="518" t="s">
        <v>9793</v>
      </c>
      <c r="G4035" s="502">
        <v>1</v>
      </c>
      <c r="H4035" s="1099"/>
      <c r="I4035" s="519"/>
      <c r="J4035" s="519"/>
      <c r="K4035" s="927"/>
      <c r="L4035" s="943"/>
      <c r="M4035" s="943"/>
    </row>
    <row r="4036" spans="1:13" s="496" customFormat="1" ht="13.5" customHeight="1" x14ac:dyDescent="0.25">
      <c r="A4036" s="927"/>
      <c r="B4036" s="972"/>
      <c r="C4036" s="946"/>
      <c r="D4036" s="1083" t="s">
        <v>9791</v>
      </c>
      <c r="E4036" s="1039" t="s">
        <v>9781</v>
      </c>
      <c r="F4036" s="518" t="s">
        <v>9794</v>
      </c>
      <c r="G4036" s="497">
        <v>1</v>
      </c>
      <c r="H4036" s="1083" t="s">
        <v>6682</v>
      </c>
      <c r="I4036" s="519"/>
      <c r="J4036" s="519"/>
      <c r="K4036" s="927"/>
      <c r="L4036" s="943"/>
      <c r="M4036" s="943"/>
    </row>
    <row r="4037" spans="1:13" s="496" customFormat="1" ht="13.5" customHeight="1" x14ac:dyDescent="0.25">
      <c r="A4037" s="927"/>
      <c r="B4037" s="972"/>
      <c r="C4037" s="946"/>
      <c r="D4037" s="1083"/>
      <c r="E4037" s="1039"/>
      <c r="F4037" s="518" t="s">
        <v>9795</v>
      </c>
      <c r="G4037" s="497">
        <v>1</v>
      </c>
      <c r="H4037" s="1083"/>
      <c r="I4037" s="519"/>
      <c r="J4037" s="519"/>
      <c r="K4037" s="927"/>
      <c r="L4037" s="943"/>
      <c r="M4037" s="943"/>
    </row>
    <row r="4038" spans="1:13" s="496" customFormat="1" ht="13.5" customHeight="1" x14ac:dyDescent="0.25">
      <c r="A4038" s="927"/>
      <c r="B4038" s="972"/>
      <c r="C4038" s="946"/>
      <c r="D4038" s="1083"/>
      <c r="E4038" s="1039"/>
      <c r="F4038" s="518" t="s">
        <v>9796</v>
      </c>
      <c r="G4038" s="497">
        <v>1</v>
      </c>
      <c r="H4038" s="1083"/>
      <c r="I4038" s="519"/>
      <c r="J4038" s="519"/>
      <c r="K4038" s="927"/>
      <c r="L4038" s="943"/>
      <c r="M4038" s="943"/>
    </row>
    <row r="4039" spans="1:13" s="496" customFormat="1" ht="13.5" customHeight="1" x14ac:dyDescent="0.25">
      <c r="A4039" s="927"/>
      <c r="B4039" s="971"/>
      <c r="C4039" s="946"/>
      <c r="D4039" s="1083"/>
      <c r="E4039" s="1041"/>
      <c r="F4039" s="518" t="s">
        <v>9797</v>
      </c>
      <c r="G4039" s="497">
        <v>1</v>
      </c>
      <c r="H4039" s="1083"/>
      <c r="I4039" s="519"/>
      <c r="J4039" s="519"/>
      <c r="K4039" s="927"/>
      <c r="L4039" s="943"/>
      <c r="M4039" s="943"/>
    </row>
    <row r="4040" spans="1:13" s="496" customFormat="1" ht="13.5" customHeight="1" x14ac:dyDescent="0.25">
      <c r="A4040" s="927" t="s">
        <v>9838</v>
      </c>
      <c r="B4040" s="1074" t="s">
        <v>715</v>
      </c>
      <c r="C4040" s="946" t="s">
        <v>7923</v>
      </c>
      <c r="D4040" s="1083" t="s">
        <v>9531</v>
      </c>
      <c r="E4040" s="1082" t="s">
        <v>9781</v>
      </c>
      <c r="F4040" s="518" t="s">
        <v>9798</v>
      </c>
      <c r="G4040" s="502">
        <v>66</v>
      </c>
      <c r="H4040" s="1099" t="s">
        <v>6682</v>
      </c>
      <c r="I4040" s="477"/>
      <c r="J4040" s="477"/>
      <c r="K4040" s="927"/>
      <c r="L4040" s="943"/>
      <c r="M4040" s="943"/>
    </row>
    <row r="4041" spans="1:13" s="496" customFormat="1" ht="13.5" customHeight="1" x14ac:dyDescent="0.25">
      <c r="A4041" s="927"/>
      <c r="B4041" s="1074"/>
      <c r="C4041" s="946"/>
      <c r="D4041" s="1083"/>
      <c r="E4041" s="1029"/>
      <c r="F4041" s="518" t="s">
        <v>9799</v>
      </c>
      <c r="G4041" s="502">
        <v>14</v>
      </c>
      <c r="H4041" s="1099"/>
      <c r="I4041" s="477"/>
      <c r="J4041" s="477"/>
      <c r="K4041" s="927"/>
      <c r="L4041" s="943"/>
      <c r="M4041" s="943"/>
    </row>
    <row r="4042" spans="1:13" s="496" customFormat="1" ht="13.5" customHeight="1" x14ac:dyDescent="0.25">
      <c r="A4042" s="927"/>
      <c r="B4042" s="1074"/>
      <c r="C4042" s="946"/>
      <c r="D4042" s="1083"/>
      <c r="E4042" s="1029"/>
      <c r="F4042" s="518" t="s">
        <v>9800</v>
      </c>
      <c r="G4042" s="502">
        <v>16</v>
      </c>
      <c r="H4042" s="1099"/>
      <c r="I4042" s="477"/>
      <c r="J4042" s="477"/>
      <c r="K4042" s="927"/>
      <c r="L4042" s="943"/>
      <c r="M4042" s="943"/>
    </row>
    <row r="4043" spans="1:13" s="496" customFormat="1" ht="13.5" customHeight="1" x14ac:dyDescent="0.25">
      <c r="A4043" s="927"/>
      <c r="B4043" s="1074"/>
      <c r="C4043" s="946"/>
      <c r="D4043" s="1083"/>
      <c r="E4043" s="1030"/>
      <c r="F4043" s="518" t="s">
        <v>9801</v>
      </c>
      <c r="G4043" s="502">
        <v>16</v>
      </c>
      <c r="H4043" s="1099"/>
      <c r="I4043" s="477"/>
      <c r="J4043" s="477"/>
      <c r="K4043" s="927"/>
      <c r="L4043" s="943"/>
      <c r="M4043" s="943"/>
    </row>
    <row r="4044" spans="1:13" s="496" customFormat="1" ht="13.5" customHeight="1" x14ac:dyDescent="0.25">
      <c r="A4044" s="927" t="s">
        <v>9839</v>
      </c>
      <c r="B4044" s="1098" t="s">
        <v>9802</v>
      </c>
      <c r="C4044" s="946" t="s">
        <v>7923</v>
      </c>
      <c r="D4044" s="1077" t="s">
        <v>4742</v>
      </c>
      <c r="E4044" s="1082" t="s">
        <v>9781</v>
      </c>
      <c r="F4044" s="529" t="s">
        <v>9803</v>
      </c>
      <c r="G4044" s="530">
        <v>425</v>
      </c>
      <c r="H4044" s="1049" t="s">
        <v>6682</v>
      </c>
      <c r="I4044" s="531"/>
      <c r="J4044" s="531"/>
      <c r="K4044" s="927"/>
      <c r="L4044" s="943"/>
      <c r="M4044" s="943"/>
    </row>
    <row r="4045" spans="1:13" s="496" customFormat="1" ht="13.5" customHeight="1" x14ac:dyDescent="0.25">
      <c r="A4045" s="927"/>
      <c r="B4045" s="1093"/>
      <c r="C4045" s="946"/>
      <c r="D4045" s="1077"/>
      <c r="E4045" s="1035"/>
      <c r="F4045" s="529" t="s">
        <v>9804</v>
      </c>
      <c r="G4045" s="530">
        <v>610</v>
      </c>
      <c r="H4045" s="1049"/>
      <c r="I4045" s="531"/>
      <c r="J4045" s="531"/>
      <c r="K4045" s="927"/>
      <c r="L4045" s="943"/>
      <c r="M4045" s="943"/>
    </row>
    <row r="4046" spans="1:13" s="496" customFormat="1" ht="13.5" customHeight="1" x14ac:dyDescent="0.25">
      <c r="A4046" s="927"/>
      <c r="B4046" s="1093"/>
      <c r="C4046" s="946"/>
      <c r="D4046" s="1077"/>
      <c r="E4046" s="1035"/>
      <c r="F4046" s="529" t="s">
        <v>9805</v>
      </c>
      <c r="G4046" s="530">
        <v>46</v>
      </c>
      <c r="H4046" s="1049"/>
      <c r="I4046" s="531"/>
      <c r="J4046" s="531"/>
      <c r="K4046" s="927"/>
      <c r="L4046" s="943"/>
      <c r="M4046" s="943"/>
    </row>
    <row r="4047" spans="1:13" s="496" customFormat="1" ht="13.5" customHeight="1" x14ac:dyDescent="0.25">
      <c r="A4047" s="927"/>
      <c r="B4047" s="1093"/>
      <c r="C4047" s="946"/>
      <c r="D4047" s="1050"/>
      <c r="E4047" s="1036"/>
      <c r="F4047" s="529" t="s">
        <v>9806</v>
      </c>
      <c r="G4047" s="530">
        <v>13</v>
      </c>
      <c r="H4047" s="1049"/>
      <c r="I4047" s="531"/>
      <c r="J4047" s="531"/>
      <c r="K4047" s="927"/>
      <c r="L4047" s="943"/>
      <c r="M4047" s="943"/>
    </row>
    <row r="4048" spans="1:13" s="496" customFormat="1" ht="13.5" customHeight="1" x14ac:dyDescent="0.25">
      <c r="A4048" s="927"/>
      <c r="B4048" s="1093"/>
      <c r="C4048" s="946"/>
      <c r="D4048" s="1077" t="s">
        <v>1896</v>
      </c>
      <c r="E4048" s="1082" t="s">
        <v>9781</v>
      </c>
      <c r="F4048" s="510" t="s">
        <v>9807</v>
      </c>
      <c r="G4048" s="497">
        <v>159</v>
      </c>
      <c r="H4048" s="1048" t="s">
        <v>6682</v>
      </c>
      <c r="I4048" s="536"/>
      <c r="J4048" s="477"/>
      <c r="K4048" s="927"/>
      <c r="L4048" s="943"/>
      <c r="M4048" s="943"/>
    </row>
    <row r="4049" spans="1:13" s="496" customFormat="1" ht="13.5" customHeight="1" x14ac:dyDescent="0.25">
      <c r="A4049" s="927"/>
      <c r="B4049" s="1093"/>
      <c r="C4049" s="946"/>
      <c r="D4049" s="1077"/>
      <c r="E4049" s="1035"/>
      <c r="F4049" s="510" t="s">
        <v>9808</v>
      </c>
      <c r="G4049" s="497">
        <v>4</v>
      </c>
      <c r="H4049" s="1049"/>
      <c r="I4049" s="536"/>
      <c r="J4049" s="477"/>
      <c r="K4049" s="927"/>
      <c r="L4049" s="943"/>
      <c r="M4049" s="943"/>
    </row>
    <row r="4050" spans="1:13" s="496" customFormat="1" ht="13.5" customHeight="1" x14ac:dyDescent="0.25">
      <c r="A4050" s="927"/>
      <c r="B4050" s="1093"/>
      <c r="C4050" s="946"/>
      <c r="D4050" s="1077"/>
      <c r="E4050" s="1035"/>
      <c r="F4050" s="510" t="s">
        <v>9809</v>
      </c>
      <c r="G4050" s="497">
        <v>1</v>
      </c>
      <c r="H4050" s="1049"/>
      <c r="I4050" s="536"/>
      <c r="J4050" s="477"/>
      <c r="K4050" s="927"/>
      <c r="L4050" s="943"/>
      <c r="M4050" s="943"/>
    </row>
    <row r="4051" spans="1:13" s="496" customFormat="1" ht="13.5" customHeight="1" x14ac:dyDescent="0.25">
      <c r="A4051" s="927"/>
      <c r="B4051" s="1094"/>
      <c r="C4051" s="946"/>
      <c r="D4051" s="1050"/>
      <c r="E4051" s="1036"/>
      <c r="F4051" s="510" t="s">
        <v>9810</v>
      </c>
      <c r="G4051" s="497">
        <v>1</v>
      </c>
      <c r="H4051" s="1108"/>
      <c r="I4051" s="536"/>
      <c r="J4051" s="477"/>
      <c r="K4051" s="927"/>
      <c r="L4051" s="943"/>
      <c r="M4051" s="943"/>
    </row>
    <row r="4052" spans="1:13" s="496" customFormat="1" ht="13.5" customHeight="1" x14ac:dyDescent="0.25">
      <c r="A4052" s="927" t="s">
        <v>9840</v>
      </c>
      <c r="B4052" s="1093" t="s">
        <v>9811</v>
      </c>
      <c r="C4052" s="946" t="s">
        <v>7923</v>
      </c>
      <c r="D4052" s="1077" t="s">
        <v>9841</v>
      </c>
      <c r="E4052" s="1082" t="s">
        <v>9781</v>
      </c>
      <c r="F4052" s="517" t="s">
        <v>9812</v>
      </c>
      <c r="G4052" s="497">
        <v>16</v>
      </c>
      <c r="H4052" s="1048" t="s">
        <v>6682</v>
      </c>
      <c r="I4052" s="537"/>
      <c r="J4052" s="534"/>
      <c r="K4052" s="927"/>
      <c r="L4052" s="943"/>
      <c r="M4052" s="943"/>
    </row>
    <row r="4053" spans="1:13" s="496" customFormat="1" ht="13.5" customHeight="1" x14ac:dyDescent="0.25">
      <c r="A4053" s="927"/>
      <c r="B4053" s="1093"/>
      <c r="C4053" s="946"/>
      <c r="D4053" s="1077"/>
      <c r="E4053" s="1035"/>
      <c r="F4053" s="517" t="s">
        <v>9813</v>
      </c>
      <c r="G4053" s="497">
        <v>1</v>
      </c>
      <c r="H4053" s="1049"/>
      <c r="I4053" s="537"/>
      <c r="J4053" s="534"/>
      <c r="K4053" s="927"/>
      <c r="L4053" s="943"/>
      <c r="M4053" s="943"/>
    </row>
    <row r="4054" spans="1:13" s="496" customFormat="1" ht="13.5" customHeight="1" x14ac:dyDescent="0.25">
      <c r="A4054" s="927"/>
      <c r="B4054" s="1093"/>
      <c r="C4054" s="946"/>
      <c r="D4054" s="1077"/>
      <c r="E4054" s="1035"/>
      <c r="F4054" s="517" t="s">
        <v>9814</v>
      </c>
      <c r="G4054" s="497">
        <v>30</v>
      </c>
      <c r="H4054" s="1049"/>
      <c r="I4054" s="537"/>
      <c r="J4054" s="534"/>
      <c r="K4054" s="927"/>
      <c r="L4054" s="943"/>
      <c r="M4054" s="943"/>
    </row>
    <row r="4055" spans="1:13" s="496" customFormat="1" ht="13.5" customHeight="1" x14ac:dyDescent="0.25">
      <c r="A4055" s="927"/>
      <c r="B4055" s="1093"/>
      <c r="C4055" s="946"/>
      <c r="D4055" s="1077"/>
      <c r="E4055" s="1035"/>
      <c r="F4055" s="517" t="s">
        <v>9815</v>
      </c>
      <c r="G4055" s="497">
        <v>1</v>
      </c>
      <c r="H4055" s="1049"/>
      <c r="I4055" s="537"/>
      <c r="J4055" s="534"/>
      <c r="K4055" s="927"/>
      <c r="L4055" s="943"/>
      <c r="M4055" s="943"/>
    </row>
    <row r="4056" spans="1:13" s="496" customFormat="1" ht="13.5" customHeight="1" x14ac:dyDescent="0.25">
      <c r="A4056" s="927"/>
      <c r="B4056" s="1093"/>
      <c r="C4056" s="946"/>
      <c r="D4056" s="1077"/>
      <c r="E4056" s="1035"/>
      <c r="F4056" s="517" t="s">
        <v>9738</v>
      </c>
      <c r="G4056" s="497">
        <v>1</v>
      </c>
      <c r="H4056" s="1049"/>
      <c r="I4056" s="537"/>
      <c r="J4056" s="534"/>
      <c r="K4056" s="927"/>
      <c r="L4056" s="943"/>
      <c r="M4056" s="943"/>
    </row>
    <row r="4057" spans="1:13" s="496" customFormat="1" ht="13.5" customHeight="1" x14ac:dyDescent="0.25">
      <c r="A4057" s="927"/>
      <c r="B4057" s="1093"/>
      <c r="C4057" s="946"/>
      <c r="D4057" s="1077"/>
      <c r="E4057" s="1035"/>
      <c r="F4057" s="517" t="s">
        <v>9816</v>
      </c>
      <c r="G4057" s="497">
        <v>1</v>
      </c>
      <c r="H4057" s="1049"/>
      <c r="I4057" s="537"/>
      <c r="J4057" s="534"/>
      <c r="K4057" s="927"/>
      <c r="L4057" s="943"/>
      <c r="M4057" s="943"/>
    </row>
    <row r="4058" spans="1:13" s="496" customFormat="1" ht="13.5" customHeight="1" x14ac:dyDescent="0.25">
      <c r="A4058" s="927"/>
      <c r="B4058" s="1093"/>
      <c r="C4058" s="946"/>
      <c r="D4058" s="1050"/>
      <c r="E4058" s="1030"/>
      <c r="F4058" s="517" t="s">
        <v>9757</v>
      </c>
      <c r="G4058" s="497">
        <v>2010</v>
      </c>
      <c r="H4058" s="1108"/>
      <c r="I4058" s="537"/>
      <c r="J4058" s="534"/>
      <c r="K4058" s="927"/>
      <c r="L4058" s="943"/>
      <c r="M4058" s="943"/>
    </row>
    <row r="4059" spans="1:13" s="514" customFormat="1" ht="15" customHeight="1" x14ac:dyDescent="0.25">
      <c r="A4059" s="927" t="s">
        <v>9842</v>
      </c>
      <c r="B4059" s="1116" t="s">
        <v>9817</v>
      </c>
      <c r="C4059" s="946" t="s">
        <v>7923</v>
      </c>
      <c r="D4059" s="1119" t="s">
        <v>9817</v>
      </c>
      <c r="E4059" s="927" t="s">
        <v>9781</v>
      </c>
      <c r="F4059" s="524" t="s">
        <v>9818</v>
      </c>
      <c r="G4059" s="497">
        <v>245</v>
      </c>
      <c r="H4059" s="1102" t="s">
        <v>6682</v>
      </c>
      <c r="I4059" s="532"/>
      <c r="J4059" s="532"/>
      <c r="K4059" s="927"/>
      <c r="L4059" s="943"/>
      <c r="M4059" s="943"/>
    </row>
    <row r="4060" spans="1:13" s="514" customFormat="1" ht="18" customHeight="1" x14ac:dyDescent="0.25">
      <c r="A4060" s="927"/>
      <c r="B4060" s="1117"/>
      <c r="C4060" s="946"/>
      <c r="D4060" s="1120"/>
      <c r="E4060" s="1033"/>
      <c r="F4060" s="13" t="s">
        <v>9819</v>
      </c>
      <c r="G4060" s="497">
        <v>1</v>
      </c>
      <c r="H4060" s="1105"/>
      <c r="I4060" s="532"/>
      <c r="J4060" s="532"/>
      <c r="K4060" s="927"/>
      <c r="L4060" s="943"/>
      <c r="M4060" s="943"/>
    </row>
    <row r="4061" spans="1:13" s="514" customFormat="1" ht="18" customHeight="1" x14ac:dyDescent="0.25">
      <c r="A4061" s="927"/>
      <c r="B4061" s="1118"/>
      <c r="C4061" s="946"/>
      <c r="D4061" s="1121"/>
      <c r="E4061" s="1033"/>
      <c r="F4061" s="13" t="s">
        <v>9820</v>
      </c>
      <c r="G4061" s="497">
        <v>1</v>
      </c>
      <c r="H4061" s="1105"/>
      <c r="I4061" s="532"/>
      <c r="J4061" s="532"/>
      <c r="K4061" s="927"/>
      <c r="L4061" s="943"/>
      <c r="M4061" s="943"/>
    </row>
    <row r="4062" spans="1:13" s="496" customFormat="1" ht="18" customHeight="1" x14ac:dyDescent="0.25">
      <c r="A4062" s="1014" t="s">
        <v>9843</v>
      </c>
      <c r="B4062" s="1122" t="s">
        <v>9821</v>
      </c>
      <c r="C4062" s="1123" t="s">
        <v>7923</v>
      </c>
      <c r="D4062" s="1124" t="s">
        <v>9822</v>
      </c>
      <c r="E4062" s="949" t="s">
        <v>9781</v>
      </c>
      <c r="F4062" s="524" t="s">
        <v>9823</v>
      </c>
      <c r="G4062" s="497">
        <v>1</v>
      </c>
      <c r="H4062" s="511" t="s">
        <v>6682</v>
      </c>
      <c r="I4062" s="477"/>
      <c r="J4062" s="477"/>
      <c r="K4062" s="1014"/>
      <c r="L4062" s="1028"/>
      <c r="M4062" s="1028"/>
    </row>
    <row r="4063" spans="1:13" s="496" customFormat="1" ht="18" customHeight="1" x14ac:dyDescent="0.25">
      <c r="A4063" s="1014"/>
      <c r="B4063" s="1122"/>
      <c r="C4063" s="1123"/>
      <c r="D4063" s="1124"/>
      <c r="E4063" s="960"/>
      <c r="F4063" s="524" t="s">
        <v>9824</v>
      </c>
      <c r="G4063" s="497">
        <v>5</v>
      </c>
      <c r="H4063" s="511" t="s">
        <v>6684</v>
      </c>
      <c r="I4063" s="477"/>
      <c r="J4063" s="477"/>
      <c r="K4063" s="1014"/>
      <c r="L4063" s="1028"/>
      <c r="M4063" s="1028"/>
    </row>
    <row r="4064" spans="1:13" s="496" customFormat="1" ht="18" customHeight="1" x14ac:dyDescent="0.25">
      <c r="A4064" s="1014"/>
      <c r="B4064" s="1122"/>
      <c r="C4064" s="1123"/>
      <c r="D4064" s="1124"/>
      <c r="E4064" s="960"/>
      <c r="F4064" s="524" t="s">
        <v>9825</v>
      </c>
      <c r="G4064" s="497">
        <v>5</v>
      </c>
      <c r="H4064" s="511" t="s">
        <v>6684</v>
      </c>
      <c r="I4064" s="477"/>
      <c r="J4064" s="477"/>
      <c r="K4064" s="1014"/>
      <c r="L4064" s="1028"/>
      <c r="M4064" s="1028"/>
    </row>
    <row r="4065" spans="1:13" s="496" customFormat="1" ht="18" customHeight="1" x14ac:dyDescent="0.25">
      <c r="A4065" s="1014"/>
      <c r="B4065" s="1122"/>
      <c r="C4065" s="1123"/>
      <c r="D4065" s="1124"/>
      <c r="E4065" s="960"/>
      <c r="F4065" s="524" t="s">
        <v>9826</v>
      </c>
      <c r="G4065" s="497">
        <v>220</v>
      </c>
      <c r="H4065" s="511" t="s">
        <v>6684</v>
      </c>
      <c r="I4065" s="477"/>
      <c r="J4065" s="477"/>
      <c r="K4065" s="1014"/>
      <c r="L4065" s="1028"/>
      <c r="M4065" s="1028"/>
    </row>
    <row r="4066" spans="1:13" s="496" customFormat="1" ht="18" customHeight="1" x14ac:dyDescent="0.25">
      <c r="A4066" s="1014"/>
      <c r="B4066" s="1122"/>
      <c r="C4066" s="1123"/>
      <c r="D4066" s="1124"/>
      <c r="E4066" s="960"/>
      <c r="F4066" s="524" t="s">
        <v>9827</v>
      </c>
      <c r="G4066" s="497">
        <v>505</v>
      </c>
      <c r="H4066" s="511" t="s">
        <v>7965</v>
      </c>
      <c r="I4066" s="477"/>
      <c r="J4066" s="477"/>
      <c r="K4066" s="1014"/>
      <c r="L4066" s="1028"/>
      <c r="M4066" s="1028"/>
    </row>
    <row r="4067" spans="1:13" s="496" customFormat="1" ht="18" customHeight="1" x14ac:dyDescent="0.25">
      <c r="A4067" s="1014"/>
      <c r="B4067" s="1122"/>
      <c r="C4067" s="1123"/>
      <c r="D4067" s="1124"/>
      <c r="E4067" s="960"/>
      <c r="F4067" s="524" t="s">
        <v>9828</v>
      </c>
      <c r="G4067" s="497">
        <v>1</v>
      </c>
      <c r="H4067" s="511" t="s">
        <v>6682</v>
      </c>
      <c r="I4067" s="477"/>
      <c r="J4067" s="477"/>
      <c r="K4067" s="1014"/>
      <c r="L4067" s="1028"/>
      <c r="M4067" s="1028"/>
    </row>
    <row r="4068" spans="1:13" s="496" customFormat="1" ht="18" customHeight="1" x14ac:dyDescent="0.25">
      <c r="A4068" s="1014"/>
      <c r="B4068" s="1122"/>
      <c r="C4068" s="1123"/>
      <c r="D4068" s="1124"/>
      <c r="E4068" s="960"/>
      <c r="F4068" s="524" t="s">
        <v>9829</v>
      </c>
      <c r="G4068" s="497">
        <v>2</v>
      </c>
      <c r="H4068" s="511" t="s">
        <v>6684</v>
      </c>
      <c r="I4068" s="477"/>
      <c r="J4068" s="477"/>
      <c r="K4068" s="1014"/>
      <c r="L4068" s="1028"/>
      <c r="M4068" s="1028"/>
    </row>
    <row r="4069" spans="1:13" s="496" customFormat="1" ht="18" customHeight="1" x14ac:dyDescent="0.25">
      <c r="A4069" s="1014"/>
      <c r="B4069" s="1122"/>
      <c r="C4069" s="1123"/>
      <c r="D4069" s="1124"/>
      <c r="E4069" s="960"/>
      <c r="F4069" s="524" t="s">
        <v>9830</v>
      </c>
      <c r="G4069" s="497">
        <v>1</v>
      </c>
      <c r="H4069" s="511" t="s">
        <v>6684</v>
      </c>
      <c r="I4069" s="477"/>
      <c r="J4069" s="477"/>
      <c r="K4069" s="1014"/>
      <c r="L4069" s="1028"/>
      <c r="M4069" s="1028"/>
    </row>
    <row r="4070" spans="1:13" s="496" customFormat="1" ht="18" customHeight="1" x14ac:dyDescent="0.25">
      <c r="A4070" s="1014"/>
      <c r="B4070" s="1122"/>
      <c r="C4070" s="1123"/>
      <c r="D4070" s="1124"/>
      <c r="E4070" s="960"/>
      <c r="F4070" s="524" t="s">
        <v>9831</v>
      </c>
      <c r="G4070" s="497">
        <v>4</v>
      </c>
      <c r="H4070" s="511" t="s">
        <v>6684</v>
      </c>
      <c r="I4070" s="477"/>
      <c r="J4070" s="477"/>
      <c r="K4070" s="1014"/>
      <c r="L4070" s="1028"/>
      <c r="M4070" s="1028"/>
    </row>
    <row r="4071" spans="1:13" s="496" customFormat="1" ht="18" customHeight="1" x14ac:dyDescent="0.25">
      <c r="A4071" s="1014"/>
      <c r="B4071" s="1122"/>
      <c r="C4071" s="1123"/>
      <c r="D4071" s="1124"/>
      <c r="E4071" s="960"/>
      <c r="F4071" s="524" t="s">
        <v>9832</v>
      </c>
      <c r="G4071" s="497">
        <v>24</v>
      </c>
      <c r="H4071" s="511" t="s">
        <v>7965</v>
      </c>
      <c r="I4071" s="477"/>
      <c r="J4071" s="477"/>
      <c r="K4071" s="1014"/>
      <c r="L4071" s="1028"/>
      <c r="M4071" s="1028"/>
    </row>
    <row r="4072" spans="1:13" s="496" customFormat="1" ht="18" customHeight="1" x14ac:dyDescent="0.25">
      <c r="A4072" s="1014"/>
      <c r="B4072" s="1122"/>
      <c r="C4072" s="1123"/>
      <c r="D4072" s="1124"/>
      <c r="E4072" s="960"/>
      <c r="F4072" s="524" t="s">
        <v>9833</v>
      </c>
      <c r="G4072" s="497">
        <v>12</v>
      </c>
      <c r="H4072" s="511" t="s">
        <v>7965</v>
      </c>
      <c r="I4072" s="477"/>
      <c r="J4072" s="477"/>
      <c r="K4072" s="1014"/>
      <c r="L4072" s="1028"/>
      <c r="M4072" s="1028"/>
    </row>
    <row r="4073" spans="1:13" s="496" customFormat="1" ht="18" customHeight="1" x14ac:dyDescent="0.25">
      <c r="A4073" s="1014"/>
      <c r="B4073" s="1122"/>
      <c r="C4073" s="1123"/>
      <c r="D4073" s="1124"/>
      <c r="E4073" s="960"/>
      <c r="F4073" s="524" t="s">
        <v>9834</v>
      </c>
      <c r="G4073" s="497">
        <v>456</v>
      </c>
      <c r="H4073" s="511" t="s">
        <v>7965</v>
      </c>
      <c r="I4073" s="477"/>
      <c r="J4073" s="477"/>
      <c r="K4073" s="1014"/>
      <c r="L4073" s="1028"/>
      <c r="M4073" s="1028"/>
    </row>
    <row r="4074" spans="1:13" s="496" customFormat="1" ht="18" customHeight="1" x14ac:dyDescent="0.25">
      <c r="A4074" s="1014"/>
      <c r="B4074" s="1122"/>
      <c r="C4074" s="1123"/>
      <c r="D4074" s="1124"/>
      <c r="E4074" s="950"/>
      <c r="F4074" s="524" t="s">
        <v>9835</v>
      </c>
      <c r="G4074" s="497">
        <v>1</v>
      </c>
      <c r="H4074" s="511" t="s">
        <v>9215</v>
      </c>
      <c r="I4074" s="477"/>
      <c r="J4074" s="477"/>
      <c r="K4074" s="1014"/>
      <c r="L4074" s="1028"/>
      <c r="M4074" s="1028"/>
    </row>
    <row r="4075" spans="1:13" s="4" customFormat="1" ht="11.25" x14ac:dyDescent="0.25">
      <c r="A4075" s="949" t="s">
        <v>6288</v>
      </c>
      <c r="B4075" s="970" t="s">
        <v>1835</v>
      </c>
      <c r="C4075" s="1053" t="s">
        <v>5603</v>
      </c>
      <c r="D4075" s="949" t="s">
        <v>6786</v>
      </c>
      <c r="E4075" s="949" t="s">
        <v>5429</v>
      </c>
      <c r="F4075" s="12" t="s">
        <v>5519</v>
      </c>
      <c r="G4075" s="80">
        <v>7</v>
      </c>
      <c r="H4075" s="949" t="s">
        <v>6682</v>
      </c>
      <c r="I4075" s="15"/>
      <c r="J4075" s="13"/>
      <c r="K4075" s="970">
        <v>1</v>
      </c>
      <c r="L4075" s="941"/>
      <c r="M4075" s="941"/>
    </row>
    <row r="4076" spans="1:13" s="4" customFormat="1" ht="11.25" x14ac:dyDescent="0.25">
      <c r="A4076" s="960"/>
      <c r="B4076" s="972"/>
      <c r="C4076" s="1054"/>
      <c r="D4076" s="960"/>
      <c r="E4076" s="960"/>
      <c r="F4076" s="12" t="s">
        <v>5515</v>
      </c>
      <c r="G4076" s="80">
        <v>1</v>
      </c>
      <c r="H4076" s="960"/>
      <c r="I4076" s="15"/>
      <c r="J4076" s="13"/>
      <c r="K4076" s="972"/>
      <c r="L4076" s="944"/>
      <c r="M4076" s="944"/>
    </row>
    <row r="4077" spans="1:13" s="4" customFormat="1" ht="11.25" x14ac:dyDescent="0.25">
      <c r="A4077" s="960"/>
      <c r="B4077" s="972"/>
      <c r="C4077" s="1054"/>
      <c r="D4077" s="960"/>
      <c r="E4077" s="960"/>
      <c r="F4077" s="12" t="s">
        <v>5516</v>
      </c>
      <c r="G4077" s="159">
        <v>10</v>
      </c>
      <c r="H4077" s="960"/>
      <c r="I4077" s="12"/>
      <c r="J4077" s="13"/>
      <c r="K4077" s="972"/>
      <c r="L4077" s="944"/>
      <c r="M4077" s="944"/>
    </row>
    <row r="4078" spans="1:13" s="3" customFormat="1" ht="11.25" x14ac:dyDescent="0.25">
      <c r="A4078" s="960"/>
      <c r="B4078" s="972"/>
      <c r="C4078" s="1054"/>
      <c r="D4078" s="960"/>
      <c r="E4078" s="960"/>
      <c r="F4078" s="12" t="s">
        <v>5517</v>
      </c>
      <c r="G4078" s="80">
        <v>10</v>
      </c>
      <c r="H4078" s="960"/>
      <c r="I4078" s="15"/>
      <c r="J4078" s="17"/>
      <c r="K4078" s="972"/>
      <c r="L4078" s="944"/>
      <c r="M4078" s="944"/>
    </row>
    <row r="4079" spans="1:13" s="3" customFormat="1" ht="11.25" x14ac:dyDescent="0.25">
      <c r="A4079" s="960"/>
      <c r="B4079" s="972"/>
      <c r="C4079" s="1054"/>
      <c r="D4079" s="960"/>
      <c r="E4079" s="960"/>
      <c r="F4079" s="12" t="s">
        <v>5518</v>
      </c>
      <c r="G4079" s="80">
        <v>1</v>
      </c>
      <c r="H4079" s="960"/>
      <c r="I4079" s="15"/>
      <c r="J4079" s="17"/>
      <c r="K4079" s="972"/>
      <c r="L4079" s="944"/>
      <c r="M4079" s="944"/>
    </row>
    <row r="4080" spans="1:13" s="3" customFormat="1" ht="22.5" x14ac:dyDescent="0.25">
      <c r="A4080" s="386" t="s">
        <v>7572</v>
      </c>
      <c r="B4080" s="391" t="s">
        <v>1835</v>
      </c>
      <c r="C4080" s="543" t="s">
        <v>5603</v>
      </c>
      <c r="D4080" s="386" t="s">
        <v>7153</v>
      </c>
      <c r="E4080" s="386" t="s">
        <v>5088</v>
      </c>
      <c r="F4080" s="12" t="s">
        <v>5542</v>
      </c>
      <c r="G4080" s="80">
        <v>1</v>
      </c>
      <c r="H4080" s="386" t="s">
        <v>6682</v>
      </c>
      <c r="I4080" s="15"/>
      <c r="J4080" s="17"/>
      <c r="K4080" s="391">
        <v>1</v>
      </c>
      <c r="L4080" s="834"/>
      <c r="M4080" s="834"/>
    </row>
    <row r="4081" spans="1:13" s="3" customFormat="1" ht="11.25" x14ac:dyDescent="0.25">
      <c r="A4081" s="949" t="s">
        <v>7573</v>
      </c>
      <c r="B4081" s="970" t="s">
        <v>1835</v>
      </c>
      <c r="C4081" s="1053" t="s">
        <v>5603</v>
      </c>
      <c r="D4081" s="949" t="s">
        <v>6787</v>
      </c>
      <c r="E4081" s="949" t="s">
        <v>5540</v>
      </c>
      <c r="F4081" s="12" t="s">
        <v>5537</v>
      </c>
      <c r="G4081" s="80">
        <v>4</v>
      </c>
      <c r="H4081" s="949" t="s">
        <v>6682</v>
      </c>
      <c r="I4081" s="15"/>
      <c r="J4081" s="17"/>
      <c r="K4081" s="970">
        <v>1</v>
      </c>
      <c r="L4081" s="941"/>
      <c r="M4081" s="941"/>
    </row>
    <row r="4082" spans="1:13" s="3" customFormat="1" ht="12" customHeight="1" x14ac:dyDescent="0.25">
      <c r="A4082" s="960"/>
      <c r="B4082" s="972"/>
      <c r="C4082" s="1054"/>
      <c r="D4082" s="960"/>
      <c r="E4082" s="960"/>
      <c r="F4082" s="12" t="s">
        <v>5538</v>
      </c>
      <c r="G4082" s="80">
        <v>4</v>
      </c>
      <c r="H4082" s="960"/>
      <c r="I4082" s="15"/>
      <c r="J4082" s="17"/>
      <c r="K4082" s="972"/>
      <c r="L4082" s="944"/>
      <c r="M4082" s="944"/>
    </row>
    <row r="4083" spans="1:13" s="3" customFormat="1" ht="26.25" customHeight="1" x14ac:dyDescent="0.25">
      <c r="A4083" s="240" t="s">
        <v>6289</v>
      </c>
      <c r="B4083" s="242" t="s">
        <v>4140</v>
      </c>
      <c r="C4083" s="543" t="s">
        <v>5603</v>
      </c>
      <c r="D4083" s="240" t="s">
        <v>6985</v>
      </c>
      <c r="E4083" s="240" t="s">
        <v>7158</v>
      </c>
      <c r="F4083" s="14" t="s">
        <v>5539</v>
      </c>
      <c r="G4083" s="80">
        <v>6</v>
      </c>
      <c r="H4083" s="360" t="s">
        <v>6682</v>
      </c>
      <c r="I4083" s="15"/>
      <c r="J4083" s="17"/>
      <c r="K4083" s="242">
        <v>1</v>
      </c>
      <c r="L4083" s="834"/>
      <c r="M4083" s="834"/>
    </row>
    <row r="4084" spans="1:13" s="3" customFormat="1" ht="11.25" x14ac:dyDescent="0.25">
      <c r="A4084" s="949" t="s">
        <v>6290</v>
      </c>
      <c r="B4084" s="970" t="s">
        <v>6727</v>
      </c>
      <c r="C4084" s="1053" t="s">
        <v>5603</v>
      </c>
      <c r="D4084" s="949" t="s">
        <v>4742</v>
      </c>
      <c r="E4084" s="949" t="s">
        <v>5429</v>
      </c>
      <c r="F4084" s="12" t="s">
        <v>5521</v>
      </c>
      <c r="G4084" s="80">
        <v>470</v>
      </c>
      <c r="H4084" s="949" t="s">
        <v>6682</v>
      </c>
      <c r="I4084" s="12" t="s">
        <v>1876</v>
      </c>
      <c r="J4084" s="13" t="s">
        <v>5525</v>
      </c>
      <c r="K4084" s="970">
        <v>1</v>
      </c>
      <c r="L4084" s="941"/>
      <c r="M4084" s="941"/>
    </row>
    <row r="4085" spans="1:13" s="3" customFormat="1" ht="11.25" x14ac:dyDescent="0.25">
      <c r="A4085" s="960"/>
      <c r="B4085" s="972"/>
      <c r="C4085" s="1054"/>
      <c r="D4085" s="960"/>
      <c r="E4085" s="960"/>
      <c r="F4085" s="12" t="s">
        <v>5520</v>
      </c>
      <c r="G4085" s="80">
        <v>334</v>
      </c>
      <c r="H4085" s="960"/>
      <c r="I4085" s="12" t="s">
        <v>1876</v>
      </c>
      <c r="J4085" s="13" t="s">
        <v>5526</v>
      </c>
      <c r="K4085" s="972"/>
      <c r="L4085" s="944"/>
      <c r="M4085" s="944"/>
    </row>
    <row r="4086" spans="1:13" ht="11.25" x14ac:dyDescent="0.25">
      <c r="A4086" s="960"/>
      <c r="B4086" s="972"/>
      <c r="C4086" s="1054"/>
      <c r="D4086" s="960"/>
      <c r="E4086" s="960"/>
      <c r="F4086" s="12" t="s">
        <v>5520</v>
      </c>
      <c r="G4086" s="80">
        <v>6</v>
      </c>
      <c r="H4086" s="960"/>
      <c r="I4086" s="10" t="s">
        <v>101</v>
      </c>
      <c r="J4086" s="48" t="s">
        <v>5527</v>
      </c>
      <c r="K4086" s="972"/>
      <c r="L4086" s="944"/>
      <c r="M4086" s="944"/>
    </row>
    <row r="4087" spans="1:13" ht="11.25" x14ac:dyDescent="0.25">
      <c r="A4087" s="960"/>
      <c r="B4087" s="972"/>
      <c r="C4087" s="1054"/>
      <c r="D4087" s="960"/>
      <c r="E4087" s="960"/>
      <c r="F4087" s="12" t="s">
        <v>5520</v>
      </c>
      <c r="G4087" s="80">
        <v>6</v>
      </c>
      <c r="H4087" s="960"/>
      <c r="I4087" s="10" t="s">
        <v>101</v>
      </c>
      <c r="J4087" s="48" t="s">
        <v>5527</v>
      </c>
      <c r="K4087" s="972"/>
      <c r="L4087" s="944"/>
      <c r="M4087" s="944"/>
    </row>
    <row r="4088" spans="1:13" ht="11.25" x14ac:dyDescent="0.25">
      <c r="A4088" s="960"/>
      <c r="B4088" s="972"/>
      <c r="C4088" s="1054"/>
      <c r="D4088" s="960"/>
      <c r="E4088" s="960"/>
      <c r="F4088" s="12" t="s">
        <v>5520</v>
      </c>
      <c r="G4088" s="80">
        <v>6</v>
      </c>
      <c r="H4088" s="960"/>
      <c r="I4088" s="10" t="s">
        <v>101</v>
      </c>
      <c r="J4088" s="48" t="s">
        <v>5527</v>
      </c>
      <c r="K4088" s="972"/>
      <c r="L4088" s="944"/>
      <c r="M4088" s="944"/>
    </row>
    <row r="4089" spans="1:13" ht="11.25" x14ac:dyDescent="0.25">
      <c r="A4089" s="960"/>
      <c r="B4089" s="972"/>
      <c r="C4089" s="1054"/>
      <c r="D4089" s="960"/>
      <c r="E4089" s="960"/>
      <c r="F4089" s="10" t="s">
        <v>5522</v>
      </c>
      <c r="G4089" s="80">
        <v>6</v>
      </c>
      <c r="H4089" s="960"/>
      <c r="I4089" s="10" t="s">
        <v>101</v>
      </c>
      <c r="J4089" s="48" t="s">
        <v>5527</v>
      </c>
      <c r="K4089" s="972"/>
      <c r="L4089" s="944"/>
      <c r="M4089" s="944"/>
    </row>
    <row r="4090" spans="1:13" ht="11.25" x14ac:dyDescent="0.25">
      <c r="A4090" s="960"/>
      <c r="B4090" s="972"/>
      <c r="C4090" s="1054"/>
      <c r="D4090" s="960"/>
      <c r="E4090" s="960"/>
      <c r="F4090" s="10" t="s">
        <v>5522</v>
      </c>
      <c r="G4090" s="80">
        <v>6</v>
      </c>
      <c r="H4090" s="960"/>
      <c r="I4090" s="10" t="s">
        <v>101</v>
      </c>
      <c r="J4090" s="48" t="s">
        <v>5527</v>
      </c>
      <c r="K4090" s="972"/>
      <c r="L4090" s="944"/>
      <c r="M4090" s="944"/>
    </row>
    <row r="4091" spans="1:13" ht="11.25" x14ac:dyDescent="0.25">
      <c r="A4091" s="960"/>
      <c r="B4091" s="972"/>
      <c r="C4091" s="1054"/>
      <c r="D4091" s="960"/>
      <c r="E4091" s="960"/>
      <c r="F4091" s="10" t="s">
        <v>5522</v>
      </c>
      <c r="G4091" s="80">
        <v>5</v>
      </c>
      <c r="H4091" s="960"/>
      <c r="I4091" s="10" t="s">
        <v>101</v>
      </c>
      <c r="J4091" s="48" t="s">
        <v>5527</v>
      </c>
      <c r="K4091" s="972"/>
      <c r="L4091" s="944"/>
      <c r="M4091" s="944"/>
    </row>
    <row r="4092" spans="1:13" ht="11.25" x14ac:dyDescent="0.25">
      <c r="A4092" s="960"/>
      <c r="B4092" s="972"/>
      <c r="C4092" s="1054"/>
      <c r="D4092" s="960"/>
      <c r="E4092" s="960"/>
      <c r="F4092" s="10" t="s">
        <v>5522</v>
      </c>
      <c r="G4092" s="80">
        <v>5</v>
      </c>
      <c r="H4092" s="960"/>
      <c r="I4092" s="10" t="s">
        <v>101</v>
      </c>
      <c r="J4092" s="48" t="s">
        <v>5528</v>
      </c>
      <c r="K4092" s="972"/>
      <c r="L4092" s="944"/>
      <c r="M4092" s="944"/>
    </row>
    <row r="4093" spans="1:13" ht="11.25" x14ac:dyDescent="0.25">
      <c r="A4093" s="960"/>
      <c r="B4093" s="972"/>
      <c r="C4093" s="1054"/>
      <c r="D4093" s="960"/>
      <c r="E4093" s="960"/>
      <c r="F4093" s="10" t="s">
        <v>5523</v>
      </c>
      <c r="G4093" s="80">
        <v>1</v>
      </c>
      <c r="H4093" s="960"/>
      <c r="I4093" s="10" t="s">
        <v>101</v>
      </c>
      <c r="J4093" s="48" t="s">
        <v>5528</v>
      </c>
      <c r="K4093" s="972"/>
      <c r="L4093" s="944"/>
      <c r="M4093" s="944"/>
    </row>
    <row r="4094" spans="1:13" ht="11.25" x14ac:dyDescent="0.25">
      <c r="A4094" s="950"/>
      <c r="B4094" s="971"/>
      <c r="C4094" s="1055"/>
      <c r="D4094" s="950"/>
      <c r="E4094" s="950"/>
      <c r="F4094" s="10" t="s">
        <v>5524</v>
      </c>
      <c r="G4094" s="80">
        <v>80</v>
      </c>
      <c r="H4094" s="950"/>
      <c r="I4094" s="10" t="s">
        <v>1876</v>
      </c>
      <c r="J4094" s="48" t="s">
        <v>5529</v>
      </c>
      <c r="K4094" s="971"/>
      <c r="L4094" s="942"/>
      <c r="M4094" s="942"/>
    </row>
    <row r="4095" spans="1:13" ht="11.25" x14ac:dyDescent="0.25">
      <c r="A4095" s="949" t="s">
        <v>6291</v>
      </c>
      <c r="B4095" s="970" t="s">
        <v>6729</v>
      </c>
      <c r="C4095" s="1053" t="s">
        <v>5603</v>
      </c>
      <c r="D4095" s="949" t="s">
        <v>1908</v>
      </c>
      <c r="E4095" s="949" t="s">
        <v>5429</v>
      </c>
      <c r="F4095" s="10" t="s">
        <v>5530</v>
      </c>
      <c r="G4095" s="156">
        <v>1</v>
      </c>
      <c r="H4095" s="949" t="s">
        <v>6682</v>
      </c>
      <c r="I4095" s="10"/>
      <c r="J4095" s="48"/>
      <c r="K4095" s="970">
        <v>1</v>
      </c>
      <c r="L4095" s="941"/>
      <c r="M4095" s="941"/>
    </row>
    <row r="4096" spans="1:13" ht="11.25" x14ac:dyDescent="0.25">
      <c r="A4096" s="960"/>
      <c r="B4096" s="972"/>
      <c r="C4096" s="1054"/>
      <c r="D4096" s="960"/>
      <c r="E4096" s="960"/>
      <c r="F4096" s="10" t="s">
        <v>5531</v>
      </c>
      <c r="G4096" s="156">
        <v>7</v>
      </c>
      <c r="H4096" s="960"/>
      <c r="I4096" s="10"/>
      <c r="J4096" s="48"/>
      <c r="K4096" s="972"/>
      <c r="L4096" s="944"/>
      <c r="M4096" s="944"/>
    </row>
    <row r="4097" spans="1:13" ht="11.25" x14ac:dyDescent="0.25">
      <c r="A4097" s="960"/>
      <c r="B4097" s="972"/>
      <c r="C4097" s="1054"/>
      <c r="D4097" s="960"/>
      <c r="E4097" s="960"/>
      <c r="F4097" s="10" t="s">
        <v>112</v>
      </c>
      <c r="G4097" s="156">
        <v>7</v>
      </c>
      <c r="H4097" s="960"/>
      <c r="I4097" s="10"/>
      <c r="J4097" s="48"/>
      <c r="K4097" s="972"/>
      <c r="L4097" s="944"/>
      <c r="M4097" s="944"/>
    </row>
    <row r="4098" spans="1:13" ht="11.25" x14ac:dyDescent="0.25">
      <c r="A4098" s="960"/>
      <c r="B4098" s="972"/>
      <c r="C4098" s="1054"/>
      <c r="D4098" s="960"/>
      <c r="E4098" s="960"/>
      <c r="F4098" s="10" t="s">
        <v>117</v>
      </c>
      <c r="G4098" s="156">
        <v>7</v>
      </c>
      <c r="H4098" s="960"/>
      <c r="I4098" s="10"/>
      <c r="J4098" s="48"/>
      <c r="K4098" s="972"/>
      <c r="L4098" s="944"/>
      <c r="M4098" s="944"/>
    </row>
    <row r="4099" spans="1:13" ht="11.25" x14ac:dyDescent="0.25">
      <c r="A4099" s="960"/>
      <c r="B4099" s="972"/>
      <c r="C4099" s="1054"/>
      <c r="D4099" s="960"/>
      <c r="E4099" s="960"/>
      <c r="F4099" s="10" t="s">
        <v>5532</v>
      </c>
      <c r="G4099" s="156">
        <v>28</v>
      </c>
      <c r="H4099" s="960"/>
      <c r="I4099" s="10"/>
      <c r="J4099" s="48"/>
      <c r="K4099" s="972"/>
      <c r="L4099" s="944"/>
      <c r="M4099" s="944"/>
    </row>
    <row r="4100" spans="1:13" ht="11.25" x14ac:dyDescent="0.25">
      <c r="A4100" s="960"/>
      <c r="B4100" s="972"/>
      <c r="C4100" s="1054"/>
      <c r="D4100" s="960"/>
      <c r="E4100" s="960"/>
      <c r="F4100" s="10" t="s">
        <v>118</v>
      </c>
      <c r="G4100" s="156">
        <v>4</v>
      </c>
      <c r="H4100" s="960"/>
      <c r="I4100" s="10"/>
      <c r="J4100" s="48"/>
      <c r="K4100" s="972"/>
      <c r="L4100" s="944"/>
      <c r="M4100" s="944"/>
    </row>
    <row r="4101" spans="1:13" ht="11.25" x14ac:dyDescent="0.25">
      <c r="A4101" s="960"/>
      <c r="B4101" s="972"/>
      <c r="C4101" s="1054"/>
      <c r="D4101" s="960"/>
      <c r="E4101" s="960"/>
      <c r="F4101" s="10" t="s">
        <v>5533</v>
      </c>
      <c r="G4101" s="156">
        <v>4</v>
      </c>
      <c r="H4101" s="960"/>
      <c r="I4101" s="10"/>
      <c r="J4101" s="48"/>
      <c r="K4101" s="972"/>
      <c r="L4101" s="944"/>
      <c r="M4101" s="944"/>
    </row>
    <row r="4102" spans="1:13" ht="11.25" x14ac:dyDescent="0.25">
      <c r="A4102" s="960"/>
      <c r="B4102" s="972"/>
      <c r="C4102" s="1054"/>
      <c r="D4102" s="960"/>
      <c r="E4102" s="960"/>
      <c r="F4102" s="10" t="s">
        <v>5534</v>
      </c>
      <c r="G4102" s="156">
        <v>4</v>
      </c>
      <c r="H4102" s="960"/>
      <c r="I4102" s="10"/>
      <c r="J4102" s="48"/>
      <c r="K4102" s="972"/>
      <c r="L4102" s="944"/>
      <c r="M4102" s="944"/>
    </row>
    <row r="4103" spans="1:13" ht="11.25" x14ac:dyDescent="0.25">
      <c r="A4103" s="960"/>
      <c r="B4103" s="972"/>
      <c r="C4103" s="1054"/>
      <c r="D4103" s="960"/>
      <c r="E4103" s="960"/>
      <c r="F4103" s="10" t="s">
        <v>5535</v>
      </c>
      <c r="G4103" s="156">
        <v>94</v>
      </c>
      <c r="H4103" s="960"/>
      <c r="I4103" s="10"/>
      <c r="J4103" s="48"/>
      <c r="K4103" s="972"/>
      <c r="L4103" s="944"/>
      <c r="M4103" s="944"/>
    </row>
    <row r="4104" spans="1:13" ht="11.25" x14ac:dyDescent="0.25">
      <c r="A4104" s="960"/>
      <c r="B4104" s="972"/>
      <c r="C4104" s="1054"/>
      <c r="D4104" s="960"/>
      <c r="E4104" s="960"/>
      <c r="F4104" s="10" t="s">
        <v>5535</v>
      </c>
      <c r="G4104" s="156">
        <v>4</v>
      </c>
      <c r="H4104" s="960"/>
      <c r="I4104" s="10"/>
      <c r="J4104" s="48"/>
      <c r="K4104" s="972"/>
      <c r="L4104" s="944"/>
      <c r="M4104" s="944"/>
    </row>
    <row r="4105" spans="1:13" ht="11.25" x14ac:dyDescent="0.25">
      <c r="A4105" s="960"/>
      <c r="B4105" s="972"/>
      <c r="C4105" s="1054"/>
      <c r="D4105" s="960"/>
      <c r="E4105" s="960"/>
      <c r="F4105" s="54" t="s">
        <v>5536</v>
      </c>
      <c r="G4105" s="160">
        <v>4</v>
      </c>
      <c r="H4105" s="960"/>
      <c r="I4105" s="54"/>
      <c r="J4105" s="138"/>
      <c r="K4105" s="972"/>
      <c r="L4105" s="944"/>
      <c r="M4105" s="944"/>
    </row>
    <row r="4106" spans="1:13" s="5" customFormat="1" ht="11.25" x14ac:dyDescent="0.25">
      <c r="A4106" s="927" t="s">
        <v>6350</v>
      </c>
      <c r="B4106" s="928" t="s">
        <v>6726</v>
      </c>
      <c r="C4106" s="929" t="s">
        <v>5926</v>
      </c>
      <c r="D4106" s="927" t="s">
        <v>6967</v>
      </c>
      <c r="E4106" s="927" t="s">
        <v>6229</v>
      </c>
      <c r="F4106" s="14" t="s">
        <v>6227</v>
      </c>
      <c r="G4106" s="80">
        <v>1</v>
      </c>
      <c r="H4106" s="927" t="s">
        <v>6682</v>
      </c>
      <c r="I4106" s="15"/>
      <c r="J4106" s="17"/>
      <c r="K4106" s="928">
        <v>1</v>
      </c>
      <c r="L4106" s="943"/>
      <c r="M4106" s="927"/>
    </row>
    <row r="4107" spans="1:13" s="5" customFormat="1" ht="11.25" x14ac:dyDescent="0.25">
      <c r="A4107" s="927"/>
      <c r="B4107" s="928"/>
      <c r="C4107" s="929"/>
      <c r="D4107" s="927"/>
      <c r="E4107" s="927"/>
      <c r="F4107" s="14" t="s">
        <v>6228</v>
      </c>
      <c r="G4107" s="80">
        <v>3</v>
      </c>
      <c r="H4107" s="927"/>
      <c r="I4107" s="15"/>
      <c r="J4107" s="17"/>
      <c r="K4107" s="928"/>
      <c r="L4107" s="943"/>
      <c r="M4107" s="980"/>
    </row>
    <row r="4108" spans="1:13" s="5" customFormat="1" ht="22.5" x14ac:dyDescent="0.25">
      <c r="A4108" s="154" t="s">
        <v>6351</v>
      </c>
      <c r="B4108" s="155" t="s">
        <v>4140</v>
      </c>
      <c r="C4108" s="299" t="s">
        <v>5926</v>
      </c>
      <c r="D4108" s="154" t="s">
        <v>6985</v>
      </c>
      <c r="E4108" s="154" t="s">
        <v>5926</v>
      </c>
      <c r="F4108" s="60" t="s">
        <v>6232</v>
      </c>
      <c r="G4108" s="80">
        <v>1</v>
      </c>
      <c r="H4108" s="359" t="s">
        <v>6682</v>
      </c>
      <c r="I4108" s="15" t="s">
        <v>6230</v>
      </c>
      <c r="J4108" s="17" t="s">
        <v>6231</v>
      </c>
      <c r="K4108" s="166">
        <v>2</v>
      </c>
      <c r="L4108" s="833"/>
      <c r="M4108" s="868"/>
    </row>
    <row r="4109" spans="1:13" s="3" customFormat="1" ht="11.25" x14ac:dyDescent="0.25">
      <c r="A4109" s="927" t="s">
        <v>6352</v>
      </c>
      <c r="B4109" s="928" t="s">
        <v>716</v>
      </c>
      <c r="C4109" s="929" t="s">
        <v>5926</v>
      </c>
      <c r="D4109" s="154" t="s">
        <v>1834</v>
      </c>
      <c r="E4109" s="927" t="s">
        <v>5926</v>
      </c>
      <c r="F4109" s="12" t="s">
        <v>76</v>
      </c>
      <c r="G4109" s="159">
        <v>1</v>
      </c>
      <c r="H4109" s="968" t="s">
        <v>6682</v>
      </c>
      <c r="I4109" s="12"/>
      <c r="J4109" s="13"/>
      <c r="K4109" s="928">
        <v>1</v>
      </c>
      <c r="L4109" s="943"/>
      <c r="M4109" s="927"/>
    </row>
    <row r="4110" spans="1:13" s="3" customFormat="1" ht="11.25" x14ac:dyDescent="0.25">
      <c r="A4110" s="927"/>
      <c r="B4110" s="928"/>
      <c r="C4110" s="929"/>
      <c r="D4110" s="154" t="s">
        <v>2481</v>
      </c>
      <c r="E4110" s="927"/>
      <c r="F4110" s="12" t="s">
        <v>2481</v>
      </c>
      <c r="G4110" s="159">
        <v>1</v>
      </c>
      <c r="H4110" s="978"/>
      <c r="I4110" s="12"/>
      <c r="J4110" s="13"/>
      <c r="K4110" s="928"/>
      <c r="L4110" s="943"/>
      <c r="M4110" s="980"/>
    </row>
    <row r="4111" spans="1:13" s="3" customFormat="1" ht="22.5" x14ac:dyDescent="0.25">
      <c r="A4111" s="154" t="s">
        <v>6353</v>
      </c>
      <c r="B4111" s="155" t="s">
        <v>714</v>
      </c>
      <c r="C4111" s="301" t="s">
        <v>5926</v>
      </c>
      <c r="D4111" s="154" t="s">
        <v>5129</v>
      </c>
      <c r="E4111" s="154" t="s">
        <v>5926</v>
      </c>
      <c r="F4111" s="12" t="s">
        <v>5129</v>
      </c>
      <c r="G4111" s="95">
        <v>1</v>
      </c>
      <c r="H4111" s="80" t="s">
        <v>6682</v>
      </c>
      <c r="I4111" s="20"/>
      <c r="J4111" s="19"/>
      <c r="K4111" s="171">
        <v>1</v>
      </c>
      <c r="L4111" s="833"/>
      <c r="M4111" s="847"/>
    </row>
    <row r="4112" spans="1:13" s="3" customFormat="1" ht="11.25" x14ac:dyDescent="0.25">
      <c r="A4112" s="927" t="s">
        <v>6354</v>
      </c>
      <c r="B4112" s="928" t="s">
        <v>1835</v>
      </c>
      <c r="C4112" s="929" t="s">
        <v>5926</v>
      </c>
      <c r="D4112" s="927" t="s">
        <v>6235</v>
      </c>
      <c r="E4112" s="927" t="s">
        <v>5926</v>
      </c>
      <c r="F4112" s="12" t="s">
        <v>6235</v>
      </c>
      <c r="G4112" s="80">
        <v>1</v>
      </c>
      <c r="H4112" s="927" t="s">
        <v>6682</v>
      </c>
      <c r="I4112" s="15"/>
      <c r="J4112" s="13"/>
      <c r="K4112" s="928">
        <v>1</v>
      </c>
      <c r="L4112" s="941"/>
      <c r="M4112" s="927"/>
    </row>
    <row r="4113" spans="1:13" s="3" customFormat="1" ht="11.25" x14ac:dyDescent="0.25">
      <c r="A4113" s="927"/>
      <c r="B4113" s="928"/>
      <c r="C4113" s="929"/>
      <c r="D4113" s="927"/>
      <c r="E4113" s="927"/>
      <c r="F4113" s="12" t="s">
        <v>6233</v>
      </c>
      <c r="G4113" s="80">
        <v>3</v>
      </c>
      <c r="H4113" s="927"/>
      <c r="I4113" s="15"/>
      <c r="J4113" s="13"/>
      <c r="K4113" s="928"/>
      <c r="L4113" s="944"/>
      <c r="M4113" s="980"/>
    </row>
    <row r="4114" spans="1:13" s="3" customFormat="1" ht="11.25" x14ac:dyDescent="0.25">
      <c r="A4114" s="927"/>
      <c r="B4114" s="928"/>
      <c r="C4114" s="929"/>
      <c r="D4114" s="927"/>
      <c r="E4114" s="927"/>
      <c r="F4114" s="12" t="s">
        <v>6234</v>
      </c>
      <c r="G4114" s="80">
        <v>7</v>
      </c>
      <c r="H4114" s="927"/>
      <c r="I4114" s="15"/>
      <c r="J4114" s="13"/>
      <c r="K4114" s="928"/>
      <c r="L4114" s="942"/>
      <c r="M4114" s="980"/>
    </row>
    <row r="4115" spans="1:13" s="3" customFormat="1" ht="27" customHeight="1" x14ac:dyDescent="0.25">
      <c r="A4115" s="154" t="s">
        <v>6355</v>
      </c>
      <c r="B4115" s="155" t="s">
        <v>1835</v>
      </c>
      <c r="C4115" s="299" t="s">
        <v>5926</v>
      </c>
      <c r="D4115" s="154" t="s">
        <v>1835</v>
      </c>
      <c r="E4115" s="154" t="s">
        <v>5926</v>
      </c>
      <c r="F4115" s="12" t="s">
        <v>6236</v>
      </c>
      <c r="G4115" s="80">
        <v>34</v>
      </c>
      <c r="H4115" s="359" t="s">
        <v>6684</v>
      </c>
      <c r="I4115" s="15"/>
      <c r="J4115" s="13"/>
      <c r="K4115" s="166">
        <v>1</v>
      </c>
      <c r="L4115" s="833"/>
      <c r="M4115" s="868"/>
    </row>
    <row r="4116" spans="1:13" s="3" customFormat="1" ht="22.5" x14ac:dyDescent="0.25">
      <c r="A4116" s="154" t="s">
        <v>7574</v>
      </c>
      <c r="B4116" s="155" t="s">
        <v>1835</v>
      </c>
      <c r="C4116" s="299" t="s">
        <v>5926</v>
      </c>
      <c r="D4116" s="154" t="s">
        <v>7153</v>
      </c>
      <c r="E4116" s="239" t="s">
        <v>5926</v>
      </c>
      <c r="F4116" s="12" t="s">
        <v>6287</v>
      </c>
      <c r="G4116" s="80">
        <v>7</v>
      </c>
      <c r="H4116" s="359" t="s">
        <v>6684</v>
      </c>
      <c r="I4116" s="15"/>
      <c r="J4116" s="13"/>
      <c r="K4116" s="166">
        <v>1</v>
      </c>
      <c r="L4116" s="833"/>
      <c r="M4116" s="868"/>
    </row>
    <row r="4117" spans="1:13" s="3" customFormat="1" ht="11.25" x14ac:dyDescent="0.25">
      <c r="A4117" s="927" t="s">
        <v>7575</v>
      </c>
      <c r="B4117" s="928" t="s">
        <v>1835</v>
      </c>
      <c r="C4117" s="929" t="s">
        <v>5926</v>
      </c>
      <c r="D4117" s="927" t="s">
        <v>6789</v>
      </c>
      <c r="E4117" s="927" t="s">
        <v>5926</v>
      </c>
      <c r="F4117" s="12" t="s">
        <v>6237</v>
      </c>
      <c r="G4117" s="80">
        <v>1</v>
      </c>
      <c r="H4117" s="927" t="s">
        <v>6682</v>
      </c>
      <c r="I4117" s="15" t="s">
        <v>3117</v>
      </c>
      <c r="J4117" s="13" t="s">
        <v>3117</v>
      </c>
      <c r="K4117" s="928">
        <v>1</v>
      </c>
      <c r="L4117" s="943"/>
      <c r="M4117" s="927"/>
    </row>
    <row r="4118" spans="1:13" s="3" customFormat="1" ht="11.25" x14ac:dyDescent="0.25">
      <c r="A4118" s="927"/>
      <c r="B4118" s="928"/>
      <c r="C4118" s="929"/>
      <c r="D4118" s="927"/>
      <c r="E4118" s="927"/>
      <c r="F4118" s="12" t="s">
        <v>6251</v>
      </c>
      <c r="G4118" s="80">
        <v>1</v>
      </c>
      <c r="H4118" s="927"/>
      <c r="I4118" s="15" t="s">
        <v>6238</v>
      </c>
      <c r="J4118" s="13" t="s">
        <v>6239</v>
      </c>
      <c r="K4118" s="928"/>
      <c r="L4118" s="943"/>
      <c r="M4118" s="980"/>
    </row>
    <row r="4119" spans="1:13" s="3" customFormat="1" ht="11.25" x14ac:dyDescent="0.25">
      <c r="A4119" s="927"/>
      <c r="B4119" s="928"/>
      <c r="C4119" s="929"/>
      <c r="D4119" s="927"/>
      <c r="E4119" s="927"/>
      <c r="F4119" s="12" t="s">
        <v>6252</v>
      </c>
      <c r="G4119" s="80">
        <v>5</v>
      </c>
      <c r="H4119" s="927"/>
      <c r="I4119" s="15" t="s">
        <v>6238</v>
      </c>
      <c r="J4119" s="13" t="s">
        <v>6240</v>
      </c>
      <c r="K4119" s="928"/>
      <c r="L4119" s="943"/>
      <c r="M4119" s="980"/>
    </row>
    <row r="4120" spans="1:13" s="3" customFormat="1" ht="11.25" x14ac:dyDescent="0.25">
      <c r="A4120" s="927"/>
      <c r="B4120" s="928"/>
      <c r="C4120" s="929"/>
      <c r="D4120" s="927"/>
      <c r="E4120" s="927"/>
      <c r="F4120" s="12" t="s">
        <v>6241</v>
      </c>
      <c r="G4120" s="80">
        <v>1</v>
      </c>
      <c r="H4120" s="927"/>
      <c r="I4120" s="15" t="s">
        <v>3117</v>
      </c>
      <c r="J4120" s="13" t="s">
        <v>3117</v>
      </c>
      <c r="K4120" s="928"/>
      <c r="L4120" s="943"/>
      <c r="M4120" s="980"/>
    </row>
    <row r="4121" spans="1:13" s="3" customFormat="1" ht="11.25" x14ac:dyDescent="0.25">
      <c r="A4121" s="927"/>
      <c r="B4121" s="928"/>
      <c r="C4121" s="929"/>
      <c r="D4121" s="927"/>
      <c r="E4121" s="927"/>
      <c r="F4121" s="12" t="s">
        <v>6256</v>
      </c>
      <c r="G4121" s="80">
        <v>1</v>
      </c>
      <c r="H4121" s="927"/>
      <c r="I4121" s="15" t="s">
        <v>6238</v>
      </c>
      <c r="J4121" s="13" t="s">
        <v>6242</v>
      </c>
      <c r="K4121" s="928"/>
      <c r="L4121" s="943"/>
      <c r="M4121" s="980"/>
    </row>
    <row r="4122" spans="1:13" s="3" customFormat="1" ht="11.25" x14ac:dyDescent="0.25">
      <c r="A4122" s="927"/>
      <c r="B4122" s="928"/>
      <c r="C4122" s="929"/>
      <c r="D4122" s="927"/>
      <c r="E4122" s="927"/>
      <c r="F4122" s="12" t="s">
        <v>6253</v>
      </c>
      <c r="G4122" s="80">
        <v>4</v>
      </c>
      <c r="H4122" s="927"/>
      <c r="I4122" s="15" t="s">
        <v>6243</v>
      </c>
      <c r="J4122" s="13" t="s">
        <v>6244</v>
      </c>
      <c r="K4122" s="928"/>
      <c r="L4122" s="943"/>
      <c r="M4122" s="980"/>
    </row>
    <row r="4123" spans="1:13" s="3" customFormat="1" ht="11.25" x14ac:dyDescent="0.25">
      <c r="A4123" s="927"/>
      <c r="B4123" s="928"/>
      <c r="C4123" s="929"/>
      <c r="D4123" s="927"/>
      <c r="E4123" s="927"/>
      <c r="F4123" s="12" t="s">
        <v>6245</v>
      </c>
      <c r="G4123" s="80">
        <v>1</v>
      </c>
      <c r="H4123" s="927"/>
      <c r="I4123" s="15" t="s">
        <v>3117</v>
      </c>
      <c r="J4123" s="13" t="s">
        <v>3117</v>
      </c>
      <c r="K4123" s="928"/>
      <c r="L4123" s="943"/>
      <c r="M4123" s="980"/>
    </row>
    <row r="4124" spans="1:13" s="3" customFormat="1" ht="11.25" x14ac:dyDescent="0.25">
      <c r="A4124" s="927"/>
      <c r="B4124" s="928"/>
      <c r="C4124" s="929"/>
      <c r="D4124" s="927"/>
      <c r="E4124" s="927"/>
      <c r="F4124" s="12" t="s">
        <v>6256</v>
      </c>
      <c r="G4124" s="80">
        <v>1</v>
      </c>
      <c r="H4124" s="927"/>
      <c r="I4124" s="15" t="s">
        <v>6238</v>
      </c>
      <c r="J4124" s="13" t="s">
        <v>6242</v>
      </c>
      <c r="K4124" s="928"/>
      <c r="L4124" s="943"/>
      <c r="M4124" s="980"/>
    </row>
    <row r="4125" spans="1:13" s="3" customFormat="1" ht="11.25" x14ac:dyDescent="0.25">
      <c r="A4125" s="927"/>
      <c r="B4125" s="928"/>
      <c r="C4125" s="929"/>
      <c r="D4125" s="927"/>
      <c r="E4125" s="927"/>
      <c r="F4125" s="12" t="s">
        <v>6253</v>
      </c>
      <c r="G4125" s="80">
        <v>4</v>
      </c>
      <c r="H4125" s="927"/>
      <c r="I4125" s="15" t="s">
        <v>6243</v>
      </c>
      <c r="J4125" s="13" t="s">
        <v>6244</v>
      </c>
      <c r="K4125" s="928"/>
      <c r="L4125" s="943"/>
      <c r="M4125" s="980"/>
    </row>
    <row r="4126" spans="1:13" s="3" customFormat="1" ht="11.25" x14ac:dyDescent="0.25">
      <c r="A4126" s="927"/>
      <c r="B4126" s="928"/>
      <c r="C4126" s="929"/>
      <c r="D4126" s="927"/>
      <c r="E4126" s="927"/>
      <c r="F4126" s="12" t="s">
        <v>6246</v>
      </c>
      <c r="G4126" s="80">
        <v>1</v>
      </c>
      <c r="H4126" s="927"/>
      <c r="I4126" s="15" t="s">
        <v>3117</v>
      </c>
      <c r="J4126" s="13" t="s">
        <v>3117</v>
      </c>
      <c r="K4126" s="928"/>
      <c r="L4126" s="943"/>
      <c r="M4126" s="980"/>
    </row>
    <row r="4127" spans="1:13" s="3" customFormat="1" ht="11.25" x14ac:dyDescent="0.25">
      <c r="A4127" s="927"/>
      <c r="B4127" s="928"/>
      <c r="C4127" s="929"/>
      <c r="D4127" s="927"/>
      <c r="E4127" s="927"/>
      <c r="F4127" s="12" t="s">
        <v>6256</v>
      </c>
      <c r="G4127" s="80">
        <v>1</v>
      </c>
      <c r="H4127" s="927"/>
      <c r="I4127" s="15" t="s">
        <v>6238</v>
      </c>
      <c r="J4127" s="13" t="s">
        <v>6242</v>
      </c>
      <c r="K4127" s="928"/>
      <c r="L4127" s="943"/>
      <c r="M4127" s="980"/>
    </row>
    <row r="4128" spans="1:13" s="3" customFormat="1" ht="11.25" x14ac:dyDescent="0.25">
      <c r="A4128" s="927"/>
      <c r="B4128" s="928"/>
      <c r="C4128" s="929"/>
      <c r="D4128" s="927"/>
      <c r="E4128" s="927"/>
      <c r="F4128" s="12" t="s">
        <v>6253</v>
      </c>
      <c r="G4128" s="80">
        <v>4</v>
      </c>
      <c r="H4128" s="927"/>
      <c r="I4128" s="15" t="s">
        <v>6243</v>
      </c>
      <c r="J4128" s="13" t="s">
        <v>6244</v>
      </c>
      <c r="K4128" s="928"/>
      <c r="L4128" s="943"/>
      <c r="M4128" s="980"/>
    </row>
    <row r="4129" spans="1:13" s="3" customFormat="1" ht="11.25" x14ac:dyDescent="0.25">
      <c r="A4129" s="927"/>
      <c r="B4129" s="928"/>
      <c r="C4129" s="929"/>
      <c r="D4129" s="927"/>
      <c r="E4129" s="927"/>
      <c r="F4129" s="12" t="s">
        <v>6247</v>
      </c>
      <c r="G4129" s="80">
        <v>1</v>
      </c>
      <c r="H4129" s="927"/>
      <c r="I4129" s="15" t="s">
        <v>3117</v>
      </c>
      <c r="J4129" s="13" t="s">
        <v>3117</v>
      </c>
      <c r="K4129" s="928"/>
      <c r="L4129" s="943"/>
      <c r="M4129" s="980"/>
    </row>
    <row r="4130" spans="1:13" s="3" customFormat="1" ht="11.25" x14ac:dyDescent="0.25">
      <c r="A4130" s="927"/>
      <c r="B4130" s="928"/>
      <c r="C4130" s="929"/>
      <c r="D4130" s="927"/>
      <c r="E4130" s="927"/>
      <c r="F4130" s="12" t="s">
        <v>6256</v>
      </c>
      <c r="G4130" s="80">
        <v>1</v>
      </c>
      <c r="H4130" s="927"/>
      <c r="I4130" s="15" t="s">
        <v>6238</v>
      </c>
      <c r="J4130" s="13" t="s">
        <v>6242</v>
      </c>
      <c r="K4130" s="928"/>
      <c r="L4130" s="943"/>
      <c r="M4130" s="980"/>
    </row>
    <row r="4131" spans="1:13" s="3" customFormat="1" ht="11.25" x14ac:dyDescent="0.25">
      <c r="A4131" s="927"/>
      <c r="B4131" s="928"/>
      <c r="C4131" s="929"/>
      <c r="D4131" s="927"/>
      <c r="E4131" s="927"/>
      <c r="F4131" s="12" t="s">
        <v>6253</v>
      </c>
      <c r="G4131" s="80">
        <v>4</v>
      </c>
      <c r="H4131" s="927"/>
      <c r="I4131" s="15" t="s">
        <v>6243</v>
      </c>
      <c r="J4131" s="13" t="s">
        <v>6244</v>
      </c>
      <c r="K4131" s="928"/>
      <c r="L4131" s="943"/>
      <c r="M4131" s="980"/>
    </row>
    <row r="4132" spans="1:13" s="3" customFormat="1" ht="11.25" x14ac:dyDescent="0.25">
      <c r="A4132" s="927"/>
      <c r="B4132" s="928"/>
      <c r="C4132" s="929"/>
      <c r="D4132" s="927"/>
      <c r="E4132" s="927"/>
      <c r="F4132" s="12" t="s">
        <v>6248</v>
      </c>
      <c r="G4132" s="80">
        <v>1</v>
      </c>
      <c r="H4132" s="927"/>
      <c r="I4132" s="15" t="s">
        <v>3117</v>
      </c>
      <c r="J4132" s="13" t="s">
        <v>3117</v>
      </c>
      <c r="K4132" s="928"/>
      <c r="L4132" s="943"/>
      <c r="M4132" s="980"/>
    </row>
    <row r="4133" spans="1:13" s="3" customFormat="1" ht="11.25" x14ac:dyDescent="0.25">
      <c r="A4133" s="927"/>
      <c r="B4133" s="928"/>
      <c r="C4133" s="929"/>
      <c r="D4133" s="927"/>
      <c r="E4133" s="927"/>
      <c r="F4133" s="12" t="s">
        <v>6257</v>
      </c>
      <c r="G4133" s="80">
        <v>1</v>
      </c>
      <c r="H4133" s="927"/>
      <c r="I4133" s="15" t="s">
        <v>78</v>
      </c>
      <c r="J4133" s="13" t="s">
        <v>6249</v>
      </c>
      <c r="K4133" s="928"/>
      <c r="L4133" s="943"/>
      <c r="M4133" s="980"/>
    </row>
    <row r="4134" spans="1:13" s="3" customFormat="1" ht="11.25" x14ac:dyDescent="0.25">
      <c r="A4134" s="927"/>
      <c r="B4134" s="928"/>
      <c r="C4134" s="929"/>
      <c r="D4134" s="927"/>
      <c r="E4134" s="927"/>
      <c r="F4134" s="12" t="s">
        <v>6254</v>
      </c>
      <c r="G4134" s="80">
        <v>5</v>
      </c>
      <c r="H4134" s="927"/>
      <c r="I4134" s="15" t="s">
        <v>46</v>
      </c>
      <c r="J4134" s="13" t="s">
        <v>2061</v>
      </c>
      <c r="K4134" s="928"/>
      <c r="L4134" s="943"/>
      <c r="M4134" s="980"/>
    </row>
    <row r="4135" spans="1:13" s="3" customFormat="1" ht="11.25" x14ac:dyDescent="0.25">
      <c r="A4135" s="927"/>
      <c r="B4135" s="928"/>
      <c r="C4135" s="929"/>
      <c r="D4135" s="927"/>
      <c r="E4135" s="927"/>
      <c r="F4135" s="12" t="s">
        <v>6255</v>
      </c>
      <c r="G4135" s="80">
        <v>1</v>
      </c>
      <c r="H4135" s="927"/>
      <c r="I4135" s="15" t="s">
        <v>125</v>
      </c>
      <c r="J4135" s="13" t="s">
        <v>6250</v>
      </c>
      <c r="K4135" s="928"/>
      <c r="L4135" s="943"/>
      <c r="M4135" s="980"/>
    </row>
    <row r="4136" spans="1:13" s="3" customFormat="1" ht="11.25" x14ac:dyDescent="0.25">
      <c r="A4136" s="927" t="s">
        <v>5044</v>
      </c>
      <c r="B4136" s="928" t="s">
        <v>715</v>
      </c>
      <c r="C4136" s="929" t="s">
        <v>5926</v>
      </c>
      <c r="D4136" s="927" t="s">
        <v>7155</v>
      </c>
      <c r="E4136" s="927" t="s">
        <v>5926</v>
      </c>
      <c r="F4136" s="14" t="s">
        <v>6268</v>
      </c>
      <c r="G4136" s="80">
        <v>2255</v>
      </c>
      <c r="H4136" s="927" t="s">
        <v>6682</v>
      </c>
      <c r="I4136" s="15"/>
      <c r="J4136" s="17"/>
      <c r="K4136" s="928">
        <v>1</v>
      </c>
      <c r="L4136" s="943"/>
      <c r="M4136" s="927"/>
    </row>
    <row r="4137" spans="1:13" s="3" customFormat="1" ht="11.25" x14ac:dyDescent="0.25">
      <c r="A4137" s="927"/>
      <c r="B4137" s="928"/>
      <c r="C4137" s="929"/>
      <c r="D4137" s="927"/>
      <c r="E4137" s="927"/>
      <c r="F4137" s="14" t="s">
        <v>6270</v>
      </c>
      <c r="G4137" s="80">
        <v>870</v>
      </c>
      <c r="H4137" s="927"/>
      <c r="I4137" s="15"/>
      <c r="J4137" s="17"/>
      <c r="K4137" s="928"/>
      <c r="L4137" s="943"/>
      <c r="M4137" s="980"/>
    </row>
    <row r="4138" spans="1:13" s="3" customFormat="1" ht="11.25" x14ac:dyDescent="0.25">
      <c r="A4138" s="927" t="s">
        <v>7576</v>
      </c>
      <c r="B4138" s="928" t="s">
        <v>6727</v>
      </c>
      <c r="C4138" s="929" t="s">
        <v>5926</v>
      </c>
      <c r="D4138" s="927" t="s">
        <v>4742</v>
      </c>
      <c r="E4138" s="927" t="s">
        <v>6273</v>
      </c>
      <c r="F4138" s="14" t="s">
        <v>6259</v>
      </c>
      <c r="G4138" s="80">
        <v>704</v>
      </c>
      <c r="H4138" s="927" t="s">
        <v>6682</v>
      </c>
      <c r="I4138" s="15"/>
      <c r="J4138" s="17"/>
      <c r="K4138" s="928">
        <v>1</v>
      </c>
      <c r="L4138" s="943"/>
      <c r="M4138" s="927"/>
    </row>
    <row r="4139" spans="1:13" s="3" customFormat="1" ht="11.25" x14ac:dyDescent="0.25">
      <c r="A4139" s="927"/>
      <c r="B4139" s="928"/>
      <c r="C4139" s="929"/>
      <c r="D4139" s="927"/>
      <c r="E4139" s="927"/>
      <c r="F4139" s="14" t="s">
        <v>6258</v>
      </c>
      <c r="G4139" s="80">
        <v>704</v>
      </c>
      <c r="H4139" s="927"/>
      <c r="I4139" s="15"/>
      <c r="J4139" s="17"/>
      <c r="K4139" s="928"/>
      <c r="L4139" s="943"/>
      <c r="M4139" s="980"/>
    </row>
    <row r="4140" spans="1:13" s="3" customFormat="1" ht="11.25" x14ac:dyDescent="0.25">
      <c r="A4140" s="927"/>
      <c r="B4140" s="928"/>
      <c r="C4140" s="929"/>
      <c r="D4140" s="927"/>
      <c r="E4140" s="927"/>
      <c r="F4140" s="14" t="s">
        <v>6266</v>
      </c>
      <c r="G4140" s="80">
        <v>704</v>
      </c>
      <c r="H4140" s="927"/>
      <c r="I4140" s="15"/>
      <c r="J4140" s="17"/>
      <c r="K4140" s="928"/>
      <c r="L4140" s="943"/>
      <c r="M4140" s="980"/>
    </row>
    <row r="4141" spans="1:13" s="3" customFormat="1" ht="11.25" x14ac:dyDescent="0.25">
      <c r="A4141" s="927"/>
      <c r="B4141" s="928"/>
      <c r="C4141" s="929"/>
      <c r="D4141" s="927"/>
      <c r="E4141" s="927" t="s">
        <v>6274</v>
      </c>
      <c r="F4141" s="14" t="s">
        <v>6259</v>
      </c>
      <c r="G4141" s="80">
        <v>118</v>
      </c>
      <c r="H4141" s="927"/>
      <c r="I4141" s="15"/>
      <c r="J4141" s="17"/>
      <c r="K4141" s="928"/>
      <c r="L4141" s="943"/>
      <c r="M4141" s="980"/>
    </row>
    <row r="4142" spans="1:13" s="3" customFormat="1" ht="11.25" x14ac:dyDescent="0.25">
      <c r="A4142" s="927"/>
      <c r="B4142" s="928"/>
      <c r="C4142" s="929"/>
      <c r="D4142" s="927"/>
      <c r="E4142" s="927"/>
      <c r="F4142" s="14" t="s">
        <v>6258</v>
      </c>
      <c r="G4142" s="80">
        <v>118</v>
      </c>
      <c r="H4142" s="927"/>
      <c r="I4142" s="15"/>
      <c r="J4142" s="17"/>
      <c r="K4142" s="928"/>
      <c r="L4142" s="943"/>
      <c r="M4142" s="980"/>
    </row>
    <row r="4143" spans="1:13" s="3" customFormat="1" ht="11.25" x14ac:dyDescent="0.25">
      <c r="A4143" s="927"/>
      <c r="B4143" s="928"/>
      <c r="C4143" s="929"/>
      <c r="D4143" s="927"/>
      <c r="E4143" s="927"/>
      <c r="F4143" s="14" t="s">
        <v>6269</v>
      </c>
      <c r="G4143" s="80">
        <v>3</v>
      </c>
      <c r="H4143" s="927"/>
      <c r="I4143" s="15"/>
      <c r="J4143" s="17"/>
      <c r="K4143" s="928"/>
      <c r="L4143" s="943"/>
      <c r="M4143" s="980"/>
    </row>
    <row r="4144" spans="1:13" s="3" customFormat="1" ht="11.25" x14ac:dyDescent="0.25">
      <c r="A4144" s="927"/>
      <c r="B4144" s="928"/>
      <c r="C4144" s="929"/>
      <c r="D4144" s="927"/>
      <c r="E4144" s="927" t="s">
        <v>6271</v>
      </c>
      <c r="F4144" s="14" t="s">
        <v>6260</v>
      </c>
      <c r="G4144" s="80">
        <v>6</v>
      </c>
      <c r="H4144" s="927"/>
      <c r="I4144" s="15"/>
      <c r="J4144" s="17"/>
      <c r="K4144" s="928"/>
      <c r="L4144" s="943"/>
      <c r="M4144" s="980"/>
    </row>
    <row r="4145" spans="1:13" s="3" customFormat="1" ht="11.25" x14ac:dyDescent="0.25">
      <c r="A4145" s="927"/>
      <c r="B4145" s="928"/>
      <c r="C4145" s="929"/>
      <c r="D4145" s="927"/>
      <c r="E4145" s="927"/>
      <c r="F4145" s="14" t="s">
        <v>6258</v>
      </c>
      <c r="G4145" s="80">
        <v>6</v>
      </c>
      <c r="H4145" s="927"/>
      <c r="I4145" s="15"/>
      <c r="J4145" s="17"/>
      <c r="K4145" s="928"/>
      <c r="L4145" s="943"/>
      <c r="M4145" s="980"/>
    </row>
    <row r="4146" spans="1:13" s="3" customFormat="1" ht="11.25" x14ac:dyDescent="0.25">
      <c r="A4146" s="927"/>
      <c r="B4146" s="928"/>
      <c r="C4146" s="929"/>
      <c r="D4146" s="927"/>
      <c r="E4146" s="927"/>
      <c r="F4146" s="14" t="s">
        <v>6266</v>
      </c>
      <c r="G4146" s="80">
        <v>6</v>
      </c>
      <c r="H4146" s="927"/>
      <c r="I4146" s="15"/>
      <c r="J4146" s="17"/>
      <c r="K4146" s="928"/>
      <c r="L4146" s="943"/>
      <c r="M4146" s="980"/>
    </row>
    <row r="4147" spans="1:13" s="3" customFormat="1" ht="11.25" x14ac:dyDescent="0.25">
      <c r="A4147" s="927"/>
      <c r="B4147" s="928"/>
      <c r="C4147" s="929"/>
      <c r="D4147" s="927"/>
      <c r="E4147" s="927" t="s">
        <v>6125</v>
      </c>
      <c r="F4147" s="14" t="s">
        <v>6263</v>
      </c>
      <c r="G4147" s="80">
        <v>114</v>
      </c>
      <c r="H4147" s="927"/>
      <c r="I4147" s="15"/>
      <c r="J4147" s="17"/>
      <c r="K4147" s="928"/>
      <c r="L4147" s="943"/>
      <c r="M4147" s="980"/>
    </row>
    <row r="4148" spans="1:13" s="3" customFormat="1" ht="11.25" x14ac:dyDescent="0.25">
      <c r="A4148" s="927"/>
      <c r="B4148" s="928"/>
      <c r="C4148" s="929"/>
      <c r="D4148" s="927"/>
      <c r="E4148" s="927"/>
      <c r="F4148" s="14" t="s">
        <v>1739</v>
      </c>
      <c r="G4148" s="80">
        <v>57</v>
      </c>
      <c r="H4148" s="927"/>
      <c r="I4148" s="15"/>
      <c r="J4148" s="17"/>
      <c r="K4148" s="928"/>
      <c r="L4148" s="943"/>
      <c r="M4148" s="980"/>
    </row>
    <row r="4149" spans="1:13" s="3" customFormat="1" ht="11.25" x14ac:dyDescent="0.25">
      <c r="A4149" s="927"/>
      <c r="B4149" s="928"/>
      <c r="C4149" s="929"/>
      <c r="D4149" s="927"/>
      <c r="E4149" s="927"/>
      <c r="F4149" s="14" t="s">
        <v>6259</v>
      </c>
      <c r="G4149" s="80">
        <v>309</v>
      </c>
      <c r="H4149" s="927"/>
      <c r="I4149" s="15"/>
      <c r="J4149" s="17"/>
      <c r="K4149" s="928"/>
      <c r="L4149" s="943"/>
      <c r="M4149" s="980"/>
    </row>
    <row r="4150" spans="1:13" s="3" customFormat="1" ht="11.25" x14ac:dyDescent="0.25">
      <c r="A4150" s="927"/>
      <c r="B4150" s="928"/>
      <c r="C4150" s="929"/>
      <c r="D4150" s="927"/>
      <c r="E4150" s="927"/>
      <c r="F4150" s="14" t="s">
        <v>6261</v>
      </c>
      <c r="G4150" s="80">
        <v>868</v>
      </c>
      <c r="H4150" s="927"/>
      <c r="I4150" s="15"/>
      <c r="J4150" s="17"/>
      <c r="K4150" s="928"/>
      <c r="L4150" s="943"/>
      <c r="M4150" s="980"/>
    </row>
    <row r="4151" spans="1:13" s="3" customFormat="1" ht="11.25" x14ac:dyDescent="0.25">
      <c r="A4151" s="927"/>
      <c r="B4151" s="928"/>
      <c r="C4151" s="929"/>
      <c r="D4151" s="927"/>
      <c r="E4151" s="927"/>
      <c r="F4151" s="14" t="s">
        <v>6262</v>
      </c>
      <c r="G4151" s="80">
        <v>64</v>
      </c>
      <c r="H4151" s="927"/>
      <c r="I4151" s="15"/>
      <c r="J4151" s="17"/>
      <c r="K4151" s="928"/>
      <c r="L4151" s="943"/>
      <c r="M4151" s="980"/>
    </row>
    <row r="4152" spans="1:13" s="3" customFormat="1" ht="11.25" x14ac:dyDescent="0.25">
      <c r="A4152" s="927"/>
      <c r="B4152" s="928"/>
      <c r="C4152" s="929"/>
      <c r="D4152" s="927"/>
      <c r="E4152" s="927"/>
      <c r="F4152" s="14" t="s">
        <v>6258</v>
      </c>
      <c r="G4152" s="80">
        <v>807</v>
      </c>
      <c r="H4152" s="927"/>
      <c r="I4152" s="15"/>
      <c r="J4152" s="17"/>
      <c r="K4152" s="928"/>
      <c r="L4152" s="943"/>
      <c r="M4152" s="980"/>
    </row>
    <row r="4153" spans="1:13" s="3" customFormat="1" ht="11.25" x14ac:dyDescent="0.25">
      <c r="A4153" s="927"/>
      <c r="B4153" s="928"/>
      <c r="C4153" s="929"/>
      <c r="D4153" s="927"/>
      <c r="E4153" s="927"/>
      <c r="F4153" s="14" t="s">
        <v>6266</v>
      </c>
      <c r="G4153" s="80">
        <v>807</v>
      </c>
      <c r="H4153" s="927"/>
      <c r="I4153" s="15"/>
      <c r="J4153" s="17"/>
      <c r="K4153" s="928"/>
      <c r="L4153" s="943"/>
      <c r="M4153" s="980"/>
    </row>
    <row r="4154" spans="1:13" s="3" customFormat="1" ht="22.5" x14ac:dyDescent="0.25">
      <c r="A4154" s="927"/>
      <c r="B4154" s="928"/>
      <c r="C4154" s="929"/>
      <c r="D4154" s="927"/>
      <c r="E4154" s="154" t="s">
        <v>6272</v>
      </c>
      <c r="F4154" s="14" t="s">
        <v>6264</v>
      </c>
      <c r="G4154" s="80">
        <v>51</v>
      </c>
      <c r="H4154" s="927"/>
      <c r="I4154" s="15"/>
      <c r="J4154" s="17"/>
      <c r="K4154" s="928"/>
      <c r="L4154" s="943"/>
      <c r="M4154" s="980"/>
    </row>
    <row r="4155" spans="1:13" s="3" customFormat="1" ht="11.25" x14ac:dyDescent="0.25">
      <c r="A4155" s="927"/>
      <c r="B4155" s="928"/>
      <c r="C4155" s="929"/>
      <c r="D4155" s="927"/>
      <c r="E4155" s="927" t="s">
        <v>6272</v>
      </c>
      <c r="F4155" s="14" t="s">
        <v>6259</v>
      </c>
      <c r="G4155" s="80">
        <v>118</v>
      </c>
      <c r="H4155" s="927"/>
      <c r="I4155" s="15"/>
      <c r="J4155" s="17"/>
      <c r="K4155" s="928"/>
      <c r="L4155" s="943"/>
      <c r="M4155" s="980"/>
    </row>
    <row r="4156" spans="1:13" s="3" customFormat="1" ht="11.25" x14ac:dyDescent="0.25">
      <c r="A4156" s="927"/>
      <c r="B4156" s="928"/>
      <c r="C4156" s="929"/>
      <c r="D4156" s="927"/>
      <c r="E4156" s="927"/>
      <c r="F4156" s="14" t="s">
        <v>6258</v>
      </c>
      <c r="G4156" s="80">
        <v>118</v>
      </c>
      <c r="H4156" s="927"/>
      <c r="I4156" s="15"/>
      <c r="J4156" s="17"/>
      <c r="K4156" s="928"/>
      <c r="L4156" s="943"/>
      <c r="M4156" s="980"/>
    </row>
    <row r="4157" spans="1:13" s="3" customFormat="1" ht="11.25" x14ac:dyDescent="0.25">
      <c r="A4157" s="927"/>
      <c r="B4157" s="928"/>
      <c r="C4157" s="929"/>
      <c r="D4157" s="927"/>
      <c r="E4157" s="927"/>
      <c r="F4157" s="14" t="s">
        <v>6266</v>
      </c>
      <c r="G4157" s="80">
        <v>118</v>
      </c>
      <c r="H4157" s="927"/>
      <c r="I4157" s="15"/>
      <c r="J4157" s="17"/>
      <c r="K4157" s="928"/>
      <c r="L4157" s="943"/>
      <c r="M4157" s="980"/>
    </row>
    <row r="4158" spans="1:13" s="3" customFormat="1" ht="11.25" x14ac:dyDescent="0.25">
      <c r="A4158" s="927"/>
      <c r="B4158" s="928"/>
      <c r="C4158" s="929"/>
      <c r="D4158" s="927"/>
      <c r="E4158" s="927" t="s">
        <v>6275</v>
      </c>
      <c r="F4158" s="14" t="s">
        <v>6259</v>
      </c>
      <c r="G4158" s="80">
        <v>704</v>
      </c>
      <c r="H4158" s="927"/>
      <c r="I4158" s="15"/>
      <c r="J4158" s="17"/>
      <c r="K4158" s="928"/>
      <c r="L4158" s="943"/>
      <c r="M4158" s="980"/>
    </row>
    <row r="4159" spans="1:13" s="3" customFormat="1" ht="11.25" x14ac:dyDescent="0.25">
      <c r="A4159" s="927"/>
      <c r="B4159" s="928"/>
      <c r="C4159" s="929"/>
      <c r="D4159" s="927"/>
      <c r="E4159" s="927"/>
      <c r="F4159" s="14" t="s">
        <v>6258</v>
      </c>
      <c r="G4159" s="80">
        <v>352</v>
      </c>
      <c r="H4159" s="927"/>
      <c r="I4159" s="15"/>
      <c r="J4159" s="17"/>
      <c r="K4159" s="928"/>
      <c r="L4159" s="943"/>
      <c r="M4159" s="980"/>
    </row>
    <row r="4160" spans="1:13" s="3" customFormat="1" ht="11.25" x14ac:dyDescent="0.25">
      <c r="A4160" s="927"/>
      <c r="B4160" s="928"/>
      <c r="C4160" s="929"/>
      <c r="D4160" s="927"/>
      <c r="E4160" s="927"/>
      <c r="F4160" s="14" t="s">
        <v>6266</v>
      </c>
      <c r="G4160" s="80">
        <v>352</v>
      </c>
      <c r="H4160" s="927"/>
      <c r="I4160" s="15"/>
      <c r="J4160" s="17"/>
      <c r="K4160" s="928"/>
      <c r="L4160" s="943"/>
      <c r="M4160" s="980"/>
    </row>
    <row r="4161" spans="1:13" s="3" customFormat="1" ht="22.5" x14ac:dyDescent="0.25">
      <c r="A4161" s="927"/>
      <c r="B4161" s="928"/>
      <c r="C4161" s="929"/>
      <c r="D4161" s="927"/>
      <c r="E4161" s="154" t="s">
        <v>6285</v>
      </c>
      <c r="F4161" s="14" t="s">
        <v>6264</v>
      </c>
      <c r="G4161" s="80">
        <v>52</v>
      </c>
      <c r="H4161" s="927"/>
      <c r="I4161" s="15"/>
      <c r="J4161" s="17"/>
      <c r="K4161" s="928"/>
      <c r="L4161" s="943"/>
      <c r="M4161" s="980"/>
    </row>
    <row r="4162" spans="1:13" s="3" customFormat="1" ht="11.25" x14ac:dyDescent="0.25">
      <c r="A4162" s="927"/>
      <c r="B4162" s="928"/>
      <c r="C4162" s="929"/>
      <c r="D4162" s="927"/>
      <c r="E4162" s="927" t="s">
        <v>6286</v>
      </c>
      <c r="F4162" s="14" t="s">
        <v>6259</v>
      </c>
      <c r="G4162" s="80">
        <v>704</v>
      </c>
      <c r="H4162" s="927"/>
      <c r="I4162" s="15"/>
      <c r="J4162" s="17"/>
      <c r="K4162" s="928"/>
      <c r="L4162" s="943"/>
      <c r="M4162" s="980"/>
    </row>
    <row r="4163" spans="1:13" s="3" customFormat="1" ht="11.25" x14ac:dyDescent="0.25">
      <c r="A4163" s="927"/>
      <c r="B4163" s="928"/>
      <c r="C4163" s="929"/>
      <c r="D4163" s="927"/>
      <c r="E4163" s="927"/>
      <c r="F4163" s="14" t="s">
        <v>6258</v>
      </c>
      <c r="G4163" s="80">
        <v>352</v>
      </c>
      <c r="H4163" s="927"/>
      <c r="I4163" s="15"/>
      <c r="J4163" s="17"/>
      <c r="K4163" s="928"/>
      <c r="L4163" s="943"/>
      <c r="M4163" s="980"/>
    </row>
    <row r="4164" spans="1:13" s="3" customFormat="1" ht="11.25" x14ac:dyDescent="0.25">
      <c r="A4164" s="927"/>
      <c r="B4164" s="928"/>
      <c r="C4164" s="929"/>
      <c r="D4164" s="927"/>
      <c r="E4164" s="927"/>
      <c r="F4164" s="14" t="s">
        <v>6266</v>
      </c>
      <c r="G4164" s="80">
        <v>352</v>
      </c>
      <c r="H4164" s="927"/>
      <c r="I4164" s="15"/>
      <c r="J4164" s="17"/>
      <c r="K4164" s="928"/>
      <c r="L4164" s="943"/>
      <c r="M4164" s="980"/>
    </row>
    <row r="4165" spans="1:13" s="3" customFormat="1" ht="11.25" x14ac:dyDescent="0.25">
      <c r="A4165" s="927"/>
      <c r="B4165" s="928"/>
      <c r="C4165" s="929"/>
      <c r="D4165" s="927"/>
      <c r="E4165" s="927" t="s">
        <v>6284</v>
      </c>
      <c r="F4165" s="14" t="s">
        <v>6259</v>
      </c>
      <c r="G4165" s="80">
        <v>118</v>
      </c>
      <c r="H4165" s="927"/>
      <c r="I4165" s="15"/>
      <c r="J4165" s="17"/>
      <c r="K4165" s="928"/>
      <c r="L4165" s="943"/>
      <c r="M4165" s="980"/>
    </row>
    <row r="4166" spans="1:13" s="3" customFormat="1" ht="11.25" x14ac:dyDescent="0.25">
      <c r="A4166" s="927"/>
      <c r="B4166" s="928"/>
      <c r="C4166" s="929"/>
      <c r="D4166" s="927"/>
      <c r="E4166" s="927"/>
      <c r="F4166" s="14" t="s">
        <v>6258</v>
      </c>
      <c r="G4166" s="80">
        <v>118</v>
      </c>
      <c r="H4166" s="927"/>
      <c r="I4166" s="15"/>
      <c r="J4166" s="17"/>
      <c r="K4166" s="928"/>
      <c r="L4166" s="943"/>
      <c r="M4166" s="980"/>
    </row>
    <row r="4167" spans="1:13" s="3" customFormat="1" ht="11.25" x14ac:dyDescent="0.25">
      <c r="A4167" s="927"/>
      <c r="B4167" s="928"/>
      <c r="C4167" s="929"/>
      <c r="D4167" s="927"/>
      <c r="E4167" s="927"/>
      <c r="F4167" s="14" t="s">
        <v>6266</v>
      </c>
      <c r="G4167" s="80">
        <v>118</v>
      </c>
      <c r="H4167" s="927"/>
      <c r="I4167" s="15"/>
      <c r="J4167" s="19"/>
      <c r="K4167" s="928"/>
      <c r="L4167" s="943"/>
      <c r="M4167" s="980"/>
    </row>
    <row r="4168" spans="1:13" s="3" customFormat="1" ht="11.25" x14ac:dyDescent="0.25">
      <c r="A4168" s="927" t="s">
        <v>7577</v>
      </c>
      <c r="B4168" s="928" t="s">
        <v>6728</v>
      </c>
      <c r="C4168" s="929" t="s">
        <v>5926</v>
      </c>
      <c r="D4168" s="927" t="s">
        <v>1896</v>
      </c>
      <c r="E4168" s="927" t="s">
        <v>5926</v>
      </c>
      <c r="F4168" s="14" t="s">
        <v>6267</v>
      </c>
      <c r="G4168" s="80">
        <v>243</v>
      </c>
      <c r="H4168" s="927" t="s">
        <v>6682</v>
      </c>
      <c r="I4168" s="15" t="s">
        <v>2645</v>
      </c>
      <c r="J4168" s="17"/>
      <c r="K4168" s="928">
        <v>12</v>
      </c>
      <c r="L4168" s="943"/>
      <c r="M4168" s="927"/>
    </row>
    <row r="4169" spans="1:13" s="3" customFormat="1" ht="11.25" x14ac:dyDescent="0.25">
      <c r="A4169" s="927"/>
      <c r="B4169" s="928"/>
      <c r="C4169" s="929"/>
      <c r="D4169" s="927"/>
      <c r="E4169" s="927"/>
      <c r="F4169" s="19" t="s">
        <v>6265</v>
      </c>
      <c r="G4169" s="95">
        <v>52</v>
      </c>
      <c r="H4169" s="927"/>
      <c r="I4169" s="20"/>
      <c r="J4169" s="17"/>
      <c r="K4169" s="928"/>
      <c r="L4169" s="943"/>
      <c r="M4169" s="980"/>
    </row>
    <row r="4170" spans="1:13" s="5" customFormat="1" ht="22.5" x14ac:dyDescent="0.25">
      <c r="A4170" s="154" t="s">
        <v>7578</v>
      </c>
      <c r="B4170" s="155" t="s">
        <v>4140</v>
      </c>
      <c r="C4170" s="288" t="s">
        <v>6136</v>
      </c>
      <c r="D4170" s="154" t="s">
        <v>6985</v>
      </c>
      <c r="E4170" s="154" t="s">
        <v>6136</v>
      </c>
      <c r="F4170" s="60" t="s">
        <v>6232</v>
      </c>
      <c r="G4170" s="80">
        <v>1</v>
      </c>
      <c r="H4170" s="359" t="s">
        <v>6682</v>
      </c>
      <c r="I4170" s="15" t="s">
        <v>6292</v>
      </c>
      <c r="J4170" s="17" t="s">
        <v>6293</v>
      </c>
      <c r="K4170" s="166">
        <v>2</v>
      </c>
      <c r="L4170" s="833"/>
      <c r="M4170" s="868"/>
    </row>
    <row r="4171" spans="1:13" s="3" customFormat="1" ht="11.25" x14ac:dyDescent="0.25">
      <c r="A4171" s="927" t="s">
        <v>7579</v>
      </c>
      <c r="B4171" s="928" t="s">
        <v>716</v>
      </c>
      <c r="C4171" s="946" t="s">
        <v>6136</v>
      </c>
      <c r="D4171" s="154" t="s">
        <v>1834</v>
      </c>
      <c r="E4171" s="927" t="s">
        <v>6136</v>
      </c>
      <c r="F4171" s="12" t="s">
        <v>76</v>
      </c>
      <c r="G4171" s="159">
        <v>1</v>
      </c>
      <c r="H4171" s="968" t="s">
        <v>6682</v>
      </c>
      <c r="I4171" s="12"/>
      <c r="J4171" s="13"/>
      <c r="K4171" s="928">
        <v>1</v>
      </c>
      <c r="L4171" s="943"/>
      <c r="M4171" s="927"/>
    </row>
    <row r="4172" spans="1:13" s="3" customFormat="1" ht="11.25" x14ac:dyDescent="0.25">
      <c r="A4172" s="927"/>
      <c r="B4172" s="928"/>
      <c r="C4172" s="946"/>
      <c r="D4172" s="154" t="s">
        <v>2481</v>
      </c>
      <c r="E4172" s="927"/>
      <c r="F4172" s="12" t="s">
        <v>2481</v>
      </c>
      <c r="G4172" s="159">
        <v>17</v>
      </c>
      <c r="H4172" s="978"/>
      <c r="I4172" s="12"/>
      <c r="J4172" s="13"/>
      <c r="K4172" s="928"/>
      <c r="L4172" s="943"/>
      <c r="M4172" s="980"/>
    </row>
    <row r="4173" spans="1:13" s="3" customFormat="1" ht="22.5" x14ac:dyDescent="0.25">
      <c r="A4173" s="154" t="s">
        <v>7580</v>
      </c>
      <c r="B4173" s="155" t="s">
        <v>714</v>
      </c>
      <c r="C4173" s="285" t="s">
        <v>6136</v>
      </c>
      <c r="D4173" s="154" t="s">
        <v>5129</v>
      </c>
      <c r="E4173" s="154" t="s">
        <v>6136</v>
      </c>
      <c r="F4173" s="12" t="s">
        <v>5129</v>
      </c>
      <c r="G4173" s="95">
        <v>1</v>
      </c>
      <c r="H4173" s="80" t="s">
        <v>6682</v>
      </c>
      <c r="I4173" s="20"/>
      <c r="J4173" s="19"/>
      <c r="K4173" s="171">
        <v>1</v>
      </c>
      <c r="L4173" s="833"/>
      <c r="M4173" s="847"/>
    </row>
    <row r="4174" spans="1:13" s="3" customFormat="1" ht="11.25" x14ac:dyDescent="0.25">
      <c r="A4174" s="927" t="s">
        <v>7582</v>
      </c>
      <c r="B4174" s="928" t="s">
        <v>1835</v>
      </c>
      <c r="C4174" s="946" t="s">
        <v>6136</v>
      </c>
      <c r="D4174" s="927" t="s">
        <v>6235</v>
      </c>
      <c r="E4174" s="927" t="s">
        <v>6136</v>
      </c>
      <c r="F4174" s="12" t="s">
        <v>6235</v>
      </c>
      <c r="G4174" s="80">
        <v>1</v>
      </c>
      <c r="H4174" s="927" t="s">
        <v>6682</v>
      </c>
      <c r="I4174" s="15"/>
      <c r="J4174" s="13"/>
      <c r="K4174" s="928">
        <v>1</v>
      </c>
      <c r="L4174" s="943"/>
      <c r="M4174" s="927"/>
    </row>
    <row r="4175" spans="1:13" s="3" customFormat="1" ht="11.25" x14ac:dyDescent="0.25">
      <c r="A4175" s="927"/>
      <c r="B4175" s="928"/>
      <c r="C4175" s="946"/>
      <c r="D4175" s="927"/>
      <c r="E4175" s="927"/>
      <c r="F4175" s="12" t="s">
        <v>6300</v>
      </c>
      <c r="G4175" s="80">
        <v>1</v>
      </c>
      <c r="H4175" s="927"/>
      <c r="I4175" s="15" t="s">
        <v>78</v>
      </c>
      <c r="J4175" s="13" t="s">
        <v>6294</v>
      </c>
      <c r="K4175" s="928"/>
      <c r="L4175" s="943"/>
      <c r="M4175" s="980"/>
    </row>
    <row r="4176" spans="1:13" s="3" customFormat="1" ht="11.25" x14ac:dyDescent="0.25">
      <c r="A4176" s="927"/>
      <c r="B4176" s="928"/>
      <c r="C4176" s="946"/>
      <c r="D4176" s="927"/>
      <c r="E4176" s="927"/>
      <c r="F4176" s="12" t="s">
        <v>6301</v>
      </c>
      <c r="G4176" s="80">
        <v>1</v>
      </c>
      <c r="H4176" s="927"/>
      <c r="I4176" s="15" t="s">
        <v>78</v>
      </c>
      <c r="J4176" s="13" t="s">
        <v>6295</v>
      </c>
      <c r="K4176" s="928"/>
      <c r="L4176" s="943"/>
      <c r="M4176" s="980"/>
    </row>
    <row r="4177" spans="1:13" s="3" customFormat="1" ht="11.25" x14ac:dyDescent="0.25">
      <c r="A4177" s="927"/>
      <c r="B4177" s="928"/>
      <c r="C4177" s="946"/>
      <c r="D4177" s="927"/>
      <c r="E4177" s="927"/>
      <c r="F4177" s="12" t="s">
        <v>6302</v>
      </c>
      <c r="G4177" s="80">
        <v>3</v>
      </c>
      <c r="H4177" s="927"/>
      <c r="I4177" s="15" t="s">
        <v>78</v>
      </c>
      <c r="J4177" s="13" t="s">
        <v>6296</v>
      </c>
      <c r="K4177" s="928"/>
      <c r="L4177" s="943"/>
      <c r="M4177" s="980"/>
    </row>
    <row r="4178" spans="1:13" s="3" customFormat="1" ht="11.25" x14ac:dyDescent="0.25">
      <c r="A4178" s="927"/>
      <c r="B4178" s="928"/>
      <c r="C4178" s="946"/>
      <c r="D4178" s="927"/>
      <c r="E4178" s="927"/>
      <c r="F4178" s="12" t="s">
        <v>6303</v>
      </c>
      <c r="G4178" s="80">
        <v>4</v>
      </c>
      <c r="H4178" s="927"/>
      <c r="I4178" s="15" t="s">
        <v>78</v>
      </c>
      <c r="J4178" s="13" t="s">
        <v>6296</v>
      </c>
      <c r="K4178" s="928"/>
      <c r="L4178" s="943"/>
      <c r="M4178" s="980"/>
    </row>
    <row r="4179" spans="1:13" s="3" customFormat="1" ht="11.25" x14ac:dyDescent="0.25">
      <c r="A4179" s="927"/>
      <c r="B4179" s="928"/>
      <c r="C4179" s="946"/>
      <c r="D4179" s="927"/>
      <c r="E4179" s="927"/>
      <c r="F4179" s="12" t="s">
        <v>6304</v>
      </c>
      <c r="G4179" s="80">
        <v>2</v>
      </c>
      <c r="H4179" s="927"/>
      <c r="I4179" s="15" t="s">
        <v>78</v>
      </c>
      <c r="J4179" s="13" t="s">
        <v>6296</v>
      </c>
      <c r="K4179" s="928"/>
      <c r="L4179" s="943"/>
      <c r="M4179" s="980"/>
    </row>
    <row r="4180" spans="1:13" s="3" customFormat="1" ht="11.25" x14ac:dyDescent="0.25">
      <c r="A4180" s="927"/>
      <c r="B4180" s="928"/>
      <c r="C4180" s="946"/>
      <c r="D4180" s="927"/>
      <c r="E4180" s="927"/>
      <c r="F4180" s="12" t="s">
        <v>6305</v>
      </c>
      <c r="G4180" s="80">
        <v>2</v>
      </c>
      <c r="H4180" s="927"/>
      <c r="I4180" s="15" t="s">
        <v>78</v>
      </c>
      <c r="J4180" s="13" t="s">
        <v>6296</v>
      </c>
      <c r="K4180" s="928"/>
      <c r="L4180" s="943"/>
      <c r="M4180" s="980"/>
    </row>
    <row r="4181" spans="1:13" s="3" customFormat="1" ht="11.25" x14ac:dyDescent="0.25">
      <c r="A4181" s="927"/>
      <c r="B4181" s="928"/>
      <c r="C4181" s="946"/>
      <c r="D4181" s="927"/>
      <c r="E4181" s="927"/>
      <c r="F4181" s="12" t="s">
        <v>6306</v>
      </c>
      <c r="G4181" s="80">
        <v>1</v>
      </c>
      <c r="H4181" s="927"/>
      <c r="I4181" s="15" t="s">
        <v>78</v>
      </c>
      <c r="J4181" s="13" t="s">
        <v>6296</v>
      </c>
      <c r="K4181" s="928"/>
      <c r="L4181" s="943"/>
      <c r="M4181" s="980"/>
    </row>
    <row r="4182" spans="1:13" s="3" customFormat="1" ht="11.25" x14ac:dyDescent="0.25">
      <c r="A4182" s="927"/>
      <c r="B4182" s="928"/>
      <c r="C4182" s="946"/>
      <c r="D4182" s="927"/>
      <c r="E4182" s="927"/>
      <c r="F4182" s="12" t="s">
        <v>6307</v>
      </c>
      <c r="G4182" s="80">
        <v>1</v>
      </c>
      <c r="H4182" s="927"/>
      <c r="I4182" s="15" t="s">
        <v>46</v>
      </c>
      <c r="J4182" s="13" t="s">
        <v>6297</v>
      </c>
      <c r="K4182" s="928"/>
      <c r="L4182" s="943"/>
      <c r="M4182" s="980"/>
    </row>
    <row r="4183" spans="1:13" s="3" customFormat="1" ht="11.25" x14ac:dyDescent="0.25">
      <c r="A4183" s="927"/>
      <c r="B4183" s="928"/>
      <c r="C4183" s="946"/>
      <c r="D4183" s="927"/>
      <c r="E4183" s="927"/>
      <c r="F4183" s="12" t="s">
        <v>6299</v>
      </c>
      <c r="G4183" s="80">
        <v>1</v>
      </c>
      <c r="H4183" s="927"/>
      <c r="I4183" s="15" t="s">
        <v>6308</v>
      </c>
      <c r="J4183" s="13" t="s">
        <v>6298</v>
      </c>
      <c r="K4183" s="928"/>
      <c r="L4183" s="943"/>
      <c r="M4183" s="980"/>
    </row>
    <row r="4184" spans="1:13" s="3" customFormat="1" ht="21" customHeight="1" x14ac:dyDescent="0.25">
      <c r="A4184" s="154" t="s">
        <v>7581</v>
      </c>
      <c r="B4184" s="155" t="s">
        <v>1835</v>
      </c>
      <c r="C4184" s="288" t="s">
        <v>6136</v>
      </c>
      <c r="D4184" s="154" t="s">
        <v>1835</v>
      </c>
      <c r="E4184" s="154" t="s">
        <v>6136</v>
      </c>
      <c r="F4184" s="12" t="s">
        <v>6236</v>
      </c>
      <c r="G4184" s="80">
        <v>35</v>
      </c>
      <c r="H4184" s="359" t="s">
        <v>6684</v>
      </c>
      <c r="I4184" s="15"/>
      <c r="J4184" s="13"/>
      <c r="K4184" s="166">
        <v>1</v>
      </c>
      <c r="L4184" s="833"/>
      <c r="M4184" s="868"/>
    </row>
    <row r="4185" spans="1:13" s="3" customFormat="1" ht="22.5" x14ac:dyDescent="0.25">
      <c r="A4185" s="154" t="s">
        <v>7583</v>
      </c>
      <c r="B4185" s="155" t="s">
        <v>1835</v>
      </c>
      <c r="C4185" s="288" t="s">
        <v>6136</v>
      </c>
      <c r="D4185" s="154" t="s">
        <v>6789</v>
      </c>
      <c r="E4185" s="239" t="s">
        <v>6136</v>
      </c>
      <c r="F4185" s="12" t="s">
        <v>6309</v>
      </c>
      <c r="G4185" s="80">
        <v>5</v>
      </c>
      <c r="H4185" s="359" t="s">
        <v>6682</v>
      </c>
      <c r="I4185" s="15" t="s">
        <v>3117</v>
      </c>
      <c r="J4185" s="13" t="s">
        <v>3117</v>
      </c>
      <c r="K4185" s="166">
        <v>1</v>
      </c>
      <c r="L4185" s="833"/>
      <c r="M4185" s="820"/>
    </row>
    <row r="4186" spans="1:13" s="3" customFormat="1" ht="11.25" x14ac:dyDescent="0.25">
      <c r="A4186" s="927" t="s">
        <v>7585</v>
      </c>
      <c r="B4186" s="928" t="s">
        <v>715</v>
      </c>
      <c r="C4186" s="946" t="s">
        <v>6136</v>
      </c>
      <c r="D4186" s="927" t="s">
        <v>7155</v>
      </c>
      <c r="E4186" s="927" t="s">
        <v>6136</v>
      </c>
      <c r="F4186" s="14" t="s">
        <v>6311</v>
      </c>
      <c r="G4186" s="80">
        <v>616</v>
      </c>
      <c r="H4186" s="927" t="s">
        <v>6682</v>
      </c>
      <c r="I4186" s="15" t="s">
        <v>91</v>
      </c>
      <c r="J4186" s="17" t="s">
        <v>6310</v>
      </c>
      <c r="K4186" s="928">
        <v>1</v>
      </c>
      <c r="L4186" s="943"/>
      <c r="M4186" s="927"/>
    </row>
    <row r="4187" spans="1:13" s="3" customFormat="1" ht="11.25" x14ac:dyDescent="0.25">
      <c r="A4187" s="927"/>
      <c r="B4187" s="928"/>
      <c r="C4187" s="946"/>
      <c r="D4187" s="927"/>
      <c r="E4187" s="927"/>
      <c r="F4187" s="14" t="s">
        <v>6312</v>
      </c>
      <c r="G4187" s="80">
        <v>960</v>
      </c>
      <c r="H4187" s="927"/>
      <c r="I4187" s="15" t="s">
        <v>91</v>
      </c>
      <c r="J4187" s="17" t="s">
        <v>6310</v>
      </c>
      <c r="K4187" s="928"/>
      <c r="L4187" s="943"/>
      <c r="M4187" s="980"/>
    </row>
    <row r="4188" spans="1:13" s="3" customFormat="1" ht="11.25" x14ac:dyDescent="0.25">
      <c r="A4188" s="927"/>
      <c r="B4188" s="928"/>
      <c r="C4188" s="946"/>
      <c r="D4188" s="927"/>
      <c r="E4188" s="927"/>
      <c r="F4188" s="14" t="s">
        <v>6313</v>
      </c>
      <c r="G4188" s="80">
        <v>608</v>
      </c>
      <c r="H4188" s="927"/>
      <c r="I4188" s="15" t="s">
        <v>91</v>
      </c>
      <c r="J4188" s="17" t="s">
        <v>6310</v>
      </c>
      <c r="K4188" s="928"/>
      <c r="L4188" s="943"/>
      <c r="M4188" s="980"/>
    </row>
    <row r="4189" spans="1:13" s="3" customFormat="1" ht="11.25" x14ac:dyDescent="0.25">
      <c r="A4189" s="927"/>
      <c r="B4189" s="928"/>
      <c r="C4189" s="946"/>
      <c r="D4189" s="927"/>
      <c r="E4189" s="927"/>
      <c r="F4189" s="14" t="s">
        <v>6314</v>
      </c>
      <c r="G4189" s="80">
        <v>164</v>
      </c>
      <c r="H4189" s="927"/>
      <c r="I4189" s="15" t="s">
        <v>91</v>
      </c>
      <c r="J4189" s="17" t="s">
        <v>6310</v>
      </c>
      <c r="K4189" s="928"/>
      <c r="L4189" s="943"/>
      <c r="M4189" s="980"/>
    </row>
    <row r="4190" spans="1:13" s="3" customFormat="1" ht="11.25" x14ac:dyDescent="0.25">
      <c r="A4190" s="927"/>
      <c r="B4190" s="928"/>
      <c r="C4190" s="946"/>
      <c r="D4190" s="927"/>
      <c r="E4190" s="927"/>
      <c r="F4190" s="14" t="s">
        <v>6335</v>
      </c>
      <c r="G4190" s="80">
        <v>4</v>
      </c>
      <c r="H4190" s="927"/>
      <c r="I4190" s="15" t="s">
        <v>6325</v>
      </c>
      <c r="J4190" s="17">
        <v>61900560</v>
      </c>
      <c r="K4190" s="928"/>
      <c r="L4190" s="943"/>
      <c r="M4190" s="980"/>
    </row>
    <row r="4191" spans="1:13" s="3" customFormat="1" ht="11.25" x14ac:dyDescent="0.25">
      <c r="A4191" s="927"/>
      <c r="B4191" s="928"/>
      <c r="C4191" s="946"/>
      <c r="D4191" s="927"/>
      <c r="E4191" s="927"/>
      <c r="F4191" s="14" t="s">
        <v>6336</v>
      </c>
      <c r="G4191" s="80">
        <v>4</v>
      </c>
      <c r="H4191" s="927"/>
      <c r="I4191" s="15" t="s">
        <v>6325</v>
      </c>
      <c r="J4191" s="17" t="s">
        <v>6326</v>
      </c>
      <c r="K4191" s="928"/>
      <c r="L4191" s="943"/>
      <c r="M4191" s="980"/>
    </row>
    <row r="4192" spans="1:13" s="3" customFormat="1" ht="11.25" x14ac:dyDescent="0.25">
      <c r="A4192" s="927"/>
      <c r="B4192" s="928"/>
      <c r="C4192" s="946"/>
      <c r="D4192" s="927"/>
      <c r="E4192" s="927"/>
      <c r="F4192" s="14" t="s">
        <v>6349</v>
      </c>
      <c r="G4192" s="80">
        <v>4</v>
      </c>
      <c r="H4192" s="927"/>
      <c r="I4192" s="15" t="s">
        <v>6325</v>
      </c>
      <c r="J4192" s="17">
        <v>60000294</v>
      </c>
      <c r="K4192" s="928"/>
      <c r="L4192" s="943"/>
      <c r="M4192" s="980"/>
    </row>
    <row r="4193" spans="1:13" s="3" customFormat="1" ht="11.25" x14ac:dyDescent="0.25">
      <c r="A4193" s="927"/>
      <c r="B4193" s="928"/>
      <c r="C4193" s="946"/>
      <c r="D4193" s="927"/>
      <c r="E4193" s="927"/>
      <c r="F4193" s="14" t="s">
        <v>6348</v>
      </c>
      <c r="G4193" s="80">
        <v>96</v>
      </c>
      <c r="H4193" s="927"/>
      <c r="I4193" s="15" t="s">
        <v>6327</v>
      </c>
      <c r="J4193" s="17" t="s">
        <v>6328</v>
      </c>
      <c r="K4193" s="928"/>
      <c r="L4193" s="943"/>
      <c r="M4193" s="980"/>
    </row>
    <row r="4194" spans="1:13" s="3" customFormat="1" ht="11.25" x14ac:dyDescent="0.25">
      <c r="A4194" s="927" t="s">
        <v>7584</v>
      </c>
      <c r="B4194" s="928" t="s">
        <v>6727</v>
      </c>
      <c r="C4194" s="946" t="s">
        <v>6136</v>
      </c>
      <c r="D4194" s="927" t="s">
        <v>4742</v>
      </c>
      <c r="E4194" s="949" t="s">
        <v>6337</v>
      </c>
      <c r="F4194" s="14" t="s">
        <v>6264</v>
      </c>
      <c r="G4194" s="80">
        <v>40</v>
      </c>
      <c r="H4194" s="927" t="s">
        <v>6682</v>
      </c>
      <c r="I4194" s="15"/>
      <c r="J4194" s="17"/>
      <c r="K4194" s="928">
        <v>1</v>
      </c>
      <c r="L4194" s="943"/>
      <c r="M4194" s="927"/>
    </row>
    <row r="4195" spans="1:13" s="3" customFormat="1" ht="11.25" x14ac:dyDescent="0.25">
      <c r="A4195" s="927"/>
      <c r="B4195" s="928"/>
      <c r="C4195" s="946"/>
      <c r="D4195" s="927"/>
      <c r="E4195" s="960"/>
      <c r="F4195" s="14" t="s">
        <v>1739</v>
      </c>
      <c r="G4195" s="80">
        <v>25</v>
      </c>
      <c r="H4195" s="927"/>
      <c r="I4195" s="15"/>
      <c r="J4195" s="17"/>
      <c r="K4195" s="928"/>
      <c r="L4195" s="943"/>
      <c r="M4195" s="980"/>
    </row>
    <row r="4196" spans="1:13" s="3" customFormat="1" ht="11.25" x14ac:dyDescent="0.25">
      <c r="A4196" s="927"/>
      <c r="B4196" s="928"/>
      <c r="C4196" s="946"/>
      <c r="D4196" s="927"/>
      <c r="E4196" s="949" t="s">
        <v>6338</v>
      </c>
      <c r="F4196" s="14" t="s">
        <v>6329</v>
      </c>
      <c r="G4196" s="80">
        <v>48</v>
      </c>
      <c r="H4196" s="927"/>
      <c r="I4196" s="15"/>
      <c r="J4196" s="17"/>
      <c r="K4196" s="928"/>
      <c r="L4196" s="943"/>
      <c r="M4196" s="980"/>
    </row>
    <row r="4197" spans="1:13" s="3" customFormat="1" ht="11.25" x14ac:dyDescent="0.25">
      <c r="A4197" s="927"/>
      <c r="B4197" s="928"/>
      <c r="C4197" s="946"/>
      <c r="D4197" s="927"/>
      <c r="E4197" s="960"/>
      <c r="F4197" s="14" t="s">
        <v>6258</v>
      </c>
      <c r="G4197" s="80">
        <v>48</v>
      </c>
      <c r="H4197" s="927"/>
      <c r="I4197" s="15"/>
      <c r="J4197" s="17"/>
      <c r="K4197" s="928"/>
      <c r="L4197" s="943"/>
      <c r="M4197" s="980"/>
    </row>
    <row r="4198" spans="1:13" s="3" customFormat="1" ht="11.25" x14ac:dyDescent="0.25">
      <c r="A4198" s="927"/>
      <c r="B4198" s="928"/>
      <c r="C4198" s="946"/>
      <c r="D4198" s="927"/>
      <c r="E4198" s="960"/>
      <c r="F4198" s="14" t="s">
        <v>6266</v>
      </c>
      <c r="G4198" s="80">
        <v>48</v>
      </c>
      <c r="H4198" s="927"/>
      <c r="I4198" s="15"/>
      <c r="J4198" s="17"/>
      <c r="K4198" s="928"/>
      <c r="L4198" s="943"/>
      <c r="M4198" s="980"/>
    </row>
    <row r="4199" spans="1:13" s="3" customFormat="1" ht="11.25" x14ac:dyDescent="0.25">
      <c r="A4199" s="927"/>
      <c r="B4199" s="928"/>
      <c r="C4199" s="946"/>
      <c r="D4199" s="927"/>
      <c r="E4199" s="949" t="s">
        <v>6339</v>
      </c>
      <c r="F4199" s="14" t="s">
        <v>6329</v>
      </c>
      <c r="G4199" s="80">
        <v>244</v>
      </c>
      <c r="H4199" s="927"/>
      <c r="I4199" s="15"/>
      <c r="J4199" s="17"/>
      <c r="K4199" s="928"/>
      <c r="L4199" s="943"/>
      <c r="M4199" s="980"/>
    </row>
    <row r="4200" spans="1:13" s="3" customFormat="1" ht="11.25" x14ac:dyDescent="0.25">
      <c r="A4200" s="927"/>
      <c r="B4200" s="928"/>
      <c r="C4200" s="946"/>
      <c r="D4200" s="927"/>
      <c r="E4200" s="960"/>
      <c r="F4200" s="14" t="s">
        <v>6258</v>
      </c>
      <c r="G4200" s="80">
        <v>122</v>
      </c>
      <c r="H4200" s="927"/>
      <c r="I4200" s="15"/>
      <c r="J4200" s="17"/>
      <c r="K4200" s="928"/>
      <c r="L4200" s="943"/>
      <c r="M4200" s="980"/>
    </row>
    <row r="4201" spans="1:13" s="3" customFormat="1" ht="11.25" x14ac:dyDescent="0.25">
      <c r="A4201" s="927"/>
      <c r="B4201" s="928"/>
      <c r="C4201" s="946"/>
      <c r="D4201" s="927"/>
      <c r="E4201" s="960"/>
      <c r="F4201" s="14" t="s">
        <v>6266</v>
      </c>
      <c r="G4201" s="80">
        <v>244</v>
      </c>
      <c r="H4201" s="927"/>
      <c r="I4201" s="15"/>
      <c r="J4201" s="17"/>
      <c r="K4201" s="928"/>
      <c r="L4201" s="943"/>
      <c r="M4201" s="980"/>
    </row>
    <row r="4202" spans="1:13" s="3" customFormat="1" ht="11.25" x14ac:dyDescent="0.25">
      <c r="A4202" s="927"/>
      <c r="B4202" s="928"/>
      <c r="C4202" s="946"/>
      <c r="D4202" s="927"/>
      <c r="E4202" s="949" t="s">
        <v>6340</v>
      </c>
      <c r="F4202" s="14" t="s">
        <v>6264</v>
      </c>
      <c r="G4202" s="80">
        <v>40</v>
      </c>
      <c r="H4202" s="927"/>
      <c r="I4202" s="15"/>
      <c r="J4202" s="17"/>
      <c r="K4202" s="928"/>
      <c r="L4202" s="943"/>
      <c r="M4202" s="980"/>
    </row>
    <row r="4203" spans="1:13" s="3" customFormat="1" ht="11.25" x14ac:dyDescent="0.25">
      <c r="A4203" s="927"/>
      <c r="B4203" s="928"/>
      <c r="C4203" s="946"/>
      <c r="D4203" s="927"/>
      <c r="E4203" s="960"/>
      <c r="F4203" s="14" t="s">
        <v>1739</v>
      </c>
      <c r="G4203" s="80">
        <v>25</v>
      </c>
      <c r="H4203" s="927"/>
      <c r="I4203" s="15"/>
      <c r="J4203" s="17"/>
      <c r="K4203" s="928"/>
      <c r="L4203" s="943"/>
      <c r="M4203" s="980"/>
    </row>
    <row r="4204" spans="1:13" s="3" customFormat="1" ht="11.25" x14ac:dyDescent="0.25">
      <c r="A4204" s="927"/>
      <c r="B4204" s="928"/>
      <c r="C4204" s="946"/>
      <c r="D4204" s="927"/>
      <c r="E4204" s="949" t="s">
        <v>6341</v>
      </c>
      <c r="F4204" s="14" t="s">
        <v>6329</v>
      </c>
      <c r="G4204" s="80">
        <v>48</v>
      </c>
      <c r="H4204" s="927"/>
      <c r="I4204" s="15"/>
      <c r="J4204" s="17"/>
      <c r="K4204" s="928"/>
      <c r="L4204" s="943"/>
      <c r="M4204" s="980"/>
    </row>
    <row r="4205" spans="1:13" s="3" customFormat="1" ht="11.25" x14ac:dyDescent="0.25">
      <c r="A4205" s="927"/>
      <c r="B4205" s="928"/>
      <c r="C4205" s="946"/>
      <c r="D4205" s="927"/>
      <c r="E4205" s="960"/>
      <c r="F4205" s="14" t="s">
        <v>6258</v>
      </c>
      <c r="G4205" s="80">
        <v>48</v>
      </c>
      <c r="H4205" s="927"/>
      <c r="I4205" s="15"/>
      <c r="J4205" s="17"/>
      <c r="K4205" s="928"/>
      <c r="L4205" s="943"/>
      <c r="M4205" s="980"/>
    </row>
    <row r="4206" spans="1:13" s="3" customFormat="1" ht="11.25" x14ac:dyDescent="0.25">
      <c r="A4206" s="927"/>
      <c r="B4206" s="928"/>
      <c r="C4206" s="946"/>
      <c r="D4206" s="927"/>
      <c r="E4206" s="960"/>
      <c r="F4206" s="14" t="s">
        <v>6266</v>
      </c>
      <c r="G4206" s="80">
        <v>48</v>
      </c>
      <c r="H4206" s="927"/>
      <c r="I4206" s="15"/>
      <c r="J4206" s="17"/>
      <c r="K4206" s="928"/>
      <c r="L4206" s="943"/>
      <c r="M4206" s="980"/>
    </row>
    <row r="4207" spans="1:13" s="3" customFormat="1" ht="11.25" x14ac:dyDescent="0.25">
      <c r="A4207" s="927"/>
      <c r="B4207" s="928"/>
      <c r="C4207" s="946"/>
      <c r="D4207" s="927"/>
      <c r="E4207" s="949" t="s">
        <v>6342</v>
      </c>
      <c r="F4207" s="14" t="s">
        <v>6329</v>
      </c>
      <c r="G4207" s="80">
        <v>244</v>
      </c>
      <c r="H4207" s="927"/>
      <c r="I4207" s="15"/>
      <c r="J4207" s="17"/>
      <c r="K4207" s="928"/>
      <c r="L4207" s="943"/>
      <c r="M4207" s="980"/>
    </row>
    <row r="4208" spans="1:13" s="3" customFormat="1" ht="11.25" x14ac:dyDescent="0.25">
      <c r="A4208" s="927"/>
      <c r="B4208" s="928"/>
      <c r="C4208" s="946"/>
      <c r="D4208" s="927"/>
      <c r="E4208" s="960"/>
      <c r="F4208" s="14" t="s">
        <v>6258</v>
      </c>
      <c r="G4208" s="80">
        <v>122</v>
      </c>
      <c r="H4208" s="927"/>
      <c r="I4208" s="15"/>
      <c r="J4208" s="17"/>
      <c r="K4208" s="928"/>
      <c r="L4208" s="943"/>
      <c r="M4208" s="980"/>
    </row>
    <row r="4209" spans="1:13" s="3" customFormat="1" ht="11.25" x14ac:dyDescent="0.25">
      <c r="A4209" s="927"/>
      <c r="B4209" s="928"/>
      <c r="C4209" s="946"/>
      <c r="D4209" s="927"/>
      <c r="E4209" s="960"/>
      <c r="F4209" s="14" t="s">
        <v>6266</v>
      </c>
      <c r="G4209" s="80">
        <v>244</v>
      </c>
      <c r="H4209" s="927"/>
      <c r="I4209" s="15"/>
      <c r="J4209" s="17"/>
      <c r="K4209" s="928"/>
      <c r="L4209" s="943"/>
      <c r="M4209" s="980"/>
    </row>
    <row r="4210" spans="1:13" s="3" customFormat="1" ht="11.25" x14ac:dyDescent="0.25">
      <c r="A4210" s="927"/>
      <c r="B4210" s="928"/>
      <c r="C4210" s="946"/>
      <c r="D4210" s="927"/>
      <c r="E4210" s="949" t="s">
        <v>6343</v>
      </c>
      <c r="F4210" s="14" t="s">
        <v>6329</v>
      </c>
      <c r="G4210" s="80">
        <v>48</v>
      </c>
      <c r="H4210" s="927"/>
      <c r="I4210" s="15"/>
      <c r="J4210" s="17"/>
      <c r="K4210" s="928"/>
      <c r="L4210" s="943"/>
      <c r="M4210" s="980"/>
    </row>
    <row r="4211" spans="1:13" s="3" customFormat="1" ht="11.25" x14ac:dyDescent="0.25">
      <c r="A4211" s="927"/>
      <c r="B4211" s="928"/>
      <c r="C4211" s="946"/>
      <c r="D4211" s="927"/>
      <c r="E4211" s="960"/>
      <c r="F4211" s="14" t="s">
        <v>6329</v>
      </c>
      <c r="G4211" s="80">
        <v>16</v>
      </c>
      <c r="H4211" s="927"/>
      <c r="I4211" s="15"/>
      <c r="J4211" s="17"/>
      <c r="K4211" s="928"/>
      <c r="L4211" s="943"/>
      <c r="M4211" s="980"/>
    </row>
    <row r="4212" spans="1:13" s="3" customFormat="1" ht="11.25" x14ac:dyDescent="0.25">
      <c r="A4212" s="927"/>
      <c r="B4212" s="928"/>
      <c r="C4212" s="946"/>
      <c r="D4212" s="927"/>
      <c r="E4212" s="960"/>
      <c r="F4212" s="14" t="s">
        <v>6258</v>
      </c>
      <c r="G4212" s="80">
        <v>56</v>
      </c>
      <c r="H4212" s="927"/>
      <c r="I4212" s="15"/>
      <c r="J4212" s="17"/>
      <c r="K4212" s="928"/>
      <c r="L4212" s="943"/>
      <c r="M4212" s="980"/>
    </row>
    <row r="4213" spans="1:13" s="3" customFormat="1" ht="11.25" x14ac:dyDescent="0.25">
      <c r="A4213" s="927"/>
      <c r="B4213" s="928"/>
      <c r="C4213" s="946"/>
      <c r="D4213" s="927"/>
      <c r="E4213" s="950"/>
      <c r="F4213" s="14" t="s">
        <v>6266</v>
      </c>
      <c r="G4213" s="80">
        <v>64</v>
      </c>
      <c r="H4213" s="927"/>
      <c r="I4213" s="15"/>
      <c r="J4213" s="17"/>
      <c r="K4213" s="928"/>
      <c r="L4213" s="943"/>
      <c r="M4213" s="980"/>
    </row>
    <row r="4214" spans="1:13" s="3" customFormat="1" ht="11.25" x14ac:dyDescent="0.25">
      <c r="A4214" s="927"/>
      <c r="B4214" s="928"/>
      <c r="C4214" s="946"/>
      <c r="D4214" s="927"/>
      <c r="E4214" s="949" t="s">
        <v>6344</v>
      </c>
      <c r="F4214" s="14" t="s">
        <v>6329</v>
      </c>
      <c r="G4214" s="80">
        <v>220</v>
      </c>
      <c r="H4214" s="927"/>
      <c r="I4214" s="15"/>
      <c r="J4214" s="17"/>
      <c r="K4214" s="928"/>
      <c r="L4214" s="943"/>
      <c r="M4214" s="980"/>
    </row>
    <row r="4215" spans="1:13" s="3" customFormat="1" ht="11.25" x14ac:dyDescent="0.25">
      <c r="A4215" s="927"/>
      <c r="B4215" s="928"/>
      <c r="C4215" s="946"/>
      <c r="D4215" s="927"/>
      <c r="E4215" s="960"/>
      <c r="F4215" s="14" t="s">
        <v>6258</v>
      </c>
      <c r="G4215" s="80">
        <v>110</v>
      </c>
      <c r="H4215" s="927"/>
      <c r="I4215" s="15"/>
      <c r="J4215" s="17"/>
      <c r="K4215" s="928"/>
      <c r="L4215" s="943"/>
      <c r="M4215" s="980"/>
    </row>
    <row r="4216" spans="1:13" s="3" customFormat="1" ht="11.25" x14ac:dyDescent="0.25">
      <c r="A4216" s="927"/>
      <c r="B4216" s="928"/>
      <c r="C4216" s="946"/>
      <c r="D4216" s="927"/>
      <c r="E4216" s="960"/>
      <c r="F4216" s="14" t="s">
        <v>6266</v>
      </c>
      <c r="G4216" s="80">
        <v>220</v>
      </c>
      <c r="H4216" s="927"/>
      <c r="I4216" s="15"/>
      <c r="J4216" s="17"/>
      <c r="K4216" s="928"/>
      <c r="L4216" s="943"/>
      <c r="M4216" s="980"/>
    </row>
    <row r="4217" spans="1:13" s="3" customFormat="1" ht="11.25" x14ac:dyDescent="0.25">
      <c r="A4217" s="927"/>
      <c r="B4217" s="928"/>
      <c r="C4217" s="946"/>
      <c r="D4217" s="927"/>
      <c r="E4217" s="949" t="s">
        <v>6278</v>
      </c>
      <c r="F4217" s="14" t="s">
        <v>6264</v>
      </c>
      <c r="G4217" s="80">
        <v>32</v>
      </c>
      <c r="H4217" s="927"/>
      <c r="I4217" s="15"/>
      <c r="J4217" s="17"/>
      <c r="K4217" s="928"/>
      <c r="L4217" s="943"/>
      <c r="M4217" s="980"/>
    </row>
    <row r="4218" spans="1:13" s="3" customFormat="1" ht="11.25" x14ac:dyDescent="0.25">
      <c r="A4218" s="927"/>
      <c r="B4218" s="928"/>
      <c r="C4218" s="946"/>
      <c r="D4218" s="927"/>
      <c r="E4218" s="960"/>
      <c r="F4218" s="14" t="s">
        <v>1739</v>
      </c>
      <c r="G4218" s="80">
        <v>20</v>
      </c>
      <c r="H4218" s="927"/>
      <c r="I4218" s="15"/>
      <c r="J4218" s="17"/>
      <c r="K4218" s="928"/>
      <c r="L4218" s="943"/>
      <c r="M4218" s="980"/>
    </row>
    <row r="4219" spans="1:13" s="3" customFormat="1" ht="11.25" x14ac:dyDescent="0.25">
      <c r="A4219" s="927"/>
      <c r="B4219" s="928"/>
      <c r="C4219" s="946"/>
      <c r="D4219" s="927"/>
      <c r="E4219" s="949" t="s">
        <v>6345</v>
      </c>
      <c r="F4219" s="14" t="s">
        <v>6264</v>
      </c>
      <c r="G4219" s="80">
        <v>56</v>
      </c>
      <c r="H4219" s="927"/>
      <c r="I4219" s="15"/>
      <c r="J4219" s="17"/>
      <c r="K4219" s="928"/>
      <c r="L4219" s="943"/>
      <c r="M4219" s="980"/>
    </row>
    <row r="4220" spans="1:13" s="3" customFormat="1" ht="11.25" x14ac:dyDescent="0.25">
      <c r="A4220" s="927"/>
      <c r="B4220" s="928"/>
      <c r="C4220" s="946"/>
      <c r="D4220" s="927"/>
      <c r="E4220" s="960"/>
      <c r="F4220" s="14" t="s">
        <v>1739</v>
      </c>
      <c r="G4220" s="80">
        <v>35</v>
      </c>
      <c r="H4220" s="927"/>
      <c r="I4220" s="15"/>
      <c r="J4220" s="17"/>
      <c r="K4220" s="928"/>
      <c r="L4220" s="943"/>
      <c r="M4220" s="980"/>
    </row>
    <row r="4221" spans="1:13" s="3" customFormat="1" ht="11.25" x14ac:dyDescent="0.25">
      <c r="A4221" s="927"/>
      <c r="B4221" s="928"/>
      <c r="C4221" s="946"/>
      <c r="D4221" s="927"/>
      <c r="E4221" s="949" t="s">
        <v>6279</v>
      </c>
      <c r="F4221" s="14" t="s">
        <v>6329</v>
      </c>
      <c r="G4221" s="80">
        <v>63</v>
      </c>
      <c r="H4221" s="927"/>
      <c r="I4221" s="15"/>
      <c r="J4221" s="17"/>
      <c r="K4221" s="928"/>
      <c r="L4221" s="943"/>
      <c r="M4221" s="980"/>
    </row>
    <row r="4222" spans="1:13" s="3" customFormat="1" ht="11.25" x14ac:dyDescent="0.25">
      <c r="A4222" s="927"/>
      <c r="B4222" s="928"/>
      <c r="C4222" s="946"/>
      <c r="D4222" s="927"/>
      <c r="E4222" s="960"/>
      <c r="F4222" s="14" t="s">
        <v>6258</v>
      </c>
      <c r="G4222" s="80">
        <v>63</v>
      </c>
      <c r="H4222" s="927"/>
      <c r="I4222" s="15"/>
      <c r="J4222" s="17"/>
      <c r="K4222" s="928"/>
      <c r="L4222" s="943"/>
      <c r="M4222" s="980"/>
    </row>
    <row r="4223" spans="1:13" s="3" customFormat="1" ht="11.25" x14ac:dyDescent="0.25">
      <c r="A4223" s="927"/>
      <c r="B4223" s="928"/>
      <c r="C4223" s="946"/>
      <c r="D4223" s="927"/>
      <c r="E4223" s="960"/>
      <c r="F4223" s="14" t="s">
        <v>6266</v>
      </c>
      <c r="G4223" s="80">
        <v>63</v>
      </c>
      <c r="H4223" s="927"/>
      <c r="I4223" s="15"/>
      <c r="J4223" s="17"/>
      <c r="K4223" s="928"/>
      <c r="L4223" s="943"/>
      <c r="M4223" s="980"/>
    </row>
    <row r="4224" spans="1:13" s="3" customFormat="1" ht="11.25" x14ac:dyDescent="0.25">
      <c r="A4224" s="927"/>
      <c r="B4224" s="928"/>
      <c r="C4224" s="946"/>
      <c r="D4224" s="927"/>
      <c r="E4224" s="949" t="s">
        <v>6280</v>
      </c>
      <c r="F4224" s="14" t="s">
        <v>6329</v>
      </c>
      <c r="G4224" s="80">
        <v>400</v>
      </c>
      <c r="H4224" s="927"/>
      <c r="I4224" s="15"/>
      <c r="J4224" s="17"/>
      <c r="K4224" s="928"/>
      <c r="L4224" s="943"/>
      <c r="M4224" s="980"/>
    </row>
    <row r="4225" spans="1:13" s="3" customFormat="1" ht="11.25" x14ac:dyDescent="0.25">
      <c r="A4225" s="927"/>
      <c r="B4225" s="928"/>
      <c r="C4225" s="946"/>
      <c r="D4225" s="927"/>
      <c r="E4225" s="960"/>
      <c r="F4225" s="14" t="s">
        <v>6258</v>
      </c>
      <c r="G4225" s="80">
        <v>202</v>
      </c>
      <c r="H4225" s="927"/>
      <c r="I4225" s="15"/>
      <c r="J4225" s="17"/>
      <c r="K4225" s="928"/>
      <c r="L4225" s="943"/>
      <c r="M4225" s="980"/>
    </row>
    <row r="4226" spans="1:13" s="3" customFormat="1" ht="11.25" x14ac:dyDescent="0.25">
      <c r="A4226" s="927"/>
      <c r="B4226" s="928"/>
      <c r="C4226" s="946"/>
      <c r="D4226" s="927"/>
      <c r="E4226" s="960"/>
      <c r="F4226" s="14" t="s">
        <v>6266</v>
      </c>
      <c r="G4226" s="80">
        <v>400</v>
      </c>
      <c r="H4226" s="927"/>
      <c r="I4226" s="15"/>
      <c r="J4226" s="17"/>
      <c r="K4226" s="928"/>
      <c r="L4226" s="943"/>
      <c r="M4226" s="980"/>
    </row>
    <row r="4227" spans="1:13" s="3" customFormat="1" ht="11.25" x14ac:dyDescent="0.25">
      <c r="A4227" s="927"/>
      <c r="B4227" s="928"/>
      <c r="C4227" s="946"/>
      <c r="D4227" s="927"/>
      <c r="E4227" s="949" t="s">
        <v>6281</v>
      </c>
      <c r="F4227" s="14" t="s">
        <v>6264</v>
      </c>
      <c r="G4227" s="80">
        <v>62</v>
      </c>
      <c r="H4227" s="927"/>
      <c r="I4227" s="15"/>
      <c r="J4227" s="17"/>
      <c r="K4227" s="928"/>
      <c r="L4227" s="943"/>
      <c r="M4227" s="980"/>
    </row>
    <row r="4228" spans="1:13" s="3" customFormat="1" ht="11.25" x14ac:dyDescent="0.25">
      <c r="A4228" s="927"/>
      <c r="B4228" s="928"/>
      <c r="C4228" s="946"/>
      <c r="D4228" s="927"/>
      <c r="E4228" s="960"/>
      <c r="F4228" s="14" t="s">
        <v>1739</v>
      </c>
      <c r="G4228" s="80">
        <v>31</v>
      </c>
      <c r="H4228" s="927"/>
      <c r="I4228" s="15"/>
      <c r="J4228" s="17"/>
      <c r="K4228" s="928"/>
      <c r="L4228" s="943"/>
      <c r="M4228" s="980"/>
    </row>
    <row r="4229" spans="1:13" s="3" customFormat="1" ht="11.25" x14ac:dyDescent="0.25">
      <c r="A4229" s="927"/>
      <c r="B4229" s="928"/>
      <c r="C4229" s="946"/>
      <c r="D4229" s="927"/>
      <c r="E4229" s="949" t="s">
        <v>6282</v>
      </c>
      <c r="F4229" s="14" t="s">
        <v>6329</v>
      </c>
      <c r="G4229" s="80">
        <v>392</v>
      </c>
      <c r="H4229" s="927"/>
      <c r="I4229" s="15"/>
      <c r="J4229" s="17"/>
      <c r="K4229" s="928"/>
      <c r="L4229" s="943"/>
      <c r="M4229" s="980"/>
    </row>
    <row r="4230" spans="1:13" s="3" customFormat="1" ht="11.25" x14ac:dyDescent="0.25">
      <c r="A4230" s="927"/>
      <c r="B4230" s="928"/>
      <c r="C4230" s="946"/>
      <c r="D4230" s="927"/>
      <c r="E4230" s="960"/>
      <c r="F4230" s="14" t="s">
        <v>6258</v>
      </c>
      <c r="G4230" s="80">
        <v>196</v>
      </c>
      <c r="H4230" s="927"/>
      <c r="I4230" s="15"/>
      <c r="J4230" s="17"/>
      <c r="K4230" s="928"/>
      <c r="L4230" s="943"/>
      <c r="M4230" s="980"/>
    </row>
    <row r="4231" spans="1:13" s="3" customFormat="1" ht="11.25" x14ac:dyDescent="0.25">
      <c r="A4231" s="927"/>
      <c r="B4231" s="928"/>
      <c r="C4231" s="946"/>
      <c r="D4231" s="927"/>
      <c r="E4231" s="960"/>
      <c r="F4231" s="14" t="s">
        <v>6266</v>
      </c>
      <c r="G4231" s="80">
        <v>392</v>
      </c>
      <c r="H4231" s="927"/>
      <c r="I4231" s="15"/>
      <c r="J4231" s="17"/>
      <c r="K4231" s="928"/>
      <c r="L4231" s="943"/>
      <c r="M4231" s="980"/>
    </row>
    <row r="4232" spans="1:13" s="3" customFormat="1" ht="11.25" x14ac:dyDescent="0.25">
      <c r="A4232" s="927"/>
      <c r="B4232" s="928"/>
      <c r="C4232" s="946"/>
      <c r="D4232" s="927"/>
      <c r="E4232" s="949" t="s">
        <v>6283</v>
      </c>
      <c r="F4232" s="14" t="s">
        <v>6329</v>
      </c>
      <c r="G4232" s="80">
        <v>63</v>
      </c>
      <c r="H4232" s="927"/>
      <c r="I4232" s="15"/>
      <c r="J4232" s="17"/>
      <c r="K4232" s="928"/>
      <c r="L4232" s="943"/>
      <c r="M4232" s="980"/>
    </row>
    <row r="4233" spans="1:13" s="3" customFormat="1" ht="11.25" x14ac:dyDescent="0.25">
      <c r="A4233" s="927"/>
      <c r="B4233" s="928"/>
      <c r="C4233" s="946"/>
      <c r="D4233" s="927"/>
      <c r="E4233" s="960"/>
      <c r="F4233" s="14" t="s">
        <v>6258</v>
      </c>
      <c r="G4233" s="80">
        <v>63</v>
      </c>
      <c r="H4233" s="927"/>
      <c r="I4233" s="15"/>
      <c r="J4233" s="17"/>
      <c r="K4233" s="928"/>
      <c r="L4233" s="943"/>
      <c r="M4233" s="980"/>
    </row>
    <row r="4234" spans="1:13" s="3" customFormat="1" ht="11.25" x14ac:dyDescent="0.25">
      <c r="A4234" s="927"/>
      <c r="B4234" s="928"/>
      <c r="C4234" s="946"/>
      <c r="D4234" s="927"/>
      <c r="E4234" s="960"/>
      <c r="F4234" s="14" t="s">
        <v>6266</v>
      </c>
      <c r="G4234" s="80">
        <v>63</v>
      </c>
      <c r="H4234" s="927"/>
      <c r="I4234" s="15"/>
      <c r="J4234" s="17"/>
      <c r="K4234" s="928"/>
      <c r="L4234" s="943"/>
      <c r="M4234" s="980"/>
    </row>
    <row r="4235" spans="1:13" s="3" customFormat="1" ht="11.25" x14ac:dyDescent="0.25">
      <c r="A4235" s="927"/>
      <c r="B4235" s="928"/>
      <c r="C4235" s="946"/>
      <c r="D4235" s="927"/>
      <c r="E4235" s="949" t="s">
        <v>6346</v>
      </c>
      <c r="F4235" s="14" t="s">
        <v>6264</v>
      </c>
      <c r="G4235" s="80">
        <v>62</v>
      </c>
      <c r="H4235" s="927"/>
      <c r="I4235" s="15"/>
      <c r="J4235" s="17"/>
      <c r="K4235" s="928"/>
      <c r="L4235" s="943"/>
      <c r="M4235" s="980"/>
    </row>
    <row r="4236" spans="1:13" s="3" customFormat="1" ht="11.25" x14ac:dyDescent="0.25">
      <c r="A4236" s="927"/>
      <c r="B4236" s="928"/>
      <c r="C4236" s="946"/>
      <c r="D4236" s="927"/>
      <c r="E4236" s="960"/>
      <c r="F4236" s="14" t="s">
        <v>1739</v>
      </c>
      <c r="G4236" s="80">
        <v>38</v>
      </c>
      <c r="H4236" s="927"/>
      <c r="I4236" s="15"/>
      <c r="J4236" s="17"/>
      <c r="K4236" s="928"/>
      <c r="L4236" s="943"/>
      <c r="M4236" s="980"/>
    </row>
    <row r="4237" spans="1:13" s="3" customFormat="1" ht="11.25" x14ac:dyDescent="0.25">
      <c r="A4237" s="927"/>
      <c r="B4237" s="928"/>
      <c r="C4237" s="946"/>
      <c r="D4237" s="927"/>
      <c r="E4237" s="949" t="s">
        <v>6347</v>
      </c>
      <c r="F4237" s="14" t="s">
        <v>6329</v>
      </c>
      <c r="G4237" s="80">
        <v>400</v>
      </c>
      <c r="H4237" s="927"/>
      <c r="I4237" s="15"/>
      <c r="J4237" s="17"/>
      <c r="K4237" s="928"/>
      <c r="L4237" s="943"/>
      <c r="M4237" s="980"/>
    </row>
    <row r="4238" spans="1:13" s="3" customFormat="1" ht="11.25" x14ac:dyDescent="0.25">
      <c r="A4238" s="927"/>
      <c r="B4238" s="928"/>
      <c r="C4238" s="946"/>
      <c r="D4238" s="927"/>
      <c r="E4238" s="960"/>
      <c r="F4238" s="14" t="s">
        <v>6258</v>
      </c>
      <c r="G4238" s="80">
        <v>200</v>
      </c>
      <c r="H4238" s="927"/>
      <c r="I4238" s="15"/>
      <c r="J4238" s="17"/>
      <c r="K4238" s="928"/>
      <c r="L4238" s="943"/>
      <c r="M4238" s="980"/>
    </row>
    <row r="4239" spans="1:13" s="3" customFormat="1" ht="11.25" x14ac:dyDescent="0.25">
      <c r="A4239" s="927"/>
      <c r="B4239" s="928"/>
      <c r="C4239" s="946"/>
      <c r="D4239" s="927"/>
      <c r="E4239" s="960"/>
      <c r="F4239" s="14" t="s">
        <v>6266</v>
      </c>
      <c r="G4239" s="80">
        <v>400</v>
      </c>
      <c r="H4239" s="927"/>
      <c r="I4239" s="15"/>
      <c r="J4239" s="17"/>
      <c r="K4239" s="928"/>
      <c r="L4239" s="943"/>
      <c r="M4239" s="980"/>
    </row>
    <row r="4240" spans="1:13" s="3" customFormat="1" ht="11.25" x14ac:dyDescent="0.25">
      <c r="A4240" s="927"/>
      <c r="B4240" s="928"/>
      <c r="C4240" s="946"/>
      <c r="D4240" s="927"/>
      <c r="E4240" s="949" t="s">
        <v>6276</v>
      </c>
      <c r="F4240" s="14" t="s">
        <v>6329</v>
      </c>
      <c r="G4240" s="80">
        <v>63</v>
      </c>
      <c r="H4240" s="927"/>
      <c r="I4240" s="15"/>
      <c r="J4240" s="17"/>
      <c r="K4240" s="928"/>
      <c r="L4240" s="943"/>
      <c r="M4240" s="980"/>
    </row>
    <row r="4241" spans="1:13" s="3" customFormat="1" ht="11.25" x14ac:dyDescent="0.25">
      <c r="A4241" s="927"/>
      <c r="B4241" s="928"/>
      <c r="C4241" s="946"/>
      <c r="D4241" s="927"/>
      <c r="E4241" s="960"/>
      <c r="F4241" s="14" t="s">
        <v>6258</v>
      </c>
      <c r="G4241" s="80">
        <v>63</v>
      </c>
      <c r="H4241" s="927"/>
      <c r="I4241" s="15"/>
      <c r="J4241" s="17"/>
      <c r="K4241" s="928"/>
      <c r="L4241" s="943"/>
      <c r="M4241" s="980"/>
    </row>
    <row r="4242" spans="1:13" s="3" customFormat="1" ht="11.25" x14ac:dyDescent="0.25">
      <c r="A4242" s="927"/>
      <c r="B4242" s="928"/>
      <c r="C4242" s="946"/>
      <c r="D4242" s="927"/>
      <c r="E4242" s="960"/>
      <c r="F4242" s="14" t="s">
        <v>6266</v>
      </c>
      <c r="G4242" s="80">
        <v>63</v>
      </c>
      <c r="H4242" s="927"/>
      <c r="I4242" s="15"/>
      <c r="J4242" s="17"/>
      <c r="K4242" s="928"/>
      <c r="L4242" s="943"/>
      <c r="M4242" s="980"/>
    </row>
    <row r="4243" spans="1:13" s="3" customFormat="1" ht="11.25" x14ac:dyDescent="0.25">
      <c r="A4243" s="927"/>
      <c r="B4243" s="928"/>
      <c r="C4243" s="946"/>
      <c r="D4243" s="927"/>
      <c r="E4243" s="949" t="s">
        <v>6136</v>
      </c>
      <c r="F4243" s="14" t="s">
        <v>6330</v>
      </c>
      <c r="G4243" s="80">
        <v>45</v>
      </c>
      <c r="H4243" s="927"/>
      <c r="I4243" s="15" t="s">
        <v>6315</v>
      </c>
      <c r="J4243" s="17" t="s">
        <v>6316</v>
      </c>
      <c r="K4243" s="928"/>
      <c r="L4243" s="943"/>
      <c r="M4243" s="980"/>
    </row>
    <row r="4244" spans="1:13" s="3" customFormat="1" ht="11.25" x14ac:dyDescent="0.25">
      <c r="A4244" s="927"/>
      <c r="B4244" s="928"/>
      <c r="C4244" s="946"/>
      <c r="D4244" s="927"/>
      <c r="E4244" s="960"/>
      <c r="F4244" s="14" t="s">
        <v>6331</v>
      </c>
      <c r="G4244" s="80">
        <v>300</v>
      </c>
      <c r="H4244" s="927"/>
      <c r="I4244" s="15" t="s">
        <v>6315</v>
      </c>
      <c r="J4244" s="17" t="s">
        <v>6316</v>
      </c>
      <c r="K4244" s="928"/>
      <c r="L4244" s="943"/>
      <c r="M4244" s="980"/>
    </row>
    <row r="4245" spans="1:13" s="3" customFormat="1" ht="11.25" x14ac:dyDescent="0.25">
      <c r="A4245" s="927"/>
      <c r="B4245" s="928"/>
      <c r="C4245" s="946"/>
      <c r="D4245" s="927"/>
      <c r="E4245" s="960"/>
      <c r="F4245" s="14" t="s">
        <v>6332</v>
      </c>
      <c r="G4245" s="80">
        <v>906</v>
      </c>
      <c r="H4245" s="927"/>
      <c r="I4245" s="15" t="s">
        <v>6317</v>
      </c>
      <c r="J4245" s="17" t="s">
        <v>6318</v>
      </c>
      <c r="K4245" s="928"/>
      <c r="L4245" s="943"/>
      <c r="M4245" s="980"/>
    </row>
    <row r="4246" spans="1:13" s="3" customFormat="1" ht="11.25" x14ac:dyDescent="0.25">
      <c r="A4246" s="927"/>
      <c r="B4246" s="928"/>
      <c r="C4246" s="946"/>
      <c r="D4246" s="927"/>
      <c r="E4246" s="960"/>
      <c r="F4246" s="14" t="s">
        <v>6333</v>
      </c>
      <c r="G4246" s="80">
        <v>51</v>
      </c>
      <c r="H4246" s="927"/>
      <c r="I4246" s="15" t="s">
        <v>6319</v>
      </c>
      <c r="J4246" s="17" t="s">
        <v>6320</v>
      </c>
      <c r="K4246" s="928"/>
      <c r="L4246" s="943"/>
      <c r="M4246" s="980"/>
    </row>
    <row r="4247" spans="1:13" s="3" customFormat="1" ht="11.25" x14ac:dyDescent="0.25">
      <c r="A4247" s="927"/>
      <c r="B4247" s="928"/>
      <c r="C4247" s="946"/>
      <c r="D4247" s="927"/>
      <c r="E4247" s="950"/>
      <c r="F4247" s="14" t="s">
        <v>6334</v>
      </c>
      <c r="G4247" s="80">
        <v>48</v>
      </c>
      <c r="H4247" s="927"/>
      <c r="I4247" s="15" t="s">
        <v>6321</v>
      </c>
      <c r="J4247" s="17" t="s">
        <v>6322</v>
      </c>
      <c r="K4247" s="928"/>
      <c r="L4247" s="943"/>
      <c r="M4247" s="980"/>
    </row>
    <row r="4248" spans="1:13" s="3" customFormat="1" ht="11.25" x14ac:dyDescent="0.25">
      <c r="A4248" s="927" t="s">
        <v>7586</v>
      </c>
      <c r="B4248" s="928" t="s">
        <v>6728</v>
      </c>
      <c r="C4248" s="946" t="s">
        <v>6136</v>
      </c>
      <c r="D4248" s="927" t="s">
        <v>1896</v>
      </c>
      <c r="E4248" s="927" t="s">
        <v>6136</v>
      </c>
      <c r="F4248" s="14" t="s">
        <v>6267</v>
      </c>
      <c r="G4248" s="80">
        <v>64</v>
      </c>
      <c r="H4248" s="927" t="s">
        <v>6682</v>
      </c>
      <c r="I4248" s="15" t="s">
        <v>6323</v>
      </c>
      <c r="J4248" s="17" t="s">
        <v>6324</v>
      </c>
      <c r="K4248" s="928">
        <v>12</v>
      </c>
      <c r="L4248" s="943"/>
      <c r="M4248" s="927"/>
    </row>
    <row r="4249" spans="1:13" s="3" customFormat="1" ht="11.25" x14ac:dyDescent="0.25">
      <c r="A4249" s="927"/>
      <c r="B4249" s="928"/>
      <c r="C4249" s="946"/>
      <c r="D4249" s="927"/>
      <c r="E4249" s="927"/>
      <c r="F4249" s="19" t="s">
        <v>6265</v>
      </c>
      <c r="G4249" s="95">
        <v>52</v>
      </c>
      <c r="H4249" s="927"/>
      <c r="I4249" s="20"/>
      <c r="J4249" s="17"/>
      <c r="K4249" s="928"/>
      <c r="L4249" s="943"/>
      <c r="M4249" s="980"/>
    </row>
  </sheetData>
  <sheetProtection password="FB83" sheet="1" objects="1" scenarios="1"/>
  <autoFilter ref="A1:M4249"/>
  <mergeCells count="3143">
    <mergeCell ref="A4052:A4058"/>
    <mergeCell ref="B4052:B4058"/>
    <mergeCell ref="C4052:C4058"/>
    <mergeCell ref="D4052:D4058"/>
    <mergeCell ref="E4052:E4058"/>
    <mergeCell ref="H4052:H4058"/>
    <mergeCell ref="A4059:A4061"/>
    <mergeCell ref="B4059:B4061"/>
    <mergeCell ref="C4059:C4061"/>
    <mergeCell ref="D4059:D4061"/>
    <mergeCell ref="E4059:E4061"/>
    <mergeCell ref="H4059:H4061"/>
    <mergeCell ref="A4062:A4074"/>
    <mergeCell ref="B4062:B4074"/>
    <mergeCell ref="C4062:C4074"/>
    <mergeCell ref="D4062:D4074"/>
    <mergeCell ref="E4062:E4074"/>
    <mergeCell ref="A4026:A4029"/>
    <mergeCell ref="B4026:B4029"/>
    <mergeCell ref="C4026:C4029"/>
    <mergeCell ref="D4026:D4027"/>
    <mergeCell ref="E4026:E4027"/>
    <mergeCell ref="H4026:H4027"/>
    <mergeCell ref="D4028:D4029"/>
    <mergeCell ref="E4028:E4029"/>
    <mergeCell ref="H4028:H4029"/>
    <mergeCell ref="A4030:A4039"/>
    <mergeCell ref="B4030:B4039"/>
    <mergeCell ref="C4030:C4039"/>
    <mergeCell ref="D4030:D4033"/>
    <mergeCell ref="E4030:E4033"/>
    <mergeCell ref="H4030:H4033"/>
    <mergeCell ref="A4040:A4043"/>
    <mergeCell ref="B4040:B4043"/>
    <mergeCell ref="C4040:C4043"/>
    <mergeCell ref="D4040:D4043"/>
    <mergeCell ref="E4040:E4043"/>
    <mergeCell ref="H4040:H4043"/>
    <mergeCell ref="A4044:A4051"/>
    <mergeCell ref="B4044:B4051"/>
    <mergeCell ref="C4044:C4051"/>
    <mergeCell ref="D4044:D4047"/>
    <mergeCell ref="E4044:E4047"/>
    <mergeCell ref="H4044:H4047"/>
    <mergeCell ref="D4048:D4051"/>
    <mergeCell ref="E4048:E4051"/>
    <mergeCell ref="H4048:H4051"/>
    <mergeCell ref="D4034:D4035"/>
    <mergeCell ref="E4034:E4035"/>
    <mergeCell ref="H4034:H4035"/>
    <mergeCell ref="D4036:D4039"/>
    <mergeCell ref="E4036:E4039"/>
    <mergeCell ref="H4036:H4039"/>
    <mergeCell ref="A4003:A4014"/>
    <mergeCell ref="B4003:B4014"/>
    <mergeCell ref="C4003:C4014"/>
    <mergeCell ref="D4003:D4014"/>
    <mergeCell ref="E4003:E4014"/>
    <mergeCell ref="H4003:H4014"/>
    <mergeCell ref="A4015:A4020"/>
    <mergeCell ref="B4015:B4020"/>
    <mergeCell ref="C4015:C4020"/>
    <mergeCell ref="D4015:D4020"/>
    <mergeCell ref="E4015:E4020"/>
    <mergeCell ref="H4015:H4020"/>
    <mergeCell ref="A4021:A4025"/>
    <mergeCell ref="B4021:B4025"/>
    <mergeCell ref="C4021:C4025"/>
    <mergeCell ref="D4021:D4025"/>
    <mergeCell ref="E4021:E4025"/>
    <mergeCell ref="A3947:A3954"/>
    <mergeCell ref="B3947:B3954"/>
    <mergeCell ref="C3947:C3954"/>
    <mergeCell ref="D3947:D3954"/>
    <mergeCell ref="E3947:E3954"/>
    <mergeCell ref="H3947:H3954"/>
    <mergeCell ref="A3955:A3968"/>
    <mergeCell ref="B3955:B3968"/>
    <mergeCell ref="C3955:C3968"/>
    <mergeCell ref="D3955:D3968"/>
    <mergeCell ref="E3955:E3968"/>
    <mergeCell ref="H3955:H3968"/>
    <mergeCell ref="A3969:A4002"/>
    <mergeCell ref="B3969:B4002"/>
    <mergeCell ref="C3969:C4002"/>
    <mergeCell ref="D3969:D4002"/>
    <mergeCell ref="E3969:E4002"/>
    <mergeCell ref="H3969:H4002"/>
    <mergeCell ref="A3911:A3920"/>
    <mergeCell ref="B3911:B3920"/>
    <mergeCell ref="C3911:C3920"/>
    <mergeCell ref="D3911:D3920"/>
    <mergeCell ref="E3911:E3920"/>
    <mergeCell ref="H3911:H3920"/>
    <mergeCell ref="A3921:A3933"/>
    <mergeCell ref="B3921:B3933"/>
    <mergeCell ref="C3921:C3933"/>
    <mergeCell ref="D3921:D3933"/>
    <mergeCell ref="E3921:E3933"/>
    <mergeCell ref="H3921:H3933"/>
    <mergeCell ref="A3934:A3946"/>
    <mergeCell ref="B3934:B3946"/>
    <mergeCell ref="C3934:C3946"/>
    <mergeCell ref="D3934:D3946"/>
    <mergeCell ref="E3934:E3946"/>
    <mergeCell ref="H3934:H3946"/>
    <mergeCell ref="A3890:A3892"/>
    <mergeCell ref="B3890:B3892"/>
    <mergeCell ref="C3890:C3892"/>
    <mergeCell ref="D3890:D3892"/>
    <mergeCell ref="E3890:E3892"/>
    <mergeCell ref="H3890:H3892"/>
    <mergeCell ref="A3893:A3907"/>
    <mergeCell ref="B3893:B3907"/>
    <mergeCell ref="C3893:C3907"/>
    <mergeCell ref="D3893:D3907"/>
    <mergeCell ref="E3893:E3907"/>
    <mergeCell ref="H3893:H3907"/>
    <mergeCell ref="A3908:A3910"/>
    <mergeCell ref="B3908:B3910"/>
    <mergeCell ref="C3908:C3910"/>
    <mergeCell ref="D3908:D3910"/>
    <mergeCell ref="E3908:E3910"/>
    <mergeCell ref="H3908:H3910"/>
    <mergeCell ref="A3883:A3884"/>
    <mergeCell ref="B3883:B3884"/>
    <mergeCell ref="C3883:C3884"/>
    <mergeCell ref="D3883:D3884"/>
    <mergeCell ref="E3883:E3884"/>
    <mergeCell ref="H3883:H3884"/>
    <mergeCell ref="A3885:A3886"/>
    <mergeCell ref="B3885:B3886"/>
    <mergeCell ref="C3885:C3886"/>
    <mergeCell ref="D3885:D3886"/>
    <mergeCell ref="E3885:E3886"/>
    <mergeCell ref="H3885:H3886"/>
    <mergeCell ref="A3887:A3889"/>
    <mergeCell ref="B3887:B3889"/>
    <mergeCell ref="C3887:C3889"/>
    <mergeCell ref="D3887:D3889"/>
    <mergeCell ref="E3887:E3889"/>
    <mergeCell ref="H3887:H3889"/>
    <mergeCell ref="A3858:A3872"/>
    <mergeCell ref="B3858:B3872"/>
    <mergeCell ref="C3858:C3872"/>
    <mergeCell ref="D3858:D3872"/>
    <mergeCell ref="E3858:E3872"/>
    <mergeCell ref="H3858:H3872"/>
    <mergeCell ref="A3873:A3877"/>
    <mergeCell ref="B3873:B3877"/>
    <mergeCell ref="C3873:C3877"/>
    <mergeCell ref="D3873:D3877"/>
    <mergeCell ref="E3873:E3877"/>
    <mergeCell ref="H3873:H3877"/>
    <mergeCell ref="A3878:A3882"/>
    <mergeCell ref="B3878:B3882"/>
    <mergeCell ref="C3878:C3882"/>
    <mergeCell ref="D3878:D3882"/>
    <mergeCell ref="E3878:E3882"/>
    <mergeCell ref="H3878:H3882"/>
    <mergeCell ref="A3807:A3827"/>
    <mergeCell ref="B3807:B3827"/>
    <mergeCell ref="C3807:C3827"/>
    <mergeCell ref="D3807:D3827"/>
    <mergeCell ref="E3807:E3827"/>
    <mergeCell ref="H3807:H3827"/>
    <mergeCell ref="A3828:A3834"/>
    <mergeCell ref="B3828:B3834"/>
    <mergeCell ref="C3828:C3834"/>
    <mergeCell ref="D3828:D3834"/>
    <mergeCell ref="E3828:E3834"/>
    <mergeCell ref="H3828:H3834"/>
    <mergeCell ref="A3835:A3857"/>
    <mergeCell ref="B3835:B3857"/>
    <mergeCell ref="C3835:C3857"/>
    <mergeCell ref="D3835:D3857"/>
    <mergeCell ref="E3835:E3837"/>
    <mergeCell ref="H3835:H3837"/>
    <mergeCell ref="E3838:E3839"/>
    <mergeCell ref="H3838:H3839"/>
    <mergeCell ref="E3841:E3843"/>
    <mergeCell ref="H3841:H3843"/>
    <mergeCell ref="E3846:E3847"/>
    <mergeCell ref="H3846:H3847"/>
    <mergeCell ref="E3848:E3850"/>
    <mergeCell ref="H3848:H3850"/>
    <mergeCell ref="E3852:E3857"/>
    <mergeCell ref="H3852:H3857"/>
    <mergeCell ref="A3757:A3760"/>
    <mergeCell ref="B3757:B3760"/>
    <mergeCell ref="C3757:C3760"/>
    <mergeCell ref="D3757:D3760"/>
    <mergeCell ref="E3757:E3760"/>
    <mergeCell ref="H3757:H3760"/>
    <mergeCell ref="A3761:A3770"/>
    <mergeCell ref="B3761:B3770"/>
    <mergeCell ref="C3761:C3770"/>
    <mergeCell ref="D3761:D3770"/>
    <mergeCell ref="E3761:E3770"/>
    <mergeCell ref="H3761:H3770"/>
    <mergeCell ref="K3761:K3770"/>
    <mergeCell ref="A3771:A3806"/>
    <mergeCell ref="B3771:B3806"/>
    <mergeCell ref="C3771:C3806"/>
    <mergeCell ref="D3771:D3806"/>
    <mergeCell ref="E3771:E3806"/>
    <mergeCell ref="H3771:H3806"/>
    <mergeCell ref="K3771:K3806"/>
    <mergeCell ref="E3724:E3726"/>
    <mergeCell ref="H3724:H3726"/>
    <mergeCell ref="E3728:E3735"/>
    <mergeCell ref="H3728:H3735"/>
    <mergeCell ref="A3736:A3741"/>
    <mergeCell ref="B3736:B3741"/>
    <mergeCell ref="C3736:C3741"/>
    <mergeCell ref="D3736:D3741"/>
    <mergeCell ref="E3736:E3737"/>
    <mergeCell ref="H3736:H3737"/>
    <mergeCell ref="E3738:E3741"/>
    <mergeCell ref="H3738:H3741"/>
    <mergeCell ref="A3742:A3748"/>
    <mergeCell ref="B3742:B3748"/>
    <mergeCell ref="C3742:C3748"/>
    <mergeCell ref="D3742:D3756"/>
    <mergeCell ref="E3742:E3748"/>
    <mergeCell ref="H3742:H3748"/>
    <mergeCell ref="A3749:A3756"/>
    <mergeCell ref="B3749:B3756"/>
    <mergeCell ref="C3749:C3756"/>
    <mergeCell ref="E3749:E3756"/>
    <mergeCell ref="H3749:H3756"/>
    <mergeCell ref="A3658:A3666"/>
    <mergeCell ref="B3658:B3666"/>
    <mergeCell ref="C3658:C3666"/>
    <mergeCell ref="D3658:D3666"/>
    <mergeCell ref="E3658:E3666"/>
    <mergeCell ref="H3658:H3666"/>
    <mergeCell ref="A3667:A3675"/>
    <mergeCell ref="B3667:B3675"/>
    <mergeCell ref="C3667:C3675"/>
    <mergeCell ref="D3667:D3675"/>
    <mergeCell ref="E3667:E3675"/>
    <mergeCell ref="H3667:H3675"/>
    <mergeCell ref="A3676:A3735"/>
    <mergeCell ref="B3676:B3735"/>
    <mergeCell ref="C3676:C3735"/>
    <mergeCell ref="D3676:D3735"/>
    <mergeCell ref="E3676:E3680"/>
    <mergeCell ref="H3676:H3680"/>
    <mergeCell ref="E3681:E3685"/>
    <mergeCell ref="H3681:H3685"/>
    <mergeCell ref="E3686:E3691"/>
    <mergeCell ref="H3686:H3691"/>
    <mergeCell ref="E3692:E3697"/>
    <mergeCell ref="H3692:H3697"/>
    <mergeCell ref="E3698:E3716"/>
    <mergeCell ref="H3698:H3716"/>
    <mergeCell ref="E3717:E3719"/>
    <mergeCell ref="H3717:H3719"/>
    <mergeCell ref="E3720:E3721"/>
    <mergeCell ref="H3720:H3721"/>
    <mergeCell ref="E3722:E3723"/>
    <mergeCell ref="H3722:H3723"/>
    <mergeCell ref="A3589:A3596"/>
    <mergeCell ref="B3589:B3596"/>
    <mergeCell ref="C3589:C3596"/>
    <mergeCell ref="D3589:D3596"/>
    <mergeCell ref="E3589:E3596"/>
    <mergeCell ref="H3589:H3596"/>
    <mergeCell ref="A3597:A3627"/>
    <mergeCell ref="B3597:B3627"/>
    <mergeCell ref="C3597:C3627"/>
    <mergeCell ref="D3597:D3627"/>
    <mergeCell ref="E3597:E3627"/>
    <mergeCell ref="H3597:H3627"/>
    <mergeCell ref="A3628:A3657"/>
    <mergeCell ref="B3628:B3657"/>
    <mergeCell ref="C3628:C3657"/>
    <mergeCell ref="D3628:D3657"/>
    <mergeCell ref="E3628:E3657"/>
    <mergeCell ref="H3628:H3657"/>
    <mergeCell ref="A3536:A3540"/>
    <mergeCell ref="B3536:B3540"/>
    <mergeCell ref="C3536:C3540"/>
    <mergeCell ref="D3536:D3540"/>
    <mergeCell ref="E3536:E3540"/>
    <mergeCell ref="H3536:H3540"/>
    <mergeCell ref="A3541:A3573"/>
    <mergeCell ref="B3541:B3573"/>
    <mergeCell ref="C3541:C3573"/>
    <mergeCell ref="D3541:D3573"/>
    <mergeCell ref="E3541:E3573"/>
    <mergeCell ref="H3541:H3573"/>
    <mergeCell ref="A3574:A3588"/>
    <mergeCell ref="B3574:B3588"/>
    <mergeCell ref="C3574:C3588"/>
    <mergeCell ref="D3574:D3588"/>
    <mergeCell ref="E3574:E3588"/>
    <mergeCell ref="H3574:H3588"/>
    <mergeCell ref="B3494:B3512"/>
    <mergeCell ref="C3494:C3512"/>
    <mergeCell ref="D3494:D3512"/>
    <mergeCell ref="E3494:E3512"/>
    <mergeCell ref="H3494:H3512"/>
    <mergeCell ref="A3513:A3530"/>
    <mergeCell ref="B3513:B3530"/>
    <mergeCell ref="C3513:C3530"/>
    <mergeCell ref="D3513:D3529"/>
    <mergeCell ref="E3513:E3529"/>
    <mergeCell ref="H3513:H3529"/>
    <mergeCell ref="A3531:A3535"/>
    <mergeCell ref="B3531:B3535"/>
    <mergeCell ref="C3531:C3535"/>
    <mergeCell ref="D3531:D3535"/>
    <mergeCell ref="E3531:E3535"/>
    <mergeCell ref="H3531:H3535"/>
    <mergeCell ref="M2964:M2977"/>
    <mergeCell ref="M2785:M2792"/>
    <mergeCell ref="L2777:L2784"/>
    <mergeCell ref="M2777:M2784"/>
    <mergeCell ref="K2978:K2991"/>
    <mergeCell ref="L3146:L3153"/>
    <mergeCell ref="M3146:M3153"/>
    <mergeCell ref="L3137:L3145"/>
    <mergeCell ref="M3137:M3145"/>
    <mergeCell ref="L3128:L3136"/>
    <mergeCell ref="M3128:M3136"/>
    <mergeCell ref="L3119:L3127"/>
    <mergeCell ref="M3119:M3127"/>
    <mergeCell ref="D3023:D3038"/>
    <mergeCell ref="E3023:E3038"/>
    <mergeCell ref="E3006:E3022"/>
    <mergeCell ref="K3006:K3022"/>
    <mergeCell ref="L2848:L2857"/>
    <mergeCell ref="M2848:M2857"/>
    <mergeCell ref="M2824:M2835"/>
    <mergeCell ref="L2813:L2823"/>
    <mergeCell ref="E2947:E2963"/>
    <mergeCell ref="K2947:K2963"/>
    <mergeCell ref="K2906:K2916"/>
    <mergeCell ref="K2964:K2977"/>
    <mergeCell ref="E3097:E3098"/>
    <mergeCell ref="K3097:K3098"/>
    <mergeCell ref="L3097:L3098"/>
    <mergeCell ref="M3097:M3098"/>
    <mergeCell ref="L2824:L2835"/>
    <mergeCell ref="L2836:L2847"/>
    <mergeCell ref="D2813:D2823"/>
    <mergeCell ref="A2992:A3005"/>
    <mergeCell ref="B2992:B3005"/>
    <mergeCell ref="C2992:C3005"/>
    <mergeCell ref="D2992:D3005"/>
    <mergeCell ref="E2992:E3005"/>
    <mergeCell ref="K2992:K3005"/>
    <mergeCell ref="L2992:L3005"/>
    <mergeCell ref="M2992:M3005"/>
    <mergeCell ref="L3056:L3069"/>
    <mergeCell ref="M3056:M3069"/>
    <mergeCell ref="L3039:L3055"/>
    <mergeCell ref="M3039:M3055"/>
    <mergeCell ref="L3023:L3038"/>
    <mergeCell ref="M3023:M3038"/>
    <mergeCell ref="L3006:L3022"/>
    <mergeCell ref="M3006:M3022"/>
    <mergeCell ref="A3006:A3022"/>
    <mergeCell ref="B3006:B3022"/>
    <mergeCell ref="C3006:C3022"/>
    <mergeCell ref="D3006:D3022"/>
    <mergeCell ref="L2419:L2439"/>
    <mergeCell ref="M2419:M2439"/>
    <mergeCell ref="L2440:L2460"/>
    <mergeCell ref="M2440:M2460"/>
    <mergeCell ref="L2461:L2479"/>
    <mergeCell ref="M2461:M2479"/>
    <mergeCell ref="L2480:L2501"/>
    <mergeCell ref="M2480:M2501"/>
    <mergeCell ref="L2530:L2552"/>
    <mergeCell ref="M2530:M2552"/>
    <mergeCell ref="L3259:L3274"/>
    <mergeCell ref="M3259:M3274"/>
    <mergeCell ref="L3223:L3238"/>
    <mergeCell ref="M3223:M3238"/>
    <mergeCell ref="L3216:L3221"/>
    <mergeCell ref="M3216:M3221"/>
    <mergeCell ref="L3208:L3215"/>
    <mergeCell ref="M3208:M3215"/>
    <mergeCell ref="L3163:L3168"/>
    <mergeCell ref="M3163:M3168"/>
    <mergeCell ref="L2947:L2963"/>
    <mergeCell ref="M2947:M2963"/>
    <mergeCell ref="L2765:L2776"/>
    <mergeCell ref="M2765:M2776"/>
    <mergeCell ref="L2882:L2893"/>
    <mergeCell ref="M2882:M2893"/>
    <mergeCell ref="L2869:L2881"/>
    <mergeCell ref="M2869:M2881"/>
    <mergeCell ref="L2858:L2868"/>
    <mergeCell ref="M2813:M2823"/>
    <mergeCell ref="M2906:M2916"/>
    <mergeCell ref="L2964:L2977"/>
    <mergeCell ref="L2334:L2339"/>
    <mergeCell ref="M2334:M2339"/>
    <mergeCell ref="L2340:L2346"/>
    <mergeCell ref="M2340:M2346"/>
    <mergeCell ref="L2347:L2350"/>
    <mergeCell ref="M2347:M2350"/>
    <mergeCell ref="L2351:L2357"/>
    <mergeCell ref="M2351:M2357"/>
    <mergeCell ref="L2358:L2362"/>
    <mergeCell ref="M2358:M2362"/>
    <mergeCell ref="L2364:L2368"/>
    <mergeCell ref="M2364:M2368"/>
    <mergeCell ref="L2369:L2374"/>
    <mergeCell ref="M2369:M2374"/>
    <mergeCell ref="L2375:L2381"/>
    <mergeCell ref="M2375:M2381"/>
    <mergeCell ref="L2382:L2386"/>
    <mergeCell ref="M2382:M2386"/>
    <mergeCell ref="L2177:L2193"/>
    <mergeCell ref="M2177:M2193"/>
    <mergeCell ref="L2194:L2207"/>
    <mergeCell ref="M2194:M2207"/>
    <mergeCell ref="L2279:L2288"/>
    <mergeCell ref="M2279:M2288"/>
    <mergeCell ref="L2289:L2297"/>
    <mergeCell ref="M2289:M2297"/>
    <mergeCell ref="L2298:L2306"/>
    <mergeCell ref="M2298:M2306"/>
    <mergeCell ref="L2307:L2315"/>
    <mergeCell ref="M2307:M2315"/>
    <mergeCell ref="L2269:L2278"/>
    <mergeCell ref="M2269:M2278"/>
    <mergeCell ref="L2316:L2323"/>
    <mergeCell ref="M2316:M2323"/>
    <mergeCell ref="L2325:L2333"/>
    <mergeCell ref="M2325:M2333"/>
    <mergeCell ref="L2219:L2234"/>
    <mergeCell ref="M2219:M2234"/>
    <mergeCell ref="L2018:L2035"/>
    <mergeCell ref="M2018:M2035"/>
    <mergeCell ref="L2067:L2080"/>
    <mergeCell ref="M2067:M2080"/>
    <mergeCell ref="L2081:L2098"/>
    <mergeCell ref="M2081:M2098"/>
    <mergeCell ref="L2099:L2112"/>
    <mergeCell ref="M2099:M2112"/>
    <mergeCell ref="L2113:L2129"/>
    <mergeCell ref="M2113:M2129"/>
    <mergeCell ref="L2130:L2143"/>
    <mergeCell ref="M2130:M2143"/>
    <mergeCell ref="K2161:K2176"/>
    <mergeCell ref="L2144:L2160"/>
    <mergeCell ref="M2144:M2160"/>
    <mergeCell ref="L2161:L2176"/>
    <mergeCell ref="M2161:M2176"/>
    <mergeCell ref="M2050:M2066"/>
    <mergeCell ref="K2067:K2080"/>
    <mergeCell ref="L1916:L1924"/>
    <mergeCell ref="M1916:M1924"/>
    <mergeCell ref="L1925:L1934"/>
    <mergeCell ref="M1925:M1934"/>
    <mergeCell ref="L1935:L1943"/>
    <mergeCell ref="M1935:M1943"/>
    <mergeCell ref="K1935:K1943"/>
    <mergeCell ref="D1944:D1954"/>
    <mergeCell ref="E1944:E1954"/>
    <mergeCell ref="K1944:K1954"/>
    <mergeCell ref="L1984:L1995"/>
    <mergeCell ref="M1984:M1995"/>
    <mergeCell ref="L1996:L2004"/>
    <mergeCell ref="M1996:M2004"/>
    <mergeCell ref="L2005:L2016"/>
    <mergeCell ref="M2005:M2016"/>
    <mergeCell ref="L1975:L1983"/>
    <mergeCell ref="M1975:M1983"/>
    <mergeCell ref="L1944:L1954"/>
    <mergeCell ref="M1944:M1954"/>
    <mergeCell ref="L1955:L1963"/>
    <mergeCell ref="M1955:M1963"/>
    <mergeCell ref="K1984:K1995"/>
    <mergeCell ref="H1984:H1995"/>
    <mergeCell ref="D1916:D1924"/>
    <mergeCell ref="E1916:E1924"/>
    <mergeCell ref="K1916:K1924"/>
    <mergeCell ref="L1578:L1598"/>
    <mergeCell ref="M1578:M1598"/>
    <mergeCell ref="L1608:L1623"/>
    <mergeCell ref="M1608:M1623"/>
    <mergeCell ref="L1624:L1639"/>
    <mergeCell ref="M1624:M1639"/>
    <mergeCell ref="L1648:L1666"/>
    <mergeCell ref="M1648:M1666"/>
    <mergeCell ref="L1667:L1679"/>
    <mergeCell ref="M1667:M1679"/>
    <mergeCell ref="L1890:L1901"/>
    <mergeCell ref="M1890:M1901"/>
    <mergeCell ref="M1681:M1761"/>
    <mergeCell ref="L1964:L1974"/>
    <mergeCell ref="M1964:M1974"/>
    <mergeCell ref="A1955:A1963"/>
    <mergeCell ref="B1955:B1963"/>
    <mergeCell ref="C1955:C1963"/>
    <mergeCell ref="D1955:D1963"/>
    <mergeCell ref="E1955:E1963"/>
    <mergeCell ref="K1955:K1963"/>
    <mergeCell ref="A1944:A1954"/>
    <mergeCell ref="B1944:B1954"/>
    <mergeCell ref="C1944:C1954"/>
    <mergeCell ref="E1935:E1943"/>
    <mergeCell ref="D1935:D1943"/>
    <mergeCell ref="C1935:C1943"/>
    <mergeCell ref="B1935:B1943"/>
    <mergeCell ref="A1935:A1943"/>
    <mergeCell ref="M1902:M1907"/>
    <mergeCell ref="L1908:L1915"/>
    <mergeCell ref="M1908:M1915"/>
    <mergeCell ref="L1375:L1381"/>
    <mergeCell ref="M1375:M1381"/>
    <mergeCell ref="L1382:L1389"/>
    <mergeCell ref="M1382:M1389"/>
    <mergeCell ref="L1390:L1410"/>
    <mergeCell ref="M1390:M1410"/>
    <mergeCell ref="L1411:L1433"/>
    <mergeCell ref="M1411:M1433"/>
    <mergeCell ref="L1434:L1455"/>
    <mergeCell ref="M1434:M1455"/>
    <mergeCell ref="L1456:L1476"/>
    <mergeCell ref="M1456:M1476"/>
    <mergeCell ref="L1477:L1497"/>
    <mergeCell ref="M1477:M1497"/>
    <mergeCell ref="L1498:L1516"/>
    <mergeCell ref="M1498:M1516"/>
    <mergeCell ref="L1517:L1535"/>
    <mergeCell ref="M1517:M1535"/>
    <mergeCell ref="M1278:M1287"/>
    <mergeCell ref="L1311:L1318"/>
    <mergeCell ref="M1311:M1318"/>
    <mergeCell ref="L1320:L1326"/>
    <mergeCell ref="M1320:M1326"/>
    <mergeCell ref="L1327:L1333"/>
    <mergeCell ref="M1327:M1333"/>
    <mergeCell ref="M1288:M1310"/>
    <mergeCell ref="L1334:L1342"/>
    <mergeCell ref="M1334:M1342"/>
    <mergeCell ref="L1343:L1350"/>
    <mergeCell ref="M1343:M1350"/>
    <mergeCell ref="L1352:L1359"/>
    <mergeCell ref="M1352:M1359"/>
    <mergeCell ref="L1360:L1366"/>
    <mergeCell ref="M1360:M1366"/>
    <mergeCell ref="L1367:L1374"/>
    <mergeCell ref="M1367:M1374"/>
    <mergeCell ref="L1288:L1310"/>
    <mergeCell ref="L1278:L1287"/>
    <mergeCell ref="M1163:M1173"/>
    <mergeCell ref="L1203:L1211"/>
    <mergeCell ref="M1203:M1211"/>
    <mergeCell ref="L1154:L1162"/>
    <mergeCell ref="M1175:M1179"/>
    <mergeCell ref="M1154:M1162"/>
    <mergeCell ref="L1232:L1241"/>
    <mergeCell ref="M1232:M1241"/>
    <mergeCell ref="M1185:M1189"/>
    <mergeCell ref="L1242:L1250"/>
    <mergeCell ref="M1242:M1250"/>
    <mergeCell ref="L1251:L1258"/>
    <mergeCell ref="M1251:M1258"/>
    <mergeCell ref="L1259:L1267"/>
    <mergeCell ref="M1259:M1267"/>
    <mergeCell ref="L1268:L1277"/>
    <mergeCell ref="M1268:M1277"/>
    <mergeCell ref="L956:L969"/>
    <mergeCell ref="M956:M969"/>
    <mergeCell ref="L970:L985"/>
    <mergeCell ref="M970:M985"/>
    <mergeCell ref="L986:L999"/>
    <mergeCell ref="M986:M999"/>
    <mergeCell ref="L1000:L1016"/>
    <mergeCell ref="M1000:M1016"/>
    <mergeCell ref="L1017:L1030"/>
    <mergeCell ref="M1017:M1030"/>
    <mergeCell ref="L1031:L1047"/>
    <mergeCell ref="M1031:M1047"/>
    <mergeCell ref="L1048:L1063"/>
    <mergeCell ref="M1048:M1063"/>
    <mergeCell ref="L1064:L1080"/>
    <mergeCell ref="M1064:M1080"/>
    <mergeCell ref="L1081:L1094"/>
    <mergeCell ref="M1081:M1094"/>
    <mergeCell ref="L857:L865"/>
    <mergeCell ref="M857:M865"/>
    <mergeCell ref="L866:L878"/>
    <mergeCell ref="M866:M878"/>
    <mergeCell ref="L879:L887"/>
    <mergeCell ref="M879:M887"/>
    <mergeCell ref="L888:L898"/>
    <mergeCell ref="M888:M898"/>
    <mergeCell ref="L899:L907"/>
    <mergeCell ref="M899:M907"/>
    <mergeCell ref="L908:L918"/>
    <mergeCell ref="M908:M918"/>
    <mergeCell ref="L919:L927"/>
    <mergeCell ref="M919:M927"/>
    <mergeCell ref="L928:L938"/>
    <mergeCell ref="M928:M938"/>
    <mergeCell ref="L939:L955"/>
    <mergeCell ref="M939:M955"/>
    <mergeCell ref="A694:A703"/>
    <mergeCell ref="L694:L703"/>
    <mergeCell ref="M694:M703"/>
    <mergeCell ref="A704:A711"/>
    <mergeCell ref="L704:L711"/>
    <mergeCell ref="M704:M711"/>
    <mergeCell ref="A712:A719"/>
    <mergeCell ref="L712:L719"/>
    <mergeCell ref="M712:M719"/>
    <mergeCell ref="A720:A740"/>
    <mergeCell ref="A753:A758"/>
    <mergeCell ref="A750:A752"/>
    <mergeCell ref="A747:A749"/>
    <mergeCell ref="A741:A746"/>
    <mergeCell ref="B741:B746"/>
    <mergeCell ref="C741:C746"/>
    <mergeCell ref="D741:D746"/>
    <mergeCell ref="E741:E746"/>
    <mergeCell ref="K741:K746"/>
    <mergeCell ref="L741:L746"/>
    <mergeCell ref="M741:M746"/>
    <mergeCell ref="B720:B740"/>
    <mergeCell ref="C720:C740"/>
    <mergeCell ref="B694:B703"/>
    <mergeCell ref="C694:C703"/>
    <mergeCell ref="D694:D703"/>
    <mergeCell ref="B704:B711"/>
    <mergeCell ref="C704:C711"/>
    <mergeCell ref="D704:D711"/>
    <mergeCell ref="E704:E711"/>
    <mergeCell ref="K704:K711"/>
    <mergeCell ref="D753:D758"/>
    <mergeCell ref="A674:A679"/>
    <mergeCell ref="A681:A686"/>
    <mergeCell ref="A687:A690"/>
    <mergeCell ref="A691:A692"/>
    <mergeCell ref="L691:L692"/>
    <mergeCell ref="M691:M692"/>
    <mergeCell ref="L687:L690"/>
    <mergeCell ref="M687:M690"/>
    <mergeCell ref="L681:L686"/>
    <mergeCell ref="M681:M686"/>
    <mergeCell ref="L674:L679"/>
    <mergeCell ref="M674:M679"/>
    <mergeCell ref="B687:B690"/>
    <mergeCell ref="C687:C690"/>
    <mergeCell ref="D687:D690"/>
    <mergeCell ref="E681:E686"/>
    <mergeCell ref="K681:K686"/>
    <mergeCell ref="B674:B679"/>
    <mergeCell ref="C674:C679"/>
    <mergeCell ref="D674:D679"/>
    <mergeCell ref="K674:K679"/>
    <mergeCell ref="B691:B692"/>
    <mergeCell ref="C691:C692"/>
    <mergeCell ref="D691:D692"/>
    <mergeCell ref="E674:E679"/>
    <mergeCell ref="A608:A610"/>
    <mergeCell ref="A611:A614"/>
    <mergeCell ref="A615:A624"/>
    <mergeCell ref="A625:A632"/>
    <mergeCell ref="A633:A658"/>
    <mergeCell ref="A659:A665"/>
    <mergeCell ref="L659:L665"/>
    <mergeCell ref="M659:M665"/>
    <mergeCell ref="A666:A667"/>
    <mergeCell ref="A669:A672"/>
    <mergeCell ref="L611:L614"/>
    <mergeCell ref="M611:M614"/>
    <mergeCell ref="B608:B610"/>
    <mergeCell ref="C608:C610"/>
    <mergeCell ref="D608:D610"/>
    <mergeCell ref="E608:E610"/>
    <mergeCell ref="K608:K610"/>
    <mergeCell ref="L608:L610"/>
    <mergeCell ref="M608:M610"/>
    <mergeCell ref="M615:M624"/>
    <mergeCell ref="C669:C672"/>
    <mergeCell ref="D669:D672"/>
    <mergeCell ref="B611:B614"/>
    <mergeCell ref="C611:C614"/>
    <mergeCell ref="D611:D614"/>
    <mergeCell ref="E611:E614"/>
    <mergeCell ref="C633:C658"/>
    <mergeCell ref="D633:D658"/>
    <mergeCell ref="B659:B665"/>
    <mergeCell ref="C659:C665"/>
    <mergeCell ref="D659:D665"/>
    <mergeCell ref="K611:K614"/>
    <mergeCell ref="A542:A545"/>
    <mergeCell ref="A546:A547"/>
    <mergeCell ref="L537:L541"/>
    <mergeCell ref="M537:M541"/>
    <mergeCell ref="L542:L545"/>
    <mergeCell ref="M542:M545"/>
    <mergeCell ref="L546:L547"/>
    <mergeCell ref="M546:M547"/>
    <mergeCell ref="A549:A562"/>
    <mergeCell ref="L549:L562"/>
    <mergeCell ref="M549:M562"/>
    <mergeCell ref="E549:E562"/>
    <mergeCell ref="K549:K562"/>
    <mergeCell ref="K573:K581"/>
    <mergeCell ref="A563:A572"/>
    <mergeCell ref="L563:L572"/>
    <mergeCell ref="M563:M572"/>
    <mergeCell ref="C549:C562"/>
    <mergeCell ref="D549:D562"/>
    <mergeCell ref="A573:A581"/>
    <mergeCell ref="L573:L581"/>
    <mergeCell ref="L582:L604"/>
    <mergeCell ref="M582:M604"/>
    <mergeCell ref="B605:B607"/>
    <mergeCell ref="C605:C607"/>
    <mergeCell ref="D605:D607"/>
    <mergeCell ref="E605:E607"/>
    <mergeCell ref="K605:K607"/>
    <mergeCell ref="L605:L607"/>
    <mergeCell ref="M605:M607"/>
    <mergeCell ref="B563:B572"/>
    <mergeCell ref="C563:C572"/>
    <mergeCell ref="D563:D572"/>
    <mergeCell ref="E563:E572"/>
    <mergeCell ref="K563:K572"/>
    <mergeCell ref="B573:B581"/>
    <mergeCell ref="H573:H581"/>
    <mergeCell ref="H582:H604"/>
    <mergeCell ref="H605:H607"/>
    <mergeCell ref="C573:C581"/>
    <mergeCell ref="D573:D581"/>
    <mergeCell ref="E573:E581"/>
    <mergeCell ref="A582:A604"/>
    <mergeCell ref="A605:A607"/>
    <mergeCell ref="B582:B604"/>
    <mergeCell ref="C582:C604"/>
    <mergeCell ref="D582:D604"/>
    <mergeCell ref="L3192:L3199"/>
    <mergeCell ref="L3109:L3118"/>
    <mergeCell ref="M3109:M3118"/>
    <mergeCell ref="L3099:L3108"/>
    <mergeCell ref="M3099:M3108"/>
    <mergeCell ref="L3080:L3095"/>
    <mergeCell ref="M3080:M3095"/>
    <mergeCell ref="L3156:L3162"/>
    <mergeCell ref="M3156:M3162"/>
    <mergeCell ref="M3192:M3199"/>
    <mergeCell ref="L3184:L3191"/>
    <mergeCell ref="L808:L816"/>
    <mergeCell ref="M808:M816"/>
    <mergeCell ref="L817:L825"/>
    <mergeCell ref="L1902:L1907"/>
    <mergeCell ref="L1180:L1184"/>
    <mergeCell ref="M1180:M1184"/>
    <mergeCell ref="L844:L856"/>
    <mergeCell ref="M817:M825"/>
    <mergeCell ref="L826:L834"/>
    <mergeCell ref="L2235:L2238"/>
    <mergeCell ref="M2235:M2238"/>
    <mergeCell ref="L2239:L2268"/>
    <mergeCell ref="M2239:M2268"/>
    <mergeCell ref="L2036:L2049"/>
    <mergeCell ref="M2036:M2049"/>
    <mergeCell ref="L2050:L2066"/>
    <mergeCell ref="M826:M834"/>
    <mergeCell ref="L835:L843"/>
    <mergeCell ref="M835:M843"/>
    <mergeCell ref="M844:M856"/>
    <mergeCell ref="M2553:M2568"/>
    <mergeCell ref="L2594:L2616"/>
    <mergeCell ref="M2594:M2616"/>
    <mergeCell ref="L2793:L2803"/>
    <mergeCell ref="M2793:M2803"/>
    <mergeCell ref="L2785:L2792"/>
    <mergeCell ref="L2738:L2754"/>
    <mergeCell ref="M2738:M2754"/>
    <mergeCell ref="L2755:L2760"/>
    <mergeCell ref="M2755:M2760"/>
    <mergeCell ref="M3184:M3191"/>
    <mergeCell ref="L3176:L3180"/>
    <mergeCell ref="M3176:M3180"/>
    <mergeCell ref="L3169:L3175"/>
    <mergeCell ref="M3169:M3175"/>
    <mergeCell ref="L2804:L2812"/>
    <mergeCell ref="M2804:M2812"/>
    <mergeCell ref="M2836:M2847"/>
    <mergeCell ref="L2894:L2905"/>
    <mergeCell ref="M2894:M2905"/>
    <mergeCell ref="L2933:L2946"/>
    <mergeCell ref="M2933:M2946"/>
    <mergeCell ref="L2917:L2932"/>
    <mergeCell ref="M2917:M2932"/>
    <mergeCell ref="L2906:L2916"/>
    <mergeCell ref="L2978:L2991"/>
    <mergeCell ref="M2978:M2991"/>
    <mergeCell ref="M2858:M2868"/>
    <mergeCell ref="A2:A19"/>
    <mergeCell ref="B2:B19"/>
    <mergeCell ref="C2:C19"/>
    <mergeCell ref="D2:D19"/>
    <mergeCell ref="E228:E245"/>
    <mergeCell ref="D283:D292"/>
    <mergeCell ref="A316:A330"/>
    <mergeCell ref="D49:D54"/>
    <mergeCell ref="E49:E54"/>
    <mergeCell ref="E96:E132"/>
    <mergeCell ref="K96:K132"/>
    <mergeCell ref="L96:L132"/>
    <mergeCell ref="E74:E77"/>
    <mergeCell ref="A520:A522"/>
    <mergeCell ref="B520:B522"/>
    <mergeCell ref="C520:C522"/>
    <mergeCell ref="D520:D522"/>
    <mergeCell ref="E520:E522"/>
    <mergeCell ref="K520:K522"/>
    <mergeCell ref="L520:L522"/>
    <mergeCell ref="L360:L366"/>
    <mergeCell ref="L367:L368"/>
    <mergeCell ref="E501:E509"/>
    <mergeCell ref="K501:K509"/>
    <mergeCell ref="L501:L509"/>
    <mergeCell ref="L374:L385"/>
    <mergeCell ref="L66:L77"/>
    <mergeCell ref="L207:L213"/>
    <mergeCell ref="L214:L218"/>
    <mergeCell ref="L219:L227"/>
    <mergeCell ref="A20:A48"/>
    <mergeCell ref="B20:B48"/>
    <mergeCell ref="C20:C48"/>
    <mergeCell ref="D20:D48"/>
    <mergeCell ref="E20:E48"/>
    <mergeCell ref="K20:K48"/>
    <mergeCell ref="L20:L48"/>
    <mergeCell ref="M20:M48"/>
    <mergeCell ref="K49:K54"/>
    <mergeCell ref="A57:A65"/>
    <mergeCell ref="B57:B65"/>
    <mergeCell ref="C57:C65"/>
    <mergeCell ref="D57:D65"/>
    <mergeCell ref="A49:A54"/>
    <mergeCell ref="B49:B54"/>
    <mergeCell ref="C49:C54"/>
    <mergeCell ref="K879:K887"/>
    <mergeCell ref="E316:E330"/>
    <mergeCell ref="M369:M373"/>
    <mergeCell ref="M367:M368"/>
    <mergeCell ref="M520:M522"/>
    <mergeCell ref="M573:M581"/>
    <mergeCell ref="L531:L534"/>
    <mergeCell ref="M501:M509"/>
    <mergeCell ref="M374:M385"/>
    <mergeCell ref="M66:M77"/>
    <mergeCell ref="M207:M213"/>
    <mergeCell ref="M214:M218"/>
    <mergeCell ref="M219:M227"/>
    <mergeCell ref="M78:M95"/>
    <mergeCell ref="D531:D534"/>
    <mergeCell ref="E537:E541"/>
    <mergeCell ref="L228:L245"/>
    <mergeCell ref="M228:M245"/>
    <mergeCell ref="L204:L205"/>
    <mergeCell ref="L297:L315"/>
    <mergeCell ref="E293:E296"/>
    <mergeCell ref="K293:K296"/>
    <mergeCell ref="L293:L296"/>
    <mergeCell ref="M2:M19"/>
    <mergeCell ref="E70:E73"/>
    <mergeCell ref="E57:E65"/>
    <mergeCell ref="K57:K65"/>
    <mergeCell ref="E2:E19"/>
    <mergeCell ref="K2:K19"/>
    <mergeCell ref="L2:L19"/>
    <mergeCell ref="K133:K149"/>
    <mergeCell ref="L133:L149"/>
    <mergeCell ref="M133:M149"/>
    <mergeCell ref="M189:M199"/>
    <mergeCell ref="M96:M132"/>
    <mergeCell ref="K66:K77"/>
    <mergeCell ref="E179:E182"/>
    <mergeCell ref="K179:K182"/>
    <mergeCell ref="L179:L182"/>
    <mergeCell ref="H2:H19"/>
    <mergeCell ref="H20:H48"/>
    <mergeCell ref="H96:H132"/>
    <mergeCell ref="H133:H149"/>
    <mergeCell ref="H150:H178"/>
    <mergeCell ref="H179:H182"/>
    <mergeCell ref="H183:H185"/>
    <mergeCell ref="H186:H188"/>
    <mergeCell ref="H189:H199"/>
    <mergeCell ref="M450:M461"/>
    <mergeCell ref="K416:K449"/>
    <mergeCell ref="M316:M330"/>
    <mergeCell ref="D297:D315"/>
    <mergeCell ref="E340:E354"/>
    <mergeCell ref="K340:K354"/>
    <mergeCell ref="L340:L354"/>
    <mergeCell ref="E297:E315"/>
    <mergeCell ref="K297:K315"/>
    <mergeCell ref="K246:K255"/>
    <mergeCell ref="L246:L255"/>
    <mergeCell ref="M246:M255"/>
    <mergeCell ref="M360:M366"/>
    <mergeCell ref="D355:D356"/>
    <mergeCell ref="E355:E356"/>
    <mergeCell ref="K355:K356"/>
    <mergeCell ref="L355:L356"/>
    <mergeCell ref="D275:D282"/>
    <mergeCell ref="K316:K330"/>
    <mergeCell ref="L316:L330"/>
    <mergeCell ref="H246:H255"/>
    <mergeCell ref="H256:H274"/>
    <mergeCell ref="M386:M406"/>
    <mergeCell ref="L369:L373"/>
    <mergeCell ref="E374:E385"/>
    <mergeCell ref="M340:M354"/>
    <mergeCell ref="L407:L415"/>
    <mergeCell ref="M407:M415"/>
    <mergeCell ref="H297:H315"/>
    <mergeCell ref="K275:K282"/>
    <mergeCell ref="L275:L282"/>
    <mergeCell ref="B386:B406"/>
    <mergeCell ref="C386:C406"/>
    <mergeCell ref="D386:D406"/>
    <mergeCell ref="E386:E406"/>
    <mergeCell ref="K386:K406"/>
    <mergeCell ref="A374:A385"/>
    <mergeCell ref="B374:B385"/>
    <mergeCell ref="C374:C385"/>
    <mergeCell ref="D374:D385"/>
    <mergeCell ref="K367:K368"/>
    <mergeCell ref="L386:L406"/>
    <mergeCell ref="B316:B330"/>
    <mergeCell ref="C316:C330"/>
    <mergeCell ref="D316:D330"/>
    <mergeCell ref="B331:B333"/>
    <mergeCell ref="C331:C333"/>
    <mergeCell ref="D331:D333"/>
    <mergeCell ref="E331:E333"/>
    <mergeCell ref="H316:H330"/>
    <mergeCell ref="H331:H333"/>
    <mergeCell ref="H334:H336"/>
    <mergeCell ref="H337:H339"/>
    <mergeCell ref="H340:H354"/>
    <mergeCell ref="H355:H356"/>
    <mergeCell ref="H357:H358"/>
    <mergeCell ref="M1642:M1647"/>
    <mergeCell ref="E514:E516"/>
    <mergeCell ref="K514:K516"/>
    <mergeCell ref="L514:L516"/>
    <mergeCell ref="A510:A513"/>
    <mergeCell ref="B510:B513"/>
    <mergeCell ref="C510:C513"/>
    <mergeCell ref="D510:D513"/>
    <mergeCell ref="E510:E513"/>
    <mergeCell ref="A514:A516"/>
    <mergeCell ref="B514:B516"/>
    <mergeCell ref="C514:C516"/>
    <mergeCell ref="D514:D516"/>
    <mergeCell ref="B1367:B1374"/>
    <mergeCell ref="C1367:C1374"/>
    <mergeCell ref="D1367:D1374"/>
    <mergeCell ref="E1367:E1374"/>
    <mergeCell ref="K1642:K1647"/>
    <mergeCell ref="L1642:L1647"/>
    <mergeCell ref="B1624:B1639"/>
    <mergeCell ref="C1624:C1639"/>
    <mergeCell ref="L517:L519"/>
    <mergeCell ref="M517:M519"/>
    <mergeCell ref="M514:M516"/>
    <mergeCell ref="E1259:E1267"/>
    <mergeCell ref="K1259:K1267"/>
    <mergeCell ref="D1360:D1366"/>
    <mergeCell ref="E1360:E1366"/>
    <mergeCell ref="K1360:K1366"/>
    <mergeCell ref="K537:K541"/>
    <mergeCell ref="A531:A534"/>
    <mergeCell ref="A537:A541"/>
    <mergeCell ref="A1624:A1639"/>
    <mergeCell ref="K1908:K1915"/>
    <mergeCell ref="A1925:A1934"/>
    <mergeCell ref="B1925:B1934"/>
    <mergeCell ref="A1578:A1598"/>
    <mergeCell ref="B1578:B1598"/>
    <mergeCell ref="C1578:C1598"/>
    <mergeCell ref="D1578:D1598"/>
    <mergeCell ref="E1642:E1647"/>
    <mergeCell ref="E1624:E1639"/>
    <mergeCell ref="K1624:K1639"/>
    <mergeCell ref="K1886:K1887"/>
    <mergeCell ref="A1667:A1679"/>
    <mergeCell ref="D1624:D1639"/>
    <mergeCell ref="C1648:C1666"/>
    <mergeCell ref="D1648:D1666"/>
    <mergeCell ref="E1648:E1666"/>
    <mergeCell ref="A1642:A1647"/>
    <mergeCell ref="B1642:B1647"/>
    <mergeCell ref="C1642:C1647"/>
    <mergeCell ref="D1642:D1647"/>
    <mergeCell ref="K1648:K1666"/>
    <mergeCell ref="E1902:E1907"/>
    <mergeCell ref="K1902:K1907"/>
    <mergeCell ref="A1902:A1907"/>
    <mergeCell ref="B1902:B1907"/>
    <mergeCell ref="C1902:C1907"/>
    <mergeCell ref="D1902:D1907"/>
    <mergeCell ref="E1890:E1901"/>
    <mergeCell ref="K1890:K1901"/>
    <mergeCell ref="A1890:A1901"/>
    <mergeCell ref="B1890:B1901"/>
    <mergeCell ref="A2036:A2049"/>
    <mergeCell ref="B2036:B2049"/>
    <mergeCell ref="C2036:C2049"/>
    <mergeCell ref="D2036:D2049"/>
    <mergeCell ref="E2036:E2049"/>
    <mergeCell ref="K2036:K2049"/>
    <mergeCell ref="K1996:K2004"/>
    <mergeCell ref="A2018:A2035"/>
    <mergeCell ref="B2018:B2035"/>
    <mergeCell ref="C2018:C2035"/>
    <mergeCell ref="D2018:D2035"/>
    <mergeCell ref="E2018:E2035"/>
    <mergeCell ref="K2018:K2035"/>
    <mergeCell ref="A2005:A2016"/>
    <mergeCell ref="B2005:B2016"/>
    <mergeCell ref="C2005:C2016"/>
    <mergeCell ref="D2005:D2016"/>
    <mergeCell ref="E2005:E2016"/>
    <mergeCell ref="K2005:K2016"/>
    <mergeCell ref="A1996:A2004"/>
    <mergeCell ref="B1996:B2004"/>
    <mergeCell ref="C1996:C2004"/>
    <mergeCell ref="D1996:D2004"/>
    <mergeCell ref="E1996:E2004"/>
    <mergeCell ref="H1996:H2004"/>
    <mergeCell ref="H2005:H2016"/>
    <mergeCell ref="H2018:H2035"/>
    <mergeCell ref="H2036:H2049"/>
    <mergeCell ref="D2130:D2143"/>
    <mergeCell ref="E2130:E2143"/>
    <mergeCell ref="A2081:A2098"/>
    <mergeCell ref="B2081:B2098"/>
    <mergeCell ref="C2081:C2098"/>
    <mergeCell ref="D2081:D2098"/>
    <mergeCell ref="E2081:E2098"/>
    <mergeCell ref="K2081:K2098"/>
    <mergeCell ref="A2194:A2207"/>
    <mergeCell ref="B2194:B2207"/>
    <mergeCell ref="C2194:C2207"/>
    <mergeCell ref="D2194:D2207"/>
    <mergeCell ref="E2194:E2207"/>
    <mergeCell ref="K2194:K2207"/>
    <mergeCell ref="A2177:A2193"/>
    <mergeCell ref="B2177:B2193"/>
    <mergeCell ref="C2177:C2193"/>
    <mergeCell ref="D2177:D2193"/>
    <mergeCell ref="C2161:C2176"/>
    <mergeCell ref="D2161:D2176"/>
    <mergeCell ref="E2161:E2176"/>
    <mergeCell ref="A2113:A2129"/>
    <mergeCell ref="B2113:B2129"/>
    <mergeCell ref="C2113:C2129"/>
    <mergeCell ref="D2113:D2129"/>
    <mergeCell ref="E2113:E2129"/>
    <mergeCell ref="K2113:K2129"/>
    <mergeCell ref="H2113:H2129"/>
    <mergeCell ref="H2130:H2143"/>
    <mergeCell ref="H2144:H2160"/>
    <mergeCell ref="H2161:H2176"/>
    <mergeCell ref="H2177:H2193"/>
    <mergeCell ref="E2307:E2315"/>
    <mergeCell ref="A2298:A2306"/>
    <mergeCell ref="A2269:A2278"/>
    <mergeCell ref="B2269:B2278"/>
    <mergeCell ref="C2269:C2278"/>
    <mergeCell ref="D2269:D2278"/>
    <mergeCell ref="E2269:E2278"/>
    <mergeCell ref="A2144:A2160"/>
    <mergeCell ref="B2144:B2160"/>
    <mergeCell ref="C2144:C2160"/>
    <mergeCell ref="D2144:D2160"/>
    <mergeCell ref="E2144:E2160"/>
    <mergeCell ref="K2144:K2160"/>
    <mergeCell ref="A2130:A2143"/>
    <mergeCell ref="B2130:B2143"/>
    <mergeCell ref="C2130:C2143"/>
    <mergeCell ref="C2208:C2218"/>
    <mergeCell ref="D2208:D2218"/>
    <mergeCell ref="K2130:K2143"/>
    <mergeCell ref="A2289:A2297"/>
    <mergeCell ref="B2289:B2297"/>
    <mergeCell ref="C2289:C2297"/>
    <mergeCell ref="D2289:D2297"/>
    <mergeCell ref="E2289:E2297"/>
    <mergeCell ref="K2289:K2297"/>
    <mergeCell ref="K2269:K2278"/>
    <mergeCell ref="A2279:A2288"/>
    <mergeCell ref="B2279:B2288"/>
    <mergeCell ref="E2177:E2193"/>
    <mergeCell ref="K2177:K2193"/>
    <mergeCell ref="A2161:A2176"/>
    <mergeCell ref="B2161:B2176"/>
    <mergeCell ref="A78:A95"/>
    <mergeCell ref="B78:B95"/>
    <mergeCell ref="C78:C95"/>
    <mergeCell ref="L49:L54"/>
    <mergeCell ref="M49:M54"/>
    <mergeCell ref="L57:L65"/>
    <mergeCell ref="M57:M65"/>
    <mergeCell ref="A150:A178"/>
    <mergeCell ref="B150:B178"/>
    <mergeCell ref="C150:C178"/>
    <mergeCell ref="D150:D178"/>
    <mergeCell ref="E150:E178"/>
    <mergeCell ref="K150:K178"/>
    <mergeCell ref="L150:L178"/>
    <mergeCell ref="A133:A149"/>
    <mergeCell ref="B133:B149"/>
    <mergeCell ref="C133:C149"/>
    <mergeCell ref="D133:D149"/>
    <mergeCell ref="E133:E149"/>
    <mergeCell ref="D78:D95"/>
    <mergeCell ref="E78:E95"/>
    <mergeCell ref="K78:K95"/>
    <mergeCell ref="L78:L95"/>
    <mergeCell ref="M150:M178"/>
    <mergeCell ref="A66:A77"/>
    <mergeCell ref="B66:B77"/>
    <mergeCell ref="C66:C77"/>
    <mergeCell ref="D66:D77"/>
    <mergeCell ref="H49:H54"/>
    <mergeCell ref="H57:H65"/>
    <mergeCell ref="H66:H77"/>
    <mergeCell ref="H78:H95"/>
    <mergeCell ref="A189:A199"/>
    <mergeCell ref="B189:B199"/>
    <mergeCell ref="C189:C199"/>
    <mergeCell ref="D189:D199"/>
    <mergeCell ref="E189:E199"/>
    <mergeCell ref="K189:K199"/>
    <mergeCell ref="L189:L199"/>
    <mergeCell ref="K186:K188"/>
    <mergeCell ref="L186:L188"/>
    <mergeCell ref="M186:M188"/>
    <mergeCell ref="A96:A132"/>
    <mergeCell ref="B96:B132"/>
    <mergeCell ref="C96:C132"/>
    <mergeCell ref="D96:D132"/>
    <mergeCell ref="L183:L185"/>
    <mergeCell ref="M183:M185"/>
    <mergeCell ref="A186:A188"/>
    <mergeCell ref="B186:B188"/>
    <mergeCell ref="C186:C188"/>
    <mergeCell ref="D186:D188"/>
    <mergeCell ref="E186:E188"/>
    <mergeCell ref="M179:M182"/>
    <mergeCell ref="A183:A185"/>
    <mergeCell ref="B183:B185"/>
    <mergeCell ref="C183:C185"/>
    <mergeCell ref="D183:D185"/>
    <mergeCell ref="E183:E185"/>
    <mergeCell ref="K183:K185"/>
    <mergeCell ref="A179:A182"/>
    <mergeCell ref="B179:B182"/>
    <mergeCell ref="C179:C182"/>
    <mergeCell ref="D179:D182"/>
    <mergeCell ref="A207:A213"/>
    <mergeCell ref="B207:B213"/>
    <mergeCell ref="C207:C213"/>
    <mergeCell ref="D207:D213"/>
    <mergeCell ref="E207:E213"/>
    <mergeCell ref="A204:A205"/>
    <mergeCell ref="B204:B205"/>
    <mergeCell ref="C204:C205"/>
    <mergeCell ref="D204:D205"/>
    <mergeCell ref="K204:K205"/>
    <mergeCell ref="M200:M201"/>
    <mergeCell ref="A202:A203"/>
    <mergeCell ref="B202:B203"/>
    <mergeCell ref="C202:C203"/>
    <mergeCell ref="D202:D203"/>
    <mergeCell ref="E202:E203"/>
    <mergeCell ref="K202:K203"/>
    <mergeCell ref="M204:M205"/>
    <mergeCell ref="K207:K213"/>
    <mergeCell ref="L202:L203"/>
    <mergeCell ref="M202:M203"/>
    <mergeCell ref="A200:A201"/>
    <mergeCell ref="B200:B201"/>
    <mergeCell ref="C200:C201"/>
    <mergeCell ref="D200:D201"/>
    <mergeCell ref="E200:E201"/>
    <mergeCell ref="K200:K201"/>
    <mergeCell ref="L200:L201"/>
    <mergeCell ref="H200:H201"/>
    <mergeCell ref="H202:H203"/>
    <mergeCell ref="H204:H205"/>
    <mergeCell ref="H207:H213"/>
    <mergeCell ref="A219:A227"/>
    <mergeCell ref="B219:B227"/>
    <mergeCell ref="C219:C227"/>
    <mergeCell ref="D219:D227"/>
    <mergeCell ref="E219:E227"/>
    <mergeCell ref="K219:K227"/>
    <mergeCell ref="A214:A218"/>
    <mergeCell ref="B214:B218"/>
    <mergeCell ref="C214:C218"/>
    <mergeCell ref="D214:D218"/>
    <mergeCell ref="E214:E218"/>
    <mergeCell ref="K214:K218"/>
    <mergeCell ref="A228:A245"/>
    <mergeCell ref="B228:B245"/>
    <mergeCell ref="C228:C245"/>
    <mergeCell ref="D228:D245"/>
    <mergeCell ref="K228:K245"/>
    <mergeCell ref="H214:H218"/>
    <mergeCell ref="H219:H227"/>
    <mergeCell ref="H228:H245"/>
    <mergeCell ref="A246:A255"/>
    <mergeCell ref="B246:B255"/>
    <mergeCell ref="C246:C255"/>
    <mergeCell ref="D246:D255"/>
    <mergeCell ref="E246:E255"/>
    <mergeCell ref="M293:M296"/>
    <mergeCell ref="A293:A296"/>
    <mergeCell ref="B293:B296"/>
    <mergeCell ref="C293:C296"/>
    <mergeCell ref="A275:A282"/>
    <mergeCell ref="B275:B282"/>
    <mergeCell ref="C275:C282"/>
    <mergeCell ref="E275:E282"/>
    <mergeCell ref="K283:K292"/>
    <mergeCell ref="L283:L292"/>
    <mergeCell ref="M283:M292"/>
    <mergeCell ref="M275:M282"/>
    <mergeCell ref="D293:D296"/>
    <mergeCell ref="H283:H292"/>
    <mergeCell ref="H293:H296"/>
    <mergeCell ref="A297:A315"/>
    <mergeCell ref="B297:B315"/>
    <mergeCell ref="C297:C315"/>
    <mergeCell ref="M256:M274"/>
    <mergeCell ref="E283:E292"/>
    <mergeCell ref="E334:E336"/>
    <mergeCell ref="K334:K336"/>
    <mergeCell ref="L334:L336"/>
    <mergeCell ref="M334:M336"/>
    <mergeCell ref="K337:K339"/>
    <mergeCell ref="L337:L339"/>
    <mergeCell ref="M337:M339"/>
    <mergeCell ref="M297:M315"/>
    <mergeCell ref="A283:A292"/>
    <mergeCell ref="B283:B292"/>
    <mergeCell ref="C283:C292"/>
    <mergeCell ref="K331:K333"/>
    <mergeCell ref="L331:L333"/>
    <mergeCell ref="M331:M333"/>
    <mergeCell ref="A334:A336"/>
    <mergeCell ref="B334:B336"/>
    <mergeCell ref="C334:C336"/>
    <mergeCell ref="D334:D336"/>
    <mergeCell ref="A331:A333"/>
    <mergeCell ref="A256:A274"/>
    <mergeCell ref="B256:B274"/>
    <mergeCell ref="C256:C274"/>
    <mergeCell ref="D256:D274"/>
    <mergeCell ref="E256:E274"/>
    <mergeCell ref="K256:K274"/>
    <mergeCell ref="L256:L274"/>
    <mergeCell ref="H275:H282"/>
    <mergeCell ref="B416:B449"/>
    <mergeCell ref="C416:C449"/>
    <mergeCell ref="D416:D449"/>
    <mergeCell ref="A337:A339"/>
    <mergeCell ref="B337:B339"/>
    <mergeCell ref="C337:C339"/>
    <mergeCell ref="D337:D339"/>
    <mergeCell ref="E337:E339"/>
    <mergeCell ref="M357:M358"/>
    <mergeCell ref="M355:M356"/>
    <mergeCell ref="A357:A358"/>
    <mergeCell ref="B357:B358"/>
    <mergeCell ref="C357:C358"/>
    <mergeCell ref="D357:D358"/>
    <mergeCell ref="K357:K358"/>
    <mergeCell ref="L357:L358"/>
    <mergeCell ref="A355:A356"/>
    <mergeCell ref="B355:B356"/>
    <mergeCell ref="C355:C356"/>
    <mergeCell ref="A340:A354"/>
    <mergeCell ref="B340:B354"/>
    <mergeCell ref="C340:C354"/>
    <mergeCell ref="D340:D354"/>
    <mergeCell ref="A369:A373"/>
    <mergeCell ref="B369:B373"/>
    <mergeCell ref="C369:C373"/>
    <mergeCell ref="D369:D373"/>
    <mergeCell ref="E369:E373"/>
    <mergeCell ref="A367:A368"/>
    <mergeCell ref="A407:A415"/>
    <mergeCell ref="B407:B415"/>
    <mergeCell ref="A386:A406"/>
    <mergeCell ref="C407:C415"/>
    <mergeCell ref="D407:D415"/>
    <mergeCell ref="E407:E415"/>
    <mergeCell ref="A360:A366"/>
    <mergeCell ref="B360:B366"/>
    <mergeCell ref="C360:C366"/>
    <mergeCell ref="D360:D366"/>
    <mergeCell ref="E360:E366"/>
    <mergeCell ref="K360:K366"/>
    <mergeCell ref="K369:K373"/>
    <mergeCell ref="A450:A461"/>
    <mergeCell ref="B450:B461"/>
    <mergeCell ref="C450:C461"/>
    <mergeCell ref="D450:D461"/>
    <mergeCell ref="E450:E461"/>
    <mergeCell ref="K450:K461"/>
    <mergeCell ref="B367:B368"/>
    <mergeCell ref="C367:C368"/>
    <mergeCell ref="D367:D368"/>
    <mergeCell ref="E367:E368"/>
    <mergeCell ref="K407:K415"/>
    <mergeCell ref="K374:K385"/>
    <mergeCell ref="E416:E449"/>
    <mergeCell ref="H360:H366"/>
    <mergeCell ref="H367:H368"/>
    <mergeCell ref="H369:H373"/>
    <mergeCell ref="H374:H385"/>
    <mergeCell ref="H386:H406"/>
    <mergeCell ref="H407:H415"/>
    <mergeCell ref="H416:H449"/>
    <mergeCell ref="H450:H461"/>
    <mergeCell ref="A416:A449"/>
    <mergeCell ref="A501:A509"/>
    <mergeCell ref="B501:B509"/>
    <mergeCell ref="C501:C509"/>
    <mergeCell ref="D501:D509"/>
    <mergeCell ref="M510:M513"/>
    <mergeCell ref="L416:L449"/>
    <mergeCell ref="A483:A500"/>
    <mergeCell ref="B483:B500"/>
    <mergeCell ref="C483:C500"/>
    <mergeCell ref="D483:D500"/>
    <mergeCell ref="E483:E500"/>
    <mergeCell ref="K483:K500"/>
    <mergeCell ref="L483:L500"/>
    <mergeCell ref="A479:A482"/>
    <mergeCell ref="B479:B482"/>
    <mergeCell ref="C479:C482"/>
    <mergeCell ref="D479:D482"/>
    <mergeCell ref="E479:E482"/>
    <mergeCell ref="K479:K482"/>
    <mergeCell ref="L479:L482"/>
    <mergeCell ref="E462:E478"/>
    <mergeCell ref="K462:K478"/>
    <mergeCell ref="L462:L478"/>
    <mergeCell ref="M462:M478"/>
    <mergeCell ref="A462:A478"/>
    <mergeCell ref="B462:B478"/>
    <mergeCell ref="C462:C478"/>
    <mergeCell ref="D462:D478"/>
    <mergeCell ref="M483:M500"/>
    <mergeCell ref="L450:L461"/>
    <mergeCell ref="M416:M449"/>
    <mergeCell ref="M479:M482"/>
    <mergeCell ref="K510:K513"/>
    <mergeCell ref="L510:L513"/>
    <mergeCell ref="A759:A765"/>
    <mergeCell ref="B759:B765"/>
    <mergeCell ref="C759:C765"/>
    <mergeCell ref="D759:D765"/>
    <mergeCell ref="E759:E765"/>
    <mergeCell ref="B625:B632"/>
    <mergeCell ref="C625:C632"/>
    <mergeCell ref="D625:D632"/>
    <mergeCell ref="K625:K632"/>
    <mergeCell ref="L625:L632"/>
    <mergeCell ref="M625:M632"/>
    <mergeCell ref="B633:B658"/>
    <mergeCell ref="C615:C624"/>
    <mergeCell ref="D615:D624"/>
    <mergeCell ref="K615:K624"/>
    <mergeCell ref="L615:L624"/>
    <mergeCell ref="B523:B530"/>
    <mergeCell ref="C523:C530"/>
    <mergeCell ref="D523:D530"/>
    <mergeCell ref="E523:E530"/>
    <mergeCell ref="K523:K530"/>
    <mergeCell ref="L523:L530"/>
    <mergeCell ref="M523:M530"/>
    <mergeCell ref="E582:E604"/>
    <mergeCell ref="K582:K604"/>
    <mergeCell ref="B542:B545"/>
    <mergeCell ref="C542:C545"/>
    <mergeCell ref="D542:D545"/>
    <mergeCell ref="E542:E545"/>
    <mergeCell ref="K542:K545"/>
    <mergeCell ref="K759:K765"/>
    <mergeCell ref="L759:L765"/>
    <mergeCell ref="M759:M765"/>
    <mergeCell ref="C776:C787"/>
    <mergeCell ref="D776:D787"/>
    <mergeCell ref="E776:E787"/>
    <mergeCell ref="K776:K787"/>
    <mergeCell ref="A517:A519"/>
    <mergeCell ref="B517:B519"/>
    <mergeCell ref="C517:C519"/>
    <mergeCell ref="D517:D519"/>
    <mergeCell ref="E517:E519"/>
    <mergeCell ref="K517:K519"/>
    <mergeCell ref="A772:A773"/>
    <mergeCell ref="B772:B773"/>
    <mergeCell ref="C772:C773"/>
    <mergeCell ref="D772:D773"/>
    <mergeCell ref="A523:A530"/>
    <mergeCell ref="B531:B534"/>
    <mergeCell ref="C531:C534"/>
    <mergeCell ref="E531:E534"/>
    <mergeCell ref="K531:K534"/>
    <mergeCell ref="M531:M534"/>
    <mergeCell ref="B537:B541"/>
    <mergeCell ref="C537:C541"/>
    <mergeCell ref="D537:D541"/>
    <mergeCell ref="B546:B547"/>
    <mergeCell ref="C546:C547"/>
    <mergeCell ref="D546:D547"/>
    <mergeCell ref="E546:E547"/>
    <mergeCell ref="K546:K547"/>
    <mergeCell ref="B549:B562"/>
    <mergeCell ref="A766:A771"/>
    <mergeCell ref="B766:B771"/>
    <mergeCell ref="C766:C771"/>
    <mergeCell ref="D766:D771"/>
    <mergeCell ref="L776:L787"/>
    <mergeCell ref="M776:M787"/>
    <mergeCell ref="L788:L796"/>
    <mergeCell ref="M788:M796"/>
    <mergeCell ref="L797:L807"/>
    <mergeCell ref="A776:A787"/>
    <mergeCell ref="B776:B787"/>
    <mergeCell ref="K772:K773"/>
    <mergeCell ref="L772:L773"/>
    <mergeCell ref="M772:M773"/>
    <mergeCell ref="E766:E771"/>
    <mergeCell ref="K766:K771"/>
    <mergeCell ref="L766:L771"/>
    <mergeCell ref="M766:M771"/>
    <mergeCell ref="M797:M807"/>
    <mergeCell ref="K817:K825"/>
    <mergeCell ref="A797:A807"/>
    <mergeCell ref="B797:B807"/>
    <mergeCell ref="C797:C807"/>
    <mergeCell ref="D797:D807"/>
    <mergeCell ref="E797:E807"/>
    <mergeCell ref="K797:K807"/>
    <mergeCell ref="A817:A825"/>
    <mergeCell ref="B817:B825"/>
    <mergeCell ref="C817:C825"/>
    <mergeCell ref="D817:D825"/>
    <mergeCell ref="E817:E825"/>
    <mergeCell ref="A788:A796"/>
    <mergeCell ref="B788:B796"/>
    <mergeCell ref="C788:C796"/>
    <mergeCell ref="D788:D796"/>
    <mergeCell ref="E788:E796"/>
    <mergeCell ref="K788:K796"/>
    <mergeCell ref="A808:A816"/>
    <mergeCell ref="B808:B816"/>
    <mergeCell ref="C808:C816"/>
    <mergeCell ref="D808:D816"/>
    <mergeCell ref="E808:E816"/>
    <mergeCell ref="K808:K816"/>
    <mergeCell ref="E866:E878"/>
    <mergeCell ref="A857:A865"/>
    <mergeCell ref="B857:B865"/>
    <mergeCell ref="C857:C865"/>
    <mergeCell ref="D857:D865"/>
    <mergeCell ref="E857:E865"/>
    <mergeCell ref="A826:A834"/>
    <mergeCell ref="B826:B834"/>
    <mergeCell ref="C826:C834"/>
    <mergeCell ref="D826:D834"/>
    <mergeCell ref="E826:E834"/>
    <mergeCell ref="K826:K834"/>
    <mergeCell ref="A844:A856"/>
    <mergeCell ref="B844:B856"/>
    <mergeCell ref="C844:C856"/>
    <mergeCell ref="D844:D856"/>
    <mergeCell ref="E844:E856"/>
    <mergeCell ref="K844:K856"/>
    <mergeCell ref="A835:A843"/>
    <mergeCell ref="B835:B843"/>
    <mergeCell ref="C835:C843"/>
    <mergeCell ref="D835:D843"/>
    <mergeCell ref="E835:E843"/>
    <mergeCell ref="K835:K843"/>
    <mergeCell ref="K857:K865"/>
    <mergeCell ref="K866:K878"/>
    <mergeCell ref="H857:H865"/>
    <mergeCell ref="H866:H878"/>
    <mergeCell ref="D908:D918"/>
    <mergeCell ref="E908:E918"/>
    <mergeCell ref="K908:K918"/>
    <mergeCell ref="A888:A898"/>
    <mergeCell ref="B888:B898"/>
    <mergeCell ref="C888:C898"/>
    <mergeCell ref="D888:D898"/>
    <mergeCell ref="A899:A907"/>
    <mergeCell ref="B899:B907"/>
    <mergeCell ref="C899:C907"/>
    <mergeCell ref="D899:D907"/>
    <mergeCell ref="K919:K927"/>
    <mergeCell ref="E899:E907"/>
    <mergeCell ref="K899:K907"/>
    <mergeCell ref="E888:E898"/>
    <mergeCell ref="K888:K898"/>
    <mergeCell ref="H888:H898"/>
    <mergeCell ref="H899:H907"/>
    <mergeCell ref="H908:H918"/>
    <mergeCell ref="H919:H927"/>
    <mergeCell ref="A879:A887"/>
    <mergeCell ref="B879:B887"/>
    <mergeCell ref="C879:C887"/>
    <mergeCell ref="D879:D887"/>
    <mergeCell ref="E879:E887"/>
    <mergeCell ref="A866:A878"/>
    <mergeCell ref="B866:B878"/>
    <mergeCell ref="C866:C878"/>
    <mergeCell ref="D866:D878"/>
    <mergeCell ref="B970:B985"/>
    <mergeCell ref="C970:C985"/>
    <mergeCell ref="D970:D985"/>
    <mergeCell ref="E970:E985"/>
    <mergeCell ref="K970:K985"/>
    <mergeCell ref="A939:A955"/>
    <mergeCell ref="B939:B955"/>
    <mergeCell ref="C939:C955"/>
    <mergeCell ref="D939:D955"/>
    <mergeCell ref="E939:E955"/>
    <mergeCell ref="A956:A969"/>
    <mergeCell ref="B956:B969"/>
    <mergeCell ref="C956:C969"/>
    <mergeCell ref="D956:D969"/>
    <mergeCell ref="E956:E969"/>
    <mergeCell ref="K956:K969"/>
    <mergeCell ref="A928:A938"/>
    <mergeCell ref="B928:B938"/>
    <mergeCell ref="C928:C938"/>
    <mergeCell ref="E919:E927"/>
    <mergeCell ref="A908:A918"/>
    <mergeCell ref="B908:B918"/>
    <mergeCell ref="C908:C918"/>
    <mergeCell ref="D928:D938"/>
    <mergeCell ref="E928:E938"/>
    <mergeCell ref="K928:K938"/>
    <mergeCell ref="A919:A927"/>
    <mergeCell ref="B919:B927"/>
    <mergeCell ref="A1017:A1030"/>
    <mergeCell ref="B1017:B1030"/>
    <mergeCell ref="C1017:C1030"/>
    <mergeCell ref="D1017:D1030"/>
    <mergeCell ref="A1000:A1016"/>
    <mergeCell ref="B1000:B1016"/>
    <mergeCell ref="C1000:C1016"/>
    <mergeCell ref="D1000:D1016"/>
    <mergeCell ref="E1000:E1016"/>
    <mergeCell ref="A986:A999"/>
    <mergeCell ref="B986:B999"/>
    <mergeCell ref="C986:C999"/>
    <mergeCell ref="D986:D999"/>
    <mergeCell ref="E986:E999"/>
    <mergeCell ref="E1017:E1030"/>
    <mergeCell ref="K1017:K1030"/>
    <mergeCell ref="K986:K999"/>
    <mergeCell ref="K1000:K1016"/>
    <mergeCell ref="K939:K955"/>
    <mergeCell ref="A970:A985"/>
    <mergeCell ref="C919:C927"/>
    <mergeCell ref="D919:D927"/>
    <mergeCell ref="H970:H985"/>
    <mergeCell ref="H986:H999"/>
    <mergeCell ref="H1000:H1016"/>
    <mergeCell ref="H1017:H1030"/>
    <mergeCell ref="A1064:A1080"/>
    <mergeCell ref="B1064:B1080"/>
    <mergeCell ref="C1064:C1080"/>
    <mergeCell ref="D1064:D1080"/>
    <mergeCell ref="E1064:E1080"/>
    <mergeCell ref="K1064:K1080"/>
    <mergeCell ref="K1081:K1094"/>
    <mergeCell ref="K1031:K1047"/>
    <mergeCell ref="A1048:A1063"/>
    <mergeCell ref="B1048:B1063"/>
    <mergeCell ref="C1048:C1063"/>
    <mergeCell ref="D1048:D1063"/>
    <mergeCell ref="A1031:A1047"/>
    <mergeCell ref="B1031:B1047"/>
    <mergeCell ref="C1031:C1047"/>
    <mergeCell ref="D1031:D1047"/>
    <mergeCell ref="E1031:E1047"/>
    <mergeCell ref="E1048:E1063"/>
    <mergeCell ref="K1048:K1063"/>
    <mergeCell ref="A1081:A1094"/>
    <mergeCell ref="B1081:B1094"/>
    <mergeCell ref="C1081:C1094"/>
    <mergeCell ref="D1081:D1094"/>
    <mergeCell ref="E1081:E1094"/>
    <mergeCell ref="H1031:H1047"/>
    <mergeCell ref="H1048:H1063"/>
    <mergeCell ref="H1064:H1080"/>
    <mergeCell ref="H1081:H1094"/>
    <mergeCell ref="K1095:K1105"/>
    <mergeCell ref="L1095:L1105"/>
    <mergeCell ref="M1095:M1105"/>
    <mergeCell ref="A1106:A1119"/>
    <mergeCell ref="B1106:B1119"/>
    <mergeCell ref="C1106:C1119"/>
    <mergeCell ref="D1106:D1119"/>
    <mergeCell ref="E1120:E1123"/>
    <mergeCell ref="K1120:K1123"/>
    <mergeCell ref="E1106:E1119"/>
    <mergeCell ref="A1095:A1105"/>
    <mergeCell ref="B1095:B1105"/>
    <mergeCell ref="C1095:C1105"/>
    <mergeCell ref="D1095:D1105"/>
    <mergeCell ref="E1095:E1105"/>
    <mergeCell ref="L1120:L1123"/>
    <mergeCell ref="M1120:M1123"/>
    <mergeCell ref="H1095:H1105"/>
    <mergeCell ref="A1140:A1153"/>
    <mergeCell ref="B1140:B1153"/>
    <mergeCell ref="C1140:C1153"/>
    <mergeCell ref="D1140:D1153"/>
    <mergeCell ref="E1140:E1153"/>
    <mergeCell ref="K1140:K1153"/>
    <mergeCell ref="A1125:A1139"/>
    <mergeCell ref="B1125:B1139"/>
    <mergeCell ref="C1125:C1139"/>
    <mergeCell ref="D1125:D1139"/>
    <mergeCell ref="E1125:E1139"/>
    <mergeCell ref="K1125:K1139"/>
    <mergeCell ref="L1125:L1139"/>
    <mergeCell ref="M1125:M1139"/>
    <mergeCell ref="L1140:L1153"/>
    <mergeCell ref="M1140:M1153"/>
    <mergeCell ref="K1106:K1119"/>
    <mergeCell ref="L1106:L1119"/>
    <mergeCell ref="M1106:M1119"/>
    <mergeCell ref="A1120:A1123"/>
    <mergeCell ref="B1120:B1123"/>
    <mergeCell ref="C1120:C1123"/>
    <mergeCell ref="D1120:D1123"/>
    <mergeCell ref="H1106:H1119"/>
    <mergeCell ref="H1120:H1123"/>
    <mergeCell ref="H1125:H1139"/>
    <mergeCell ref="H1140:H1153"/>
    <mergeCell ref="A1175:A1179"/>
    <mergeCell ref="B1175:B1179"/>
    <mergeCell ref="C1175:C1179"/>
    <mergeCell ref="D1175:D1179"/>
    <mergeCell ref="E1175:E1179"/>
    <mergeCell ref="K1175:K1179"/>
    <mergeCell ref="L1175:L1179"/>
    <mergeCell ref="K1154:K1162"/>
    <mergeCell ref="A1163:A1173"/>
    <mergeCell ref="B1163:B1173"/>
    <mergeCell ref="C1163:C1173"/>
    <mergeCell ref="D1163:D1173"/>
    <mergeCell ref="A1154:A1162"/>
    <mergeCell ref="B1154:B1162"/>
    <mergeCell ref="C1154:C1162"/>
    <mergeCell ref="D1154:D1162"/>
    <mergeCell ref="E1154:E1162"/>
    <mergeCell ref="E1163:E1173"/>
    <mergeCell ref="K1163:K1173"/>
    <mergeCell ref="H1163:H1173"/>
    <mergeCell ref="H1175:H1179"/>
    <mergeCell ref="L1163:L1173"/>
    <mergeCell ref="H1154:H1162"/>
    <mergeCell ref="B1185:B1189"/>
    <mergeCell ref="C1185:C1189"/>
    <mergeCell ref="D1185:D1189"/>
    <mergeCell ref="E1185:E1189"/>
    <mergeCell ref="K1203:K1211"/>
    <mergeCell ref="A1180:A1184"/>
    <mergeCell ref="B1180:B1184"/>
    <mergeCell ref="C1180:C1184"/>
    <mergeCell ref="D1180:D1184"/>
    <mergeCell ref="E1180:E1184"/>
    <mergeCell ref="K1180:K1184"/>
    <mergeCell ref="E1190:E1202"/>
    <mergeCell ref="E1203:E1211"/>
    <mergeCell ref="K1185:K1189"/>
    <mergeCell ref="L1185:L1189"/>
    <mergeCell ref="A1185:A1189"/>
    <mergeCell ref="H1180:H1184"/>
    <mergeCell ref="H1185:H1189"/>
    <mergeCell ref="H1190:H1202"/>
    <mergeCell ref="H1203:H1211"/>
    <mergeCell ref="A1232:A1241"/>
    <mergeCell ref="B1232:B1241"/>
    <mergeCell ref="C1232:C1241"/>
    <mergeCell ref="D1232:D1241"/>
    <mergeCell ref="E1232:E1241"/>
    <mergeCell ref="K1232:K1241"/>
    <mergeCell ref="A1212:A1231"/>
    <mergeCell ref="B1212:B1231"/>
    <mergeCell ref="C1212:C1231"/>
    <mergeCell ref="D1212:D1231"/>
    <mergeCell ref="K1190:K1202"/>
    <mergeCell ref="L1190:L1202"/>
    <mergeCell ref="M1190:M1202"/>
    <mergeCell ref="A1203:A1211"/>
    <mergeCell ref="B1203:B1211"/>
    <mergeCell ref="C1203:C1211"/>
    <mergeCell ref="D1203:D1211"/>
    <mergeCell ref="A1190:A1202"/>
    <mergeCell ref="B1190:B1202"/>
    <mergeCell ref="C1190:C1202"/>
    <mergeCell ref="D1190:D1202"/>
    <mergeCell ref="E1212:E1231"/>
    <mergeCell ref="K1212:K1231"/>
    <mergeCell ref="L1212:L1231"/>
    <mergeCell ref="M1212:M1231"/>
    <mergeCell ref="H1212:H1231"/>
    <mergeCell ref="H1232:H1241"/>
    <mergeCell ref="K1268:K1277"/>
    <mergeCell ref="A1259:A1267"/>
    <mergeCell ref="B1259:B1267"/>
    <mergeCell ref="C1259:C1267"/>
    <mergeCell ref="D1259:D1267"/>
    <mergeCell ref="A1251:A1258"/>
    <mergeCell ref="B1251:B1258"/>
    <mergeCell ref="C1251:C1258"/>
    <mergeCell ref="D1251:D1258"/>
    <mergeCell ref="E1251:E1258"/>
    <mergeCell ref="A1242:A1250"/>
    <mergeCell ref="B1242:B1250"/>
    <mergeCell ref="C1242:C1250"/>
    <mergeCell ref="D1242:D1250"/>
    <mergeCell ref="E1242:E1250"/>
    <mergeCell ref="K1242:K1250"/>
    <mergeCell ref="K1251:K1258"/>
    <mergeCell ref="A1268:A1277"/>
    <mergeCell ref="B1268:B1277"/>
    <mergeCell ref="C1268:C1277"/>
    <mergeCell ref="D1268:D1277"/>
    <mergeCell ref="E1268:E1277"/>
    <mergeCell ref="H1242:H1250"/>
    <mergeCell ref="H1251:H1258"/>
    <mergeCell ref="H1259:H1267"/>
    <mergeCell ref="H1268:H1277"/>
    <mergeCell ref="E1311:E1318"/>
    <mergeCell ref="K1311:K1318"/>
    <mergeCell ref="A1288:A1310"/>
    <mergeCell ref="B1288:B1310"/>
    <mergeCell ref="C1288:C1310"/>
    <mergeCell ref="D1288:D1310"/>
    <mergeCell ref="E1288:E1310"/>
    <mergeCell ref="K1288:K1310"/>
    <mergeCell ref="A1311:A1318"/>
    <mergeCell ref="B1311:B1318"/>
    <mergeCell ref="C1311:C1318"/>
    <mergeCell ref="D1311:D1318"/>
    <mergeCell ref="A1278:A1287"/>
    <mergeCell ref="B1278:B1287"/>
    <mergeCell ref="C1278:C1287"/>
    <mergeCell ref="D1278:D1287"/>
    <mergeCell ref="E1278:E1287"/>
    <mergeCell ref="K1278:K1287"/>
    <mergeCell ref="H1278:H1287"/>
    <mergeCell ref="H1288:H1310"/>
    <mergeCell ref="H1311:H1318"/>
    <mergeCell ref="A1334:A1342"/>
    <mergeCell ref="B1334:B1342"/>
    <mergeCell ref="C1334:C1342"/>
    <mergeCell ref="D1334:D1342"/>
    <mergeCell ref="E1334:E1342"/>
    <mergeCell ref="K1334:K1342"/>
    <mergeCell ref="A1327:A1333"/>
    <mergeCell ref="B1327:B1333"/>
    <mergeCell ref="C1327:C1333"/>
    <mergeCell ref="D1327:D1333"/>
    <mergeCell ref="E1327:E1333"/>
    <mergeCell ref="K1327:K1333"/>
    <mergeCell ref="A1320:A1326"/>
    <mergeCell ref="B1320:B1326"/>
    <mergeCell ref="C1320:C1326"/>
    <mergeCell ref="D1320:D1326"/>
    <mergeCell ref="E1320:E1326"/>
    <mergeCell ref="K1320:K1326"/>
    <mergeCell ref="H1320:H1326"/>
    <mergeCell ref="H1327:H1333"/>
    <mergeCell ref="H1334:H1342"/>
    <mergeCell ref="E1382:E1389"/>
    <mergeCell ref="K1382:K1389"/>
    <mergeCell ref="A1352:A1359"/>
    <mergeCell ref="B1352:B1359"/>
    <mergeCell ref="C1352:C1359"/>
    <mergeCell ref="D1352:D1359"/>
    <mergeCell ref="E1352:E1359"/>
    <mergeCell ref="K1352:K1359"/>
    <mergeCell ref="A1343:A1350"/>
    <mergeCell ref="B1343:B1350"/>
    <mergeCell ref="C1343:C1350"/>
    <mergeCell ref="D1343:D1350"/>
    <mergeCell ref="E1343:E1350"/>
    <mergeCell ref="A1375:A1381"/>
    <mergeCell ref="B1375:B1381"/>
    <mergeCell ref="C1375:C1381"/>
    <mergeCell ref="D1375:D1381"/>
    <mergeCell ref="E1375:E1381"/>
    <mergeCell ref="K1375:K1381"/>
    <mergeCell ref="K1343:K1350"/>
    <mergeCell ref="K1367:K1374"/>
    <mergeCell ref="A1382:A1389"/>
    <mergeCell ref="B1382:B1389"/>
    <mergeCell ref="C1382:C1389"/>
    <mergeCell ref="D1382:D1389"/>
    <mergeCell ref="A1360:A1366"/>
    <mergeCell ref="B1360:B1366"/>
    <mergeCell ref="C1360:C1366"/>
    <mergeCell ref="A1367:A1374"/>
    <mergeCell ref="H1343:H1350"/>
    <mergeCell ref="H1352:H1359"/>
    <mergeCell ref="H1360:H1366"/>
    <mergeCell ref="E1434:E1455"/>
    <mergeCell ref="K1434:K1455"/>
    <mergeCell ref="A1411:A1433"/>
    <mergeCell ref="B1411:B1433"/>
    <mergeCell ref="C1411:C1433"/>
    <mergeCell ref="D1411:D1433"/>
    <mergeCell ref="E1411:E1433"/>
    <mergeCell ref="K1411:K1433"/>
    <mergeCell ref="B1390:B1410"/>
    <mergeCell ref="C1390:C1410"/>
    <mergeCell ref="D1390:D1410"/>
    <mergeCell ref="A1456:A1476"/>
    <mergeCell ref="B1456:B1476"/>
    <mergeCell ref="C1456:C1476"/>
    <mergeCell ref="D1456:D1476"/>
    <mergeCell ref="A1434:A1455"/>
    <mergeCell ref="B1434:B1455"/>
    <mergeCell ref="C1434:C1455"/>
    <mergeCell ref="D1434:D1455"/>
    <mergeCell ref="E1456:E1476"/>
    <mergeCell ref="K1456:K1476"/>
    <mergeCell ref="E1390:E1410"/>
    <mergeCell ref="K1390:K1410"/>
    <mergeCell ref="A1390:A1410"/>
    <mergeCell ref="K1498:K1516"/>
    <mergeCell ref="A1517:A1535"/>
    <mergeCell ref="B1517:B1535"/>
    <mergeCell ref="C1517:C1535"/>
    <mergeCell ref="D1517:D1535"/>
    <mergeCell ref="A1498:A1516"/>
    <mergeCell ref="B1498:B1516"/>
    <mergeCell ref="C1498:C1516"/>
    <mergeCell ref="D1498:D1516"/>
    <mergeCell ref="E1498:E1516"/>
    <mergeCell ref="E1477:E1497"/>
    <mergeCell ref="K1477:K1497"/>
    <mergeCell ref="E1517:E1535"/>
    <mergeCell ref="K1517:K1535"/>
    <mergeCell ref="A1477:A1497"/>
    <mergeCell ref="B1477:B1497"/>
    <mergeCell ref="C1477:C1497"/>
    <mergeCell ref="D1477:D1497"/>
    <mergeCell ref="A1557:A1577"/>
    <mergeCell ref="B1557:B1577"/>
    <mergeCell ref="C1557:C1577"/>
    <mergeCell ref="D1557:D1577"/>
    <mergeCell ref="E1557:E1577"/>
    <mergeCell ref="K1557:K1577"/>
    <mergeCell ref="A1536:A1556"/>
    <mergeCell ref="B1536:B1556"/>
    <mergeCell ref="C1536:C1556"/>
    <mergeCell ref="D1536:D1556"/>
    <mergeCell ref="E1536:E1556"/>
    <mergeCell ref="K1536:K1556"/>
    <mergeCell ref="M1599:M1607"/>
    <mergeCell ref="A1608:A1623"/>
    <mergeCell ref="B1608:B1623"/>
    <mergeCell ref="C1608:C1623"/>
    <mergeCell ref="D1608:D1623"/>
    <mergeCell ref="E1608:E1623"/>
    <mergeCell ref="K1608:K1623"/>
    <mergeCell ref="A1599:A1607"/>
    <mergeCell ref="B1599:B1607"/>
    <mergeCell ref="C1599:C1607"/>
    <mergeCell ref="D1599:D1607"/>
    <mergeCell ref="E1599:E1607"/>
    <mergeCell ref="E1578:E1598"/>
    <mergeCell ref="K1578:K1598"/>
    <mergeCell ref="K1599:K1607"/>
    <mergeCell ref="L1599:L1607"/>
    <mergeCell ref="L1536:L1556"/>
    <mergeCell ref="M1536:M1556"/>
    <mergeCell ref="L1557:L1577"/>
    <mergeCell ref="M1557:M1577"/>
    <mergeCell ref="L1886:L1887"/>
    <mergeCell ref="M1886:M1887"/>
    <mergeCell ref="M1852:M1883"/>
    <mergeCell ref="A1852:A1883"/>
    <mergeCell ref="B1852:B1883"/>
    <mergeCell ref="C1852:C1883"/>
    <mergeCell ref="D1852:D1883"/>
    <mergeCell ref="A1762:A1851"/>
    <mergeCell ref="B1762:B1851"/>
    <mergeCell ref="C1762:C1851"/>
    <mergeCell ref="D1762:D1851"/>
    <mergeCell ref="K1762:K1851"/>
    <mergeCell ref="L1762:L1851"/>
    <mergeCell ref="M1762:M1851"/>
    <mergeCell ref="A1681:A1761"/>
    <mergeCell ref="B1681:B1761"/>
    <mergeCell ref="C1681:C1761"/>
    <mergeCell ref="D1681:D1761"/>
    <mergeCell ref="K1681:K1761"/>
    <mergeCell ref="L1852:L1883"/>
    <mergeCell ref="L1681:L1761"/>
    <mergeCell ref="C1890:C1901"/>
    <mergeCell ref="D1890:D1901"/>
    <mergeCell ref="E1711:E1712"/>
    <mergeCell ref="A1648:A1666"/>
    <mergeCell ref="B1648:B1666"/>
    <mergeCell ref="A1975:A1983"/>
    <mergeCell ref="B1975:B1983"/>
    <mergeCell ref="C1975:C1983"/>
    <mergeCell ref="D1975:D1983"/>
    <mergeCell ref="E1975:E1983"/>
    <mergeCell ref="K1975:K1983"/>
    <mergeCell ref="H1648:H1666"/>
    <mergeCell ref="H1902:H1907"/>
    <mergeCell ref="H1908:H1915"/>
    <mergeCell ref="H1916:H1924"/>
    <mergeCell ref="H1925:H1934"/>
    <mergeCell ref="H1935:H1943"/>
    <mergeCell ref="H1944:H1954"/>
    <mergeCell ref="H1955:H1963"/>
    <mergeCell ref="H1964:H1974"/>
    <mergeCell ref="H1975:H1983"/>
    <mergeCell ref="B1916:B1924"/>
    <mergeCell ref="C1916:C1924"/>
    <mergeCell ref="A1908:A1915"/>
    <mergeCell ref="B1908:B1915"/>
    <mergeCell ref="C1908:C1915"/>
    <mergeCell ref="D1908:D1915"/>
    <mergeCell ref="E1908:E1915"/>
    <mergeCell ref="A1984:A1995"/>
    <mergeCell ref="B1984:B1995"/>
    <mergeCell ref="C1984:C1995"/>
    <mergeCell ref="D1984:D1995"/>
    <mergeCell ref="A1964:A1974"/>
    <mergeCell ref="B1964:B1974"/>
    <mergeCell ref="C1964:C1974"/>
    <mergeCell ref="D1964:D1974"/>
    <mergeCell ref="E1964:E1974"/>
    <mergeCell ref="K1964:K1974"/>
    <mergeCell ref="B1667:B1679"/>
    <mergeCell ref="C1667:C1679"/>
    <mergeCell ref="D1667:D1679"/>
    <mergeCell ref="E1667:E1679"/>
    <mergeCell ref="K1667:K1679"/>
    <mergeCell ref="A1886:A1887"/>
    <mergeCell ref="B1886:B1887"/>
    <mergeCell ref="C1886:C1887"/>
    <mergeCell ref="D1886:D1887"/>
    <mergeCell ref="K1852:K1883"/>
    <mergeCell ref="C1925:C1934"/>
    <mergeCell ref="D1925:D1934"/>
    <mergeCell ref="E1984:E1995"/>
    <mergeCell ref="E1925:E1934"/>
    <mergeCell ref="K1925:K1934"/>
    <mergeCell ref="A1916:A1924"/>
    <mergeCell ref="H1667:H1679"/>
    <mergeCell ref="H1681:H1761"/>
    <mergeCell ref="H1762:H1851"/>
    <mergeCell ref="H1852:H1883"/>
    <mergeCell ref="H1886:H1887"/>
    <mergeCell ref="H1890:H1901"/>
    <mergeCell ref="A2050:A2066"/>
    <mergeCell ref="B2050:B2066"/>
    <mergeCell ref="C2050:C2066"/>
    <mergeCell ref="D2050:D2066"/>
    <mergeCell ref="E2050:E2066"/>
    <mergeCell ref="K2050:K2066"/>
    <mergeCell ref="A2067:A2080"/>
    <mergeCell ref="B2067:B2080"/>
    <mergeCell ref="C2067:C2080"/>
    <mergeCell ref="D2067:D2080"/>
    <mergeCell ref="E2099:E2112"/>
    <mergeCell ref="K2099:K2112"/>
    <mergeCell ref="A2099:A2112"/>
    <mergeCell ref="B2099:B2112"/>
    <mergeCell ref="C2099:C2112"/>
    <mergeCell ref="D2099:D2112"/>
    <mergeCell ref="E2067:E2080"/>
    <mergeCell ref="H2050:H2066"/>
    <mergeCell ref="H2067:H2080"/>
    <mergeCell ref="H2081:H2098"/>
    <mergeCell ref="H2099:H2112"/>
    <mergeCell ref="K2208:K2218"/>
    <mergeCell ref="L2208:L2218"/>
    <mergeCell ref="M2208:M2218"/>
    <mergeCell ref="E2235:E2238"/>
    <mergeCell ref="K2235:K2238"/>
    <mergeCell ref="A2219:A2234"/>
    <mergeCell ref="B2219:B2234"/>
    <mergeCell ref="C2219:C2234"/>
    <mergeCell ref="D2219:D2234"/>
    <mergeCell ref="E2219:E2234"/>
    <mergeCell ref="K2219:K2234"/>
    <mergeCell ref="E2208:E2218"/>
    <mergeCell ref="A2208:A2218"/>
    <mergeCell ref="B2208:B2218"/>
    <mergeCell ref="A2239:A2268"/>
    <mergeCell ref="B2239:B2268"/>
    <mergeCell ref="C2239:C2268"/>
    <mergeCell ref="D2239:D2268"/>
    <mergeCell ref="A2235:A2238"/>
    <mergeCell ref="B2235:B2238"/>
    <mergeCell ref="C2235:C2238"/>
    <mergeCell ref="D2235:D2238"/>
    <mergeCell ref="E2239:E2268"/>
    <mergeCell ref="K2239:K2268"/>
    <mergeCell ref="E2279:E2288"/>
    <mergeCell ref="K2279:K2288"/>
    <mergeCell ref="B2298:B2306"/>
    <mergeCell ref="C2298:C2306"/>
    <mergeCell ref="D2298:D2306"/>
    <mergeCell ref="E2298:E2306"/>
    <mergeCell ref="K2298:K2306"/>
    <mergeCell ref="A2325:A2333"/>
    <mergeCell ref="B2325:B2333"/>
    <mergeCell ref="C2325:C2333"/>
    <mergeCell ref="D2325:D2333"/>
    <mergeCell ref="E2325:E2333"/>
    <mergeCell ref="K2325:K2333"/>
    <mergeCell ref="K2307:K2315"/>
    <mergeCell ref="A2316:A2323"/>
    <mergeCell ref="B2316:B2323"/>
    <mergeCell ref="C2316:C2323"/>
    <mergeCell ref="D2316:D2323"/>
    <mergeCell ref="E2316:E2323"/>
    <mergeCell ref="K2316:K2323"/>
    <mergeCell ref="H2279:H2288"/>
    <mergeCell ref="H2289:H2297"/>
    <mergeCell ref="H2298:H2306"/>
    <mergeCell ref="H2307:H2315"/>
    <mergeCell ref="H2316:H2323"/>
    <mergeCell ref="H2325:H2333"/>
    <mergeCell ref="C2279:C2288"/>
    <mergeCell ref="D2279:D2288"/>
    <mergeCell ref="A2307:A2315"/>
    <mergeCell ref="B2307:B2315"/>
    <mergeCell ref="C2307:C2315"/>
    <mergeCell ref="D2307:D2315"/>
    <mergeCell ref="K2340:K2346"/>
    <mergeCell ref="A2347:A2350"/>
    <mergeCell ref="B2347:B2350"/>
    <mergeCell ref="C2347:C2350"/>
    <mergeCell ref="D2347:D2350"/>
    <mergeCell ref="A2334:A2339"/>
    <mergeCell ref="B2334:B2339"/>
    <mergeCell ref="C2334:C2339"/>
    <mergeCell ref="D2334:D2339"/>
    <mergeCell ref="E2334:E2339"/>
    <mergeCell ref="K2334:K2339"/>
    <mergeCell ref="E2347:E2350"/>
    <mergeCell ref="K2347:K2350"/>
    <mergeCell ref="A2340:A2346"/>
    <mergeCell ref="B2340:B2346"/>
    <mergeCell ref="C2340:C2346"/>
    <mergeCell ref="D2340:D2346"/>
    <mergeCell ref="E2340:E2346"/>
    <mergeCell ref="H2334:H2339"/>
    <mergeCell ref="H2340:H2346"/>
    <mergeCell ref="H2347:H2350"/>
    <mergeCell ref="A2351:A2357"/>
    <mergeCell ref="B2351:B2357"/>
    <mergeCell ref="C2351:C2357"/>
    <mergeCell ref="D2351:D2357"/>
    <mergeCell ref="E2351:E2357"/>
    <mergeCell ref="K2351:K2357"/>
    <mergeCell ref="K2364:K2368"/>
    <mergeCell ref="A2369:A2374"/>
    <mergeCell ref="B2369:B2374"/>
    <mergeCell ref="C2369:C2374"/>
    <mergeCell ref="D2369:D2374"/>
    <mergeCell ref="A2364:A2368"/>
    <mergeCell ref="B2364:B2368"/>
    <mergeCell ref="C2364:C2368"/>
    <mergeCell ref="D2364:D2368"/>
    <mergeCell ref="E2364:E2368"/>
    <mergeCell ref="H2351:H2357"/>
    <mergeCell ref="H2358:H2362"/>
    <mergeCell ref="H2364:H2368"/>
    <mergeCell ref="E2369:E2374"/>
    <mergeCell ref="K2369:K2374"/>
    <mergeCell ref="E2392:E2396"/>
    <mergeCell ref="K2392:K2396"/>
    <mergeCell ref="A2387:A2391"/>
    <mergeCell ref="B2387:B2391"/>
    <mergeCell ref="C2387:C2391"/>
    <mergeCell ref="D2387:D2391"/>
    <mergeCell ref="E2387:E2391"/>
    <mergeCell ref="E2382:E2386"/>
    <mergeCell ref="K2382:K2386"/>
    <mergeCell ref="K2387:K2391"/>
    <mergeCell ref="H2369:H2374"/>
    <mergeCell ref="H2375:H2381"/>
    <mergeCell ref="M2404:M2418"/>
    <mergeCell ref="L2387:L2391"/>
    <mergeCell ref="M2387:M2391"/>
    <mergeCell ref="L2392:L2396"/>
    <mergeCell ref="A2358:A2362"/>
    <mergeCell ref="B2358:B2362"/>
    <mergeCell ref="C2358:C2362"/>
    <mergeCell ref="D2358:D2362"/>
    <mergeCell ref="E2358:E2362"/>
    <mergeCell ref="K2358:K2362"/>
    <mergeCell ref="M2392:M2396"/>
    <mergeCell ref="L2397:L2402"/>
    <mergeCell ref="M2397:M2402"/>
    <mergeCell ref="A2480:A2501"/>
    <mergeCell ref="B2480:B2501"/>
    <mergeCell ref="C2480:C2501"/>
    <mergeCell ref="D2480:D2501"/>
    <mergeCell ref="E2480:E2501"/>
    <mergeCell ref="K2480:K2501"/>
    <mergeCell ref="K2375:K2381"/>
    <mergeCell ref="A2382:A2386"/>
    <mergeCell ref="B2382:B2386"/>
    <mergeCell ref="C2382:C2386"/>
    <mergeCell ref="D2382:D2386"/>
    <mergeCell ref="A2375:A2381"/>
    <mergeCell ref="B2375:B2381"/>
    <mergeCell ref="C2375:C2381"/>
    <mergeCell ref="D2375:D2381"/>
    <mergeCell ref="E2375:E2381"/>
    <mergeCell ref="E2461:E2479"/>
    <mergeCell ref="K2461:K2479"/>
    <mergeCell ref="A2404:A2418"/>
    <mergeCell ref="B2404:B2418"/>
    <mergeCell ref="C2404:C2418"/>
    <mergeCell ref="D2404:D2418"/>
    <mergeCell ref="E2404:E2418"/>
    <mergeCell ref="K2404:K2418"/>
    <mergeCell ref="A2440:A2460"/>
    <mergeCell ref="B2440:B2460"/>
    <mergeCell ref="C2440:C2460"/>
    <mergeCell ref="D2440:D2460"/>
    <mergeCell ref="A2392:A2396"/>
    <mergeCell ref="B2392:B2396"/>
    <mergeCell ref="C2392:C2396"/>
    <mergeCell ref="D2392:D2396"/>
    <mergeCell ref="M2522:M2529"/>
    <mergeCell ref="E2502:E2521"/>
    <mergeCell ref="K2502:K2521"/>
    <mergeCell ref="A2522:A2529"/>
    <mergeCell ref="B2522:B2529"/>
    <mergeCell ref="C2522:C2529"/>
    <mergeCell ref="D2522:D2529"/>
    <mergeCell ref="A2502:A2521"/>
    <mergeCell ref="B2502:B2521"/>
    <mergeCell ref="C2502:C2521"/>
    <mergeCell ref="D2502:D2521"/>
    <mergeCell ref="L2502:L2521"/>
    <mergeCell ref="M2502:M2521"/>
    <mergeCell ref="A2397:A2402"/>
    <mergeCell ref="B2397:B2402"/>
    <mergeCell ref="C2397:C2402"/>
    <mergeCell ref="D2397:D2402"/>
    <mergeCell ref="E2397:E2402"/>
    <mergeCell ref="K2397:K2402"/>
    <mergeCell ref="E2440:E2460"/>
    <mergeCell ref="K2440:K2460"/>
    <mergeCell ref="E2419:E2439"/>
    <mergeCell ref="K2419:K2439"/>
    <mergeCell ref="A2419:A2439"/>
    <mergeCell ref="B2419:B2439"/>
    <mergeCell ref="C2419:C2439"/>
    <mergeCell ref="D2419:D2439"/>
    <mergeCell ref="A2461:A2479"/>
    <mergeCell ref="B2461:B2479"/>
    <mergeCell ref="C2461:C2479"/>
    <mergeCell ref="D2461:D2479"/>
    <mergeCell ref="L2404:L2418"/>
    <mergeCell ref="E2553:E2568"/>
    <mergeCell ref="K2553:K2568"/>
    <mergeCell ref="E2575:E2590"/>
    <mergeCell ref="K2575:K2590"/>
    <mergeCell ref="L2575:L2590"/>
    <mergeCell ref="A2553:A2568"/>
    <mergeCell ref="B2553:B2568"/>
    <mergeCell ref="C2553:C2568"/>
    <mergeCell ref="D2553:D2568"/>
    <mergeCell ref="A2530:A2552"/>
    <mergeCell ref="B2530:B2552"/>
    <mergeCell ref="C2530:C2552"/>
    <mergeCell ref="D2530:D2552"/>
    <mergeCell ref="E2530:E2552"/>
    <mergeCell ref="K2530:K2552"/>
    <mergeCell ref="L2553:L2568"/>
    <mergeCell ref="E2522:E2529"/>
    <mergeCell ref="K2522:K2529"/>
    <mergeCell ref="L2522:L2529"/>
    <mergeCell ref="H2530:H2552"/>
    <mergeCell ref="H2553:H2568"/>
    <mergeCell ref="A2594:A2616"/>
    <mergeCell ref="B2594:B2616"/>
    <mergeCell ref="C2594:C2616"/>
    <mergeCell ref="D2594:D2616"/>
    <mergeCell ref="E2594:E2616"/>
    <mergeCell ref="K2594:K2616"/>
    <mergeCell ref="E2641:E2659"/>
    <mergeCell ref="M2618:M2659"/>
    <mergeCell ref="E2621:E2622"/>
    <mergeCell ref="E2631:E2639"/>
    <mergeCell ref="E2623:E2630"/>
    <mergeCell ref="K2569:K2574"/>
    <mergeCell ref="L2569:L2574"/>
    <mergeCell ref="M2569:M2574"/>
    <mergeCell ref="A2575:A2590"/>
    <mergeCell ref="B2575:B2590"/>
    <mergeCell ref="C2575:C2590"/>
    <mergeCell ref="D2575:D2590"/>
    <mergeCell ref="A2569:A2574"/>
    <mergeCell ref="B2569:B2574"/>
    <mergeCell ref="C2569:C2574"/>
    <mergeCell ref="D2569:D2574"/>
    <mergeCell ref="E2569:E2574"/>
    <mergeCell ref="M2575:M2590"/>
    <mergeCell ref="H2569:H2574"/>
    <mergeCell ref="H2575:H2590"/>
    <mergeCell ref="H2594:H2616"/>
    <mergeCell ref="D2660:D2707"/>
    <mergeCell ref="E2660:E2681"/>
    <mergeCell ref="K2660:K2707"/>
    <mergeCell ref="L2660:L2707"/>
    <mergeCell ref="E2683:E2685"/>
    <mergeCell ref="E2686:E2702"/>
    <mergeCell ref="E2705:E2706"/>
    <mergeCell ref="M2660:M2707"/>
    <mergeCell ref="A2660:A2707"/>
    <mergeCell ref="B2660:B2707"/>
    <mergeCell ref="C2660:C2707"/>
    <mergeCell ref="A2618:A2659"/>
    <mergeCell ref="B2618:B2659"/>
    <mergeCell ref="C2618:C2659"/>
    <mergeCell ref="D2618:D2659"/>
    <mergeCell ref="E2618:E2619"/>
    <mergeCell ref="K2618:K2659"/>
    <mergeCell ref="L2618:L2659"/>
    <mergeCell ref="H2660:H2707"/>
    <mergeCell ref="H2618:H2659"/>
    <mergeCell ref="K2708:K2727"/>
    <mergeCell ref="L2708:L2727"/>
    <mergeCell ref="M2708:M2727"/>
    <mergeCell ref="A2728:A2736"/>
    <mergeCell ref="B2728:B2736"/>
    <mergeCell ref="C2728:C2736"/>
    <mergeCell ref="D2728:D2736"/>
    <mergeCell ref="A2708:A2727"/>
    <mergeCell ref="B2708:B2727"/>
    <mergeCell ref="C2708:C2727"/>
    <mergeCell ref="D2708:D2727"/>
    <mergeCell ref="E2708:E2727"/>
    <mergeCell ref="K2738:K2754"/>
    <mergeCell ref="E2740:E2748"/>
    <mergeCell ref="E2749:E2754"/>
    <mergeCell ref="A2738:A2754"/>
    <mergeCell ref="B2738:B2754"/>
    <mergeCell ref="C2738:C2754"/>
    <mergeCell ref="D2738:D2754"/>
    <mergeCell ref="E2738:E2739"/>
    <mergeCell ref="E2728:E2734"/>
    <mergeCell ref="K2728:K2736"/>
    <mergeCell ref="L2728:L2736"/>
    <mergeCell ref="M2728:M2736"/>
    <mergeCell ref="H2708:H2727"/>
    <mergeCell ref="H2728:H2736"/>
    <mergeCell ref="H2738:H2754"/>
    <mergeCell ref="K2761:K2762"/>
    <mergeCell ref="L2761:L2762"/>
    <mergeCell ref="M2761:M2762"/>
    <mergeCell ref="A2765:A2776"/>
    <mergeCell ref="B2765:B2776"/>
    <mergeCell ref="C2765:C2776"/>
    <mergeCell ref="D2765:D2776"/>
    <mergeCell ref="K2755:K2760"/>
    <mergeCell ref="A2761:A2762"/>
    <mergeCell ref="B2761:B2762"/>
    <mergeCell ref="C2761:C2762"/>
    <mergeCell ref="D2761:D2762"/>
    <mergeCell ref="A2755:A2760"/>
    <mergeCell ref="B2755:B2760"/>
    <mergeCell ref="C2755:C2760"/>
    <mergeCell ref="D2755:D2760"/>
    <mergeCell ref="E2755:E2760"/>
    <mergeCell ref="E2765:E2776"/>
    <mergeCell ref="K2765:K2776"/>
    <mergeCell ref="H2755:H2760"/>
    <mergeCell ref="H2761:H2762"/>
    <mergeCell ref="H2765:H2776"/>
    <mergeCell ref="A2777:A2784"/>
    <mergeCell ref="B2777:B2784"/>
    <mergeCell ref="C2777:C2784"/>
    <mergeCell ref="D2777:D2784"/>
    <mergeCell ref="E2777:E2784"/>
    <mergeCell ref="K2793:K2803"/>
    <mergeCell ref="A2804:A2812"/>
    <mergeCell ref="B2804:B2812"/>
    <mergeCell ref="C2804:C2812"/>
    <mergeCell ref="D2804:D2812"/>
    <mergeCell ref="A2793:A2803"/>
    <mergeCell ref="B2793:B2803"/>
    <mergeCell ref="C2793:C2803"/>
    <mergeCell ref="D2793:D2803"/>
    <mergeCell ref="E2804:E2812"/>
    <mergeCell ref="K2804:K2812"/>
    <mergeCell ref="E2793:E2803"/>
    <mergeCell ref="E2785:E2792"/>
    <mergeCell ref="K2785:K2792"/>
    <mergeCell ref="K2777:K2784"/>
    <mergeCell ref="H2777:H2784"/>
    <mergeCell ref="E2813:E2823"/>
    <mergeCell ref="E2824:E2835"/>
    <mergeCell ref="K2824:K2835"/>
    <mergeCell ref="K2858:K2868"/>
    <mergeCell ref="K2813:K2823"/>
    <mergeCell ref="A2813:A2823"/>
    <mergeCell ref="B2813:B2823"/>
    <mergeCell ref="C2813:C2823"/>
    <mergeCell ref="A2785:A2792"/>
    <mergeCell ref="B2785:B2792"/>
    <mergeCell ref="C2785:C2792"/>
    <mergeCell ref="D2785:D2792"/>
    <mergeCell ref="K2836:K2847"/>
    <mergeCell ref="A2848:A2857"/>
    <mergeCell ref="B2848:B2857"/>
    <mergeCell ref="C2848:C2857"/>
    <mergeCell ref="D2848:D2857"/>
    <mergeCell ref="A2836:A2847"/>
    <mergeCell ref="B2836:B2847"/>
    <mergeCell ref="C2836:C2847"/>
    <mergeCell ref="D2836:D2847"/>
    <mergeCell ref="E2836:E2847"/>
    <mergeCell ref="H2785:H2792"/>
    <mergeCell ref="H2793:H2803"/>
    <mergeCell ref="H2804:H2812"/>
    <mergeCell ref="E2882:E2893"/>
    <mergeCell ref="A2869:A2881"/>
    <mergeCell ref="B2869:B2881"/>
    <mergeCell ref="C2869:C2881"/>
    <mergeCell ref="D2869:D2881"/>
    <mergeCell ref="A2858:A2868"/>
    <mergeCell ref="B2858:B2868"/>
    <mergeCell ref="C2858:C2868"/>
    <mergeCell ref="D2858:D2868"/>
    <mergeCell ref="E2858:E2868"/>
    <mergeCell ref="E2848:E2857"/>
    <mergeCell ref="K2848:K2857"/>
    <mergeCell ref="E2869:E2881"/>
    <mergeCell ref="K2869:K2881"/>
    <mergeCell ref="A2824:A2835"/>
    <mergeCell ref="B2824:B2835"/>
    <mergeCell ref="C2824:C2835"/>
    <mergeCell ref="D2824:D2835"/>
    <mergeCell ref="A2917:A2932"/>
    <mergeCell ref="B2917:B2932"/>
    <mergeCell ref="C2917:C2932"/>
    <mergeCell ref="D2917:D2932"/>
    <mergeCell ref="A2906:A2916"/>
    <mergeCell ref="B2906:B2916"/>
    <mergeCell ref="C2906:C2916"/>
    <mergeCell ref="D2906:D2916"/>
    <mergeCell ref="E2906:E2916"/>
    <mergeCell ref="E2894:E2905"/>
    <mergeCell ref="K2894:K2905"/>
    <mergeCell ref="K2882:K2893"/>
    <mergeCell ref="A2894:A2905"/>
    <mergeCell ref="B2894:B2905"/>
    <mergeCell ref="K2933:K2946"/>
    <mergeCell ref="A2947:A2963"/>
    <mergeCell ref="B2947:B2963"/>
    <mergeCell ref="C2947:C2963"/>
    <mergeCell ref="D2947:D2963"/>
    <mergeCell ref="A2933:A2946"/>
    <mergeCell ref="B2933:B2946"/>
    <mergeCell ref="C2933:C2946"/>
    <mergeCell ref="D2933:D2946"/>
    <mergeCell ref="E2933:E2946"/>
    <mergeCell ref="C2894:C2905"/>
    <mergeCell ref="D2894:D2905"/>
    <mergeCell ref="E2917:E2932"/>
    <mergeCell ref="K2917:K2932"/>
    <mergeCell ref="A2882:A2893"/>
    <mergeCell ref="B2882:B2893"/>
    <mergeCell ref="C2882:C2893"/>
    <mergeCell ref="D2882:D2893"/>
    <mergeCell ref="A2964:A2977"/>
    <mergeCell ref="B2964:B2977"/>
    <mergeCell ref="C2964:C2977"/>
    <mergeCell ref="D2964:D2977"/>
    <mergeCell ref="E2964:E2977"/>
    <mergeCell ref="K3056:K3069"/>
    <mergeCell ref="A3070:A3079"/>
    <mergeCell ref="B3070:B3079"/>
    <mergeCell ref="C3070:C3079"/>
    <mergeCell ref="D3070:D3079"/>
    <mergeCell ref="A3056:A3069"/>
    <mergeCell ref="B3056:B3069"/>
    <mergeCell ref="C3056:C3069"/>
    <mergeCell ref="D3056:D3069"/>
    <mergeCell ref="E3056:E3069"/>
    <mergeCell ref="E3039:E3055"/>
    <mergeCell ref="K3039:K3055"/>
    <mergeCell ref="K3023:K3038"/>
    <mergeCell ref="A3039:A3055"/>
    <mergeCell ref="B3039:B3055"/>
    <mergeCell ref="C3039:C3055"/>
    <mergeCell ref="D3039:D3055"/>
    <mergeCell ref="A2978:A2991"/>
    <mergeCell ref="B2978:B2991"/>
    <mergeCell ref="C2978:C2991"/>
    <mergeCell ref="D2978:D2991"/>
    <mergeCell ref="E2978:E2991"/>
    <mergeCell ref="H3039:H3055"/>
    <mergeCell ref="H3056:H3069"/>
    <mergeCell ref="A3023:A3038"/>
    <mergeCell ref="B3023:B3038"/>
    <mergeCell ref="C3023:C3038"/>
    <mergeCell ref="E3080:E3095"/>
    <mergeCell ref="E3070:E3079"/>
    <mergeCell ref="K3070:K3079"/>
    <mergeCell ref="L3070:L3079"/>
    <mergeCell ref="M3070:M3079"/>
    <mergeCell ref="K3080:K3095"/>
    <mergeCell ref="A3097:A3098"/>
    <mergeCell ref="B3097:B3098"/>
    <mergeCell ref="C3097:C3098"/>
    <mergeCell ref="D3097:D3098"/>
    <mergeCell ref="A3080:A3095"/>
    <mergeCell ref="B3080:B3095"/>
    <mergeCell ref="C3080:C3095"/>
    <mergeCell ref="D3080:D3095"/>
    <mergeCell ref="K3119:K3127"/>
    <mergeCell ref="A3128:A3136"/>
    <mergeCell ref="B3128:B3136"/>
    <mergeCell ref="C3128:C3136"/>
    <mergeCell ref="D3128:D3136"/>
    <mergeCell ref="A3119:A3127"/>
    <mergeCell ref="B3119:B3127"/>
    <mergeCell ref="C3119:C3127"/>
    <mergeCell ref="D3119:D3127"/>
    <mergeCell ref="E3119:E3127"/>
    <mergeCell ref="H3070:H3079"/>
    <mergeCell ref="H3080:H3095"/>
    <mergeCell ref="H3097:H3098"/>
    <mergeCell ref="E3128:E3136"/>
    <mergeCell ref="K3128:K3136"/>
    <mergeCell ref="C3176:C3180"/>
    <mergeCell ref="D3176:D3180"/>
    <mergeCell ref="A3169:A3175"/>
    <mergeCell ref="B3169:B3175"/>
    <mergeCell ref="C3169:C3175"/>
    <mergeCell ref="D3169:D3175"/>
    <mergeCell ref="E3169:E3175"/>
    <mergeCell ref="K3184:K3191"/>
    <mergeCell ref="E3163:E3168"/>
    <mergeCell ref="K3163:K3168"/>
    <mergeCell ref="E3109:E3118"/>
    <mergeCell ref="K3109:K3118"/>
    <mergeCell ref="K3099:K3108"/>
    <mergeCell ref="A3109:A3118"/>
    <mergeCell ref="B3109:B3118"/>
    <mergeCell ref="C3109:C3118"/>
    <mergeCell ref="D3109:D3118"/>
    <mergeCell ref="A3099:A3108"/>
    <mergeCell ref="B3099:B3108"/>
    <mergeCell ref="C3099:C3108"/>
    <mergeCell ref="D3099:D3108"/>
    <mergeCell ref="E3099:E3108"/>
    <mergeCell ref="K3137:K3145"/>
    <mergeCell ref="A3146:A3153"/>
    <mergeCell ref="B3146:B3153"/>
    <mergeCell ref="C3146:C3153"/>
    <mergeCell ref="D3146:D3153"/>
    <mergeCell ref="A3137:A3145"/>
    <mergeCell ref="B3137:B3145"/>
    <mergeCell ref="C3137:C3145"/>
    <mergeCell ref="D3137:D3145"/>
    <mergeCell ref="E3137:E3145"/>
    <mergeCell ref="K3156:K3162"/>
    <mergeCell ref="A3163:A3168"/>
    <mergeCell ref="B3163:B3168"/>
    <mergeCell ref="C3163:C3168"/>
    <mergeCell ref="D3163:D3168"/>
    <mergeCell ref="A3156:A3162"/>
    <mergeCell ref="B3156:B3162"/>
    <mergeCell ref="C3156:C3162"/>
    <mergeCell ref="D3156:D3162"/>
    <mergeCell ref="E3156:E3162"/>
    <mergeCell ref="E3146:E3153"/>
    <mergeCell ref="K3146:K3153"/>
    <mergeCell ref="H3128:H3136"/>
    <mergeCell ref="H3137:H3145"/>
    <mergeCell ref="H3146:H3153"/>
    <mergeCell ref="H3156:H3162"/>
    <mergeCell ref="H3163:H3168"/>
    <mergeCell ref="A3192:A3199"/>
    <mergeCell ref="B3192:B3199"/>
    <mergeCell ref="C3192:C3199"/>
    <mergeCell ref="D3192:D3199"/>
    <mergeCell ref="A3184:A3191"/>
    <mergeCell ref="B3184:B3191"/>
    <mergeCell ref="C3184:C3191"/>
    <mergeCell ref="D3184:D3191"/>
    <mergeCell ref="E3184:E3191"/>
    <mergeCell ref="E3176:E3180"/>
    <mergeCell ref="K3176:K3180"/>
    <mergeCell ref="H3169:H3175"/>
    <mergeCell ref="H3176:H3180"/>
    <mergeCell ref="H3184:H3191"/>
    <mergeCell ref="H3192:H3199"/>
    <mergeCell ref="E3223:E3238"/>
    <mergeCell ref="K3223:K3238"/>
    <mergeCell ref="K3200:K3207"/>
    <mergeCell ref="A3208:A3215"/>
    <mergeCell ref="B3208:B3215"/>
    <mergeCell ref="C3208:C3215"/>
    <mergeCell ref="D3208:D3215"/>
    <mergeCell ref="A3200:A3207"/>
    <mergeCell ref="B3200:B3207"/>
    <mergeCell ref="C3200:C3207"/>
    <mergeCell ref="D3200:D3207"/>
    <mergeCell ref="E3200:E3207"/>
    <mergeCell ref="E3192:E3199"/>
    <mergeCell ref="K3192:K3199"/>
    <mergeCell ref="K3169:K3175"/>
    <mergeCell ref="A3176:A3180"/>
    <mergeCell ref="B3176:B3180"/>
    <mergeCell ref="L3200:L3207"/>
    <mergeCell ref="M3200:M3207"/>
    <mergeCell ref="K3216:K3221"/>
    <mergeCell ref="A3223:A3238"/>
    <mergeCell ref="B3223:B3238"/>
    <mergeCell ref="C3223:C3238"/>
    <mergeCell ref="D3223:D3238"/>
    <mergeCell ref="A3216:A3221"/>
    <mergeCell ref="B3216:B3221"/>
    <mergeCell ref="C3216:C3221"/>
    <mergeCell ref="D3216:D3221"/>
    <mergeCell ref="E3216:E3221"/>
    <mergeCell ref="E3208:E3215"/>
    <mergeCell ref="K3208:K3215"/>
    <mergeCell ref="H3200:H3207"/>
    <mergeCell ref="A3275:A3293"/>
    <mergeCell ref="B3275:B3293"/>
    <mergeCell ref="C3275:C3293"/>
    <mergeCell ref="D3275:D3293"/>
    <mergeCell ref="A3259:A3274"/>
    <mergeCell ref="B3259:B3274"/>
    <mergeCell ref="C3259:C3274"/>
    <mergeCell ref="D3259:D3274"/>
    <mergeCell ref="E3259:E3274"/>
    <mergeCell ref="E3252:E3258"/>
    <mergeCell ref="K3252:K3258"/>
    <mergeCell ref="L3252:L3258"/>
    <mergeCell ref="M3252:M3258"/>
    <mergeCell ref="M3275:M3293"/>
    <mergeCell ref="H3208:H3215"/>
    <mergeCell ref="H3216:H3221"/>
    <mergeCell ref="H3223:H3238"/>
    <mergeCell ref="K3294:K3311"/>
    <mergeCell ref="K3259:K3274"/>
    <mergeCell ref="K3239:K3251"/>
    <mergeCell ref="L3239:L3251"/>
    <mergeCell ref="M3239:M3251"/>
    <mergeCell ref="E3275:E3293"/>
    <mergeCell ref="K3275:K3293"/>
    <mergeCell ref="A3252:A3258"/>
    <mergeCell ref="B3252:B3258"/>
    <mergeCell ref="C3252:C3258"/>
    <mergeCell ref="D3252:D3258"/>
    <mergeCell ref="A3239:A3251"/>
    <mergeCell ref="B3239:B3251"/>
    <mergeCell ref="C3239:C3251"/>
    <mergeCell ref="D3239:D3251"/>
    <mergeCell ref="E3239:E3251"/>
    <mergeCell ref="L3275:L3293"/>
    <mergeCell ref="L3294:L3311"/>
    <mergeCell ref="H3239:H3251"/>
    <mergeCell ref="H3252:H3258"/>
    <mergeCell ref="H3259:H3274"/>
    <mergeCell ref="H3275:H3293"/>
    <mergeCell ref="H3294:H3311"/>
    <mergeCell ref="E3346:E3351"/>
    <mergeCell ref="K3346:K3351"/>
    <mergeCell ref="L3346:L3351"/>
    <mergeCell ref="M3346:M3351"/>
    <mergeCell ref="A3312:A3328"/>
    <mergeCell ref="B3312:B3328"/>
    <mergeCell ref="C3312:C3328"/>
    <mergeCell ref="D3312:D3328"/>
    <mergeCell ref="A3294:A3311"/>
    <mergeCell ref="B3294:B3311"/>
    <mergeCell ref="C3294:C3311"/>
    <mergeCell ref="D3294:D3311"/>
    <mergeCell ref="E3294:E3311"/>
    <mergeCell ref="L3354:L3395"/>
    <mergeCell ref="M3354:M3395"/>
    <mergeCell ref="K3329:K3345"/>
    <mergeCell ref="A3346:A3351"/>
    <mergeCell ref="B3346:B3351"/>
    <mergeCell ref="C3346:C3351"/>
    <mergeCell ref="D3346:D3351"/>
    <mergeCell ref="A3329:A3345"/>
    <mergeCell ref="B3329:B3345"/>
    <mergeCell ref="C3329:C3345"/>
    <mergeCell ref="D3329:D3345"/>
    <mergeCell ref="E3329:E3345"/>
    <mergeCell ref="E3312:E3328"/>
    <mergeCell ref="K3312:K3328"/>
    <mergeCell ref="L3329:L3345"/>
    <mergeCell ref="M3329:M3345"/>
    <mergeCell ref="L3312:L3328"/>
    <mergeCell ref="M3312:M3328"/>
    <mergeCell ref="M3294:M3311"/>
    <mergeCell ref="L3396:L3457"/>
    <mergeCell ref="M3396:M3457"/>
    <mergeCell ref="A3458:A3483"/>
    <mergeCell ref="B3458:B3483"/>
    <mergeCell ref="C3458:C3483"/>
    <mergeCell ref="D3458:D3483"/>
    <mergeCell ref="K3458:K3483"/>
    <mergeCell ref="E3466:E3481"/>
    <mergeCell ref="E3461:E3463"/>
    <mergeCell ref="A3396:A3457"/>
    <mergeCell ref="B3396:B3457"/>
    <mergeCell ref="C3396:C3457"/>
    <mergeCell ref="D3396:D3457"/>
    <mergeCell ref="K3396:K3457"/>
    <mergeCell ref="L3458:L3483"/>
    <mergeCell ref="M3458:M3483"/>
    <mergeCell ref="A3354:A3395"/>
    <mergeCell ref="B3354:B3395"/>
    <mergeCell ref="C3354:C3395"/>
    <mergeCell ref="D3354:D3395"/>
    <mergeCell ref="K3354:K3395"/>
    <mergeCell ref="L3485:L3493"/>
    <mergeCell ref="M3485:M3493"/>
    <mergeCell ref="A4075:A4079"/>
    <mergeCell ref="B4075:B4079"/>
    <mergeCell ref="C4075:C4079"/>
    <mergeCell ref="D4075:D4079"/>
    <mergeCell ref="E4075:E4079"/>
    <mergeCell ref="E3485:E3492"/>
    <mergeCell ref="L4075:L4079"/>
    <mergeCell ref="M4075:M4079"/>
    <mergeCell ref="A3485:A3493"/>
    <mergeCell ref="B3485:B3493"/>
    <mergeCell ref="C3485:C3493"/>
    <mergeCell ref="D3485:D3493"/>
    <mergeCell ref="K3485:K3493"/>
    <mergeCell ref="A4084:A4094"/>
    <mergeCell ref="B4084:B4094"/>
    <mergeCell ref="C4084:C4094"/>
    <mergeCell ref="D4084:D4094"/>
    <mergeCell ref="A4081:A4082"/>
    <mergeCell ref="B4081:B4082"/>
    <mergeCell ref="C4081:C4082"/>
    <mergeCell ref="D4081:D4082"/>
    <mergeCell ref="E4081:E4082"/>
    <mergeCell ref="H4081:H4082"/>
    <mergeCell ref="H4084:H4094"/>
    <mergeCell ref="K4075:K4079"/>
    <mergeCell ref="E4084:E4094"/>
    <mergeCell ref="K4084:K4094"/>
    <mergeCell ref="L4084:L4094"/>
    <mergeCell ref="M4084:M4094"/>
    <mergeCell ref="A3494:A3512"/>
    <mergeCell ref="A4109:A4110"/>
    <mergeCell ref="B4109:B4110"/>
    <mergeCell ref="C4109:C4110"/>
    <mergeCell ref="E4109:E4110"/>
    <mergeCell ref="K4109:K4110"/>
    <mergeCell ref="L4109:L4110"/>
    <mergeCell ref="M4112:M4114"/>
    <mergeCell ref="H4109:H4110"/>
    <mergeCell ref="K4095:K4105"/>
    <mergeCell ref="L4095:L4105"/>
    <mergeCell ref="M4095:M4105"/>
    <mergeCell ref="A4106:A4107"/>
    <mergeCell ref="B4106:B4107"/>
    <mergeCell ref="C4106:C4107"/>
    <mergeCell ref="D4106:D4107"/>
    <mergeCell ref="A4095:A4105"/>
    <mergeCell ref="B4095:B4105"/>
    <mergeCell ref="C4095:C4105"/>
    <mergeCell ref="D4095:D4105"/>
    <mergeCell ref="E4095:E4105"/>
    <mergeCell ref="H4095:H4105"/>
    <mergeCell ref="H4106:H4107"/>
    <mergeCell ref="M4106:M4107"/>
    <mergeCell ref="A4136:A4137"/>
    <mergeCell ref="B4136:B4137"/>
    <mergeCell ref="C4136:C4137"/>
    <mergeCell ref="D4136:D4137"/>
    <mergeCell ref="A4117:A4135"/>
    <mergeCell ref="B4117:B4135"/>
    <mergeCell ref="C4117:C4135"/>
    <mergeCell ref="D4117:D4135"/>
    <mergeCell ref="E4117:E4135"/>
    <mergeCell ref="L4112:L4114"/>
    <mergeCell ref="H4112:H4114"/>
    <mergeCell ref="H4117:H4135"/>
    <mergeCell ref="H4136:H4137"/>
    <mergeCell ref="A4112:A4114"/>
    <mergeCell ref="B4112:B4114"/>
    <mergeCell ref="C4112:C4114"/>
    <mergeCell ref="D4112:D4114"/>
    <mergeCell ref="E4112:E4114"/>
    <mergeCell ref="K4112:K4114"/>
    <mergeCell ref="K4117:K4135"/>
    <mergeCell ref="A4168:A4169"/>
    <mergeCell ref="B4168:B4169"/>
    <mergeCell ref="C4168:C4169"/>
    <mergeCell ref="D4168:D4169"/>
    <mergeCell ref="E4168:E4169"/>
    <mergeCell ref="K4138:K4167"/>
    <mergeCell ref="L4138:L4167"/>
    <mergeCell ref="M4138:M4167"/>
    <mergeCell ref="E4141:E4143"/>
    <mergeCell ref="E4144:E4146"/>
    <mergeCell ref="E4147:E4153"/>
    <mergeCell ref="E4155:E4157"/>
    <mergeCell ref="E4158:E4160"/>
    <mergeCell ref="A4138:A4167"/>
    <mergeCell ref="B4138:B4167"/>
    <mergeCell ref="C4138:C4167"/>
    <mergeCell ref="D4138:D4167"/>
    <mergeCell ref="E4138:E4140"/>
    <mergeCell ref="E4162:E4164"/>
    <mergeCell ref="E4165:E4167"/>
    <mergeCell ref="H4138:H4167"/>
    <mergeCell ref="H4168:H4169"/>
    <mergeCell ref="K4168:K4169"/>
    <mergeCell ref="L4168:L4169"/>
    <mergeCell ref="A4186:A4193"/>
    <mergeCell ref="B4186:B4193"/>
    <mergeCell ref="C4186:C4193"/>
    <mergeCell ref="D4186:D4193"/>
    <mergeCell ref="L4171:L4172"/>
    <mergeCell ref="M4171:M4172"/>
    <mergeCell ref="A4174:A4183"/>
    <mergeCell ref="B4174:B4183"/>
    <mergeCell ref="C4174:C4183"/>
    <mergeCell ref="D4174:D4183"/>
    <mergeCell ref="E4174:E4183"/>
    <mergeCell ref="L4174:L4183"/>
    <mergeCell ref="H4171:H4172"/>
    <mergeCell ref="H4174:H4183"/>
    <mergeCell ref="H4186:H4193"/>
    <mergeCell ref="A4171:A4172"/>
    <mergeCell ref="B4171:B4172"/>
    <mergeCell ref="C4171:C4172"/>
    <mergeCell ref="E4171:E4172"/>
    <mergeCell ref="K4171:K4172"/>
    <mergeCell ref="E4186:E4193"/>
    <mergeCell ref="K4186:K4193"/>
    <mergeCell ref="L4186:L4193"/>
    <mergeCell ref="M4186:M4193"/>
    <mergeCell ref="A4248:A4249"/>
    <mergeCell ref="B4248:B4249"/>
    <mergeCell ref="C4248:C4249"/>
    <mergeCell ref="D4248:D4249"/>
    <mergeCell ref="E4248:E4249"/>
    <mergeCell ref="E4221:E4223"/>
    <mergeCell ref="E4224:E4226"/>
    <mergeCell ref="E4227:E4228"/>
    <mergeCell ref="E4229:E4231"/>
    <mergeCell ref="E4232:E4234"/>
    <mergeCell ref="E4235:E4236"/>
    <mergeCell ref="K4194:K4247"/>
    <mergeCell ref="L4194:L4247"/>
    <mergeCell ref="M4194:M4247"/>
    <mergeCell ref="E4196:E4198"/>
    <mergeCell ref="E4199:E4201"/>
    <mergeCell ref="A4194:A4247"/>
    <mergeCell ref="B4194:B4247"/>
    <mergeCell ref="C4194:C4247"/>
    <mergeCell ref="D4194:D4247"/>
    <mergeCell ref="E4194:E4195"/>
    <mergeCell ref="H4194:H4247"/>
    <mergeCell ref="H4248:H4249"/>
    <mergeCell ref="K4248:K4249"/>
    <mergeCell ref="L4248:L4249"/>
    <mergeCell ref="M4248:M4249"/>
    <mergeCell ref="E4210:E4213"/>
    <mergeCell ref="E4214:E4216"/>
    <mergeCell ref="E4217:E4218"/>
    <mergeCell ref="E4219:E4220"/>
    <mergeCell ref="E4202:E4203"/>
    <mergeCell ref="E4204:E4206"/>
    <mergeCell ref="E4207:E4209"/>
    <mergeCell ref="L4136:L4137"/>
    <mergeCell ref="M4136:M4137"/>
    <mergeCell ref="M4109:M4110"/>
    <mergeCell ref="E4106:E4107"/>
    <mergeCell ref="K4106:K4107"/>
    <mergeCell ref="K669:K672"/>
    <mergeCell ref="L669:L672"/>
    <mergeCell ref="M669:M672"/>
    <mergeCell ref="K633:K658"/>
    <mergeCell ref="L633:L658"/>
    <mergeCell ref="E4237:E4239"/>
    <mergeCell ref="E4240:E4242"/>
    <mergeCell ref="E4243:E4247"/>
    <mergeCell ref="K4174:K4183"/>
    <mergeCell ref="M4174:M4183"/>
    <mergeCell ref="B666:B667"/>
    <mergeCell ref="C666:C667"/>
    <mergeCell ref="D666:D667"/>
    <mergeCell ref="K666:K667"/>
    <mergeCell ref="L666:L667"/>
    <mergeCell ref="M666:M667"/>
    <mergeCell ref="B681:B686"/>
    <mergeCell ref="C681:C686"/>
    <mergeCell ref="D681:D686"/>
    <mergeCell ref="M4168:M4169"/>
    <mergeCell ref="L4117:L4135"/>
    <mergeCell ref="E4136:E4137"/>
    <mergeCell ref="K4136:K4137"/>
    <mergeCell ref="L4106:L4107"/>
    <mergeCell ref="M747:M749"/>
    <mergeCell ref="B669:B672"/>
    <mergeCell ref="M4117:M4135"/>
    <mergeCell ref="K4081:K4082"/>
    <mergeCell ref="L4081:L4082"/>
    <mergeCell ref="M4081:M4082"/>
    <mergeCell ref="K720:K740"/>
    <mergeCell ref="L720:L740"/>
    <mergeCell ref="M720:M740"/>
    <mergeCell ref="B712:B719"/>
    <mergeCell ref="C712:C719"/>
    <mergeCell ref="D712:D719"/>
    <mergeCell ref="E712:E719"/>
    <mergeCell ref="K712:K719"/>
    <mergeCell ref="D750:D752"/>
    <mergeCell ref="K750:K752"/>
    <mergeCell ref="L750:L752"/>
    <mergeCell ref="M750:M752"/>
    <mergeCell ref="B747:B749"/>
    <mergeCell ref="C747:C749"/>
    <mergeCell ref="D747:D749"/>
    <mergeCell ref="B750:B752"/>
    <mergeCell ref="K747:K749"/>
    <mergeCell ref="L747:L749"/>
    <mergeCell ref="E720:E740"/>
    <mergeCell ref="E747:E749"/>
    <mergeCell ref="E750:E752"/>
    <mergeCell ref="E753:E758"/>
    <mergeCell ref="B753:B758"/>
    <mergeCell ref="C753:C758"/>
    <mergeCell ref="K753:K758"/>
    <mergeCell ref="L753:L758"/>
    <mergeCell ref="M753:M758"/>
    <mergeCell ref="H747:H749"/>
    <mergeCell ref="E615:E624"/>
    <mergeCell ref="E625:E632"/>
    <mergeCell ref="E633:E658"/>
    <mergeCell ref="E659:E665"/>
    <mergeCell ref="K659:K665"/>
    <mergeCell ref="E666:E667"/>
    <mergeCell ref="E669:E672"/>
    <mergeCell ref="M633:M658"/>
    <mergeCell ref="B615:B624"/>
    <mergeCell ref="C750:C752"/>
    <mergeCell ref="E687:E690"/>
    <mergeCell ref="K687:K690"/>
    <mergeCell ref="E691:E692"/>
    <mergeCell ref="K691:K692"/>
    <mergeCell ref="E694:E703"/>
    <mergeCell ref="K694:K703"/>
    <mergeCell ref="D720:D740"/>
    <mergeCell ref="H615:H624"/>
    <mergeCell ref="H625:H632"/>
    <mergeCell ref="H633:H658"/>
    <mergeCell ref="H659:H665"/>
    <mergeCell ref="H666:H667"/>
    <mergeCell ref="H669:H672"/>
    <mergeCell ref="H674:H679"/>
    <mergeCell ref="H681:H686"/>
    <mergeCell ref="H687:H690"/>
    <mergeCell ref="H691:H692"/>
    <mergeCell ref="H694:H703"/>
    <mergeCell ref="H704:H711"/>
    <mergeCell ref="H712:H719"/>
    <mergeCell ref="H720:H740"/>
    <mergeCell ref="H741:H746"/>
    <mergeCell ref="H462:H478"/>
    <mergeCell ref="H479:H482"/>
    <mergeCell ref="H483:H500"/>
    <mergeCell ref="H501:H509"/>
    <mergeCell ref="H510:H513"/>
    <mergeCell ref="H514:H516"/>
    <mergeCell ref="H517:H519"/>
    <mergeCell ref="H520:H522"/>
    <mergeCell ref="H523:H530"/>
    <mergeCell ref="H531:H534"/>
    <mergeCell ref="H537:H541"/>
    <mergeCell ref="H542:H545"/>
    <mergeCell ref="H546:H547"/>
    <mergeCell ref="H549:H562"/>
    <mergeCell ref="H563:H572"/>
    <mergeCell ref="H608:H610"/>
    <mergeCell ref="H611:H614"/>
    <mergeCell ref="H750:H752"/>
    <mergeCell ref="H753:H758"/>
    <mergeCell ref="H759:H765"/>
    <mergeCell ref="H766:H771"/>
    <mergeCell ref="H772:H773"/>
    <mergeCell ref="H776:H787"/>
    <mergeCell ref="H788:H796"/>
    <mergeCell ref="H797:H807"/>
    <mergeCell ref="H808:H816"/>
    <mergeCell ref="H817:H825"/>
    <mergeCell ref="H826:H834"/>
    <mergeCell ref="H835:H843"/>
    <mergeCell ref="H844:H856"/>
    <mergeCell ref="H879:H887"/>
    <mergeCell ref="H928:H938"/>
    <mergeCell ref="H939:H955"/>
    <mergeCell ref="H956:H969"/>
    <mergeCell ref="H1367:H1374"/>
    <mergeCell ref="H1375:H1381"/>
    <mergeCell ref="H1382:H1389"/>
    <mergeCell ref="H1390:H1410"/>
    <mergeCell ref="H1411:H1433"/>
    <mergeCell ref="H1434:H1455"/>
    <mergeCell ref="H1456:H1476"/>
    <mergeCell ref="H1477:H1497"/>
    <mergeCell ref="H1498:H1516"/>
    <mergeCell ref="H1517:H1535"/>
    <mergeCell ref="H1536:H1556"/>
    <mergeCell ref="H1557:H1577"/>
    <mergeCell ref="H1578:H1598"/>
    <mergeCell ref="H1599:H1607"/>
    <mergeCell ref="H1608:H1623"/>
    <mergeCell ref="H1624:H1639"/>
    <mergeCell ref="H1642:H1647"/>
    <mergeCell ref="H2194:H2207"/>
    <mergeCell ref="H2208:H2218"/>
    <mergeCell ref="H2219:H2234"/>
    <mergeCell ref="H2235:H2238"/>
    <mergeCell ref="H2239:H2268"/>
    <mergeCell ref="H2269:H2278"/>
    <mergeCell ref="H2382:H2386"/>
    <mergeCell ref="H2387:H2391"/>
    <mergeCell ref="H2392:H2396"/>
    <mergeCell ref="H2397:H2402"/>
    <mergeCell ref="H2404:H2418"/>
    <mergeCell ref="H2419:H2439"/>
    <mergeCell ref="H2440:H2460"/>
    <mergeCell ref="H2461:H2479"/>
    <mergeCell ref="H2480:H2501"/>
    <mergeCell ref="H2502:H2521"/>
    <mergeCell ref="H2522:H2529"/>
    <mergeCell ref="H3312:H3328"/>
    <mergeCell ref="H3329:H3345"/>
    <mergeCell ref="H3346:H3351"/>
    <mergeCell ref="H3354:H3395"/>
    <mergeCell ref="H3396:H3457"/>
    <mergeCell ref="H3458:H3483"/>
    <mergeCell ref="H3485:H3493"/>
    <mergeCell ref="H4075:H4079"/>
    <mergeCell ref="H2813:H2823"/>
    <mergeCell ref="H2824:H2835"/>
    <mergeCell ref="H2836:H2847"/>
    <mergeCell ref="H2848:H2857"/>
    <mergeCell ref="H2858:H2868"/>
    <mergeCell ref="H2869:H2881"/>
    <mergeCell ref="H2882:H2893"/>
    <mergeCell ref="H2894:H2905"/>
    <mergeCell ref="H2906:H2916"/>
    <mergeCell ref="H2917:H2932"/>
    <mergeCell ref="H2933:H2946"/>
    <mergeCell ref="H2947:H2963"/>
    <mergeCell ref="H2964:H2977"/>
    <mergeCell ref="H2978:H2991"/>
    <mergeCell ref="H2992:H3005"/>
    <mergeCell ref="H3006:H3022"/>
    <mergeCell ref="H3023:H3038"/>
    <mergeCell ref="H3099:H3108"/>
    <mergeCell ref="H3109:H3118"/>
    <mergeCell ref="H3119:H3127"/>
    <mergeCell ref="H4021:H4025"/>
    <mergeCell ref="K3494:K3512"/>
    <mergeCell ref="L3494:L3512"/>
    <mergeCell ref="M3494:M3512"/>
    <mergeCell ref="K3513:K3530"/>
    <mergeCell ref="L3513:L3530"/>
    <mergeCell ref="M3513:M3530"/>
    <mergeCell ref="K3531:K3535"/>
    <mergeCell ref="L3531:L3535"/>
    <mergeCell ref="M3531:M3535"/>
    <mergeCell ref="K3536:K3540"/>
    <mergeCell ref="L3536:L3540"/>
    <mergeCell ref="M3536:M3540"/>
    <mergeCell ref="K3541:K3573"/>
    <mergeCell ref="L3541:L3573"/>
    <mergeCell ref="M3541:M3573"/>
    <mergeCell ref="K3574:K3588"/>
    <mergeCell ref="L3574:L3588"/>
    <mergeCell ref="M3574:M3588"/>
    <mergeCell ref="K3589:K3596"/>
    <mergeCell ref="L3589:L3596"/>
    <mergeCell ref="M3589:M3596"/>
    <mergeCell ref="K3597:K3627"/>
    <mergeCell ref="L3597:L3627"/>
    <mergeCell ref="M3597:M3627"/>
    <mergeCell ref="K3628:K3657"/>
    <mergeCell ref="L3628:L3657"/>
    <mergeCell ref="M3628:M3657"/>
    <mergeCell ref="K3658:K3666"/>
    <mergeCell ref="L3658:L3666"/>
    <mergeCell ref="M3658:M3666"/>
    <mergeCell ref="K3667:K3675"/>
    <mergeCell ref="L3667:L3675"/>
    <mergeCell ref="M3667:M3675"/>
    <mergeCell ref="K3676:K3735"/>
    <mergeCell ref="L3676:L3735"/>
    <mergeCell ref="M3676:M3735"/>
    <mergeCell ref="K3736:K3741"/>
    <mergeCell ref="L3736:L3741"/>
    <mergeCell ref="M3736:M3741"/>
    <mergeCell ref="K3742:K3748"/>
    <mergeCell ref="L3742:L3748"/>
    <mergeCell ref="M3742:M3748"/>
    <mergeCell ref="K3749:K3756"/>
    <mergeCell ref="L3749:L3756"/>
    <mergeCell ref="M3749:M3756"/>
    <mergeCell ref="K3757:K3760"/>
    <mergeCell ref="L3757:L3760"/>
    <mergeCell ref="M3757:M3760"/>
    <mergeCell ref="L3761:L3770"/>
    <mergeCell ref="M3761:M3770"/>
    <mergeCell ref="L3771:L3806"/>
    <mergeCell ref="M3771:M3806"/>
    <mergeCell ref="K3807:K3827"/>
    <mergeCell ref="L3807:L3827"/>
    <mergeCell ref="M3807:M3827"/>
    <mergeCell ref="K3828:K3834"/>
    <mergeCell ref="L3828:L3834"/>
    <mergeCell ref="M3828:M3834"/>
    <mergeCell ref="K3835:K3857"/>
    <mergeCell ref="L3835:L3857"/>
    <mergeCell ref="M3835:M3857"/>
    <mergeCell ref="K3858:K3872"/>
    <mergeCell ref="L3858:L3872"/>
    <mergeCell ref="M3858:M3872"/>
    <mergeCell ref="K3873:K3877"/>
    <mergeCell ref="L3873:L3877"/>
    <mergeCell ref="M3873:M3877"/>
    <mergeCell ref="K3878:K3882"/>
    <mergeCell ref="L3878:L3882"/>
    <mergeCell ref="M3878:M3882"/>
    <mergeCell ref="K3883:K3884"/>
    <mergeCell ref="L3883:L3884"/>
    <mergeCell ref="M3883:M3884"/>
    <mergeCell ref="K3885:K3886"/>
    <mergeCell ref="L3885:L3886"/>
    <mergeCell ref="M3885:M3886"/>
    <mergeCell ref="K3887:K3889"/>
    <mergeCell ref="L3887:L3889"/>
    <mergeCell ref="M3887:M3889"/>
    <mergeCell ref="K3890:K3892"/>
    <mergeCell ref="L3890:L3892"/>
    <mergeCell ref="M3890:M3892"/>
    <mergeCell ref="K3893:K3907"/>
    <mergeCell ref="L3893:L3907"/>
    <mergeCell ref="M3893:M3907"/>
    <mergeCell ref="K3908:K3910"/>
    <mergeCell ref="L3908:L3910"/>
    <mergeCell ref="M3908:M3910"/>
    <mergeCell ref="K3911:K3920"/>
    <mergeCell ref="L3911:L3920"/>
    <mergeCell ref="M3911:M3920"/>
    <mergeCell ref="K3921:K3933"/>
    <mergeCell ref="L3921:L3933"/>
    <mergeCell ref="M3921:M3933"/>
    <mergeCell ref="K3934:K3946"/>
    <mergeCell ref="L3934:L3946"/>
    <mergeCell ref="M3934:M3946"/>
    <mergeCell ref="K3947:K3954"/>
    <mergeCell ref="L3947:L3954"/>
    <mergeCell ref="M3947:M3954"/>
    <mergeCell ref="K3955:K3968"/>
    <mergeCell ref="L3955:L3968"/>
    <mergeCell ref="M3955:M3968"/>
    <mergeCell ref="K3969:K4002"/>
    <mergeCell ref="L3969:L4002"/>
    <mergeCell ref="M3969:M4002"/>
    <mergeCell ref="K4003:K4014"/>
    <mergeCell ref="L4003:L4014"/>
    <mergeCell ref="M4003:M4014"/>
    <mergeCell ref="K4052:K4058"/>
    <mergeCell ref="L4052:L4058"/>
    <mergeCell ref="M4052:M4058"/>
    <mergeCell ref="K4059:K4061"/>
    <mergeCell ref="L4059:L4061"/>
    <mergeCell ref="M4059:M4061"/>
    <mergeCell ref="K4062:K4074"/>
    <mergeCell ref="L4062:L4074"/>
    <mergeCell ref="M4062:M4074"/>
    <mergeCell ref="K4015:K4020"/>
    <mergeCell ref="L4015:L4020"/>
    <mergeCell ref="M4015:M4020"/>
    <mergeCell ref="K4021:K4025"/>
    <mergeCell ref="L4021:L4025"/>
    <mergeCell ref="M4021:M4025"/>
    <mergeCell ref="K4026:K4029"/>
    <mergeCell ref="L4026:L4029"/>
    <mergeCell ref="M4026:M4029"/>
    <mergeCell ref="K4030:K4039"/>
    <mergeCell ref="L4030:L4039"/>
    <mergeCell ref="M4030:M4039"/>
    <mergeCell ref="K4040:K4043"/>
    <mergeCell ref="L4040:L4043"/>
    <mergeCell ref="M4040:M4043"/>
    <mergeCell ref="K4044:K4051"/>
    <mergeCell ref="L4044:L4051"/>
    <mergeCell ref="M4044:M4051"/>
  </mergeCells>
  <printOptions horizontalCentered="1" gridLines="1"/>
  <pageMargins left="0.39370078740157483" right="0.39370078740157483" top="0.78740157480314965" bottom="0.78740157480314965" header="0.39370078740157483" footer="0.39370078740157483"/>
  <pageSetup paperSize="8" scale="75" fitToHeight="10" orientation="landscape" horizontalDpi="300" verticalDpi="300" r:id="rId1"/>
  <headerFooter alignWithMargins="0">
    <oddHeader>&amp;L&amp;8COUR DE JUSTICE DE L'UNION EUROPÉENNE
Cahier des charges Maintenance - Exploitation des installations techniques&amp;CInventaire Technique CJUE
Domaine 2 - Électricité</oddHeader>
    <oddFooter>&amp;C&amp;10
&amp;R&amp;9&amp;P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1040"/>
  <sheetViews>
    <sheetView showGridLines="0" zoomScale="93" zoomScaleNormal="93" zoomScaleSheetLayoutView="55" workbookViewId="0">
      <pane ySplit="1" topLeftCell="A2" activePane="bottomLeft" state="frozen"/>
      <selection activeCell="F18" sqref="F18:F26"/>
      <selection pane="bottomLeft" activeCell="L2" sqref="L2:L72"/>
    </sheetView>
  </sheetViews>
  <sheetFormatPr defaultColWidth="9.140625" defaultRowHeight="18" customHeight="1" outlineLevelCol="1" x14ac:dyDescent="0.25"/>
  <cols>
    <col min="1" max="1" width="13.7109375" style="31" customWidth="1"/>
    <col min="2" max="2" width="13.7109375" style="100" customWidth="1"/>
    <col min="3" max="3" width="13.7109375" style="11" customWidth="1" outlineLevel="1"/>
    <col min="4" max="4" width="25.7109375" style="31" customWidth="1"/>
    <col min="5" max="5" width="21.42578125" style="31" customWidth="1" outlineLevel="1"/>
    <col min="6" max="6" width="43.5703125" style="6" customWidth="1" outlineLevel="1"/>
    <col min="7" max="7" width="5" style="7" customWidth="1" outlineLevel="1"/>
    <col min="8" max="8" width="6.5703125" style="16" customWidth="1"/>
    <col min="9" max="9" width="12.140625" style="6" customWidth="1" outlineLevel="1"/>
    <col min="10" max="10" width="10.85546875" style="18" bestFit="1" customWidth="1" outlineLevel="1"/>
    <col min="11" max="11" width="10" style="30" customWidth="1" outlineLevel="1"/>
    <col min="12" max="13" width="12.42578125" style="6" customWidth="1"/>
    <col min="14" max="16384" width="9.140625" style="6"/>
  </cols>
  <sheetData>
    <row r="1" spans="1:14" s="85" customFormat="1" ht="33.75" x14ac:dyDescent="0.25">
      <c r="A1" s="84" t="s">
        <v>4906</v>
      </c>
      <c r="B1" s="84" t="s">
        <v>60</v>
      </c>
      <c r="C1" s="92" t="s">
        <v>718</v>
      </c>
      <c r="D1" s="84" t="s">
        <v>63</v>
      </c>
      <c r="E1" s="84" t="s">
        <v>66</v>
      </c>
      <c r="F1" s="84" t="s">
        <v>71</v>
      </c>
      <c r="G1" s="92" t="s">
        <v>72</v>
      </c>
      <c r="H1" s="92" t="s">
        <v>6790</v>
      </c>
      <c r="I1" s="93" t="s">
        <v>1</v>
      </c>
      <c r="J1" s="93" t="s">
        <v>2</v>
      </c>
      <c r="K1" s="93" t="s">
        <v>4907</v>
      </c>
      <c r="L1" s="93" t="s">
        <v>12622</v>
      </c>
      <c r="M1" s="93" t="s">
        <v>12623</v>
      </c>
      <c r="N1" s="741" t="s">
        <v>12704</v>
      </c>
    </row>
    <row r="2" spans="1:14" ht="11.25" x14ac:dyDescent="0.25">
      <c r="A2" s="937" t="s">
        <v>5215</v>
      </c>
      <c r="B2" s="939" t="s">
        <v>2955</v>
      </c>
      <c r="C2" s="962" t="s">
        <v>904</v>
      </c>
      <c r="D2" s="936" t="s">
        <v>169</v>
      </c>
      <c r="E2" s="936" t="s">
        <v>5212</v>
      </c>
      <c r="F2" s="20" t="s">
        <v>167</v>
      </c>
      <c r="G2" s="83">
        <v>1</v>
      </c>
      <c r="H2" s="936" t="s">
        <v>6682</v>
      </c>
      <c r="I2" s="27" t="s">
        <v>1118</v>
      </c>
      <c r="J2" s="25"/>
      <c r="K2" s="945">
        <v>1</v>
      </c>
      <c r="L2" s="941"/>
      <c r="M2" s="941"/>
    </row>
    <row r="3" spans="1:14" ht="27.75" customHeight="1" x14ac:dyDescent="0.25">
      <c r="A3" s="947"/>
      <c r="B3" s="976"/>
      <c r="C3" s="963"/>
      <c r="D3" s="936"/>
      <c r="E3" s="936"/>
      <c r="F3" s="20" t="s">
        <v>166</v>
      </c>
      <c r="G3" s="83">
        <v>1</v>
      </c>
      <c r="H3" s="936"/>
      <c r="I3" s="27" t="s">
        <v>1118</v>
      </c>
      <c r="J3" s="17"/>
      <c r="K3" s="945"/>
      <c r="L3" s="944"/>
      <c r="M3" s="944"/>
    </row>
    <row r="4" spans="1:14" ht="15" customHeight="1" x14ac:dyDescent="0.25">
      <c r="A4" s="947"/>
      <c r="B4" s="976"/>
      <c r="C4" s="963"/>
      <c r="D4" s="936" t="s">
        <v>2864</v>
      </c>
      <c r="E4" s="936" t="s">
        <v>5213</v>
      </c>
      <c r="F4" s="20" t="s">
        <v>2866</v>
      </c>
      <c r="G4" s="83">
        <v>1</v>
      </c>
      <c r="H4" s="936" t="s">
        <v>6682</v>
      </c>
      <c r="I4" s="27" t="s">
        <v>1118</v>
      </c>
      <c r="J4" s="17"/>
      <c r="K4" s="1057">
        <v>1</v>
      </c>
      <c r="L4" s="944"/>
      <c r="M4" s="944"/>
    </row>
    <row r="5" spans="1:14" ht="15" customHeight="1" x14ac:dyDescent="0.25">
      <c r="A5" s="947"/>
      <c r="B5" s="976"/>
      <c r="C5" s="963"/>
      <c r="D5" s="936"/>
      <c r="E5" s="936"/>
      <c r="F5" s="20" t="s">
        <v>2867</v>
      </c>
      <c r="G5" s="83">
        <v>4</v>
      </c>
      <c r="H5" s="936"/>
      <c r="I5" s="27" t="s">
        <v>1118</v>
      </c>
      <c r="J5" s="17"/>
      <c r="K5" s="1057"/>
      <c r="L5" s="944"/>
      <c r="M5" s="944"/>
    </row>
    <row r="6" spans="1:14" ht="15" customHeight="1" x14ac:dyDescent="0.25">
      <c r="A6" s="947"/>
      <c r="B6" s="976"/>
      <c r="C6" s="963"/>
      <c r="D6" s="936"/>
      <c r="E6" s="936"/>
      <c r="F6" s="20" t="s">
        <v>2868</v>
      </c>
      <c r="G6" s="83">
        <v>1</v>
      </c>
      <c r="H6" s="936"/>
      <c r="I6" s="27" t="s">
        <v>1118</v>
      </c>
      <c r="J6" s="17"/>
      <c r="K6" s="1057"/>
      <c r="L6" s="944"/>
      <c r="M6" s="944"/>
    </row>
    <row r="7" spans="1:14" ht="15" customHeight="1" x14ac:dyDescent="0.25">
      <c r="A7" s="947"/>
      <c r="B7" s="976"/>
      <c r="C7" s="963"/>
      <c r="D7" s="936"/>
      <c r="E7" s="936"/>
      <c r="F7" s="20" t="s">
        <v>2867</v>
      </c>
      <c r="G7" s="83">
        <v>4</v>
      </c>
      <c r="H7" s="936"/>
      <c r="I7" s="27" t="s">
        <v>1118</v>
      </c>
      <c r="J7" s="17"/>
      <c r="K7" s="1057"/>
      <c r="L7" s="944"/>
      <c r="M7" s="944"/>
    </row>
    <row r="8" spans="1:14" ht="15" customHeight="1" x14ac:dyDescent="0.25">
      <c r="A8" s="947"/>
      <c r="B8" s="976"/>
      <c r="C8" s="963"/>
      <c r="D8" s="936"/>
      <c r="E8" s="936"/>
      <c r="F8" s="20" t="s">
        <v>2869</v>
      </c>
      <c r="G8" s="83">
        <v>1</v>
      </c>
      <c r="H8" s="936"/>
      <c r="I8" s="27" t="s">
        <v>1118</v>
      </c>
      <c r="J8" s="17"/>
      <c r="K8" s="1057"/>
      <c r="L8" s="944"/>
      <c r="M8" s="944"/>
    </row>
    <row r="9" spans="1:14" ht="15" customHeight="1" x14ac:dyDescent="0.25">
      <c r="A9" s="947"/>
      <c r="B9" s="976"/>
      <c r="C9" s="963"/>
      <c r="D9" s="936"/>
      <c r="E9" s="936"/>
      <c r="F9" s="20" t="s">
        <v>2867</v>
      </c>
      <c r="G9" s="83">
        <v>3</v>
      </c>
      <c r="H9" s="936"/>
      <c r="I9" s="27" t="s">
        <v>1118</v>
      </c>
      <c r="J9" s="17"/>
      <c r="K9" s="1057"/>
      <c r="L9" s="944"/>
      <c r="M9" s="944"/>
    </row>
    <row r="10" spans="1:14" ht="15" customHeight="1" x14ac:dyDescent="0.25">
      <c r="A10" s="947"/>
      <c r="B10" s="976"/>
      <c r="C10" s="963"/>
      <c r="D10" s="936"/>
      <c r="E10" s="936"/>
      <c r="F10" s="20" t="s">
        <v>2870</v>
      </c>
      <c r="G10" s="83">
        <v>1</v>
      </c>
      <c r="H10" s="936"/>
      <c r="I10" s="27" t="s">
        <v>1118</v>
      </c>
      <c r="J10" s="17"/>
      <c r="K10" s="1057"/>
      <c r="L10" s="944"/>
      <c r="M10" s="944"/>
    </row>
    <row r="11" spans="1:14" ht="15" customHeight="1" x14ac:dyDescent="0.25">
      <c r="A11" s="947"/>
      <c r="B11" s="976"/>
      <c r="C11" s="963"/>
      <c r="D11" s="936"/>
      <c r="E11" s="936"/>
      <c r="F11" s="20" t="s">
        <v>2867</v>
      </c>
      <c r="G11" s="83">
        <v>3</v>
      </c>
      <c r="H11" s="936"/>
      <c r="I11" s="27" t="s">
        <v>1118</v>
      </c>
      <c r="J11" s="17"/>
      <c r="K11" s="1057"/>
      <c r="L11" s="944"/>
      <c r="M11" s="944"/>
    </row>
    <row r="12" spans="1:14" ht="15" customHeight="1" x14ac:dyDescent="0.25">
      <c r="A12" s="947"/>
      <c r="B12" s="976"/>
      <c r="C12" s="963"/>
      <c r="D12" s="936"/>
      <c r="E12" s="936"/>
      <c r="F12" s="20" t="s">
        <v>2871</v>
      </c>
      <c r="G12" s="83">
        <v>2</v>
      </c>
      <c r="H12" s="936"/>
      <c r="I12" s="27" t="s">
        <v>1118</v>
      </c>
      <c r="J12" s="17"/>
      <c r="K12" s="1057"/>
      <c r="L12" s="944"/>
      <c r="M12" s="944"/>
    </row>
    <row r="13" spans="1:14" ht="15" customHeight="1" x14ac:dyDescent="0.25">
      <c r="A13" s="947"/>
      <c r="B13" s="976"/>
      <c r="C13" s="963"/>
      <c r="D13" s="936"/>
      <c r="E13" s="936"/>
      <c r="F13" s="20" t="s">
        <v>2872</v>
      </c>
      <c r="G13" s="83">
        <v>2</v>
      </c>
      <c r="H13" s="936"/>
      <c r="I13" s="27" t="s">
        <v>1118</v>
      </c>
      <c r="J13" s="17"/>
      <c r="K13" s="1057"/>
      <c r="L13" s="944"/>
      <c r="M13" s="944"/>
    </row>
    <row r="14" spans="1:14" ht="15" customHeight="1" x14ac:dyDescent="0.25">
      <c r="A14" s="947"/>
      <c r="B14" s="976"/>
      <c r="C14" s="963"/>
      <c r="D14" s="936"/>
      <c r="E14" s="936"/>
      <c r="F14" s="20" t="s">
        <v>2873</v>
      </c>
      <c r="G14" s="83">
        <v>2</v>
      </c>
      <c r="H14" s="936"/>
      <c r="I14" s="27" t="s">
        <v>1118</v>
      </c>
      <c r="J14" s="17"/>
      <c r="K14" s="1057"/>
      <c r="L14" s="944"/>
      <c r="M14" s="944"/>
    </row>
    <row r="15" spans="1:14" ht="15" customHeight="1" x14ac:dyDescent="0.25">
      <c r="A15" s="947"/>
      <c r="B15" s="976"/>
      <c r="C15" s="963"/>
      <c r="D15" s="936"/>
      <c r="E15" s="936"/>
      <c r="F15" s="20" t="s">
        <v>2874</v>
      </c>
      <c r="G15" s="83">
        <v>104</v>
      </c>
      <c r="H15" s="936"/>
      <c r="I15" s="27" t="s">
        <v>1118</v>
      </c>
      <c r="J15" s="17"/>
      <c r="K15" s="1057"/>
      <c r="L15" s="944"/>
      <c r="M15" s="944"/>
    </row>
    <row r="16" spans="1:14" ht="15" customHeight="1" x14ac:dyDescent="0.25">
      <c r="A16" s="947"/>
      <c r="B16" s="976"/>
      <c r="C16" s="963"/>
      <c r="D16" s="936"/>
      <c r="E16" s="936"/>
      <c r="F16" s="20" t="s">
        <v>2875</v>
      </c>
      <c r="G16" s="83">
        <v>4</v>
      </c>
      <c r="H16" s="936"/>
      <c r="I16" s="27" t="s">
        <v>1118</v>
      </c>
      <c r="J16" s="17"/>
      <c r="K16" s="1057"/>
      <c r="L16" s="944"/>
      <c r="M16" s="944"/>
    </row>
    <row r="17" spans="1:13" ht="15" customHeight="1" x14ac:dyDescent="0.25">
      <c r="A17" s="947"/>
      <c r="B17" s="976"/>
      <c r="C17" s="963"/>
      <c r="D17" s="936"/>
      <c r="E17" s="936"/>
      <c r="F17" s="20" t="s">
        <v>2776</v>
      </c>
      <c r="G17" s="83">
        <v>4</v>
      </c>
      <c r="H17" s="936"/>
      <c r="I17" s="27" t="s">
        <v>1118</v>
      </c>
      <c r="J17" s="17"/>
      <c r="K17" s="1057"/>
      <c r="L17" s="944"/>
      <c r="M17" s="944"/>
    </row>
    <row r="18" spans="1:13" ht="15" customHeight="1" x14ac:dyDescent="0.25">
      <c r="A18" s="947"/>
      <c r="B18" s="976"/>
      <c r="C18" s="963"/>
      <c r="D18" s="936"/>
      <c r="E18" s="936"/>
      <c r="F18" s="22" t="s">
        <v>2876</v>
      </c>
      <c r="G18" s="28">
        <v>15</v>
      </c>
      <c r="H18" s="936"/>
      <c r="I18" s="27" t="s">
        <v>1118</v>
      </c>
      <c r="J18" s="17"/>
      <c r="K18" s="1057"/>
      <c r="L18" s="944"/>
      <c r="M18" s="944"/>
    </row>
    <row r="19" spans="1:13" ht="15" customHeight="1" x14ac:dyDescent="0.25">
      <c r="A19" s="947"/>
      <c r="B19" s="976"/>
      <c r="C19" s="963"/>
      <c r="D19" s="936"/>
      <c r="E19" s="936"/>
      <c r="F19" s="22" t="s">
        <v>2877</v>
      </c>
      <c r="G19" s="28">
        <v>1</v>
      </c>
      <c r="H19" s="936"/>
      <c r="I19" s="27" t="s">
        <v>1118</v>
      </c>
      <c r="J19" s="17"/>
      <c r="K19" s="1057"/>
      <c r="L19" s="944"/>
      <c r="M19" s="944"/>
    </row>
    <row r="20" spans="1:13" ht="15" customHeight="1" x14ac:dyDescent="0.25">
      <c r="A20" s="947"/>
      <c r="B20" s="976"/>
      <c r="C20" s="963"/>
      <c r="D20" s="936"/>
      <c r="E20" s="936"/>
      <c r="F20" s="22" t="s">
        <v>2878</v>
      </c>
      <c r="G20" s="28">
        <v>4</v>
      </c>
      <c r="H20" s="936"/>
      <c r="I20" s="27" t="s">
        <v>1118</v>
      </c>
      <c r="J20" s="17"/>
      <c r="K20" s="1057"/>
      <c r="L20" s="944"/>
      <c r="M20" s="944"/>
    </row>
    <row r="21" spans="1:13" ht="15" customHeight="1" x14ac:dyDescent="0.25">
      <c r="A21" s="947"/>
      <c r="B21" s="976"/>
      <c r="C21" s="963"/>
      <c r="D21" s="936"/>
      <c r="E21" s="936"/>
      <c r="F21" s="22" t="s">
        <v>2877</v>
      </c>
      <c r="G21" s="28">
        <v>1</v>
      </c>
      <c r="H21" s="936"/>
      <c r="I21" s="27" t="s">
        <v>1118</v>
      </c>
      <c r="J21" s="17"/>
      <c r="K21" s="1057"/>
      <c r="L21" s="944"/>
      <c r="M21" s="944"/>
    </row>
    <row r="22" spans="1:13" ht="15" customHeight="1" x14ac:dyDescent="0.25">
      <c r="A22" s="947"/>
      <c r="B22" s="976"/>
      <c r="C22" s="963"/>
      <c r="D22" s="936"/>
      <c r="E22" s="936"/>
      <c r="F22" s="22" t="s">
        <v>2878</v>
      </c>
      <c r="G22" s="28">
        <v>4</v>
      </c>
      <c r="H22" s="936"/>
      <c r="I22" s="27" t="s">
        <v>1118</v>
      </c>
      <c r="J22" s="17"/>
      <c r="K22" s="1057"/>
      <c r="L22" s="944"/>
      <c r="M22" s="944"/>
    </row>
    <row r="23" spans="1:13" ht="15" customHeight="1" x14ac:dyDescent="0.25">
      <c r="A23" s="947"/>
      <c r="B23" s="976"/>
      <c r="C23" s="963"/>
      <c r="D23" s="936"/>
      <c r="E23" s="936"/>
      <c r="F23" s="22" t="s">
        <v>2877</v>
      </c>
      <c r="G23" s="28">
        <v>1</v>
      </c>
      <c r="H23" s="936"/>
      <c r="I23" s="27" t="s">
        <v>1118</v>
      </c>
      <c r="J23" s="17"/>
      <c r="K23" s="1057"/>
      <c r="L23" s="944"/>
      <c r="M23" s="944"/>
    </row>
    <row r="24" spans="1:13" ht="15" customHeight="1" x14ac:dyDescent="0.25">
      <c r="A24" s="947"/>
      <c r="B24" s="976"/>
      <c r="C24" s="963"/>
      <c r="D24" s="936"/>
      <c r="E24" s="936"/>
      <c r="F24" s="22" t="s">
        <v>2878</v>
      </c>
      <c r="G24" s="28">
        <v>3</v>
      </c>
      <c r="H24" s="936"/>
      <c r="I24" s="27" t="s">
        <v>1118</v>
      </c>
      <c r="J24" s="17"/>
      <c r="K24" s="1057"/>
      <c r="L24" s="944"/>
      <c r="M24" s="944"/>
    </row>
    <row r="25" spans="1:13" ht="15" customHeight="1" x14ac:dyDescent="0.25">
      <c r="A25" s="947"/>
      <c r="B25" s="976"/>
      <c r="C25" s="963"/>
      <c r="D25" s="936"/>
      <c r="E25" s="936"/>
      <c r="F25" s="22" t="s">
        <v>2877</v>
      </c>
      <c r="G25" s="28">
        <v>1</v>
      </c>
      <c r="H25" s="936"/>
      <c r="I25" s="27" t="s">
        <v>1118</v>
      </c>
      <c r="J25" s="17"/>
      <c r="K25" s="1057"/>
      <c r="L25" s="944"/>
      <c r="M25" s="944"/>
    </row>
    <row r="26" spans="1:13" ht="15" customHeight="1" x14ac:dyDescent="0.25">
      <c r="A26" s="947"/>
      <c r="B26" s="976"/>
      <c r="C26" s="963"/>
      <c r="D26" s="936"/>
      <c r="E26" s="936"/>
      <c r="F26" s="22" t="s">
        <v>2878</v>
      </c>
      <c r="G26" s="28">
        <v>3</v>
      </c>
      <c r="H26" s="936"/>
      <c r="I26" s="27" t="s">
        <v>1118</v>
      </c>
      <c r="J26" s="17"/>
      <c r="K26" s="1057"/>
      <c r="L26" s="944"/>
      <c r="M26" s="944"/>
    </row>
    <row r="27" spans="1:13" ht="15" customHeight="1" x14ac:dyDescent="0.25">
      <c r="A27" s="947"/>
      <c r="B27" s="976"/>
      <c r="C27" s="963"/>
      <c r="D27" s="936"/>
      <c r="E27" s="936"/>
      <c r="F27" s="22" t="s">
        <v>2879</v>
      </c>
      <c r="G27" s="28">
        <v>2</v>
      </c>
      <c r="H27" s="936"/>
      <c r="I27" s="27" t="s">
        <v>1118</v>
      </c>
      <c r="J27" s="17"/>
      <c r="K27" s="1057"/>
      <c r="L27" s="944"/>
      <c r="M27" s="944"/>
    </row>
    <row r="28" spans="1:13" ht="15" customHeight="1" x14ac:dyDescent="0.25">
      <c r="A28" s="947"/>
      <c r="B28" s="976"/>
      <c r="C28" s="963"/>
      <c r="D28" s="936"/>
      <c r="E28" s="936"/>
      <c r="F28" s="22" t="s">
        <v>2880</v>
      </c>
      <c r="G28" s="28">
        <v>2</v>
      </c>
      <c r="H28" s="936"/>
      <c r="I28" s="27" t="s">
        <v>1118</v>
      </c>
      <c r="J28" s="17"/>
      <c r="K28" s="1057"/>
      <c r="L28" s="944"/>
      <c r="M28" s="944"/>
    </row>
    <row r="29" spans="1:13" ht="15" customHeight="1" x14ac:dyDescent="0.25">
      <c r="A29" s="947"/>
      <c r="B29" s="976"/>
      <c r="C29" s="963"/>
      <c r="D29" s="936"/>
      <c r="E29" s="936"/>
      <c r="F29" s="22" t="s">
        <v>2880</v>
      </c>
      <c r="G29" s="28">
        <v>2</v>
      </c>
      <c r="H29" s="936"/>
      <c r="I29" s="27" t="s">
        <v>1118</v>
      </c>
      <c r="J29" s="17"/>
      <c r="K29" s="1057"/>
      <c r="L29" s="944"/>
      <c r="M29" s="944"/>
    </row>
    <row r="30" spans="1:13" ht="15" customHeight="1" x14ac:dyDescent="0.25">
      <c r="A30" s="947"/>
      <c r="B30" s="976"/>
      <c r="C30" s="963"/>
      <c r="D30" s="936"/>
      <c r="E30" s="936"/>
      <c r="F30" s="22" t="s">
        <v>2881</v>
      </c>
      <c r="G30" s="28">
        <v>96</v>
      </c>
      <c r="H30" s="936"/>
      <c r="I30" s="27" t="s">
        <v>1118</v>
      </c>
      <c r="J30" s="17"/>
      <c r="K30" s="1057"/>
      <c r="L30" s="944"/>
      <c r="M30" s="944"/>
    </row>
    <row r="31" spans="1:13" ht="15" customHeight="1" x14ac:dyDescent="0.25">
      <c r="A31" s="947"/>
      <c r="B31" s="976"/>
      <c r="C31" s="963"/>
      <c r="D31" s="936"/>
      <c r="E31" s="936"/>
      <c r="F31" s="22" t="s">
        <v>2882</v>
      </c>
      <c r="G31" s="28">
        <v>4</v>
      </c>
      <c r="H31" s="936"/>
      <c r="I31" s="27" t="s">
        <v>1118</v>
      </c>
      <c r="J31" s="59"/>
      <c r="K31" s="1057"/>
      <c r="L31" s="944"/>
      <c r="M31" s="944"/>
    </row>
    <row r="32" spans="1:13" ht="15" customHeight="1" x14ac:dyDescent="0.25">
      <c r="A32" s="947"/>
      <c r="B32" s="976"/>
      <c r="C32" s="963"/>
      <c r="D32" s="936"/>
      <c r="E32" s="936"/>
      <c r="F32" s="22" t="s">
        <v>2883</v>
      </c>
      <c r="G32" s="28">
        <v>4</v>
      </c>
      <c r="H32" s="936"/>
      <c r="I32" s="27" t="s">
        <v>1118</v>
      </c>
      <c r="J32" s="17"/>
      <c r="K32" s="1057"/>
      <c r="L32" s="944"/>
      <c r="M32" s="944"/>
    </row>
    <row r="33" spans="1:13" ht="15" customHeight="1" x14ac:dyDescent="0.25">
      <c r="A33" s="947"/>
      <c r="B33" s="976"/>
      <c r="C33" s="963"/>
      <c r="D33" s="936"/>
      <c r="E33" s="936"/>
      <c r="F33" s="22" t="s">
        <v>2884</v>
      </c>
      <c r="G33" s="28">
        <v>1</v>
      </c>
      <c r="H33" s="936"/>
      <c r="I33" s="27" t="s">
        <v>1118</v>
      </c>
      <c r="J33" s="17"/>
      <c r="K33" s="1057"/>
      <c r="L33" s="944"/>
      <c r="M33" s="944"/>
    </row>
    <row r="34" spans="1:13" ht="15" customHeight="1" x14ac:dyDescent="0.25">
      <c r="A34" s="947"/>
      <c r="B34" s="976"/>
      <c r="C34" s="963"/>
      <c r="D34" s="936" t="s">
        <v>2865</v>
      </c>
      <c r="E34" s="936" t="s">
        <v>5214</v>
      </c>
      <c r="F34" s="20" t="s">
        <v>2885</v>
      </c>
      <c r="G34" s="83">
        <v>3</v>
      </c>
      <c r="H34" s="936" t="s">
        <v>6682</v>
      </c>
      <c r="I34" s="27" t="s">
        <v>1118</v>
      </c>
      <c r="J34" s="17"/>
      <c r="K34" s="1057">
        <v>1</v>
      </c>
      <c r="L34" s="944"/>
      <c r="M34" s="944"/>
    </row>
    <row r="35" spans="1:13" ht="15" customHeight="1" x14ac:dyDescent="0.25">
      <c r="A35" s="947"/>
      <c r="B35" s="976"/>
      <c r="C35" s="963"/>
      <c r="D35" s="936"/>
      <c r="E35" s="936"/>
      <c r="F35" s="20" t="s">
        <v>2886</v>
      </c>
      <c r="G35" s="83">
        <v>1</v>
      </c>
      <c r="H35" s="936"/>
      <c r="I35" s="27" t="s">
        <v>1118</v>
      </c>
      <c r="J35" s="17"/>
      <c r="K35" s="1057"/>
      <c r="L35" s="944"/>
      <c r="M35" s="944"/>
    </row>
    <row r="36" spans="1:13" ht="15" customHeight="1" x14ac:dyDescent="0.25">
      <c r="A36" s="947"/>
      <c r="B36" s="976"/>
      <c r="C36" s="963"/>
      <c r="D36" s="936"/>
      <c r="E36" s="936"/>
      <c r="F36" s="20" t="s">
        <v>2887</v>
      </c>
      <c r="G36" s="83">
        <v>1</v>
      </c>
      <c r="H36" s="936"/>
      <c r="I36" s="27" t="s">
        <v>1118</v>
      </c>
      <c r="J36" s="17"/>
      <c r="K36" s="1057"/>
      <c r="L36" s="944"/>
      <c r="M36" s="944"/>
    </row>
    <row r="37" spans="1:13" ht="15" customHeight="1" x14ac:dyDescent="0.25">
      <c r="A37" s="947"/>
      <c r="B37" s="976"/>
      <c r="C37" s="963"/>
      <c r="D37" s="936"/>
      <c r="E37" s="936"/>
      <c r="F37" s="20" t="s">
        <v>2888</v>
      </c>
      <c r="G37" s="83">
        <v>1</v>
      </c>
      <c r="H37" s="936"/>
      <c r="I37" s="27" t="s">
        <v>1118</v>
      </c>
      <c r="J37" s="17"/>
      <c r="K37" s="1057"/>
      <c r="L37" s="944"/>
      <c r="M37" s="944"/>
    </row>
    <row r="38" spans="1:13" ht="15" customHeight="1" x14ac:dyDescent="0.25">
      <c r="A38" s="947"/>
      <c r="B38" s="976"/>
      <c r="C38" s="963"/>
      <c r="D38" s="936"/>
      <c r="E38" s="936"/>
      <c r="F38" s="20" t="s">
        <v>2889</v>
      </c>
      <c r="G38" s="83">
        <v>8</v>
      </c>
      <c r="H38" s="936"/>
      <c r="I38" s="27" t="s">
        <v>1118</v>
      </c>
      <c r="J38" s="17"/>
      <c r="K38" s="1057"/>
      <c r="L38" s="944"/>
      <c r="M38" s="944"/>
    </row>
    <row r="39" spans="1:13" ht="15" customHeight="1" x14ac:dyDescent="0.25">
      <c r="A39" s="947"/>
      <c r="B39" s="976"/>
      <c r="C39" s="963"/>
      <c r="D39" s="936"/>
      <c r="E39" s="936"/>
      <c r="F39" s="20" t="s">
        <v>2820</v>
      </c>
      <c r="G39" s="83">
        <v>8</v>
      </c>
      <c r="H39" s="936"/>
      <c r="I39" s="27" t="s">
        <v>1118</v>
      </c>
      <c r="J39" s="17"/>
      <c r="K39" s="1057"/>
      <c r="L39" s="944"/>
      <c r="M39" s="944"/>
    </row>
    <row r="40" spans="1:13" ht="15" customHeight="1" x14ac:dyDescent="0.25">
      <c r="A40" s="947"/>
      <c r="B40" s="976"/>
      <c r="C40" s="963"/>
      <c r="D40" s="936"/>
      <c r="E40" s="936"/>
      <c r="F40" s="20" t="s">
        <v>2890</v>
      </c>
      <c r="G40" s="83">
        <v>1</v>
      </c>
      <c r="H40" s="936"/>
      <c r="I40" s="27" t="s">
        <v>1118</v>
      </c>
      <c r="J40" s="17"/>
      <c r="K40" s="1057"/>
      <c r="L40" s="944"/>
      <c r="M40" s="944"/>
    </row>
    <row r="41" spans="1:13" ht="15" customHeight="1" x14ac:dyDescent="0.25">
      <c r="A41" s="947"/>
      <c r="B41" s="976"/>
      <c r="C41" s="963"/>
      <c r="D41" s="936"/>
      <c r="E41" s="936"/>
      <c r="F41" s="20" t="s">
        <v>2891</v>
      </c>
      <c r="G41" s="83">
        <v>1</v>
      </c>
      <c r="H41" s="936"/>
      <c r="I41" s="27" t="s">
        <v>1118</v>
      </c>
      <c r="J41" s="17"/>
      <c r="K41" s="1057"/>
      <c r="L41" s="944"/>
      <c r="M41" s="944"/>
    </row>
    <row r="42" spans="1:13" ht="15" customHeight="1" x14ac:dyDescent="0.25">
      <c r="A42" s="947"/>
      <c r="B42" s="976"/>
      <c r="C42" s="963"/>
      <c r="D42" s="936"/>
      <c r="E42" s="936"/>
      <c r="F42" s="20" t="s">
        <v>2820</v>
      </c>
      <c r="G42" s="83">
        <v>26</v>
      </c>
      <c r="H42" s="936"/>
      <c r="I42" s="27" t="s">
        <v>1118</v>
      </c>
      <c r="J42" s="17"/>
      <c r="K42" s="1057"/>
      <c r="L42" s="944"/>
      <c r="M42" s="944"/>
    </row>
    <row r="43" spans="1:13" ht="15" customHeight="1" x14ac:dyDescent="0.25">
      <c r="A43" s="947"/>
      <c r="B43" s="976"/>
      <c r="C43" s="963"/>
      <c r="D43" s="936"/>
      <c r="E43" s="936"/>
      <c r="F43" s="20" t="s">
        <v>2892</v>
      </c>
      <c r="G43" s="83">
        <v>2</v>
      </c>
      <c r="H43" s="936"/>
      <c r="I43" s="27" t="s">
        <v>1118</v>
      </c>
      <c r="J43" s="17"/>
      <c r="K43" s="1057"/>
      <c r="L43" s="944"/>
      <c r="M43" s="944"/>
    </row>
    <row r="44" spans="1:13" ht="15" customHeight="1" x14ac:dyDescent="0.25">
      <c r="A44" s="947"/>
      <c r="B44" s="976"/>
      <c r="C44" s="963"/>
      <c r="D44" s="936"/>
      <c r="E44" s="936"/>
      <c r="F44" s="20" t="s">
        <v>2820</v>
      </c>
      <c r="G44" s="83">
        <v>8</v>
      </c>
      <c r="H44" s="936"/>
      <c r="I44" s="27" t="s">
        <v>1118</v>
      </c>
      <c r="J44" s="17"/>
      <c r="K44" s="1057"/>
      <c r="L44" s="944"/>
      <c r="M44" s="944"/>
    </row>
    <row r="45" spans="1:13" ht="15" customHeight="1" x14ac:dyDescent="0.25">
      <c r="A45" s="947"/>
      <c r="B45" s="976"/>
      <c r="C45" s="963"/>
      <c r="D45" s="936"/>
      <c r="E45" s="936"/>
      <c r="F45" s="20" t="s">
        <v>2893</v>
      </c>
      <c r="G45" s="83">
        <v>12</v>
      </c>
      <c r="H45" s="936"/>
      <c r="I45" s="27" t="s">
        <v>1118</v>
      </c>
      <c r="J45" s="17"/>
      <c r="K45" s="1057"/>
      <c r="L45" s="944"/>
      <c r="M45" s="944"/>
    </row>
    <row r="46" spans="1:13" ht="15" customHeight="1" x14ac:dyDescent="0.25">
      <c r="A46" s="947"/>
      <c r="B46" s="976"/>
      <c r="C46" s="963"/>
      <c r="D46" s="936"/>
      <c r="E46" s="936"/>
      <c r="F46" s="22" t="s">
        <v>2894</v>
      </c>
      <c r="G46" s="28">
        <v>4</v>
      </c>
      <c r="H46" s="936"/>
      <c r="I46" s="27" t="s">
        <v>1118</v>
      </c>
      <c r="J46" s="17"/>
      <c r="K46" s="1057"/>
      <c r="L46" s="944"/>
      <c r="M46" s="944"/>
    </row>
    <row r="47" spans="1:13" ht="15" customHeight="1" x14ac:dyDescent="0.25">
      <c r="A47" s="947"/>
      <c r="B47" s="976"/>
      <c r="C47" s="963"/>
      <c r="D47" s="936"/>
      <c r="E47" s="936"/>
      <c r="F47" s="22" t="s">
        <v>2895</v>
      </c>
      <c r="G47" s="28">
        <v>4</v>
      </c>
      <c r="H47" s="936"/>
      <c r="I47" s="27" t="s">
        <v>1118</v>
      </c>
      <c r="J47" s="17"/>
      <c r="K47" s="1057"/>
      <c r="L47" s="944"/>
      <c r="M47" s="944"/>
    </row>
    <row r="48" spans="1:13" ht="15" customHeight="1" x14ac:dyDescent="0.25">
      <c r="A48" s="947"/>
      <c r="B48" s="976"/>
      <c r="C48" s="963"/>
      <c r="D48" s="936"/>
      <c r="E48" s="936"/>
      <c r="F48" s="22" t="s">
        <v>2896</v>
      </c>
      <c r="G48" s="28">
        <v>1</v>
      </c>
      <c r="H48" s="936"/>
      <c r="I48" s="27" t="s">
        <v>1118</v>
      </c>
      <c r="J48" s="17"/>
      <c r="K48" s="1057"/>
      <c r="L48" s="944"/>
      <c r="M48" s="944"/>
    </row>
    <row r="49" spans="1:13" ht="15" customHeight="1" x14ac:dyDescent="0.25">
      <c r="A49" s="947"/>
      <c r="B49" s="976"/>
      <c r="C49" s="963"/>
      <c r="D49" s="936"/>
      <c r="E49" s="936"/>
      <c r="F49" s="22" t="s">
        <v>2896</v>
      </c>
      <c r="G49" s="28">
        <v>1</v>
      </c>
      <c r="H49" s="936"/>
      <c r="I49" s="27" t="s">
        <v>1118</v>
      </c>
      <c r="J49" s="17"/>
      <c r="K49" s="1057"/>
      <c r="L49" s="944"/>
      <c r="M49" s="944"/>
    </row>
    <row r="50" spans="1:13" ht="15" customHeight="1" x14ac:dyDescent="0.25">
      <c r="A50" s="947"/>
      <c r="B50" s="976"/>
      <c r="C50" s="963"/>
      <c r="D50" s="936"/>
      <c r="E50" s="936"/>
      <c r="F50" s="22" t="s">
        <v>2897</v>
      </c>
      <c r="G50" s="28">
        <v>4</v>
      </c>
      <c r="H50" s="936"/>
      <c r="I50" s="27" t="s">
        <v>1118</v>
      </c>
      <c r="J50" s="17"/>
      <c r="K50" s="1057"/>
      <c r="L50" s="944"/>
      <c r="M50" s="944"/>
    </row>
    <row r="51" spans="1:13" ht="15" customHeight="1" x14ac:dyDescent="0.25">
      <c r="A51" s="947"/>
      <c r="B51" s="976"/>
      <c r="C51" s="963"/>
      <c r="D51" s="936"/>
      <c r="E51" s="936"/>
      <c r="F51" s="22" t="s">
        <v>2898</v>
      </c>
      <c r="G51" s="28">
        <v>96</v>
      </c>
      <c r="H51" s="936"/>
      <c r="I51" s="27" t="s">
        <v>1118</v>
      </c>
      <c r="J51" s="17"/>
      <c r="K51" s="1057"/>
      <c r="L51" s="944"/>
      <c r="M51" s="944"/>
    </row>
    <row r="52" spans="1:13" ht="15" customHeight="1" x14ac:dyDescent="0.25">
      <c r="A52" s="947"/>
      <c r="B52" s="976"/>
      <c r="C52" s="963"/>
      <c r="D52" s="936"/>
      <c r="E52" s="936"/>
      <c r="F52" s="22" t="s">
        <v>2820</v>
      </c>
      <c r="G52" s="28">
        <v>96</v>
      </c>
      <c r="H52" s="936"/>
      <c r="I52" s="27" t="s">
        <v>1118</v>
      </c>
      <c r="J52" s="17"/>
      <c r="K52" s="1057"/>
      <c r="L52" s="944"/>
      <c r="M52" s="944"/>
    </row>
    <row r="53" spans="1:13" ht="15" customHeight="1" x14ac:dyDescent="0.25">
      <c r="A53" s="947"/>
      <c r="B53" s="976"/>
      <c r="C53" s="963"/>
      <c r="D53" s="936"/>
      <c r="E53" s="936"/>
      <c r="F53" s="22" t="s">
        <v>2899</v>
      </c>
      <c r="G53" s="28">
        <v>1</v>
      </c>
      <c r="H53" s="936"/>
      <c r="I53" s="27" t="s">
        <v>1118</v>
      </c>
      <c r="J53" s="17"/>
      <c r="K53" s="1057"/>
      <c r="L53" s="944"/>
      <c r="M53" s="944"/>
    </row>
    <row r="54" spans="1:13" ht="15" customHeight="1" x14ac:dyDescent="0.25">
      <c r="A54" s="947"/>
      <c r="B54" s="976"/>
      <c r="C54" s="963"/>
      <c r="D54" s="936"/>
      <c r="E54" s="936"/>
      <c r="F54" s="22" t="s">
        <v>2899</v>
      </c>
      <c r="G54" s="28">
        <v>1</v>
      </c>
      <c r="H54" s="936"/>
      <c r="I54" s="27" t="s">
        <v>1118</v>
      </c>
      <c r="J54" s="17"/>
      <c r="K54" s="1057"/>
      <c r="L54" s="944"/>
      <c r="M54" s="944"/>
    </row>
    <row r="55" spans="1:13" ht="15" customHeight="1" x14ac:dyDescent="0.25">
      <c r="A55" s="947"/>
      <c r="B55" s="976"/>
      <c r="C55" s="963"/>
      <c r="D55" s="936"/>
      <c r="E55" s="936"/>
      <c r="F55" s="22" t="s">
        <v>2900</v>
      </c>
      <c r="G55" s="28">
        <v>1</v>
      </c>
      <c r="H55" s="936"/>
      <c r="I55" s="27" t="s">
        <v>1118</v>
      </c>
      <c r="J55" s="17"/>
      <c r="K55" s="1057"/>
      <c r="L55" s="944"/>
      <c r="M55" s="944"/>
    </row>
    <row r="56" spans="1:13" ht="15" customHeight="1" x14ac:dyDescent="0.25">
      <c r="A56" s="947"/>
      <c r="B56" s="976"/>
      <c r="C56" s="963"/>
      <c r="D56" s="936"/>
      <c r="E56" s="936"/>
      <c r="F56" s="22" t="s">
        <v>2900</v>
      </c>
      <c r="G56" s="28">
        <v>1</v>
      </c>
      <c r="H56" s="936"/>
      <c r="I56" s="27" t="s">
        <v>1118</v>
      </c>
      <c r="J56" s="17"/>
      <c r="K56" s="1057"/>
      <c r="L56" s="944"/>
      <c r="M56" s="944"/>
    </row>
    <row r="57" spans="1:13" ht="15" customHeight="1" x14ac:dyDescent="0.25">
      <c r="A57" s="947"/>
      <c r="B57" s="976"/>
      <c r="C57" s="963"/>
      <c r="D57" s="936"/>
      <c r="E57" s="936"/>
      <c r="F57" s="22" t="s">
        <v>2896</v>
      </c>
      <c r="G57" s="28">
        <v>1</v>
      </c>
      <c r="H57" s="936"/>
      <c r="I57" s="27" t="s">
        <v>1118</v>
      </c>
      <c r="J57" s="17"/>
      <c r="K57" s="1057"/>
      <c r="L57" s="944"/>
      <c r="M57" s="944"/>
    </row>
    <row r="58" spans="1:13" ht="15" customHeight="1" x14ac:dyDescent="0.25">
      <c r="A58" s="947"/>
      <c r="B58" s="976"/>
      <c r="C58" s="963"/>
      <c r="D58" s="936"/>
      <c r="E58" s="936"/>
      <c r="F58" s="22" t="s">
        <v>2896</v>
      </c>
      <c r="G58" s="28">
        <v>1</v>
      </c>
      <c r="H58" s="936"/>
      <c r="I58" s="27" t="s">
        <v>1118</v>
      </c>
      <c r="J58" s="17"/>
      <c r="K58" s="1057"/>
      <c r="L58" s="944"/>
      <c r="M58" s="944"/>
    </row>
    <row r="59" spans="1:13" ht="15" customHeight="1" x14ac:dyDescent="0.25">
      <c r="A59" s="947"/>
      <c r="B59" s="976"/>
      <c r="C59" s="963"/>
      <c r="D59" s="936"/>
      <c r="E59" s="936"/>
      <c r="F59" s="22" t="s">
        <v>2901</v>
      </c>
      <c r="G59" s="28">
        <v>2</v>
      </c>
      <c r="H59" s="936"/>
      <c r="I59" s="27" t="s">
        <v>1118</v>
      </c>
      <c r="J59" s="17"/>
      <c r="K59" s="1057"/>
      <c r="L59" s="944"/>
      <c r="M59" s="944"/>
    </row>
    <row r="60" spans="1:13" ht="15" customHeight="1" x14ac:dyDescent="0.25">
      <c r="A60" s="947"/>
      <c r="B60" s="976"/>
      <c r="C60" s="963"/>
      <c r="D60" s="936"/>
      <c r="E60" s="936"/>
      <c r="F60" s="22" t="s">
        <v>2901</v>
      </c>
      <c r="G60" s="28">
        <v>2</v>
      </c>
      <c r="H60" s="936"/>
      <c r="I60" s="27" t="s">
        <v>1118</v>
      </c>
      <c r="J60" s="17"/>
      <c r="K60" s="1057"/>
      <c r="L60" s="944"/>
      <c r="M60" s="944"/>
    </row>
    <row r="61" spans="1:13" ht="15" customHeight="1" x14ac:dyDescent="0.25">
      <c r="A61" s="947"/>
      <c r="B61" s="976"/>
      <c r="C61" s="963"/>
      <c r="D61" s="936"/>
      <c r="E61" s="936"/>
      <c r="F61" s="22" t="s">
        <v>2902</v>
      </c>
      <c r="G61" s="28">
        <v>2</v>
      </c>
      <c r="H61" s="936"/>
      <c r="I61" s="27" t="s">
        <v>1118</v>
      </c>
      <c r="J61" s="17"/>
      <c r="K61" s="1057"/>
      <c r="L61" s="944"/>
      <c r="M61" s="944"/>
    </row>
    <row r="62" spans="1:13" ht="15" customHeight="1" x14ac:dyDescent="0.25">
      <c r="A62" s="947"/>
      <c r="B62" s="976"/>
      <c r="C62" s="963"/>
      <c r="D62" s="936"/>
      <c r="E62" s="936"/>
      <c r="F62" s="22" t="s">
        <v>2902</v>
      </c>
      <c r="G62" s="28">
        <v>2</v>
      </c>
      <c r="H62" s="936"/>
      <c r="I62" s="27" t="s">
        <v>1118</v>
      </c>
      <c r="J62" s="17"/>
      <c r="K62" s="1057"/>
      <c r="L62" s="944"/>
      <c r="M62" s="944"/>
    </row>
    <row r="63" spans="1:13" ht="15" customHeight="1" x14ac:dyDescent="0.25">
      <c r="A63" s="947"/>
      <c r="B63" s="976"/>
      <c r="C63" s="963"/>
      <c r="D63" s="936"/>
      <c r="E63" s="936"/>
      <c r="F63" s="22" t="s">
        <v>2903</v>
      </c>
      <c r="G63" s="28">
        <v>2</v>
      </c>
      <c r="H63" s="936"/>
      <c r="I63" s="27" t="s">
        <v>1118</v>
      </c>
      <c r="J63" s="17"/>
      <c r="K63" s="1057"/>
      <c r="L63" s="944"/>
      <c r="M63" s="944"/>
    </row>
    <row r="64" spans="1:13" ht="15" customHeight="1" x14ac:dyDescent="0.25">
      <c r="A64" s="947"/>
      <c r="B64" s="976"/>
      <c r="C64" s="963"/>
      <c r="D64" s="936"/>
      <c r="E64" s="936"/>
      <c r="F64" s="22" t="s">
        <v>2904</v>
      </c>
      <c r="G64" s="28">
        <v>2</v>
      </c>
      <c r="H64" s="936"/>
      <c r="I64" s="27" t="s">
        <v>1118</v>
      </c>
      <c r="J64" s="17"/>
      <c r="K64" s="1057"/>
      <c r="L64" s="944"/>
      <c r="M64" s="944"/>
    </row>
    <row r="65" spans="1:13" ht="15" customHeight="1" x14ac:dyDescent="0.25">
      <c r="A65" s="947"/>
      <c r="B65" s="976"/>
      <c r="C65" s="963"/>
      <c r="D65" s="936"/>
      <c r="E65" s="936"/>
      <c r="F65" s="22" t="s">
        <v>2904</v>
      </c>
      <c r="G65" s="28">
        <v>2</v>
      </c>
      <c r="H65" s="936"/>
      <c r="I65" s="27" t="s">
        <v>1118</v>
      </c>
      <c r="J65" s="17"/>
      <c r="K65" s="1057"/>
      <c r="L65" s="944"/>
      <c r="M65" s="944"/>
    </row>
    <row r="66" spans="1:13" ht="15" customHeight="1" x14ac:dyDescent="0.25">
      <c r="A66" s="947"/>
      <c r="B66" s="976"/>
      <c r="C66" s="963"/>
      <c r="D66" s="936"/>
      <c r="E66" s="936"/>
      <c r="F66" s="22" t="s">
        <v>2905</v>
      </c>
      <c r="G66" s="28">
        <v>26</v>
      </c>
      <c r="H66" s="936"/>
      <c r="I66" s="27" t="s">
        <v>1118</v>
      </c>
      <c r="J66" s="17"/>
      <c r="K66" s="1057"/>
      <c r="L66" s="944"/>
      <c r="M66" s="944"/>
    </row>
    <row r="67" spans="1:13" ht="15" customHeight="1" x14ac:dyDescent="0.25">
      <c r="A67" s="947"/>
      <c r="B67" s="976"/>
      <c r="C67" s="963"/>
      <c r="D67" s="936"/>
      <c r="E67" s="936"/>
      <c r="F67" s="22" t="s">
        <v>2820</v>
      </c>
      <c r="G67" s="28">
        <v>26</v>
      </c>
      <c r="H67" s="936"/>
      <c r="I67" s="27" t="s">
        <v>1118</v>
      </c>
      <c r="J67" s="17"/>
      <c r="K67" s="1057"/>
      <c r="L67" s="944"/>
      <c r="M67" s="944"/>
    </row>
    <row r="68" spans="1:13" ht="15" customHeight="1" x14ac:dyDescent="0.25">
      <c r="A68" s="947"/>
      <c r="B68" s="976"/>
      <c r="C68" s="963"/>
      <c r="D68" s="936"/>
      <c r="E68" s="936"/>
      <c r="F68" s="22" t="s">
        <v>2892</v>
      </c>
      <c r="G68" s="28">
        <v>2</v>
      </c>
      <c r="H68" s="936"/>
      <c r="I68" s="27" t="s">
        <v>1118</v>
      </c>
      <c r="J68" s="17"/>
      <c r="K68" s="1057"/>
      <c r="L68" s="944"/>
      <c r="M68" s="944"/>
    </row>
    <row r="69" spans="1:13" ht="15" customHeight="1" x14ac:dyDescent="0.25">
      <c r="A69" s="947"/>
      <c r="B69" s="976"/>
      <c r="C69" s="963"/>
      <c r="D69" s="936"/>
      <c r="E69" s="936"/>
      <c r="F69" s="22" t="s">
        <v>2820</v>
      </c>
      <c r="G69" s="28">
        <v>8</v>
      </c>
      <c r="H69" s="936"/>
      <c r="I69" s="27" t="s">
        <v>1118</v>
      </c>
      <c r="J69" s="17"/>
      <c r="K69" s="1057"/>
      <c r="L69" s="944"/>
      <c r="M69" s="944"/>
    </row>
    <row r="70" spans="1:13" ht="15" customHeight="1" x14ac:dyDescent="0.25">
      <c r="A70" s="947"/>
      <c r="B70" s="976"/>
      <c r="C70" s="963"/>
      <c r="D70" s="936"/>
      <c r="E70" s="936"/>
      <c r="F70" s="22" t="s">
        <v>2893</v>
      </c>
      <c r="G70" s="28">
        <v>12</v>
      </c>
      <c r="H70" s="936"/>
      <c r="I70" s="27" t="s">
        <v>1118</v>
      </c>
      <c r="J70" s="17"/>
      <c r="K70" s="1057"/>
      <c r="L70" s="944"/>
      <c r="M70" s="944"/>
    </row>
    <row r="71" spans="1:13" ht="15" customHeight="1" x14ac:dyDescent="0.25">
      <c r="A71" s="947"/>
      <c r="B71" s="976"/>
      <c r="C71" s="963"/>
      <c r="D71" s="936" t="s">
        <v>164</v>
      </c>
      <c r="E71" s="936" t="s">
        <v>904</v>
      </c>
      <c r="F71" s="24" t="s">
        <v>6644</v>
      </c>
      <c r="G71" s="83">
        <v>3</v>
      </c>
      <c r="H71" s="936" t="s">
        <v>6682</v>
      </c>
      <c r="I71" s="27" t="s">
        <v>22</v>
      </c>
      <c r="J71" s="24"/>
      <c r="K71" s="1145">
        <v>1</v>
      </c>
      <c r="L71" s="944"/>
      <c r="M71" s="944"/>
    </row>
    <row r="72" spans="1:13" s="3" customFormat="1" ht="15" customHeight="1" x14ac:dyDescent="0.25">
      <c r="A72" s="938"/>
      <c r="B72" s="940"/>
      <c r="C72" s="1060"/>
      <c r="D72" s="936"/>
      <c r="E72" s="936"/>
      <c r="F72" s="20" t="s">
        <v>168</v>
      </c>
      <c r="G72" s="83">
        <v>7</v>
      </c>
      <c r="H72" s="936"/>
      <c r="I72" s="29" t="s">
        <v>2906</v>
      </c>
      <c r="J72" s="20"/>
      <c r="K72" s="1145"/>
      <c r="L72" s="942"/>
      <c r="M72" s="942"/>
    </row>
    <row r="73" spans="1:13" ht="11.25" x14ac:dyDescent="0.25">
      <c r="A73" s="937" t="s">
        <v>5218</v>
      </c>
      <c r="B73" s="951" t="s">
        <v>2955</v>
      </c>
      <c r="C73" s="1142" t="s">
        <v>535</v>
      </c>
      <c r="D73" s="1134" t="s">
        <v>169</v>
      </c>
      <c r="E73" s="1134" t="s">
        <v>5206</v>
      </c>
      <c r="F73" s="20" t="s">
        <v>167</v>
      </c>
      <c r="G73" s="83">
        <v>1</v>
      </c>
      <c r="H73" s="1134" t="s">
        <v>6682</v>
      </c>
      <c r="I73" s="27" t="s">
        <v>46</v>
      </c>
      <c r="J73" s="25"/>
      <c r="K73" s="945">
        <v>1</v>
      </c>
      <c r="L73" s="941"/>
      <c r="M73" s="941"/>
    </row>
    <row r="74" spans="1:13" ht="15" customHeight="1" x14ac:dyDescent="0.25">
      <c r="A74" s="947"/>
      <c r="B74" s="961"/>
      <c r="C74" s="1143"/>
      <c r="D74" s="1134"/>
      <c r="E74" s="1134"/>
      <c r="F74" s="20" t="s">
        <v>166</v>
      </c>
      <c r="G74" s="83">
        <v>1</v>
      </c>
      <c r="H74" s="1134"/>
      <c r="I74" s="27" t="s">
        <v>46</v>
      </c>
      <c r="J74" s="25"/>
      <c r="K74" s="945"/>
      <c r="L74" s="944"/>
      <c r="M74" s="944"/>
    </row>
    <row r="75" spans="1:13" ht="15" customHeight="1" x14ac:dyDescent="0.25">
      <c r="A75" s="947"/>
      <c r="B75" s="961"/>
      <c r="C75" s="1143"/>
      <c r="D75" s="936" t="s">
        <v>2864</v>
      </c>
      <c r="E75" s="936" t="s">
        <v>5207</v>
      </c>
      <c r="F75" s="20" t="s">
        <v>601</v>
      </c>
      <c r="G75" s="83">
        <v>1</v>
      </c>
      <c r="H75" s="936" t="s">
        <v>6682</v>
      </c>
      <c r="I75" s="27" t="s">
        <v>46</v>
      </c>
      <c r="J75" s="17"/>
      <c r="K75" s="1057">
        <v>1</v>
      </c>
      <c r="L75" s="944"/>
      <c r="M75" s="944"/>
    </row>
    <row r="76" spans="1:13" ht="15" customHeight="1" x14ac:dyDescent="0.25">
      <c r="A76" s="947"/>
      <c r="B76" s="961"/>
      <c r="C76" s="1143"/>
      <c r="D76" s="936"/>
      <c r="E76" s="936"/>
      <c r="F76" s="20" t="s">
        <v>602</v>
      </c>
      <c r="G76" s="83">
        <v>1</v>
      </c>
      <c r="H76" s="936"/>
      <c r="I76" s="27" t="s">
        <v>46</v>
      </c>
      <c r="J76" s="17"/>
      <c r="K76" s="1057"/>
      <c r="L76" s="944"/>
      <c r="M76" s="944"/>
    </row>
    <row r="77" spans="1:13" ht="15" customHeight="1" x14ac:dyDescent="0.25">
      <c r="A77" s="947"/>
      <c r="B77" s="961"/>
      <c r="C77" s="1143"/>
      <c r="D77" s="936"/>
      <c r="E77" s="936"/>
      <c r="F77" s="20" t="s">
        <v>603</v>
      </c>
      <c r="G77" s="83">
        <v>9</v>
      </c>
      <c r="H77" s="936"/>
      <c r="I77" s="27" t="s">
        <v>46</v>
      </c>
      <c r="J77" s="17"/>
      <c r="K77" s="1057"/>
      <c r="L77" s="944"/>
      <c r="M77" s="944"/>
    </row>
    <row r="78" spans="1:13" ht="15" customHeight="1" x14ac:dyDescent="0.25">
      <c r="A78" s="947"/>
      <c r="B78" s="961"/>
      <c r="C78" s="1143"/>
      <c r="D78" s="936"/>
      <c r="E78" s="936"/>
      <c r="F78" s="20" t="s">
        <v>604</v>
      </c>
      <c r="G78" s="83">
        <v>4</v>
      </c>
      <c r="H78" s="936"/>
      <c r="I78" s="27" t="s">
        <v>46</v>
      </c>
      <c r="J78" s="17"/>
      <c r="K78" s="1057"/>
      <c r="L78" s="944"/>
      <c r="M78" s="944"/>
    </row>
    <row r="79" spans="1:13" ht="15" customHeight="1" x14ac:dyDescent="0.25">
      <c r="A79" s="947"/>
      <c r="B79" s="961"/>
      <c r="C79" s="1143"/>
      <c r="D79" s="936"/>
      <c r="E79" s="936"/>
      <c r="F79" s="20" t="s">
        <v>605</v>
      </c>
      <c r="G79" s="83">
        <v>4</v>
      </c>
      <c r="H79" s="936"/>
      <c r="I79" s="27" t="s">
        <v>46</v>
      </c>
      <c r="J79" s="17"/>
      <c r="K79" s="1057"/>
      <c r="L79" s="944"/>
      <c r="M79" s="944"/>
    </row>
    <row r="80" spans="1:13" ht="15" customHeight="1" x14ac:dyDescent="0.25">
      <c r="A80" s="947"/>
      <c r="B80" s="961"/>
      <c r="C80" s="1143"/>
      <c r="D80" s="936"/>
      <c r="E80" s="936"/>
      <c r="F80" s="20" t="s">
        <v>606</v>
      </c>
      <c r="G80" s="83">
        <v>4</v>
      </c>
      <c r="H80" s="936"/>
      <c r="I80" s="27" t="s">
        <v>46</v>
      </c>
      <c r="J80" s="17"/>
      <c r="K80" s="1057"/>
      <c r="L80" s="944"/>
      <c r="M80" s="944"/>
    </row>
    <row r="81" spans="1:13" ht="15" customHeight="1" x14ac:dyDescent="0.25">
      <c r="A81" s="947"/>
      <c r="B81" s="961"/>
      <c r="C81" s="1143"/>
      <c r="D81" s="936"/>
      <c r="E81" s="936"/>
      <c r="F81" s="20" t="s">
        <v>607</v>
      </c>
      <c r="G81" s="83">
        <v>10</v>
      </c>
      <c r="H81" s="936"/>
      <c r="I81" s="27" t="s">
        <v>46</v>
      </c>
      <c r="J81" s="17"/>
      <c r="K81" s="1057"/>
      <c r="L81" s="944"/>
      <c r="M81" s="944"/>
    </row>
    <row r="82" spans="1:13" ht="15" customHeight="1" x14ac:dyDescent="0.25">
      <c r="A82" s="947"/>
      <c r="B82" s="961"/>
      <c r="C82" s="1143"/>
      <c r="D82" s="936"/>
      <c r="E82" s="936"/>
      <c r="F82" s="20" t="s">
        <v>614</v>
      </c>
      <c r="G82" s="83">
        <v>1</v>
      </c>
      <c r="H82" s="936"/>
      <c r="I82" s="27" t="s">
        <v>46</v>
      </c>
      <c r="J82" s="17"/>
      <c r="K82" s="1057"/>
      <c r="L82" s="944"/>
      <c r="M82" s="944"/>
    </row>
    <row r="83" spans="1:13" ht="15" customHeight="1" x14ac:dyDescent="0.25">
      <c r="A83" s="947"/>
      <c r="B83" s="961"/>
      <c r="C83" s="1143"/>
      <c r="D83" s="936"/>
      <c r="E83" s="936"/>
      <c r="F83" s="20" t="s">
        <v>615</v>
      </c>
      <c r="G83" s="83">
        <v>8</v>
      </c>
      <c r="H83" s="936"/>
      <c r="I83" s="27" t="s">
        <v>46</v>
      </c>
      <c r="J83" s="17"/>
      <c r="K83" s="1057"/>
      <c r="L83" s="944"/>
      <c r="M83" s="944"/>
    </row>
    <row r="84" spans="1:13" ht="15" customHeight="1" x14ac:dyDescent="0.25">
      <c r="A84" s="947"/>
      <c r="B84" s="961"/>
      <c r="C84" s="1143"/>
      <c r="D84" s="936"/>
      <c r="E84" s="936"/>
      <c r="F84" s="20" t="s">
        <v>615</v>
      </c>
      <c r="G84" s="83">
        <v>5</v>
      </c>
      <c r="H84" s="936"/>
      <c r="I84" s="27" t="s">
        <v>46</v>
      </c>
      <c r="J84" s="17"/>
      <c r="K84" s="1057"/>
      <c r="L84" s="944"/>
      <c r="M84" s="944"/>
    </row>
    <row r="85" spans="1:13" ht="15" customHeight="1" x14ac:dyDescent="0.25">
      <c r="A85" s="947"/>
      <c r="B85" s="961"/>
      <c r="C85" s="1143"/>
      <c r="D85" s="936"/>
      <c r="E85" s="936"/>
      <c r="F85" s="20" t="s">
        <v>616</v>
      </c>
      <c r="G85" s="83">
        <v>1</v>
      </c>
      <c r="H85" s="936"/>
      <c r="I85" s="27" t="s">
        <v>46</v>
      </c>
      <c r="J85" s="17"/>
      <c r="K85" s="1057"/>
      <c r="L85" s="944"/>
      <c r="M85" s="944"/>
    </row>
    <row r="86" spans="1:13" ht="15" customHeight="1" x14ac:dyDescent="0.25">
      <c r="A86" s="947"/>
      <c r="B86" s="961"/>
      <c r="C86" s="1143"/>
      <c r="D86" s="936"/>
      <c r="E86" s="936"/>
      <c r="F86" s="20" t="s">
        <v>616</v>
      </c>
      <c r="G86" s="83">
        <v>7</v>
      </c>
      <c r="H86" s="936"/>
      <c r="I86" s="27" t="s">
        <v>46</v>
      </c>
      <c r="J86" s="17"/>
      <c r="K86" s="1057"/>
      <c r="L86" s="944"/>
      <c r="M86" s="944"/>
    </row>
    <row r="87" spans="1:13" ht="15" customHeight="1" x14ac:dyDescent="0.25">
      <c r="A87" s="947"/>
      <c r="B87" s="961"/>
      <c r="C87" s="1143"/>
      <c r="D87" s="936"/>
      <c r="E87" s="936"/>
      <c r="F87" s="20" t="s">
        <v>616</v>
      </c>
      <c r="G87" s="83">
        <v>6</v>
      </c>
      <c r="H87" s="936"/>
      <c r="I87" s="27" t="s">
        <v>46</v>
      </c>
      <c r="J87" s="17"/>
      <c r="K87" s="1057"/>
      <c r="L87" s="944"/>
      <c r="M87" s="944"/>
    </row>
    <row r="88" spans="1:13" ht="15" customHeight="1" x14ac:dyDescent="0.25">
      <c r="A88" s="947"/>
      <c r="B88" s="961"/>
      <c r="C88" s="1143"/>
      <c r="D88" s="936"/>
      <c r="E88" s="936"/>
      <c r="F88" s="20" t="s">
        <v>617</v>
      </c>
      <c r="G88" s="83">
        <v>4</v>
      </c>
      <c r="H88" s="936"/>
      <c r="I88" s="27" t="s">
        <v>46</v>
      </c>
      <c r="J88" s="17"/>
      <c r="K88" s="1057"/>
      <c r="L88" s="944"/>
      <c r="M88" s="944"/>
    </row>
    <row r="89" spans="1:13" ht="15" customHeight="1" x14ac:dyDescent="0.25">
      <c r="A89" s="947"/>
      <c r="B89" s="961"/>
      <c r="C89" s="1143"/>
      <c r="D89" s="936"/>
      <c r="E89" s="936"/>
      <c r="F89" s="20" t="s">
        <v>618</v>
      </c>
      <c r="G89" s="83">
        <v>4</v>
      </c>
      <c r="H89" s="936"/>
      <c r="I89" s="27" t="s">
        <v>46</v>
      </c>
      <c r="J89" s="17"/>
      <c r="K89" s="1057"/>
      <c r="L89" s="944"/>
      <c r="M89" s="944"/>
    </row>
    <row r="90" spans="1:13" ht="15" customHeight="1" x14ac:dyDescent="0.25">
      <c r="A90" s="947"/>
      <c r="B90" s="961"/>
      <c r="C90" s="1143"/>
      <c r="D90" s="936"/>
      <c r="E90" s="936"/>
      <c r="F90" s="20" t="s">
        <v>607</v>
      </c>
      <c r="G90" s="83">
        <v>10</v>
      </c>
      <c r="H90" s="936"/>
      <c r="I90" s="27"/>
      <c r="J90" s="17"/>
      <c r="K90" s="1057"/>
      <c r="L90" s="944"/>
      <c r="M90" s="944"/>
    </row>
    <row r="91" spans="1:13" ht="15" customHeight="1" x14ac:dyDescent="0.25">
      <c r="A91" s="947"/>
      <c r="B91" s="961"/>
      <c r="C91" s="1143"/>
      <c r="D91" s="936" t="s">
        <v>2865</v>
      </c>
      <c r="E91" s="936" t="s">
        <v>5208</v>
      </c>
      <c r="F91" s="20" t="s">
        <v>608</v>
      </c>
      <c r="G91" s="83">
        <v>1</v>
      </c>
      <c r="H91" s="936" t="s">
        <v>6682</v>
      </c>
      <c r="I91" s="27" t="s">
        <v>46</v>
      </c>
      <c r="J91" s="17"/>
      <c r="K91" s="1057">
        <v>1</v>
      </c>
      <c r="L91" s="944"/>
      <c r="M91" s="944"/>
    </row>
    <row r="92" spans="1:13" ht="15" customHeight="1" x14ac:dyDescent="0.25">
      <c r="A92" s="947"/>
      <c r="B92" s="961"/>
      <c r="C92" s="1143"/>
      <c r="D92" s="936"/>
      <c r="E92" s="936"/>
      <c r="F92" s="20" t="s">
        <v>609</v>
      </c>
      <c r="G92" s="83">
        <v>11</v>
      </c>
      <c r="H92" s="936"/>
      <c r="I92" s="27" t="s">
        <v>46</v>
      </c>
      <c r="J92" s="17"/>
      <c r="K92" s="1057"/>
      <c r="L92" s="944"/>
      <c r="M92" s="944"/>
    </row>
    <row r="93" spans="1:13" ht="15" customHeight="1" x14ac:dyDescent="0.25">
      <c r="A93" s="947"/>
      <c r="B93" s="961"/>
      <c r="C93" s="1143"/>
      <c r="D93" s="936"/>
      <c r="E93" s="936"/>
      <c r="F93" s="20" t="s">
        <v>610</v>
      </c>
      <c r="G93" s="83">
        <v>2</v>
      </c>
      <c r="H93" s="936"/>
      <c r="I93" s="27" t="s">
        <v>46</v>
      </c>
      <c r="J93" s="17"/>
      <c r="K93" s="1057"/>
      <c r="L93" s="944"/>
      <c r="M93" s="944"/>
    </row>
    <row r="94" spans="1:13" ht="15" customHeight="1" x14ac:dyDescent="0.25">
      <c r="A94" s="947"/>
      <c r="B94" s="961"/>
      <c r="C94" s="1143"/>
      <c r="D94" s="936"/>
      <c r="E94" s="936"/>
      <c r="F94" s="20" t="s">
        <v>628</v>
      </c>
      <c r="G94" s="83">
        <v>13</v>
      </c>
      <c r="H94" s="936"/>
      <c r="I94" s="27" t="s">
        <v>46</v>
      </c>
      <c r="J94" s="17"/>
      <c r="K94" s="1057"/>
      <c r="L94" s="944"/>
      <c r="M94" s="944"/>
    </row>
    <row r="95" spans="1:13" ht="15" customHeight="1" x14ac:dyDescent="0.25">
      <c r="A95" s="947"/>
      <c r="B95" s="961"/>
      <c r="C95" s="1143"/>
      <c r="D95" s="936"/>
      <c r="E95" s="936"/>
      <c r="F95" s="22" t="s">
        <v>611</v>
      </c>
      <c r="G95" s="28">
        <v>9</v>
      </c>
      <c r="H95" s="936"/>
      <c r="I95" s="27" t="s">
        <v>46</v>
      </c>
      <c r="J95" s="17"/>
      <c r="K95" s="1057"/>
      <c r="L95" s="944"/>
      <c r="M95" s="944"/>
    </row>
    <row r="96" spans="1:13" ht="15" customHeight="1" x14ac:dyDescent="0.25">
      <c r="A96" s="947"/>
      <c r="B96" s="961"/>
      <c r="C96" s="1143"/>
      <c r="D96" s="936"/>
      <c r="E96" s="936"/>
      <c r="F96" s="22" t="s">
        <v>611</v>
      </c>
      <c r="G96" s="28">
        <v>4</v>
      </c>
      <c r="H96" s="936"/>
      <c r="I96" s="27" t="s">
        <v>46</v>
      </c>
      <c r="J96" s="17"/>
      <c r="K96" s="1057"/>
      <c r="L96" s="944"/>
      <c r="M96" s="944"/>
    </row>
    <row r="97" spans="1:13" ht="15" customHeight="1" x14ac:dyDescent="0.25">
      <c r="A97" s="947"/>
      <c r="B97" s="961"/>
      <c r="C97" s="1143"/>
      <c r="D97" s="936"/>
      <c r="E97" s="936"/>
      <c r="F97" s="22" t="s">
        <v>611</v>
      </c>
      <c r="G97" s="28">
        <v>1</v>
      </c>
      <c r="H97" s="936"/>
      <c r="I97" s="27" t="s">
        <v>46</v>
      </c>
      <c r="J97" s="17"/>
      <c r="K97" s="1057"/>
      <c r="L97" s="944"/>
      <c r="M97" s="944"/>
    </row>
    <row r="98" spans="1:13" ht="15" customHeight="1" x14ac:dyDescent="0.25">
      <c r="A98" s="947"/>
      <c r="B98" s="961"/>
      <c r="C98" s="1143"/>
      <c r="D98" s="936"/>
      <c r="E98" s="936"/>
      <c r="F98" s="22" t="s">
        <v>612</v>
      </c>
      <c r="G98" s="28">
        <v>26</v>
      </c>
      <c r="H98" s="936"/>
      <c r="I98" s="27" t="s">
        <v>46</v>
      </c>
      <c r="J98" s="17"/>
      <c r="K98" s="1057"/>
      <c r="L98" s="944"/>
      <c r="M98" s="944"/>
    </row>
    <row r="99" spans="1:13" ht="15" customHeight="1" x14ac:dyDescent="0.25">
      <c r="A99" s="947"/>
      <c r="B99" s="961"/>
      <c r="C99" s="1143"/>
      <c r="D99" s="936"/>
      <c r="E99" s="936"/>
      <c r="F99" s="22" t="s">
        <v>612</v>
      </c>
      <c r="G99" s="28">
        <v>1</v>
      </c>
      <c r="H99" s="936"/>
      <c r="I99" s="27" t="s">
        <v>46</v>
      </c>
      <c r="J99" s="17"/>
      <c r="K99" s="1057"/>
      <c r="L99" s="944"/>
      <c r="M99" s="944"/>
    </row>
    <row r="100" spans="1:13" ht="15" customHeight="1" x14ac:dyDescent="0.25">
      <c r="A100" s="947"/>
      <c r="B100" s="961"/>
      <c r="C100" s="1143"/>
      <c r="D100" s="936"/>
      <c r="E100" s="936"/>
      <c r="F100" s="22" t="s">
        <v>613</v>
      </c>
      <c r="G100" s="28">
        <v>14</v>
      </c>
      <c r="H100" s="936"/>
      <c r="I100" s="27" t="s">
        <v>46</v>
      </c>
      <c r="J100" s="17"/>
      <c r="K100" s="1057"/>
      <c r="L100" s="944"/>
      <c r="M100" s="944"/>
    </row>
    <row r="101" spans="1:13" ht="45" x14ac:dyDescent="0.25">
      <c r="A101" s="938"/>
      <c r="B101" s="952"/>
      <c r="C101" s="1144"/>
      <c r="D101" s="142" t="s">
        <v>164</v>
      </c>
      <c r="E101" s="139" t="s">
        <v>535</v>
      </c>
      <c r="F101" s="20" t="s">
        <v>168</v>
      </c>
      <c r="G101" s="83">
        <v>27</v>
      </c>
      <c r="H101" s="365" t="s">
        <v>6684</v>
      </c>
      <c r="I101" s="29" t="s">
        <v>620</v>
      </c>
      <c r="J101" s="20" t="s">
        <v>619</v>
      </c>
      <c r="K101" s="180">
        <v>1</v>
      </c>
      <c r="L101" s="942"/>
      <c r="M101" s="942"/>
    </row>
    <row r="102" spans="1:13" s="8" customFormat="1" ht="22.5" x14ac:dyDescent="0.25">
      <c r="A102" s="937" t="s">
        <v>5869</v>
      </c>
      <c r="B102" s="970" t="s">
        <v>163</v>
      </c>
      <c r="C102" s="973" t="s">
        <v>535</v>
      </c>
      <c r="D102" s="139" t="s">
        <v>6645</v>
      </c>
      <c r="E102" s="139" t="s">
        <v>535</v>
      </c>
      <c r="F102" s="48" t="s">
        <v>6645</v>
      </c>
      <c r="G102" s="94">
        <v>1</v>
      </c>
      <c r="H102" s="365" t="s">
        <v>6682</v>
      </c>
      <c r="I102" s="32"/>
      <c r="J102" s="51"/>
      <c r="K102" s="939">
        <v>2</v>
      </c>
      <c r="L102" s="941"/>
      <c r="M102" s="941"/>
    </row>
    <row r="103" spans="1:13" s="8" customFormat="1" ht="11.25" x14ac:dyDescent="0.25">
      <c r="A103" s="938"/>
      <c r="B103" s="971"/>
      <c r="C103" s="975"/>
      <c r="D103" s="167" t="s">
        <v>626</v>
      </c>
      <c r="E103" s="167" t="s">
        <v>627</v>
      </c>
      <c r="F103" s="48" t="s">
        <v>626</v>
      </c>
      <c r="G103" s="167">
        <v>1</v>
      </c>
      <c r="H103" s="365" t="s">
        <v>6682</v>
      </c>
      <c r="I103" s="32"/>
      <c r="J103" s="51"/>
      <c r="K103" s="940"/>
      <c r="L103" s="942"/>
      <c r="M103" s="942"/>
    </row>
    <row r="104" spans="1:13" ht="11.25" x14ac:dyDescent="0.25">
      <c r="A104" s="937" t="s">
        <v>5221</v>
      </c>
      <c r="B104" s="939" t="s">
        <v>2955</v>
      </c>
      <c r="C104" s="962" t="s">
        <v>739</v>
      </c>
      <c r="D104" s="936" t="s">
        <v>169</v>
      </c>
      <c r="E104" s="936" t="s">
        <v>5209</v>
      </c>
      <c r="F104" s="20" t="s">
        <v>2849</v>
      </c>
      <c r="G104" s="28">
        <v>1</v>
      </c>
      <c r="H104" s="936" t="s">
        <v>6682</v>
      </c>
      <c r="I104" s="27" t="s">
        <v>46</v>
      </c>
      <c r="J104" s="25"/>
      <c r="K104" s="945">
        <v>1</v>
      </c>
      <c r="L104" s="941"/>
      <c r="M104" s="941"/>
    </row>
    <row r="105" spans="1:13" ht="15" customHeight="1" x14ac:dyDescent="0.25">
      <c r="A105" s="947"/>
      <c r="B105" s="976"/>
      <c r="C105" s="963"/>
      <c r="D105" s="936"/>
      <c r="E105" s="936"/>
      <c r="F105" s="20" t="s">
        <v>2850</v>
      </c>
      <c r="G105" s="28">
        <v>1</v>
      </c>
      <c r="H105" s="936"/>
      <c r="I105" s="27" t="s">
        <v>46</v>
      </c>
      <c r="J105" s="25"/>
      <c r="K105" s="945"/>
      <c r="L105" s="944"/>
      <c r="M105" s="944"/>
    </row>
    <row r="106" spans="1:13" ht="15" customHeight="1" x14ac:dyDescent="0.25">
      <c r="A106" s="947"/>
      <c r="B106" s="976"/>
      <c r="C106" s="963"/>
      <c r="D106" s="936"/>
      <c r="E106" s="936"/>
      <c r="F106" s="20" t="s">
        <v>2851</v>
      </c>
      <c r="G106" s="28">
        <v>1</v>
      </c>
      <c r="H106" s="936"/>
      <c r="I106" s="27" t="s">
        <v>46</v>
      </c>
      <c r="J106" s="25"/>
      <c r="K106" s="945"/>
      <c r="L106" s="944"/>
      <c r="M106" s="944"/>
    </row>
    <row r="107" spans="1:13" ht="15" customHeight="1" x14ac:dyDescent="0.25">
      <c r="A107" s="947"/>
      <c r="B107" s="976"/>
      <c r="C107" s="963"/>
      <c r="D107" s="936" t="s">
        <v>2864</v>
      </c>
      <c r="E107" s="936" t="s">
        <v>5210</v>
      </c>
      <c r="F107" s="20" t="s">
        <v>2772</v>
      </c>
      <c r="G107" s="83">
        <v>1</v>
      </c>
      <c r="H107" s="936" t="s">
        <v>6682</v>
      </c>
      <c r="I107" s="27" t="s">
        <v>46</v>
      </c>
      <c r="J107" s="17"/>
      <c r="K107" s="1057">
        <v>1</v>
      </c>
      <c r="L107" s="944"/>
      <c r="M107" s="944"/>
    </row>
    <row r="108" spans="1:13" ht="15" customHeight="1" x14ac:dyDescent="0.25">
      <c r="A108" s="947"/>
      <c r="B108" s="976"/>
      <c r="C108" s="963"/>
      <c r="D108" s="936"/>
      <c r="E108" s="936"/>
      <c r="F108" s="20" t="s">
        <v>2773</v>
      </c>
      <c r="G108" s="83">
        <v>1</v>
      </c>
      <c r="H108" s="936"/>
      <c r="I108" s="27" t="s">
        <v>46</v>
      </c>
      <c r="J108" s="17"/>
      <c r="K108" s="1057"/>
      <c r="L108" s="944"/>
      <c r="M108" s="944"/>
    </row>
    <row r="109" spans="1:13" ht="15" customHeight="1" x14ac:dyDescent="0.25">
      <c r="A109" s="947"/>
      <c r="B109" s="976"/>
      <c r="C109" s="963"/>
      <c r="D109" s="936"/>
      <c r="E109" s="936"/>
      <c r="F109" s="20" t="s">
        <v>2774</v>
      </c>
      <c r="G109" s="83">
        <v>8</v>
      </c>
      <c r="H109" s="936"/>
      <c r="I109" s="27" t="s">
        <v>46</v>
      </c>
      <c r="J109" s="17"/>
      <c r="K109" s="1057"/>
      <c r="L109" s="944"/>
      <c r="M109" s="944"/>
    </row>
    <row r="110" spans="1:13" ht="15" customHeight="1" x14ac:dyDescent="0.25">
      <c r="A110" s="947"/>
      <c r="B110" s="976"/>
      <c r="C110" s="963"/>
      <c r="D110" s="936"/>
      <c r="E110" s="936"/>
      <c r="F110" s="20" t="s">
        <v>2775</v>
      </c>
      <c r="G110" s="83">
        <v>1</v>
      </c>
      <c r="H110" s="936"/>
      <c r="I110" s="27" t="s">
        <v>46</v>
      </c>
      <c r="J110" s="17"/>
      <c r="K110" s="1057"/>
      <c r="L110" s="944"/>
      <c r="M110" s="944"/>
    </row>
    <row r="111" spans="1:13" ht="15" customHeight="1" x14ac:dyDescent="0.25">
      <c r="A111" s="947"/>
      <c r="B111" s="976"/>
      <c r="C111" s="963"/>
      <c r="D111" s="936"/>
      <c r="E111" s="936"/>
      <c r="F111" s="20" t="s">
        <v>2776</v>
      </c>
      <c r="G111" s="83">
        <v>1</v>
      </c>
      <c r="H111" s="936"/>
      <c r="I111" s="27" t="s">
        <v>46</v>
      </c>
      <c r="J111" s="17"/>
      <c r="K111" s="1057"/>
      <c r="L111" s="944"/>
      <c r="M111" s="944"/>
    </row>
    <row r="112" spans="1:13" ht="15" customHeight="1" x14ac:dyDescent="0.25">
      <c r="A112" s="947"/>
      <c r="B112" s="976"/>
      <c r="C112" s="963"/>
      <c r="D112" s="936"/>
      <c r="E112" s="936"/>
      <c r="F112" s="20" t="s">
        <v>2777</v>
      </c>
      <c r="G112" s="83">
        <v>1</v>
      </c>
      <c r="H112" s="936"/>
      <c r="I112" s="27" t="s">
        <v>46</v>
      </c>
      <c r="J112" s="17"/>
      <c r="K112" s="1057"/>
      <c r="L112" s="944"/>
      <c r="M112" s="944"/>
    </row>
    <row r="113" spans="1:13" ht="15" customHeight="1" x14ac:dyDescent="0.25">
      <c r="A113" s="947"/>
      <c r="B113" s="976"/>
      <c r="C113" s="963"/>
      <c r="D113" s="936"/>
      <c r="E113" s="936"/>
      <c r="F113" s="20" t="s">
        <v>2778</v>
      </c>
      <c r="G113" s="83">
        <v>1</v>
      </c>
      <c r="H113" s="936"/>
      <c r="I113" s="27" t="s">
        <v>46</v>
      </c>
      <c r="J113" s="17"/>
      <c r="K113" s="1057"/>
      <c r="L113" s="944"/>
      <c r="M113" s="944"/>
    </row>
    <row r="114" spans="1:13" ht="15" customHeight="1" x14ac:dyDescent="0.25">
      <c r="A114" s="947"/>
      <c r="B114" s="976"/>
      <c r="C114" s="963"/>
      <c r="D114" s="936"/>
      <c r="E114" s="936"/>
      <c r="F114" s="20" t="s">
        <v>2779</v>
      </c>
      <c r="G114" s="83">
        <v>6</v>
      </c>
      <c r="H114" s="936"/>
      <c r="I114" s="27" t="s">
        <v>46</v>
      </c>
      <c r="J114" s="17"/>
      <c r="K114" s="1057"/>
      <c r="L114" s="944"/>
      <c r="M114" s="944"/>
    </row>
    <row r="115" spans="1:13" ht="15" customHeight="1" x14ac:dyDescent="0.25">
      <c r="A115" s="947"/>
      <c r="B115" s="976"/>
      <c r="C115" s="963"/>
      <c r="D115" s="936"/>
      <c r="E115" s="936"/>
      <c r="F115" s="20" t="s">
        <v>2780</v>
      </c>
      <c r="G115" s="83">
        <v>1</v>
      </c>
      <c r="H115" s="936"/>
      <c r="I115" s="27" t="s">
        <v>46</v>
      </c>
      <c r="J115" s="17"/>
      <c r="K115" s="1057"/>
      <c r="L115" s="944"/>
      <c r="M115" s="944"/>
    </row>
    <row r="116" spans="1:13" ht="15" customHeight="1" x14ac:dyDescent="0.25">
      <c r="A116" s="947"/>
      <c r="B116" s="976"/>
      <c r="C116" s="963"/>
      <c r="D116" s="936"/>
      <c r="E116" s="936"/>
      <c r="F116" s="20" t="s">
        <v>2774</v>
      </c>
      <c r="G116" s="83">
        <v>5</v>
      </c>
      <c r="H116" s="936"/>
      <c r="I116" s="27" t="s">
        <v>46</v>
      </c>
      <c r="J116" s="17"/>
      <c r="K116" s="1057"/>
      <c r="L116" s="944"/>
      <c r="M116" s="944"/>
    </row>
    <row r="117" spans="1:13" ht="15" customHeight="1" x14ac:dyDescent="0.25">
      <c r="A117" s="947"/>
      <c r="B117" s="976"/>
      <c r="C117" s="963"/>
      <c r="D117" s="936"/>
      <c r="E117" s="936"/>
      <c r="F117" s="20" t="s">
        <v>2781</v>
      </c>
      <c r="G117" s="83">
        <v>1</v>
      </c>
      <c r="H117" s="936"/>
      <c r="I117" s="27" t="s">
        <v>46</v>
      </c>
      <c r="J117" s="17"/>
      <c r="K117" s="1057"/>
      <c r="L117" s="944"/>
      <c r="M117" s="944"/>
    </row>
    <row r="118" spans="1:13" ht="15" customHeight="1" x14ac:dyDescent="0.25">
      <c r="A118" s="947"/>
      <c r="B118" s="976"/>
      <c r="C118" s="963"/>
      <c r="D118" s="936"/>
      <c r="E118" s="936"/>
      <c r="F118" s="20" t="s">
        <v>2774</v>
      </c>
      <c r="G118" s="83">
        <v>5</v>
      </c>
      <c r="H118" s="936"/>
      <c r="I118" s="27" t="s">
        <v>46</v>
      </c>
      <c r="J118" s="17"/>
      <c r="K118" s="1057"/>
      <c r="L118" s="944"/>
      <c r="M118" s="944"/>
    </row>
    <row r="119" spans="1:13" ht="15" customHeight="1" x14ac:dyDescent="0.25">
      <c r="A119" s="947"/>
      <c r="B119" s="976"/>
      <c r="C119" s="963"/>
      <c r="D119" s="936"/>
      <c r="E119" s="936"/>
      <c r="F119" s="20" t="s">
        <v>2782</v>
      </c>
      <c r="G119" s="83">
        <v>1</v>
      </c>
      <c r="H119" s="936"/>
      <c r="I119" s="27" t="s">
        <v>46</v>
      </c>
      <c r="J119" s="17"/>
      <c r="K119" s="1057"/>
      <c r="L119" s="944"/>
      <c r="M119" s="944"/>
    </row>
    <row r="120" spans="1:13" ht="15" customHeight="1" x14ac:dyDescent="0.25">
      <c r="A120" s="947"/>
      <c r="B120" s="976"/>
      <c r="C120" s="963"/>
      <c r="D120" s="936"/>
      <c r="E120" s="936"/>
      <c r="F120" s="20" t="s">
        <v>2783</v>
      </c>
      <c r="G120" s="83">
        <v>1</v>
      </c>
      <c r="H120" s="936"/>
      <c r="I120" s="27" t="s">
        <v>46</v>
      </c>
      <c r="J120" s="17"/>
      <c r="K120" s="1057"/>
      <c r="L120" s="944"/>
      <c r="M120" s="944"/>
    </row>
    <row r="121" spans="1:13" ht="15" customHeight="1" x14ac:dyDescent="0.25">
      <c r="A121" s="947"/>
      <c r="B121" s="976"/>
      <c r="C121" s="963"/>
      <c r="D121" s="936"/>
      <c r="E121" s="936"/>
      <c r="F121" s="20" t="s">
        <v>2784</v>
      </c>
      <c r="G121" s="83">
        <v>1</v>
      </c>
      <c r="H121" s="936"/>
      <c r="I121" s="27" t="s">
        <v>46</v>
      </c>
      <c r="J121" s="17"/>
      <c r="K121" s="1057"/>
      <c r="L121" s="944"/>
      <c r="M121" s="944"/>
    </row>
    <row r="122" spans="1:13" ht="15" customHeight="1" x14ac:dyDescent="0.25">
      <c r="A122" s="947"/>
      <c r="B122" s="976"/>
      <c r="C122" s="963"/>
      <c r="D122" s="936"/>
      <c r="E122" s="936"/>
      <c r="F122" s="20" t="s">
        <v>2785</v>
      </c>
      <c r="G122" s="83">
        <v>1</v>
      </c>
      <c r="H122" s="936"/>
      <c r="I122" s="27" t="s">
        <v>46</v>
      </c>
      <c r="J122" s="17"/>
      <c r="K122" s="1057"/>
      <c r="L122" s="944"/>
      <c r="M122" s="944"/>
    </row>
    <row r="123" spans="1:13" ht="15" customHeight="1" x14ac:dyDescent="0.25">
      <c r="A123" s="947"/>
      <c r="B123" s="976"/>
      <c r="C123" s="963"/>
      <c r="D123" s="936"/>
      <c r="E123" s="936"/>
      <c r="F123" s="20" t="s">
        <v>2786</v>
      </c>
      <c r="G123" s="83">
        <v>1</v>
      </c>
      <c r="H123" s="936"/>
      <c r="I123" s="27" t="s">
        <v>46</v>
      </c>
      <c r="J123" s="17"/>
      <c r="K123" s="1057"/>
      <c r="L123" s="944"/>
      <c r="M123" s="944"/>
    </row>
    <row r="124" spans="1:13" ht="15" customHeight="1" x14ac:dyDescent="0.25">
      <c r="A124" s="947"/>
      <c r="B124" s="976"/>
      <c r="C124" s="963"/>
      <c r="D124" s="936"/>
      <c r="E124" s="936"/>
      <c r="F124" s="20" t="s">
        <v>2776</v>
      </c>
      <c r="G124" s="83">
        <v>1</v>
      </c>
      <c r="H124" s="936"/>
      <c r="I124" s="27" t="s">
        <v>46</v>
      </c>
      <c r="J124" s="17"/>
      <c r="K124" s="1057"/>
      <c r="L124" s="944"/>
      <c r="M124" s="944"/>
    </row>
    <row r="125" spans="1:13" ht="15" customHeight="1" x14ac:dyDescent="0.25">
      <c r="A125" s="947"/>
      <c r="B125" s="976"/>
      <c r="C125" s="963"/>
      <c r="D125" s="936"/>
      <c r="E125" s="936"/>
      <c r="F125" s="20" t="s">
        <v>2787</v>
      </c>
      <c r="G125" s="83">
        <v>1</v>
      </c>
      <c r="H125" s="936"/>
      <c r="I125" s="27" t="s">
        <v>46</v>
      </c>
      <c r="J125" s="17"/>
      <c r="K125" s="1057"/>
      <c r="L125" s="944"/>
      <c r="M125" s="944"/>
    </row>
    <row r="126" spans="1:13" ht="15" customHeight="1" x14ac:dyDescent="0.25">
      <c r="A126" s="947"/>
      <c r="B126" s="976"/>
      <c r="C126" s="963"/>
      <c r="D126" s="936"/>
      <c r="E126" s="936"/>
      <c r="F126" s="20" t="s">
        <v>2788</v>
      </c>
      <c r="G126" s="83">
        <v>1</v>
      </c>
      <c r="H126" s="936"/>
      <c r="I126" s="27" t="s">
        <v>46</v>
      </c>
      <c r="J126" s="17"/>
      <c r="K126" s="1057"/>
      <c r="L126" s="944"/>
      <c r="M126" s="944"/>
    </row>
    <row r="127" spans="1:13" ht="15" customHeight="1" x14ac:dyDescent="0.25">
      <c r="A127" s="947"/>
      <c r="B127" s="976"/>
      <c r="C127" s="963"/>
      <c r="D127" s="936"/>
      <c r="E127" s="936"/>
      <c r="F127" s="20" t="s">
        <v>2789</v>
      </c>
      <c r="G127" s="83">
        <v>2</v>
      </c>
      <c r="H127" s="936"/>
      <c r="I127" s="27" t="s">
        <v>46</v>
      </c>
      <c r="J127" s="17"/>
      <c r="K127" s="1057"/>
      <c r="L127" s="944"/>
      <c r="M127" s="944"/>
    </row>
    <row r="128" spans="1:13" ht="15" customHeight="1" x14ac:dyDescent="0.25">
      <c r="A128" s="947"/>
      <c r="B128" s="976"/>
      <c r="C128" s="963"/>
      <c r="D128" s="936"/>
      <c r="E128" s="936"/>
      <c r="F128" s="20" t="s">
        <v>2790</v>
      </c>
      <c r="G128" s="83">
        <v>1</v>
      </c>
      <c r="H128" s="936"/>
      <c r="I128" s="27" t="s">
        <v>46</v>
      </c>
      <c r="J128" s="17"/>
      <c r="K128" s="1057"/>
      <c r="L128" s="944"/>
      <c r="M128" s="944"/>
    </row>
    <row r="129" spans="1:13" ht="15" customHeight="1" x14ac:dyDescent="0.25">
      <c r="A129" s="947"/>
      <c r="B129" s="976"/>
      <c r="C129" s="963"/>
      <c r="D129" s="936"/>
      <c r="E129" s="936"/>
      <c r="F129" s="20" t="s">
        <v>2791</v>
      </c>
      <c r="G129" s="83">
        <v>8</v>
      </c>
      <c r="H129" s="936"/>
      <c r="I129" s="27" t="s">
        <v>46</v>
      </c>
      <c r="J129" s="17"/>
      <c r="K129" s="1057"/>
      <c r="L129" s="944"/>
      <c r="M129" s="944"/>
    </row>
    <row r="130" spans="1:13" ht="15" customHeight="1" x14ac:dyDescent="0.25">
      <c r="A130" s="947"/>
      <c r="B130" s="976"/>
      <c r="C130" s="963"/>
      <c r="D130" s="936"/>
      <c r="E130" s="936"/>
      <c r="F130" s="20" t="s">
        <v>2792</v>
      </c>
      <c r="G130" s="83">
        <v>4</v>
      </c>
      <c r="H130" s="936"/>
      <c r="I130" s="27" t="s">
        <v>46</v>
      </c>
      <c r="J130" s="17"/>
      <c r="K130" s="1057"/>
      <c r="L130" s="944"/>
      <c r="M130" s="944"/>
    </row>
    <row r="131" spans="1:13" ht="15" customHeight="1" x14ac:dyDescent="0.25">
      <c r="A131" s="947"/>
      <c r="B131" s="976"/>
      <c r="C131" s="963"/>
      <c r="D131" s="936"/>
      <c r="E131" s="936"/>
      <c r="F131" s="20" t="s">
        <v>2793</v>
      </c>
      <c r="G131" s="83">
        <v>3</v>
      </c>
      <c r="H131" s="936"/>
      <c r="I131" s="27" t="s">
        <v>46</v>
      </c>
      <c r="J131" s="17"/>
      <c r="K131" s="1057"/>
      <c r="L131" s="944"/>
      <c r="M131" s="944"/>
    </row>
    <row r="132" spans="1:13" ht="15" customHeight="1" x14ac:dyDescent="0.25">
      <c r="A132" s="947"/>
      <c r="B132" s="976"/>
      <c r="C132" s="963"/>
      <c r="D132" s="936"/>
      <c r="E132" s="936"/>
      <c r="F132" s="20" t="s">
        <v>2794</v>
      </c>
      <c r="G132" s="83">
        <v>1</v>
      </c>
      <c r="H132" s="936"/>
      <c r="I132" s="27" t="s">
        <v>46</v>
      </c>
      <c r="J132" s="17"/>
      <c r="K132" s="1057"/>
      <c r="L132" s="944"/>
      <c r="M132" s="944"/>
    </row>
    <row r="133" spans="1:13" ht="15" customHeight="1" x14ac:dyDescent="0.25">
      <c r="A133" s="947"/>
      <c r="B133" s="976"/>
      <c r="C133" s="963"/>
      <c r="D133" s="936"/>
      <c r="E133" s="936"/>
      <c r="F133" s="20" t="s">
        <v>2795</v>
      </c>
      <c r="G133" s="83">
        <v>1</v>
      </c>
      <c r="H133" s="936"/>
      <c r="I133" s="27" t="s">
        <v>46</v>
      </c>
      <c r="J133" s="17"/>
      <c r="K133" s="1057"/>
      <c r="L133" s="944"/>
      <c r="M133" s="944"/>
    </row>
    <row r="134" spans="1:13" ht="15" customHeight="1" x14ac:dyDescent="0.25">
      <c r="A134" s="947"/>
      <c r="B134" s="976"/>
      <c r="C134" s="963"/>
      <c r="D134" s="936"/>
      <c r="E134" s="936"/>
      <c r="F134" s="20" t="s">
        <v>2796</v>
      </c>
      <c r="G134" s="83">
        <v>1</v>
      </c>
      <c r="H134" s="936"/>
      <c r="I134" s="27" t="s">
        <v>46</v>
      </c>
      <c r="J134" s="17"/>
      <c r="K134" s="1057"/>
      <c r="L134" s="944"/>
      <c r="M134" s="944"/>
    </row>
    <row r="135" spans="1:13" ht="15" customHeight="1" x14ac:dyDescent="0.25">
      <c r="A135" s="947"/>
      <c r="B135" s="976"/>
      <c r="C135" s="963"/>
      <c r="D135" s="936"/>
      <c r="E135" s="936"/>
      <c r="F135" s="20" t="s">
        <v>2797</v>
      </c>
      <c r="G135" s="83">
        <v>8</v>
      </c>
      <c r="H135" s="936"/>
      <c r="I135" s="27" t="s">
        <v>46</v>
      </c>
      <c r="J135" s="17"/>
      <c r="K135" s="1057"/>
      <c r="L135" s="944"/>
      <c r="M135" s="944"/>
    </row>
    <row r="136" spans="1:13" ht="15" customHeight="1" x14ac:dyDescent="0.25">
      <c r="A136" s="947"/>
      <c r="B136" s="976"/>
      <c r="C136" s="963"/>
      <c r="D136" s="936"/>
      <c r="E136" s="936"/>
      <c r="F136" s="20" t="s">
        <v>2798</v>
      </c>
      <c r="G136" s="83">
        <v>1</v>
      </c>
      <c r="H136" s="936"/>
      <c r="I136" s="27" t="s">
        <v>46</v>
      </c>
      <c r="J136" s="17"/>
      <c r="K136" s="1057"/>
      <c r="L136" s="944"/>
      <c r="M136" s="944"/>
    </row>
    <row r="137" spans="1:13" ht="15" customHeight="1" x14ac:dyDescent="0.25">
      <c r="A137" s="947"/>
      <c r="B137" s="976"/>
      <c r="C137" s="963"/>
      <c r="D137" s="936"/>
      <c r="E137" s="936"/>
      <c r="F137" s="20" t="s">
        <v>2799</v>
      </c>
      <c r="G137" s="83">
        <v>1</v>
      </c>
      <c r="H137" s="936"/>
      <c r="I137" s="27" t="s">
        <v>46</v>
      </c>
      <c r="J137" s="17"/>
      <c r="K137" s="1057"/>
      <c r="L137" s="944"/>
      <c r="M137" s="944"/>
    </row>
    <row r="138" spans="1:13" ht="15" customHeight="1" x14ac:dyDescent="0.25">
      <c r="A138" s="947"/>
      <c r="B138" s="976"/>
      <c r="C138" s="963"/>
      <c r="D138" s="936"/>
      <c r="E138" s="936"/>
      <c r="F138" s="20" t="s">
        <v>2800</v>
      </c>
      <c r="G138" s="83">
        <v>1</v>
      </c>
      <c r="H138" s="936"/>
      <c r="I138" s="27" t="s">
        <v>46</v>
      </c>
      <c r="J138" s="17"/>
      <c r="K138" s="1057"/>
      <c r="L138" s="944"/>
      <c r="M138" s="944"/>
    </row>
    <row r="139" spans="1:13" ht="15" customHeight="1" x14ac:dyDescent="0.25">
      <c r="A139" s="947"/>
      <c r="B139" s="976"/>
      <c r="C139" s="963"/>
      <c r="D139" s="936"/>
      <c r="E139" s="936"/>
      <c r="F139" s="20" t="s">
        <v>2801</v>
      </c>
      <c r="G139" s="83">
        <v>1</v>
      </c>
      <c r="H139" s="936"/>
      <c r="I139" s="27" t="s">
        <v>46</v>
      </c>
      <c r="J139" s="17"/>
      <c r="K139" s="1057"/>
      <c r="L139" s="944"/>
      <c r="M139" s="944"/>
    </row>
    <row r="140" spans="1:13" ht="15" customHeight="1" x14ac:dyDescent="0.25">
      <c r="A140" s="947"/>
      <c r="B140" s="976"/>
      <c r="C140" s="963"/>
      <c r="D140" s="936"/>
      <c r="E140" s="936"/>
      <c r="F140" s="20" t="s">
        <v>2779</v>
      </c>
      <c r="G140" s="83">
        <v>6</v>
      </c>
      <c r="H140" s="936"/>
      <c r="I140" s="27" t="s">
        <v>46</v>
      </c>
      <c r="J140" s="17"/>
      <c r="K140" s="1057"/>
      <c r="L140" s="944"/>
      <c r="M140" s="944"/>
    </row>
    <row r="141" spans="1:13" ht="15" customHeight="1" x14ac:dyDescent="0.25">
      <c r="A141" s="947"/>
      <c r="B141" s="976"/>
      <c r="C141" s="963"/>
      <c r="D141" s="936"/>
      <c r="E141" s="936"/>
      <c r="F141" s="20" t="s">
        <v>2802</v>
      </c>
      <c r="G141" s="83">
        <v>1</v>
      </c>
      <c r="H141" s="936"/>
      <c r="I141" s="27" t="s">
        <v>46</v>
      </c>
      <c r="J141" s="17"/>
      <c r="K141" s="1057"/>
      <c r="L141" s="944"/>
      <c r="M141" s="944"/>
    </row>
    <row r="142" spans="1:13" ht="15" customHeight="1" x14ac:dyDescent="0.25">
      <c r="A142" s="947"/>
      <c r="B142" s="976"/>
      <c r="C142" s="963"/>
      <c r="D142" s="936"/>
      <c r="E142" s="936"/>
      <c r="F142" s="20" t="s">
        <v>2797</v>
      </c>
      <c r="G142" s="83">
        <v>5</v>
      </c>
      <c r="H142" s="936"/>
      <c r="I142" s="27" t="s">
        <v>46</v>
      </c>
      <c r="J142" s="17"/>
      <c r="K142" s="1057"/>
      <c r="L142" s="944"/>
      <c r="M142" s="944"/>
    </row>
    <row r="143" spans="1:13" ht="15" customHeight="1" x14ac:dyDescent="0.25">
      <c r="A143" s="947"/>
      <c r="B143" s="976"/>
      <c r="C143" s="963"/>
      <c r="D143" s="936"/>
      <c r="E143" s="936"/>
      <c r="F143" s="20" t="s">
        <v>2803</v>
      </c>
      <c r="G143" s="83">
        <v>1</v>
      </c>
      <c r="H143" s="936"/>
      <c r="I143" s="27" t="s">
        <v>46</v>
      </c>
      <c r="J143" s="17"/>
      <c r="K143" s="1057"/>
      <c r="L143" s="944"/>
      <c r="M143" s="944"/>
    </row>
    <row r="144" spans="1:13" ht="15" customHeight="1" x14ac:dyDescent="0.25">
      <c r="A144" s="947"/>
      <c r="B144" s="976"/>
      <c r="C144" s="963"/>
      <c r="D144" s="936"/>
      <c r="E144" s="936"/>
      <c r="F144" s="20" t="s">
        <v>2797</v>
      </c>
      <c r="G144" s="83">
        <v>5</v>
      </c>
      <c r="H144" s="936"/>
      <c r="I144" s="27" t="s">
        <v>46</v>
      </c>
      <c r="J144" s="17"/>
      <c r="K144" s="1057"/>
      <c r="L144" s="944"/>
      <c r="M144" s="944"/>
    </row>
    <row r="145" spans="1:13" ht="15" customHeight="1" x14ac:dyDescent="0.25">
      <c r="A145" s="947"/>
      <c r="B145" s="976"/>
      <c r="C145" s="963"/>
      <c r="D145" s="936"/>
      <c r="E145" s="936"/>
      <c r="F145" s="20" t="s">
        <v>2804</v>
      </c>
      <c r="G145" s="83">
        <v>1</v>
      </c>
      <c r="H145" s="936"/>
      <c r="I145" s="27" t="s">
        <v>46</v>
      </c>
      <c r="J145" s="17"/>
      <c r="K145" s="1057"/>
      <c r="L145" s="944"/>
      <c r="M145" s="944"/>
    </row>
    <row r="146" spans="1:13" ht="15" customHeight="1" x14ac:dyDescent="0.25">
      <c r="A146" s="947"/>
      <c r="B146" s="976"/>
      <c r="C146" s="963"/>
      <c r="D146" s="936"/>
      <c r="E146" s="936"/>
      <c r="F146" s="20" t="s">
        <v>2805</v>
      </c>
      <c r="G146" s="83">
        <v>1</v>
      </c>
      <c r="H146" s="936"/>
      <c r="I146" s="27" t="s">
        <v>46</v>
      </c>
      <c r="J146" s="17"/>
      <c r="K146" s="1057"/>
      <c r="L146" s="944"/>
      <c r="M146" s="944"/>
    </row>
    <row r="147" spans="1:13" ht="15" customHeight="1" x14ac:dyDescent="0.25">
      <c r="A147" s="947"/>
      <c r="B147" s="976"/>
      <c r="C147" s="963"/>
      <c r="D147" s="936"/>
      <c r="E147" s="936"/>
      <c r="F147" s="20" t="s">
        <v>2806</v>
      </c>
      <c r="G147" s="83">
        <v>1</v>
      </c>
      <c r="H147" s="936"/>
      <c r="I147" s="27" t="s">
        <v>46</v>
      </c>
      <c r="J147" s="17"/>
      <c r="K147" s="1057"/>
      <c r="L147" s="944"/>
      <c r="M147" s="944"/>
    </row>
    <row r="148" spans="1:13" ht="15" customHeight="1" x14ac:dyDescent="0.25">
      <c r="A148" s="947"/>
      <c r="B148" s="976"/>
      <c r="C148" s="963"/>
      <c r="D148" s="936"/>
      <c r="E148" s="936"/>
      <c r="F148" s="20" t="s">
        <v>2807</v>
      </c>
      <c r="G148" s="83">
        <v>1</v>
      </c>
      <c r="H148" s="936"/>
      <c r="I148" s="27" t="s">
        <v>46</v>
      </c>
      <c r="J148" s="17"/>
      <c r="K148" s="1057"/>
      <c r="L148" s="944"/>
      <c r="M148" s="944"/>
    </row>
    <row r="149" spans="1:13" ht="15" customHeight="1" x14ac:dyDescent="0.25">
      <c r="A149" s="947"/>
      <c r="B149" s="976"/>
      <c r="C149" s="963"/>
      <c r="D149" s="936"/>
      <c r="E149" s="936"/>
      <c r="F149" s="20" t="s">
        <v>2808</v>
      </c>
      <c r="G149" s="83">
        <v>1</v>
      </c>
      <c r="H149" s="936"/>
      <c r="I149" s="27" t="s">
        <v>46</v>
      </c>
      <c r="J149" s="17"/>
      <c r="K149" s="1057"/>
      <c r="L149" s="944"/>
      <c r="M149" s="944"/>
    </row>
    <row r="150" spans="1:13" ht="15" customHeight="1" x14ac:dyDescent="0.25">
      <c r="A150" s="947"/>
      <c r="B150" s="976"/>
      <c r="C150" s="963"/>
      <c r="D150" s="936"/>
      <c r="E150" s="936"/>
      <c r="F150" s="20" t="s">
        <v>2776</v>
      </c>
      <c r="G150" s="83">
        <v>1</v>
      </c>
      <c r="H150" s="936"/>
      <c r="I150" s="27" t="s">
        <v>46</v>
      </c>
      <c r="J150" s="17"/>
      <c r="K150" s="1057"/>
      <c r="L150" s="944"/>
      <c r="M150" s="944"/>
    </row>
    <row r="151" spans="1:13" ht="15" customHeight="1" x14ac:dyDescent="0.25">
      <c r="A151" s="947"/>
      <c r="B151" s="976"/>
      <c r="C151" s="963"/>
      <c r="D151" s="936"/>
      <c r="E151" s="936"/>
      <c r="F151" s="20" t="s">
        <v>2809</v>
      </c>
      <c r="G151" s="83">
        <v>1</v>
      </c>
      <c r="H151" s="936"/>
      <c r="I151" s="27" t="s">
        <v>46</v>
      </c>
      <c r="J151" s="17"/>
      <c r="K151" s="1057"/>
      <c r="L151" s="944"/>
      <c r="M151" s="944"/>
    </row>
    <row r="152" spans="1:13" ht="15" customHeight="1" x14ac:dyDescent="0.25">
      <c r="A152" s="947"/>
      <c r="B152" s="976"/>
      <c r="C152" s="963"/>
      <c r="D152" s="936"/>
      <c r="E152" s="936"/>
      <c r="F152" s="20" t="s">
        <v>2810</v>
      </c>
      <c r="G152" s="83">
        <v>1</v>
      </c>
      <c r="H152" s="936"/>
      <c r="I152" s="27" t="s">
        <v>46</v>
      </c>
      <c r="J152" s="17"/>
      <c r="K152" s="1057"/>
      <c r="L152" s="944"/>
      <c r="M152" s="944"/>
    </row>
    <row r="153" spans="1:13" ht="15" customHeight="1" x14ac:dyDescent="0.25">
      <c r="A153" s="947"/>
      <c r="B153" s="976"/>
      <c r="C153" s="963"/>
      <c r="D153" s="936" t="s">
        <v>2865</v>
      </c>
      <c r="E153" s="936" t="s">
        <v>5211</v>
      </c>
      <c r="F153" s="20" t="s">
        <v>2811</v>
      </c>
      <c r="G153" s="83">
        <v>1</v>
      </c>
      <c r="H153" s="936" t="s">
        <v>6682</v>
      </c>
      <c r="I153" s="27" t="s">
        <v>46</v>
      </c>
      <c r="J153" s="17"/>
      <c r="K153" s="1057">
        <v>1</v>
      </c>
      <c r="L153" s="944"/>
      <c r="M153" s="944"/>
    </row>
    <row r="154" spans="1:13" ht="15" customHeight="1" x14ac:dyDescent="0.25">
      <c r="A154" s="947"/>
      <c r="B154" s="976"/>
      <c r="C154" s="963"/>
      <c r="D154" s="936"/>
      <c r="E154" s="936"/>
      <c r="F154" s="20" t="s">
        <v>2812</v>
      </c>
      <c r="G154" s="83">
        <v>2</v>
      </c>
      <c r="H154" s="936"/>
      <c r="I154" s="27" t="s">
        <v>46</v>
      </c>
      <c r="J154" s="17"/>
      <c r="K154" s="1057"/>
      <c r="L154" s="944"/>
      <c r="M154" s="944"/>
    </row>
    <row r="155" spans="1:13" ht="15" customHeight="1" x14ac:dyDescent="0.25">
      <c r="A155" s="947"/>
      <c r="B155" s="976"/>
      <c r="C155" s="963"/>
      <c r="D155" s="936"/>
      <c r="E155" s="936"/>
      <c r="F155" s="20" t="s">
        <v>2813</v>
      </c>
      <c r="G155" s="83">
        <v>1</v>
      </c>
      <c r="H155" s="936"/>
      <c r="I155" s="27" t="s">
        <v>46</v>
      </c>
      <c r="J155" s="17"/>
      <c r="K155" s="1057"/>
      <c r="L155" s="944"/>
      <c r="M155" s="944"/>
    </row>
    <row r="156" spans="1:13" ht="15" customHeight="1" x14ac:dyDescent="0.25">
      <c r="A156" s="947"/>
      <c r="B156" s="976"/>
      <c r="C156" s="963"/>
      <c r="D156" s="936"/>
      <c r="E156" s="936"/>
      <c r="F156" s="20" t="s">
        <v>2814</v>
      </c>
      <c r="G156" s="83">
        <v>1</v>
      </c>
      <c r="H156" s="936"/>
      <c r="I156" s="27" t="s">
        <v>46</v>
      </c>
      <c r="J156" s="17"/>
      <c r="K156" s="1057"/>
      <c r="L156" s="944"/>
      <c r="M156" s="944"/>
    </row>
    <row r="157" spans="1:13" ht="15" customHeight="1" x14ac:dyDescent="0.25">
      <c r="A157" s="947"/>
      <c r="B157" s="976"/>
      <c r="C157" s="963"/>
      <c r="D157" s="936"/>
      <c r="E157" s="936"/>
      <c r="F157" s="20" t="s">
        <v>2815</v>
      </c>
      <c r="G157" s="83">
        <v>1</v>
      </c>
      <c r="H157" s="936"/>
      <c r="I157" s="27" t="s">
        <v>46</v>
      </c>
      <c r="J157" s="17"/>
      <c r="K157" s="1057"/>
      <c r="L157" s="944"/>
      <c r="M157" s="944"/>
    </row>
    <row r="158" spans="1:13" ht="15" customHeight="1" x14ac:dyDescent="0.25">
      <c r="A158" s="947"/>
      <c r="B158" s="976"/>
      <c r="C158" s="963"/>
      <c r="D158" s="936"/>
      <c r="E158" s="936"/>
      <c r="F158" s="20" t="s">
        <v>2816</v>
      </c>
      <c r="G158" s="83">
        <v>2</v>
      </c>
      <c r="H158" s="936"/>
      <c r="I158" s="27" t="s">
        <v>46</v>
      </c>
      <c r="J158" s="17"/>
      <c r="K158" s="1057"/>
      <c r="L158" s="944"/>
      <c r="M158" s="944"/>
    </row>
    <row r="159" spans="1:13" ht="15" customHeight="1" x14ac:dyDescent="0.25">
      <c r="A159" s="947"/>
      <c r="B159" s="976"/>
      <c r="C159" s="963"/>
      <c r="D159" s="936"/>
      <c r="E159" s="936"/>
      <c r="F159" s="20" t="s">
        <v>2816</v>
      </c>
      <c r="G159" s="83">
        <v>2</v>
      </c>
      <c r="H159" s="936"/>
      <c r="I159" s="27" t="s">
        <v>46</v>
      </c>
      <c r="J159" s="17"/>
      <c r="K159" s="1057"/>
      <c r="L159" s="944"/>
      <c r="M159" s="944"/>
    </row>
    <row r="160" spans="1:13" ht="15" customHeight="1" x14ac:dyDescent="0.25">
      <c r="A160" s="947"/>
      <c r="B160" s="976"/>
      <c r="C160" s="963"/>
      <c r="D160" s="936"/>
      <c r="E160" s="936"/>
      <c r="F160" s="20" t="s">
        <v>2816</v>
      </c>
      <c r="G160" s="83">
        <v>3</v>
      </c>
      <c r="H160" s="936"/>
      <c r="I160" s="27" t="s">
        <v>46</v>
      </c>
      <c r="J160" s="17"/>
      <c r="K160" s="1057"/>
      <c r="L160" s="944"/>
      <c r="M160" s="944"/>
    </row>
    <row r="161" spans="1:13" ht="15" customHeight="1" x14ac:dyDescent="0.25">
      <c r="A161" s="947"/>
      <c r="B161" s="976"/>
      <c r="C161" s="963"/>
      <c r="D161" s="936"/>
      <c r="E161" s="936"/>
      <c r="F161" s="20" t="s">
        <v>2816</v>
      </c>
      <c r="G161" s="83">
        <v>1</v>
      </c>
      <c r="H161" s="936"/>
      <c r="I161" s="27" t="s">
        <v>46</v>
      </c>
      <c r="J161" s="17"/>
      <c r="K161" s="1057"/>
      <c r="L161" s="944"/>
      <c r="M161" s="944"/>
    </row>
    <row r="162" spans="1:13" ht="15" customHeight="1" x14ac:dyDescent="0.25">
      <c r="A162" s="947"/>
      <c r="B162" s="976"/>
      <c r="C162" s="963"/>
      <c r="D162" s="936"/>
      <c r="E162" s="936"/>
      <c r="F162" s="20" t="s">
        <v>2817</v>
      </c>
      <c r="G162" s="83">
        <v>1</v>
      </c>
      <c r="H162" s="936"/>
      <c r="I162" s="27" t="s">
        <v>46</v>
      </c>
      <c r="J162" s="17"/>
      <c r="K162" s="1057"/>
      <c r="L162" s="944"/>
      <c r="M162" s="944"/>
    </row>
    <row r="163" spans="1:13" ht="15" customHeight="1" x14ac:dyDescent="0.25">
      <c r="A163" s="947"/>
      <c r="B163" s="976"/>
      <c r="C163" s="963"/>
      <c r="D163" s="936"/>
      <c r="E163" s="936"/>
      <c r="F163" s="20" t="s">
        <v>2818</v>
      </c>
      <c r="G163" s="83">
        <v>1</v>
      </c>
      <c r="H163" s="936"/>
      <c r="I163" s="27" t="s">
        <v>46</v>
      </c>
      <c r="J163" s="17"/>
      <c r="K163" s="1057"/>
      <c r="L163" s="944"/>
      <c r="M163" s="944"/>
    </row>
    <row r="164" spans="1:13" ht="15" customHeight="1" x14ac:dyDescent="0.25">
      <c r="A164" s="947"/>
      <c r="B164" s="976"/>
      <c r="C164" s="963"/>
      <c r="D164" s="936"/>
      <c r="E164" s="936"/>
      <c r="F164" s="20" t="s">
        <v>2819</v>
      </c>
      <c r="G164" s="83">
        <v>1</v>
      </c>
      <c r="H164" s="936"/>
      <c r="I164" s="27" t="s">
        <v>46</v>
      </c>
      <c r="J164" s="17"/>
      <c r="K164" s="1057"/>
      <c r="L164" s="944"/>
      <c r="M164" s="944"/>
    </row>
    <row r="165" spans="1:13" ht="15" customHeight="1" x14ac:dyDescent="0.25">
      <c r="A165" s="947"/>
      <c r="B165" s="976"/>
      <c r="C165" s="963"/>
      <c r="D165" s="936"/>
      <c r="E165" s="936"/>
      <c r="F165" s="20" t="s">
        <v>2820</v>
      </c>
      <c r="G165" s="83">
        <v>7</v>
      </c>
      <c r="H165" s="936"/>
      <c r="I165" s="27" t="s">
        <v>46</v>
      </c>
      <c r="J165" s="17"/>
      <c r="K165" s="1057"/>
      <c r="L165" s="944"/>
      <c r="M165" s="944"/>
    </row>
    <row r="166" spans="1:13" ht="15" customHeight="1" x14ac:dyDescent="0.25">
      <c r="A166" s="947"/>
      <c r="B166" s="976"/>
      <c r="C166" s="963"/>
      <c r="D166" s="936"/>
      <c r="E166" s="936"/>
      <c r="F166" s="20" t="s">
        <v>2811</v>
      </c>
      <c r="G166" s="83">
        <v>1</v>
      </c>
      <c r="H166" s="936"/>
      <c r="I166" s="27" t="s">
        <v>46</v>
      </c>
      <c r="J166" s="17"/>
      <c r="K166" s="1057"/>
      <c r="L166" s="944"/>
      <c r="M166" s="944"/>
    </row>
    <row r="167" spans="1:13" ht="15" customHeight="1" x14ac:dyDescent="0.25">
      <c r="A167" s="947"/>
      <c r="B167" s="976"/>
      <c r="C167" s="963"/>
      <c r="D167" s="936"/>
      <c r="E167" s="936"/>
      <c r="F167" s="20" t="s">
        <v>2821</v>
      </c>
      <c r="G167" s="83">
        <v>1</v>
      </c>
      <c r="H167" s="936"/>
      <c r="I167" s="27" t="s">
        <v>46</v>
      </c>
      <c r="J167" s="17"/>
      <c r="K167" s="1057"/>
      <c r="L167" s="944"/>
      <c r="M167" s="944"/>
    </row>
    <row r="168" spans="1:13" ht="15" customHeight="1" x14ac:dyDescent="0.25">
      <c r="A168" s="947"/>
      <c r="B168" s="976"/>
      <c r="C168" s="963"/>
      <c r="D168" s="936"/>
      <c r="E168" s="936"/>
      <c r="F168" s="20" t="s">
        <v>2822</v>
      </c>
      <c r="G168" s="83">
        <v>1</v>
      </c>
      <c r="H168" s="936"/>
      <c r="I168" s="27" t="s">
        <v>46</v>
      </c>
      <c r="J168" s="17"/>
      <c r="K168" s="1057"/>
      <c r="L168" s="944"/>
      <c r="M168" s="944"/>
    </row>
    <row r="169" spans="1:13" ht="15" customHeight="1" x14ac:dyDescent="0.25">
      <c r="A169" s="947"/>
      <c r="B169" s="976"/>
      <c r="C169" s="963"/>
      <c r="D169" s="936"/>
      <c r="E169" s="936"/>
      <c r="F169" s="20" t="s">
        <v>2823</v>
      </c>
      <c r="G169" s="83">
        <v>14</v>
      </c>
      <c r="H169" s="936"/>
      <c r="I169" s="27" t="s">
        <v>46</v>
      </c>
      <c r="J169" s="17"/>
      <c r="K169" s="1057"/>
      <c r="L169" s="944"/>
      <c r="M169" s="944"/>
    </row>
    <row r="170" spans="1:13" ht="15" customHeight="1" x14ac:dyDescent="0.25">
      <c r="A170" s="947"/>
      <c r="B170" s="976"/>
      <c r="C170" s="963"/>
      <c r="D170" s="936"/>
      <c r="E170" s="936"/>
      <c r="F170" s="20" t="s">
        <v>2820</v>
      </c>
      <c r="G170" s="83">
        <v>14</v>
      </c>
      <c r="H170" s="936"/>
      <c r="I170" s="27" t="s">
        <v>46</v>
      </c>
      <c r="J170" s="17"/>
      <c r="K170" s="1057"/>
      <c r="L170" s="944"/>
      <c r="M170" s="944"/>
    </row>
    <row r="171" spans="1:13" ht="15" customHeight="1" x14ac:dyDescent="0.25">
      <c r="A171" s="947"/>
      <c r="B171" s="976"/>
      <c r="C171" s="963"/>
      <c r="D171" s="936"/>
      <c r="E171" s="936"/>
      <c r="F171" s="20" t="s">
        <v>2824</v>
      </c>
      <c r="G171" s="83">
        <v>1</v>
      </c>
      <c r="H171" s="936"/>
      <c r="I171" s="27" t="s">
        <v>46</v>
      </c>
      <c r="J171" s="17"/>
      <c r="K171" s="1057"/>
      <c r="L171" s="944"/>
      <c r="M171" s="944"/>
    </row>
    <row r="172" spans="1:13" ht="15" customHeight="1" x14ac:dyDescent="0.25">
      <c r="A172" s="947"/>
      <c r="B172" s="976"/>
      <c r="C172" s="963"/>
      <c r="D172" s="936"/>
      <c r="E172" s="936"/>
      <c r="F172" s="20" t="s">
        <v>2825</v>
      </c>
      <c r="G172" s="83">
        <v>1</v>
      </c>
      <c r="H172" s="936"/>
      <c r="I172" s="27" t="s">
        <v>46</v>
      </c>
      <c r="J172" s="17"/>
      <c r="K172" s="1057"/>
      <c r="L172" s="944"/>
      <c r="M172" s="944"/>
    </row>
    <row r="173" spans="1:13" ht="15" customHeight="1" x14ac:dyDescent="0.25">
      <c r="A173" s="947"/>
      <c r="B173" s="976"/>
      <c r="C173" s="963"/>
      <c r="D173" s="936"/>
      <c r="E173" s="936"/>
      <c r="F173" s="20" t="s">
        <v>2826</v>
      </c>
      <c r="G173" s="83">
        <v>1</v>
      </c>
      <c r="H173" s="936"/>
      <c r="I173" s="27" t="s">
        <v>46</v>
      </c>
      <c r="J173" s="17"/>
      <c r="K173" s="1057"/>
      <c r="L173" s="944"/>
      <c r="M173" s="944"/>
    </row>
    <row r="174" spans="1:13" ht="15" customHeight="1" x14ac:dyDescent="0.25">
      <c r="A174" s="947"/>
      <c r="B174" s="976"/>
      <c r="C174" s="963"/>
      <c r="D174" s="936"/>
      <c r="E174" s="936"/>
      <c r="F174" s="20" t="s">
        <v>2826</v>
      </c>
      <c r="G174" s="83">
        <v>1</v>
      </c>
      <c r="H174" s="936"/>
      <c r="I174" s="27" t="s">
        <v>46</v>
      </c>
      <c r="J174" s="17"/>
      <c r="K174" s="1057"/>
      <c r="L174" s="944"/>
      <c r="M174" s="944"/>
    </row>
    <row r="175" spans="1:13" ht="15" customHeight="1" x14ac:dyDescent="0.25">
      <c r="A175" s="947"/>
      <c r="B175" s="976"/>
      <c r="C175" s="963"/>
      <c r="D175" s="936"/>
      <c r="E175" s="936"/>
      <c r="F175" s="20" t="s">
        <v>2827</v>
      </c>
      <c r="G175" s="83">
        <v>1</v>
      </c>
      <c r="H175" s="936"/>
      <c r="I175" s="27" t="s">
        <v>46</v>
      </c>
      <c r="J175" s="17"/>
      <c r="K175" s="1057"/>
      <c r="L175" s="944"/>
      <c r="M175" s="944"/>
    </row>
    <row r="176" spans="1:13" ht="15" customHeight="1" x14ac:dyDescent="0.25">
      <c r="A176" s="947"/>
      <c r="B176" s="976"/>
      <c r="C176" s="963"/>
      <c r="D176" s="936"/>
      <c r="E176" s="936"/>
      <c r="F176" s="20" t="s">
        <v>2828</v>
      </c>
      <c r="G176" s="83">
        <v>1</v>
      </c>
      <c r="H176" s="936"/>
      <c r="I176" s="27" t="s">
        <v>46</v>
      </c>
      <c r="J176" s="17"/>
      <c r="K176" s="1057"/>
      <c r="L176" s="944"/>
      <c r="M176" s="944"/>
    </row>
    <row r="177" spans="1:13" ht="15" customHeight="1" x14ac:dyDescent="0.25">
      <c r="A177" s="947"/>
      <c r="B177" s="976"/>
      <c r="C177" s="963"/>
      <c r="D177" s="936"/>
      <c r="E177" s="936"/>
      <c r="F177" s="20" t="s">
        <v>2829</v>
      </c>
      <c r="G177" s="83">
        <v>1</v>
      </c>
      <c r="H177" s="936"/>
      <c r="I177" s="27" t="s">
        <v>46</v>
      </c>
      <c r="J177" s="17"/>
      <c r="K177" s="1057"/>
      <c r="L177" s="944"/>
      <c r="M177" s="944"/>
    </row>
    <row r="178" spans="1:13" ht="15" customHeight="1" x14ac:dyDescent="0.25">
      <c r="A178" s="947"/>
      <c r="B178" s="976"/>
      <c r="C178" s="963"/>
      <c r="D178" s="936"/>
      <c r="E178" s="936"/>
      <c r="F178" s="20" t="s">
        <v>2830</v>
      </c>
      <c r="G178" s="83">
        <v>2</v>
      </c>
      <c r="H178" s="936"/>
      <c r="I178" s="27" t="s">
        <v>46</v>
      </c>
      <c r="J178" s="17"/>
      <c r="K178" s="1057"/>
      <c r="L178" s="944"/>
      <c r="M178" s="944"/>
    </row>
    <row r="179" spans="1:13" ht="15" customHeight="1" x14ac:dyDescent="0.25">
      <c r="A179" s="947"/>
      <c r="B179" s="976"/>
      <c r="C179" s="963"/>
      <c r="D179" s="936"/>
      <c r="E179" s="936"/>
      <c r="F179" s="20" t="s">
        <v>2821</v>
      </c>
      <c r="G179" s="83">
        <v>1</v>
      </c>
      <c r="H179" s="936"/>
      <c r="I179" s="27" t="s">
        <v>46</v>
      </c>
      <c r="J179" s="17"/>
      <c r="K179" s="1057"/>
      <c r="L179" s="944"/>
      <c r="M179" s="944"/>
    </row>
    <row r="180" spans="1:13" ht="15" customHeight="1" x14ac:dyDescent="0.25">
      <c r="A180" s="947"/>
      <c r="B180" s="976"/>
      <c r="C180" s="963"/>
      <c r="D180" s="936"/>
      <c r="E180" s="936"/>
      <c r="F180" s="20" t="s">
        <v>2831</v>
      </c>
      <c r="G180" s="83">
        <v>19</v>
      </c>
      <c r="H180" s="936"/>
      <c r="I180" s="27" t="s">
        <v>46</v>
      </c>
      <c r="J180" s="17"/>
      <c r="K180" s="1057"/>
      <c r="L180" s="944"/>
      <c r="M180" s="944"/>
    </row>
    <row r="181" spans="1:13" ht="15" customHeight="1" x14ac:dyDescent="0.25">
      <c r="A181" s="947"/>
      <c r="B181" s="976"/>
      <c r="C181" s="963"/>
      <c r="D181" s="936"/>
      <c r="E181" s="936"/>
      <c r="F181" s="20" t="s">
        <v>2820</v>
      </c>
      <c r="G181" s="83">
        <v>19</v>
      </c>
      <c r="H181" s="936"/>
      <c r="I181" s="27" t="s">
        <v>46</v>
      </c>
      <c r="J181" s="17"/>
      <c r="K181" s="1057"/>
      <c r="L181" s="944"/>
      <c r="M181" s="944"/>
    </row>
    <row r="182" spans="1:13" ht="15" customHeight="1" x14ac:dyDescent="0.25">
      <c r="A182" s="947"/>
      <c r="B182" s="976"/>
      <c r="C182" s="963"/>
      <c r="D182" s="936"/>
      <c r="E182" s="936"/>
      <c r="F182" s="20" t="s">
        <v>2832</v>
      </c>
      <c r="G182" s="83">
        <v>2</v>
      </c>
      <c r="H182" s="936"/>
      <c r="I182" s="27" t="s">
        <v>46</v>
      </c>
      <c r="J182" s="17"/>
      <c r="K182" s="1057"/>
      <c r="L182" s="944"/>
      <c r="M182" s="944"/>
    </row>
    <row r="183" spans="1:13" ht="15" customHeight="1" x14ac:dyDescent="0.25">
      <c r="A183" s="947"/>
      <c r="B183" s="976"/>
      <c r="C183" s="963"/>
      <c r="D183" s="936"/>
      <c r="E183" s="936"/>
      <c r="F183" s="20" t="s">
        <v>2833</v>
      </c>
      <c r="G183" s="83">
        <v>1</v>
      </c>
      <c r="H183" s="936"/>
      <c r="I183" s="27" t="s">
        <v>46</v>
      </c>
      <c r="J183" s="17"/>
      <c r="K183" s="1057"/>
      <c r="L183" s="944"/>
      <c r="M183" s="944"/>
    </row>
    <row r="184" spans="1:13" ht="15" customHeight="1" x14ac:dyDescent="0.25">
      <c r="A184" s="947"/>
      <c r="B184" s="976"/>
      <c r="C184" s="963"/>
      <c r="D184" s="936"/>
      <c r="E184" s="936"/>
      <c r="F184" s="20" t="s">
        <v>2834</v>
      </c>
      <c r="G184" s="83">
        <v>1</v>
      </c>
      <c r="H184" s="936"/>
      <c r="I184" s="27" t="s">
        <v>46</v>
      </c>
      <c r="J184" s="17"/>
      <c r="K184" s="1057"/>
      <c r="L184" s="944"/>
      <c r="M184" s="944"/>
    </row>
    <row r="185" spans="1:13" ht="15" customHeight="1" x14ac:dyDescent="0.25">
      <c r="A185" s="947"/>
      <c r="B185" s="976"/>
      <c r="C185" s="963"/>
      <c r="D185" s="936"/>
      <c r="E185" s="936"/>
      <c r="F185" s="20" t="s">
        <v>2829</v>
      </c>
      <c r="G185" s="83">
        <v>1</v>
      </c>
      <c r="H185" s="936"/>
      <c r="I185" s="27" t="s">
        <v>46</v>
      </c>
      <c r="J185" s="17"/>
      <c r="K185" s="1057"/>
      <c r="L185" s="944"/>
      <c r="M185" s="944"/>
    </row>
    <row r="186" spans="1:13" ht="15" customHeight="1" x14ac:dyDescent="0.25">
      <c r="A186" s="947"/>
      <c r="B186" s="976"/>
      <c r="C186" s="963"/>
      <c r="D186" s="936"/>
      <c r="E186" s="936"/>
      <c r="F186" s="20" t="s">
        <v>2835</v>
      </c>
      <c r="G186" s="83">
        <v>1</v>
      </c>
      <c r="H186" s="936"/>
      <c r="I186" s="27" t="s">
        <v>46</v>
      </c>
      <c r="J186" s="17"/>
      <c r="K186" s="1057"/>
      <c r="L186" s="944"/>
      <c r="M186" s="944"/>
    </row>
    <row r="187" spans="1:13" ht="15" customHeight="1" x14ac:dyDescent="0.25">
      <c r="A187" s="947"/>
      <c r="B187" s="976"/>
      <c r="C187" s="963"/>
      <c r="D187" s="936"/>
      <c r="E187" s="936"/>
      <c r="F187" s="20" t="s">
        <v>2836</v>
      </c>
      <c r="G187" s="83">
        <v>1</v>
      </c>
      <c r="H187" s="936"/>
      <c r="I187" s="27" t="s">
        <v>46</v>
      </c>
      <c r="J187" s="17"/>
      <c r="K187" s="1057"/>
      <c r="L187" s="944"/>
      <c r="M187" s="944"/>
    </row>
    <row r="188" spans="1:13" ht="15" customHeight="1" x14ac:dyDescent="0.25">
      <c r="A188" s="947"/>
      <c r="B188" s="976"/>
      <c r="C188" s="963"/>
      <c r="D188" s="936"/>
      <c r="E188" s="936"/>
      <c r="F188" s="22" t="s">
        <v>611</v>
      </c>
      <c r="G188" s="28">
        <v>2</v>
      </c>
      <c r="H188" s="936"/>
      <c r="I188" s="27" t="s">
        <v>46</v>
      </c>
      <c r="J188" s="17"/>
      <c r="K188" s="1057"/>
      <c r="L188" s="944"/>
      <c r="M188" s="944"/>
    </row>
    <row r="189" spans="1:13" ht="15" customHeight="1" x14ac:dyDescent="0.25">
      <c r="A189" s="947"/>
      <c r="B189" s="976"/>
      <c r="C189" s="963"/>
      <c r="D189" s="936"/>
      <c r="E189" s="936"/>
      <c r="F189" s="22" t="s">
        <v>2837</v>
      </c>
      <c r="G189" s="28">
        <v>2</v>
      </c>
      <c r="H189" s="936"/>
      <c r="I189" s="27" t="s">
        <v>46</v>
      </c>
      <c r="J189" s="17"/>
      <c r="K189" s="1057"/>
      <c r="L189" s="944"/>
      <c r="M189" s="944"/>
    </row>
    <row r="190" spans="1:13" ht="15" customHeight="1" x14ac:dyDescent="0.25">
      <c r="A190" s="947"/>
      <c r="B190" s="976"/>
      <c r="C190" s="963"/>
      <c r="D190" s="936"/>
      <c r="E190" s="936"/>
      <c r="F190" s="22" t="s">
        <v>611</v>
      </c>
      <c r="G190" s="28">
        <v>1</v>
      </c>
      <c r="H190" s="936"/>
      <c r="I190" s="27" t="s">
        <v>46</v>
      </c>
      <c r="J190" s="17"/>
      <c r="K190" s="1057"/>
      <c r="L190" s="944"/>
      <c r="M190" s="944"/>
    </row>
    <row r="191" spans="1:13" ht="15" customHeight="1" x14ac:dyDescent="0.25">
      <c r="A191" s="947"/>
      <c r="B191" s="976"/>
      <c r="C191" s="963"/>
      <c r="D191" s="936"/>
      <c r="E191" s="936"/>
      <c r="F191" s="22" t="s">
        <v>2838</v>
      </c>
      <c r="G191" s="28">
        <v>1</v>
      </c>
      <c r="H191" s="936"/>
      <c r="I191" s="27" t="s">
        <v>46</v>
      </c>
      <c r="J191" s="17"/>
      <c r="K191" s="1057"/>
      <c r="L191" s="944"/>
      <c r="M191" s="944"/>
    </row>
    <row r="192" spans="1:13" ht="15" customHeight="1" x14ac:dyDescent="0.25">
      <c r="A192" s="947"/>
      <c r="B192" s="976"/>
      <c r="C192" s="963"/>
      <c r="D192" s="936"/>
      <c r="E192" s="936"/>
      <c r="F192" s="22" t="s">
        <v>2839</v>
      </c>
      <c r="G192" s="28">
        <v>8</v>
      </c>
      <c r="H192" s="936"/>
      <c r="I192" s="27" t="s">
        <v>46</v>
      </c>
      <c r="J192" s="17"/>
      <c r="K192" s="1057"/>
      <c r="L192" s="944"/>
      <c r="M192" s="944"/>
    </row>
    <row r="193" spans="1:13" ht="15" customHeight="1" x14ac:dyDescent="0.25">
      <c r="A193" s="947"/>
      <c r="B193" s="976"/>
      <c r="C193" s="963"/>
      <c r="D193" s="936"/>
      <c r="E193" s="936"/>
      <c r="F193" s="22" t="s">
        <v>611</v>
      </c>
      <c r="G193" s="28">
        <v>1</v>
      </c>
      <c r="H193" s="936"/>
      <c r="I193" s="27" t="s">
        <v>46</v>
      </c>
      <c r="J193" s="17"/>
      <c r="K193" s="1057"/>
      <c r="L193" s="944"/>
      <c r="M193" s="944"/>
    </row>
    <row r="194" spans="1:13" ht="15" customHeight="1" x14ac:dyDescent="0.25">
      <c r="A194" s="947"/>
      <c r="B194" s="976"/>
      <c r="C194" s="963"/>
      <c r="D194" s="936"/>
      <c r="E194" s="936"/>
      <c r="F194" s="22" t="s">
        <v>2837</v>
      </c>
      <c r="G194" s="28">
        <v>2</v>
      </c>
      <c r="H194" s="936"/>
      <c r="I194" s="27" t="s">
        <v>46</v>
      </c>
      <c r="J194" s="17"/>
      <c r="K194" s="1057"/>
      <c r="L194" s="944"/>
      <c r="M194" s="944"/>
    </row>
    <row r="195" spans="1:13" ht="15" customHeight="1" x14ac:dyDescent="0.25">
      <c r="A195" s="947"/>
      <c r="B195" s="976"/>
      <c r="C195" s="963"/>
      <c r="D195" s="936"/>
      <c r="E195" s="936"/>
      <c r="F195" s="22" t="s">
        <v>2813</v>
      </c>
      <c r="G195" s="28">
        <v>1</v>
      </c>
      <c r="H195" s="936"/>
      <c r="I195" s="27" t="s">
        <v>46</v>
      </c>
      <c r="J195" s="17"/>
      <c r="K195" s="1057"/>
      <c r="L195" s="944"/>
      <c r="M195" s="944"/>
    </row>
    <row r="196" spans="1:13" ht="15" customHeight="1" x14ac:dyDescent="0.25">
      <c r="A196" s="947"/>
      <c r="B196" s="976"/>
      <c r="C196" s="963"/>
      <c r="D196" s="936"/>
      <c r="E196" s="936"/>
      <c r="F196" s="22" t="s">
        <v>2840</v>
      </c>
      <c r="G196" s="28">
        <v>1</v>
      </c>
      <c r="H196" s="936"/>
      <c r="I196" s="27" t="s">
        <v>46</v>
      </c>
      <c r="J196" s="17"/>
      <c r="K196" s="1057"/>
      <c r="L196" s="944"/>
      <c r="M196" s="944"/>
    </row>
    <row r="197" spans="1:13" ht="15" customHeight="1" x14ac:dyDescent="0.25">
      <c r="A197" s="947"/>
      <c r="B197" s="976"/>
      <c r="C197" s="963"/>
      <c r="D197" s="936"/>
      <c r="E197" s="936"/>
      <c r="F197" s="22" t="s">
        <v>2841</v>
      </c>
      <c r="G197" s="28">
        <v>1</v>
      </c>
      <c r="H197" s="936"/>
      <c r="I197" s="27" t="s">
        <v>46</v>
      </c>
      <c r="J197" s="17"/>
      <c r="K197" s="1057"/>
      <c r="L197" s="944"/>
      <c r="M197" s="944"/>
    </row>
    <row r="198" spans="1:13" ht="15" customHeight="1" x14ac:dyDescent="0.25">
      <c r="A198" s="947"/>
      <c r="B198" s="976"/>
      <c r="C198" s="963"/>
      <c r="D198" s="936"/>
      <c r="E198" s="936"/>
      <c r="F198" s="22" t="s">
        <v>611</v>
      </c>
      <c r="G198" s="28">
        <v>1</v>
      </c>
      <c r="H198" s="936"/>
      <c r="I198" s="27" t="s">
        <v>46</v>
      </c>
      <c r="J198" s="17"/>
      <c r="K198" s="1057"/>
      <c r="L198" s="944"/>
      <c r="M198" s="944"/>
    </row>
    <row r="199" spans="1:13" ht="15" customHeight="1" x14ac:dyDescent="0.25">
      <c r="A199" s="947"/>
      <c r="B199" s="976"/>
      <c r="C199" s="963"/>
      <c r="D199" s="936"/>
      <c r="E199" s="936"/>
      <c r="F199" s="22" t="s">
        <v>2842</v>
      </c>
      <c r="G199" s="28">
        <v>1</v>
      </c>
      <c r="H199" s="936"/>
      <c r="I199" s="27" t="s">
        <v>46</v>
      </c>
      <c r="J199" s="17"/>
      <c r="K199" s="1057"/>
      <c r="L199" s="944"/>
      <c r="M199" s="944"/>
    </row>
    <row r="200" spans="1:13" ht="15" customHeight="1" x14ac:dyDescent="0.25">
      <c r="A200" s="947"/>
      <c r="B200" s="976"/>
      <c r="C200" s="963"/>
      <c r="D200" s="936"/>
      <c r="E200" s="936"/>
      <c r="F200" s="22" t="s">
        <v>2843</v>
      </c>
      <c r="G200" s="28">
        <v>1</v>
      </c>
      <c r="H200" s="936"/>
      <c r="I200" s="27" t="s">
        <v>46</v>
      </c>
      <c r="J200" s="17"/>
      <c r="K200" s="1057"/>
      <c r="L200" s="944"/>
      <c r="M200" s="944"/>
    </row>
    <row r="201" spans="1:13" ht="15" customHeight="1" x14ac:dyDescent="0.25">
      <c r="A201" s="947"/>
      <c r="B201" s="976"/>
      <c r="C201" s="963"/>
      <c r="D201" s="936"/>
      <c r="E201" s="936"/>
      <c r="F201" s="22" t="s">
        <v>2820</v>
      </c>
      <c r="G201" s="28">
        <v>7</v>
      </c>
      <c r="H201" s="936"/>
      <c r="I201" s="27" t="s">
        <v>46</v>
      </c>
      <c r="J201" s="17"/>
      <c r="K201" s="1057"/>
      <c r="L201" s="944"/>
      <c r="M201" s="944"/>
    </row>
    <row r="202" spans="1:13" ht="15" customHeight="1" x14ac:dyDescent="0.25">
      <c r="A202" s="947"/>
      <c r="B202" s="976"/>
      <c r="C202" s="963"/>
      <c r="D202" s="936"/>
      <c r="E202" s="936"/>
      <c r="F202" s="22" t="s">
        <v>2844</v>
      </c>
      <c r="G202" s="28">
        <v>1</v>
      </c>
      <c r="H202" s="936"/>
      <c r="I202" s="27" t="s">
        <v>46</v>
      </c>
      <c r="J202" s="17"/>
      <c r="K202" s="1057"/>
      <c r="L202" s="944"/>
      <c r="M202" s="944"/>
    </row>
    <row r="203" spans="1:13" ht="15" customHeight="1" x14ac:dyDescent="0.25">
      <c r="A203" s="947"/>
      <c r="B203" s="976"/>
      <c r="C203" s="963"/>
      <c r="D203" s="936"/>
      <c r="E203" s="936"/>
      <c r="F203" s="22" t="s">
        <v>2845</v>
      </c>
      <c r="G203" s="28">
        <v>1</v>
      </c>
      <c r="H203" s="936"/>
      <c r="I203" s="27" t="s">
        <v>46</v>
      </c>
      <c r="J203" s="17"/>
      <c r="K203" s="1057"/>
      <c r="L203" s="944"/>
      <c r="M203" s="944"/>
    </row>
    <row r="204" spans="1:13" ht="15" customHeight="1" x14ac:dyDescent="0.25">
      <c r="A204" s="947"/>
      <c r="B204" s="976"/>
      <c r="C204" s="963"/>
      <c r="D204" s="936"/>
      <c r="E204" s="936"/>
      <c r="F204" s="22" t="s">
        <v>2845</v>
      </c>
      <c r="G204" s="28">
        <v>1</v>
      </c>
      <c r="H204" s="936"/>
      <c r="I204" s="27" t="s">
        <v>46</v>
      </c>
      <c r="J204" s="17"/>
      <c r="K204" s="1057"/>
      <c r="L204" s="944"/>
      <c r="M204" s="944"/>
    </row>
    <row r="205" spans="1:13" ht="15" customHeight="1" x14ac:dyDescent="0.25">
      <c r="A205" s="947"/>
      <c r="B205" s="976"/>
      <c r="C205" s="963"/>
      <c r="D205" s="936"/>
      <c r="E205" s="936"/>
      <c r="F205" s="22" t="s">
        <v>2823</v>
      </c>
      <c r="G205" s="28">
        <v>14</v>
      </c>
      <c r="H205" s="936"/>
      <c r="I205" s="27" t="s">
        <v>46</v>
      </c>
      <c r="J205" s="17"/>
      <c r="K205" s="1057"/>
      <c r="L205" s="944"/>
      <c r="M205" s="944"/>
    </row>
    <row r="206" spans="1:13" ht="15" customHeight="1" x14ac:dyDescent="0.25">
      <c r="A206" s="947"/>
      <c r="B206" s="976"/>
      <c r="C206" s="963"/>
      <c r="D206" s="936"/>
      <c r="E206" s="936"/>
      <c r="F206" s="22" t="s">
        <v>2820</v>
      </c>
      <c r="G206" s="28">
        <v>14</v>
      </c>
      <c r="H206" s="936"/>
      <c r="I206" s="27" t="s">
        <v>46</v>
      </c>
      <c r="J206" s="17"/>
      <c r="K206" s="1057"/>
      <c r="L206" s="944"/>
      <c r="M206" s="944"/>
    </row>
    <row r="207" spans="1:13" ht="15" customHeight="1" x14ac:dyDescent="0.25">
      <c r="A207" s="947"/>
      <c r="B207" s="976"/>
      <c r="C207" s="963"/>
      <c r="D207" s="936"/>
      <c r="E207" s="936"/>
      <c r="F207" s="22" t="s">
        <v>2824</v>
      </c>
      <c r="G207" s="28">
        <v>1</v>
      </c>
      <c r="H207" s="936"/>
      <c r="I207" s="27" t="s">
        <v>46</v>
      </c>
      <c r="J207" s="17"/>
      <c r="K207" s="1057"/>
      <c r="L207" s="944"/>
      <c r="M207" s="944"/>
    </row>
    <row r="208" spans="1:13" ht="15" customHeight="1" x14ac:dyDescent="0.25">
      <c r="A208" s="947"/>
      <c r="B208" s="976"/>
      <c r="C208" s="963"/>
      <c r="D208" s="936"/>
      <c r="E208" s="936"/>
      <c r="F208" s="22" t="s">
        <v>2846</v>
      </c>
      <c r="G208" s="28">
        <v>1</v>
      </c>
      <c r="H208" s="936"/>
      <c r="I208" s="27" t="s">
        <v>46</v>
      </c>
      <c r="J208" s="17"/>
      <c r="K208" s="1057"/>
      <c r="L208" s="944"/>
      <c r="M208" s="944"/>
    </row>
    <row r="209" spans="1:13" ht="15" customHeight="1" x14ac:dyDescent="0.25">
      <c r="A209" s="947"/>
      <c r="B209" s="976"/>
      <c r="C209" s="963"/>
      <c r="D209" s="936"/>
      <c r="E209" s="936"/>
      <c r="F209" s="22" t="s">
        <v>2820</v>
      </c>
      <c r="G209" s="28">
        <v>1</v>
      </c>
      <c r="H209" s="936"/>
      <c r="I209" s="27" t="s">
        <v>46</v>
      </c>
      <c r="J209" s="17"/>
      <c r="K209" s="1057"/>
      <c r="L209" s="944"/>
      <c r="M209" s="944"/>
    </row>
    <row r="210" spans="1:13" ht="15" customHeight="1" x14ac:dyDescent="0.25">
      <c r="A210" s="947"/>
      <c r="B210" s="976"/>
      <c r="C210" s="963"/>
      <c r="D210" s="936"/>
      <c r="E210" s="936"/>
      <c r="F210" s="22" t="s">
        <v>2824</v>
      </c>
      <c r="G210" s="28">
        <v>1</v>
      </c>
      <c r="H210" s="936"/>
      <c r="I210" s="27" t="s">
        <v>46</v>
      </c>
      <c r="J210" s="17"/>
      <c r="K210" s="1057"/>
      <c r="L210" s="944"/>
      <c r="M210" s="944"/>
    </row>
    <row r="211" spans="1:13" ht="15" customHeight="1" x14ac:dyDescent="0.25">
      <c r="A211" s="947"/>
      <c r="B211" s="976"/>
      <c r="C211" s="963"/>
      <c r="D211" s="936"/>
      <c r="E211" s="936"/>
      <c r="F211" s="22" t="s">
        <v>2824</v>
      </c>
      <c r="G211" s="28">
        <v>1</v>
      </c>
      <c r="H211" s="936"/>
      <c r="I211" s="27" t="s">
        <v>46</v>
      </c>
      <c r="J211" s="17"/>
      <c r="K211" s="1057"/>
      <c r="L211" s="944"/>
      <c r="M211" s="944"/>
    </row>
    <row r="212" spans="1:13" ht="15" customHeight="1" x14ac:dyDescent="0.25">
      <c r="A212" s="947"/>
      <c r="B212" s="976"/>
      <c r="C212" s="963"/>
      <c r="D212" s="936"/>
      <c r="E212" s="936"/>
      <c r="F212" s="22" t="s">
        <v>2824</v>
      </c>
      <c r="G212" s="28">
        <v>1</v>
      </c>
      <c r="H212" s="936"/>
      <c r="I212" s="27" t="s">
        <v>46</v>
      </c>
      <c r="J212" s="17"/>
      <c r="K212" s="1057"/>
      <c r="L212" s="944"/>
      <c r="M212" s="944"/>
    </row>
    <row r="213" spans="1:13" ht="15" customHeight="1" x14ac:dyDescent="0.25">
      <c r="A213" s="947"/>
      <c r="B213" s="976"/>
      <c r="C213" s="963"/>
      <c r="D213" s="936"/>
      <c r="E213" s="936"/>
      <c r="F213" s="22" t="s">
        <v>2824</v>
      </c>
      <c r="G213" s="28">
        <v>1</v>
      </c>
      <c r="H213" s="936"/>
      <c r="I213" s="27" t="s">
        <v>46</v>
      </c>
      <c r="J213" s="17"/>
      <c r="K213" s="1057"/>
      <c r="L213" s="944"/>
      <c r="M213" s="944"/>
    </row>
    <row r="214" spans="1:13" ht="15" customHeight="1" x14ac:dyDescent="0.25">
      <c r="A214" s="947"/>
      <c r="B214" s="976"/>
      <c r="C214" s="963"/>
      <c r="D214" s="936"/>
      <c r="E214" s="936"/>
      <c r="F214" s="22" t="s">
        <v>2844</v>
      </c>
      <c r="G214" s="28">
        <v>1</v>
      </c>
      <c r="H214" s="936"/>
      <c r="I214" s="27" t="s">
        <v>46</v>
      </c>
      <c r="J214" s="17"/>
      <c r="K214" s="1057"/>
      <c r="L214" s="944"/>
      <c r="M214" s="944"/>
    </row>
    <row r="215" spans="1:13" ht="15" customHeight="1" x14ac:dyDescent="0.25">
      <c r="A215" s="947"/>
      <c r="B215" s="976"/>
      <c r="C215" s="963"/>
      <c r="D215" s="936"/>
      <c r="E215" s="936"/>
      <c r="F215" s="22" t="s">
        <v>2824</v>
      </c>
      <c r="G215" s="28">
        <v>2</v>
      </c>
      <c r="H215" s="936"/>
      <c r="I215" s="27" t="s">
        <v>46</v>
      </c>
      <c r="J215" s="17"/>
      <c r="K215" s="1057"/>
      <c r="L215" s="944"/>
      <c r="M215" s="944"/>
    </row>
    <row r="216" spans="1:13" ht="15" customHeight="1" x14ac:dyDescent="0.25">
      <c r="A216" s="947"/>
      <c r="B216" s="976"/>
      <c r="C216" s="963"/>
      <c r="D216" s="936"/>
      <c r="E216" s="936"/>
      <c r="F216" s="22" t="s">
        <v>2845</v>
      </c>
      <c r="G216" s="28">
        <v>1</v>
      </c>
      <c r="H216" s="936"/>
      <c r="I216" s="27" t="s">
        <v>46</v>
      </c>
      <c r="J216" s="17"/>
      <c r="K216" s="1057"/>
      <c r="L216" s="944"/>
      <c r="M216" s="944"/>
    </row>
    <row r="217" spans="1:13" ht="15" customHeight="1" x14ac:dyDescent="0.25">
      <c r="A217" s="947"/>
      <c r="B217" s="976"/>
      <c r="C217" s="963"/>
      <c r="D217" s="936"/>
      <c r="E217" s="936"/>
      <c r="F217" s="22" t="s">
        <v>2847</v>
      </c>
      <c r="G217" s="28">
        <v>19</v>
      </c>
      <c r="H217" s="936"/>
      <c r="I217" s="27" t="s">
        <v>46</v>
      </c>
      <c r="J217" s="17"/>
      <c r="K217" s="1057"/>
      <c r="L217" s="944"/>
      <c r="M217" s="944"/>
    </row>
    <row r="218" spans="1:13" ht="15" customHeight="1" x14ac:dyDescent="0.25">
      <c r="A218" s="947"/>
      <c r="B218" s="976"/>
      <c r="C218" s="963"/>
      <c r="D218" s="936"/>
      <c r="E218" s="936"/>
      <c r="F218" s="22" t="s">
        <v>2820</v>
      </c>
      <c r="G218" s="28">
        <v>19</v>
      </c>
      <c r="H218" s="936"/>
      <c r="I218" s="27" t="s">
        <v>46</v>
      </c>
      <c r="J218" s="17"/>
      <c r="K218" s="1057"/>
      <c r="L218" s="944"/>
      <c r="M218" s="944"/>
    </row>
    <row r="219" spans="1:13" ht="15" customHeight="1" x14ac:dyDescent="0.25">
      <c r="A219" s="947"/>
      <c r="B219" s="976"/>
      <c r="C219" s="963"/>
      <c r="D219" s="936"/>
      <c r="E219" s="936"/>
      <c r="F219" s="22" t="s">
        <v>2824</v>
      </c>
      <c r="G219" s="28">
        <v>2</v>
      </c>
      <c r="H219" s="936"/>
      <c r="I219" s="27" t="s">
        <v>46</v>
      </c>
      <c r="J219" s="17"/>
      <c r="K219" s="1057"/>
      <c r="L219" s="944"/>
      <c r="M219" s="944"/>
    </row>
    <row r="220" spans="1:13" ht="15" customHeight="1" x14ac:dyDescent="0.25">
      <c r="A220" s="947"/>
      <c r="B220" s="976"/>
      <c r="C220" s="963"/>
      <c r="D220" s="936"/>
      <c r="E220" s="936"/>
      <c r="F220" s="22" t="s">
        <v>2848</v>
      </c>
      <c r="G220" s="28">
        <v>1</v>
      </c>
      <c r="H220" s="936"/>
      <c r="I220" s="27" t="s">
        <v>46</v>
      </c>
      <c r="J220" s="17"/>
      <c r="K220" s="1057"/>
      <c r="L220" s="944"/>
      <c r="M220" s="944"/>
    </row>
    <row r="221" spans="1:13" ht="15" customHeight="1" x14ac:dyDescent="0.25">
      <c r="A221" s="947"/>
      <c r="B221" s="976"/>
      <c r="C221" s="963"/>
      <c r="D221" s="936"/>
      <c r="E221" s="936"/>
      <c r="F221" s="22" t="s">
        <v>2838</v>
      </c>
      <c r="G221" s="28">
        <v>1</v>
      </c>
      <c r="H221" s="936"/>
      <c r="I221" s="27" t="s">
        <v>46</v>
      </c>
      <c r="J221" s="17"/>
      <c r="K221" s="1057"/>
      <c r="L221" s="944"/>
      <c r="M221" s="944"/>
    </row>
    <row r="222" spans="1:13" ht="15" customHeight="1" x14ac:dyDescent="0.25">
      <c r="A222" s="947"/>
      <c r="B222" s="976"/>
      <c r="C222" s="963"/>
      <c r="D222" s="936"/>
      <c r="E222" s="936"/>
      <c r="F222" s="22" t="s">
        <v>2844</v>
      </c>
      <c r="G222" s="28">
        <v>1</v>
      </c>
      <c r="H222" s="936"/>
      <c r="I222" s="27" t="s">
        <v>46</v>
      </c>
      <c r="J222" s="17"/>
      <c r="K222" s="1057"/>
      <c r="L222" s="944"/>
      <c r="M222" s="944"/>
    </row>
    <row r="223" spans="1:13" ht="15" customHeight="1" x14ac:dyDescent="0.25">
      <c r="A223" s="947"/>
      <c r="B223" s="976"/>
      <c r="C223" s="963"/>
      <c r="D223" s="936"/>
      <c r="E223" s="936"/>
      <c r="F223" s="22" t="s">
        <v>2824</v>
      </c>
      <c r="G223" s="28">
        <v>1</v>
      </c>
      <c r="H223" s="936"/>
      <c r="I223" s="27" t="s">
        <v>46</v>
      </c>
      <c r="J223" s="17"/>
      <c r="K223" s="1057"/>
      <c r="L223" s="944"/>
      <c r="M223" s="944"/>
    </row>
    <row r="224" spans="1:13" ht="15" customHeight="1" x14ac:dyDescent="0.25">
      <c r="A224" s="947"/>
      <c r="B224" s="976"/>
      <c r="C224" s="963"/>
      <c r="D224" s="936"/>
      <c r="E224" s="936"/>
      <c r="F224" s="22" t="s">
        <v>2824</v>
      </c>
      <c r="G224" s="28">
        <v>1</v>
      </c>
      <c r="H224" s="936"/>
      <c r="I224" s="27" t="s">
        <v>46</v>
      </c>
      <c r="J224" s="17"/>
      <c r="K224" s="1057"/>
      <c r="L224" s="944"/>
      <c r="M224" s="944"/>
    </row>
    <row r="225" spans="1:13" s="97" customFormat="1" ht="22.5" x14ac:dyDescent="0.25">
      <c r="A225" s="938"/>
      <c r="B225" s="940"/>
      <c r="C225" s="1060"/>
      <c r="D225" s="139" t="s">
        <v>5601</v>
      </c>
      <c r="E225" s="139" t="s">
        <v>5602</v>
      </c>
      <c r="F225" s="22" t="s">
        <v>5601</v>
      </c>
      <c r="G225" s="28">
        <v>1</v>
      </c>
      <c r="H225" s="362" t="s">
        <v>6682</v>
      </c>
      <c r="I225" s="27"/>
      <c r="J225" s="17"/>
      <c r="K225" s="179">
        <v>1</v>
      </c>
      <c r="L225" s="942"/>
      <c r="M225" s="942"/>
    </row>
    <row r="226" spans="1:13" s="97" customFormat="1" ht="11.25" x14ac:dyDescent="0.25">
      <c r="A226" s="937" t="s">
        <v>5222</v>
      </c>
      <c r="B226" s="939" t="s">
        <v>2955</v>
      </c>
      <c r="C226" s="966" t="s">
        <v>4210</v>
      </c>
      <c r="D226" s="936" t="s">
        <v>2864</v>
      </c>
      <c r="E226" s="936" t="s">
        <v>7028</v>
      </c>
      <c r="F226" s="20" t="s">
        <v>2919</v>
      </c>
      <c r="G226" s="83">
        <v>2</v>
      </c>
      <c r="H226" s="936" t="s">
        <v>6682</v>
      </c>
      <c r="I226" s="27" t="s">
        <v>46</v>
      </c>
      <c r="J226" s="17"/>
      <c r="K226" s="1057">
        <v>1</v>
      </c>
      <c r="L226" s="1125"/>
      <c r="M226" s="1128"/>
    </row>
    <row r="227" spans="1:13" s="97" customFormat="1" ht="15" customHeight="1" x14ac:dyDescent="0.25">
      <c r="A227" s="947"/>
      <c r="B227" s="976"/>
      <c r="C227" s="967"/>
      <c r="D227" s="936"/>
      <c r="E227" s="936"/>
      <c r="F227" s="20" t="s">
        <v>2920</v>
      </c>
      <c r="G227" s="83">
        <v>1</v>
      </c>
      <c r="H227" s="936"/>
      <c r="I227" s="27" t="s">
        <v>46</v>
      </c>
      <c r="J227" s="17"/>
      <c r="K227" s="1057"/>
      <c r="L227" s="1126"/>
      <c r="M227" s="1037"/>
    </row>
    <row r="228" spans="1:13" s="97" customFormat="1" ht="15" customHeight="1" x14ac:dyDescent="0.25">
      <c r="A228" s="947"/>
      <c r="B228" s="976"/>
      <c r="C228" s="967"/>
      <c r="D228" s="936"/>
      <c r="E228" s="936"/>
      <c r="F228" s="20" t="s">
        <v>2921</v>
      </c>
      <c r="G228" s="83">
        <v>3</v>
      </c>
      <c r="H228" s="936"/>
      <c r="I228" s="27" t="s">
        <v>46</v>
      </c>
      <c r="J228" s="17"/>
      <c r="K228" s="1057"/>
      <c r="L228" s="1126"/>
      <c r="M228" s="1037"/>
    </row>
    <row r="229" spans="1:13" s="97" customFormat="1" ht="15" customHeight="1" x14ac:dyDescent="0.25">
      <c r="A229" s="947"/>
      <c r="B229" s="976"/>
      <c r="C229" s="967"/>
      <c r="D229" s="936"/>
      <c r="E229" s="936"/>
      <c r="F229" s="20" t="s">
        <v>2922</v>
      </c>
      <c r="G229" s="83">
        <v>2</v>
      </c>
      <c r="H229" s="936"/>
      <c r="I229" s="27" t="s">
        <v>46</v>
      </c>
      <c r="J229" s="17"/>
      <c r="K229" s="1057"/>
      <c r="L229" s="1126"/>
      <c r="M229" s="1037"/>
    </row>
    <row r="230" spans="1:13" s="97" customFormat="1" ht="15" customHeight="1" x14ac:dyDescent="0.25">
      <c r="A230" s="947"/>
      <c r="B230" s="976"/>
      <c r="C230" s="967"/>
      <c r="D230" s="936"/>
      <c r="E230" s="936"/>
      <c r="F230" s="20" t="s">
        <v>2923</v>
      </c>
      <c r="G230" s="83">
        <v>1</v>
      </c>
      <c r="H230" s="936"/>
      <c r="I230" s="27" t="s">
        <v>46</v>
      </c>
      <c r="J230" s="17"/>
      <c r="K230" s="1057"/>
      <c r="L230" s="1126"/>
      <c r="M230" s="1037"/>
    </row>
    <row r="231" spans="1:13" s="97" customFormat="1" ht="15" customHeight="1" x14ac:dyDescent="0.25">
      <c r="A231" s="947"/>
      <c r="B231" s="976"/>
      <c r="C231" s="967"/>
      <c r="D231" s="936"/>
      <c r="E231" s="936"/>
      <c r="F231" s="20" t="s">
        <v>2924</v>
      </c>
      <c r="G231" s="83">
        <v>2</v>
      </c>
      <c r="H231" s="936"/>
      <c r="I231" s="27" t="s">
        <v>46</v>
      </c>
      <c r="J231" s="17"/>
      <c r="K231" s="1057"/>
      <c r="L231" s="1126"/>
      <c r="M231" s="1037"/>
    </row>
    <row r="232" spans="1:13" s="97" customFormat="1" ht="15" customHeight="1" x14ac:dyDescent="0.25">
      <c r="A232" s="947"/>
      <c r="B232" s="976"/>
      <c r="C232" s="967"/>
      <c r="D232" s="936"/>
      <c r="E232" s="936"/>
      <c r="F232" s="20" t="s">
        <v>2925</v>
      </c>
      <c r="G232" s="83">
        <v>2</v>
      </c>
      <c r="H232" s="936"/>
      <c r="I232" s="27" t="s">
        <v>46</v>
      </c>
      <c r="J232" s="17"/>
      <c r="K232" s="1057"/>
      <c r="L232" s="1126"/>
      <c r="M232" s="1037"/>
    </row>
    <row r="233" spans="1:13" s="97" customFormat="1" ht="15" customHeight="1" x14ac:dyDescent="0.25">
      <c r="A233" s="947"/>
      <c r="B233" s="976"/>
      <c r="C233" s="967"/>
      <c r="D233" s="936"/>
      <c r="E233" s="936"/>
      <c r="F233" s="20" t="s">
        <v>2926</v>
      </c>
      <c r="G233" s="83">
        <v>2</v>
      </c>
      <c r="H233" s="936"/>
      <c r="I233" s="27" t="s">
        <v>46</v>
      </c>
      <c r="J233" s="17"/>
      <c r="K233" s="1057"/>
      <c r="L233" s="1126"/>
      <c r="M233" s="1037"/>
    </row>
    <row r="234" spans="1:13" s="97" customFormat="1" ht="15" customHeight="1" x14ac:dyDescent="0.25">
      <c r="A234" s="947"/>
      <c r="B234" s="976"/>
      <c r="C234" s="967"/>
      <c r="D234" s="936"/>
      <c r="E234" s="936"/>
      <c r="F234" s="20" t="s">
        <v>2927</v>
      </c>
      <c r="G234" s="83">
        <v>2</v>
      </c>
      <c r="H234" s="936"/>
      <c r="I234" s="27" t="s">
        <v>46</v>
      </c>
      <c r="J234" s="17"/>
      <c r="K234" s="1057"/>
      <c r="L234" s="1126"/>
      <c r="M234" s="1037"/>
    </row>
    <row r="235" spans="1:13" s="97" customFormat="1" ht="15" customHeight="1" x14ac:dyDescent="0.25">
      <c r="A235" s="947"/>
      <c r="B235" s="976"/>
      <c r="C235" s="967"/>
      <c r="D235" s="936"/>
      <c r="E235" s="936"/>
      <c r="F235" s="20" t="s">
        <v>2928</v>
      </c>
      <c r="G235" s="83">
        <v>1</v>
      </c>
      <c r="H235" s="936"/>
      <c r="I235" s="27" t="s">
        <v>46</v>
      </c>
      <c r="J235" s="17"/>
      <c r="K235" s="1057"/>
      <c r="L235" s="1126"/>
      <c r="M235" s="1037"/>
    </row>
    <row r="236" spans="1:13" s="97" customFormat="1" ht="15" customHeight="1" x14ac:dyDescent="0.25">
      <c r="A236" s="947"/>
      <c r="B236" s="976"/>
      <c r="C236" s="967"/>
      <c r="D236" s="936"/>
      <c r="E236" s="936"/>
      <c r="F236" s="20" t="s">
        <v>2929</v>
      </c>
      <c r="G236" s="83">
        <v>2</v>
      </c>
      <c r="H236" s="936"/>
      <c r="I236" s="27" t="s">
        <v>46</v>
      </c>
      <c r="J236" s="17"/>
      <c r="K236" s="1057"/>
      <c r="L236" s="1126"/>
      <c r="M236" s="1037"/>
    </row>
    <row r="237" spans="1:13" s="97" customFormat="1" ht="15" customHeight="1" x14ac:dyDescent="0.25">
      <c r="A237" s="947"/>
      <c r="B237" s="976"/>
      <c r="C237" s="967"/>
      <c r="D237" s="936"/>
      <c r="E237" s="936"/>
      <c r="F237" s="20" t="s">
        <v>2930</v>
      </c>
      <c r="G237" s="83">
        <v>5</v>
      </c>
      <c r="H237" s="936"/>
      <c r="I237" s="27" t="s">
        <v>46</v>
      </c>
      <c r="J237" s="17"/>
      <c r="K237" s="1057"/>
      <c r="L237" s="1126"/>
      <c r="M237" s="1037"/>
    </row>
    <row r="238" spans="1:13" s="97" customFormat="1" ht="15" customHeight="1" x14ac:dyDescent="0.25">
      <c r="A238" s="947"/>
      <c r="B238" s="976"/>
      <c r="C238" s="967"/>
      <c r="D238" s="936"/>
      <c r="E238" s="936"/>
      <c r="F238" s="20" t="s">
        <v>2931</v>
      </c>
      <c r="G238" s="83">
        <v>8</v>
      </c>
      <c r="H238" s="936"/>
      <c r="I238" s="27" t="s">
        <v>46</v>
      </c>
      <c r="J238" s="17"/>
      <c r="K238" s="1057"/>
      <c r="L238" s="1126"/>
      <c r="M238" s="1037"/>
    </row>
    <row r="239" spans="1:13" s="97" customFormat="1" ht="15" customHeight="1" x14ac:dyDescent="0.25">
      <c r="A239" s="947"/>
      <c r="B239" s="976"/>
      <c r="C239" s="967"/>
      <c r="D239" s="936"/>
      <c r="E239" s="936"/>
      <c r="F239" s="20" t="s">
        <v>2776</v>
      </c>
      <c r="G239" s="83">
        <v>10</v>
      </c>
      <c r="H239" s="936"/>
      <c r="I239" s="27" t="s">
        <v>46</v>
      </c>
      <c r="J239" s="17"/>
      <c r="K239" s="1057"/>
      <c r="L239" s="1126"/>
      <c r="M239" s="1037"/>
    </row>
    <row r="240" spans="1:13" s="97" customFormat="1" ht="15" customHeight="1" x14ac:dyDescent="0.25">
      <c r="A240" s="947"/>
      <c r="B240" s="976"/>
      <c r="C240" s="967"/>
      <c r="D240" s="936"/>
      <c r="E240" s="936"/>
      <c r="F240" s="22" t="s">
        <v>2932</v>
      </c>
      <c r="G240" s="28">
        <v>1</v>
      </c>
      <c r="H240" s="936"/>
      <c r="I240" s="27" t="s">
        <v>46</v>
      </c>
      <c r="J240" s="17"/>
      <c r="K240" s="1057"/>
      <c r="L240" s="1126"/>
      <c r="M240" s="1037"/>
    </row>
    <row r="241" spans="1:13" s="97" customFormat="1" ht="15" customHeight="1" x14ac:dyDescent="0.25">
      <c r="A241" s="947"/>
      <c r="B241" s="976"/>
      <c r="C241" s="967"/>
      <c r="D241" s="936"/>
      <c r="E241" s="936"/>
      <c r="F241" s="22" t="s">
        <v>2933</v>
      </c>
      <c r="G241" s="28">
        <v>1</v>
      </c>
      <c r="H241" s="936"/>
      <c r="I241" s="27" t="s">
        <v>46</v>
      </c>
      <c r="J241" s="17"/>
      <c r="K241" s="1057"/>
      <c r="L241" s="1126"/>
      <c r="M241" s="1037"/>
    </row>
    <row r="242" spans="1:13" s="97" customFormat="1" ht="15" customHeight="1" x14ac:dyDescent="0.25">
      <c r="A242" s="947"/>
      <c r="B242" s="976"/>
      <c r="C242" s="967"/>
      <c r="D242" s="936"/>
      <c r="E242" s="936"/>
      <c r="F242" s="22" t="s">
        <v>2934</v>
      </c>
      <c r="G242" s="28">
        <v>1</v>
      </c>
      <c r="H242" s="936"/>
      <c r="I242" s="27" t="s">
        <v>46</v>
      </c>
      <c r="J242" s="17"/>
      <c r="K242" s="1057"/>
      <c r="L242" s="1126"/>
      <c r="M242" s="1037"/>
    </row>
    <row r="243" spans="1:13" s="97" customFormat="1" ht="15" customHeight="1" x14ac:dyDescent="0.25">
      <c r="A243" s="947"/>
      <c r="B243" s="976"/>
      <c r="C243" s="967"/>
      <c r="D243" s="936"/>
      <c r="E243" s="936"/>
      <c r="F243" s="22" t="s">
        <v>2935</v>
      </c>
      <c r="G243" s="28">
        <v>1</v>
      </c>
      <c r="H243" s="936"/>
      <c r="I243" s="27" t="s">
        <v>46</v>
      </c>
      <c r="J243" s="59"/>
      <c r="K243" s="1057"/>
      <c r="L243" s="1126"/>
      <c r="M243" s="1037"/>
    </row>
    <row r="244" spans="1:13" s="97" customFormat="1" ht="15" customHeight="1" x14ac:dyDescent="0.25">
      <c r="A244" s="947"/>
      <c r="B244" s="976"/>
      <c r="C244" s="967"/>
      <c r="D244" s="936"/>
      <c r="E244" s="936"/>
      <c r="F244" s="22" t="s">
        <v>2936</v>
      </c>
      <c r="G244" s="28">
        <v>5</v>
      </c>
      <c r="H244" s="936"/>
      <c r="I244" s="27" t="s">
        <v>46</v>
      </c>
      <c r="J244" s="17"/>
      <c r="K244" s="1057"/>
      <c r="L244" s="1126"/>
      <c r="M244" s="1037"/>
    </row>
    <row r="245" spans="1:13" s="97" customFormat="1" ht="15" customHeight="1" x14ac:dyDescent="0.25">
      <c r="A245" s="947"/>
      <c r="B245" s="976"/>
      <c r="C245" s="967"/>
      <c r="D245" s="936"/>
      <c r="E245" s="936"/>
      <c r="F245" s="22" t="s">
        <v>2937</v>
      </c>
      <c r="G245" s="28">
        <v>5</v>
      </c>
      <c r="H245" s="936"/>
      <c r="I245" s="27" t="s">
        <v>46</v>
      </c>
      <c r="J245" s="17"/>
      <c r="K245" s="1057"/>
      <c r="L245" s="1126"/>
      <c r="M245" s="1037"/>
    </row>
    <row r="246" spans="1:13" s="97" customFormat="1" ht="15" customHeight="1" x14ac:dyDescent="0.25">
      <c r="A246" s="947"/>
      <c r="B246" s="976"/>
      <c r="C246" s="967"/>
      <c r="D246" s="936"/>
      <c r="E246" s="936"/>
      <c r="F246" s="22" t="s">
        <v>2776</v>
      </c>
      <c r="G246" s="28">
        <v>9</v>
      </c>
      <c r="H246" s="936"/>
      <c r="I246" s="27" t="s">
        <v>46</v>
      </c>
      <c r="J246" s="17"/>
      <c r="K246" s="1057"/>
      <c r="L246" s="1126"/>
      <c r="M246" s="1037"/>
    </row>
    <row r="247" spans="1:13" s="97" customFormat="1" ht="15" customHeight="1" x14ac:dyDescent="0.25">
      <c r="A247" s="947"/>
      <c r="B247" s="976"/>
      <c r="C247" s="967"/>
      <c r="D247" s="936"/>
      <c r="E247" s="936"/>
      <c r="F247" s="22" t="s">
        <v>2938</v>
      </c>
      <c r="G247" s="28">
        <v>1</v>
      </c>
      <c r="H247" s="936"/>
      <c r="I247" s="27" t="s">
        <v>46</v>
      </c>
      <c r="J247" s="17"/>
      <c r="K247" s="1057"/>
      <c r="L247" s="1126"/>
      <c r="M247" s="1037"/>
    </row>
    <row r="248" spans="1:13" s="97" customFormat="1" ht="15" customHeight="1" x14ac:dyDescent="0.25">
      <c r="A248" s="947"/>
      <c r="B248" s="976"/>
      <c r="C248" s="967"/>
      <c r="D248" s="936"/>
      <c r="E248" s="936"/>
      <c r="F248" s="22" t="s">
        <v>2939</v>
      </c>
      <c r="G248" s="28">
        <v>1</v>
      </c>
      <c r="H248" s="936"/>
      <c r="I248" s="27" t="s">
        <v>46</v>
      </c>
      <c r="J248" s="17"/>
      <c r="K248" s="1057"/>
      <c r="L248" s="1126"/>
      <c r="M248" s="1037"/>
    </row>
    <row r="249" spans="1:13" s="97" customFormat="1" ht="15" customHeight="1" x14ac:dyDescent="0.25">
      <c r="A249" s="947"/>
      <c r="B249" s="976"/>
      <c r="C249" s="967"/>
      <c r="D249" s="936" t="s">
        <v>2865</v>
      </c>
      <c r="E249" s="936" t="s">
        <v>7030</v>
      </c>
      <c r="F249" s="20" t="s">
        <v>2940</v>
      </c>
      <c r="G249" s="83">
        <v>1</v>
      </c>
      <c r="H249" s="936" t="s">
        <v>6682</v>
      </c>
      <c r="I249" s="27" t="s">
        <v>46</v>
      </c>
      <c r="J249" s="17"/>
      <c r="K249" s="1057">
        <v>1</v>
      </c>
      <c r="L249" s="1126"/>
      <c r="M249" s="1037"/>
    </row>
    <row r="250" spans="1:13" s="97" customFormat="1" ht="15" customHeight="1" x14ac:dyDescent="0.25">
      <c r="A250" s="947"/>
      <c r="B250" s="976"/>
      <c r="C250" s="967"/>
      <c r="D250" s="936"/>
      <c r="E250" s="936"/>
      <c r="F250" s="20" t="s">
        <v>2941</v>
      </c>
      <c r="G250" s="83">
        <v>2</v>
      </c>
      <c r="H250" s="936"/>
      <c r="I250" s="27" t="s">
        <v>46</v>
      </c>
      <c r="J250" s="17"/>
      <c r="K250" s="1057"/>
      <c r="L250" s="1126"/>
      <c r="M250" s="1037"/>
    </row>
    <row r="251" spans="1:13" s="97" customFormat="1" ht="15" customHeight="1" x14ac:dyDescent="0.25">
      <c r="A251" s="947"/>
      <c r="B251" s="976"/>
      <c r="C251" s="967"/>
      <c r="D251" s="936"/>
      <c r="E251" s="936"/>
      <c r="F251" s="20" t="s">
        <v>2942</v>
      </c>
      <c r="G251" s="83">
        <v>2</v>
      </c>
      <c r="H251" s="936"/>
      <c r="I251" s="27" t="s">
        <v>46</v>
      </c>
      <c r="J251" s="17"/>
      <c r="K251" s="1057"/>
      <c r="L251" s="1126"/>
      <c r="M251" s="1037"/>
    </row>
    <row r="252" spans="1:13" s="97" customFormat="1" ht="15" customHeight="1" x14ac:dyDescent="0.25">
      <c r="A252" s="947"/>
      <c r="B252" s="976"/>
      <c r="C252" s="967"/>
      <c r="D252" s="936"/>
      <c r="E252" s="936"/>
      <c r="F252" s="20" t="s">
        <v>2824</v>
      </c>
      <c r="G252" s="83">
        <v>1</v>
      </c>
      <c r="H252" s="936"/>
      <c r="I252" s="27" t="s">
        <v>46</v>
      </c>
      <c r="J252" s="17"/>
      <c r="K252" s="1057"/>
      <c r="L252" s="1126"/>
      <c r="M252" s="1037"/>
    </row>
    <row r="253" spans="1:13" s="97" customFormat="1" ht="15" customHeight="1" x14ac:dyDescent="0.25">
      <c r="A253" s="947"/>
      <c r="B253" s="976"/>
      <c r="C253" s="967"/>
      <c r="D253" s="936"/>
      <c r="E253" s="936"/>
      <c r="F253" s="20" t="s">
        <v>2943</v>
      </c>
      <c r="G253" s="83">
        <v>6</v>
      </c>
      <c r="H253" s="936"/>
      <c r="I253" s="27" t="s">
        <v>46</v>
      </c>
      <c r="J253" s="17"/>
      <c r="K253" s="1057"/>
      <c r="L253" s="1126"/>
      <c r="M253" s="1037"/>
    </row>
    <row r="254" spans="1:13" s="97" customFormat="1" ht="15" customHeight="1" x14ac:dyDescent="0.25">
      <c r="A254" s="947"/>
      <c r="B254" s="976"/>
      <c r="C254" s="967"/>
      <c r="D254" s="936"/>
      <c r="E254" s="936"/>
      <c r="F254" s="20" t="s">
        <v>2941</v>
      </c>
      <c r="G254" s="83">
        <v>1</v>
      </c>
      <c r="H254" s="936"/>
      <c r="I254" s="27" t="s">
        <v>46</v>
      </c>
      <c r="J254" s="17"/>
      <c r="K254" s="1057"/>
      <c r="L254" s="1126"/>
      <c r="M254" s="1037"/>
    </row>
    <row r="255" spans="1:13" s="97" customFormat="1" ht="15" customHeight="1" x14ac:dyDescent="0.25">
      <c r="A255" s="947"/>
      <c r="B255" s="976"/>
      <c r="C255" s="967"/>
      <c r="D255" s="936"/>
      <c r="E255" s="936"/>
      <c r="F255" s="20" t="s">
        <v>2942</v>
      </c>
      <c r="G255" s="83">
        <v>1</v>
      </c>
      <c r="H255" s="936"/>
      <c r="I255" s="27" t="s">
        <v>46</v>
      </c>
      <c r="J255" s="17"/>
      <c r="K255" s="1057"/>
      <c r="L255" s="1126"/>
      <c r="M255" s="1037"/>
    </row>
    <row r="256" spans="1:13" s="97" customFormat="1" ht="15" customHeight="1" x14ac:dyDescent="0.25">
      <c r="A256" s="947"/>
      <c r="B256" s="976"/>
      <c r="C256" s="967"/>
      <c r="D256" s="936"/>
      <c r="E256" s="936"/>
      <c r="F256" s="20" t="s">
        <v>2824</v>
      </c>
      <c r="G256" s="83">
        <v>1</v>
      </c>
      <c r="H256" s="936"/>
      <c r="I256" s="27" t="s">
        <v>46</v>
      </c>
      <c r="J256" s="17"/>
      <c r="K256" s="1057"/>
      <c r="L256" s="1126"/>
      <c r="M256" s="1037"/>
    </row>
    <row r="257" spans="1:13" s="97" customFormat="1" ht="15" customHeight="1" x14ac:dyDescent="0.25">
      <c r="A257" s="947"/>
      <c r="B257" s="976"/>
      <c r="C257" s="967"/>
      <c r="D257" s="936"/>
      <c r="E257" s="936"/>
      <c r="F257" s="20" t="s">
        <v>2944</v>
      </c>
      <c r="G257" s="83">
        <v>1</v>
      </c>
      <c r="H257" s="936"/>
      <c r="I257" s="27" t="s">
        <v>46</v>
      </c>
      <c r="J257" s="17"/>
      <c r="K257" s="1057"/>
      <c r="L257" s="1126"/>
      <c r="M257" s="1037"/>
    </row>
    <row r="258" spans="1:13" s="97" customFormat="1" ht="15" customHeight="1" x14ac:dyDescent="0.25">
      <c r="A258" s="947"/>
      <c r="B258" s="976"/>
      <c r="C258" s="967"/>
      <c r="D258" s="936"/>
      <c r="E258" s="936"/>
      <c r="F258" s="20" t="s">
        <v>2945</v>
      </c>
      <c r="G258" s="83">
        <v>1</v>
      </c>
      <c r="H258" s="936"/>
      <c r="I258" s="27" t="s">
        <v>46</v>
      </c>
      <c r="J258" s="17"/>
      <c r="K258" s="1057"/>
      <c r="L258" s="1126"/>
      <c r="M258" s="1037"/>
    </row>
    <row r="259" spans="1:13" s="97" customFormat="1" ht="15" customHeight="1" x14ac:dyDescent="0.25">
      <c r="A259" s="947"/>
      <c r="B259" s="976"/>
      <c r="C259" s="967"/>
      <c r="D259" s="936"/>
      <c r="E259" s="936"/>
      <c r="F259" s="22" t="s">
        <v>2946</v>
      </c>
      <c r="G259" s="28">
        <v>5</v>
      </c>
      <c r="H259" s="936"/>
      <c r="I259" s="27" t="s">
        <v>46</v>
      </c>
      <c r="J259" s="17"/>
      <c r="K259" s="1057"/>
      <c r="L259" s="1126"/>
      <c r="M259" s="1037"/>
    </row>
    <row r="260" spans="1:13" s="97" customFormat="1" ht="15" customHeight="1" x14ac:dyDescent="0.25">
      <c r="A260" s="947"/>
      <c r="B260" s="976"/>
      <c r="C260" s="967"/>
      <c r="D260" s="936"/>
      <c r="E260" s="936"/>
      <c r="F260" s="22" t="s">
        <v>5228</v>
      </c>
      <c r="G260" s="28">
        <v>1</v>
      </c>
      <c r="H260" s="936"/>
      <c r="I260" s="27" t="s">
        <v>46</v>
      </c>
      <c r="J260" s="17"/>
      <c r="K260" s="1057"/>
      <c r="L260" s="1126"/>
      <c r="M260" s="1037"/>
    </row>
    <row r="261" spans="1:13" s="97" customFormat="1" ht="15" customHeight="1" x14ac:dyDescent="0.25">
      <c r="A261" s="947"/>
      <c r="B261" s="976"/>
      <c r="C261" s="967"/>
      <c r="D261" s="936"/>
      <c r="E261" s="936"/>
      <c r="F261" s="22" t="s">
        <v>2947</v>
      </c>
      <c r="G261" s="28">
        <v>1</v>
      </c>
      <c r="H261" s="936"/>
      <c r="I261" s="27" t="s">
        <v>46</v>
      </c>
      <c r="J261" s="17"/>
      <c r="K261" s="1057"/>
      <c r="L261" s="1126"/>
      <c r="M261" s="1037"/>
    </row>
    <row r="262" spans="1:13" s="3" customFormat="1" ht="15" customHeight="1" x14ac:dyDescent="0.25">
      <c r="A262" s="947"/>
      <c r="B262" s="976"/>
      <c r="C262" s="967"/>
      <c r="D262" s="949" t="s">
        <v>7032</v>
      </c>
      <c r="E262" s="949" t="s">
        <v>4210</v>
      </c>
      <c r="F262" s="10" t="s">
        <v>2949</v>
      </c>
      <c r="G262" s="305">
        <v>1</v>
      </c>
      <c r="H262" s="949" t="s">
        <v>6682</v>
      </c>
      <c r="I262" s="10" t="s">
        <v>46</v>
      </c>
      <c r="J262" s="48"/>
      <c r="K262" s="1051">
        <v>1</v>
      </c>
      <c r="L262" s="1126"/>
      <c r="M262" s="1037"/>
    </row>
    <row r="263" spans="1:13" s="3" customFormat="1" ht="15" customHeight="1" x14ac:dyDescent="0.25">
      <c r="A263" s="947"/>
      <c r="B263" s="976"/>
      <c r="C263" s="967"/>
      <c r="D263" s="960"/>
      <c r="E263" s="960"/>
      <c r="F263" s="10" t="s">
        <v>2950</v>
      </c>
      <c r="G263" s="305">
        <v>1</v>
      </c>
      <c r="H263" s="960"/>
      <c r="I263" s="10" t="s">
        <v>46</v>
      </c>
      <c r="J263" s="48"/>
      <c r="K263" s="1066"/>
      <c r="L263" s="1126"/>
      <c r="M263" s="1037"/>
    </row>
    <row r="264" spans="1:13" s="3" customFormat="1" ht="15" customHeight="1" x14ac:dyDescent="0.25">
      <c r="A264" s="947"/>
      <c r="B264" s="976"/>
      <c r="C264" s="967"/>
      <c r="D264" s="960"/>
      <c r="E264" s="960"/>
      <c r="F264" s="10" t="s">
        <v>2951</v>
      </c>
      <c r="G264" s="305">
        <v>5</v>
      </c>
      <c r="H264" s="960"/>
      <c r="I264" s="10" t="s">
        <v>46</v>
      </c>
      <c r="J264" s="48"/>
      <c r="K264" s="1066"/>
      <c r="L264" s="1126"/>
      <c r="M264" s="1037"/>
    </row>
    <row r="265" spans="1:13" s="3" customFormat="1" ht="15" customHeight="1" x14ac:dyDescent="0.25">
      <c r="A265" s="947"/>
      <c r="B265" s="976"/>
      <c r="C265" s="967"/>
      <c r="D265" s="960"/>
      <c r="E265" s="960"/>
      <c r="F265" s="10" t="s">
        <v>2952</v>
      </c>
      <c r="G265" s="305">
        <v>5</v>
      </c>
      <c r="H265" s="960"/>
      <c r="I265" s="10" t="s">
        <v>46</v>
      </c>
      <c r="J265" s="48"/>
      <c r="K265" s="1066"/>
      <c r="L265" s="1126"/>
      <c r="M265" s="1037"/>
    </row>
    <row r="266" spans="1:13" s="3" customFormat="1" ht="15" customHeight="1" x14ac:dyDescent="0.25">
      <c r="A266" s="947"/>
      <c r="B266" s="976"/>
      <c r="C266" s="967"/>
      <c r="D266" s="960"/>
      <c r="E266" s="960"/>
      <c r="F266" s="10" t="s">
        <v>2953</v>
      </c>
      <c r="G266" s="305">
        <v>5</v>
      </c>
      <c r="H266" s="960"/>
      <c r="I266" s="10" t="s">
        <v>46</v>
      </c>
      <c r="J266" s="48"/>
      <c r="K266" s="1066"/>
      <c r="L266" s="1126"/>
      <c r="M266" s="1037"/>
    </row>
    <row r="267" spans="1:13" s="3" customFormat="1" ht="15" customHeight="1" x14ac:dyDescent="0.25">
      <c r="A267" s="947"/>
      <c r="B267" s="976"/>
      <c r="C267" s="967"/>
      <c r="D267" s="960"/>
      <c r="E267" s="960"/>
      <c r="F267" s="10" t="s">
        <v>7033</v>
      </c>
      <c r="G267" s="305">
        <v>4</v>
      </c>
      <c r="H267" s="960"/>
      <c r="I267" s="10" t="s">
        <v>46</v>
      </c>
      <c r="J267" s="48"/>
      <c r="K267" s="1066"/>
      <c r="L267" s="1126"/>
      <c r="M267" s="1037"/>
    </row>
    <row r="268" spans="1:13" s="3" customFormat="1" ht="15" customHeight="1" x14ac:dyDescent="0.25">
      <c r="A268" s="947"/>
      <c r="B268" s="976"/>
      <c r="C268" s="967"/>
      <c r="D268" s="950"/>
      <c r="E268" s="950"/>
      <c r="F268" s="10" t="s">
        <v>7034</v>
      </c>
      <c r="G268" s="305">
        <v>1</v>
      </c>
      <c r="H268" s="950"/>
      <c r="J268" s="48"/>
      <c r="K268" s="1052"/>
      <c r="L268" s="1126"/>
      <c r="M268" s="1037"/>
    </row>
    <row r="269" spans="1:13" s="97" customFormat="1" ht="45" x14ac:dyDescent="0.25">
      <c r="A269" s="938"/>
      <c r="B269" s="940"/>
      <c r="C269" s="992"/>
      <c r="D269" s="307" t="s">
        <v>164</v>
      </c>
      <c r="E269" s="306" t="s">
        <v>4210</v>
      </c>
      <c r="F269" s="24" t="s">
        <v>2948</v>
      </c>
      <c r="G269" s="83">
        <v>16</v>
      </c>
      <c r="H269" s="365" t="s">
        <v>6684</v>
      </c>
      <c r="I269" s="27" t="s">
        <v>2906</v>
      </c>
      <c r="J269" s="24" t="s">
        <v>619</v>
      </c>
      <c r="K269" s="309">
        <v>1</v>
      </c>
      <c r="L269" s="1127"/>
      <c r="M269" s="1038"/>
    </row>
    <row r="270" spans="1:13" s="3" customFormat="1" ht="27" customHeight="1" x14ac:dyDescent="0.25">
      <c r="A270" s="447" t="s">
        <v>5223</v>
      </c>
      <c r="B270" s="303" t="s">
        <v>2966</v>
      </c>
      <c r="C270" s="304" t="s">
        <v>4210</v>
      </c>
      <c r="D270" s="95" t="s">
        <v>7161</v>
      </c>
      <c r="E270" s="83" t="s">
        <v>7587</v>
      </c>
      <c r="F270" s="20" t="s">
        <v>2954</v>
      </c>
      <c r="G270" s="83">
        <v>1</v>
      </c>
      <c r="H270" s="206" t="s">
        <v>6684</v>
      </c>
      <c r="I270" s="27"/>
      <c r="J270" s="13"/>
      <c r="K270" s="303">
        <v>1</v>
      </c>
      <c r="L270" s="833"/>
      <c r="M270" s="833"/>
    </row>
    <row r="271" spans="1:13" s="8" customFormat="1" ht="24" customHeight="1" x14ac:dyDescent="0.25">
      <c r="A271" s="937" t="s">
        <v>5224</v>
      </c>
      <c r="B271" s="970" t="s">
        <v>163</v>
      </c>
      <c r="C271" s="973" t="s">
        <v>4210</v>
      </c>
      <c r="D271" s="305" t="s">
        <v>6645</v>
      </c>
      <c r="E271" s="305" t="s">
        <v>4210</v>
      </c>
      <c r="F271" s="48" t="s">
        <v>6645</v>
      </c>
      <c r="G271" s="305">
        <v>1</v>
      </c>
      <c r="H271" s="365" t="s">
        <v>6682</v>
      </c>
      <c r="I271" s="32"/>
      <c r="J271" s="51"/>
      <c r="K271" s="939">
        <v>2</v>
      </c>
      <c r="L271" s="941"/>
      <c r="M271" s="941"/>
    </row>
    <row r="272" spans="1:13" s="8" customFormat="1" ht="15" customHeight="1" x14ac:dyDescent="0.25">
      <c r="A272" s="938"/>
      <c r="B272" s="971"/>
      <c r="C272" s="975"/>
      <c r="D272" s="305" t="s">
        <v>626</v>
      </c>
      <c r="E272" s="305" t="s">
        <v>627</v>
      </c>
      <c r="F272" s="48" t="s">
        <v>626</v>
      </c>
      <c r="G272" s="305">
        <v>1</v>
      </c>
      <c r="H272" s="365" t="s">
        <v>6682</v>
      </c>
      <c r="I272" s="32"/>
      <c r="J272" s="51"/>
      <c r="K272" s="940"/>
      <c r="L272" s="942"/>
      <c r="M272" s="942"/>
    </row>
    <row r="273" spans="1:13" s="97" customFormat="1" ht="11.25" x14ac:dyDescent="0.25">
      <c r="A273" s="937" t="s">
        <v>5225</v>
      </c>
      <c r="B273" s="939" t="s">
        <v>2955</v>
      </c>
      <c r="C273" s="962" t="s">
        <v>4214</v>
      </c>
      <c r="D273" s="936" t="s">
        <v>2864</v>
      </c>
      <c r="E273" s="936" t="s">
        <v>7029</v>
      </c>
      <c r="F273" s="20" t="s">
        <v>2919</v>
      </c>
      <c r="G273" s="83">
        <v>2</v>
      </c>
      <c r="H273" s="936" t="s">
        <v>6682</v>
      </c>
      <c r="I273" s="27" t="s">
        <v>46</v>
      </c>
      <c r="J273" s="17"/>
      <c r="K273" s="1057">
        <v>1</v>
      </c>
      <c r="L273" s="1125"/>
      <c r="M273" s="1125"/>
    </row>
    <row r="274" spans="1:13" s="97" customFormat="1" ht="15" customHeight="1" x14ac:dyDescent="0.25">
      <c r="A274" s="947"/>
      <c r="B274" s="976"/>
      <c r="C274" s="963"/>
      <c r="D274" s="936"/>
      <c r="E274" s="936"/>
      <c r="F274" s="20" t="s">
        <v>2920</v>
      </c>
      <c r="G274" s="83">
        <v>1</v>
      </c>
      <c r="H274" s="936"/>
      <c r="I274" s="27" t="s">
        <v>46</v>
      </c>
      <c r="J274" s="17"/>
      <c r="K274" s="1057"/>
      <c r="L274" s="1126"/>
      <c r="M274" s="1126"/>
    </row>
    <row r="275" spans="1:13" s="97" customFormat="1" ht="15" customHeight="1" x14ac:dyDescent="0.25">
      <c r="A275" s="947"/>
      <c r="B275" s="976"/>
      <c r="C275" s="963"/>
      <c r="D275" s="936"/>
      <c r="E275" s="936"/>
      <c r="F275" s="20" t="s">
        <v>2921</v>
      </c>
      <c r="G275" s="83">
        <v>3</v>
      </c>
      <c r="H275" s="936"/>
      <c r="I275" s="27" t="s">
        <v>46</v>
      </c>
      <c r="J275" s="17"/>
      <c r="K275" s="1057"/>
      <c r="L275" s="1126"/>
      <c r="M275" s="1126"/>
    </row>
    <row r="276" spans="1:13" s="97" customFormat="1" ht="15" customHeight="1" x14ac:dyDescent="0.25">
      <c r="A276" s="947"/>
      <c r="B276" s="976"/>
      <c r="C276" s="963"/>
      <c r="D276" s="936"/>
      <c r="E276" s="936"/>
      <c r="F276" s="20" t="s">
        <v>2922</v>
      </c>
      <c r="G276" s="83">
        <v>2</v>
      </c>
      <c r="H276" s="936"/>
      <c r="I276" s="27" t="s">
        <v>46</v>
      </c>
      <c r="J276" s="17"/>
      <c r="K276" s="1057"/>
      <c r="L276" s="1126"/>
      <c r="M276" s="1126"/>
    </row>
    <row r="277" spans="1:13" s="97" customFormat="1" ht="15" customHeight="1" x14ac:dyDescent="0.25">
      <c r="A277" s="947"/>
      <c r="B277" s="976"/>
      <c r="C277" s="963"/>
      <c r="D277" s="936"/>
      <c r="E277" s="936"/>
      <c r="F277" s="20" t="s">
        <v>2923</v>
      </c>
      <c r="G277" s="83">
        <v>1</v>
      </c>
      <c r="H277" s="936"/>
      <c r="I277" s="27" t="s">
        <v>46</v>
      </c>
      <c r="J277" s="17"/>
      <c r="K277" s="1057"/>
      <c r="L277" s="1126"/>
      <c r="M277" s="1126"/>
    </row>
    <row r="278" spans="1:13" s="97" customFormat="1" ht="15" customHeight="1" x14ac:dyDescent="0.25">
      <c r="A278" s="947"/>
      <c r="B278" s="976"/>
      <c r="C278" s="963"/>
      <c r="D278" s="936"/>
      <c r="E278" s="936"/>
      <c r="F278" s="20" t="s">
        <v>2924</v>
      </c>
      <c r="G278" s="83">
        <v>2</v>
      </c>
      <c r="H278" s="936"/>
      <c r="I278" s="27" t="s">
        <v>46</v>
      </c>
      <c r="J278" s="17"/>
      <c r="K278" s="1057"/>
      <c r="L278" s="1126"/>
      <c r="M278" s="1126"/>
    </row>
    <row r="279" spans="1:13" s="97" customFormat="1" ht="15" customHeight="1" x14ac:dyDescent="0.25">
      <c r="A279" s="947"/>
      <c r="B279" s="976"/>
      <c r="C279" s="963"/>
      <c r="D279" s="936"/>
      <c r="E279" s="936"/>
      <c r="F279" s="20" t="s">
        <v>2925</v>
      </c>
      <c r="G279" s="83">
        <v>2</v>
      </c>
      <c r="H279" s="936"/>
      <c r="I279" s="27" t="s">
        <v>46</v>
      </c>
      <c r="J279" s="17"/>
      <c r="K279" s="1057"/>
      <c r="L279" s="1126"/>
      <c r="M279" s="1126"/>
    </row>
    <row r="280" spans="1:13" s="97" customFormat="1" ht="15" customHeight="1" x14ac:dyDescent="0.25">
      <c r="A280" s="947"/>
      <c r="B280" s="976"/>
      <c r="C280" s="963"/>
      <c r="D280" s="936"/>
      <c r="E280" s="936"/>
      <c r="F280" s="20" t="s">
        <v>2926</v>
      </c>
      <c r="G280" s="83">
        <v>2</v>
      </c>
      <c r="H280" s="936"/>
      <c r="I280" s="27" t="s">
        <v>46</v>
      </c>
      <c r="J280" s="17"/>
      <c r="K280" s="1057"/>
      <c r="L280" s="1126"/>
      <c r="M280" s="1126"/>
    </row>
    <row r="281" spans="1:13" s="97" customFormat="1" ht="15" customHeight="1" x14ac:dyDescent="0.25">
      <c r="A281" s="947"/>
      <c r="B281" s="976"/>
      <c r="C281" s="963"/>
      <c r="D281" s="936"/>
      <c r="E281" s="936"/>
      <c r="F281" s="20" t="s">
        <v>2927</v>
      </c>
      <c r="G281" s="83">
        <v>1</v>
      </c>
      <c r="H281" s="936"/>
      <c r="I281" s="27" t="s">
        <v>46</v>
      </c>
      <c r="J281" s="17"/>
      <c r="K281" s="1057"/>
      <c r="L281" s="1126"/>
      <c r="M281" s="1126"/>
    </row>
    <row r="282" spans="1:13" s="97" customFormat="1" ht="15" customHeight="1" x14ac:dyDescent="0.25">
      <c r="A282" s="947"/>
      <c r="B282" s="976"/>
      <c r="C282" s="963"/>
      <c r="D282" s="936"/>
      <c r="E282" s="936"/>
      <c r="F282" s="20" t="s">
        <v>2928</v>
      </c>
      <c r="G282" s="83">
        <v>1</v>
      </c>
      <c r="H282" s="936"/>
      <c r="I282" s="27" t="s">
        <v>46</v>
      </c>
      <c r="J282" s="17"/>
      <c r="K282" s="1057"/>
      <c r="L282" s="1126"/>
      <c r="M282" s="1126"/>
    </row>
    <row r="283" spans="1:13" s="97" customFormat="1" ht="15" customHeight="1" x14ac:dyDescent="0.25">
      <c r="A283" s="947"/>
      <c r="B283" s="976"/>
      <c r="C283" s="963"/>
      <c r="D283" s="936"/>
      <c r="E283" s="936"/>
      <c r="F283" s="20" t="s">
        <v>2929</v>
      </c>
      <c r="G283" s="83">
        <v>2</v>
      </c>
      <c r="H283" s="936"/>
      <c r="I283" s="27" t="s">
        <v>46</v>
      </c>
      <c r="J283" s="17"/>
      <c r="K283" s="1057"/>
      <c r="L283" s="1126"/>
      <c r="M283" s="1126"/>
    </row>
    <row r="284" spans="1:13" s="97" customFormat="1" ht="15" customHeight="1" x14ac:dyDescent="0.25">
      <c r="A284" s="947"/>
      <c r="B284" s="976"/>
      <c r="C284" s="963"/>
      <c r="D284" s="936"/>
      <c r="E284" s="936"/>
      <c r="F284" s="20" t="s">
        <v>2930</v>
      </c>
      <c r="G284" s="83">
        <v>5</v>
      </c>
      <c r="H284" s="936"/>
      <c r="I284" s="27" t="s">
        <v>46</v>
      </c>
      <c r="J284" s="17"/>
      <c r="K284" s="1057"/>
      <c r="L284" s="1126"/>
      <c r="M284" s="1126"/>
    </row>
    <row r="285" spans="1:13" s="97" customFormat="1" ht="15" customHeight="1" x14ac:dyDescent="0.25">
      <c r="A285" s="947"/>
      <c r="B285" s="976"/>
      <c r="C285" s="963"/>
      <c r="D285" s="936"/>
      <c r="E285" s="936"/>
      <c r="F285" s="20" t="s">
        <v>2931</v>
      </c>
      <c r="G285" s="83">
        <v>8</v>
      </c>
      <c r="H285" s="936"/>
      <c r="I285" s="27" t="s">
        <v>46</v>
      </c>
      <c r="J285" s="17"/>
      <c r="K285" s="1057"/>
      <c r="L285" s="1126"/>
      <c r="M285" s="1126"/>
    </row>
    <row r="286" spans="1:13" s="97" customFormat="1" ht="15" customHeight="1" x14ac:dyDescent="0.25">
      <c r="A286" s="947"/>
      <c r="B286" s="976"/>
      <c r="C286" s="963"/>
      <c r="D286" s="936"/>
      <c r="E286" s="936"/>
      <c r="F286" s="20" t="s">
        <v>2776</v>
      </c>
      <c r="G286" s="83">
        <v>10</v>
      </c>
      <c r="H286" s="936"/>
      <c r="I286" s="27" t="s">
        <v>46</v>
      </c>
      <c r="J286" s="17"/>
      <c r="K286" s="1057"/>
      <c r="L286" s="1126"/>
      <c r="M286" s="1126"/>
    </row>
    <row r="287" spans="1:13" s="97" customFormat="1" ht="15" customHeight="1" x14ac:dyDescent="0.25">
      <c r="A287" s="947"/>
      <c r="B287" s="976"/>
      <c r="C287" s="963"/>
      <c r="D287" s="936"/>
      <c r="E287" s="936"/>
      <c r="F287" s="22" t="s">
        <v>2932</v>
      </c>
      <c r="G287" s="28">
        <v>1</v>
      </c>
      <c r="H287" s="936"/>
      <c r="I287" s="27" t="s">
        <v>46</v>
      </c>
      <c r="J287" s="17"/>
      <c r="K287" s="1057"/>
      <c r="L287" s="1126"/>
      <c r="M287" s="1126"/>
    </row>
    <row r="288" spans="1:13" s="97" customFormat="1" ht="15" customHeight="1" x14ac:dyDescent="0.25">
      <c r="A288" s="947"/>
      <c r="B288" s="976"/>
      <c r="C288" s="963"/>
      <c r="D288" s="936"/>
      <c r="E288" s="936"/>
      <c r="F288" s="22" t="s">
        <v>2933</v>
      </c>
      <c r="G288" s="28">
        <v>1</v>
      </c>
      <c r="H288" s="936"/>
      <c r="I288" s="27" t="s">
        <v>46</v>
      </c>
      <c r="J288" s="17"/>
      <c r="K288" s="1057"/>
      <c r="L288" s="1126"/>
      <c r="M288" s="1126"/>
    </row>
    <row r="289" spans="1:13" s="97" customFormat="1" ht="15" customHeight="1" x14ac:dyDescent="0.25">
      <c r="A289" s="947"/>
      <c r="B289" s="976"/>
      <c r="C289" s="963"/>
      <c r="D289" s="936"/>
      <c r="E289" s="936"/>
      <c r="F289" s="22" t="s">
        <v>2934</v>
      </c>
      <c r="G289" s="28">
        <v>1</v>
      </c>
      <c r="H289" s="936"/>
      <c r="I289" s="27" t="s">
        <v>46</v>
      </c>
      <c r="J289" s="17"/>
      <c r="K289" s="1057"/>
      <c r="L289" s="1126"/>
      <c r="M289" s="1126"/>
    </row>
    <row r="290" spans="1:13" s="97" customFormat="1" ht="15" customHeight="1" x14ac:dyDescent="0.25">
      <c r="A290" s="947"/>
      <c r="B290" s="976"/>
      <c r="C290" s="963"/>
      <c r="D290" s="936"/>
      <c r="E290" s="936"/>
      <c r="F290" s="22" t="s">
        <v>2935</v>
      </c>
      <c r="G290" s="28">
        <v>1</v>
      </c>
      <c r="H290" s="936"/>
      <c r="I290" s="27" t="s">
        <v>46</v>
      </c>
      <c r="J290" s="59"/>
      <c r="K290" s="1057"/>
      <c r="L290" s="1126"/>
      <c r="M290" s="1126"/>
    </row>
    <row r="291" spans="1:13" s="97" customFormat="1" ht="15" customHeight="1" x14ac:dyDescent="0.25">
      <c r="A291" s="947"/>
      <c r="B291" s="976"/>
      <c r="C291" s="963"/>
      <c r="D291" s="936"/>
      <c r="E291" s="936"/>
      <c r="F291" s="22" t="s">
        <v>2936</v>
      </c>
      <c r="G291" s="28">
        <v>5</v>
      </c>
      <c r="H291" s="936"/>
      <c r="I291" s="27" t="s">
        <v>46</v>
      </c>
      <c r="J291" s="17"/>
      <c r="K291" s="1057"/>
      <c r="L291" s="1126"/>
      <c r="M291" s="1126"/>
    </row>
    <row r="292" spans="1:13" s="97" customFormat="1" ht="15" customHeight="1" x14ac:dyDescent="0.25">
      <c r="A292" s="947"/>
      <c r="B292" s="976"/>
      <c r="C292" s="963"/>
      <c r="D292" s="936"/>
      <c r="E292" s="936"/>
      <c r="F292" s="22" t="s">
        <v>2937</v>
      </c>
      <c r="G292" s="28">
        <v>5</v>
      </c>
      <c r="H292" s="936"/>
      <c r="I292" s="27" t="s">
        <v>46</v>
      </c>
      <c r="J292" s="17"/>
      <c r="K292" s="1057"/>
      <c r="L292" s="1126"/>
      <c r="M292" s="1126"/>
    </row>
    <row r="293" spans="1:13" s="97" customFormat="1" ht="15" customHeight="1" x14ac:dyDescent="0.25">
      <c r="A293" s="947"/>
      <c r="B293" s="976"/>
      <c r="C293" s="963"/>
      <c r="D293" s="936"/>
      <c r="E293" s="936"/>
      <c r="F293" s="22" t="s">
        <v>2776</v>
      </c>
      <c r="G293" s="28">
        <v>9</v>
      </c>
      <c r="H293" s="936"/>
      <c r="I293" s="27" t="s">
        <v>46</v>
      </c>
      <c r="J293" s="17"/>
      <c r="K293" s="1057"/>
      <c r="L293" s="1126"/>
      <c r="M293" s="1126"/>
    </row>
    <row r="294" spans="1:13" s="97" customFormat="1" ht="15" customHeight="1" x14ac:dyDescent="0.25">
      <c r="A294" s="947"/>
      <c r="B294" s="976"/>
      <c r="C294" s="963"/>
      <c r="D294" s="936"/>
      <c r="E294" s="936"/>
      <c r="F294" s="22" t="s">
        <v>2938</v>
      </c>
      <c r="G294" s="28">
        <v>1</v>
      </c>
      <c r="H294" s="936"/>
      <c r="I294" s="27" t="s">
        <v>46</v>
      </c>
      <c r="J294" s="17"/>
      <c r="K294" s="1057"/>
      <c r="L294" s="1126"/>
      <c r="M294" s="1126"/>
    </row>
    <row r="295" spans="1:13" s="97" customFormat="1" ht="15" customHeight="1" x14ac:dyDescent="0.25">
      <c r="A295" s="947"/>
      <c r="B295" s="976"/>
      <c r="C295" s="963"/>
      <c r="D295" s="936"/>
      <c r="E295" s="936"/>
      <c r="F295" s="22" t="s">
        <v>2939</v>
      </c>
      <c r="G295" s="28">
        <v>1</v>
      </c>
      <c r="H295" s="936"/>
      <c r="I295" s="27" t="s">
        <v>46</v>
      </c>
      <c r="J295" s="17"/>
      <c r="K295" s="1057"/>
      <c r="L295" s="1126"/>
      <c r="M295" s="1126"/>
    </row>
    <row r="296" spans="1:13" s="97" customFormat="1" ht="15" customHeight="1" x14ac:dyDescent="0.25">
      <c r="A296" s="947"/>
      <c r="B296" s="976"/>
      <c r="C296" s="963"/>
      <c r="D296" s="936" t="s">
        <v>2865</v>
      </c>
      <c r="E296" s="936" t="s">
        <v>7031</v>
      </c>
      <c r="F296" s="20" t="s">
        <v>2940</v>
      </c>
      <c r="G296" s="83">
        <v>1</v>
      </c>
      <c r="H296" s="936" t="s">
        <v>6682</v>
      </c>
      <c r="I296" s="27" t="s">
        <v>46</v>
      </c>
      <c r="J296" s="17"/>
      <c r="K296" s="1057">
        <v>1</v>
      </c>
      <c r="L296" s="1126"/>
      <c r="M296" s="1126"/>
    </row>
    <row r="297" spans="1:13" s="97" customFormat="1" ht="15" customHeight="1" x14ac:dyDescent="0.25">
      <c r="A297" s="947"/>
      <c r="B297" s="976"/>
      <c r="C297" s="963"/>
      <c r="D297" s="936"/>
      <c r="E297" s="936"/>
      <c r="F297" s="20" t="s">
        <v>2941</v>
      </c>
      <c r="G297" s="83">
        <v>2</v>
      </c>
      <c r="H297" s="936"/>
      <c r="I297" s="27" t="s">
        <v>46</v>
      </c>
      <c r="J297" s="17"/>
      <c r="K297" s="1057"/>
      <c r="L297" s="1126"/>
      <c r="M297" s="1126"/>
    </row>
    <row r="298" spans="1:13" s="97" customFormat="1" ht="15" customHeight="1" x14ac:dyDescent="0.25">
      <c r="A298" s="947"/>
      <c r="B298" s="976"/>
      <c r="C298" s="963"/>
      <c r="D298" s="936"/>
      <c r="E298" s="936"/>
      <c r="F298" s="20" t="s">
        <v>2942</v>
      </c>
      <c r="G298" s="83">
        <v>2</v>
      </c>
      <c r="H298" s="936"/>
      <c r="I298" s="27" t="s">
        <v>46</v>
      </c>
      <c r="J298" s="17"/>
      <c r="K298" s="1057"/>
      <c r="L298" s="1126"/>
      <c r="M298" s="1126"/>
    </row>
    <row r="299" spans="1:13" s="97" customFormat="1" ht="15" customHeight="1" x14ac:dyDescent="0.25">
      <c r="A299" s="947"/>
      <c r="B299" s="976"/>
      <c r="C299" s="963"/>
      <c r="D299" s="936"/>
      <c r="E299" s="936"/>
      <c r="F299" s="20" t="s">
        <v>2824</v>
      </c>
      <c r="G299" s="83">
        <v>1</v>
      </c>
      <c r="H299" s="936"/>
      <c r="I299" s="27" t="s">
        <v>46</v>
      </c>
      <c r="J299" s="17"/>
      <c r="K299" s="1057"/>
      <c r="L299" s="1126"/>
      <c r="M299" s="1126"/>
    </row>
    <row r="300" spans="1:13" s="97" customFormat="1" ht="15" customHeight="1" x14ac:dyDescent="0.25">
      <c r="A300" s="947"/>
      <c r="B300" s="976"/>
      <c r="C300" s="963"/>
      <c r="D300" s="936"/>
      <c r="E300" s="936"/>
      <c r="F300" s="20" t="s">
        <v>2943</v>
      </c>
      <c r="G300" s="83">
        <v>6</v>
      </c>
      <c r="H300" s="936"/>
      <c r="I300" s="27" t="s">
        <v>46</v>
      </c>
      <c r="J300" s="17"/>
      <c r="K300" s="1057"/>
      <c r="L300" s="1126"/>
      <c r="M300" s="1126"/>
    </row>
    <row r="301" spans="1:13" s="97" customFormat="1" ht="15" customHeight="1" x14ac:dyDescent="0.25">
      <c r="A301" s="947"/>
      <c r="B301" s="976"/>
      <c r="C301" s="963"/>
      <c r="D301" s="936"/>
      <c r="E301" s="936"/>
      <c r="F301" s="20" t="s">
        <v>2941</v>
      </c>
      <c r="G301" s="83">
        <v>1</v>
      </c>
      <c r="H301" s="936"/>
      <c r="I301" s="27" t="s">
        <v>46</v>
      </c>
      <c r="J301" s="17"/>
      <c r="K301" s="1057"/>
      <c r="L301" s="1126"/>
      <c r="M301" s="1126"/>
    </row>
    <row r="302" spans="1:13" s="97" customFormat="1" ht="15" customHeight="1" x14ac:dyDescent="0.25">
      <c r="A302" s="947"/>
      <c r="B302" s="976"/>
      <c r="C302" s="963"/>
      <c r="D302" s="936"/>
      <c r="E302" s="936"/>
      <c r="F302" s="20" t="s">
        <v>2942</v>
      </c>
      <c r="G302" s="83">
        <v>1</v>
      </c>
      <c r="H302" s="936"/>
      <c r="I302" s="27" t="s">
        <v>46</v>
      </c>
      <c r="J302" s="17"/>
      <c r="K302" s="1057"/>
      <c r="L302" s="1126"/>
      <c r="M302" s="1126"/>
    </row>
    <row r="303" spans="1:13" s="97" customFormat="1" ht="15" customHeight="1" x14ac:dyDescent="0.25">
      <c r="A303" s="947"/>
      <c r="B303" s="976"/>
      <c r="C303" s="963"/>
      <c r="D303" s="936"/>
      <c r="E303" s="936"/>
      <c r="F303" s="20" t="s">
        <v>2824</v>
      </c>
      <c r="G303" s="83">
        <v>1</v>
      </c>
      <c r="H303" s="936"/>
      <c r="I303" s="27" t="s">
        <v>46</v>
      </c>
      <c r="J303" s="17"/>
      <c r="K303" s="1057"/>
      <c r="L303" s="1126"/>
      <c r="M303" s="1126"/>
    </row>
    <row r="304" spans="1:13" s="97" customFormat="1" ht="15" customHeight="1" x14ac:dyDescent="0.25">
      <c r="A304" s="947"/>
      <c r="B304" s="976"/>
      <c r="C304" s="963"/>
      <c r="D304" s="936"/>
      <c r="E304" s="936"/>
      <c r="F304" s="20" t="s">
        <v>2944</v>
      </c>
      <c r="G304" s="83">
        <v>1</v>
      </c>
      <c r="H304" s="936"/>
      <c r="I304" s="27" t="s">
        <v>46</v>
      </c>
      <c r="J304" s="17"/>
      <c r="K304" s="1057"/>
      <c r="L304" s="1126"/>
      <c r="M304" s="1126"/>
    </row>
    <row r="305" spans="1:13" s="97" customFormat="1" ht="15" customHeight="1" x14ac:dyDescent="0.25">
      <c r="A305" s="947"/>
      <c r="B305" s="976"/>
      <c r="C305" s="963"/>
      <c r="D305" s="936"/>
      <c r="E305" s="936"/>
      <c r="F305" s="20" t="s">
        <v>2945</v>
      </c>
      <c r="G305" s="83">
        <v>1</v>
      </c>
      <c r="H305" s="936"/>
      <c r="I305" s="27" t="s">
        <v>46</v>
      </c>
      <c r="J305" s="17"/>
      <c r="K305" s="1057"/>
      <c r="L305" s="1126"/>
      <c r="M305" s="1126"/>
    </row>
    <row r="306" spans="1:13" s="97" customFormat="1" ht="15" customHeight="1" x14ac:dyDescent="0.25">
      <c r="A306" s="947"/>
      <c r="B306" s="976"/>
      <c r="C306" s="963"/>
      <c r="D306" s="936"/>
      <c r="E306" s="936"/>
      <c r="F306" s="22" t="s">
        <v>2946</v>
      </c>
      <c r="G306" s="28">
        <v>5</v>
      </c>
      <c r="H306" s="936"/>
      <c r="I306" s="27" t="s">
        <v>46</v>
      </c>
      <c r="J306" s="17"/>
      <c r="K306" s="1057"/>
      <c r="L306" s="1126"/>
      <c r="M306" s="1126"/>
    </row>
    <row r="307" spans="1:13" s="97" customFormat="1" ht="15" customHeight="1" x14ac:dyDescent="0.25">
      <c r="A307" s="947"/>
      <c r="B307" s="976"/>
      <c r="C307" s="963"/>
      <c r="D307" s="936"/>
      <c r="E307" s="936"/>
      <c r="F307" s="22" t="s">
        <v>5228</v>
      </c>
      <c r="G307" s="28">
        <v>1</v>
      </c>
      <c r="H307" s="936"/>
      <c r="I307" s="27" t="s">
        <v>46</v>
      </c>
      <c r="J307" s="17"/>
      <c r="K307" s="1057"/>
      <c r="L307" s="1126"/>
      <c r="M307" s="1126"/>
    </row>
    <row r="308" spans="1:13" s="97" customFormat="1" ht="15" customHeight="1" x14ac:dyDescent="0.25">
      <c r="A308" s="947"/>
      <c r="B308" s="976"/>
      <c r="C308" s="963"/>
      <c r="D308" s="936"/>
      <c r="E308" s="936"/>
      <c r="F308" s="22" t="s">
        <v>2947</v>
      </c>
      <c r="G308" s="28">
        <v>1</v>
      </c>
      <c r="H308" s="936"/>
      <c r="I308" s="27" t="s">
        <v>46</v>
      </c>
      <c r="J308" s="17"/>
      <c r="K308" s="1057"/>
      <c r="L308" s="1126"/>
      <c r="M308" s="1126"/>
    </row>
    <row r="309" spans="1:13" s="3" customFormat="1" ht="15" customHeight="1" x14ac:dyDescent="0.25">
      <c r="A309" s="947"/>
      <c r="B309" s="976"/>
      <c r="C309" s="963"/>
      <c r="D309" s="949" t="s">
        <v>7032</v>
      </c>
      <c r="E309" s="949" t="s">
        <v>4214</v>
      </c>
      <c r="F309" s="10" t="s">
        <v>2949</v>
      </c>
      <c r="G309" s="196">
        <v>1</v>
      </c>
      <c r="H309" s="949" t="s">
        <v>6682</v>
      </c>
      <c r="I309" s="10" t="s">
        <v>46</v>
      </c>
      <c r="J309" s="48"/>
      <c r="K309" s="1051">
        <v>1</v>
      </c>
      <c r="L309" s="1126"/>
      <c r="M309" s="1126"/>
    </row>
    <row r="310" spans="1:13" s="3" customFormat="1" ht="15" customHeight="1" x14ac:dyDescent="0.25">
      <c r="A310" s="947"/>
      <c r="B310" s="976"/>
      <c r="C310" s="963"/>
      <c r="D310" s="960"/>
      <c r="E310" s="960"/>
      <c r="F310" s="10" t="s">
        <v>2950</v>
      </c>
      <c r="G310" s="196">
        <v>1</v>
      </c>
      <c r="H310" s="960"/>
      <c r="I310" s="10" t="s">
        <v>46</v>
      </c>
      <c r="J310" s="48"/>
      <c r="K310" s="1066"/>
      <c r="L310" s="1126"/>
      <c r="M310" s="1126"/>
    </row>
    <row r="311" spans="1:13" s="3" customFormat="1" ht="15" customHeight="1" x14ac:dyDescent="0.25">
      <c r="A311" s="947"/>
      <c r="B311" s="976"/>
      <c r="C311" s="963"/>
      <c r="D311" s="960"/>
      <c r="E311" s="960"/>
      <c r="F311" s="10" t="s">
        <v>2951</v>
      </c>
      <c r="G311" s="196">
        <v>5</v>
      </c>
      <c r="H311" s="960"/>
      <c r="I311" s="10" t="s">
        <v>46</v>
      </c>
      <c r="J311" s="48"/>
      <c r="K311" s="1066"/>
      <c r="L311" s="1126"/>
      <c r="M311" s="1126"/>
    </row>
    <row r="312" spans="1:13" s="3" customFormat="1" ht="15" customHeight="1" x14ac:dyDescent="0.25">
      <c r="A312" s="947"/>
      <c r="B312" s="976"/>
      <c r="C312" s="963"/>
      <c r="D312" s="960"/>
      <c r="E312" s="960"/>
      <c r="F312" s="10" t="s">
        <v>2952</v>
      </c>
      <c r="G312" s="196">
        <v>5</v>
      </c>
      <c r="H312" s="960"/>
      <c r="I312" s="10" t="s">
        <v>46</v>
      </c>
      <c r="J312" s="48"/>
      <c r="K312" s="1066"/>
      <c r="L312" s="1126"/>
      <c r="M312" s="1126"/>
    </row>
    <row r="313" spans="1:13" s="3" customFormat="1" ht="15" customHeight="1" x14ac:dyDescent="0.25">
      <c r="A313" s="947"/>
      <c r="B313" s="976"/>
      <c r="C313" s="963"/>
      <c r="D313" s="960"/>
      <c r="E313" s="960"/>
      <c r="F313" s="10" t="s">
        <v>2953</v>
      </c>
      <c r="G313" s="196">
        <v>5</v>
      </c>
      <c r="H313" s="960"/>
      <c r="I313" s="10" t="s">
        <v>46</v>
      </c>
      <c r="J313" s="48"/>
      <c r="K313" s="1066"/>
      <c r="L313" s="1126"/>
      <c r="M313" s="1126"/>
    </row>
    <row r="314" spans="1:13" s="3" customFormat="1" ht="15" customHeight="1" x14ac:dyDescent="0.25">
      <c r="A314" s="947"/>
      <c r="B314" s="976"/>
      <c r="C314" s="963"/>
      <c r="D314" s="960"/>
      <c r="E314" s="960"/>
      <c r="F314" s="10" t="s">
        <v>7033</v>
      </c>
      <c r="G314" s="196">
        <v>4</v>
      </c>
      <c r="H314" s="960"/>
      <c r="I314" s="10" t="s">
        <v>46</v>
      </c>
      <c r="J314" s="48"/>
      <c r="K314" s="1066"/>
      <c r="L314" s="1126"/>
      <c r="M314" s="1126"/>
    </row>
    <row r="315" spans="1:13" s="3" customFormat="1" ht="15" customHeight="1" x14ac:dyDescent="0.25">
      <c r="A315" s="947"/>
      <c r="B315" s="976"/>
      <c r="C315" s="963"/>
      <c r="D315" s="950"/>
      <c r="E315" s="950"/>
      <c r="F315" s="10" t="s">
        <v>7034</v>
      </c>
      <c r="G315" s="196">
        <v>1</v>
      </c>
      <c r="H315" s="950"/>
      <c r="J315" s="48"/>
      <c r="K315" s="1052"/>
      <c r="L315" s="1126"/>
      <c r="M315" s="1126"/>
    </row>
    <row r="316" spans="1:13" s="97" customFormat="1" ht="45" x14ac:dyDescent="0.25">
      <c r="A316" s="938"/>
      <c r="B316" s="940"/>
      <c r="C316" s="1060"/>
      <c r="D316" s="307" t="s">
        <v>164</v>
      </c>
      <c r="E316" s="306" t="s">
        <v>4214</v>
      </c>
      <c r="F316" s="24" t="s">
        <v>2948</v>
      </c>
      <c r="G316" s="83">
        <v>16</v>
      </c>
      <c r="H316" s="365" t="s">
        <v>6684</v>
      </c>
      <c r="I316" s="27" t="s">
        <v>2906</v>
      </c>
      <c r="J316" s="24" t="s">
        <v>619</v>
      </c>
      <c r="K316" s="309">
        <v>1</v>
      </c>
      <c r="L316" s="1127"/>
      <c r="M316" s="1127"/>
    </row>
    <row r="317" spans="1:13" s="8" customFormat="1" ht="22.5" customHeight="1" x14ac:dyDescent="0.25">
      <c r="A317" s="444" t="s">
        <v>6646</v>
      </c>
      <c r="B317" s="202" t="s">
        <v>163</v>
      </c>
      <c r="C317" s="308" t="s">
        <v>4214</v>
      </c>
      <c r="D317" s="196" t="s">
        <v>6645</v>
      </c>
      <c r="E317" s="196" t="s">
        <v>4214</v>
      </c>
      <c r="F317" s="48" t="s">
        <v>6645</v>
      </c>
      <c r="G317" s="196">
        <v>1</v>
      </c>
      <c r="H317" s="365" t="s">
        <v>6682</v>
      </c>
      <c r="I317" s="32"/>
      <c r="J317" s="51"/>
      <c r="K317" s="204">
        <v>2</v>
      </c>
      <c r="L317" s="850"/>
      <c r="M317" s="850"/>
    </row>
    <row r="318" spans="1:13" ht="11.25" x14ac:dyDescent="0.25">
      <c r="A318" s="949" t="s">
        <v>5226</v>
      </c>
      <c r="B318" s="970" t="s">
        <v>2955</v>
      </c>
      <c r="C318" s="962" t="s">
        <v>5821</v>
      </c>
      <c r="D318" s="927" t="s">
        <v>2956</v>
      </c>
      <c r="E318" s="927" t="s">
        <v>1120</v>
      </c>
      <c r="F318" s="20" t="s">
        <v>2957</v>
      </c>
      <c r="G318" s="83">
        <v>1</v>
      </c>
      <c r="H318" s="927" t="s">
        <v>6682</v>
      </c>
      <c r="I318" s="27" t="s">
        <v>1050</v>
      </c>
      <c r="J318" s="17"/>
      <c r="K318" s="1057">
        <v>1</v>
      </c>
      <c r="L318" s="1128"/>
      <c r="M318" s="1125"/>
    </row>
    <row r="319" spans="1:13" ht="15" customHeight="1" x14ac:dyDescent="0.25">
      <c r="A319" s="960"/>
      <c r="B319" s="972"/>
      <c r="C319" s="963"/>
      <c r="D319" s="927"/>
      <c r="E319" s="927"/>
      <c r="F319" s="20" t="s">
        <v>2958</v>
      </c>
      <c r="G319" s="83">
        <v>3</v>
      </c>
      <c r="H319" s="927"/>
      <c r="I319" s="27" t="s">
        <v>1118</v>
      </c>
      <c r="J319" s="17"/>
      <c r="K319" s="1057"/>
      <c r="L319" s="1037"/>
      <c r="M319" s="1126"/>
    </row>
    <row r="320" spans="1:13" ht="15" customHeight="1" x14ac:dyDescent="0.25">
      <c r="A320" s="960"/>
      <c r="B320" s="972"/>
      <c r="C320" s="963"/>
      <c r="D320" s="927"/>
      <c r="E320" s="927"/>
      <c r="F320" s="20" t="s">
        <v>2958</v>
      </c>
      <c r="G320" s="83">
        <v>4</v>
      </c>
      <c r="H320" s="927"/>
      <c r="I320" s="27" t="s">
        <v>1118</v>
      </c>
      <c r="J320" s="17"/>
      <c r="K320" s="1057"/>
      <c r="L320" s="1037"/>
      <c r="M320" s="1126"/>
    </row>
    <row r="321" spans="1:13" ht="15" customHeight="1" x14ac:dyDescent="0.25">
      <c r="A321" s="960"/>
      <c r="B321" s="972"/>
      <c r="C321" s="963"/>
      <c r="D321" s="927"/>
      <c r="E321" s="927"/>
      <c r="F321" s="20" t="s">
        <v>2959</v>
      </c>
      <c r="G321" s="83">
        <v>4</v>
      </c>
      <c r="H321" s="927"/>
      <c r="I321" s="27" t="s">
        <v>1118</v>
      </c>
      <c r="J321" s="17"/>
      <c r="K321" s="1057"/>
      <c r="L321" s="1037"/>
      <c r="M321" s="1126"/>
    </row>
    <row r="322" spans="1:13" ht="15" customHeight="1" x14ac:dyDescent="0.25">
      <c r="A322" s="960"/>
      <c r="B322" s="972"/>
      <c r="C322" s="963"/>
      <c r="D322" s="927"/>
      <c r="E322" s="927"/>
      <c r="F322" s="20" t="s">
        <v>2960</v>
      </c>
      <c r="G322" s="83">
        <v>6</v>
      </c>
      <c r="H322" s="927"/>
      <c r="I322" s="27" t="s">
        <v>1118</v>
      </c>
      <c r="J322" s="17"/>
      <c r="K322" s="1057"/>
      <c r="L322" s="1037"/>
      <c r="M322" s="1126"/>
    </row>
    <row r="323" spans="1:13" ht="15" customHeight="1" x14ac:dyDescent="0.25">
      <c r="A323" s="960"/>
      <c r="B323" s="972"/>
      <c r="C323" s="963"/>
      <c r="D323" s="927"/>
      <c r="E323" s="927"/>
      <c r="F323" s="20" t="s">
        <v>2961</v>
      </c>
      <c r="G323" s="83">
        <v>6</v>
      </c>
      <c r="H323" s="927"/>
      <c r="I323" s="27" t="s">
        <v>1118</v>
      </c>
      <c r="J323" s="17"/>
      <c r="K323" s="1057"/>
      <c r="L323" s="1037"/>
      <c r="M323" s="1126"/>
    </row>
    <row r="324" spans="1:13" ht="15" customHeight="1" x14ac:dyDescent="0.25">
      <c r="A324" s="960"/>
      <c r="B324" s="972"/>
      <c r="C324" s="963"/>
      <c r="D324" s="927" t="s">
        <v>2956</v>
      </c>
      <c r="E324" s="927" t="s">
        <v>1120</v>
      </c>
      <c r="F324" s="20" t="s">
        <v>2962</v>
      </c>
      <c r="G324" s="83">
        <v>1</v>
      </c>
      <c r="H324" s="927" t="s">
        <v>6682</v>
      </c>
      <c r="I324" s="27" t="s">
        <v>1050</v>
      </c>
      <c r="J324" s="17"/>
      <c r="K324" s="1057">
        <v>1</v>
      </c>
      <c r="L324" s="1037"/>
      <c r="M324" s="1126"/>
    </row>
    <row r="325" spans="1:13" ht="15" customHeight="1" x14ac:dyDescent="0.25">
      <c r="A325" s="960"/>
      <c r="B325" s="972"/>
      <c r="C325" s="963"/>
      <c r="D325" s="927"/>
      <c r="E325" s="927"/>
      <c r="F325" s="20" t="s">
        <v>2958</v>
      </c>
      <c r="G325" s="83">
        <v>6</v>
      </c>
      <c r="H325" s="927"/>
      <c r="I325" s="27" t="s">
        <v>1118</v>
      </c>
      <c r="J325" s="17"/>
      <c r="K325" s="1057"/>
      <c r="L325" s="1037"/>
      <c r="M325" s="1126"/>
    </row>
    <row r="326" spans="1:13" ht="15" customHeight="1" x14ac:dyDescent="0.25">
      <c r="A326" s="960"/>
      <c r="B326" s="972"/>
      <c r="C326" s="963"/>
      <c r="D326" s="927"/>
      <c r="E326" s="927"/>
      <c r="F326" s="20" t="s">
        <v>2958</v>
      </c>
      <c r="G326" s="83">
        <v>1</v>
      </c>
      <c r="H326" s="927"/>
      <c r="I326" s="27" t="s">
        <v>1118</v>
      </c>
      <c r="J326" s="17"/>
      <c r="K326" s="1057"/>
      <c r="L326" s="1037"/>
      <c r="M326" s="1126"/>
    </row>
    <row r="327" spans="1:13" ht="15" customHeight="1" x14ac:dyDescent="0.25">
      <c r="A327" s="960"/>
      <c r="B327" s="972"/>
      <c r="C327" s="963"/>
      <c r="D327" s="927"/>
      <c r="E327" s="927"/>
      <c r="F327" s="20" t="s">
        <v>2960</v>
      </c>
      <c r="G327" s="83">
        <v>7</v>
      </c>
      <c r="H327" s="927"/>
      <c r="I327" s="27" t="s">
        <v>1118</v>
      </c>
      <c r="J327" s="17"/>
      <c r="K327" s="1057"/>
      <c r="L327" s="1037"/>
      <c r="M327" s="1126"/>
    </row>
    <row r="328" spans="1:13" ht="15" customHeight="1" x14ac:dyDescent="0.25">
      <c r="A328" s="960"/>
      <c r="B328" s="972"/>
      <c r="C328" s="963"/>
      <c r="D328" s="927"/>
      <c r="E328" s="927"/>
      <c r="F328" s="20" t="s">
        <v>2961</v>
      </c>
      <c r="G328" s="83">
        <v>9</v>
      </c>
      <c r="H328" s="927"/>
      <c r="I328" s="27" t="s">
        <v>1118</v>
      </c>
      <c r="J328" s="17"/>
      <c r="K328" s="1057"/>
      <c r="L328" s="1037"/>
      <c r="M328" s="1126"/>
    </row>
    <row r="329" spans="1:13" ht="15" customHeight="1" x14ac:dyDescent="0.25">
      <c r="A329" s="960"/>
      <c r="B329" s="972"/>
      <c r="C329" s="963"/>
      <c r="D329" s="927"/>
      <c r="E329" s="927"/>
      <c r="F329" s="20" t="s">
        <v>2959</v>
      </c>
      <c r="G329" s="83">
        <v>3</v>
      </c>
      <c r="H329" s="927"/>
      <c r="I329" s="27" t="s">
        <v>1118</v>
      </c>
      <c r="J329" s="17"/>
      <c r="K329" s="1057"/>
      <c r="L329" s="1037"/>
      <c r="M329" s="1126"/>
    </row>
    <row r="330" spans="1:13" ht="15" customHeight="1" x14ac:dyDescent="0.25">
      <c r="A330" s="960"/>
      <c r="B330" s="972"/>
      <c r="C330" s="963"/>
      <c r="D330" s="927" t="s">
        <v>2956</v>
      </c>
      <c r="E330" s="927" t="s">
        <v>2144</v>
      </c>
      <c r="F330" s="20" t="s">
        <v>2963</v>
      </c>
      <c r="G330" s="83">
        <v>1</v>
      </c>
      <c r="H330" s="927" t="s">
        <v>6682</v>
      </c>
      <c r="I330" s="27" t="s">
        <v>1050</v>
      </c>
      <c r="J330" s="17"/>
      <c r="K330" s="1057">
        <v>1</v>
      </c>
      <c r="L330" s="1037"/>
      <c r="M330" s="1126"/>
    </row>
    <row r="331" spans="1:13" ht="15" customHeight="1" x14ac:dyDescent="0.25">
      <c r="A331" s="960"/>
      <c r="B331" s="972"/>
      <c r="C331" s="963"/>
      <c r="D331" s="927"/>
      <c r="E331" s="927"/>
      <c r="F331" s="20" t="s">
        <v>2958</v>
      </c>
      <c r="G331" s="83">
        <v>3</v>
      </c>
      <c r="H331" s="927"/>
      <c r="I331" s="27" t="s">
        <v>1118</v>
      </c>
      <c r="J331" s="17"/>
      <c r="K331" s="1057"/>
      <c r="L331" s="1037"/>
      <c r="M331" s="1126"/>
    </row>
    <row r="332" spans="1:13" ht="15" customHeight="1" x14ac:dyDescent="0.25">
      <c r="A332" s="960"/>
      <c r="B332" s="972"/>
      <c r="C332" s="963"/>
      <c r="D332" s="927"/>
      <c r="E332" s="927"/>
      <c r="F332" s="22" t="s">
        <v>2958</v>
      </c>
      <c r="G332" s="28">
        <v>4</v>
      </c>
      <c r="H332" s="927"/>
      <c r="I332" s="27" t="s">
        <v>1118</v>
      </c>
      <c r="J332" s="17"/>
      <c r="K332" s="1057"/>
      <c r="L332" s="1037"/>
      <c r="M332" s="1126"/>
    </row>
    <row r="333" spans="1:13" ht="15" customHeight="1" x14ac:dyDescent="0.25">
      <c r="A333" s="960"/>
      <c r="B333" s="972"/>
      <c r="C333" s="963"/>
      <c r="D333" s="927"/>
      <c r="E333" s="927"/>
      <c r="F333" s="22" t="s">
        <v>2960</v>
      </c>
      <c r="G333" s="28">
        <v>8</v>
      </c>
      <c r="H333" s="927"/>
      <c r="I333" s="27" t="s">
        <v>1118</v>
      </c>
      <c r="J333" s="17"/>
      <c r="K333" s="1057"/>
      <c r="L333" s="1037"/>
      <c r="M333" s="1126"/>
    </row>
    <row r="334" spans="1:13" ht="15" customHeight="1" x14ac:dyDescent="0.25">
      <c r="A334" s="960"/>
      <c r="B334" s="972"/>
      <c r="C334" s="963"/>
      <c r="D334" s="927"/>
      <c r="E334" s="927"/>
      <c r="F334" s="22" t="s">
        <v>2961</v>
      </c>
      <c r="G334" s="28">
        <v>6</v>
      </c>
      <c r="H334" s="927"/>
      <c r="I334" s="27" t="s">
        <v>1118</v>
      </c>
      <c r="J334" s="17"/>
      <c r="K334" s="1057"/>
      <c r="L334" s="1037"/>
      <c r="M334" s="1126"/>
    </row>
    <row r="335" spans="1:13" ht="15" customHeight="1" x14ac:dyDescent="0.25">
      <c r="A335" s="960"/>
      <c r="B335" s="972"/>
      <c r="C335" s="963"/>
      <c r="D335" s="927"/>
      <c r="E335" s="927"/>
      <c r="F335" s="22" t="s">
        <v>2959</v>
      </c>
      <c r="G335" s="28">
        <v>4</v>
      </c>
      <c r="H335" s="927"/>
      <c r="I335" s="27" t="s">
        <v>1118</v>
      </c>
      <c r="J335" s="59"/>
      <c r="K335" s="1057"/>
      <c r="L335" s="1037"/>
      <c r="M335" s="1126"/>
    </row>
    <row r="336" spans="1:13" ht="15" customHeight="1" x14ac:dyDescent="0.25">
      <c r="A336" s="960"/>
      <c r="B336" s="972"/>
      <c r="C336" s="963"/>
      <c r="D336" s="927" t="s">
        <v>2956</v>
      </c>
      <c r="E336" s="927" t="s">
        <v>1120</v>
      </c>
      <c r="F336" s="22" t="s">
        <v>2964</v>
      </c>
      <c r="G336" s="28">
        <v>1</v>
      </c>
      <c r="H336" s="927" t="s">
        <v>6682</v>
      </c>
      <c r="I336" s="27" t="s">
        <v>1050</v>
      </c>
      <c r="J336" s="17"/>
      <c r="K336" s="1057">
        <v>1</v>
      </c>
      <c r="L336" s="1037"/>
      <c r="M336" s="1126"/>
    </row>
    <row r="337" spans="1:13" ht="15" customHeight="1" x14ac:dyDescent="0.25">
      <c r="A337" s="960"/>
      <c r="B337" s="972"/>
      <c r="C337" s="963"/>
      <c r="D337" s="927"/>
      <c r="E337" s="927"/>
      <c r="F337" s="22" t="s">
        <v>2958</v>
      </c>
      <c r="G337" s="28">
        <v>3</v>
      </c>
      <c r="H337" s="927"/>
      <c r="I337" s="27" t="s">
        <v>1118</v>
      </c>
      <c r="J337" s="17"/>
      <c r="K337" s="1057"/>
      <c r="L337" s="1037"/>
      <c r="M337" s="1126"/>
    </row>
    <row r="338" spans="1:13" ht="15" customHeight="1" x14ac:dyDescent="0.25">
      <c r="A338" s="960"/>
      <c r="B338" s="972"/>
      <c r="C338" s="963"/>
      <c r="D338" s="927"/>
      <c r="E338" s="927"/>
      <c r="F338" s="22" t="s">
        <v>2958</v>
      </c>
      <c r="G338" s="28">
        <v>1</v>
      </c>
      <c r="H338" s="927"/>
      <c r="I338" s="27" t="s">
        <v>1118</v>
      </c>
      <c r="J338" s="17"/>
      <c r="K338" s="1057"/>
      <c r="L338" s="1037"/>
      <c r="M338" s="1126"/>
    </row>
    <row r="339" spans="1:13" ht="15" customHeight="1" x14ac:dyDescent="0.25">
      <c r="A339" s="960"/>
      <c r="B339" s="972"/>
      <c r="C339" s="963"/>
      <c r="D339" s="927"/>
      <c r="E339" s="927"/>
      <c r="F339" s="22" t="s">
        <v>2960</v>
      </c>
      <c r="G339" s="28">
        <v>9</v>
      </c>
      <c r="H339" s="927"/>
      <c r="I339" s="27" t="s">
        <v>1118</v>
      </c>
      <c r="J339" s="17"/>
      <c r="K339" s="1057"/>
      <c r="L339" s="1037"/>
      <c r="M339" s="1126"/>
    </row>
    <row r="340" spans="1:13" ht="15" customHeight="1" x14ac:dyDescent="0.25">
      <c r="A340" s="960"/>
      <c r="B340" s="972"/>
      <c r="C340" s="963"/>
      <c r="D340" s="927"/>
      <c r="E340" s="927"/>
      <c r="F340" s="22" t="s">
        <v>2961</v>
      </c>
      <c r="G340" s="28">
        <v>6</v>
      </c>
      <c r="H340" s="927"/>
      <c r="I340" s="27" t="s">
        <v>1118</v>
      </c>
      <c r="J340" s="17"/>
      <c r="K340" s="1057"/>
      <c r="L340" s="1037"/>
      <c r="M340" s="1126"/>
    </row>
    <row r="341" spans="1:13" ht="15" customHeight="1" x14ac:dyDescent="0.25">
      <c r="A341" s="960"/>
      <c r="B341" s="972"/>
      <c r="C341" s="963"/>
      <c r="D341" s="927"/>
      <c r="E341" s="927"/>
      <c r="F341" s="20" t="s">
        <v>2959</v>
      </c>
      <c r="G341" s="83">
        <v>2</v>
      </c>
      <c r="H341" s="927"/>
      <c r="I341" s="27" t="s">
        <v>1118</v>
      </c>
      <c r="J341" s="17"/>
      <c r="K341" s="1057"/>
      <c r="L341" s="1037"/>
      <c r="M341" s="1126"/>
    </row>
    <row r="342" spans="1:13" ht="15" customHeight="1" x14ac:dyDescent="0.25">
      <c r="A342" s="960"/>
      <c r="B342" s="972"/>
      <c r="C342" s="963"/>
      <c r="D342" s="991" t="s">
        <v>2956</v>
      </c>
      <c r="E342" s="991" t="s">
        <v>2144</v>
      </c>
      <c r="F342" s="20" t="s">
        <v>2965</v>
      </c>
      <c r="G342" s="83">
        <v>1</v>
      </c>
      <c r="H342" s="991" t="s">
        <v>6682</v>
      </c>
      <c r="I342" s="27" t="s">
        <v>1050</v>
      </c>
      <c r="J342" s="17"/>
      <c r="K342" s="1057">
        <v>1</v>
      </c>
      <c r="L342" s="1037"/>
      <c r="M342" s="1126"/>
    </row>
    <row r="343" spans="1:13" ht="15" customHeight="1" x14ac:dyDescent="0.25">
      <c r="A343" s="960"/>
      <c r="B343" s="972"/>
      <c r="C343" s="963"/>
      <c r="D343" s="991"/>
      <c r="E343" s="991"/>
      <c r="F343" s="20" t="s">
        <v>2958</v>
      </c>
      <c r="G343" s="83">
        <v>4</v>
      </c>
      <c r="H343" s="991"/>
      <c r="I343" s="27" t="s">
        <v>1118</v>
      </c>
      <c r="J343" s="17"/>
      <c r="K343" s="1057"/>
      <c r="L343" s="1037"/>
      <c r="M343" s="1126"/>
    </row>
    <row r="344" spans="1:13" ht="15" customHeight="1" x14ac:dyDescent="0.25">
      <c r="A344" s="960"/>
      <c r="B344" s="972"/>
      <c r="C344" s="963"/>
      <c r="D344" s="991"/>
      <c r="E344" s="991"/>
      <c r="F344" s="20" t="s">
        <v>2958</v>
      </c>
      <c r="G344" s="83">
        <v>3</v>
      </c>
      <c r="H344" s="991"/>
      <c r="I344" s="27" t="s">
        <v>1118</v>
      </c>
      <c r="J344" s="17"/>
      <c r="K344" s="1057"/>
      <c r="L344" s="1037"/>
      <c r="M344" s="1126"/>
    </row>
    <row r="345" spans="1:13" ht="15" customHeight="1" x14ac:dyDescent="0.25">
      <c r="A345" s="960"/>
      <c r="B345" s="972"/>
      <c r="C345" s="963"/>
      <c r="D345" s="991"/>
      <c r="E345" s="991"/>
      <c r="F345" s="20" t="s">
        <v>2960</v>
      </c>
      <c r="G345" s="83">
        <v>7</v>
      </c>
      <c r="H345" s="991"/>
      <c r="I345" s="27" t="s">
        <v>1118</v>
      </c>
      <c r="J345" s="17"/>
      <c r="K345" s="1057"/>
      <c r="L345" s="1037"/>
      <c r="M345" s="1126"/>
    </row>
    <row r="346" spans="1:13" ht="15" customHeight="1" x14ac:dyDescent="0.25">
      <c r="A346" s="960"/>
      <c r="B346" s="972"/>
      <c r="C346" s="963"/>
      <c r="D346" s="991"/>
      <c r="E346" s="991"/>
      <c r="F346" s="20" t="s">
        <v>2961</v>
      </c>
      <c r="G346" s="83">
        <v>10</v>
      </c>
      <c r="H346" s="991"/>
      <c r="I346" s="27" t="s">
        <v>1118</v>
      </c>
      <c r="J346" s="17"/>
      <c r="K346" s="1057"/>
      <c r="L346" s="1037"/>
      <c r="M346" s="1126"/>
    </row>
    <row r="347" spans="1:13" ht="15" customHeight="1" x14ac:dyDescent="0.25">
      <c r="A347" s="960"/>
      <c r="B347" s="972"/>
      <c r="C347" s="963"/>
      <c r="D347" s="991"/>
      <c r="E347" s="991"/>
      <c r="F347" s="20" t="s">
        <v>2959</v>
      </c>
      <c r="G347" s="83">
        <v>1</v>
      </c>
      <c r="H347" s="991"/>
      <c r="I347" s="27" t="s">
        <v>1118</v>
      </c>
      <c r="J347" s="17"/>
      <c r="K347" s="1057"/>
      <c r="L347" s="1037"/>
      <c r="M347" s="1126"/>
    </row>
    <row r="348" spans="1:13" ht="15" customHeight="1" x14ac:dyDescent="0.25">
      <c r="A348" s="960"/>
      <c r="B348" s="972"/>
      <c r="C348" s="963"/>
      <c r="D348" s="927" t="s">
        <v>2956</v>
      </c>
      <c r="E348" s="927" t="s">
        <v>2966</v>
      </c>
      <c r="F348" s="20" t="s">
        <v>2966</v>
      </c>
      <c r="G348" s="83">
        <v>1</v>
      </c>
      <c r="H348" s="927" t="s">
        <v>6682</v>
      </c>
      <c r="I348" s="27" t="s">
        <v>1118</v>
      </c>
      <c r="J348" s="17"/>
      <c r="K348" s="1057">
        <v>1</v>
      </c>
      <c r="L348" s="1037"/>
      <c r="M348" s="1126"/>
    </row>
    <row r="349" spans="1:13" ht="15" customHeight="1" x14ac:dyDescent="0.25">
      <c r="A349" s="960"/>
      <c r="B349" s="972"/>
      <c r="C349" s="963"/>
      <c r="D349" s="927"/>
      <c r="E349" s="927"/>
      <c r="F349" s="20" t="s">
        <v>2967</v>
      </c>
      <c r="G349" s="83">
        <v>3</v>
      </c>
      <c r="H349" s="927"/>
      <c r="I349" s="27" t="s">
        <v>1118</v>
      </c>
      <c r="J349" s="17"/>
      <c r="K349" s="1057"/>
      <c r="L349" s="1037"/>
      <c r="M349" s="1126"/>
    </row>
    <row r="350" spans="1:13" ht="15" customHeight="1" x14ac:dyDescent="0.25">
      <c r="A350" s="960"/>
      <c r="B350" s="972"/>
      <c r="C350" s="963"/>
      <c r="D350" s="927"/>
      <c r="E350" s="927"/>
      <c r="F350" s="20" t="s">
        <v>2968</v>
      </c>
      <c r="G350" s="83">
        <v>2</v>
      </c>
      <c r="H350" s="927"/>
      <c r="I350" s="27" t="s">
        <v>1118</v>
      </c>
      <c r="J350" s="17" t="s">
        <v>2969</v>
      </c>
      <c r="K350" s="1057"/>
      <c r="L350" s="1037"/>
      <c r="M350" s="1126"/>
    </row>
    <row r="351" spans="1:13" ht="22.5" x14ac:dyDescent="0.25">
      <c r="A351" s="960"/>
      <c r="B351" s="972"/>
      <c r="C351" s="963"/>
      <c r="D351" s="927"/>
      <c r="E351" s="927"/>
      <c r="F351" s="20" t="s">
        <v>2970</v>
      </c>
      <c r="G351" s="83" t="s">
        <v>2971</v>
      </c>
      <c r="H351" s="927"/>
      <c r="I351" s="27" t="s">
        <v>1118</v>
      </c>
      <c r="J351" s="17"/>
      <c r="K351" s="1057"/>
      <c r="L351" s="1037"/>
      <c r="M351" s="1126"/>
    </row>
    <row r="352" spans="1:13" ht="15" customHeight="1" x14ac:dyDescent="0.25">
      <c r="A352" s="960"/>
      <c r="B352" s="972"/>
      <c r="C352" s="963"/>
      <c r="D352" s="927"/>
      <c r="E352" s="927"/>
      <c r="F352" s="20" t="s">
        <v>2972</v>
      </c>
      <c r="G352" s="83">
        <v>128</v>
      </c>
      <c r="H352" s="927"/>
      <c r="I352" s="27" t="s">
        <v>1118</v>
      </c>
      <c r="J352" s="17"/>
      <c r="K352" s="1057"/>
      <c r="L352" s="1037"/>
      <c r="M352" s="1126"/>
    </row>
    <row r="353" spans="1:13" ht="15" customHeight="1" x14ac:dyDescent="0.25">
      <c r="A353" s="960"/>
      <c r="B353" s="972"/>
      <c r="C353" s="963"/>
      <c r="D353" s="927"/>
      <c r="E353" s="927"/>
      <c r="F353" s="22" t="s">
        <v>2973</v>
      </c>
      <c r="G353" s="28">
        <v>2</v>
      </c>
      <c r="H353" s="927"/>
      <c r="I353" s="27" t="s">
        <v>1118</v>
      </c>
      <c r="J353" s="17"/>
      <c r="K353" s="1057"/>
      <c r="L353" s="1037"/>
      <c r="M353" s="1126"/>
    </row>
    <row r="354" spans="1:13" ht="15" customHeight="1" x14ac:dyDescent="0.25">
      <c r="A354" s="960"/>
      <c r="B354" s="972"/>
      <c r="C354" s="963"/>
      <c r="D354" s="927"/>
      <c r="E354" s="927"/>
      <c r="F354" s="22" t="s">
        <v>2974</v>
      </c>
      <c r="G354" s="28">
        <v>3</v>
      </c>
      <c r="H354" s="927"/>
      <c r="I354" s="27" t="s">
        <v>1118</v>
      </c>
      <c r="J354" s="17"/>
      <c r="K354" s="1057"/>
      <c r="L354" s="1037"/>
      <c r="M354" s="1126"/>
    </row>
    <row r="355" spans="1:13" ht="15" customHeight="1" x14ac:dyDescent="0.25">
      <c r="A355" s="960"/>
      <c r="B355" s="972"/>
      <c r="C355" s="963"/>
      <c r="D355" s="927"/>
      <c r="E355" s="927"/>
      <c r="F355" s="22" t="s">
        <v>2975</v>
      </c>
      <c r="G355" s="28">
        <v>2</v>
      </c>
      <c r="H355" s="927"/>
      <c r="I355" s="27" t="s">
        <v>1118</v>
      </c>
      <c r="J355" s="17"/>
      <c r="K355" s="1057"/>
      <c r="L355" s="1037"/>
      <c r="M355" s="1126"/>
    </row>
    <row r="356" spans="1:13" ht="15" customHeight="1" x14ac:dyDescent="0.25">
      <c r="A356" s="960"/>
      <c r="B356" s="972"/>
      <c r="C356" s="963"/>
      <c r="D356" s="927"/>
      <c r="E356" s="927"/>
      <c r="F356" s="24" t="s">
        <v>2976</v>
      </c>
      <c r="G356" s="83">
        <v>3</v>
      </c>
      <c r="H356" s="927"/>
      <c r="I356" s="27" t="s">
        <v>1118</v>
      </c>
      <c r="J356" s="24"/>
      <c r="K356" s="1057"/>
      <c r="L356" s="1037"/>
      <c r="M356" s="1126"/>
    </row>
    <row r="357" spans="1:13" s="3" customFormat="1" ht="15" customHeight="1" x14ac:dyDescent="0.25">
      <c r="A357" s="960"/>
      <c r="B357" s="972"/>
      <c r="C357" s="963"/>
      <c r="D357" s="927"/>
      <c r="E357" s="927"/>
      <c r="F357" s="26" t="s">
        <v>2977</v>
      </c>
      <c r="G357" s="83">
        <v>25</v>
      </c>
      <c r="H357" s="927"/>
      <c r="I357" s="27" t="s">
        <v>1118</v>
      </c>
      <c r="J357" s="17" t="s">
        <v>2978</v>
      </c>
      <c r="K357" s="1057"/>
      <c r="L357" s="1037"/>
      <c r="M357" s="1126"/>
    </row>
    <row r="358" spans="1:13" s="3" customFormat="1" ht="15" customHeight="1" x14ac:dyDescent="0.25">
      <c r="A358" s="960"/>
      <c r="B358" s="972"/>
      <c r="C358" s="963"/>
      <c r="D358" s="927"/>
      <c r="E358" s="927"/>
      <c r="F358" s="26" t="s">
        <v>2977</v>
      </c>
      <c r="G358" s="83">
        <v>2</v>
      </c>
      <c r="H358" s="927"/>
      <c r="I358" s="27" t="s">
        <v>1118</v>
      </c>
      <c r="J358" s="17" t="s">
        <v>2979</v>
      </c>
      <c r="K358" s="1057"/>
      <c r="L358" s="1037"/>
      <c r="M358" s="1126"/>
    </row>
    <row r="359" spans="1:13" s="3" customFormat="1" ht="15" customHeight="1" x14ac:dyDescent="0.25">
      <c r="A359" s="960"/>
      <c r="B359" s="972"/>
      <c r="C359" s="963"/>
      <c r="D359" s="927"/>
      <c r="E359" s="927"/>
      <c r="F359" s="12" t="s">
        <v>2980</v>
      </c>
      <c r="G359" s="83">
        <v>1</v>
      </c>
      <c r="H359" s="927"/>
      <c r="I359" s="27" t="s">
        <v>1924</v>
      </c>
      <c r="J359" s="17" t="s">
        <v>2981</v>
      </c>
      <c r="K359" s="1057"/>
      <c r="L359" s="1037"/>
      <c r="M359" s="1126"/>
    </row>
    <row r="360" spans="1:13" s="3" customFormat="1" ht="15" customHeight="1" x14ac:dyDescent="0.25">
      <c r="A360" s="960"/>
      <c r="B360" s="972"/>
      <c r="C360" s="963"/>
      <c r="D360" s="927"/>
      <c r="E360" s="927"/>
      <c r="F360" s="12" t="s">
        <v>2982</v>
      </c>
      <c r="G360" s="83">
        <v>1</v>
      </c>
      <c r="H360" s="927"/>
      <c r="I360" s="27" t="s">
        <v>1924</v>
      </c>
      <c r="J360" s="17" t="s">
        <v>2983</v>
      </c>
      <c r="K360" s="1057"/>
      <c r="L360" s="1037"/>
      <c r="M360" s="1126"/>
    </row>
    <row r="361" spans="1:13" s="3" customFormat="1" ht="15" customHeight="1" x14ac:dyDescent="0.25">
      <c r="A361" s="960"/>
      <c r="B361" s="972"/>
      <c r="C361" s="963"/>
      <c r="D361" s="927"/>
      <c r="E361" s="927"/>
      <c r="F361" s="12" t="s">
        <v>2973</v>
      </c>
      <c r="G361" s="83">
        <v>5</v>
      </c>
      <c r="H361" s="927"/>
      <c r="I361" s="27" t="s">
        <v>1050</v>
      </c>
      <c r="J361" s="17"/>
      <c r="K361" s="1057"/>
      <c r="L361" s="1037"/>
      <c r="M361" s="1126"/>
    </row>
    <row r="362" spans="1:13" s="3" customFormat="1" ht="15" customHeight="1" x14ac:dyDescent="0.25">
      <c r="A362" s="960"/>
      <c r="B362" s="972"/>
      <c r="C362" s="963"/>
      <c r="D362" s="927"/>
      <c r="E362" s="927"/>
      <c r="F362" s="20" t="s">
        <v>2984</v>
      </c>
      <c r="G362" s="83">
        <v>5</v>
      </c>
      <c r="H362" s="927"/>
      <c r="I362" s="27" t="s">
        <v>1050</v>
      </c>
      <c r="J362" s="17"/>
      <c r="K362" s="1057"/>
      <c r="L362" s="1037"/>
      <c r="M362" s="1126"/>
    </row>
    <row r="363" spans="1:13" s="3" customFormat="1" ht="15" customHeight="1" x14ac:dyDescent="0.25">
      <c r="A363" s="960"/>
      <c r="B363" s="972"/>
      <c r="C363" s="963"/>
      <c r="D363" s="927"/>
      <c r="E363" s="927"/>
      <c r="F363" s="20" t="s">
        <v>2974</v>
      </c>
      <c r="G363" s="83">
        <v>1</v>
      </c>
      <c r="H363" s="927"/>
      <c r="I363" s="27" t="s">
        <v>1050</v>
      </c>
      <c r="J363" s="13"/>
      <c r="K363" s="1057"/>
      <c r="L363" s="1037"/>
      <c r="M363" s="1126"/>
    </row>
    <row r="364" spans="1:13" s="3" customFormat="1" ht="15" customHeight="1" x14ac:dyDescent="0.25">
      <c r="A364" s="960"/>
      <c r="B364" s="972"/>
      <c r="C364" s="963"/>
      <c r="D364" s="927"/>
      <c r="E364" s="927"/>
      <c r="F364" s="20" t="s">
        <v>2985</v>
      </c>
      <c r="G364" s="83">
        <v>2</v>
      </c>
      <c r="H364" s="927"/>
      <c r="I364" s="27" t="s">
        <v>1050</v>
      </c>
      <c r="J364" s="13"/>
      <c r="K364" s="1057"/>
      <c r="L364" s="1037"/>
      <c r="M364" s="1126"/>
    </row>
    <row r="365" spans="1:13" s="4" customFormat="1" ht="15" customHeight="1" x14ac:dyDescent="0.25">
      <c r="A365" s="960"/>
      <c r="B365" s="972"/>
      <c r="C365" s="963"/>
      <c r="D365" s="927"/>
      <c r="E365" s="927"/>
      <c r="F365" s="10" t="s">
        <v>2986</v>
      </c>
      <c r="G365" s="94">
        <v>1</v>
      </c>
      <c r="H365" s="927"/>
      <c r="I365" s="27" t="s">
        <v>1050</v>
      </c>
      <c r="J365" s="13"/>
      <c r="K365" s="1057"/>
      <c r="L365" s="1037"/>
      <c r="M365" s="1126"/>
    </row>
    <row r="366" spans="1:13" s="8" customFormat="1" ht="15" customHeight="1" x14ac:dyDescent="0.25">
      <c r="A366" s="960"/>
      <c r="B366" s="972"/>
      <c r="C366" s="963"/>
      <c r="D366" s="927"/>
      <c r="E366" s="927"/>
      <c r="F366" s="10" t="s">
        <v>2987</v>
      </c>
      <c r="G366" s="94">
        <v>1</v>
      </c>
      <c r="H366" s="927"/>
      <c r="I366" s="10" t="s">
        <v>1050</v>
      </c>
      <c r="J366" s="48"/>
      <c r="K366" s="1057"/>
      <c r="L366" s="1037"/>
      <c r="M366" s="1126"/>
    </row>
    <row r="367" spans="1:13" s="8" customFormat="1" ht="15" customHeight="1" x14ac:dyDescent="0.25">
      <c r="A367" s="960"/>
      <c r="B367" s="972"/>
      <c r="C367" s="963"/>
      <c r="D367" s="927"/>
      <c r="E367" s="927"/>
      <c r="F367" s="10" t="s">
        <v>2988</v>
      </c>
      <c r="G367" s="94">
        <v>1</v>
      </c>
      <c r="H367" s="927"/>
      <c r="I367" s="10" t="s">
        <v>1050</v>
      </c>
      <c r="J367" s="48" t="s">
        <v>2989</v>
      </c>
      <c r="K367" s="1057"/>
      <c r="L367" s="1037"/>
      <c r="M367" s="1126"/>
    </row>
    <row r="368" spans="1:13" s="8" customFormat="1" ht="15" customHeight="1" x14ac:dyDescent="0.25">
      <c r="A368" s="960"/>
      <c r="B368" s="972"/>
      <c r="C368" s="963"/>
      <c r="D368" s="927"/>
      <c r="E368" s="927"/>
      <c r="F368" s="10" t="s">
        <v>2990</v>
      </c>
      <c r="G368" s="94">
        <v>1</v>
      </c>
      <c r="H368" s="927"/>
      <c r="I368" s="10" t="s">
        <v>2991</v>
      </c>
      <c r="J368" s="48"/>
      <c r="K368" s="1057"/>
      <c r="L368" s="1037"/>
      <c r="M368" s="1126"/>
    </row>
    <row r="369" spans="1:13" s="8" customFormat="1" ht="15" customHeight="1" x14ac:dyDescent="0.25">
      <c r="A369" s="960"/>
      <c r="B369" s="972"/>
      <c r="C369" s="963"/>
      <c r="D369" s="927"/>
      <c r="E369" s="927"/>
      <c r="F369" s="10" t="s">
        <v>2992</v>
      </c>
      <c r="G369" s="94">
        <v>1</v>
      </c>
      <c r="H369" s="927"/>
      <c r="I369" s="10" t="s">
        <v>1050</v>
      </c>
      <c r="J369" s="48"/>
      <c r="K369" s="1057"/>
      <c r="L369" s="1037"/>
      <c r="M369" s="1126"/>
    </row>
    <row r="370" spans="1:13" s="8" customFormat="1" ht="15" customHeight="1" x14ac:dyDescent="0.25">
      <c r="A370" s="960"/>
      <c r="B370" s="972"/>
      <c r="C370" s="963"/>
      <c r="D370" s="927"/>
      <c r="E370" s="927"/>
      <c r="F370" s="10" t="s">
        <v>2993</v>
      </c>
      <c r="G370" s="94">
        <v>1</v>
      </c>
      <c r="H370" s="927"/>
      <c r="I370" s="10" t="s">
        <v>1924</v>
      </c>
      <c r="J370" s="48" t="s">
        <v>2994</v>
      </c>
      <c r="K370" s="1057"/>
      <c r="L370" s="1037"/>
      <c r="M370" s="1126"/>
    </row>
    <row r="371" spans="1:13" s="8" customFormat="1" ht="15" customHeight="1" x14ac:dyDescent="0.25">
      <c r="A371" s="960"/>
      <c r="B371" s="972"/>
      <c r="C371" s="963"/>
      <c r="D371" s="927"/>
      <c r="E371" s="927"/>
      <c r="F371" s="10" t="s">
        <v>2995</v>
      </c>
      <c r="G371" s="94">
        <v>1</v>
      </c>
      <c r="H371" s="927"/>
      <c r="I371" s="10" t="s">
        <v>2996</v>
      </c>
      <c r="J371" s="48" t="s">
        <v>2997</v>
      </c>
      <c r="K371" s="1057"/>
      <c r="L371" s="1037"/>
      <c r="M371" s="1126"/>
    </row>
    <row r="372" spans="1:13" s="8" customFormat="1" ht="15" customHeight="1" x14ac:dyDescent="0.25">
      <c r="A372" s="960"/>
      <c r="B372" s="972"/>
      <c r="C372" s="963"/>
      <c r="D372" s="927" t="s">
        <v>2956</v>
      </c>
      <c r="E372" s="927" t="s">
        <v>1120</v>
      </c>
      <c r="F372" s="10" t="s">
        <v>5824</v>
      </c>
      <c r="G372" s="94">
        <v>1</v>
      </c>
      <c r="H372" s="927" t="s">
        <v>6682</v>
      </c>
      <c r="I372" s="10" t="s">
        <v>1050</v>
      </c>
      <c r="J372" s="48"/>
      <c r="K372" s="945">
        <v>1</v>
      </c>
      <c r="L372" s="1037"/>
      <c r="M372" s="1126"/>
    </row>
    <row r="373" spans="1:13" s="8" customFormat="1" ht="15" customHeight="1" x14ac:dyDescent="0.25">
      <c r="A373" s="960"/>
      <c r="B373" s="972"/>
      <c r="C373" s="963"/>
      <c r="D373" s="927"/>
      <c r="E373" s="927"/>
      <c r="F373" s="10" t="s">
        <v>2998</v>
      </c>
      <c r="G373" s="94">
        <v>1</v>
      </c>
      <c r="H373" s="927"/>
      <c r="I373" s="10" t="s">
        <v>1118</v>
      </c>
      <c r="J373" s="48"/>
      <c r="K373" s="945"/>
      <c r="L373" s="1037"/>
      <c r="M373" s="1126"/>
    </row>
    <row r="374" spans="1:13" s="8" customFormat="1" ht="15" customHeight="1" x14ac:dyDescent="0.25">
      <c r="A374" s="960"/>
      <c r="B374" s="972"/>
      <c r="C374" s="963"/>
      <c r="D374" s="927"/>
      <c r="E374" s="927"/>
      <c r="F374" s="10" t="s">
        <v>2228</v>
      </c>
      <c r="G374" s="94">
        <v>2</v>
      </c>
      <c r="H374" s="927"/>
      <c r="I374" s="10" t="s">
        <v>1118</v>
      </c>
      <c r="J374" s="48"/>
      <c r="K374" s="945"/>
      <c r="L374" s="1037"/>
      <c r="M374" s="1126"/>
    </row>
    <row r="375" spans="1:13" s="8" customFormat="1" ht="15" customHeight="1" x14ac:dyDescent="0.25">
      <c r="A375" s="960"/>
      <c r="B375" s="972"/>
      <c r="C375" s="963"/>
      <c r="D375" s="927"/>
      <c r="E375" s="927"/>
      <c r="F375" s="10" t="s">
        <v>2999</v>
      </c>
      <c r="G375" s="94">
        <v>1</v>
      </c>
      <c r="H375" s="927"/>
      <c r="I375" s="10" t="s">
        <v>1118</v>
      </c>
      <c r="J375" s="48"/>
      <c r="K375" s="945"/>
      <c r="L375" s="1037"/>
      <c r="M375" s="1126"/>
    </row>
    <row r="376" spans="1:13" s="8" customFormat="1" ht="15" customHeight="1" x14ac:dyDescent="0.25">
      <c r="A376" s="960"/>
      <c r="B376" s="972"/>
      <c r="C376" s="963"/>
      <c r="D376" s="927"/>
      <c r="E376" s="927"/>
      <c r="F376" s="10" t="s">
        <v>3000</v>
      </c>
      <c r="G376" s="94">
        <v>1</v>
      </c>
      <c r="H376" s="927"/>
      <c r="I376" s="10" t="s">
        <v>1118</v>
      </c>
      <c r="J376" s="48" t="s">
        <v>3001</v>
      </c>
      <c r="K376" s="945"/>
      <c r="L376" s="1037"/>
      <c r="M376" s="1126"/>
    </row>
    <row r="377" spans="1:13" s="8" customFormat="1" ht="15" customHeight="1" x14ac:dyDescent="0.25">
      <c r="A377" s="960"/>
      <c r="B377" s="972"/>
      <c r="C377" s="963"/>
      <c r="D377" s="927"/>
      <c r="E377" s="927"/>
      <c r="F377" s="10" t="s">
        <v>2242</v>
      </c>
      <c r="G377" s="94">
        <v>3</v>
      </c>
      <c r="H377" s="927"/>
      <c r="I377" s="10" t="s">
        <v>1118</v>
      </c>
      <c r="J377" s="48" t="s">
        <v>2191</v>
      </c>
      <c r="K377" s="945"/>
      <c r="L377" s="1037"/>
      <c r="M377" s="1126"/>
    </row>
    <row r="378" spans="1:13" s="8" customFormat="1" ht="15" customHeight="1" x14ac:dyDescent="0.25">
      <c r="A378" s="960"/>
      <c r="B378" s="972"/>
      <c r="C378" s="963"/>
      <c r="D378" s="927"/>
      <c r="E378" s="927"/>
      <c r="F378" s="10" t="s">
        <v>2238</v>
      </c>
      <c r="G378" s="94">
        <v>3</v>
      </c>
      <c r="H378" s="927"/>
      <c r="I378" s="10" t="s">
        <v>1118</v>
      </c>
      <c r="J378" s="48" t="s">
        <v>2239</v>
      </c>
      <c r="K378" s="945"/>
      <c r="L378" s="1037"/>
      <c r="M378" s="1126"/>
    </row>
    <row r="379" spans="1:13" s="8" customFormat="1" ht="15" customHeight="1" x14ac:dyDescent="0.25">
      <c r="A379" s="960"/>
      <c r="B379" s="972"/>
      <c r="C379" s="963"/>
      <c r="D379" s="927"/>
      <c r="E379" s="927"/>
      <c r="F379" s="10" t="s">
        <v>2240</v>
      </c>
      <c r="G379" s="94">
        <v>1</v>
      </c>
      <c r="H379" s="927"/>
      <c r="I379" s="10" t="s">
        <v>1118</v>
      </c>
      <c r="J379" s="48" t="s">
        <v>2241</v>
      </c>
      <c r="K379" s="945"/>
      <c r="L379" s="1037"/>
      <c r="M379" s="1126"/>
    </row>
    <row r="380" spans="1:13" s="8" customFormat="1" ht="15" customHeight="1" x14ac:dyDescent="0.25">
      <c r="A380" s="960"/>
      <c r="B380" s="972"/>
      <c r="C380" s="963"/>
      <c r="D380" s="927"/>
      <c r="E380" s="927"/>
      <c r="F380" s="10" t="s">
        <v>2243</v>
      </c>
      <c r="G380" s="94">
        <v>1</v>
      </c>
      <c r="H380" s="927"/>
      <c r="I380" s="10" t="s">
        <v>1118</v>
      </c>
      <c r="J380" s="48" t="s">
        <v>2241</v>
      </c>
      <c r="K380" s="945"/>
      <c r="L380" s="1037"/>
      <c r="M380" s="1126"/>
    </row>
    <row r="381" spans="1:13" s="8" customFormat="1" ht="15" customHeight="1" x14ac:dyDescent="0.25">
      <c r="A381" s="960"/>
      <c r="B381" s="972"/>
      <c r="C381" s="963"/>
      <c r="D381" s="927"/>
      <c r="E381" s="927"/>
      <c r="F381" s="10" t="s">
        <v>3002</v>
      </c>
      <c r="G381" s="94">
        <v>1</v>
      </c>
      <c r="H381" s="927"/>
      <c r="I381" s="10" t="s">
        <v>1118</v>
      </c>
      <c r="J381" s="48" t="s">
        <v>3003</v>
      </c>
      <c r="K381" s="945"/>
      <c r="L381" s="1037"/>
      <c r="M381" s="1126"/>
    </row>
    <row r="382" spans="1:13" s="8" customFormat="1" ht="15" customHeight="1" x14ac:dyDescent="0.25">
      <c r="A382" s="960"/>
      <c r="B382" s="972"/>
      <c r="C382" s="963"/>
      <c r="D382" s="927"/>
      <c r="E382" s="927"/>
      <c r="F382" s="10" t="s">
        <v>2244</v>
      </c>
      <c r="G382" s="94">
        <v>2</v>
      </c>
      <c r="H382" s="927"/>
      <c r="I382" s="10" t="s">
        <v>1118</v>
      </c>
      <c r="J382" s="48"/>
      <c r="K382" s="945"/>
      <c r="L382" s="1037"/>
      <c r="M382" s="1126"/>
    </row>
    <row r="383" spans="1:13" s="8" customFormat="1" ht="15" customHeight="1" x14ac:dyDescent="0.25">
      <c r="A383" s="960"/>
      <c r="B383" s="972"/>
      <c r="C383" s="963"/>
      <c r="D383" s="927" t="s">
        <v>2956</v>
      </c>
      <c r="E383" s="927" t="s">
        <v>1120</v>
      </c>
      <c r="F383" s="10" t="s">
        <v>2189</v>
      </c>
      <c r="G383" s="94">
        <v>1</v>
      </c>
      <c r="H383" s="927" t="s">
        <v>6682</v>
      </c>
      <c r="I383" s="10" t="s">
        <v>1050</v>
      </c>
      <c r="J383" s="48"/>
      <c r="K383" s="945">
        <v>1</v>
      </c>
      <c r="L383" s="1037"/>
      <c r="M383" s="1126"/>
    </row>
    <row r="384" spans="1:13" s="8" customFormat="1" ht="15" customHeight="1" x14ac:dyDescent="0.25">
      <c r="A384" s="960"/>
      <c r="B384" s="972"/>
      <c r="C384" s="963"/>
      <c r="D384" s="927"/>
      <c r="E384" s="927"/>
      <c r="F384" s="10" t="s">
        <v>2228</v>
      </c>
      <c r="G384" s="94">
        <v>1</v>
      </c>
      <c r="H384" s="927"/>
      <c r="I384" s="10" t="s">
        <v>1118</v>
      </c>
      <c r="J384" s="48"/>
      <c r="K384" s="945"/>
      <c r="L384" s="1037"/>
      <c r="M384" s="1126"/>
    </row>
    <row r="385" spans="1:13" s="8" customFormat="1" ht="15" customHeight="1" x14ac:dyDescent="0.25">
      <c r="A385" s="960"/>
      <c r="B385" s="972"/>
      <c r="C385" s="963"/>
      <c r="D385" s="927"/>
      <c r="E385" s="927"/>
      <c r="F385" s="10" t="s">
        <v>2242</v>
      </c>
      <c r="G385" s="94">
        <v>3</v>
      </c>
      <c r="H385" s="927"/>
      <c r="I385" s="10" t="s">
        <v>1118</v>
      </c>
      <c r="J385" s="48" t="s">
        <v>2191</v>
      </c>
      <c r="K385" s="945"/>
      <c r="L385" s="1037"/>
      <c r="M385" s="1126"/>
    </row>
    <row r="386" spans="1:13" s="8" customFormat="1" ht="15" customHeight="1" x14ac:dyDescent="0.25">
      <c r="A386" s="960"/>
      <c r="B386" s="972"/>
      <c r="C386" s="963"/>
      <c r="D386" s="927"/>
      <c r="E386" s="927"/>
      <c r="F386" s="10" t="s">
        <v>2243</v>
      </c>
      <c r="G386" s="94">
        <v>1</v>
      </c>
      <c r="H386" s="927"/>
      <c r="I386" s="10" t="s">
        <v>1118</v>
      </c>
      <c r="J386" s="48" t="s">
        <v>2241</v>
      </c>
      <c r="K386" s="945"/>
      <c r="L386" s="1037"/>
      <c r="M386" s="1126"/>
    </row>
    <row r="387" spans="1:13" s="8" customFormat="1" ht="15" customHeight="1" x14ac:dyDescent="0.25">
      <c r="A387" s="960"/>
      <c r="B387" s="972"/>
      <c r="C387" s="963"/>
      <c r="D387" s="927"/>
      <c r="E387" s="927"/>
      <c r="F387" s="10" t="s">
        <v>2244</v>
      </c>
      <c r="G387" s="94">
        <v>1</v>
      </c>
      <c r="H387" s="927"/>
      <c r="I387" s="10" t="s">
        <v>1118</v>
      </c>
      <c r="J387" s="48"/>
      <c r="K387" s="945"/>
      <c r="L387" s="1037"/>
      <c r="M387" s="1126"/>
    </row>
    <row r="388" spans="1:13" s="8" customFormat="1" ht="15" customHeight="1" x14ac:dyDescent="0.25">
      <c r="A388" s="960"/>
      <c r="B388" s="972"/>
      <c r="C388" s="963"/>
      <c r="D388" s="927" t="s">
        <v>2956</v>
      </c>
      <c r="E388" s="927" t="s">
        <v>1155</v>
      </c>
      <c r="F388" s="10" t="s">
        <v>2200</v>
      </c>
      <c r="G388" s="94">
        <v>1</v>
      </c>
      <c r="H388" s="927" t="s">
        <v>6682</v>
      </c>
      <c r="I388" s="10" t="s">
        <v>1050</v>
      </c>
      <c r="J388" s="48"/>
      <c r="K388" s="945">
        <v>1</v>
      </c>
      <c r="L388" s="1037"/>
      <c r="M388" s="1126"/>
    </row>
    <row r="389" spans="1:13" s="8" customFormat="1" ht="15" customHeight="1" x14ac:dyDescent="0.25">
      <c r="A389" s="960"/>
      <c r="B389" s="972"/>
      <c r="C389" s="963"/>
      <c r="D389" s="927"/>
      <c r="E389" s="927"/>
      <c r="F389" s="10" t="s">
        <v>2998</v>
      </c>
      <c r="G389" s="94">
        <v>1</v>
      </c>
      <c r="H389" s="927"/>
      <c r="I389" s="10" t="s">
        <v>1118</v>
      </c>
      <c r="J389" s="48"/>
      <c r="K389" s="945"/>
      <c r="L389" s="1037"/>
      <c r="M389" s="1126"/>
    </row>
    <row r="390" spans="1:13" s="8" customFormat="1" ht="15" customHeight="1" x14ac:dyDescent="0.25">
      <c r="A390" s="960"/>
      <c r="B390" s="972"/>
      <c r="C390" s="963"/>
      <c r="D390" s="927"/>
      <c r="E390" s="927"/>
      <c r="F390" s="10" t="s">
        <v>2228</v>
      </c>
      <c r="G390" s="94">
        <v>1</v>
      </c>
      <c r="H390" s="927"/>
      <c r="I390" s="10" t="s">
        <v>1118</v>
      </c>
      <c r="J390" s="48"/>
      <c r="K390" s="945"/>
      <c r="L390" s="1037"/>
      <c r="M390" s="1126"/>
    </row>
    <row r="391" spans="1:13" s="8" customFormat="1" ht="15" customHeight="1" x14ac:dyDescent="0.25">
      <c r="A391" s="960"/>
      <c r="B391" s="972"/>
      <c r="C391" s="963"/>
      <c r="D391" s="927"/>
      <c r="E391" s="927"/>
      <c r="F391" s="10" t="s">
        <v>2242</v>
      </c>
      <c r="G391" s="94">
        <v>1</v>
      </c>
      <c r="H391" s="927"/>
      <c r="I391" s="10" t="s">
        <v>1118</v>
      </c>
      <c r="J391" s="48" t="s">
        <v>2191</v>
      </c>
      <c r="K391" s="945"/>
      <c r="L391" s="1037"/>
      <c r="M391" s="1126"/>
    </row>
    <row r="392" spans="1:13" s="8" customFormat="1" ht="15" customHeight="1" x14ac:dyDescent="0.25">
      <c r="A392" s="960"/>
      <c r="B392" s="972"/>
      <c r="C392" s="963"/>
      <c r="D392" s="927"/>
      <c r="E392" s="927"/>
      <c r="F392" s="10" t="s">
        <v>2238</v>
      </c>
      <c r="G392" s="94">
        <v>2</v>
      </c>
      <c r="H392" s="927"/>
      <c r="I392" s="10" t="s">
        <v>1118</v>
      </c>
      <c r="J392" s="48" t="s">
        <v>2239</v>
      </c>
      <c r="K392" s="945"/>
      <c r="L392" s="1037"/>
      <c r="M392" s="1126"/>
    </row>
    <row r="393" spans="1:13" s="8" customFormat="1" ht="15" customHeight="1" x14ac:dyDescent="0.25">
      <c r="A393" s="960"/>
      <c r="B393" s="972"/>
      <c r="C393" s="963"/>
      <c r="D393" s="927"/>
      <c r="E393" s="927"/>
      <c r="F393" s="10" t="s">
        <v>2240</v>
      </c>
      <c r="G393" s="94">
        <v>1</v>
      </c>
      <c r="H393" s="927"/>
      <c r="I393" s="10" t="s">
        <v>1118</v>
      </c>
      <c r="J393" s="48" t="s">
        <v>2241</v>
      </c>
      <c r="K393" s="945"/>
      <c r="L393" s="1037"/>
      <c r="M393" s="1126"/>
    </row>
    <row r="394" spans="1:13" s="8" customFormat="1" ht="15" customHeight="1" x14ac:dyDescent="0.25">
      <c r="A394" s="960"/>
      <c r="B394" s="972"/>
      <c r="C394" s="963"/>
      <c r="D394" s="927"/>
      <c r="E394" s="927"/>
      <c r="F394" s="10" t="s">
        <v>2243</v>
      </c>
      <c r="G394" s="94">
        <v>1</v>
      </c>
      <c r="H394" s="927"/>
      <c r="I394" s="10" t="s">
        <v>1118</v>
      </c>
      <c r="J394" s="48" t="s">
        <v>2241</v>
      </c>
      <c r="K394" s="945"/>
      <c r="L394" s="1037"/>
      <c r="M394" s="1126"/>
    </row>
    <row r="395" spans="1:13" s="8" customFormat="1" ht="15" customHeight="1" x14ac:dyDescent="0.25">
      <c r="A395" s="960"/>
      <c r="B395" s="972"/>
      <c r="C395" s="963"/>
      <c r="D395" s="927"/>
      <c r="E395" s="927"/>
      <c r="F395" s="10" t="s">
        <v>2244</v>
      </c>
      <c r="G395" s="94">
        <v>1</v>
      </c>
      <c r="H395" s="927"/>
      <c r="I395" s="10" t="s">
        <v>1118</v>
      </c>
      <c r="J395" s="48"/>
      <c r="K395" s="945"/>
      <c r="L395" s="1037"/>
      <c r="M395" s="1126"/>
    </row>
    <row r="396" spans="1:13" s="8" customFormat="1" ht="15" customHeight="1" x14ac:dyDescent="0.25">
      <c r="A396" s="960"/>
      <c r="B396" s="972"/>
      <c r="C396" s="963"/>
      <c r="D396" s="927" t="s">
        <v>2956</v>
      </c>
      <c r="E396" s="927" t="s">
        <v>1157</v>
      </c>
      <c r="F396" s="10" t="s">
        <v>2207</v>
      </c>
      <c r="G396" s="94">
        <v>1</v>
      </c>
      <c r="H396" s="927" t="s">
        <v>6682</v>
      </c>
      <c r="I396" s="10" t="s">
        <v>1050</v>
      </c>
      <c r="J396" s="48"/>
      <c r="K396" s="945">
        <v>1</v>
      </c>
      <c r="L396" s="1037"/>
      <c r="M396" s="1126"/>
    </row>
    <row r="397" spans="1:13" s="8" customFormat="1" ht="15" customHeight="1" x14ac:dyDescent="0.25">
      <c r="A397" s="960"/>
      <c r="B397" s="972"/>
      <c r="C397" s="963"/>
      <c r="D397" s="927"/>
      <c r="E397" s="927"/>
      <c r="F397" s="10" t="s">
        <v>2998</v>
      </c>
      <c r="G397" s="94">
        <v>1</v>
      </c>
      <c r="H397" s="927"/>
      <c r="I397" s="10" t="s">
        <v>1118</v>
      </c>
      <c r="J397" s="48"/>
      <c r="K397" s="945"/>
      <c r="L397" s="1037"/>
      <c r="M397" s="1126"/>
    </row>
    <row r="398" spans="1:13" s="8" customFormat="1" ht="15" customHeight="1" x14ac:dyDescent="0.25">
      <c r="A398" s="960"/>
      <c r="B398" s="972"/>
      <c r="C398" s="963"/>
      <c r="D398" s="927"/>
      <c r="E398" s="927"/>
      <c r="F398" s="10" t="s">
        <v>2228</v>
      </c>
      <c r="G398" s="94">
        <v>1</v>
      </c>
      <c r="H398" s="927"/>
      <c r="I398" s="10" t="s">
        <v>1118</v>
      </c>
      <c r="J398" s="48"/>
      <c r="K398" s="945"/>
      <c r="L398" s="1037"/>
      <c r="M398" s="1126"/>
    </row>
    <row r="399" spans="1:13" s="8" customFormat="1" ht="15" customHeight="1" x14ac:dyDescent="0.25">
      <c r="A399" s="960"/>
      <c r="B399" s="972"/>
      <c r="C399" s="963"/>
      <c r="D399" s="927"/>
      <c r="E399" s="927"/>
      <c r="F399" s="10" t="s">
        <v>2242</v>
      </c>
      <c r="G399" s="94">
        <v>2</v>
      </c>
      <c r="H399" s="927"/>
      <c r="I399" s="10" t="s">
        <v>1118</v>
      </c>
      <c r="J399" s="48" t="s">
        <v>2191</v>
      </c>
      <c r="K399" s="945"/>
      <c r="L399" s="1037"/>
      <c r="M399" s="1126"/>
    </row>
    <row r="400" spans="1:13" s="8" customFormat="1" ht="15" customHeight="1" x14ac:dyDescent="0.25">
      <c r="A400" s="960"/>
      <c r="B400" s="972"/>
      <c r="C400" s="963"/>
      <c r="D400" s="927"/>
      <c r="E400" s="927"/>
      <c r="F400" s="10" t="s">
        <v>2238</v>
      </c>
      <c r="G400" s="94">
        <v>2</v>
      </c>
      <c r="H400" s="927"/>
      <c r="I400" s="10" t="s">
        <v>1118</v>
      </c>
      <c r="J400" s="48" t="s">
        <v>2239</v>
      </c>
      <c r="K400" s="945"/>
      <c r="L400" s="1037"/>
      <c r="M400" s="1126"/>
    </row>
    <row r="401" spans="1:13" s="8" customFormat="1" ht="15" customHeight="1" x14ac:dyDescent="0.25">
      <c r="A401" s="960"/>
      <c r="B401" s="972"/>
      <c r="C401" s="963"/>
      <c r="D401" s="927"/>
      <c r="E401" s="927"/>
      <c r="F401" s="10" t="s">
        <v>2240</v>
      </c>
      <c r="G401" s="94">
        <v>1</v>
      </c>
      <c r="H401" s="927"/>
      <c r="I401" s="10" t="s">
        <v>1118</v>
      </c>
      <c r="J401" s="48" t="s">
        <v>2241</v>
      </c>
      <c r="K401" s="945"/>
      <c r="L401" s="1037"/>
      <c r="M401" s="1126"/>
    </row>
    <row r="402" spans="1:13" s="8" customFormat="1" ht="15" customHeight="1" x14ac:dyDescent="0.25">
      <c r="A402" s="960"/>
      <c r="B402" s="972"/>
      <c r="C402" s="963"/>
      <c r="D402" s="927"/>
      <c r="E402" s="927"/>
      <c r="F402" s="10" t="s">
        <v>2243</v>
      </c>
      <c r="G402" s="94">
        <v>1</v>
      </c>
      <c r="H402" s="927"/>
      <c r="I402" s="10" t="s">
        <v>1118</v>
      </c>
      <c r="J402" s="48" t="s">
        <v>2241</v>
      </c>
      <c r="K402" s="945"/>
      <c r="L402" s="1037"/>
      <c r="M402" s="1126"/>
    </row>
    <row r="403" spans="1:13" s="8" customFormat="1" ht="15" customHeight="1" x14ac:dyDescent="0.25">
      <c r="A403" s="960"/>
      <c r="B403" s="972"/>
      <c r="C403" s="963"/>
      <c r="D403" s="927"/>
      <c r="E403" s="927"/>
      <c r="F403" s="10" t="s">
        <v>2244</v>
      </c>
      <c r="G403" s="94">
        <v>1</v>
      </c>
      <c r="H403" s="927"/>
      <c r="I403" s="10" t="s">
        <v>1118</v>
      </c>
      <c r="J403" s="48"/>
      <c r="K403" s="945"/>
      <c r="L403" s="1037"/>
      <c r="M403" s="1126"/>
    </row>
    <row r="404" spans="1:13" s="8" customFormat="1" ht="15" customHeight="1" x14ac:dyDescent="0.25">
      <c r="A404" s="960"/>
      <c r="B404" s="972"/>
      <c r="C404" s="963"/>
      <c r="D404" s="927" t="s">
        <v>2956</v>
      </c>
      <c r="E404" s="927" t="s">
        <v>1159</v>
      </c>
      <c r="F404" s="10" t="s">
        <v>2208</v>
      </c>
      <c r="G404" s="94">
        <v>1</v>
      </c>
      <c r="H404" s="927" t="s">
        <v>6682</v>
      </c>
      <c r="I404" s="10" t="s">
        <v>1050</v>
      </c>
      <c r="J404" s="48"/>
      <c r="K404" s="945">
        <v>1</v>
      </c>
      <c r="L404" s="1037"/>
      <c r="M404" s="1126"/>
    </row>
    <row r="405" spans="1:13" s="8" customFormat="1" ht="15" customHeight="1" x14ac:dyDescent="0.25">
      <c r="A405" s="960"/>
      <c r="B405" s="972"/>
      <c r="C405" s="963"/>
      <c r="D405" s="927"/>
      <c r="E405" s="927"/>
      <c r="F405" s="10" t="s">
        <v>2998</v>
      </c>
      <c r="G405" s="94">
        <v>1</v>
      </c>
      <c r="H405" s="927"/>
      <c r="I405" s="10" t="s">
        <v>1118</v>
      </c>
      <c r="J405" s="48"/>
      <c r="K405" s="945"/>
      <c r="L405" s="1037"/>
      <c r="M405" s="1126"/>
    </row>
    <row r="406" spans="1:13" s="8" customFormat="1" ht="15" customHeight="1" x14ac:dyDescent="0.25">
      <c r="A406" s="960"/>
      <c r="B406" s="972"/>
      <c r="C406" s="963"/>
      <c r="D406" s="927"/>
      <c r="E406" s="927"/>
      <c r="F406" s="10" t="s">
        <v>2228</v>
      </c>
      <c r="G406" s="94">
        <v>1</v>
      </c>
      <c r="H406" s="927"/>
      <c r="I406" s="10" t="s">
        <v>1118</v>
      </c>
      <c r="J406" s="48"/>
      <c r="K406" s="945"/>
      <c r="L406" s="1037"/>
      <c r="M406" s="1126"/>
    </row>
    <row r="407" spans="1:13" s="8" customFormat="1" ht="15" customHeight="1" x14ac:dyDescent="0.25">
      <c r="A407" s="960"/>
      <c r="B407" s="972"/>
      <c r="C407" s="963"/>
      <c r="D407" s="927"/>
      <c r="E407" s="927"/>
      <c r="F407" s="10" t="s">
        <v>2242</v>
      </c>
      <c r="G407" s="94">
        <v>2</v>
      </c>
      <c r="H407" s="927"/>
      <c r="I407" s="10" t="s">
        <v>1118</v>
      </c>
      <c r="J407" s="48" t="s">
        <v>2191</v>
      </c>
      <c r="K407" s="945"/>
      <c r="L407" s="1037"/>
      <c r="M407" s="1126"/>
    </row>
    <row r="408" spans="1:13" s="8" customFormat="1" ht="15" customHeight="1" x14ac:dyDescent="0.25">
      <c r="A408" s="960"/>
      <c r="B408" s="972"/>
      <c r="C408" s="963"/>
      <c r="D408" s="927"/>
      <c r="E408" s="927"/>
      <c r="F408" s="10" t="s">
        <v>2238</v>
      </c>
      <c r="G408" s="94">
        <v>2</v>
      </c>
      <c r="H408" s="927"/>
      <c r="I408" s="10" t="s">
        <v>1118</v>
      </c>
      <c r="J408" s="48" t="s">
        <v>2239</v>
      </c>
      <c r="K408" s="945"/>
      <c r="L408" s="1037"/>
      <c r="M408" s="1126"/>
    </row>
    <row r="409" spans="1:13" s="8" customFormat="1" ht="15" customHeight="1" x14ac:dyDescent="0.25">
      <c r="A409" s="960"/>
      <c r="B409" s="972"/>
      <c r="C409" s="963"/>
      <c r="D409" s="927"/>
      <c r="E409" s="927"/>
      <c r="F409" s="10" t="s">
        <v>2240</v>
      </c>
      <c r="G409" s="94">
        <v>1</v>
      </c>
      <c r="H409" s="927"/>
      <c r="I409" s="10" t="s">
        <v>1118</v>
      </c>
      <c r="J409" s="48" t="s">
        <v>2241</v>
      </c>
      <c r="K409" s="945"/>
      <c r="L409" s="1037"/>
      <c r="M409" s="1126"/>
    </row>
    <row r="410" spans="1:13" s="8" customFormat="1" ht="15" customHeight="1" x14ac:dyDescent="0.25">
      <c r="A410" s="960"/>
      <c r="B410" s="972"/>
      <c r="C410" s="963"/>
      <c r="D410" s="927"/>
      <c r="E410" s="927"/>
      <c r="F410" s="10" t="s">
        <v>2243</v>
      </c>
      <c r="G410" s="94">
        <v>1</v>
      </c>
      <c r="H410" s="927"/>
      <c r="I410" s="10" t="s">
        <v>1118</v>
      </c>
      <c r="J410" s="48" t="s">
        <v>2241</v>
      </c>
      <c r="K410" s="945"/>
      <c r="L410" s="1037"/>
      <c r="M410" s="1126"/>
    </row>
    <row r="411" spans="1:13" s="8" customFormat="1" ht="15" customHeight="1" x14ac:dyDescent="0.25">
      <c r="A411" s="960"/>
      <c r="B411" s="972"/>
      <c r="C411" s="963"/>
      <c r="D411" s="927"/>
      <c r="E411" s="927"/>
      <c r="F411" s="10" t="s">
        <v>2244</v>
      </c>
      <c r="G411" s="94">
        <v>1</v>
      </c>
      <c r="H411" s="927"/>
      <c r="I411" s="10" t="s">
        <v>1118</v>
      </c>
      <c r="J411" s="48"/>
      <c r="K411" s="945"/>
      <c r="L411" s="1037"/>
      <c r="M411" s="1126"/>
    </row>
    <row r="412" spans="1:13" s="8" customFormat="1" ht="15" customHeight="1" x14ac:dyDescent="0.25">
      <c r="A412" s="960"/>
      <c r="B412" s="972"/>
      <c r="C412" s="963"/>
      <c r="D412" s="927" t="s">
        <v>2956</v>
      </c>
      <c r="E412" s="927" t="s">
        <v>1161</v>
      </c>
      <c r="F412" s="10" t="s">
        <v>2209</v>
      </c>
      <c r="G412" s="94">
        <v>1</v>
      </c>
      <c r="H412" s="927" t="s">
        <v>6682</v>
      </c>
      <c r="I412" s="10" t="s">
        <v>1050</v>
      </c>
      <c r="J412" s="48"/>
      <c r="K412" s="945">
        <v>1</v>
      </c>
      <c r="L412" s="1037"/>
      <c r="M412" s="1126"/>
    </row>
    <row r="413" spans="1:13" s="8" customFormat="1" ht="15" customHeight="1" x14ac:dyDescent="0.25">
      <c r="A413" s="960"/>
      <c r="B413" s="972"/>
      <c r="C413" s="963"/>
      <c r="D413" s="927"/>
      <c r="E413" s="927"/>
      <c r="F413" s="10" t="s">
        <v>2998</v>
      </c>
      <c r="G413" s="94">
        <v>1</v>
      </c>
      <c r="H413" s="927"/>
      <c r="I413" s="10" t="s">
        <v>1118</v>
      </c>
      <c r="J413" s="48"/>
      <c r="K413" s="945"/>
      <c r="L413" s="1037"/>
      <c r="M413" s="1126"/>
    </row>
    <row r="414" spans="1:13" s="8" customFormat="1" ht="15" customHeight="1" x14ac:dyDescent="0.25">
      <c r="A414" s="960"/>
      <c r="B414" s="972"/>
      <c r="C414" s="963"/>
      <c r="D414" s="927"/>
      <c r="E414" s="927"/>
      <c r="F414" s="10" t="s">
        <v>2228</v>
      </c>
      <c r="G414" s="94">
        <v>1</v>
      </c>
      <c r="H414" s="927"/>
      <c r="I414" s="10" t="s">
        <v>1118</v>
      </c>
      <c r="J414" s="48"/>
      <c r="K414" s="945"/>
      <c r="L414" s="1037"/>
      <c r="M414" s="1126"/>
    </row>
    <row r="415" spans="1:13" s="8" customFormat="1" ht="15" customHeight="1" x14ac:dyDescent="0.25">
      <c r="A415" s="960"/>
      <c r="B415" s="972"/>
      <c r="C415" s="963"/>
      <c r="D415" s="927"/>
      <c r="E415" s="927"/>
      <c r="F415" s="10" t="s">
        <v>2242</v>
      </c>
      <c r="G415" s="94">
        <v>2</v>
      </c>
      <c r="H415" s="927"/>
      <c r="I415" s="10" t="s">
        <v>1118</v>
      </c>
      <c r="J415" s="48" t="s">
        <v>2191</v>
      </c>
      <c r="K415" s="945"/>
      <c r="L415" s="1037"/>
      <c r="M415" s="1126"/>
    </row>
    <row r="416" spans="1:13" s="8" customFormat="1" ht="15" customHeight="1" x14ac:dyDescent="0.25">
      <c r="A416" s="960"/>
      <c r="B416" s="972"/>
      <c r="C416" s="963"/>
      <c r="D416" s="927"/>
      <c r="E416" s="927"/>
      <c r="F416" s="10" t="s">
        <v>2238</v>
      </c>
      <c r="G416" s="94">
        <v>2</v>
      </c>
      <c r="H416" s="927"/>
      <c r="I416" s="10" t="s">
        <v>1118</v>
      </c>
      <c r="J416" s="48" t="s">
        <v>2239</v>
      </c>
      <c r="K416" s="945"/>
      <c r="L416" s="1037"/>
      <c r="M416" s="1126"/>
    </row>
    <row r="417" spans="1:13" s="8" customFormat="1" ht="15" customHeight="1" x14ac:dyDescent="0.25">
      <c r="A417" s="960"/>
      <c r="B417" s="972"/>
      <c r="C417" s="963"/>
      <c r="D417" s="927"/>
      <c r="E417" s="927"/>
      <c r="F417" s="10" t="s">
        <v>2240</v>
      </c>
      <c r="G417" s="94">
        <v>1</v>
      </c>
      <c r="H417" s="927"/>
      <c r="I417" s="10" t="s">
        <v>1118</v>
      </c>
      <c r="J417" s="48" t="s">
        <v>2241</v>
      </c>
      <c r="K417" s="945"/>
      <c r="L417" s="1037"/>
      <c r="M417" s="1126"/>
    </row>
    <row r="418" spans="1:13" s="8" customFormat="1" ht="15" customHeight="1" x14ac:dyDescent="0.25">
      <c r="A418" s="960"/>
      <c r="B418" s="972"/>
      <c r="C418" s="963"/>
      <c r="D418" s="927"/>
      <c r="E418" s="927"/>
      <c r="F418" s="10" t="s">
        <v>2243</v>
      </c>
      <c r="G418" s="94">
        <v>1</v>
      </c>
      <c r="H418" s="927"/>
      <c r="I418" s="10" t="s">
        <v>1118</v>
      </c>
      <c r="J418" s="48" t="s">
        <v>2241</v>
      </c>
      <c r="K418" s="945"/>
      <c r="L418" s="1037"/>
      <c r="M418" s="1126"/>
    </row>
    <row r="419" spans="1:13" s="8" customFormat="1" ht="15" customHeight="1" x14ac:dyDescent="0.25">
      <c r="A419" s="960"/>
      <c r="B419" s="972"/>
      <c r="C419" s="963"/>
      <c r="D419" s="927"/>
      <c r="E419" s="927"/>
      <c r="F419" s="10" t="s">
        <v>2244</v>
      </c>
      <c r="G419" s="94">
        <v>1</v>
      </c>
      <c r="H419" s="927"/>
      <c r="I419" s="10" t="s">
        <v>1118</v>
      </c>
      <c r="J419" s="48"/>
      <c r="K419" s="945"/>
      <c r="L419" s="1037"/>
      <c r="M419" s="1126"/>
    </row>
    <row r="420" spans="1:13" s="8" customFormat="1" ht="15" customHeight="1" x14ac:dyDescent="0.25">
      <c r="A420" s="960"/>
      <c r="B420" s="972"/>
      <c r="C420" s="963"/>
      <c r="D420" s="927" t="s">
        <v>2956</v>
      </c>
      <c r="E420" s="927" t="s">
        <v>1163</v>
      </c>
      <c r="F420" s="10" t="s">
        <v>2210</v>
      </c>
      <c r="G420" s="94">
        <v>1</v>
      </c>
      <c r="H420" s="927" t="s">
        <v>6682</v>
      </c>
      <c r="I420" s="10" t="s">
        <v>1050</v>
      </c>
      <c r="J420" s="48"/>
      <c r="K420" s="945">
        <v>1</v>
      </c>
      <c r="L420" s="1037"/>
      <c r="M420" s="1126"/>
    </row>
    <row r="421" spans="1:13" s="8" customFormat="1" ht="15" customHeight="1" x14ac:dyDescent="0.25">
      <c r="A421" s="960"/>
      <c r="B421" s="972"/>
      <c r="C421" s="963"/>
      <c r="D421" s="927"/>
      <c r="E421" s="927"/>
      <c r="F421" s="10" t="s">
        <v>2228</v>
      </c>
      <c r="G421" s="94">
        <v>1</v>
      </c>
      <c r="H421" s="927"/>
      <c r="I421" s="10" t="s">
        <v>1118</v>
      </c>
      <c r="J421" s="48"/>
      <c r="K421" s="945"/>
      <c r="L421" s="1037"/>
      <c r="M421" s="1126"/>
    </row>
    <row r="422" spans="1:13" s="8" customFormat="1" ht="15" customHeight="1" x14ac:dyDescent="0.25">
      <c r="A422" s="960"/>
      <c r="B422" s="972"/>
      <c r="C422" s="963"/>
      <c r="D422" s="927"/>
      <c r="E422" s="927"/>
      <c r="F422" s="10" t="s">
        <v>2242</v>
      </c>
      <c r="G422" s="94">
        <v>2</v>
      </c>
      <c r="H422" s="927"/>
      <c r="I422" s="10" t="s">
        <v>1118</v>
      </c>
      <c r="J422" s="48" t="s">
        <v>2191</v>
      </c>
      <c r="K422" s="945"/>
      <c r="L422" s="1037"/>
      <c r="M422" s="1126"/>
    </row>
    <row r="423" spans="1:13" s="8" customFormat="1" ht="15" customHeight="1" x14ac:dyDescent="0.25">
      <c r="A423" s="960"/>
      <c r="B423" s="972"/>
      <c r="C423" s="963"/>
      <c r="D423" s="927"/>
      <c r="E423" s="927"/>
      <c r="F423" s="10" t="s">
        <v>2238</v>
      </c>
      <c r="G423" s="94">
        <v>2</v>
      </c>
      <c r="H423" s="927"/>
      <c r="I423" s="10" t="s">
        <v>1118</v>
      </c>
      <c r="J423" s="48" t="s">
        <v>2239</v>
      </c>
      <c r="K423" s="945"/>
      <c r="L423" s="1037"/>
      <c r="M423" s="1126"/>
    </row>
    <row r="424" spans="1:13" s="8" customFormat="1" ht="15" customHeight="1" x14ac:dyDescent="0.25">
      <c r="A424" s="960"/>
      <c r="B424" s="972"/>
      <c r="C424" s="963"/>
      <c r="D424" s="927"/>
      <c r="E424" s="927"/>
      <c r="F424" s="10" t="s">
        <v>2240</v>
      </c>
      <c r="G424" s="94">
        <v>1</v>
      </c>
      <c r="H424" s="927"/>
      <c r="I424" s="10" t="s">
        <v>1118</v>
      </c>
      <c r="J424" s="48" t="s">
        <v>2241</v>
      </c>
      <c r="K424" s="945"/>
      <c r="L424" s="1037"/>
      <c r="M424" s="1126"/>
    </row>
    <row r="425" spans="1:13" s="8" customFormat="1" ht="15" customHeight="1" x14ac:dyDescent="0.25">
      <c r="A425" s="960"/>
      <c r="B425" s="972"/>
      <c r="C425" s="963"/>
      <c r="D425" s="927"/>
      <c r="E425" s="927"/>
      <c r="F425" s="10" t="s">
        <v>2243</v>
      </c>
      <c r="G425" s="94">
        <v>1</v>
      </c>
      <c r="H425" s="927"/>
      <c r="I425" s="10" t="s">
        <v>1118</v>
      </c>
      <c r="J425" s="48" t="s">
        <v>2241</v>
      </c>
      <c r="K425" s="945"/>
      <c r="L425" s="1037"/>
      <c r="M425" s="1126"/>
    </row>
    <row r="426" spans="1:13" s="8" customFormat="1" ht="15" customHeight="1" x14ac:dyDescent="0.25">
      <c r="A426" s="960"/>
      <c r="B426" s="972"/>
      <c r="C426" s="963"/>
      <c r="D426" s="927"/>
      <c r="E426" s="927"/>
      <c r="F426" s="10" t="s">
        <v>2244</v>
      </c>
      <c r="G426" s="94">
        <v>1</v>
      </c>
      <c r="H426" s="927"/>
      <c r="I426" s="10" t="s">
        <v>1118</v>
      </c>
      <c r="J426" s="48"/>
      <c r="K426" s="945"/>
      <c r="L426" s="1037"/>
      <c r="M426" s="1126"/>
    </row>
    <row r="427" spans="1:13" s="8" customFormat="1" ht="15" customHeight="1" x14ac:dyDescent="0.25">
      <c r="A427" s="960"/>
      <c r="B427" s="972"/>
      <c r="C427" s="963"/>
      <c r="D427" s="927" t="s">
        <v>2956</v>
      </c>
      <c r="E427" s="927" t="s">
        <v>1165</v>
      </c>
      <c r="F427" s="10" t="s">
        <v>2211</v>
      </c>
      <c r="G427" s="94">
        <v>1</v>
      </c>
      <c r="H427" s="927" t="s">
        <v>6682</v>
      </c>
      <c r="I427" s="10" t="s">
        <v>1050</v>
      </c>
      <c r="J427" s="48"/>
      <c r="K427" s="945">
        <v>1</v>
      </c>
      <c r="L427" s="1037"/>
      <c r="M427" s="1126"/>
    </row>
    <row r="428" spans="1:13" s="8" customFormat="1" ht="15" customHeight="1" x14ac:dyDescent="0.25">
      <c r="A428" s="960"/>
      <c r="B428" s="972"/>
      <c r="C428" s="963"/>
      <c r="D428" s="927"/>
      <c r="E428" s="927"/>
      <c r="F428" s="10" t="s">
        <v>2998</v>
      </c>
      <c r="G428" s="94">
        <v>1</v>
      </c>
      <c r="H428" s="927"/>
      <c r="I428" s="10" t="s">
        <v>1118</v>
      </c>
      <c r="J428" s="48"/>
      <c r="K428" s="945"/>
      <c r="L428" s="1037"/>
      <c r="M428" s="1126"/>
    </row>
    <row r="429" spans="1:13" s="8" customFormat="1" ht="15" customHeight="1" x14ac:dyDescent="0.25">
      <c r="A429" s="960"/>
      <c r="B429" s="972"/>
      <c r="C429" s="963"/>
      <c r="D429" s="927"/>
      <c r="E429" s="927"/>
      <c r="F429" s="10" t="s">
        <v>2228</v>
      </c>
      <c r="G429" s="94">
        <v>1</v>
      </c>
      <c r="H429" s="927"/>
      <c r="I429" s="10" t="s">
        <v>1118</v>
      </c>
      <c r="J429" s="48"/>
      <c r="K429" s="945"/>
      <c r="L429" s="1037"/>
      <c r="M429" s="1126"/>
    </row>
    <row r="430" spans="1:13" s="8" customFormat="1" ht="15" customHeight="1" x14ac:dyDescent="0.25">
      <c r="A430" s="960"/>
      <c r="B430" s="972"/>
      <c r="C430" s="963"/>
      <c r="D430" s="927"/>
      <c r="E430" s="927"/>
      <c r="F430" s="10" t="s">
        <v>2242</v>
      </c>
      <c r="G430" s="94">
        <v>2</v>
      </c>
      <c r="H430" s="927"/>
      <c r="I430" s="10" t="s">
        <v>1118</v>
      </c>
      <c r="J430" s="48" t="s">
        <v>2191</v>
      </c>
      <c r="K430" s="945"/>
      <c r="L430" s="1037"/>
      <c r="M430" s="1126"/>
    </row>
    <row r="431" spans="1:13" s="8" customFormat="1" ht="15" customHeight="1" x14ac:dyDescent="0.25">
      <c r="A431" s="960"/>
      <c r="B431" s="972"/>
      <c r="C431" s="963"/>
      <c r="D431" s="927"/>
      <c r="E431" s="927"/>
      <c r="F431" s="10" t="s">
        <v>2238</v>
      </c>
      <c r="G431" s="94">
        <v>2</v>
      </c>
      <c r="H431" s="927"/>
      <c r="I431" s="10" t="s">
        <v>1118</v>
      </c>
      <c r="J431" s="48" t="s">
        <v>2239</v>
      </c>
      <c r="K431" s="945"/>
      <c r="L431" s="1037"/>
      <c r="M431" s="1126"/>
    </row>
    <row r="432" spans="1:13" s="8" customFormat="1" ht="15" customHeight="1" x14ac:dyDescent="0.25">
      <c r="A432" s="960"/>
      <c r="B432" s="972"/>
      <c r="C432" s="963"/>
      <c r="D432" s="927"/>
      <c r="E432" s="927"/>
      <c r="F432" s="10" t="s">
        <v>2240</v>
      </c>
      <c r="G432" s="94">
        <v>1</v>
      </c>
      <c r="H432" s="927"/>
      <c r="I432" s="10" t="s">
        <v>1118</v>
      </c>
      <c r="J432" s="48" t="s">
        <v>2241</v>
      </c>
      <c r="K432" s="945"/>
      <c r="L432" s="1037"/>
      <c r="M432" s="1126"/>
    </row>
    <row r="433" spans="1:13" s="8" customFormat="1" ht="15" customHeight="1" x14ac:dyDescent="0.25">
      <c r="A433" s="960"/>
      <c r="B433" s="972"/>
      <c r="C433" s="963"/>
      <c r="D433" s="927"/>
      <c r="E433" s="927"/>
      <c r="F433" s="10" t="s">
        <v>2243</v>
      </c>
      <c r="G433" s="94">
        <v>1</v>
      </c>
      <c r="H433" s="927"/>
      <c r="I433" s="10" t="s">
        <v>1118</v>
      </c>
      <c r="J433" s="48" t="s">
        <v>2241</v>
      </c>
      <c r="K433" s="945"/>
      <c r="L433" s="1037"/>
      <c r="M433" s="1126"/>
    </row>
    <row r="434" spans="1:13" s="8" customFormat="1" ht="15" customHeight="1" x14ac:dyDescent="0.25">
      <c r="A434" s="960"/>
      <c r="B434" s="972"/>
      <c r="C434" s="963"/>
      <c r="D434" s="927"/>
      <c r="E434" s="927"/>
      <c r="F434" s="10" t="s">
        <v>2244</v>
      </c>
      <c r="G434" s="94">
        <v>1</v>
      </c>
      <c r="H434" s="927"/>
      <c r="I434" s="10" t="s">
        <v>1118</v>
      </c>
      <c r="J434" s="48"/>
      <c r="K434" s="945"/>
      <c r="L434" s="1037"/>
      <c r="M434" s="1126"/>
    </row>
    <row r="435" spans="1:13" s="8" customFormat="1" ht="15" customHeight="1" x14ac:dyDescent="0.25">
      <c r="A435" s="960"/>
      <c r="B435" s="972"/>
      <c r="C435" s="963"/>
      <c r="D435" s="927" t="s">
        <v>2956</v>
      </c>
      <c r="E435" s="927" t="s">
        <v>1167</v>
      </c>
      <c r="F435" s="10" t="s">
        <v>2212</v>
      </c>
      <c r="G435" s="94">
        <v>1</v>
      </c>
      <c r="H435" s="927" t="s">
        <v>6682</v>
      </c>
      <c r="I435" s="10" t="s">
        <v>1050</v>
      </c>
      <c r="J435" s="48"/>
      <c r="K435" s="945">
        <v>1</v>
      </c>
      <c r="L435" s="1037"/>
      <c r="M435" s="1126"/>
    </row>
    <row r="436" spans="1:13" s="8" customFormat="1" ht="15" customHeight="1" x14ac:dyDescent="0.25">
      <c r="A436" s="960"/>
      <c r="B436" s="972"/>
      <c r="C436" s="963"/>
      <c r="D436" s="927"/>
      <c r="E436" s="927"/>
      <c r="F436" s="10" t="s">
        <v>2998</v>
      </c>
      <c r="G436" s="94">
        <v>1</v>
      </c>
      <c r="H436" s="927"/>
      <c r="I436" s="10" t="s">
        <v>1118</v>
      </c>
      <c r="J436" s="48"/>
      <c r="K436" s="945"/>
      <c r="L436" s="1037"/>
      <c r="M436" s="1126"/>
    </row>
    <row r="437" spans="1:13" s="8" customFormat="1" ht="15" customHeight="1" x14ac:dyDescent="0.25">
      <c r="A437" s="960"/>
      <c r="B437" s="972"/>
      <c r="C437" s="963"/>
      <c r="D437" s="927"/>
      <c r="E437" s="927"/>
      <c r="F437" s="10" t="s">
        <v>2228</v>
      </c>
      <c r="G437" s="94">
        <v>1</v>
      </c>
      <c r="H437" s="927"/>
      <c r="I437" s="10" t="s">
        <v>1118</v>
      </c>
      <c r="J437" s="48"/>
      <c r="K437" s="945"/>
      <c r="L437" s="1037"/>
      <c r="M437" s="1126"/>
    </row>
    <row r="438" spans="1:13" s="8" customFormat="1" ht="15" customHeight="1" x14ac:dyDescent="0.25">
      <c r="A438" s="960"/>
      <c r="B438" s="972"/>
      <c r="C438" s="963"/>
      <c r="D438" s="927"/>
      <c r="E438" s="927"/>
      <c r="F438" s="10" t="s">
        <v>2999</v>
      </c>
      <c r="G438" s="94">
        <v>1</v>
      </c>
      <c r="H438" s="927"/>
      <c r="I438" s="10" t="s">
        <v>1118</v>
      </c>
      <c r="J438" s="48"/>
      <c r="K438" s="945"/>
      <c r="L438" s="1037"/>
      <c r="M438" s="1126"/>
    </row>
    <row r="439" spans="1:13" s="8" customFormat="1" ht="15" customHeight="1" x14ac:dyDescent="0.25">
      <c r="A439" s="960"/>
      <c r="B439" s="972"/>
      <c r="C439" s="963"/>
      <c r="D439" s="927"/>
      <c r="E439" s="927"/>
      <c r="F439" s="10" t="s">
        <v>3000</v>
      </c>
      <c r="G439" s="94">
        <v>1</v>
      </c>
      <c r="H439" s="927"/>
      <c r="I439" s="10" t="s">
        <v>1118</v>
      </c>
      <c r="J439" s="48" t="s">
        <v>3001</v>
      </c>
      <c r="K439" s="945"/>
      <c r="L439" s="1037"/>
      <c r="M439" s="1126"/>
    </row>
    <row r="440" spans="1:13" s="8" customFormat="1" ht="15" customHeight="1" x14ac:dyDescent="0.25">
      <c r="A440" s="960"/>
      <c r="B440" s="972"/>
      <c r="C440" s="963"/>
      <c r="D440" s="927"/>
      <c r="E440" s="927"/>
      <c r="F440" s="10" t="s">
        <v>2242</v>
      </c>
      <c r="G440" s="94">
        <v>2</v>
      </c>
      <c r="H440" s="927"/>
      <c r="I440" s="10" t="s">
        <v>1118</v>
      </c>
      <c r="J440" s="48" t="s">
        <v>2191</v>
      </c>
      <c r="K440" s="945"/>
      <c r="L440" s="1037"/>
      <c r="M440" s="1126"/>
    </row>
    <row r="441" spans="1:13" s="8" customFormat="1" ht="15" customHeight="1" x14ac:dyDescent="0.25">
      <c r="A441" s="960"/>
      <c r="B441" s="972"/>
      <c r="C441" s="963"/>
      <c r="D441" s="927"/>
      <c r="E441" s="927"/>
      <c r="F441" s="10" t="s">
        <v>2238</v>
      </c>
      <c r="G441" s="94">
        <v>2</v>
      </c>
      <c r="H441" s="927"/>
      <c r="I441" s="10" t="s">
        <v>1118</v>
      </c>
      <c r="J441" s="48" t="s">
        <v>2239</v>
      </c>
      <c r="K441" s="945"/>
      <c r="L441" s="1037"/>
      <c r="M441" s="1126"/>
    </row>
    <row r="442" spans="1:13" s="8" customFormat="1" ht="15" customHeight="1" x14ac:dyDescent="0.25">
      <c r="A442" s="960"/>
      <c r="B442" s="972"/>
      <c r="C442" s="963"/>
      <c r="D442" s="927"/>
      <c r="E442" s="927"/>
      <c r="F442" s="10" t="s">
        <v>2240</v>
      </c>
      <c r="G442" s="94">
        <v>1</v>
      </c>
      <c r="H442" s="927"/>
      <c r="I442" s="10" t="s">
        <v>1118</v>
      </c>
      <c r="J442" s="48" t="s">
        <v>2241</v>
      </c>
      <c r="K442" s="945"/>
      <c r="L442" s="1037"/>
      <c r="M442" s="1126"/>
    </row>
    <row r="443" spans="1:13" s="8" customFormat="1" ht="15" customHeight="1" x14ac:dyDescent="0.25">
      <c r="A443" s="960"/>
      <c r="B443" s="972"/>
      <c r="C443" s="963"/>
      <c r="D443" s="927"/>
      <c r="E443" s="927"/>
      <c r="F443" s="10" t="s">
        <v>2243</v>
      </c>
      <c r="G443" s="94">
        <v>1</v>
      </c>
      <c r="H443" s="927"/>
      <c r="I443" s="10" t="s">
        <v>1118</v>
      </c>
      <c r="J443" s="48" t="s">
        <v>2241</v>
      </c>
      <c r="K443" s="945"/>
      <c r="L443" s="1037"/>
      <c r="M443" s="1126"/>
    </row>
    <row r="444" spans="1:13" s="8" customFormat="1" ht="15" customHeight="1" x14ac:dyDescent="0.25">
      <c r="A444" s="960"/>
      <c r="B444" s="972"/>
      <c r="C444" s="963"/>
      <c r="D444" s="927"/>
      <c r="E444" s="927"/>
      <c r="F444" s="10" t="s">
        <v>2244</v>
      </c>
      <c r="G444" s="94">
        <v>1</v>
      </c>
      <c r="H444" s="927"/>
      <c r="I444" s="10" t="s">
        <v>1118</v>
      </c>
      <c r="J444" s="48"/>
      <c r="K444" s="945"/>
      <c r="L444" s="1037"/>
      <c r="M444" s="1126"/>
    </row>
    <row r="445" spans="1:13" s="8" customFormat="1" ht="15" customHeight="1" x14ac:dyDescent="0.25">
      <c r="A445" s="960"/>
      <c r="B445" s="972"/>
      <c r="C445" s="963"/>
      <c r="D445" s="927" t="s">
        <v>2956</v>
      </c>
      <c r="E445" s="927" t="s">
        <v>1169</v>
      </c>
      <c r="F445" s="10" t="s">
        <v>2213</v>
      </c>
      <c r="G445" s="94">
        <v>1</v>
      </c>
      <c r="H445" s="927" t="s">
        <v>6682</v>
      </c>
      <c r="I445" s="10" t="s">
        <v>1050</v>
      </c>
      <c r="J445" s="48"/>
      <c r="K445" s="945">
        <v>1</v>
      </c>
      <c r="L445" s="1037"/>
      <c r="M445" s="1126"/>
    </row>
    <row r="446" spans="1:13" s="8" customFormat="1" ht="15" customHeight="1" x14ac:dyDescent="0.25">
      <c r="A446" s="960"/>
      <c r="B446" s="972"/>
      <c r="C446" s="963"/>
      <c r="D446" s="927"/>
      <c r="E446" s="927"/>
      <c r="F446" s="10" t="s">
        <v>2228</v>
      </c>
      <c r="G446" s="94">
        <v>1</v>
      </c>
      <c r="H446" s="927"/>
      <c r="I446" s="10" t="s">
        <v>1118</v>
      </c>
      <c r="J446" s="48"/>
      <c r="K446" s="945"/>
      <c r="L446" s="1037"/>
      <c r="M446" s="1126"/>
    </row>
    <row r="447" spans="1:13" s="8" customFormat="1" ht="15" customHeight="1" x14ac:dyDescent="0.25">
      <c r="A447" s="960"/>
      <c r="B447" s="972"/>
      <c r="C447" s="963"/>
      <c r="D447" s="927"/>
      <c r="E447" s="927"/>
      <c r="F447" s="10" t="s">
        <v>2242</v>
      </c>
      <c r="G447" s="94">
        <v>1</v>
      </c>
      <c r="H447" s="927"/>
      <c r="I447" s="10" t="s">
        <v>1118</v>
      </c>
      <c r="J447" s="48" t="s">
        <v>2191</v>
      </c>
      <c r="K447" s="945"/>
      <c r="L447" s="1037"/>
      <c r="M447" s="1126"/>
    </row>
    <row r="448" spans="1:13" s="8" customFormat="1" ht="15" customHeight="1" x14ac:dyDescent="0.25">
      <c r="A448" s="960"/>
      <c r="B448" s="972"/>
      <c r="C448" s="963"/>
      <c r="D448" s="927"/>
      <c r="E448" s="927"/>
      <c r="F448" s="10" t="s">
        <v>2238</v>
      </c>
      <c r="G448" s="94">
        <v>2</v>
      </c>
      <c r="H448" s="927"/>
      <c r="I448" s="10" t="s">
        <v>1118</v>
      </c>
      <c r="J448" s="48" t="s">
        <v>2239</v>
      </c>
      <c r="K448" s="945"/>
      <c r="L448" s="1037"/>
      <c r="M448" s="1126"/>
    </row>
    <row r="449" spans="1:13" s="8" customFormat="1" ht="15" customHeight="1" x14ac:dyDescent="0.25">
      <c r="A449" s="960"/>
      <c r="B449" s="972"/>
      <c r="C449" s="963"/>
      <c r="D449" s="927"/>
      <c r="E449" s="927"/>
      <c r="F449" s="10" t="s">
        <v>2240</v>
      </c>
      <c r="G449" s="94">
        <v>1</v>
      </c>
      <c r="H449" s="927"/>
      <c r="I449" s="10" t="s">
        <v>1118</v>
      </c>
      <c r="J449" s="48" t="s">
        <v>2241</v>
      </c>
      <c r="K449" s="945"/>
      <c r="L449" s="1037"/>
      <c r="M449" s="1126"/>
    </row>
    <row r="450" spans="1:13" s="8" customFormat="1" ht="15" customHeight="1" x14ac:dyDescent="0.25">
      <c r="A450" s="960"/>
      <c r="B450" s="972"/>
      <c r="C450" s="963"/>
      <c r="D450" s="927"/>
      <c r="E450" s="927"/>
      <c r="F450" s="10" t="s">
        <v>2243</v>
      </c>
      <c r="G450" s="94">
        <v>1</v>
      </c>
      <c r="H450" s="927"/>
      <c r="I450" s="10" t="s">
        <v>1118</v>
      </c>
      <c r="J450" s="48" t="s">
        <v>2241</v>
      </c>
      <c r="K450" s="945"/>
      <c r="L450" s="1037"/>
      <c r="M450" s="1126"/>
    </row>
    <row r="451" spans="1:13" s="8" customFormat="1" ht="15" customHeight="1" x14ac:dyDescent="0.25">
      <c r="A451" s="960"/>
      <c r="B451" s="972"/>
      <c r="C451" s="963"/>
      <c r="D451" s="927"/>
      <c r="E451" s="927"/>
      <c r="F451" s="10" t="s">
        <v>2244</v>
      </c>
      <c r="G451" s="94">
        <v>1</v>
      </c>
      <c r="H451" s="927"/>
      <c r="I451" s="10" t="s">
        <v>1118</v>
      </c>
      <c r="J451" s="48"/>
      <c r="K451" s="945"/>
      <c r="L451" s="1037"/>
      <c r="M451" s="1126"/>
    </row>
    <row r="452" spans="1:13" s="8" customFormat="1" ht="15" customHeight="1" x14ac:dyDescent="0.25">
      <c r="A452" s="960"/>
      <c r="B452" s="972"/>
      <c r="C452" s="963"/>
      <c r="D452" s="927" t="s">
        <v>2956</v>
      </c>
      <c r="E452" s="927" t="s">
        <v>1120</v>
      </c>
      <c r="F452" s="10" t="s">
        <v>2216</v>
      </c>
      <c r="G452" s="94">
        <v>1</v>
      </c>
      <c r="H452" s="927" t="s">
        <v>6682</v>
      </c>
      <c r="I452" s="10" t="s">
        <v>1050</v>
      </c>
      <c r="J452" s="48"/>
      <c r="K452" s="945">
        <v>1</v>
      </c>
      <c r="L452" s="1037"/>
      <c r="M452" s="1126"/>
    </row>
    <row r="453" spans="1:13" s="8" customFormat="1" ht="15" customHeight="1" x14ac:dyDescent="0.25">
      <c r="A453" s="960"/>
      <c r="B453" s="972"/>
      <c r="C453" s="963"/>
      <c r="D453" s="927"/>
      <c r="E453" s="927"/>
      <c r="F453" s="10" t="s">
        <v>2998</v>
      </c>
      <c r="G453" s="94">
        <v>1</v>
      </c>
      <c r="H453" s="927"/>
      <c r="I453" s="10" t="s">
        <v>1118</v>
      </c>
      <c r="J453" s="48"/>
      <c r="K453" s="945"/>
      <c r="L453" s="1037"/>
      <c r="M453" s="1126"/>
    </row>
    <row r="454" spans="1:13" s="8" customFormat="1" ht="15" customHeight="1" x14ac:dyDescent="0.25">
      <c r="A454" s="960"/>
      <c r="B454" s="972"/>
      <c r="C454" s="963"/>
      <c r="D454" s="927"/>
      <c r="E454" s="927"/>
      <c r="F454" s="10" t="s">
        <v>2228</v>
      </c>
      <c r="G454" s="94">
        <v>1</v>
      </c>
      <c r="H454" s="927"/>
      <c r="I454" s="10" t="s">
        <v>1118</v>
      </c>
      <c r="J454" s="48"/>
      <c r="K454" s="945"/>
      <c r="L454" s="1037"/>
      <c r="M454" s="1126"/>
    </row>
    <row r="455" spans="1:13" s="8" customFormat="1" ht="15" customHeight="1" x14ac:dyDescent="0.25">
      <c r="A455" s="960"/>
      <c r="B455" s="972"/>
      <c r="C455" s="963"/>
      <c r="D455" s="927"/>
      <c r="E455" s="927"/>
      <c r="F455" s="10" t="s">
        <v>2242</v>
      </c>
      <c r="G455" s="94">
        <v>1</v>
      </c>
      <c r="H455" s="927"/>
      <c r="I455" s="10" t="s">
        <v>1118</v>
      </c>
      <c r="J455" s="48" t="s">
        <v>2191</v>
      </c>
      <c r="K455" s="945"/>
      <c r="L455" s="1037"/>
      <c r="M455" s="1126"/>
    </row>
    <row r="456" spans="1:13" s="8" customFormat="1" ht="15" customHeight="1" x14ac:dyDescent="0.25">
      <c r="A456" s="960"/>
      <c r="B456" s="972"/>
      <c r="C456" s="963"/>
      <c r="D456" s="927"/>
      <c r="E456" s="927"/>
      <c r="F456" s="10" t="s">
        <v>2238</v>
      </c>
      <c r="G456" s="94">
        <v>2</v>
      </c>
      <c r="H456" s="927"/>
      <c r="I456" s="10" t="s">
        <v>1118</v>
      </c>
      <c r="J456" s="48" t="s">
        <v>2239</v>
      </c>
      <c r="K456" s="945"/>
      <c r="L456" s="1037"/>
      <c r="M456" s="1126"/>
    </row>
    <row r="457" spans="1:13" s="8" customFormat="1" ht="15" customHeight="1" x14ac:dyDescent="0.25">
      <c r="A457" s="960"/>
      <c r="B457" s="972"/>
      <c r="C457" s="963"/>
      <c r="D457" s="927"/>
      <c r="E457" s="927"/>
      <c r="F457" s="10" t="s">
        <v>2240</v>
      </c>
      <c r="G457" s="94">
        <v>1</v>
      </c>
      <c r="H457" s="927"/>
      <c r="I457" s="10" t="s">
        <v>1118</v>
      </c>
      <c r="J457" s="48" t="s">
        <v>2241</v>
      </c>
      <c r="K457" s="945"/>
      <c r="L457" s="1037"/>
      <c r="M457" s="1126"/>
    </row>
    <row r="458" spans="1:13" s="8" customFormat="1" ht="15" customHeight="1" x14ac:dyDescent="0.25">
      <c r="A458" s="960"/>
      <c r="B458" s="972"/>
      <c r="C458" s="963"/>
      <c r="D458" s="927"/>
      <c r="E458" s="927"/>
      <c r="F458" s="10" t="s">
        <v>2243</v>
      </c>
      <c r="G458" s="94">
        <v>1</v>
      </c>
      <c r="H458" s="927"/>
      <c r="I458" s="10" t="s">
        <v>1118</v>
      </c>
      <c r="J458" s="48" t="s">
        <v>2241</v>
      </c>
      <c r="K458" s="945"/>
      <c r="L458" s="1037"/>
      <c r="M458" s="1126"/>
    </row>
    <row r="459" spans="1:13" s="8" customFormat="1" ht="15" customHeight="1" x14ac:dyDescent="0.25">
      <c r="A459" s="960"/>
      <c r="B459" s="972"/>
      <c r="C459" s="963"/>
      <c r="D459" s="927"/>
      <c r="E459" s="927"/>
      <c r="F459" s="10" t="s">
        <v>2244</v>
      </c>
      <c r="G459" s="94">
        <v>1</v>
      </c>
      <c r="H459" s="927"/>
      <c r="I459" s="10" t="s">
        <v>1118</v>
      </c>
      <c r="J459" s="48"/>
      <c r="K459" s="945"/>
      <c r="L459" s="1037"/>
      <c r="M459" s="1126"/>
    </row>
    <row r="460" spans="1:13" s="8" customFormat="1" ht="15" customHeight="1" x14ac:dyDescent="0.25">
      <c r="A460" s="960"/>
      <c r="B460" s="972"/>
      <c r="C460" s="963"/>
      <c r="D460" s="927" t="s">
        <v>2956</v>
      </c>
      <c r="E460" s="927" t="s">
        <v>2144</v>
      </c>
      <c r="F460" s="10" t="s">
        <v>2218</v>
      </c>
      <c r="G460" s="94">
        <v>1</v>
      </c>
      <c r="H460" s="927" t="s">
        <v>6682</v>
      </c>
      <c r="I460" s="10" t="s">
        <v>1050</v>
      </c>
      <c r="J460" s="48"/>
      <c r="K460" s="945">
        <v>1</v>
      </c>
      <c r="L460" s="1037"/>
      <c r="M460" s="1126"/>
    </row>
    <row r="461" spans="1:13" s="8" customFormat="1" ht="15" customHeight="1" x14ac:dyDescent="0.25">
      <c r="A461" s="960"/>
      <c r="B461" s="972"/>
      <c r="C461" s="963"/>
      <c r="D461" s="927"/>
      <c r="E461" s="927"/>
      <c r="F461" s="10" t="s">
        <v>2228</v>
      </c>
      <c r="G461" s="94">
        <v>1</v>
      </c>
      <c r="H461" s="927"/>
      <c r="I461" s="10" t="s">
        <v>1118</v>
      </c>
      <c r="J461" s="48"/>
      <c r="K461" s="945"/>
      <c r="L461" s="1037"/>
      <c r="M461" s="1126"/>
    </row>
    <row r="462" spans="1:13" s="8" customFormat="1" ht="15" customHeight="1" x14ac:dyDescent="0.25">
      <c r="A462" s="960"/>
      <c r="B462" s="972"/>
      <c r="C462" s="963"/>
      <c r="D462" s="927"/>
      <c r="E462" s="927"/>
      <c r="F462" s="10" t="s">
        <v>2242</v>
      </c>
      <c r="G462" s="94">
        <v>1</v>
      </c>
      <c r="H462" s="927"/>
      <c r="I462" s="10" t="s">
        <v>1118</v>
      </c>
      <c r="J462" s="48" t="s">
        <v>2191</v>
      </c>
      <c r="K462" s="945"/>
      <c r="L462" s="1037"/>
      <c r="M462" s="1126"/>
    </row>
    <row r="463" spans="1:13" s="8" customFormat="1" ht="15" customHeight="1" x14ac:dyDescent="0.25">
      <c r="A463" s="960"/>
      <c r="B463" s="972"/>
      <c r="C463" s="963"/>
      <c r="D463" s="927"/>
      <c r="E463" s="927"/>
      <c r="F463" s="10" t="s">
        <v>2238</v>
      </c>
      <c r="G463" s="94">
        <v>2</v>
      </c>
      <c r="H463" s="927"/>
      <c r="I463" s="10" t="s">
        <v>1118</v>
      </c>
      <c r="J463" s="48" t="s">
        <v>2239</v>
      </c>
      <c r="K463" s="945"/>
      <c r="L463" s="1037"/>
      <c r="M463" s="1126"/>
    </row>
    <row r="464" spans="1:13" s="8" customFormat="1" ht="15" customHeight="1" x14ac:dyDescent="0.25">
      <c r="A464" s="960"/>
      <c r="B464" s="972"/>
      <c r="C464" s="963"/>
      <c r="D464" s="927"/>
      <c r="E464" s="927"/>
      <c r="F464" s="10" t="s">
        <v>2240</v>
      </c>
      <c r="G464" s="94">
        <v>1</v>
      </c>
      <c r="H464" s="927"/>
      <c r="I464" s="10" t="s">
        <v>1118</v>
      </c>
      <c r="J464" s="48" t="s">
        <v>2241</v>
      </c>
      <c r="K464" s="945"/>
      <c r="L464" s="1037"/>
      <c r="M464" s="1126"/>
    </row>
    <row r="465" spans="1:13" s="8" customFormat="1" ht="15" customHeight="1" x14ac:dyDescent="0.25">
      <c r="A465" s="960"/>
      <c r="B465" s="972"/>
      <c r="C465" s="963"/>
      <c r="D465" s="927"/>
      <c r="E465" s="927"/>
      <c r="F465" s="10" t="s">
        <v>2243</v>
      </c>
      <c r="G465" s="94">
        <v>1</v>
      </c>
      <c r="H465" s="927"/>
      <c r="I465" s="10" t="s">
        <v>1118</v>
      </c>
      <c r="J465" s="48" t="s">
        <v>2241</v>
      </c>
      <c r="K465" s="945"/>
      <c r="L465" s="1037"/>
      <c r="M465" s="1126"/>
    </row>
    <row r="466" spans="1:13" s="8" customFormat="1" ht="15" customHeight="1" x14ac:dyDescent="0.25">
      <c r="A466" s="960"/>
      <c r="B466" s="972"/>
      <c r="C466" s="963"/>
      <c r="D466" s="927"/>
      <c r="E466" s="927"/>
      <c r="F466" s="10" t="s">
        <v>2244</v>
      </c>
      <c r="G466" s="94">
        <v>1</v>
      </c>
      <c r="H466" s="927"/>
      <c r="I466" s="10" t="s">
        <v>1118</v>
      </c>
      <c r="J466" s="48"/>
      <c r="K466" s="945"/>
      <c r="L466" s="1037"/>
      <c r="M466" s="1126"/>
    </row>
    <row r="467" spans="1:13" s="8" customFormat="1" ht="15" customHeight="1" x14ac:dyDescent="0.25">
      <c r="A467" s="960"/>
      <c r="B467" s="972"/>
      <c r="C467" s="963"/>
      <c r="D467" s="927" t="s">
        <v>2956</v>
      </c>
      <c r="E467" s="927" t="s">
        <v>3004</v>
      </c>
      <c r="F467" s="10" t="s">
        <v>3005</v>
      </c>
      <c r="G467" s="94">
        <v>277</v>
      </c>
      <c r="H467" s="927" t="s">
        <v>6682</v>
      </c>
      <c r="I467" s="10" t="s">
        <v>1050</v>
      </c>
      <c r="J467" s="48"/>
      <c r="K467" s="945">
        <v>1</v>
      </c>
      <c r="L467" s="1037"/>
      <c r="M467" s="1126"/>
    </row>
    <row r="468" spans="1:13" s="8" customFormat="1" ht="15" customHeight="1" x14ac:dyDescent="0.25">
      <c r="A468" s="960"/>
      <c r="B468" s="972"/>
      <c r="C468" s="963"/>
      <c r="D468" s="927"/>
      <c r="E468" s="927"/>
      <c r="F468" s="10" t="s">
        <v>2217</v>
      </c>
      <c r="G468" s="94">
        <v>2</v>
      </c>
      <c r="H468" s="927"/>
      <c r="I468" s="10" t="s">
        <v>1954</v>
      </c>
      <c r="J468" s="48"/>
      <c r="K468" s="945"/>
      <c r="L468" s="1037"/>
      <c r="M468" s="1126"/>
    </row>
    <row r="469" spans="1:13" s="8" customFormat="1" ht="15" customHeight="1" x14ac:dyDescent="0.25">
      <c r="A469" s="960"/>
      <c r="B469" s="972"/>
      <c r="C469" s="963"/>
      <c r="D469" s="927"/>
      <c r="E469" s="927"/>
      <c r="F469" s="10" t="s">
        <v>3006</v>
      </c>
      <c r="G469" s="94">
        <v>2</v>
      </c>
      <c r="H469" s="927"/>
      <c r="I469" s="10" t="s">
        <v>1118</v>
      </c>
      <c r="J469" s="48"/>
      <c r="K469" s="945"/>
      <c r="L469" s="1037"/>
      <c r="M469" s="1126"/>
    </row>
    <row r="470" spans="1:13" s="8" customFormat="1" ht="15" customHeight="1" x14ac:dyDescent="0.25">
      <c r="A470" s="960"/>
      <c r="B470" s="972"/>
      <c r="C470" s="963"/>
      <c r="D470" s="927" t="s">
        <v>2956</v>
      </c>
      <c r="E470" s="927" t="s">
        <v>1953</v>
      </c>
      <c r="F470" s="10" t="s">
        <v>2221</v>
      </c>
      <c r="G470" s="94">
        <v>1</v>
      </c>
      <c r="H470" s="927" t="s">
        <v>6682</v>
      </c>
      <c r="I470" s="10" t="s">
        <v>1050</v>
      </c>
      <c r="J470" s="48"/>
      <c r="K470" s="945">
        <v>1</v>
      </c>
      <c r="L470" s="1037"/>
      <c r="M470" s="1126"/>
    </row>
    <row r="471" spans="1:13" s="8" customFormat="1" ht="15" customHeight="1" x14ac:dyDescent="0.25">
      <c r="A471" s="960"/>
      <c r="B471" s="972"/>
      <c r="C471" s="963"/>
      <c r="D471" s="927"/>
      <c r="E471" s="927"/>
      <c r="F471" s="10" t="s">
        <v>2998</v>
      </c>
      <c r="G471" s="94">
        <v>1</v>
      </c>
      <c r="H471" s="927"/>
      <c r="I471" s="10" t="s">
        <v>1118</v>
      </c>
      <c r="J471" s="48"/>
      <c r="K471" s="945"/>
      <c r="L471" s="1037"/>
      <c r="M471" s="1126"/>
    </row>
    <row r="472" spans="1:13" s="8" customFormat="1" ht="15" customHeight="1" x14ac:dyDescent="0.25">
      <c r="A472" s="960"/>
      <c r="B472" s="972"/>
      <c r="C472" s="963"/>
      <c r="D472" s="927"/>
      <c r="E472" s="927"/>
      <c r="F472" s="10" t="s">
        <v>2228</v>
      </c>
      <c r="G472" s="94">
        <v>1</v>
      </c>
      <c r="H472" s="927"/>
      <c r="I472" s="10" t="s">
        <v>1118</v>
      </c>
      <c r="J472" s="48"/>
      <c r="K472" s="945"/>
      <c r="L472" s="1037"/>
      <c r="M472" s="1126"/>
    </row>
    <row r="473" spans="1:13" s="8" customFormat="1" ht="15" customHeight="1" x14ac:dyDescent="0.25">
      <c r="A473" s="960"/>
      <c r="B473" s="972"/>
      <c r="C473" s="963"/>
      <c r="D473" s="927"/>
      <c r="E473" s="927"/>
      <c r="F473" s="10" t="s">
        <v>2242</v>
      </c>
      <c r="G473" s="94">
        <v>5</v>
      </c>
      <c r="H473" s="927"/>
      <c r="I473" s="10" t="s">
        <v>1118</v>
      </c>
      <c r="J473" s="48" t="s">
        <v>2191</v>
      </c>
      <c r="K473" s="945"/>
      <c r="L473" s="1037"/>
      <c r="M473" s="1126"/>
    </row>
    <row r="474" spans="1:13" s="8" customFormat="1" ht="15" customHeight="1" x14ac:dyDescent="0.25">
      <c r="A474" s="960"/>
      <c r="B474" s="972"/>
      <c r="C474" s="963"/>
      <c r="D474" s="927"/>
      <c r="E474" s="927"/>
      <c r="F474" s="10" t="s">
        <v>2244</v>
      </c>
      <c r="G474" s="94">
        <v>1</v>
      </c>
      <c r="H474" s="927"/>
      <c r="I474" s="10" t="s">
        <v>1118</v>
      </c>
      <c r="J474" s="48"/>
      <c r="K474" s="945"/>
      <c r="L474" s="1037"/>
      <c r="M474" s="1126"/>
    </row>
    <row r="475" spans="1:13" s="8" customFormat="1" ht="15" customHeight="1" x14ac:dyDescent="0.25">
      <c r="A475" s="960"/>
      <c r="B475" s="972"/>
      <c r="C475" s="963"/>
      <c r="D475" s="927" t="s">
        <v>2956</v>
      </c>
      <c r="E475" s="927" t="s">
        <v>3007</v>
      </c>
      <c r="F475" s="10" t="s">
        <v>3008</v>
      </c>
      <c r="G475" s="94">
        <v>2</v>
      </c>
      <c r="H475" s="927" t="s">
        <v>6682</v>
      </c>
      <c r="I475" s="10" t="s">
        <v>1050</v>
      </c>
      <c r="J475" s="48"/>
      <c r="K475" s="945">
        <v>1</v>
      </c>
      <c r="L475" s="1037"/>
      <c r="M475" s="1126"/>
    </row>
    <row r="476" spans="1:13" s="8" customFormat="1" ht="15" customHeight="1" x14ac:dyDescent="0.25">
      <c r="A476" s="960"/>
      <c r="B476" s="972"/>
      <c r="C476" s="963"/>
      <c r="D476" s="927"/>
      <c r="E476" s="927"/>
      <c r="F476" s="10" t="s">
        <v>2173</v>
      </c>
      <c r="G476" s="94">
        <v>1</v>
      </c>
      <c r="H476" s="927"/>
      <c r="I476" s="10" t="s">
        <v>1954</v>
      </c>
      <c r="J476" s="48"/>
      <c r="K476" s="945"/>
      <c r="L476" s="1037"/>
      <c r="M476" s="1126"/>
    </row>
    <row r="477" spans="1:13" s="8" customFormat="1" ht="15" customHeight="1" x14ac:dyDescent="0.25">
      <c r="A477" s="960"/>
      <c r="B477" s="972"/>
      <c r="C477" s="963"/>
      <c r="D477" s="927"/>
      <c r="E477" s="927"/>
      <c r="F477" s="10" t="s">
        <v>3009</v>
      </c>
      <c r="G477" s="94">
        <v>3</v>
      </c>
      <c r="H477" s="927"/>
      <c r="I477" s="10" t="s">
        <v>1118</v>
      </c>
      <c r="J477" s="48"/>
      <c r="K477" s="945"/>
      <c r="L477" s="1037"/>
      <c r="M477" s="1126"/>
    </row>
    <row r="478" spans="1:13" s="8" customFormat="1" ht="15" customHeight="1" x14ac:dyDescent="0.25">
      <c r="A478" s="960"/>
      <c r="B478" s="972"/>
      <c r="C478" s="963"/>
      <c r="D478" s="927"/>
      <c r="E478" s="927"/>
      <c r="F478" s="10" t="s">
        <v>3010</v>
      </c>
      <c r="G478" s="94">
        <v>2</v>
      </c>
      <c r="H478" s="927"/>
      <c r="I478" s="10" t="s">
        <v>1118</v>
      </c>
      <c r="J478" s="48"/>
      <c r="K478" s="945"/>
      <c r="L478" s="1037"/>
      <c r="M478" s="1126"/>
    </row>
    <row r="479" spans="1:13" s="8" customFormat="1" ht="15" customHeight="1" x14ac:dyDescent="0.25">
      <c r="A479" s="960"/>
      <c r="B479" s="972"/>
      <c r="C479" s="963"/>
      <c r="D479" s="927"/>
      <c r="E479" s="927"/>
      <c r="F479" s="10" t="s">
        <v>3011</v>
      </c>
      <c r="G479" s="94">
        <v>1</v>
      </c>
      <c r="H479" s="927"/>
      <c r="I479" s="10" t="s">
        <v>1118</v>
      </c>
      <c r="J479" s="48"/>
      <c r="K479" s="945"/>
      <c r="L479" s="1037"/>
      <c r="M479" s="1126"/>
    </row>
    <row r="480" spans="1:13" s="8" customFormat="1" ht="15" customHeight="1" x14ac:dyDescent="0.25">
      <c r="A480" s="960"/>
      <c r="B480" s="972"/>
      <c r="C480" s="963"/>
      <c r="D480" s="927" t="s">
        <v>2956</v>
      </c>
      <c r="E480" s="927" t="s">
        <v>3007</v>
      </c>
      <c r="F480" s="10" t="s">
        <v>3012</v>
      </c>
      <c r="G480" s="94">
        <v>2</v>
      </c>
      <c r="H480" s="927" t="s">
        <v>6682</v>
      </c>
      <c r="I480" s="10" t="s">
        <v>1050</v>
      </c>
      <c r="J480" s="48"/>
      <c r="K480" s="945">
        <v>1</v>
      </c>
      <c r="L480" s="1037"/>
      <c r="M480" s="1126"/>
    </row>
    <row r="481" spans="1:13" s="8" customFormat="1" ht="15" customHeight="1" x14ac:dyDescent="0.25">
      <c r="A481" s="960"/>
      <c r="B481" s="972"/>
      <c r="C481" s="963"/>
      <c r="D481" s="927"/>
      <c r="E481" s="927"/>
      <c r="F481" s="10" t="s">
        <v>2173</v>
      </c>
      <c r="G481" s="94">
        <v>3</v>
      </c>
      <c r="H481" s="927"/>
      <c r="I481" s="10" t="s">
        <v>1954</v>
      </c>
      <c r="J481" s="48"/>
      <c r="K481" s="945"/>
      <c r="L481" s="1037"/>
      <c r="M481" s="1126"/>
    </row>
    <row r="482" spans="1:13" s="8" customFormat="1" ht="15" customHeight="1" x14ac:dyDescent="0.25">
      <c r="A482" s="960"/>
      <c r="B482" s="972"/>
      <c r="C482" s="963"/>
      <c r="D482" s="927"/>
      <c r="E482" s="927"/>
      <c r="F482" s="10" t="s">
        <v>3009</v>
      </c>
      <c r="G482" s="94">
        <v>3</v>
      </c>
      <c r="H482" s="927"/>
      <c r="I482" s="10" t="s">
        <v>1118</v>
      </c>
      <c r="J482" s="48"/>
      <c r="K482" s="945"/>
      <c r="L482" s="1037"/>
      <c r="M482" s="1126"/>
    </row>
    <row r="483" spans="1:13" s="8" customFormat="1" ht="15" customHeight="1" x14ac:dyDescent="0.25">
      <c r="A483" s="960"/>
      <c r="B483" s="972"/>
      <c r="C483" s="963"/>
      <c r="D483" s="927"/>
      <c r="E483" s="927"/>
      <c r="F483" s="10" t="s">
        <v>3010</v>
      </c>
      <c r="G483" s="94">
        <v>2</v>
      </c>
      <c r="H483" s="927"/>
      <c r="I483" s="10" t="s">
        <v>1118</v>
      </c>
      <c r="J483" s="48"/>
      <c r="K483" s="945"/>
      <c r="L483" s="1037"/>
      <c r="M483" s="1126"/>
    </row>
    <row r="484" spans="1:13" s="8" customFormat="1" ht="15" customHeight="1" x14ac:dyDescent="0.25">
      <c r="A484" s="960"/>
      <c r="B484" s="972"/>
      <c r="C484" s="963"/>
      <c r="D484" s="927"/>
      <c r="E484" s="927"/>
      <c r="F484" s="10" t="s">
        <v>3011</v>
      </c>
      <c r="G484" s="94">
        <v>1</v>
      </c>
      <c r="H484" s="927"/>
      <c r="I484" s="10" t="s">
        <v>1118</v>
      </c>
      <c r="J484" s="48"/>
      <c r="K484" s="945"/>
      <c r="L484" s="1037"/>
      <c r="M484" s="1126"/>
    </row>
    <row r="485" spans="1:13" s="8" customFormat="1" ht="15" customHeight="1" x14ac:dyDescent="0.25">
      <c r="A485" s="960"/>
      <c r="B485" s="972"/>
      <c r="C485" s="963"/>
      <c r="D485" s="927" t="s">
        <v>2956</v>
      </c>
      <c r="E485" s="927" t="s">
        <v>3007</v>
      </c>
      <c r="F485" s="10" t="s">
        <v>3013</v>
      </c>
      <c r="G485" s="94">
        <v>3</v>
      </c>
      <c r="H485" s="927" t="s">
        <v>6682</v>
      </c>
      <c r="I485" s="10" t="s">
        <v>1050</v>
      </c>
      <c r="J485" s="48"/>
      <c r="K485" s="945">
        <v>1</v>
      </c>
      <c r="L485" s="1037"/>
      <c r="M485" s="1126"/>
    </row>
    <row r="486" spans="1:13" s="8" customFormat="1" ht="15" customHeight="1" x14ac:dyDescent="0.25">
      <c r="A486" s="960"/>
      <c r="B486" s="972"/>
      <c r="C486" s="963"/>
      <c r="D486" s="927"/>
      <c r="E486" s="927"/>
      <c r="F486" s="10" t="s">
        <v>2173</v>
      </c>
      <c r="G486" s="94">
        <v>1</v>
      </c>
      <c r="H486" s="927"/>
      <c r="I486" s="10" t="s">
        <v>1954</v>
      </c>
      <c r="J486" s="48"/>
      <c r="K486" s="945"/>
      <c r="L486" s="1037"/>
      <c r="M486" s="1126"/>
    </row>
    <row r="487" spans="1:13" s="8" customFormat="1" ht="15" customHeight="1" x14ac:dyDescent="0.25">
      <c r="A487" s="960"/>
      <c r="B487" s="972"/>
      <c r="C487" s="963"/>
      <c r="D487" s="927"/>
      <c r="E487" s="927"/>
      <c r="F487" s="10" t="s">
        <v>3009</v>
      </c>
      <c r="G487" s="94">
        <v>2</v>
      </c>
      <c r="H487" s="927"/>
      <c r="I487" s="10" t="s">
        <v>1118</v>
      </c>
      <c r="J487" s="48"/>
      <c r="K487" s="945"/>
      <c r="L487" s="1037"/>
      <c r="M487" s="1126"/>
    </row>
    <row r="488" spans="1:13" s="8" customFormat="1" ht="15" customHeight="1" x14ac:dyDescent="0.25">
      <c r="A488" s="960"/>
      <c r="B488" s="972"/>
      <c r="C488" s="963"/>
      <c r="D488" s="927"/>
      <c r="E488" s="927"/>
      <c r="F488" s="10" t="s">
        <v>3010</v>
      </c>
      <c r="G488" s="94">
        <v>2</v>
      </c>
      <c r="H488" s="927"/>
      <c r="I488" s="10" t="s">
        <v>1118</v>
      </c>
      <c r="J488" s="48"/>
      <c r="K488" s="945"/>
      <c r="L488" s="1037"/>
      <c r="M488" s="1126"/>
    </row>
    <row r="489" spans="1:13" s="8" customFormat="1" ht="15" customHeight="1" x14ac:dyDescent="0.25">
      <c r="A489" s="960"/>
      <c r="B489" s="972"/>
      <c r="C489" s="963"/>
      <c r="D489" s="927" t="s">
        <v>2956</v>
      </c>
      <c r="E489" s="927" t="s">
        <v>3007</v>
      </c>
      <c r="F489" s="10" t="s">
        <v>3014</v>
      </c>
      <c r="G489" s="94">
        <v>4</v>
      </c>
      <c r="H489" s="927" t="s">
        <v>6682</v>
      </c>
      <c r="I489" s="10" t="s">
        <v>1050</v>
      </c>
      <c r="J489" s="48"/>
      <c r="K489" s="945">
        <v>1</v>
      </c>
      <c r="L489" s="1037"/>
      <c r="M489" s="1126"/>
    </row>
    <row r="490" spans="1:13" s="8" customFormat="1" ht="15" customHeight="1" x14ac:dyDescent="0.25">
      <c r="A490" s="960"/>
      <c r="B490" s="972"/>
      <c r="C490" s="963"/>
      <c r="D490" s="927"/>
      <c r="E490" s="927"/>
      <c r="F490" s="10" t="s">
        <v>2173</v>
      </c>
      <c r="G490" s="94">
        <v>3</v>
      </c>
      <c r="H490" s="927"/>
      <c r="I490" s="10" t="s">
        <v>1954</v>
      </c>
      <c r="J490" s="48"/>
      <c r="K490" s="945"/>
      <c r="L490" s="1037"/>
      <c r="M490" s="1126"/>
    </row>
    <row r="491" spans="1:13" s="8" customFormat="1" ht="15" customHeight="1" x14ac:dyDescent="0.25">
      <c r="A491" s="960"/>
      <c r="B491" s="972"/>
      <c r="C491" s="963"/>
      <c r="D491" s="927"/>
      <c r="E491" s="927"/>
      <c r="F491" s="10" t="s">
        <v>3009</v>
      </c>
      <c r="G491" s="94">
        <v>2</v>
      </c>
      <c r="H491" s="927"/>
      <c r="I491" s="10" t="s">
        <v>1118</v>
      </c>
      <c r="J491" s="48"/>
      <c r="K491" s="945"/>
      <c r="L491" s="1037"/>
      <c r="M491" s="1126"/>
    </row>
    <row r="492" spans="1:13" s="8" customFormat="1" ht="15" customHeight="1" x14ac:dyDescent="0.25">
      <c r="A492" s="950"/>
      <c r="B492" s="971"/>
      <c r="C492" s="1060"/>
      <c r="D492" s="927"/>
      <c r="E492" s="927"/>
      <c r="F492" s="10" t="s">
        <v>3010</v>
      </c>
      <c r="G492" s="94">
        <v>2</v>
      </c>
      <c r="H492" s="927"/>
      <c r="I492" s="10" t="s">
        <v>1118</v>
      </c>
      <c r="J492" s="48"/>
      <c r="K492" s="945"/>
      <c r="L492" s="1038"/>
      <c r="M492" s="1127"/>
    </row>
    <row r="493" spans="1:13" s="97" customFormat="1" ht="13.5" customHeight="1" x14ac:dyDescent="0.25">
      <c r="A493" s="937" t="s">
        <v>6647</v>
      </c>
      <c r="B493" s="939" t="s">
        <v>2966</v>
      </c>
      <c r="C493" s="962" t="s">
        <v>5821</v>
      </c>
      <c r="D493" s="937" t="s">
        <v>12750</v>
      </c>
      <c r="E493" s="937" t="s">
        <v>5821</v>
      </c>
      <c r="F493" s="22" t="s">
        <v>7898</v>
      </c>
      <c r="G493" s="28">
        <v>1</v>
      </c>
      <c r="H493" s="937" t="s">
        <v>6682</v>
      </c>
      <c r="I493" s="27"/>
      <c r="J493" s="17"/>
      <c r="K493" s="1131">
        <v>1</v>
      </c>
      <c r="L493" s="1125"/>
      <c r="M493" s="1125"/>
    </row>
    <row r="494" spans="1:13" s="97" customFormat="1" ht="15" customHeight="1" x14ac:dyDescent="0.25">
      <c r="A494" s="938"/>
      <c r="B494" s="940"/>
      <c r="C494" s="1060"/>
      <c r="D494" s="938"/>
      <c r="E494" s="938"/>
      <c r="F494" s="22" t="s">
        <v>7897</v>
      </c>
      <c r="G494" s="28">
        <v>1</v>
      </c>
      <c r="H494" s="938"/>
      <c r="I494" s="27"/>
      <c r="J494" s="17"/>
      <c r="K494" s="1133"/>
      <c r="L494" s="1127"/>
      <c r="M494" s="1127"/>
    </row>
    <row r="495" spans="1:13" s="8" customFormat="1" ht="22.5" x14ac:dyDescent="0.25">
      <c r="A495" s="937" t="s">
        <v>7909</v>
      </c>
      <c r="B495" s="970" t="s">
        <v>163</v>
      </c>
      <c r="C495" s="953" t="s">
        <v>5821</v>
      </c>
      <c r="D495" s="167" t="s">
        <v>6645</v>
      </c>
      <c r="E495" s="167" t="s">
        <v>5821</v>
      </c>
      <c r="F495" s="48" t="s">
        <v>6645</v>
      </c>
      <c r="G495" s="167">
        <v>1</v>
      </c>
      <c r="H495" s="365" t="s">
        <v>6682</v>
      </c>
      <c r="I495" s="32"/>
      <c r="J495" s="51"/>
      <c r="K495" s="939">
        <v>2</v>
      </c>
      <c r="L495" s="1125"/>
      <c r="M495" s="1125"/>
    </row>
    <row r="496" spans="1:13" s="8" customFormat="1" ht="11.25" x14ac:dyDescent="0.25">
      <c r="A496" s="938"/>
      <c r="B496" s="971"/>
      <c r="C496" s="954"/>
      <c r="D496" s="167" t="s">
        <v>626</v>
      </c>
      <c r="E496" s="167" t="s">
        <v>627</v>
      </c>
      <c r="F496" s="48" t="s">
        <v>626</v>
      </c>
      <c r="G496" s="167">
        <v>1</v>
      </c>
      <c r="H496" s="365" t="s">
        <v>6682</v>
      </c>
      <c r="I496" s="32"/>
      <c r="J496" s="51"/>
      <c r="K496" s="940"/>
      <c r="L496" s="1127"/>
      <c r="M496" s="1127"/>
    </row>
    <row r="497" spans="1:13" s="8" customFormat="1" ht="56.25" x14ac:dyDescent="0.25">
      <c r="A497" s="851" t="s">
        <v>12748</v>
      </c>
      <c r="B497" s="855" t="s">
        <v>3016</v>
      </c>
      <c r="C497" s="857" t="s">
        <v>5821</v>
      </c>
      <c r="D497" s="858" t="s">
        <v>2956</v>
      </c>
      <c r="E497" s="853" t="s">
        <v>3015</v>
      </c>
      <c r="F497" s="10" t="s">
        <v>3016</v>
      </c>
      <c r="G497" s="853">
        <v>1</v>
      </c>
      <c r="H497" s="854" t="s">
        <v>6682</v>
      </c>
      <c r="I497" s="10" t="s">
        <v>3017</v>
      </c>
      <c r="J497" s="860" t="s">
        <v>12749</v>
      </c>
      <c r="K497" s="856">
        <v>1</v>
      </c>
      <c r="L497" s="852"/>
      <c r="M497" s="852"/>
    </row>
    <row r="498" spans="1:13" ht="56.25" x14ac:dyDescent="0.25">
      <c r="A498" s="949" t="s">
        <v>5227</v>
      </c>
      <c r="B498" s="951" t="s">
        <v>2955</v>
      </c>
      <c r="C498" s="973" t="s">
        <v>5827</v>
      </c>
      <c r="D498" s="142" t="s">
        <v>2956</v>
      </c>
      <c r="E498" s="142" t="s">
        <v>1357</v>
      </c>
      <c r="F498" s="20" t="s">
        <v>3018</v>
      </c>
      <c r="G498" s="83">
        <v>1</v>
      </c>
      <c r="H498" s="365" t="s">
        <v>6682</v>
      </c>
      <c r="I498" s="27"/>
      <c r="J498" s="17"/>
      <c r="K498" s="179">
        <v>1</v>
      </c>
      <c r="L498" s="1125"/>
      <c r="M498" s="1128"/>
    </row>
    <row r="499" spans="1:13" ht="15" customHeight="1" x14ac:dyDescent="0.25">
      <c r="A499" s="960"/>
      <c r="B499" s="961"/>
      <c r="C499" s="974"/>
      <c r="D499" s="927" t="s">
        <v>2956</v>
      </c>
      <c r="E499" s="927" t="s">
        <v>1357</v>
      </c>
      <c r="F499" s="20" t="s">
        <v>3019</v>
      </c>
      <c r="G499" s="83">
        <v>1</v>
      </c>
      <c r="H499" s="927" t="s">
        <v>6682</v>
      </c>
      <c r="I499" s="27" t="s">
        <v>1050</v>
      </c>
      <c r="J499" s="17"/>
      <c r="K499" s="1057">
        <v>1</v>
      </c>
      <c r="L499" s="1126"/>
      <c r="M499" s="1037"/>
    </row>
    <row r="500" spans="1:13" ht="15" customHeight="1" x14ac:dyDescent="0.25">
      <c r="A500" s="960"/>
      <c r="B500" s="961"/>
      <c r="C500" s="974"/>
      <c r="D500" s="927"/>
      <c r="E500" s="927"/>
      <c r="F500" s="20" t="s">
        <v>2960</v>
      </c>
      <c r="G500" s="83">
        <v>10</v>
      </c>
      <c r="H500" s="927"/>
      <c r="I500" s="27" t="s">
        <v>1118</v>
      </c>
      <c r="J500" s="17"/>
      <c r="K500" s="1057"/>
      <c r="L500" s="1126"/>
      <c r="M500" s="1037"/>
    </row>
    <row r="501" spans="1:13" ht="15" customHeight="1" x14ac:dyDescent="0.25">
      <c r="A501" s="960"/>
      <c r="B501" s="961"/>
      <c r="C501" s="974"/>
      <c r="D501" s="927"/>
      <c r="E501" s="927"/>
      <c r="F501" s="20" t="s">
        <v>2958</v>
      </c>
      <c r="G501" s="83">
        <v>2</v>
      </c>
      <c r="H501" s="927"/>
      <c r="I501" s="27" t="s">
        <v>1118</v>
      </c>
      <c r="J501" s="17"/>
      <c r="K501" s="1057"/>
      <c r="L501" s="1126"/>
      <c r="M501" s="1037"/>
    </row>
    <row r="502" spans="1:13" ht="15" customHeight="1" x14ac:dyDescent="0.25">
      <c r="A502" s="960"/>
      <c r="B502" s="961"/>
      <c r="C502" s="974"/>
      <c r="D502" s="927"/>
      <c r="E502" s="927"/>
      <c r="F502" s="20" t="s">
        <v>2958</v>
      </c>
      <c r="G502" s="83">
        <v>5</v>
      </c>
      <c r="H502" s="927"/>
      <c r="I502" s="27" t="s">
        <v>1118</v>
      </c>
      <c r="J502" s="17"/>
      <c r="K502" s="1057"/>
      <c r="L502" s="1126"/>
      <c r="M502" s="1037"/>
    </row>
    <row r="503" spans="1:13" ht="15" customHeight="1" x14ac:dyDescent="0.25">
      <c r="A503" s="960"/>
      <c r="B503" s="961"/>
      <c r="C503" s="974"/>
      <c r="D503" s="927"/>
      <c r="E503" s="927"/>
      <c r="F503" s="20" t="s">
        <v>2959</v>
      </c>
      <c r="G503" s="83">
        <v>3</v>
      </c>
      <c r="H503" s="927"/>
      <c r="I503" s="27" t="s">
        <v>1118</v>
      </c>
      <c r="J503" s="17"/>
      <c r="K503" s="1057"/>
      <c r="L503" s="1126"/>
      <c r="M503" s="1037"/>
    </row>
    <row r="504" spans="1:13" ht="15" customHeight="1" x14ac:dyDescent="0.25">
      <c r="A504" s="960"/>
      <c r="B504" s="961"/>
      <c r="C504" s="974"/>
      <c r="D504" s="927"/>
      <c r="E504" s="927"/>
      <c r="F504" s="20" t="s">
        <v>2961</v>
      </c>
      <c r="G504" s="83">
        <v>3</v>
      </c>
      <c r="H504" s="927"/>
      <c r="I504" s="27" t="s">
        <v>1118</v>
      </c>
      <c r="J504" s="17"/>
      <c r="K504" s="1057"/>
      <c r="L504" s="1126"/>
      <c r="M504" s="1037"/>
    </row>
    <row r="505" spans="1:13" ht="15" customHeight="1" x14ac:dyDescent="0.25">
      <c r="A505" s="960"/>
      <c r="B505" s="961"/>
      <c r="C505" s="974"/>
      <c r="D505" s="927" t="s">
        <v>2956</v>
      </c>
      <c r="E505" s="927" t="s">
        <v>1378</v>
      </c>
      <c r="F505" s="20" t="s">
        <v>3020</v>
      </c>
      <c r="G505" s="83">
        <v>1</v>
      </c>
      <c r="H505" s="927" t="s">
        <v>6682</v>
      </c>
      <c r="I505" s="27" t="s">
        <v>1050</v>
      </c>
      <c r="J505" s="17"/>
      <c r="K505" s="1057">
        <v>1</v>
      </c>
      <c r="L505" s="1126"/>
      <c r="M505" s="1037"/>
    </row>
    <row r="506" spans="1:13" ht="15" customHeight="1" x14ac:dyDescent="0.25">
      <c r="A506" s="960"/>
      <c r="B506" s="961"/>
      <c r="C506" s="974"/>
      <c r="D506" s="927"/>
      <c r="E506" s="927"/>
      <c r="F506" s="20" t="s">
        <v>2960</v>
      </c>
      <c r="G506" s="83">
        <v>10</v>
      </c>
      <c r="H506" s="927"/>
      <c r="I506" s="27" t="s">
        <v>1118</v>
      </c>
      <c r="J506" s="17"/>
      <c r="K506" s="1057"/>
      <c r="L506" s="1126"/>
      <c r="M506" s="1037"/>
    </row>
    <row r="507" spans="1:13" ht="15" customHeight="1" x14ac:dyDescent="0.25">
      <c r="A507" s="960"/>
      <c r="B507" s="961"/>
      <c r="C507" s="974"/>
      <c r="D507" s="927"/>
      <c r="E507" s="927"/>
      <c r="F507" s="20" t="s">
        <v>2958</v>
      </c>
      <c r="G507" s="83">
        <v>7</v>
      </c>
      <c r="H507" s="927"/>
      <c r="I507" s="27" t="s">
        <v>1118</v>
      </c>
      <c r="J507" s="17"/>
      <c r="K507" s="1057"/>
      <c r="L507" s="1126"/>
      <c r="M507" s="1037"/>
    </row>
    <row r="508" spans="1:13" ht="15" customHeight="1" x14ac:dyDescent="0.25">
      <c r="A508" s="960"/>
      <c r="B508" s="961"/>
      <c r="C508" s="974"/>
      <c r="D508" s="927"/>
      <c r="E508" s="927"/>
      <c r="F508" s="20" t="s">
        <v>2958</v>
      </c>
      <c r="G508" s="83">
        <v>8</v>
      </c>
      <c r="H508" s="927"/>
      <c r="I508" s="27" t="s">
        <v>1118</v>
      </c>
      <c r="J508" s="17"/>
      <c r="K508" s="1057"/>
      <c r="L508" s="1126"/>
      <c r="M508" s="1037"/>
    </row>
    <row r="509" spans="1:13" ht="15" customHeight="1" x14ac:dyDescent="0.25">
      <c r="A509" s="960"/>
      <c r="B509" s="961"/>
      <c r="C509" s="974"/>
      <c r="D509" s="927"/>
      <c r="E509" s="927"/>
      <c r="F509" s="20" t="s">
        <v>2959</v>
      </c>
      <c r="G509" s="83">
        <v>9</v>
      </c>
      <c r="H509" s="927"/>
      <c r="I509" s="27" t="s">
        <v>1118</v>
      </c>
      <c r="J509" s="17"/>
      <c r="K509" s="1057"/>
      <c r="L509" s="1126"/>
      <c r="M509" s="1037"/>
    </row>
    <row r="510" spans="1:13" ht="15" customHeight="1" x14ac:dyDescent="0.25">
      <c r="A510" s="960"/>
      <c r="B510" s="961"/>
      <c r="C510" s="974"/>
      <c r="D510" s="927"/>
      <c r="E510" s="927"/>
      <c r="F510" s="20" t="s">
        <v>2961</v>
      </c>
      <c r="G510" s="83">
        <v>3</v>
      </c>
      <c r="H510" s="927"/>
      <c r="I510" s="27" t="s">
        <v>1118</v>
      </c>
      <c r="J510" s="17"/>
      <c r="K510" s="1057"/>
      <c r="L510" s="1126"/>
      <c r="M510" s="1037"/>
    </row>
    <row r="511" spans="1:13" ht="15" customHeight="1" x14ac:dyDescent="0.25">
      <c r="A511" s="960"/>
      <c r="B511" s="961"/>
      <c r="C511" s="974"/>
      <c r="D511" s="927" t="s">
        <v>2956</v>
      </c>
      <c r="E511" s="927" t="s">
        <v>1390</v>
      </c>
      <c r="F511" s="20" t="s">
        <v>3021</v>
      </c>
      <c r="G511" s="83">
        <v>1</v>
      </c>
      <c r="H511" s="927" t="s">
        <v>6682</v>
      </c>
      <c r="I511" s="27" t="s">
        <v>1050</v>
      </c>
      <c r="J511" s="17"/>
      <c r="K511" s="1057">
        <v>1</v>
      </c>
      <c r="L511" s="1126"/>
      <c r="M511" s="1037"/>
    </row>
    <row r="512" spans="1:13" ht="15" customHeight="1" x14ac:dyDescent="0.25">
      <c r="A512" s="960"/>
      <c r="B512" s="961"/>
      <c r="C512" s="974"/>
      <c r="D512" s="927"/>
      <c r="E512" s="927"/>
      <c r="F512" s="22" t="s">
        <v>2960</v>
      </c>
      <c r="G512" s="28">
        <v>9</v>
      </c>
      <c r="H512" s="927"/>
      <c r="I512" s="27" t="s">
        <v>1118</v>
      </c>
      <c r="J512" s="17"/>
      <c r="K512" s="1057"/>
      <c r="L512" s="1126"/>
      <c r="M512" s="1037"/>
    </row>
    <row r="513" spans="1:13" ht="15" customHeight="1" x14ac:dyDescent="0.25">
      <c r="A513" s="960"/>
      <c r="B513" s="961"/>
      <c r="C513" s="974"/>
      <c r="D513" s="927"/>
      <c r="E513" s="927"/>
      <c r="F513" s="22" t="s">
        <v>2958</v>
      </c>
      <c r="G513" s="28">
        <v>4</v>
      </c>
      <c r="H513" s="927"/>
      <c r="I513" s="27" t="s">
        <v>1118</v>
      </c>
      <c r="J513" s="17"/>
      <c r="K513" s="1057"/>
      <c r="L513" s="1126"/>
      <c r="M513" s="1037"/>
    </row>
    <row r="514" spans="1:13" ht="15" customHeight="1" x14ac:dyDescent="0.25">
      <c r="A514" s="960"/>
      <c r="B514" s="961"/>
      <c r="C514" s="974"/>
      <c r="D514" s="927"/>
      <c r="E514" s="927"/>
      <c r="F514" s="22" t="s">
        <v>2958</v>
      </c>
      <c r="G514" s="28">
        <v>4</v>
      </c>
      <c r="H514" s="927"/>
      <c r="I514" s="27" t="s">
        <v>1118</v>
      </c>
      <c r="J514" s="17"/>
      <c r="K514" s="1057"/>
      <c r="L514" s="1126"/>
      <c r="M514" s="1037"/>
    </row>
    <row r="515" spans="1:13" ht="15" customHeight="1" x14ac:dyDescent="0.25">
      <c r="A515" s="960"/>
      <c r="B515" s="961"/>
      <c r="C515" s="974"/>
      <c r="D515" s="927"/>
      <c r="E515" s="927"/>
      <c r="F515" s="22" t="s">
        <v>2959</v>
      </c>
      <c r="G515" s="28">
        <v>5</v>
      </c>
      <c r="H515" s="927"/>
      <c r="I515" s="27" t="s">
        <v>1118</v>
      </c>
      <c r="J515" s="59"/>
      <c r="K515" s="1057"/>
      <c r="L515" s="1126"/>
      <c r="M515" s="1037"/>
    </row>
    <row r="516" spans="1:13" ht="15" customHeight="1" x14ac:dyDescent="0.25">
      <c r="A516" s="960"/>
      <c r="B516" s="961"/>
      <c r="C516" s="974"/>
      <c r="D516" s="927"/>
      <c r="E516" s="927"/>
      <c r="F516" s="22" t="s">
        <v>2961</v>
      </c>
      <c r="G516" s="28">
        <v>2</v>
      </c>
      <c r="H516" s="927"/>
      <c r="I516" s="27" t="s">
        <v>1118</v>
      </c>
      <c r="J516" s="17"/>
      <c r="K516" s="1057"/>
      <c r="L516" s="1126"/>
      <c r="M516" s="1037"/>
    </row>
    <row r="517" spans="1:13" ht="15" customHeight="1" x14ac:dyDescent="0.25">
      <c r="A517" s="960"/>
      <c r="B517" s="961"/>
      <c r="C517" s="974"/>
      <c r="D517" s="927" t="s">
        <v>2956</v>
      </c>
      <c r="E517" s="927" t="s">
        <v>3022</v>
      </c>
      <c r="F517" s="22" t="s">
        <v>3023</v>
      </c>
      <c r="G517" s="28">
        <v>1</v>
      </c>
      <c r="H517" s="927" t="s">
        <v>6682</v>
      </c>
      <c r="I517" s="27" t="s">
        <v>1050</v>
      </c>
      <c r="J517" s="17"/>
      <c r="K517" s="1057">
        <v>1</v>
      </c>
      <c r="L517" s="1126"/>
      <c r="M517" s="1037"/>
    </row>
    <row r="518" spans="1:13" ht="15" customHeight="1" x14ac:dyDescent="0.25">
      <c r="A518" s="960"/>
      <c r="B518" s="961"/>
      <c r="C518" s="974"/>
      <c r="D518" s="927"/>
      <c r="E518" s="927"/>
      <c r="F518" s="22" t="s">
        <v>2960</v>
      </c>
      <c r="G518" s="28">
        <v>11</v>
      </c>
      <c r="H518" s="927"/>
      <c r="I518" s="27" t="s">
        <v>1118</v>
      </c>
      <c r="J518" s="17"/>
      <c r="K518" s="1057"/>
      <c r="L518" s="1126"/>
      <c r="M518" s="1037"/>
    </row>
    <row r="519" spans="1:13" ht="15" customHeight="1" x14ac:dyDescent="0.25">
      <c r="A519" s="960"/>
      <c r="B519" s="961"/>
      <c r="C519" s="974"/>
      <c r="D519" s="927"/>
      <c r="E519" s="927"/>
      <c r="F519" s="22" t="s">
        <v>2958</v>
      </c>
      <c r="G519" s="28">
        <v>4</v>
      </c>
      <c r="H519" s="927"/>
      <c r="I519" s="27" t="s">
        <v>1118</v>
      </c>
      <c r="J519" s="17"/>
      <c r="K519" s="1057"/>
      <c r="L519" s="1126"/>
      <c r="M519" s="1037"/>
    </row>
    <row r="520" spans="1:13" ht="15" customHeight="1" x14ac:dyDescent="0.25">
      <c r="A520" s="960"/>
      <c r="B520" s="961"/>
      <c r="C520" s="974"/>
      <c r="D520" s="927"/>
      <c r="E520" s="927"/>
      <c r="F520" s="22" t="s">
        <v>2958</v>
      </c>
      <c r="G520" s="28">
        <v>2</v>
      </c>
      <c r="H520" s="927"/>
      <c r="I520" s="27" t="s">
        <v>1118</v>
      </c>
      <c r="J520" s="17"/>
      <c r="K520" s="1057"/>
      <c r="L520" s="1126"/>
      <c r="M520" s="1037"/>
    </row>
    <row r="521" spans="1:13" ht="15" customHeight="1" x14ac:dyDescent="0.25">
      <c r="A521" s="960"/>
      <c r="B521" s="961"/>
      <c r="C521" s="974"/>
      <c r="D521" s="927"/>
      <c r="E521" s="927"/>
      <c r="F521" s="20" t="s">
        <v>2959</v>
      </c>
      <c r="G521" s="83">
        <v>4</v>
      </c>
      <c r="H521" s="927"/>
      <c r="I521" s="27" t="s">
        <v>1118</v>
      </c>
      <c r="J521" s="17"/>
      <c r="K521" s="1057"/>
      <c r="L521" s="1126"/>
      <c r="M521" s="1037"/>
    </row>
    <row r="522" spans="1:13" ht="15" customHeight="1" x14ac:dyDescent="0.25">
      <c r="A522" s="960"/>
      <c r="B522" s="961"/>
      <c r="C522" s="974"/>
      <c r="D522" s="927"/>
      <c r="E522" s="927"/>
      <c r="F522" s="20" t="s">
        <v>2961</v>
      </c>
      <c r="G522" s="83">
        <v>5</v>
      </c>
      <c r="H522" s="927"/>
      <c r="I522" s="27" t="s">
        <v>1118</v>
      </c>
      <c r="J522" s="17"/>
      <c r="K522" s="1057"/>
      <c r="L522" s="1126"/>
      <c r="M522" s="1037"/>
    </row>
    <row r="523" spans="1:13" ht="15" customHeight="1" x14ac:dyDescent="0.25">
      <c r="A523" s="960"/>
      <c r="B523" s="961"/>
      <c r="C523" s="974"/>
      <c r="D523" s="927" t="s">
        <v>2956</v>
      </c>
      <c r="E523" s="927" t="s">
        <v>1443</v>
      </c>
      <c r="F523" s="20" t="s">
        <v>2567</v>
      </c>
      <c r="G523" s="83">
        <v>1</v>
      </c>
      <c r="H523" s="927" t="s">
        <v>6682</v>
      </c>
      <c r="I523" s="27" t="s">
        <v>1050</v>
      </c>
      <c r="J523" s="17"/>
      <c r="K523" s="1057">
        <v>1</v>
      </c>
      <c r="L523" s="1126"/>
      <c r="M523" s="1037"/>
    </row>
    <row r="524" spans="1:13" ht="15" customHeight="1" x14ac:dyDescent="0.25">
      <c r="A524" s="960"/>
      <c r="B524" s="961"/>
      <c r="C524" s="974"/>
      <c r="D524" s="927"/>
      <c r="E524" s="927"/>
      <c r="F524" s="20" t="s">
        <v>2228</v>
      </c>
      <c r="G524" s="83">
        <v>1</v>
      </c>
      <c r="H524" s="927"/>
      <c r="I524" s="27" t="s">
        <v>1118</v>
      </c>
      <c r="J524" s="17"/>
      <c r="K524" s="1057"/>
      <c r="L524" s="1126"/>
      <c r="M524" s="1037"/>
    </row>
    <row r="525" spans="1:13" ht="15" customHeight="1" x14ac:dyDescent="0.25">
      <c r="A525" s="960"/>
      <c r="B525" s="961"/>
      <c r="C525" s="974"/>
      <c r="D525" s="927"/>
      <c r="E525" s="927"/>
      <c r="F525" s="20" t="s">
        <v>2242</v>
      </c>
      <c r="G525" s="83">
        <v>2</v>
      </c>
      <c r="H525" s="927"/>
      <c r="I525" s="27" t="s">
        <v>1118</v>
      </c>
      <c r="J525" s="17" t="s">
        <v>2191</v>
      </c>
      <c r="K525" s="1057"/>
      <c r="L525" s="1126"/>
      <c r="M525" s="1037"/>
    </row>
    <row r="526" spans="1:13" ht="15" customHeight="1" x14ac:dyDescent="0.25">
      <c r="A526" s="960"/>
      <c r="B526" s="961"/>
      <c r="C526" s="974"/>
      <c r="D526" s="927"/>
      <c r="E526" s="927"/>
      <c r="F526" s="20" t="s">
        <v>2238</v>
      </c>
      <c r="G526" s="83">
        <v>1</v>
      </c>
      <c r="H526" s="927"/>
      <c r="I526" s="27" t="s">
        <v>1118</v>
      </c>
      <c r="J526" s="17" t="s">
        <v>2239</v>
      </c>
      <c r="K526" s="1057"/>
      <c r="L526" s="1126"/>
      <c r="M526" s="1037"/>
    </row>
    <row r="527" spans="1:13" ht="15" customHeight="1" x14ac:dyDescent="0.25">
      <c r="A527" s="960"/>
      <c r="B527" s="961"/>
      <c r="C527" s="974"/>
      <c r="D527" s="927"/>
      <c r="E527" s="927"/>
      <c r="F527" s="20" t="s">
        <v>2243</v>
      </c>
      <c r="G527" s="83">
        <v>1</v>
      </c>
      <c r="H527" s="927"/>
      <c r="I527" s="27" t="s">
        <v>1118</v>
      </c>
      <c r="J527" s="17" t="s">
        <v>2241</v>
      </c>
      <c r="K527" s="1057"/>
      <c r="L527" s="1126"/>
      <c r="M527" s="1037"/>
    </row>
    <row r="528" spans="1:13" ht="15" customHeight="1" x14ac:dyDescent="0.25">
      <c r="A528" s="960"/>
      <c r="B528" s="961"/>
      <c r="C528" s="974"/>
      <c r="D528" s="927"/>
      <c r="E528" s="927"/>
      <c r="F528" s="20" t="s">
        <v>3024</v>
      </c>
      <c r="G528" s="83">
        <v>1</v>
      </c>
      <c r="H528" s="927"/>
      <c r="I528" s="27" t="s">
        <v>1050</v>
      </c>
      <c r="J528" s="17"/>
      <c r="K528" s="1057"/>
      <c r="L528" s="1126"/>
      <c r="M528" s="1037"/>
    </row>
    <row r="529" spans="1:13" ht="15" customHeight="1" x14ac:dyDescent="0.25">
      <c r="A529" s="960"/>
      <c r="B529" s="961"/>
      <c r="C529" s="974"/>
      <c r="D529" s="927"/>
      <c r="E529" s="927"/>
      <c r="F529" s="20" t="s">
        <v>2244</v>
      </c>
      <c r="G529" s="83">
        <v>1</v>
      </c>
      <c r="H529" s="927"/>
      <c r="I529" s="27" t="s">
        <v>1118</v>
      </c>
      <c r="J529" s="17"/>
      <c r="K529" s="1057"/>
      <c r="L529" s="1126"/>
      <c r="M529" s="1037"/>
    </row>
    <row r="530" spans="1:13" ht="15" customHeight="1" x14ac:dyDescent="0.25">
      <c r="A530" s="960"/>
      <c r="B530" s="961"/>
      <c r="C530" s="974"/>
      <c r="D530" s="927" t="s">
        <v>2956</v>
      </c>
      <c r="E530" s="927" t="s">
        <v>1357</v>
      </c>
      <c r="F530" s="20" t="s">
        <v>2569</v>
      </c>
      <c r="G530" s="83">
        <v>1</v>
      </c>
      <c r="H530" s="927" t="s">
        <v>6682</v>
      </c>
      <c r="I530" s="27" t="s">
        <v>1050</v>
      </c>
      <c r="J530" s="17"/>
      <c r="K530" s="1057">
        <v>1</v>
      </c>
      <c r="L530" s="1126"/>
      <c r="M530" s="1037"/>
    </row>
    <row r="531" spans="1:13" ht="15" customHeight="1" x14ac:dyDescent="0.25">
      <c r="A531" s="960"/>
      <c r="B531" s="961"/>
      <c r="C531" s="974"/>
      <c r="D531" s="927"/>
      <c r="E531" s="927"/>
      <c r="F531" s="20" t="s">
        <v>2228</v>
      </c>
      <c r="G531" s="83">
        <v>2</v>
      </c>
      <c r="H531" s="927"/>
      <c r="I531" s="27" t="s">
        <v>1118</v>
      </c>
      <c r="J531" s="17"/>
      <c r="K531" s="1057"/>
      <c r="L531" s="1126"/>
      <c r="M531" s="1037"/>
    </row>
    <row r="532" spans="1:13" ht="15" customHeight="1" x14ac:dyDescent="0.25">
      <c r="A532" s="960"/>
      <c r="B532" s="961"/>
      <c r="C532" s="974"/>
      <c r="D532" s="927"/>
      <c r="E532" s="927"/>
      <c r="F532" s="20" t="s">
        <v>3000</v>
      </c>
      <c r="G532" s="83">
        <v>1</v>
      </c>
      <c r="H532" s="927"/>
      <c r="I532" s="27" t="s">
        <v>1118</v>
      </c>
      <c r="J532" s="17" t="s">
        <v>3001</v>
      </c>
      <c r="K532" s="1057"/>
      <c r="L532" s="1126"/>
      <c r="M532" s="1037"/>
    </row>
    <row r="533" spans="1:13" ht="15" customHeight="1" x14ac:dyDescent="0.25">
      <c r="A533" s="960"/>
      <c r="B533" s="961"/>
      <c r="C533" s="974"/>
      <c r="D533" s="927"/>
      <c r="E533" s="927"/>
      <c r="F533" s="22" t="s">
        <v>2242</v>
      </c>
      <c r="G533" s="28">
        <v>2</v>
      </c>
      <c r="H533" s="927"/>
      <c r="I533" s="27" t="s">
        <v>1118</v>
      </c>
      <c r="J533" s="17" t="s">
        <v>2191</v>
      </c>
      <c r="K533" s="1057"/>
      <c r="L533" s="1126"/>
      <c r="M533" s="1037"/>
    </row>
    <row r="534" spans="1:13" ht="15" customHeight="1" x14ac:dyDescent="0.25">
      <c r="A534" s="960"/>
      <c r="B534" s="961"/>
      <c r="C534" s="974"/>
      <c r="D534" s="927"/>
      <c r="E534" s="927"/>
      <c r="F534" s="22" t="s">
        <v>2238</v>
      </c>
      <c r="G534" s="28">
        <v>1</v>
      </c>
      <c r="H534" s="927"/>
      <c r="I534" s="27" t="s">
        <v>1118</v>
      </c>
      <c r="J534" s="17" t="s">
        <v>2239</v>
      </c>
      <c r="K534" s="1057"/>
      <c r="L534" s="1126"/>
      <c r="M534" s="1037"/>
    </row>
    <row r="535" spans="1:13" ht="15" customHeight="1" x14ac:dyDescent="0.25">
      <c r="A535" s="960"/>
      <c r="B535" s="961"/>
      <c r="C535" s="974"/>
      <c r="D535" s="927"/>
      <c r="E535" s="927"/>
      <c r="F535" s="22" t="s">
        <v>2240</v>
      </c>
      <c r="G535" s="28">
        <v>1</v>
      </c>
      <c r="H535" s="927"/>
      <c r="I535" s="27" t="s">
        <v>1118</v>
      </c>
      <c r="J535" s="17" t="s">
        <v>2241</v>
      </c>
      <c r="K535" s="1057"/>
      <c r="L535" s="1126"/>
      <c r="M535" s="1037"/>
    </row>
    <row r="536" spans="1:13" ht="15" customHeight="1" x14ac:dyDescent="0.25">
      <c r="A536" s="960"/>
      <c r="B536" s="961"/>
      <c r="C536" s="974"/>
      <c r="D536" s="927"/>
      <c r="E536" s="927"/>
      <c r="F536" s="24" t="s">
        <v>2243</v>
      </c>
      <c r="G536" s="83">
        <v>1</v>
      </c>
      <c r="H536" s="927"/>
      <c r="I536" s="27" t="s">
        <v>1118</v>
      </c>
      <c r="J536" s="24" t="s">
        <v>2241</v>
      </c>
      <c r="K536" s="1057"/>
      <c r="L536" s="1126"/>
      <c r="M536" s="1037"/>
    </row>
    <row r="537" spans="1:13" s="3" customFormat="1" ht="15" customHeight="1" x14ac:dyDescent="0.25">
      <c r="A537" s="960"/>
      <c r="B537" s="961"/>
      <c r="C537" s="974"/>
      <c r="D537" s="927"/>
      <c r="E537" s="927"/>
      <c r="F537" s="26" t="s">
        <v>2244</v>
      </c>
      <c r="G537" s="83">
        <v>1</v>
      </c>
      <c r="H537" s="927"/>
      <c r="I537" s="27" t="s">
        <v>1118</v>
      </c>
      <c r="J537" s="17"/>
      <c r="K537" s="1057"/>
      <c r="L537" s="1126"/>
      <c r="M537" s="1037"/>
    </row>
    <row r="538" spans="1:13" s="3" customFormat="1" ht="15" customHeight="1" x14ac:dyDescent="0.25">
      <c r="A538" s="960"/>
      <c r="B538" s="961"/>
      <c r="C538" s="974"/>
      <c r="D538" s="927" t="s">
        <v>2956</v>
      </c>
      <c r="E538" s="927" t="s">
        <v>1421</v>
      </c>
      <c r="F538" s="26" t="s">
        <v>2572</v>
      </c>
      <c r="G538" s="83">
        <v>1</v>
      </c>
      <c r="H538" s="927" t="s">
        <v>6682</v>
      </c>
      <c r="I538" s="27" t="s">
        <v>1050</v>
      </c>
      <c r="J538" s="17"/>
      <c r="K538" s="1057">
        <v>1</v>
      </c>
      <c r="L538" s="1126"/>
      <c r="M538" s="1037"/>
    </row>
    <row r="539" spans="1:13" s="3" customFormat="1" ht="15" customHeight="1" x14ac:dyDescent="0.25">
      <c r="A539" s="960"/>
      <c r="B539" s="961"/>
      <c r="C539" s="974"/>
      <c r="D539" s="927"/>
      <c r="E539" s="927"/>
      <c r="F539" s="12" t="s">
        <v>2998</v>
      </c>
      <c r="G539" s="83">
        <v>1</v>
      </c>
      <c r="H539" s="927"/>
      <c r="I539" s="27" t="s">
        <v>1118</v>
      </c>
      <c r="J539" s="17"/>
      <c r="K539" s="1057"/>
      <c r="L539" s="1126"/>
      <c r="M539" s="1037"/>
    </row>
    <row r="540" spans="1:13" s="3" customFormat="1" ht="15" customHeight="1" x14ac:dyDescent="0.25">
      <c r="A540" s="960"/>
      <c r="B540" s="961"/>
      <c r="C540" s="974"/>
      <c r="D540" s="927"/>
      <c r="E540" s="927"/>
      <c r="F540" s="12" t="s">
        <v>2228</v>
      </c>
      <c r="G540" s="83">
        <v>1</v>
      </c>
      <c r="H540" s="927"/>
      <c r="I540" s="27" t="s">
        <v>1118</v>
      </c>
      <c r="J540" s="17"/>
      <c r="K540" s="1057"/>
      <c r="L540" s="1126"/>
      <c r="M540" s="1037"/>
    </row>
    <row r="541" spans="1:13" s="3" customFormat="1" ht="15" customHeight="1" x14ac:dyDescent="0.25">
      <c r="A541" s="960"/>
      <c r="B541" s="961"/>
      <c r="C541" s="974"/>
      <c r="D541" s="927"/>
      <c r="E541" s="927"/>
      <c r="F541" s="12" t="s">
        <v>2242</v>
      </c>
      <c r="G541" s="83">
        <v>2</v>
      </c>
      <c r="H541" s="927"/>
      <c r="I541" s="27" t="s">
        <v>1118</v>
      </c>
      <c r="J541" s="17" t="s">
        <v>2191</v>
      </c>
      <c r="K541" s="1057"/>
      <c r="L541" s="1126"/>
      <c r="M541" s="1037"/>
    </row>
    <row r="542" spans="1:13" s="3" customFormat="1" ht="15" customHeight="1" x14ac:dyDescent="0.25">
      <c r="A542" s="960"/>
      <c r="B542" s="961"/>
      <c r="C542" s="974"/>
      <c r="D542" s="927"/>
      <c r="E542" s="927"/>
      <c r="F542" s="20" t="s">
        <v>2238</v>
      </c>
      <c r="G542" s="83">
        <v>2</v>
      </c>
      <c r="H542" s="927"/>
      <c r="I542" s="27" t="s">
        <v>1118</v>
      </c>
      <c r="J542" s="17" t="s">
        <v>2239</v>
      </c>
      <c r="K542" s="1057"/>
      <c r="L542" s="1126"/>
      <c r="M542" s="1037"/>
    </row>
    <row r="543" spans="1:13" s="3" customFormat="1" ht="15" customHeight="1" x14ac:dyDescent="0.25">
      <c r="A543" s="960"/>
      <c r="B543" s="961"/>
      <c r="C543" s="974"/>
      <c r="D543" s="927"/>
      <c r="E543" s="927"/>
      <c r="F543" s="20" t="s">
        <v>2240</v>
      </c>
      <c r="G543" s="83">
        <v>1</v>
      </c>
      <c r="H543" s="927"/>
      <c r="I543" s="27" t="s">
        <v>1118</v>
      </c>
      <c r="J543" s="13" t="s">
        <v>2241</v>
      </c>
      <c r="K543" s="1057"/>
      <c r="L543" s="1126"/>
      <c r="M543" s="1037"/>
    </row>
    <row r="544" spans="1:13" s="3" customFormat="1" ht="15" customHeight="1" x14ac:dyDescent="0.25">
      <c r="A544" s="960"/>
      <c r="B544" s="961"/>
      <c r="C544" s="974"/>
      <c r="D544" s="927"/>
      <c r="E544" s="927"/>
      <c r="F544" s="20" t="s">
        <v>2243</v>
      </c>
      <c r="G544" s="83">
        <v>1</v>
      </c>
      <c r="H544" s="927"/>
      <c r="I544" s="27" t="s">
        <v>1118</v>
      </c>
      <c r="J544" s="13" t="s">
        <v>2241</v>
      </c>
      <c r="K544" s="1057"/>
      <c r="L544" s="1126"/>
      <c r="M544" s="1037"/>
    </row>
    <row r="545" spans="1:13" s="4" customFormat="1" ht="15" customHeight="1" x14ac:dyDescent="0.25">
      <c r="A545" s="960"/>
      <c r="B545" s="961"/>
      <c r="C545" s="974"/>
      <c r="D545" s="927"/>
      <c r="E545" s="927"/>
      <c r="F545" s="10" t="s">
        <v>2244</v>
      </c>
      <c r="G545" s="94">
        <v>1</v>
      </c>
      <c r="H545" s="927"/>
      <c r="I545" s="27" t="s">
        <v>1118</v>
      </c>
      <c r="J545" s="13"/>
      <c r="K545" s="1057"/>
      <c r="L545" s="1126"/>
      <c r="M545" s="1037"/>
    </row>
    <row r="546" spans="1:13" s="8" customFormat="1" ht="15" customHeight="1" x14ac:dyDescent="0.25">
      <c r="A546" s="960"/>
      <c r="B546" s="961"/>
      <c r="C546" s="974"/>
      <c r="D546" s="927" t="s">
        <v>2956</v>
      </c>
      <c r="E546" s="927" t="s">
        <v>1423</v>
      </c>
      <c r="F546" s="10" t="s">
        <v>2573</v>
      </c>
      <c r="G546" s="94">
        <v>1</v>
      </c>
      <c r="H546" s="927" t="s">
        <v>6682</v>
      </c>
      <c r="I546" s="10" t="s">
        <v>1050</v>
      </c>
      <c r="J546" s="48"/>
      <c r="K546" s="945">
        <v>1</v>
      </c>
      <c r="L546" s="1126"/>
      <c r="M546" s="1037"/>
    </row>
    <row r="547" spans="1:13" s="8" customFormat="1" ht="15" customHeight="1" x14ac:dyDescent="0.25">
      <c r="A547" s="960"/>
      <c r="B547" s="961"/>
      <c r="C547" s="974"/>
      <c r="D547" s="927"/>
      <c r="E547" s="927"/>
      <c r="F547" s="10" t="s">
        <v>2998</v>
      </c>
      <c r="G547" s="94">
        <v>1</v>
      </c>
      <c r="H547" s="927"/>
      <c r="I547" s="10" t="s">
        <v>1118</v>
      </c>
      <c r="J547" s="48"/>
      <c r="K547" s="945"/>
      <c r="L547" s="1126"/>
      <c r="M547" s="1037"/>
    </row>
    <row r="548" spans="1:13" s="8" customFormat="1" ht="15" customHeight="1" x14ac:dyDescent="0.25">
      <c r="A548" s="960"/>
      <c r="B548" s="961"/>
      <c r="C548" s="974"/>
      <c r="D548" s="927"/>
      <c r="E548" s="927"/>
      <c r="F548" s="10" t="s">
        <v>2228</v>
      </c>
      <c r="G548" s="94">
        <v>1</v>
      </c>
      <c r="H548" s="927"/>
      <c r="I548" s="10" t="s">
        <v>1118</v>
      </c>
      <c r="J548" s="48"/>
      <c r="K548" s="945"/>
      <c r="L548" s="1126"/>
      <c r="M548" s="1037"/>
    </row>
    <row r="549" spans="1:13" s="8" customFormat="1" ht="15" customHeight="1" x14ac:dyDescent="0.25">
      <c r="A549" s="960"/>
      <c r="B549" s="961"/>
      <c r="C549" s="974"/>
      <c r="D549" s="927"/>
      <c r="E549" s="927"/>
      <c r="F549" s="10" t="s">
        <v>2242</v>
      </c>
      <c r="G549" s="94">
        <v>2</v>
      </c>
      <c r="H549" s="927"/>
      <c r="I549" s="10" t="s">
        <v>1118</v>
      </c>
      <c r="J549" s="48" t="s">
        <v>2191</v>
      </c>
      <c r="K549" s="945"/>
      <c r="L549" s="1126"/>
      <c r="M549" s="1037"/>
    </row>
    <row r="550" spans="1:13" s="8" customFormat="1" ht="15" customHeight="1" x14ac:dyDescent="0.25">
      <c r="A550" s="960"/>
      <c r="B550" s="961"/>
      <c r="C550" s="974"/>
      <c r="D550" s="927"/>
      <c r="E550" s="927"/>
      <c r="F550" s="10" t="s">
        <v>2238</v>
      </c>
      <c r="G550" s="94">
        <v>2</v>
      </c>
      <c r="H550" s="927"/>
      <c r="I550" s="10" t="s">
        <v>1118</v>
      </c>
      <c r="J550" s="48" t="s">
        <v>2239</v>
      </c>
      <c r="K550" s="945"/>
      <c r="L550" s="1126"/>
      <c r="M550" s="1037"/>
    </row>
    <row r="551" spans="1:13" s="8" customFormat="1" ht="15" customHeight="1" x14ac:dyDescent="0.25">
      <c r="A551" s="960"/>
      <c r="B551" s="961"/>
      <c r="C551" s="974"/>
      <c r="D551" s="927"/>
      <c r="E551" s="927"/>
      <c r="F551" s="10" t="s">
        <v>2240</v>
      </c>
      <c r="G551" s="94">
        <v>1</v>
      </c>
      <c r="H551" s="927"/>
      <c r="I551" s="10" t="s">
        <v>1118</v>
      </c>
      <c r="J551" s="48" t="s">
        <v>2241</v>
      </c>
      <c r="K551" s="945"/>
      <c r="L551" s="1126"/>
      <c r="M551" s="1037"/>
    </row>
    <row r="552" spans="1:13" s="8" customFormat="1" ht="15" customHeight="1" x14ac:dyDescent="0.25">
      <c r="A552" s="960"/>
      <c r="B552" s="961"/>
      <c r="C552" s="974"/>
      <c r="D552" s="927"/>
      <c r="E552" s="927"/>
      <c r="F552" s="10" t="s">
        <v>2243</v>
      </c>
      <c r="G552" s="94">
        <v>1</v>
      </c>
      <c r="H552" s="927"/>
      <c r="I552" s="10" t="s">
        <v>1118</v>
      </c>
      <c r="J552" s="48" t="s">
        <v>2241</v>
      </c>
      <c r="K552" s="945"/>
      <c r="L552" s="1126"/>
      <c r="M552" s="1037"/>
    </row>
    <row r="553" spans="1:13" s="8" customFormat="1" ht="15" customHeight="1" x14ac:dyDescent="0.25">
      <c r="A553" s="960"/>
      <c r="B553" s="961"/>
      <c r="C553" s="974"/>
      <c r="D553" s="927"/>
      <c r="E553" s="927"/>
      <c r="F553" s="10" t="s">
        <v>2244</v>
      </c>
      <c r="G553" s="94">
        <v>1</v>
      </c>
      <c r="H553" s="927"/>
      <c r="I553" s="10" t="s">
        <v>1118</v>
      </c>
      <c r="J553" s="48"/>
      <c r="K553" s="945"/>
      <c r="L553" s="1126"/>
      <c r="M553" s="1037"/>
    </row>
    <row r="554" spans="1:13" s="8" customFormat="1" ht="15" customHeight="1" x14ac:dyDescent="0.25">
      <c r="A554" s="960"/>
      <c r="B554" s="961"/>
      <c r="C554" s="974"/>
      <c r="D554" s="927" t="s">
        <v>2956</v>
      </c>
      <c r="E554" s="927" t="s">
        <v>1425</v>
      </c>
      <c r="F554" s="10" t="s">
        <v>2574</v>
      </c>
      <c r="G554" s="94">
        <v>1</v>
      </c>
      <c r="H554" s="927" t="s">
        <v>6682</v>
      </c>
      <c r="I554" s="10" t="s">
        <v>1050</v>
      </c>
      <c r="J554" s="48"/>
      <c r="K554" s="945">
        <v>1</v>
      </c>
      <c r="L554" s="1126"/>
      <c r="M554" s="1037"/>
    </row>
    <row r="555" spans="1:13" s="8" customFormat="1" ht="15" customHeight="1" x14ac:dyDescent="0.25">
      <c r="A555" s="960"/>
      <c r="B555" s="961"/>
      <c r="C555" s="974"/>
      <c r="D555" s="927"/>
      <c r="E555" s="927"/>
      <c r="F555" s="10" t="s">
        <v>2998</v>
      </c>
      <c r="G555" s="94">
        <v>1</v>
      </c>
      <c r="H555" s="927"/>
      <c r="I555" s="10" t="s">
        <v>1118</v>
      </c>
      <c r="J555" s="48"/>
      <c r="K555" s="945"/>
      <c r="L555" s="1126"/>
      <c r="M555" s="1037"/>
    </row>
    <row r="556" spans="1:13" s="8" customFormat="1" ht="15" customHeight="1" x14ac:dyDescent="0.25">
      <c r="A556" s="960"/>
      <c r="B556" s="961"/>
      <c r="C556" s="974"/>
      <c r="D556" s="927"/>
      <c r="E556" s="927"/>
      <c r="F556" s="10" t="s">
        <v>2228</v>
      </c>
      <c r="G556" s="94">
        <v>1</v>
      </c>
      <c r="H556" s="927"/>
      <c r="I556" s="10" t="s">
        <v>1118</v>
      </c>
      <c r="J556" s="48"/>
      <c r="K556" s="945"/>
      <c r="L556" s="1126"/>
      <c r="M556" s="1037"/>
    </row>
    <row r="557" spans="1:13" s="8" customFormat="1" ht="15" customHeight="1" x14ac:dyDescent="0.25">
      <c r="A557" s="960"/>
      <c r="B557" s="961"/>
      <c r="C557" s="974"/>
      <c r="D557" s="927"/>
      <c r="E557" s="927"/>
      <c r="F557" s="10" t="s">
        <v>2242</v>
      </c>
      <c r="G557" s="94">
        <v>2</v>
      </c>
      <c r="H557" s="927"/>
      <c r="I557" s="10" t="s">
        <v>1118</v>
      </c>
      <c r="J557" s="48" t="s">
        <v>2191</v>
      </c>
      <c r="K557" s="945"/>
      <c r="L557" s="1126"/>
      <c r="M557" s="1037"/>
    </row>
    <row r="558" spans="1:13" s="8" customFormat="1" ht="15" customHeight="1" x14ac:dyDescent="0.25">
      <c r="A558" s="960"/>
      <c r="B558" s="961"/>
      <c r="C558" s="974"/>
      <c r="D558" s="927"/>
      <c r="E558" s="927"/>
      <c r="F558" s="10" t="s">
        <v>2238</v>
      </c>
      <c r="G558" s="94">
        <v>2</v>
      </c>
      <c r="H558" s="927"/>
      <c r="I558" s="10" t="s">
        <v>1118</v>
      </c>
      <c r="J558" s="48" t="s">
        <v>2239</v>
      </c>
      <c r="K558" s="945"/>
      <c r="L558" s="1126"/>
      <c r="M558" s="1037"/>
    </row>
    <row r="559" spans="1:13" s="8" customFormat="1" ht="15" customHeight="1" x14ac:dyDescent="0.25">
      <c r="A559" s="960"/>
      <c r="B559" s="961"/>
      <c r="C559" s="974"/>
      <c r="D559" s="927"/>
      <c r="E559" s="927"/>
      <c r="F559" s="10" t="s">
        <v>2240</v>
      </c>
      <c r="G559" s="94">
        <v>1</v>
      </c>
      <c r="H559" s="927"/>
      <c r="I559" s="10" t="s">
        <v>1118</v>
      </c>
      <c r="J559" s="48" t="s">
        <v>2241</v>
      </c>
      <c r="K559" s="945"/>
      <c r="L559" s="1126"/>
      <c r="M559" s="1037"/>
    </row>
    <row r="560" spans="1:13" s="8" customFormat="1" ht="15" customHeight="1" x14ac:dyDescent="0.25">
      <c r="A560" s="960"/>
      <c r="B560" s="961"/>
      <c r="C560" s="974"/>
      <c r="D560" s="927"/>
      <c r="E560" s="927"/>
      <c r="F560" s="10" t="s">
        <v>2243</v>
      </c>
      <c r="G560" s="94">
        <v>1</v>
      </c>
      <c r="H560" s="927"/>
      <c r="I560" s="10" t="s">
        <v>1118</v>
      </c>
      <c r="J560" s="48" t="s">
        <v>2241</v>
      </c>
      <c r="K560" s="945"/>
      <c r="L560" s="1126"/>
      <c r="M560" s="1037"/>
    </row>
    <row r="561" spans="1:13" s="8" customFormat="1" ht="15" customHeight="1" x14ac:dyDescent="0.25">
      <c r="A561" s="960"/>
      <c r="B561" s="961"/>
      <c r="C561" s="974"/>
      <c r="D561" s="927"/>
      <c r="E561" s="927"/>
      <c r="F561" s="10" t="s">
        <v>2244</v>
      </c>
      <c r="G561" s="94">
        <v>1</v>
      </c>
      <c r="H561" s="927"/>
      <c r="I561" s="10" t="s">
        <v>1118</v>
      </c>
      <c r="J561" s="48"/>
      <c r="K561" s="945"/>
      <c r="L561" s="1126"/>
      <c r="M561" s="1037"/>
    </row>
    <row r="562" spans="1:13" s="8" customFormat="1" ht="15" customHeight="1" x14ac:dyDescent="0.25">
      <c r="A562" s="960"/>
      <c r="B562" s="961"/>
      <c r="C562" s="974"/>
      <c r="D562" s="927" t="s">
        <v>2956</v>
      </c>
      <c r="E562" s="927" t="s">
        <v>1427</v>
      </c>
      <c r="F562" s="10" t="s">
        <v>2575</v>
      </c>
      <c r="G562" s="94">
        <v>1</v>
      </c>
      <c r="H562" s="927" t="s">
        <v>6682</v>
      </c>
      <c r="I562" s="10" t="s">
        <v>1050</v>
      </c>
      <c r="J562" s="48"/>
      <c r="K562" s="945">
        <v>1</v>
      </c>
      <c r="L562" s="1126"/>
      <c r="M562" s="1037"/>
    </row>
    <row r="563" spans="1:13" s="8" customFormat="1" ht="15" customHeight="1" x14ac:dyDescent="0.25">
      <c r="A563" s="960"/>
      <c r="B563" s="961"/>
      <c r="C563" s="974"/>
      <c r="D563" s="927"/>
      <c r="E563" s="927"/>
      <c r="F563" s="10" t="s">
        <v>2998</v>
      </c>
      <c r="G563" s="94">
        <v>1</v>
      </c>
      <c r="H563" s="927"/>
      <c r="I563" s="10" t="s">
        <v>1118</v>
      </c>
      <c r="J563" s="48"/>
      <c r="K563" s="945"/>
      <c r="L563" s="1126"/>
      <c r="M563" s="1037"/>
    </row>
    <row r="564" spans="1:13" s="8" customFormat="1" ht="15" customHeight="1" x14ac:dyDescent="0.25">
      <c r="A564" s="960"/>
      <c r="B564" s="961"/>
      <c r="C564" s="974"/>
      <c r="D564" s="927"/>
      <c r="E564" s="927"/>
      <c r="F564" s="10" t="s">
        <v>2228</v>
      </c>
      <c r="G564" s="94">
        <v>1</v>
      </c>
      <c r="H564" s="927"/>
      <c r="I564" s="10" t="s">
        <v>1118</v>
      </c>
      <c r="J564" s="48"/>
      <c r="K564" s="945"/>
      <c r="L564" s="1126"/>
      <c r="M564" s="1037"/>
    </row>
    <row r="565" spans="1:13" s="8" customFormat="1" ht="15" customHeight="1" x14ac:dyDescent="0.25">
      <c r="A565" s="960"/>
      <c r="B565" s="961"/>
      <c r="C565" s="974"/>
      <c r="D565" s="927"/>
      <c r="E565" s="927"/>
      <c r="F565" s="10" t="s">
        <v>2242</v>
      </c>
      <c r="G565" s="94">
        <v>2</v>
      </c>
      <c r="H565" s="927"/>
      <c r="I565" s="10" t="s">
        <v>1118</v>
      </c>
      <c r="J565" s="48" t="s">
        <v>2191</v>
      </c>
      <c r="K565" s="945"/>
      <c r="L565" s="1126"/>
      <c r="M565" s="1037"/>
    </row>
    <row r="566" spans="1:13" s="8" customFormat="1" ht="15" customHeight="1" x14ac:dyDescent="0.25">
      <c r="A566" s="960"/>
      <c r="B566" s="961"/>
      <c r="C566" s="974"/>
      <c r="D566" s="927"/>
      <c r="E566" s="927"/>
      <c r="F566" s="10" t="s">
        <v>2238</v>
      </c>
      <c r="G566" s="94">
        <v>2</v>
      </c>
      <c r="H566" s="927"/>
      <c r="I566" s="10" t="s">
        <v>1118</v>
      </c>
      <c r="J566" s="48" t="s">
        <v>2239</v>
      </c>
      <c r="K566" s="945"/>
      <c r="L566" s="1126"/>
      <c r="M566" s="1037"/>
    </row>
    <row r="567" spans="1:13" s="8" customFormat="1" ht="15" customHeight="1" x14ac:dyDescent="0.25">
      <c r="A567" s="960"/>
      <c r="B567" s="961"/>
      <c r="C567" s="974"/>
      <c r="D567" s="927"/>
      <c r="E567" s="927"/>
      <c r="F567" s="10" t="s">
        <v>2240</v>
      </c>
      <c r="G567" s="94">
        <v>1</v>
      </c>
      <c r="H567" s="927"/>
      <c r="I567" s="10" t="s">
        <v>1118</v>
      </c>
      <c r="J567" s="48" t="s">
        <v>2241</v>
      </c>
      <c r="K567" s="945"/>
      <c r="L567" s="1126"/>
      <c r="M567" s="1037"/>
    </row>
    <row r="568" spans="1:13" s="8" customFormat="1" ht="15" customHeight="1" x14ac:dyDescent="0.25">
      <c r="A568" s="960"/>
      <c r="B568" s="961"/>
      <c r="C568" s="974"/>
      <c r="D568" s="927"/>
      <c r="E568" s="927"/>
      <c r="F568" s="10" t="s">
        <v>2243</v>
      </c>
      <c r="G568" s="94">
        <v>1</v>
      </c>
      <c r="H568" s="927"/>
      <c r="I568" s="10" t="s">
        <v>1118</v>
      </c>
      <c r="J568" s="48" t="s">
        <v>2241</v>
      </c>
      <c r="K568" s="945"/>
      <c r="L568" s="1126"/>
      <c r="M568" s="1037"/>
    </row>
    <row r="569" spans="1:13" s="8" customFormat="1" ht="15" customHeight="1" x14ac:dyDescent="0.25">
      <c r="A569" s="960"/>
      <c r="B569" s="961"/>
      <c r="C569" s="974"/>
      <c r="D569" s="927"/>
      <c r="E569" s="927"/>
      <c r="F569" s="10" t="s">
        <v>2244</v>
      </c>
      <c r="G569" s="94">
        <v>1</v>
      </c>
      <c r="H569" s="927"/>
      <c r="I569" s="10" t="s">
        <v>1118</v>
      </c>
      <c r="J569" s="48"/>
      <c r="K569" s="945"/>
      <c r="L569" s="1126"/>
      <c r="M569" s="1037"/>
    </row>
    <row r="570" spans="1:13" s="8" customFormat="1" ht="15" customHeight="1" x14ac:dyDescent="0.25">
      <c r="A570" s="960"/>
      <c r="B570" s="961"/>
      <c r="C570" s="974"/>
      <c r="D570" s="927" t="s">
        <v>2956</v>
      </c>
      <c r="E570" s="927" t="s">
        <v>1357</v>
      </c>
      <c r="F570" s="10" t="s">
        <v>2577</v>
      </c>
      <c r="G570" s="94">
        <v>1</v>
      </c>
      <c r="H570" s="927" t="s">
        <v>6682</v>
      </c>
      <c r="I570" s="10" t="s">
        <v>1050</v>
      </c>
      <c r="J570" s="48"/>
      <c r="K570" s="945">
        <v>1</v>
      </c>
      <c r="L570" s="1126"/>
      <c r="M570" s="1037"/>
    </row>
    <row r="571" spans="1:13" s="8" customFormat="1" ht="15" customHeight="1" x14ac:dyDescent="0.25">
      <c r="A571" s="960"/>
      <c r="B571" s="961"/>
      <c r="C571" s="974"/>
      <c r="D571" s="927"/>
      <c r="E571" s="927"/>
      <c r="F571" s="10" t="s">
        <v>2998</v>
      </c>
      <c r="G571" s="94">
        <v>1</v>
      </c>
      <c r="H571" s="927"/>
      <c r="I571" s="10" t="s">
        <v>1118</v>
      </c>
      <c r="J571" s="48"/>
      <c r="K571" s="945"/>
      <c r="L571" s="1126"/>
      <c r="M571" s="1037"/>
    </row>
    <row r="572" spans="1:13" s="8" customFormat="1" ht="15" customHeight="1" x14ac:dyDescent="0.25">
      <c r="A572" s="960"/>
      <c r="B572" s="961"/>
      <c r="C572" s="974"/>
      <c r="D572" s="927"/>
      <c r="E572" s="927"/>
      <c r="F572" s="10" t="s">
        <v>2228</v>
      </c>
      <c r="G572" s="94">
        <v>2</v>
      </c>
      <c r="H572" s="927"/>
      <c r="I572" s="10" t="s">
        <v>1118</v>
      </c>
      <c r="J572" s="48"/>
      <c r="K572" s="945"/>
      <c r="L572" s="1126"/>
      <c r="M572" s="1037"/>
    </row>
    <row r="573" spans="1:13" s="8" customFormat="1" ht="15" customHeight="1" x14ac:dyDescent="0.25">
      <c r="A573" s="960"/>
      <c r="B573" s="961"/>
      <c r="C573" s="974"/>
      <c r="D573" s="927"/>
      <c r="E573" s="927"/>
      <c r="F573" s="10" t="s">
        <v>2999</v>
      </c>
      <c r="G573" s="94">
        <v>1</v>
      </c>
      <c r="H573" s="927"/>
      <c r="I573" s="10" t="s">
        <v>1118</v>
      </c>
      <c r="J573" s="48"/>
      <c r="K573" s="945"/>
      <c r="L573" s="1126"/>
      <c r="M573" s="1037"/>
    </row>
    <row r="574" spans="1:13" s="8" customFormat="1" ht="15" customHeight="1" x14ac:dyDescent="0.25">
      <c r="A574" s="960"/>
      <c r="B574" s="961"/>
      <c r="C574" s="974"/>
      <c r="D574" s="927"/>
      <c r="E574" s="927"/>
      <c r="F574" s="10" t="s">
        <v>3000</v>
      </c>
      <c r="G574" s="94">
        <v>1</v>
      </c>
      <c r="H574" s="927"/>
      <c r="I574" s="10" t="s">
        <v>1118</v>
      </c>
      <c r="J574" s="48" t="s">
        <v>3001</v>
      </c>
      <c r="K574" s="945"/>
      <c r="L574" s="1126"/>
      <c r="M574" s="1037"/>
    </row>
    <row r="575" spans="1:13" s="8" customFormat="1" ht="15" customHeight="1" x14ac:dyDescent="0.25">
      <c r="A575" s="960"/>
      <c r="B575" s="961"/>
      <c r="C575" s="974"/>
      <c r="D575" s="927"/>
      <c r="E575" s="927"/>
      <c r="F575" s="10" t="s">
        <v>2242</v>
      </c>
      <c r="G575" s="94">
        <v>2</v>
      </c>
      <c r="H575" s="927"/>
      <c r="I575" s="10" t="s">
        <v>1118</v>
      </c>
      <c r="J575" s="48" t="s">
        <v>2191</v>
      </c>
      <c r="K575" s="945"/>
      <c r="L575" s="1126"/>
      <c r="M575" s="1037"/>
    </row>
    <row r="576" spans="1:13" s="8" customFormat="1" ht="15" customHeight="1" x14ac:dyDescent="0.25">
      <c r="A576" s="960"/>
      <c r="B576" s="961"/>
      <c r="C576" s="974"/>
      <c r="D576" s="927"/>
      <c r="E576" s="927"/>
      <c r="F576" s="10" t="s">
        <v>2238</v>
      </c>
      <c r="G576" s="94">
        <v>3</v>
      </c>
      <c r="H576" s="927"/>
      <c r="I576" s="10" t="s">
        <v>1118</v>
      </c>
      <c r="J576" s="48" t="s">
        <v>2239</v>
      </c>
      <c r="K576" s="945"/>
      <c r="L576" s="1126"/>
      <c r="M576" s="1037"/>
    </row>
    <row r="577" spans="1:13" s="8" customFormat="1" ht="15" customHeight="1" x14ac:dyDescent="0.25">
      <c r="A577" s="960"/>
      <c r="B577" s="961"/>
      <c r="C577" s="974"/>
      <c r="D577" s="927"/>
      <c r="E577" s="927"/>
      <c r="F577" s="10" t="s">
        <v>2240</v>
      </c>
      <c r="G577" s="94">
        <v>1</v>
      </c>
      <c r="H577" s="927"/>
      <c r="I577" s="10" t="s">
        <v>1118</v>
      </c>
      <c r="J577" s="48" t="s">
        <v>2241</v>
      </c>
      <c r="K577" s="945"/>
      <c r="L577" s="1126"/>
      <c r="M577" s="1037"/>
    </row>
    <row r="578" spans="1:13" s="8" customFormat="1" ht="15" customHeight="1" x14ac:dyDescent="0.25">
      <c r="A578" s="960"/>
      <c r="B578" s="961"/>
      <c r="C578" s="974"/>
      <c r="D578" s="927"/>
      <c r="E578" s="927"/>
      <c r="F578" s="10" t="s">
        <v>2243</v>
      </c>
      <c r="G578" s="94">
        <v>1</v>
      </c>
      <c r="H578" s="927"/>
      <c r="I578" s="10" t="s">
        <v>1118</v>
      </c>
      <c r="J578" s="48" t="s">
        <v>2241</v>
      </c>
      <c r="K578" s="945"/>
      <c r="L578" s="1126"/>
      <c r="M578" s="1037"/>
    </row>
    <row r="579" spans="1:13" s="8" customFormat="1" ht="15" customHeight="1" x14ac:dyDescent="0.25">
      <c r="A579" s="960"/>
      <c r="B579" s="961"/>
      <c r="C579" s="974"/>
      <c r="D579" s="927"/>
      <c r="E579" s="927"/>
      <c r="F579" s="10" t="s">
        <v>3025</v>
      </c>
      <c r="G579" s="94">
        <v>1</v>
      </c>
      <c r="H579" s="927"/>
      <c r="I579" s="10" t="s">
        <v>1118</v>
      </c>
      <c r="J579" s="48" t="s">
        <v>3026</v>
      </c>
      <c r="K579" s="945"/>
      <c r="L579" s="1126"/>
      <c r="M579" s="1037"/>
    </row>
    <row r="580" spans="1:13" s="8" customFormat="1" ht="15" customHeight="1" x14ac:dyDescent="0.25">
      <c r="A580" s="960"/>
      <c r="B580" s="961"/>
      <c r="C580" s="974"/>
      <c r="D580" s="927"/>
      <c r="E580" s="927"/>
      <c r="F580" s="10" t="s">
        <v>3002</v>
      </c>
      <c r="G580" s="94">
        <v>1</v>
      </c>
      <c r="H580" s="927"/>
      <c r="I580" s="10" t="s">
        <v>1118</v>
      </c>
      <c r="J580" s="48" t="s">
        <v>3003</v>
      </c>
      <c r="K580" s="945"/>
      <c r="L580" s="1126"/>
      <c r="M580" s="1037"/>
    </row>
    <row r="581" spans="1:13" s="8" customFormat="1" ht="15" customHeight="1" x14ac:dyDescent="0.25">
      <c r="A581" s="960"/>
      <c r="B581" s="961"/>
      <c r="C581" s="974"/>
      <c r="D581" s="927"/>
      <c r="E581" s="927"/>
      <c r="F581" s="10" t="s">
        <v>2244</v>
      </c>
      <c r="G581" s="94">
        <v>2</v>
      </c>
      <c r="H581" s="927"/>
      <c r="I581" s="10" t="s">
        <v>1118</v>
      </c>
      <c r="J581" s="48"/>
      <c r="K581" s="945"/>
      <c r="L581" s="1126"/>
      <c r="M581" s="1037"/>
    </row>
    <row r="582" spans="1:13" s="8" customFormat="1" ht="15" customHeight="1" x14ac:dyDescent="0.25">
      <c r="A582" s="960"/>
      <c r="B582" s="961"/>
      <c r="C582" s="974"/>
      <c r="D582" s="927" t="s">
        <v>2956</v>
      </c>
      <c r="E582" s="927" t="s">
        <v>1357</v>
      </c>
      <c r="F582" s="10" t="s">
        <v>2578</v>
      </c>
      <c r="G582" s="94">
        <v>1</v>
      </c>
      <c r="H582" s="927" t="s">
        <v>6682</v>
      </c>
      <c r="I582" s="10" t="s">
        <v>1050</v>
      </c>
      <c r="J582" s="48"/>
      <c r="K582" s="945">
        <v>1</v>
      </c>
      <c r="L582" s="1126"/>
      <c r="M582" s="1037"/>
    </row>
    <row r="583" spans="1:13" s="8" customFormat="1" ht="15" customHeight="1" x14ac:dyDescent="0.25">
      <c r="A583" s="960"/>
      <c r="B583" s="961"/>
      <c r="C583" s="974"/>
      <c r="D583" s="927"/>
      <c r="E583" s="927"/>
      <c r="F583" s="10" t="s">
        <v>2228</v>
      </c>
      <c r="G583" s="94">
        <v>1</v>
      </c>
      <c r="H583" s="927"/>
      <c r="I583" s="10" t="s">
        <v>1118</v>
      </c>
      <c r="J583" s="48"/>
      <c r="K583" s="945"/>
      <c r="L583" s="1126"/>
      <c r="M583" s="1037"/>
    </row>
    <row r="584" spans="1:13" s="8" customFormat="1" ht="15" customHeight="1" x14ac:dyDescent="0.25">
      <c r="A584" s="960"/>
      <c r="B584" s="961"/>
      <c r="C584" s="974"/>
      <c r="D584" s="927"/>
      <c r="E584" s="927"/>
      <c r="F584" s="10" t="s">
        <v>2242</v>
      </c>
      <c r="G584" s="94">
        <v>1</v>
      </c>
      <c r="H584" s="927"/>
      <c r="I584" s="10" t="s">
        <v>1118</v>
      </c>
      <c r="J584" s="48" t="s">
        <v>2191</v>
      </c>
      <c r="K584" s="945"/>
      <c r="L584" s="1126"/>
      <c r="M584" s="1037"/>
    </row>
    <row r="585" spans="1:13" s="8" customFormat="1" ht="15" customHeight="1" x14ac:dyDescent="0.25">
      <c r="A585" s="960"/>
      <c r="B585" s="961"/>
      <c r="C585" s="974"/>
      <c r="D585" s="927"/>
      <c r="E585" s="927"/>
      <c r="F585" s="10" t="s">
        <v>2238</v>
      </c>
      <c r="G585" s="94">
        <v>2</v>
      </c>
      <c r="H585" s="927"/>
      <c r="I585" s="10" t="s">
        <v>1118</v>
      </c>
      <c r="J585" s="48" t="s">
        <v>2239</v>
      </c>
      <c r="K585" s="945"/>
      <c r="L585" s="1126"/>
      <c r="M585" s="1037"/>
    </row>
    <row r="586" spans="1:13" s="8" customFormat="1" ht="15" customHeight="1" x14ac:dyDescent="0.25">
      <c r="A586" s="960"/>
      <c r="B586" s="961"/>
      <c r="C586" s="974"/>
      <c r="D586" s="927"/>
      <c r="E586" s="927"/>
      <c r="F586" s="10" t="s">
        <v>2240</v>
      </c>
      <c r="G586" s="94">
        <v>1</v>
      </c>
      <c r="H586" s="927"/>
      <c r="I586" s="10" t="s">
        <v>1118</v>
      </c>
      <c r="J586" s="48" t="s">
        <v>2241</v>
      </c>
      <c r="K586" s="945"/>
      <c r="L586" s="1126"/>
      <c r="M586" s="1037"/>
    </row>
    <row r="587" spans="1:13" s="8" customFormat="1" ht="15" customHeight="1" x14ac:dyDescent="0.25">
      <c r="A587" s="960"/>
      <c r="B587" s="961"/>
      <c r="C587" s="974"/>
      <c r="D587" s="927"/>
      <c r="E587" s="927"/>
      <c r="F587" s="10" t="s">
        <v>2243</v>
      </c>
      <c r="G587" s="94">
        <v>1</v>
      </c>
      <c r="H587" s="927"/>
      <c r="I587" s="10" t="s">
        <v>1118</v>
      </c>
      <c r="J587" s="48" t="s">
        <v>2241</v>
      </c>
      <c r="K587" s="945"/>
      <c r="L587" s="1126"/>
      <c r="M587" s="1037"/>
    </row>
    <row r="588" spans="1:13" s="8" customFormat="1" ht="15" customHeight="1" x14ac:dyDescent="0.25">
      <c r="A588" s="960"/>
      <c r="B588" s="961"/>
      <c r="C588" s="974"/>
      <c r="D588" s="927"/>
      <c r="E588" s="927"/>
      <c r="F588" s="10" t="s">
        <v>2244</v>
      </c>
      <c r="G588" s="94">
        <v>1</v>
      </c>
      <c r="H588" s="927"/>
      <c r="I588" s="10" t="s">
        <v>1118</v>
      </c>
      <c r="J588" s="48"/>
      <c r="K588" s="945"/>
      <c r="L588" s="1126"/>
      <c r="M588" s="1037"/>
    </row>
    <row r="589" spans="1:13" s="8" customFormat="1" ht="15" customHeight="1" x14ac:dyDescent="0.25">
      <c r="A589" s="960"/>
      <c r="B589" s="961"/>
      <c r="C589" s="974"/>
      <c r="D589" s="927" t="s">
        <v>2956</v>
      </c>
      <c r="E589" s="927" t="s">
        <v>2486</v>
      </c>
      <c r="F589" s="10" t="s">
        <v>2579</v>
      </c>
      <c r="G589" s="94">
        <v>1</v>
      </c>
      <c r="H589" s="927" t="s">
        <v>6682</v>
      </c>
      <c r="I589" s="10" t="s">
        <v>1050</v>
      </c>
      <c r="J589" s="48"/>
      <c r="K589" s="945">
        <v>1</v>
      </c>
      <c r="L589" s="1126"/>
      <c r="M589" s="1037"/>
    </row>
    <row r="590" spans="1:13" s="8" customFormat="1" ht="15" customHeight="1" x14ac:dyDescent="0.25">
      <c r="A590" s="960"/>
      <c r="B590" s="961"/>
      <c r="C590" s="974"/>
      <c r="D590" s="927"/>
      <c r="E590" s="927"/>
      <c r="F590" s="10" t="s">
        <v>2998</v>
      </c>
      <c r="G590" s="94">
        <v>1</v>
      </c>
      <c r="H590" s="927"/>
      <c r="I590" s="10" t="s">
        <v>1118</v>
      </c>
      <c r="J590" s="48"/>
      <c r="K590" s="945"/>
      <c r="L590" s="1126"/>
      <c r="M590" s="1037"/>
    </row>
    <row r="591" spans="1:13" s="8" customFormat="1" ht="15" customHeight="1" x14ac:dyDescent="0.25">
      <c r="A591" s="960"/>
      <c r="B591" s="961"/>
      <c r="C591" s="974"/>
      <c r="D591" s="927"/>
      <c r="E591" s="927"/>
      <c r="F591" s="10" t="s">
        <v>2228</v>
      </c>
      <c r="G591" s="94">
        <v>1</v>
      </c>
      <c r="H591" s="927"/>
      <c r="I591" s="10" t="s">
        <v>1118</v>
      </c>
      <c r="J591" s="48"/>
      <c r="K591" s="945"/>
      <c r="L591" s="1126"/>
      <c r="M591" s="1037"/>
    </row>
    <row r="592" spans="1:13" s="8" customFormat="1" ht="15" customHeight="1" x14ac:dyDescent="0.25">
      <c r="A592" s="960"/>
      <c r="B592" s="961"/>
      <c r="C592" s="974"/>
      <c r="D592" s="927"/>
      <c r="E592" s="927"/>
      <c r="F592" s="10" t="s">
        <v>2242</v>
      </c>
      <c r="G592" s="94">
        <v>4</v>
      </c>
      <c r="H592" s="927"/>
      <c r="I592" s="10" t="s">
        <v>1118</v>
      </c>
      <c r="J592" s="48" t="s">
        <v>2191</v>
      </c>
      <c r="K592" s="945"/>
      <c r="L592" s="1126"/>
      <c r="M592" s="1037"/>
    </row>
    <row r="593" spans="1:13" s="8" customFormat="1" ht="15" customHeight="1" x14ac:dyDescent="0.25">
      <c r="A593" s="960"/>
      <c r="B593" s="961"/>
      <c r="C593" s="974"/>
      <c r="D593" s="927"/>
      <c r="E593" s="927"/>
      <c r="F593" s="10" t="s">
        <v>2244</v>
      </c>
      <c r="G593" s="94">
        <v>1</v>
      </c>
      <c r="H593" s="927"/>
      <c r="I593" s="10" t="s">
        <v>1118</v>
      </c>
      <c r="J593" s="48"/>
      <c r="K593" s="945"/>
      <c r="L593" s="1126"/>
      <c r="M593" s="1037"/>
    </row>
    <row r="594" spans="1:13" s="8" customFormat="1" ht="15" customHeight="1" x14ac:dyDescent="0.25">
      <c r="A594" s="960"/>
      <c r="B594" s="961"/>
      <c r="C594" s="974"/>
      <c r="D594" s="927" t="s">
        <v>2956</v>
      </c>
      <c r="E594" s="927" t="s">
        <v>3004</v>
      </c>
      <c r="F594" s="10" t="s">
        <v>3005</v>
      </c>
      <c r="G594" s="94">
        <v>209</v>
      </c>
      <c r="H594" s="927" t="s">
        <v>6682</v>
      </c>
      <c r="I594" s="10" t="s">
        <v>1050</v>
      </c>
      <c r="J594" s="48"/>
      <c r="K594" s="945">
        <v>1</v>
      </c>
      <c r="L594" s="1126"/>
      <c r="M594" s="1037"/>
    </row>
    <row r="595" spans="1:13" s="8" customFormat="1" ht="15" customHeight="1" x14ac:dyDescent="0.25">
      <c r="A595" s="960"/>
      <c r="B595" s="961"/>
      <c r="C595" s="974"/>
      <c r="D595" s="927"/>
      <c r="E595" s="927"/>
      <c r="F595" s="10" t="s">
        <v>2217</v>
      </c>
      <c r="G595" s="94">
        <v>2</v>
      </c>
      <c r="H595" s="927"/>
      <c r="I595" s="10" t="s">
        <v>1954</v>
      </c>
      <c r="J595" s="48"/>
      <c r="K595" s="945"/>
      <c r="L595" s="1126"/>
      <c r="M595" s="1037"/>
    </row>
    <row r="596" spans="1:13" s="8" customFormat="1" ht="15" customHeight="1" x14ac:dyDescent="0.25">
      <c r="A596" s="960"/>
      <c r="B596" s="961"/>
      <c r="C596" s="974"/>
      <c r="D596" s="927"/>
      <c r="E596" s="927"/>
      <c r="F596" s="10" t="s">
        <v>3006</v>
      </c>
      <c r="G596" s="94">
        <v>2</v>
      </c>
      <c r="H596" s="927"/>
      <c r="I596" s="10" t="s">
        <v>1118</v>
      </c>
      <c r="J596" s="48"/>
      <c r="K596" s="945"/>
      <c r="L596" s="1126"/>
      <c r="M596" s="1037"/>
    </row>
    <row r="597" spans="1:13" s="8" customFormat="1" ht="15" customHeight="1" x14ac:dyDescent="0.25">
      <c r="A597" s="960"/>
      <c r="B597" s="961"/>
      <c r="C597" s="974"/>
      <c r="D597" s="927" t="s">
        <v>2956</v>
      </c>
      <c r="E597" s="927" t="s">
        <v>3007</v>
      </c>
      <c r="F597" s="10" t="s">
        <v>3027</v>
      </c>
      <c r="G597" s="94">
        <v>2</v>
      </c>
      <c r="H597" s="927" t="s">
        <v>6682</v>
      </c>
      <c r="I597" s="10" t="s">
        <v>1050</v>
      </c>
      <c r="J597" s="48"/>
      <c r="K597" s="945">
        <v>1</v>
      </c>
      <c r="L597" s="1126"/>
      <c r="M597" s="1037"/>
    </row>
    <row r="598" spans="1:13" s="8" customFormat="1" ht="15" customHeight="1" x14ac:dyDescent="0.25">
      <c r="A598" s="960"/>
      <c r="B598" s="961"/>
      <c r="C598" s="974"/>
      <c r="D598" s="927"/>
      <c r="E598" s="927"/>
      <c r="F598" s="10" t="s">
        <v>2173</v>
      </c>
      <c r="G598" s="94">
        <v>1</v>
      </c>
      <c r="H598" s="927"/>
      <c r="I598" s="10" t="s">
        <v>1954</v>
      </c>
      <c r="J598" s="48"/>
      <c r="K598" s="945"/>
      <c r="L598" s="1126"/>
      <c r="M598" s="1037"/>
    </row>
    <row r="599" spans="1:13" s="8" customFormat="1" ht="15" customHeight="1" x14ac:dyDescent="0.25">
      <c r="A599" s="960"/>
      <c r="B599" s="961"/>
      <c r="C599" s="974"/>
      <c r="D599" s="927"/>
      <c r="E599" s="927"/>
      <c r="F599" s="10" t="s">
        <v>3009</v>
      </c>
      <c r="G599" s="94">
        <v>2</v>
      </c>
      <c r="H599" s="927"/>
      <c r="I599" s="10" t="s">
        <v>1118</v>
      </c>
      <c r="J599" s="48"/>
      <c r="K599" s="945"/>
      <c r="L599" s="1126"/>
      <c r="M599" s="1037"/>
    </row>
    <row r="600" spans="1:13" s="8" customFormat="1" ht="15" customHeight="1" x14ac:dyDescent="0.25">
      <c r="A600" s="960"/>
      <c r="B600" s="961"/>
      <c r="C600" s="974"/>
      <c r="D600" s="927"/>
      <c r="E600" s="927"/>
      <c r="F600" s="10" t="s">
        <v>3010</v>
      </c>
      <c r="G600" s="94">
        <v>1</v>
      </c>
      <c r="H600" s="927"/>
      <c r="I600" s="10" t="s">
        <v>1118</v>
      </c>
      <c r="J600" s="48"/>
      <c r="K600" s="945"/>
      <c r="L600" s="1126"/>
      <c r="M600" s="1037"/>
    </row>
    <row r="601" spans="1:13" s="8" customFormat="1" ht="15" customHeight="1" x14ac:dyDescent="0.25">
      <c r="A601" s="960"/>
      <c r="B601" s="961"/>
      <c r="C601" s="974"/>
      <c r="D601" s="927"/>
      <c r="E601" s="927"/>
      <c r="F601" s="10" t="s">
        <v>3028</v>
      </c>
      <c r="G601" s="94">
        <v>1</v>
      </c>
      <c r="H601" s="927"/>
      <c r="I601" s="10" t="s">
        <v>1118</v>
      </c>
      <c r="J601" s="48"/>
      <c r="K601" s="945"/>
      <c r="L601" s="1126"/>
      <c r="M601" s="1037"/>
    </row>
    <row r="602" spans="1:13" s="8" customFormat="1" ht="15" customHeight="1" x14ac:dyDescent="0.25">
      <c r="A602" s="960"/>
      <c r="B602" s="961"/>
      <c r="C602" s="974"/>
      <c r="D602" s="927" t="s">
        <v>2956</v>
      </c>
      <c r="E602" s="927" t="s">
        <v>3007</v>
      </c>
      <c r="F602" s="10" t="s">
        <v>3029</v>
      </c>
      <c r="G602" s="94">
        <v>2</v>
      </c>
      <c r="H602" s="927" t="s">
        <v>6682</v>
      </c>
      <c r="I602" s="10" t="s">
        <v>1050</v>
      </c>
      <c r="J602" s="48"/>
      <c r="K602" s="945">
        <v>1</v>
      </c>
      <c r="L602" s="1126"/>
      <c r="M602" s="1037"/>
    </row>
    <row r="603" spans="1:13" s="8" customFormat="1" ht="15" customHeight="1" x14ac:dyDescent="0.25">
      <c r="A603" s="960"/>
      <c r="B603" s="961"/>
      <c r="C603" s="974"/>
      <c r="D603" s="927"/>
      <c r="E603" s="927"/>
      <c r="F603" s="10" t="s">
        <v>2173</v>
      </c>
      <c r="G603" s="94">
        <v>3</v>
      </c>
      <c r="H603" s="927"/>
      <c r="I603" s="10" t="s">
        <v>1954</v>
      </c>
      <c r="J603" s="48"/>
      <c r="K603" s="945"/>
      <c r="L603" s="1126"/>
      <c r="M603" s="1037"/>
    </row>
    <row r="604" spans="1:13" s="8" customFormat="1" ht="15" customHeight="1" x14ac:dyDescent="0.25">
      <c r="A604" s="960"/>
      <c r="B604" s="961"/>
      <c r="C604" s="974"/>
      <c r="D604" s="927"/>
      <c r="E604" s="927"/>
      <c r="F604" s="10" t="s">
        <v>3009</v>
      </c>
      <c r="G604" s="94">
        <v>2</v>
      </c>
      <c r="H604" s="927"/>
      <c r="I604" s="10" t="s">
        <v>1118</v>
      </c>
      <c r="J604" s="48"/>
      <c r="K604" s="945"/>
      <c r="L604" s="1126"/>
      <c r="M604" s="1037"/>
    </row>
    <row r="605" spans="1:13" s="8" customFormat="1" ht="15" customHeight="1" x14ac:dyDescent="0.25">
      <c r="A605" s="960"/>
      <c r="B605" s="961"/>
      <c r="C605" s="974"/>
      <c r="D605" s="927"/>
      <c r="E605" s="927"/>
      <c r="F605" s="10" t="s">
        <v>3010</v>
      </c>
      <c r="G605" s="94">
        <v>1</v>
      </c>
      <c r="H605" s="927"/>
      <c r="I605" s="10" t="s">
        <v>1118</v>
      </c>
      <c r="J605" s="48"/>
      <c r="K605" s="945"/>
      <c r="L605" s="1126"/>
      <c r="M605" s="1037"/>
    </row>
    <row r="606" spans="1:13" s="8" customFormat="1" ht="15" customHeight="1" x14ac:dyDescent="0.25">
      <c r="A606" s="960"/>
      <c r="B606" s="961"/>
      <c r="C606" s="974"/>
      <c r="D606" s="927"/>
      <c r="E606" s="927"/>
      <c r="F606" s="10" t="s">
        <v>3028</v>
      </c>
      <c r="G606" s="94">
        <v>1</v>
      </c>
      <c r="H606" s="927"/>
      <c r="I606" s="10" t="s">
        <v>1118</v>
      </c>
      <c r="J606" s="48"/>
      <c r="K606" s="945"/>
      <c r="L606" s="1126"/>
      <c r="M606" s="1037"/>
    </row>
    <row r="607" spans="1:13" s="8" customFormat="1" ht="15" customHeight="1" x14ac:dyDescent="0.25">
      <c r="A607" s="960"/>
      <c r="B607" s="961"/>
      <c r="C607" s="974"/>
      <c r="D607" s="927" t="s">
        <v>2956</v>
      </c>
      <c r="E607" s="927" t="s">
        <v>3007</v>
      </c>
      <c r="F607" s="10" t="s">
        <v>3030</v>
      </c>
      <c r="G607" s="94">
        <v>5</v>
      </c>
      <c r="H607" s="927" t="s">
        <v>6682</v>
      </c>
      <c r="I607" s="10" t="s">
        <v>1050</v>
      </c>
      <c r="J607" s="48"/>
      <c r="K607" s="945">
        <v>1</v>
      </c>
      <c r="L607" s="1126"/>
      <c r="M607" s="1037"/>
    </row>
    <row r="608" spans="1:13" s="8" customFormat="1" ht="15" customHeight="1" x14ac:dyDescent="0.25">
      <c r="A608" s="960"/>
      <c r="B608" s="961"/>
      <c r="C608" s="974"/>
      <c r="D608" s="927"/>
      <c r="E608" s="927"/>
      <c r="F608" s="10" t="s">
        <v>2173</v>
      </c>
      <c r="G608" s="94">
        <v>1</v>
      </c>
      <c r="H608" s="927"/>
      <c r="I608" s="10" t="s">
        <v>1954</v>
      </c>
      <c r="J608" s="48"/>
      <c r="K608" s="945"/>
      <c r="L608" s="1126"/>
      <c r="M608" s="1037"/>
    </row>
    <row r="609" spans="1:13" s="8" customFormat="1" ht="15" customHeight="1" x14ac:dyDescent="0.25">
      <c r="A609" s="960"/>
      <c r="B609" s="961"/>
      <c r="C609" s="974"/>
      <c r="D609" s="927"/>
      <c r="E609" s="927"/>
      <c r="F609" s="10" t="s">
        <v>3009</v>
      </c>
      <c r="G609" s="94">
        <v>1</v>
      </c>
      <c r="H609" s="927"/>
      <c r="I609" s="10" t="s">
        <v>1118</v>
      </c>
      <c r="J609" s="48"/>
      <c r="K609" s="945"/>
      <c r="L609" s="1126"/>
      <c r="M609" s="1037"/>
    </row>
    <row r="610" spans="1:13" s="8" customFormat="1" ht="15" customHeight="1" x14ac:dyDescent="0.25">
      <c r="A610" s="960"/>
      <c r="B610" s="961"/>
      <c r="C610" s="974"/>
      <c r="D610" s="927"/>
      <c r="E610" s="927"/>
      <c r="F610" s="10" t="s">
        <v>3010</v>
      </c>
      <c r="G610" s="94">
        <v>1</v>
      </c>
      <c r="H610" s="927"/>
      <c r="I610" s="10" t="s">
        <v>1118</v>
      </c>
      <c r="J610" s="48"/>
      <c r="K610" s="945"/>
      <c r="L610" s="1126"/>
      <c r="M610" s="1037"/>
    </row>
    <row r="611" spans="1:13" s="8" customFormat="1" ht="15" customHeight="1" x14ac:dyDescent="0.25">
      <c r="A611" s="960"/>
      <c r="B611" s="961"/>
      <c r="C611" s="974"/>
      <c r="D611" s="927" t="s">
        <v>2956</v>
      </c>
      <c r="E611" s="927" t="s">
        <v>3007</v>
      </c>
      <c r="F611" s="10" t="s">
        <v>3031</v>
      </c>
      <c r="G611" s="94">
        <v>1</v>
      </c>
      <c r="H611" s="927" t="s">
        <v>6682</v>
      </c>
      <c r="I611" s="10" t="s">
        <v>1050</v>
      </c>
      <c r="J611" s="48"/>
      <c r="K611" s="945">
        <v>1</v>
      </c>
      <c r="L611" s="1126"/>
      <c r="M611" s="1037"/>
    </row>
    <row r="612" spans="1:13" s="8" customFormat="1" ht="15" customHeight="1" x14ac:dyDescent="0.25">
      <c r="A612" s="960"/>
      <c r="B612" s="961"/>
      <c r="C612" s="974"/>
      <c r="D612" s="927"/>
      <c r="E612" s="927"/>
      <c r="F612" s="10" t="s">
        <v>2173</v>
      </c>
      <c r="G612" s="94">
        <v>3</v>
      </c>
      <c r="H612" s="927"/>
      <c r="I612" s="10" t="s">
        <v>1954</v>
      </c>
      <c r="J612" s="48"/>
      <c r="K612" s="945"/>
      <c r="L612" s="1126"/>
      <c r="M612" s="1037"/>
    </row>
    <row r="613" spans="1:13" s="8" customFormat="1" ht="15" customHeight="1" x14ac:dyDescent="0.25">
      <c r="A613" s="960"/>
      <c r="B613" s="961"/>
      <c r="C613" s="974"/>
      <c r="D613" s="927"/>
      <c r="E613" s="927"/>
      <c r="F613" s="10" t="s">
        <v>3009</v>
      </c>
      <c r="G613" s="94">
        <v>1</v>
      </c>
      <c r="H613" s="927"/>
      <c r="I613" s="10" t="s">
        <v>1118</v>
      </c>
      <c r="J613" s="48"/>
      <c r="K613" s="945"/>
      <c r="L613" s="1126"/>
      <c r="M613" s="1037"/>
    </row>
    <row r="614" spans="1:13" s="8" customFormat="1" ht="15" customHeight="1" x14ac:dyDescent="0.25">
      <c r="A614" s="960"/>
      <c r="B614" s="961"/>
      <c r="C614" s="974"/>
      <c r="D614" s="927"/>
      <c r="E614" s="927"/>
      <c r="F614" s="10" t="s">
        <v>3010</v>
      </c>
      <c r="G614" s="94">
        <v>1</v>
      </c>
      <c r="H614" s="927"/>
      <c r="I614" s="10" t="s">
        <v>1118</v>
      </c>
      <c r="J614" s="48"/>
      <c r="K614" s="945"/>
      <c r="L614" s="1126"/>
      <c r="M614" s="1037"/>
    </row>
    <row r="615" spans="1:13" s="8" customFormat="1" ht="15" customHeight="1" x14ac:dyDescent="0.25">
      <c r="A615" s="960"/>
      <c r="B615" s="961"/>
      <c r="C615" s="974"/>
      <c r="D615" s="927"/>
      <c r="E615" s="927"/>
      <c r="F615" s="10" t="s">
        <v>2585</v>
      </c>
      <c r="G615" s="94">
        <v>1</v>
      </c>
      <c r="H615" s="927"/>
      <c r="I615" s="10" t="s">
        <v>1050</v>
      </c>
      <c r="J615" s="48"/>
      <c r="K615" s="945"/>
      <c r="L615" s="1126"/>
      <c r="M615" s="1037"/>
    </row>
    <row r="616" spans="1:13" s="8" customFormat="1" ht="15" customHeight="1" x14ac:dyDescent="0.25">
      <c r="A616" s="960"/>
      <c r="B616" s="961"/>
      <c r="C616" s="974"/>
      <c r="D616" s="927"/>
      <c r="E616" s="927"/>
      <c r="F616" s="10" t="s">
        <v>3032</v>
      </c>
      <c r="G616" s="94">
        <v>1</v>
      </c>
      <c r="H616" s="927"/>
      <c r="I616" s="10" t="s">
        <v>2587</v>
      </c>
      <c r="J616" s="48"/>
      <c r="K616" s="945"/>
      <c r="L616" s="1126"/>
      <c r="M616" s="1037"/>
    </row>
    <row r="617" spans="1:13" s="8" customFormat="1" ht="15" customHeight="1" x14ac:dyDescent="0.25">
      <c r="A617" s="960"/>
      <c r="B617" s="961"/>
      <c r="C617" s="974"/>
      <c r="D617" s="927"/>
      <c r="E617" s="927"/>
      <c r="F617" s="10" t="s">
        <v>3033</v>
      </c>
      <c r="G617" s="94">
        <v>1</v>
      </c>
      <c r="H617" s="927"/>
      <c r="I617" s="10" t="s">
        <v>2587</v>
      </c>
      <c r="J617" s="48"/>
      <c r="K617" s="945"/>
      <c r="L617" s="1126"/>
      <c r="M617" s="1037"/>
    </row>
    <row r="618" spans="1:13" s="8" customFormat="1" ht="15" customHeight="1" x14ac:dyDescent="0.25">
      <c r="A618" s="960"/>
      <c r="B618" s="961"/>
      <c r="C618" s="974"/>
      <c r="D618" s="927"/>
      <c r="E618" s="927"/>
      <c r="F618" s="10" t="s">
        <v>2242</v>
      </c>
      <c r="G618" s="94">
        <v>1</v>
      </c>
      <c r="H618" s="927"/>
      <c r="I618" s="10" t="s">
        <v>2587</v>
      </c>
      <c r="J618" s="48"/>
      <c r="K618" s="945"/>
      <c r="L618" s="1126"/>
      <c r="M618" s="1037"/>
    </row>
    <row r="619" spans="1:13" s="8" customFormat="1" ht="15" customHeight="1" x14ac:dyDescent="0.25">
      <c r="A619" s="960"/>
      <c r="B619" s="961"/>
      <c r="C619" s="974"/>
      <c r="D619" s="927"/>
      <c r="E619" s="927"/>
      <c r="F619" s="10" t="s">
        <v>2238</v>
      </c>
      <c r="G619" s="94">
        <v>3</v>
      </c>
      <c r="H619" s="927"/>
      <c r="I619" s="10" t="s">
        <v>2587</v>
      </c>
      <c r="J619" s="48"/>
      <c r="K619" s="945"/>
      <c r="L619" s="1126"/>
      <c r="M619" s="1037"/>
    </row>
    <row r="620" spans="1:13" s="8" customFormat="1" ht="15" customHeight="1" x14ac:dyDescent="0.25">
      <c r="A620" s="960"/>
      <c r="B620" s="961"/>
      <c r="C620" s="974"/>
      <c r="D620" s="927"/>
      <c r="E620" s="927"/>
      <c r="F620" s="10" t="s">
        <v>2240</v>
      </c>
      <c r="G620" s="94">
        <v>1</v>
      </c>
      <c r="H620" s="927"/>
      <c r="I620" s="10" t="s">
        <v>2587</v>
      </c>
      <c r="J620" s="48"/>
      <c r="K620" s="945"/>
      <c r="L620" s="1126"/>
      <c r="M620" s="1037"/>
    </row>
    <row r="621" spans="1:13" s="8" customFormat="1" ht="15" customHeight="1" x14ac:dyDescent="0.25">
      <c r="A621" s="960"/>
      <c r="B621" s="961"/>
      <c r="C621" s="974"/>
      <c r="D621" s="927"/>
      <c r="E621" s="927"/>
      <c r="F621" s="10" t="s">
        <v>2243</v>
      </c>
      <c r="G621" s="94">
        <v>1</v>
      </c>
      <c r="H621" s="927"/>
      <c r="I621" s="10" t="s">
        <v>2587</v>
      </c>
      <c r="J621" s="48"/>
      <c r="K621" s="945"/>
      <c r="L621" s="1126"/>
      <c r="M621" s="1037"/>
    </row>
    <row r="622" spans="1:13" s="8" customFormat="1" ht="15" customHeight="1" x14ac:dyDescent="0.25">
      <c r="A622" s="960"/>
      <c r="B622" s="961"/>
      <c r="C622" s="974"/>
      <c r="D622" s="949" t="s">
        <v>2956</v>
      </c>
      <c r="E622" s="949" t="s">
        <v>5827</v>
      </c>
      <c r="F622" s="10" t="s">
        <v>5590</v>
      </c>
      <c r="G622" s="130">
        <v>1</v>
      </c>
      <c r="H622" s="949" t="s">
        <v>6682</v>
      </c>
      <c r="I622" s="10"/>
      <c r="J622" s="48"/>
      <c r="K622" s="939">
        <v>1</v>
      </c>
      <c r="L622" s="1126"/>
      <c r="M622" s="1037"/>
    </row>
    <row r="623" spans="1:13" s="8" customFormat="1" ht="15" customHeight="1" x14ac:dyDescent="0.25">
      <c r="A623" s="960"/>
      <c r="B623" s="961"/>
      <c r="C623" s="974"/>
      <c r="D623" s="960"/>
      <c r="E623" s="960"/>
      <c r="F623" s="10" t="s">
        <v>5591</v>
      </c>
      <c r="G623" s="130">
        <v>2</v>
      </c>
      <c r="H623" s="960"/>
      <c r="I623" s="10" t="s">
        <v>46</v>
      </c>
      <c r="J623" s="48"/>
      <c r="K623" s="976"/>
      <c r="L623" s="1126"/>
      <c r="M623" s="1037"/>
    </row>
    <row r="624" spans="1:13" s="8" customFormat="1" ht="15" customHeight="1" x14ac:dyDescent="0.25">
      <c r="A624" s="960"/>
      <c r="B624" s="961"/>
      <c r="C624" s="974"/>
      <c r="D624" s="960"/>
      <c r="E624" s="960"/>
      <c r="F624" s="10" t="s">
        <v>5592</v>
      </c>
      <c r="G624" s="130">
        <v>2</v>
      </c>
      <c r="H624" s="960"/>
      <c r="I624" s="10" t="s">
        <v>46</v>
      </c>
      <c r="J624" s="48"/>
      <c r="K624" s="976"/>
      <c r="L624" s="1126"/>
      <c r="M624" s="1037"/>
    </row>
    <row r="625" spans="1:13" s="8" customFormat="1" ht="15" customHeight="1" x14ac:dyDescent="0.25">
      <c r="A625" s="960"/>
      <c r="B625" s="961"/>
      <c r="C625" s="974"/>
      <c r="D625" s="960"/>
      <c r="E625" s="960"/>
      <c r="F625" s="10" t="s">
        <v>5593</v>
      </c>
      <c r="G625" s="130">
        <v>1</v>
      </c>
      <c r="H625" s="960"/>
      <c r="I625" s="10" t="s">
        <v>46</v>
      </c>
      <c r="J625" s="48"/>
      <c r="K625" s="976"/>
      <c r="L625" s="1126"/>
      <c r="M625" s="1037"/>
    </row>
    <row r="626" spans="1:13" s="8" customFormat="1" ht="22.5" x14ac:dyDescent="0.25">
      <c r="A626" s="960"/>
      <c r="B626" s="961"/>
      <c r="C626" s="974"/>
      <c r="D626" s="960"/>
      <c r="E626" s="960"/>
      <c r="F626" s="10" t="s">
        <v>5594</v>
      </c>
      <c r="G626" s="130">
        <v>1</v>
      </c>
      <c r="H626" s="960"/>
      <c r="I626" s="10" t="s">
        <v>46</v>
      </c>
      <c r="J626" s="48"/>
      <c r="K626" s="976"/>
      <c r="L626" s="1126"/>
      <c r="M626" s="1037"/>
    </row>
    <row r="627" spans="1:13" s="8" customFormat="1" ht="15" customHeight="1" x14ac:dyDescent="0.25">
      <c r="A627" s="960"/>
      <c r="B627" s="961"/>
      <c r="C627" s="974"/>
      <c r="D627" s="960"/>
      <c r="E627" s="960"/>
      <c r="F627" s="10" t="s">
        <v>5595</v>
      </c>
      <c r="G627" s="130">
        <v>1</v>
      </c>
      <c r="H627" s="960"/>
      <c r="I627" s="10" t="s">
        <v>46</v>
      </c>
      <c r="J627" s="48"/>
      <c r="K627" s="976"/>
      <c r="L627" s="1126"/>
      <c r="M627" s="1037"/>
    </row>
    <row r="628" spans="1:13" s="8" customFormat="1" ht="15" customHeight="1" x14ac:dyDescent="0.25">
      <c r="A628" s="960"/>
      <c r="B628" s="961"/>
      <c r="C628" s="974"/>
      <c r="D628" s="960"/>
      <c r="E628" s="960"/>
      <c r="F628" s="10" t="s">
        <v>5596</v>
      </c>
      <c r="G628" s="130">
        <v>1</v>
      </c>
      <c r="H628" s="960"/>
      <c r="I628" s="10" t="s">
        <v>46</v>
      </c>
      <c r="J628" s="48"/>
      <c r="K628" s="976"/>
      <c r="L628" s="1126"/>
      <c r="M628" s="1037"/>
    </row>
    <row r="629" spans="1:13" s="8" customFormat="1" ht="15" customHeight="1" x14ac:dyDescent="0.25">
      <c r="A629" s="960"/>
      <c r="B629" s="961"/>
      <c r="C629" s="974"/>
      <c r="D629" s="960"/>
      <c r="E629" s="960"/>
      <c r="F629" s="10" t="s">
        <v>2926</v>
      </c>
      <c r="G629" s="130">
        <v>1</v>
      </c>
      <c r="H629" s="960"/>
      <c r="I629" s="10" t="s">
        <v>46</v>
      </c>
      <c r="J629" s="48"/>
      <c r="K629" s="976"/>
      <c r="L629" s="1126"/>
      <c r="M629" s="1037"/>
    </row>
    <row r="630" spans="1:13" s="8" customFormat="1" ht="15" customHeight="1" x14ac:dyDescent="0.25">
      <c r="A630" s="960"/>
      <c r="B630" s="961"/>
      <c r="C630" s="974"/>
      <c r="D630" s="960"/>
      <c r="E630" s="960"/>
      <c r="F630" s="10" t="s">
        <v>5597</v>
      </c>
      <c r="G630" s="130">
        <v>1</v>
      </c>
      <c r="H630" s="960"/>
      <c r="I630" s="10" t="s">
        <v>46</v>
      </c>
      <c r="J630" s="48"/>
      <c r="K630" s="976"/>
      <c r="L630" s="1126"/>
      <c r="M630" s="1037"/>
    </row>
    <row r="631" spans="1:13" s="8" customFormat="1" ht="15" customHeight="1" x14ac:dyDescent="0.25">
      <c r="A631" s="960"/>
      <c r="B631" s="961"/>
      <c r="C631" s="974"/>
      <c r="D631" s="960"/>
      <c r="E631" s="960"/>
      <c r="F631" s="10" t="s">
        <v>5598</v>
      </c>
      <c r="G631" s="130">
        <v>1</v>
      </c>
      <c r="H631" s="960"/>
      <c r="I631" s="10" t="s">
        <v>46</v>
      </c>
      <c r="J631" s="48"/>
      <c r="K631" s="976"/>
      <c r="L631" s="1126"/>
      <c r="M631" s="1037"/>
    </row>
    <row r="632" spans="1:13" s="8" customFormat="1" ht="15" customHeight="1" x14ac:dyDescent="0.25">
      <c r="A632" s="960"/>
      <c r="B632" s="961"/>
      <c r="C632" s="974"/>
      <c r="D632" s="960"/>
      <c r="E632" s="960"/>
      <c r="F632" s="10" t="s">
        <v>5599</v>
      </c>
      <c r="G632" s="130">
        <v>1</v>
      </c>
      <c r="H632" s="960"/>
      <c r="I632" s="10" t="s">
        <v>46</v>
      </c>
      <c r="J632" s="48"/>
      <c r="K632" s="976"/>
      <c r="L632" s="1126"/>
      <c r="M632" s="1037"/>
    </row>
    <row r="633" spans="1:13" s="8" customFormat="1" ht="15" customHeight="1" x14ac:dyDescent="0.25">
      <c r="A633" s="950"/>
      <c r="B633" s="952"/>
      <c r="C633" s="975"/>
      <c r="D633" s="950"/>
      <c r="E633" s="950"/>
      <c r="F633" s="10" t="s">
        <v>5600</v>
      </c>
      <c r="G633" s="130">
        <v>1</v>
      </c>
      <c r="H633" s="950"/>
      <c r="I633" s="10" t="s">
        <v>46</v>
      </c>
      <c r="J633" s="48"/>
      <c r="K633" s="940"/>
      <c r="L633" s="1127"/>
      <c r="M633" s="1038"/>
    </row>
    <row r="634" spans="1:13" s="8" customFormat="1" ht="22.5" x14ac:dyDescent="0.25">
      <c r="A634" s="444" t="s">
        <v>6648</v>
      </c>
      <c r="B634" s="165" t="s">
        <v>163</v>
      </c>
      <c r="C634" s="320" t="s">
        <v>5827</v>
      </c>
      <c r="D634" s="167" t="s">
        <v>6645</v>
      </c>
      <c r="E634" s="167" t="s">
        <v>5827</v>
      </c>
      <c r="F634" s="48" t="s">
        <v>6645</v>
      </c>
      <c r="G634" s="167">
        <v>1</v>
      </c>
      <c r="H634" s="365" t="s">
        <v>6682</v>
      </c>
      <c r="I634" s="32"/>
      <c r="J634" s="51"/>
      <c r="K634" s="169">
        <v>2</v>
      </c>
      <c r="L634" s="850"/>
      <c r="M634" s="850"/>
    </row>
    <row r="635" spans="1:13" ht="11.25" x14ac:dyDescent="0.25">
      <c r="A635" s="949" t="s">
        <v>7588</v>
      </c>
      <c r="B635" s="970" t="s">
        <v>2955</v>
      </c>
      <c r="C635" s="962" t="s">
        <v>5831</v>
      </c>
      <c r="D635" s="927" t="s">
        <v>2956</v>
      </c>
      <c r="E635" s="927" t="s">
        <v>4473</v>
      </c>
      <c r="F635" s="20" t="s">
        <v>4815</v>
      </c>
      <c r="G635" s="83">
        <v>1</v>
      </c>
      <c r="H635" s="927" t="s">
        <v>6682</v>
      </c>
      <c r="I635" s="27" t="s">
        <v>1050</v>
      </c>
      <c r="J635" s="17"/>
      <c r="K635" s="1057">
        <v>1</v>
      </c>
      <c r="L635" s="1125"/>
      <c r="M635" s="1128"/>
    </row>
    <row r="636" spans="1:13" ht="15" customHeight="1" x14ac:dyDescent="0.25">
      <c r="A636" s="960"/>
      <c r="B636" s="972"/>
      <c r="C636" s="963"/>
      <c r="D636" s="927"/>
      <c r="E636" s="927"/>
      <c r="F636" s="20" t="s">
        <v>2960</v>
      </c>
      <c r="G636" s="83">
        <v>11</v>
      </c>
      <c r="H636" s="927"/>
      <c r="I636" s="27" t="s">
        <v>1118</v>
      </c>
      <c r="J636" s="17"/>
      <c r="K636" s="1057"/>
      <c r="L636" s="1126"/>
      <c r="M636" s="1037"/>
    </row>
    <row r="637" spans="1:13" ht="15" customHeight="1" x14ac:dyDescent="0.25">
      <c r="A637" s="960"/>
      <c r="B637" s="972"/>
      <c r="C637" s="963"/>
      <c r="D637" s="927"/>
      <c r="E637" s="927"/>
      <c r="F637" s="20" t="s">
        <v>2958</v>
      </c>
      <c r="G637" s="83">
        <v>2</v>
      </c>
      <c r="H637" s="927"/>
      <c r="I637" s="27" t="s">
        <v>1118</v>
      </c>
      <c r="J637" s="17"/>
      <c r="K637" s="1057"/>
      <c r="L637" s="1126"/>
      <c r="M637" s="1037"/>
    </row>
    <row r="638" spans="1:13" ht="15" customHeight="1" x14ac:dyDescent="0.25">
      <c r="A638" s="960"/>
      <c r="B638" s="972"/>
      <c r="C638" s="963"/>
      <c r="D638" s="927"/>
      <c r="E638" s="927"/>
      <c r="F638" s="20" t="s">
        <v>2958</v>
      </c>
      <c r="G638" s="83">
        <v>7</v>
      </c>
      <c r="H638" s="927"/>
      <c r="I638" s="27" t="s">
        <v>1118</v>
      </c>
      <c r="J638" s="17"/>
      <c r="K638" s="1057"/>
      <c r="L638" s="1126"/>
      <c r="M638" s="1037"/>
    </row>
    <row r="639" spans="1:13" ht="15" customHeight="1" x14ac:dyDescent="0.25">
      <c r="A639" s="960"/>
      <c r="B639" s="972"/>
      <c r="C639" s="963"/>
      <c r="D639" s="927"/>
      <c r="E639" s="927"/>
      <c r="F639" s="20" t="s">
        <v>2959</v>
      </c>
      <c r="G639" s="83">
        <v>3</v>
      </c>
      <c r="H639" s="927"/>
      <c r="I639" s="27" t="s">
        <v>1118</v>
      </c>
      <c r="J639" s="17"/>
      <c r="K639" s="1057"/>
      <c r="L639" s="1126"/>
      <c r="M639" s="1037"/>
    </row>
    <row r="640" spans="1:13" ht="15" customHeight="1" x14ac:dyDescent="0.25">
      <c r="A640" s="960"/>
      <c r="B640" s="972"/>
      <c r="C640" s="963"/>
      <c r="D640" s="927"/>
      <c r="E640" s="927"/>
      <c r="F640" s="20" t="s">
        <v>2961</v>
      </c>
      <c r="G640" s="83">
        <v>3</v>
      </c>
      <c r="H640" s="927"/>
      <c r="I640" s="27" t="s">
        <v>1118</v>
      </c>
      <c r="J640" s="17"/>
      <c r="K640" s="1057"/>
      <c r="L640" s="1126"/>
      <c r="M640" s="1037"/>
    </row>
    <row r="641" spans="1:13" ht="15" customHeight="1" x14ac:dyDescent="0.25">
      <c r="A641" s="960"/>
      <c r="B641" s="972"/>
      <c r="C641" s="963"/>
      <c r="D641" s="927" t="s">
        <v>2956</v>
      </c>
      <c r="E641" s="927" t="s">
        <v>4473</v>
      </c>
      <c r="F641" s="20" t="s">
        <v>4816</v>
      </c>
      <c r="G641" s="83">
        <v>1</v>
      </c>
      <c r="H641" s="927" t="s">
        <v>6682</v>
      </c>
      <c r="I641" s="27" t="s">
        <v>1050</v>
      </c>
      <c r="J641" s="17"/>
      <c r="K641" s="1057">
        <v>1</v>
      </c>
      <c r="L641" s="1126"/>
      <c r="M641" s="1037"/>
    </row>
    <row r="642" spans="1:13" ht="15" customHeight="1" x14ac:dyDescent="0.25">
      <c r="A642" s="960"/>
      <c r="B642" s="972"/>
      <c r="C642" s="963"/>
      <c r="D642" s="927"/>
      <c r="E642" s="927"/>
      <c r="F642" s="20" t="s">
        <v>2960</v>
      </c>
      <c r="G642" s="83">
        <v>5</v>
      </c>
      <c r="H642" s="927"/>
      <c r="I642" s="27" t="s">
        <v>1118</v>
      </c>
      <c r="J642" s="17"/>
      <c r="K642" s="1057"/>
      <c r="L642" s="1126"/>
      <c r="M642" s="1037"/>
    </row>
    <row r="643" spans="1:13" ht="15" customHeight="1" x14ac:dyDescent="0.25">
      <c r="A643" s="960"/>
      <c r="B643" s="972"/>
      <c r="C643" s="963"/>
      <c r="D643" s="927"/>
      <c r="E643" s="927"/>
      <c r="F643" s="20" t="s">
        <v>2958</v>
      </c>
      <c r="G643" s="83">
        <v>3</v>
      </c>
      <c r="H643" s="927"/>
      <c r="I643" s="27" t="s">
        <v>1118</v>
      </c>
      <c r="J643" s="17"/>
      <c r="K643" s="1057"/>
      <c r="L643" s="1126"/>
      <c r="M643" s="1037"/>
    </row>
    <row r="644" spans="1:13" ht="15" customHeight="1" x14ac:dyDescent="0.25">
      <c r="A644" s="960"/>
      <c r="B644" s="972"/>
      <c r="C644" s="963"/>
      <c r="D644" s="927"/>
      <c r="E644" s="927"/>
      <c r="F644" s="20" t="s">
        <v>2958</v>
      </c>
      <c r="G644" s="83">
        <v>8</v>
      </c>
      <c r="H644" s="927"/>
      <c r="I644" s="27" t="s">
        <v>1118</v>
      </c>
      <c r="J644" s="17"/>
      <c r="K644" s="1057"/>
      <c r="L644" s="1126"/>
      <c r="M644" s="1037"/>
    </row>
    <row r="645" spans="1:13" ht="15" customHeight="1" x14ac:dyDescent="0.25">
      <c r="A645" s="960"/>
      <c r="B645" s="972"/>
      <c r="C645" s="963"/>
      <c r="D645" s="927"/>
      <c r="E645" s="927"/>
      <c r="F645" s="20" t="s">
        <v>2959</v>
      </c>
      <c r="G645" s="83">
        <v>6</v>
      </c>
      <c r="H645" s="927"/>
      <c r="I645" s="27" t="s">
        <v>1118</v>
      </c>
      <c r="J645" s="17"/>
      <c r="K645" s="1057"/>
      <c r="L645" s="1126"/>
      <c r="M645" s="1037"/>
    </row>
    <row r="646" spans="1:13" ht="15" customHeight="1" x14ac:dyDescent="0.25">
      <c r="A646" s="960"/>
      <c r="B646" s="972"/>
      <c r="C646" s="963"/>
      <c r="D646" s="927"/>
      <c r="E646" s="927"/>
      <c r="F646" s="20" t="s">
        <v>2961</v>
      </c>
      <c r="G646" s="83">
        <v>1</v>
      </c>
      <c r="H646" s="927"/>
      <c r="I646" s="27" t="s">
        <v>1118</v>
      </c>
      <c r="J646" s="17"/>
      <c r="K646" s="1057"/>
      <c r="L646" s="1126"/>
      <c r="M646" s="1037"/>
    </row>
    <row r="647" spans="1:13" ht="15" customHeight="1" x14ac:dyDescent="0.25">
      <c r="A647" s="960"/>
      <c r="B647" s="972"/>
      <c r="C647" s="963"/>
      <c r="D647" s="927" t="s">
        <v>2956</v>
      </c>
      <c r="E647" s="927" t="s">
        <v>4473</v>
      </c>
      <c r="F647" s="20" t="s">
        <v>4817</v>
      </c>
      <c r="G647" s="83">
        <v>1</v>
      </c>
      <c r="H647" s="927" t="s">
        <v>6682</v>
      </c>
      <c r="I647" s="27" t="s">
        <v>1050</v>
      </c>
      <c r="J647" s="17"/>
      <c r="K647" s="1057">
        <v>1</v>
      </c>
      <c r="L647" s="1126"/>
      <c r="M647" s="1037"/>
    </row>
    <row r="648" spans="1:13" ht="15" customHeight="1" x14ac:dyDescent="0.25">
      <c r="A648" s="960"/>
      <c r="B648" s="972"/>
      <c r="C648" s="963"/>
      <c r="D648" s="927"/>
      <c r="E648" s="927"/>
      <c r="F648" s="20" t="s">
        <v>2960</v>
      </c>
      <c r="G648" s="83">
        <v>14</v>
      </c>
      <c r="H648" s="927"/>
      <c r="I648" s="27" t="s">
        <v>1118</v>
      </c>
      <c r="J648" s="17"/>
      <c r="K648" s="1057"/>
      <c r="L648" s="1126"/>
      <c r="M648" s="1037"/>
    </row>
    <row r="649" spans="1:13" ht="15" customHeight="1" x14ac:dyDescent="0.25">
      <c r="A649" s="960"/>
      <c r="B649" s="972"/>
      <c r="C649" s="963"/>
      <c r="D649" s="927"/>
      <c r="E649" s="927"/>
      <c r="F649" s="22" t="s">
        <v>2958</v>
      </c>
      <c r="G649" s="28">
        <v>2</v>
      </c>
      <c r="H649" s="927"/>
      <c r="I649" s="27" t="s">
        <v>1118</v>
      </c>
      <c r="J649" s="17"/>
      <c r="K649" s="1057"/>
      <c r="L649" s="1126"/>
      <c r="M649" s="1037"/>
    </row>
    <row r="650" spans="1:13" ht="15" customHeight="1" x14ac:dyDescent="0.25">
      <c r="A650" s="960"/>
      <c r="B650" s="972"/>
      <c r="C650" s="963"/>
      <c r="D650" s="927"/>
      <c r="E650" s="927"/>
      <c r="F650" s="22" t="s">
        <v>2958</v>
      </c>
      <c r="G650" s="28">
        <v>6</v>
      </c>
      <c r="H650" s="927"/>
      <c r="I650" s="27" t="s">
        <v>1118</v>
      </c>
      <c r="J650" s="17"/>
      <c r="K650" s="1057"/>
      <c r="L650" s="1126"/>
      <c r="M650" s="1037"/>
    </row>
    <row r="651" spans="1:13" ht="15" customHeight="1" x14ac:dyDescent="0.25">
      <c r="A651" s="960"/>
      <c r="B651" s="972"/>
      <c r="C651" s="963"/>
      <c r="D651" s="927"/>
      <c r="E651" s="927"/>
      <c r="F651" s="22" t="s">
        <v>2959</v>
      </c>
      <c r="G651" s="28">
        <v>3</v>
      </c>
      <c r="H651" s="927"/>
      <c r="I651" s="27" t="s">
        <v>1118</v>
      </c>
      <c r="J651" s="17"/>
      <c r="K651" s="1057"/>
      <c r="L651" s="1126"/>
      <c r="M651" s="1037"/>
    </row>
    <row r="652" spans="1:13" ht="15" customHeight="1" x14ac:dyDescent="0.25">
      <c r="A652" s="960"/>
      <c r="B652" s="972"/>
      <c r="C652" s="963"/>
      <c r="D652" s="927"/>
      <c r="E652" s="927"/>
      <c r="F652" s="22" t="s">
        <v>2961</v>
      </c>
      <c r="G652" s="28">
        <v>3</v>
      </c>
      <c r="H652" s="927"/>
      <c r="I652" s="27" t="s">
        <v>1118</v>
      </c>
      <c r="J652" s="59"/>
      <c r="K652" s="1057"/>
      <c r="L652" s="1126"/>
      <c r="M652" s="1037"/>
    </row>
    <row r="653" spans="1:13" ht="15" customHeight="1" x14ac:dyDescent="0.25">
      <c r="A653" s="960"/>
      <c r="B653" s="972"/>
      <c r="C653" s="963"/>
      <c r="D653" s="927" t="s">
        <v>2956</v>
      </c>
      <c r="E653" s="927" t="s">
        <v>4643</v>
      </c>
      <c r="F653" s="22" t="s">
        <v>4818</v>
      </c>
      <c r="G653" s="28">
        <v>1</v>
      </c>
      <c r="H653" s="927" t="s">
        <v>6682</v>
      </c>
      <c r="I653" s="27" t="s">
        <v>1050</v>
      </c>
      <c r="J653" s="17"/>
      <c r="K653" s="1057">
        <v>1</v>
      </c>
      <c r="L653" s="1126"/>
      <c r="M653" s="1037"/>
    </row>
    <row r="654" spans="1:13" ht="15" customHeight="1" x14ac:dyDescent="0.25">
      <c r="A654" s="960"/>
      <c r="B654" s="972"/>
      <c r="C654" s="963"/>
      <c r="D654" s="927"/>
      <c r="E654" s="927"/>
      <c r="F654" s="22" t="s">
        <v>2960</v>
      </c>
      <c r="G654" s="28">
        <v>10</v>
      </c>
      <c r="H654" s="927"/>
      <c r="I654" s="27" t="s">
        <v>1118</v>
      </c>
      <c r="J654" s="17"/>
      <c r="K654" s="1057"/>
      <c r="L654" s="1126"/>
      <c r="M654" s="1037"/>
    </row>
    <row r="655" spans="1:13" ht="15" customHeight="1" x14ac:dyDescent="0.25">
      <c r="A655" s="960"/>
      <c r="B655" s="972"/>
      <c r="C655" s="963"/>
      <c r="D655" s="927"/>
      <c r="E655" s="927"/>
      <c r="F655" s="22" t="s">
        <v>2958</v>
      </c>
      <c r="G655" s="28">
        <v>2</v>
      </c>
      <c r="H655" s="927"/>
      <c r="I655" s="27" t="s">
        <v>1118</v>
      </c>
      <c r="J655" s="17"/>
      <c r="K655" s="1057"/>
      <c r="L655" s="1126"/>
      <c r="M655" s="1037"/>
    </row>
    <row r="656" spans="1:13" ht="15" customHeight="1" x14ac:dyDescent="0.25">
      <c r="A656" s="960"/>
      <c r="B656" s="972"/>
      <c r="C656" s="963"/>
      <c r="D656" s="927"/>
      <c r="E656" s="927"/>
      <c r="F656" s="22" t="s">
        <v>2958</v>
      </c>
      <c r="G656" s="28">
        <v>9</v>
      </c>
      <c r="H656" s="927"/>
      <c r="I656" s="27" t="s">
        <v>1118</v>
      </c>
      <c r="J656" s="17"/>
      <c r="K656" s="1057"/>
      <c r="L656" s="1126"/>
      <c r="M656" s="1037"/>
    </row>
    <row r="657" spans="1:13" ht="15" customHeight="1" x14ac:dyDescent="0.25">
      <c r="A657" s="960"/>
      <c r="B657" s="972"/>
      <c r="C657" s="963"/>
      <c r="D657" s="927"/>
      <c r="E657" s="927"/>
      <c r="F657" s="22" t="s">
        <v>2959</v>
      </c>
      <c r="G657" s="28">
        <v>3</v>
      </c>
      <c r="H657" s="927"/>
      <c r="I657" s="27" t="s">
        <v>1118</v>
      </c>
      <c r="J657" s="17"/>
      <c r="K657" s="1057"/>
      <c r="L657" s="1126"/>
      <c r="M657" s="1037"/>
    </row>
    <row r="658" spans="1:13" ht="15" customHeight="1" x14ac:dyDescent="0.25">
      <c r="A658" s="960"/>
      <c r="B658" s="972"/>
      <c r="C658" s="963"/>
      <c r="D658" s="927"/>
      <c r="E658" s="927"/>
      <c r="F658" s="20" t="s">
        <v>2961</v>
      </c>
      <c r="G658" s="83">
        <v>2</v>
      </c>
      <c r="H658" s="927"/>
      <c r="I658" s="27" t="s">
        <v>1118</v>
      </c>
      <c r="J658" s="17"/>
      <c r="K658" s="1057"/>
      <c r="L658" s="1126"/>
      <c r="M658" s="1037"/>
    </row>
    <row r="659" spans="1:13" ht="15" customHeight="1" x14ac:dyDescent="0.25">
      <c r="A659" s="960"/>
      <c r="B659" s="972"/>
      <c r="C659" s="963"/>
      <c r="D659" s="927" t="s">
        <v>2956</v>
      </c>
      <c r="E659" s="927" t="s">
        <v>4537</v>
      </c>
      <c r="F659" s="20" t="s">
        <v>4805</v>
      </c>
      <c r="G659" s="83">
        <v>1</v>
      </c>
      <c r="H659" s="927" t="s">
        <v>6682</v>
      </c>
      <c r="I659" s="27" t="s">
        <v>1050</v>
      </c>
      <c r="J659" s="17"/>
      <c r="K659" s="1057">
        <v>1</v>
      </c>
      <c r="L659" s="1126"/>
      <c r="M659" s="1037"/>
    </row>
    <row r="660" spans="1:13" ht="15" customHeight="1" x14ac:dyDescent="0.25">
      <c r="A660" s="960"/>
      <c r="B660" s="972"/>
      <c r="C660" s="963"/>
      <c r="D660" s="927"/>
      <c r="E660" s="927"/>
      <c r="F660" s="20" t="s">
        <v>2185</v>
      </c>
      <c r="G660" s="83">
        <v>2</v>
      </c>
      <c r="H660" s="927"/>
      <c r="I660" s="27" t="s">
        <v>2182</v>
      </c>
      <c r="J660" s="17" t="s">
        <v>2186</v>
      </c>
      <c r="K660" s="1057"/>
      <c r="L660" s="1126"/>
      <c r="M660" s="1037"/>
    </row>
    <row r="661" spans="1:13" ht="15" customHeight="1" x14ac:dyDescent="0.25">
      <c r="A661" s="960"/>
      <c r="B661" s="972"/>
      <c r="C661" s="963"/>
      <c r="D661" s="927"/>
      <c r="E661" s="927"/>
      <c r="F661" s="20" t="s">
        <v>2998</v>
      </c>
      <c r="G661" s="83">
        <v>1</v>
      </c>
      <c r="H661" s="927"/>
      <c r="I661" s="27" t="s">
        <v>1118</v>
      </c>
      <c r="J661" s="17"/>
      <c r="K661" s="1057"/>
      <c r="L661" s="1126"/>
      <c r="M661" s="1037"/>
    </row>
    <row r="662" spans="1:13" ht="15" customHeight="1" x14ac:dyDescent="0.25">
      <c r="A662" s="960"/>
      <c r="B662" s="972"/>
      <c r="C662" s="963"/>
      <c r="D662" s="927"/>
      <c r="E662" s="927"/>
      <c r="F662" s="20" t="s">
        <v>2228</v>
      </c>
      <c r="G662" s="83">
        <v>1</v>
      </c>
      <c r="H662" s="927"/>
      <c r="I662" s="27" t="s">
        <v>1118</v>
      </c>
      <c r="J662" s="17"/>
      <c r="K662" s="1057"/>
      <c r="L662" s="1126"/>
      <c r="M662" s="1037"/>
    </row>
    <row r="663" spans="1:13" ht="15" customHeight="1" x14ac:dyDescent="0.25">
      <c r="A663" s="960"/>
      <c r="B663" s="972"/>
      <c r="C663" s="963"/>
      <c r="D663" s="927"/>
      <c r="E663" s="927"/>
      <c r="F663" s="20" t="s">
        <v>2242</v>
      </c>
      <c r="G663" s="83">
        <v>3</v>
      </c>
      <c r="H663" s="927"/>
      <c r="I663" s="27" t="s">
        <v>1118</v>
      </c>
      <c r="J663" s="17" t="s">
        <v>2191</v>
      </c>
      <c r="K663" s="1057"/>
      <c r="L663" s="1126"/>
      <c r="M663" s="1037"/>
    </row>
    <row r="664" spans="1:13" ht="15" customHeight="1" x14ac:dyDescent="0.25">
      <c r="A664" s="960"/>
      <c r="B664" s="972"/>
      <c r="C664" s="963"/>
      <c r="D664" s="927"/>
      <c r="E664" s="927"/>
      <c r="F664" s="20" t="s">
        <v>2238</v>
      </c>
      <c r="G664" s="83">
        <v>1</v>
      </c>
      <c r="H664" s="927"/>
      <c r="I664" s="27" t="s">
        <v>1118</v>
      </c>
      <c r="J664" s="17" t="s">
        <v>2239</v>
      </c>
      <c r="K664" s="1057"/>
      <c r="L664" s="1126"/>
      <c r="M664" s="1037"/>
    </row>
    <row r="665" spans="1:13" ht="15" customHeight="1" x14ac:dyDescent="0.25">
      <c r="A665" s="960"/>
      <c r="B665" s="972"/>
      <c r="C665" s="963"/>
      <c r="D665" s="927"/>
      <c r="E665" s="927"/>
      <c r="F665" s="20" t="s">
        <v>2243</v>
      </c>
      <c r="G665" s="83">
        <v>3</v>
      </c>
      <c r="H665" s="927"/>
      <c r="I665" s="27" t="s">
        <v>1118</v>
      </c>
      <c r="J665" s="17" t="s">
        <v>2241</v>
      </c>
      <c r="K665" s="1057"/>
      <c r="L665" s="1126"/>
      <c r="M665" s="1037"/>
    </row>
    <row r="666" spans="1:13" ht="15" customHeight="1" x14ac:dyDescent="0.25">
      <c r="A666" s="960"/>
      <c r="B666" s="972"/>
      <c r="C666" s="963"/>
      <c r="D666" s="927"/>
      <c r="E666" s="927"/>
      <c r="F666" s="20" t="s">
        <v>2244</v>
      </c>
      <c r="G666" s="83">
        <v>1</v>
      </c>
      <c r="H666" s="927"/>
      <c r="I666" s="27" t="s">
        <v>1118</v>
      </c>
      <c r="J666" s="17"/>
      <c r="K666" s="1057"/>
      <c r="L666" s="1126"/>
      <c r="M666" s="1037"/>
    </row>
    <row r="667" spans="1:13" ht="15" customHeight="1" x14ac:dyDescent="0.25">
      <c r="A667" s="960"/>
      <c r="B667" s="972"/>
      <c r="C667" s="963"/>
      <c r="D667" s="927" t="s">
        <v>2956</v>
      </c>
      <c r="E667" s="927" t="s">
        <v>4601</v>
      </c>
      <c r="F667" s="20" t="s">
        <v>4806</v>
      </c>
      <c r="G667" s="83">
        <v>1</v>
      </c>
      <c r="H667" s="927" t="s">
        <v>6682</v>
      </c>
      <c r="I667" s="27" t="s">
        <v>1050</v>
      </c>
      <c r="J667" s="17"/>
      <c r="K667" s="1057">
        <v>1</v>
      </c>
      <c r="L667" s="1126"/>
      <c r="M667" s="1037"/>
    </row>
    <row r="668" spans="1:13" ht="15" customHeight="1" x14ac:dyDescent="0.25">
      <c r="A668" s="960"/>
      <c r="B668" s="972"/>
      <c r="C668" s="963"/>
      <c r="D668" s="927"/>
      <c r="E668" s="927"/>
      <c r="F668" s="20" t="s">
        <v>2181</v>
      </c>
      <c r="G668" s="83">
        <v>3</v>
      </c>
      <c r="H668" s="927"/>
      <c r="I668" s="27" t="s">
        <v>2182</v>
      </c>
      <c r="J668" s="17" t="s">
        <v>2183</v>
      </c>
      <c r="K668" s="1057"/>
      <c r="L668" s="1126"/>
      <c r="M668" s="1037"/>
    </row>
    <row r="669" spans="1:13" ht="15" customHeight="1" x14ac:dyDescent="0.25">
      <c r="A669" s="960"/>
      <c r="B669" s="972"/>
      <c r="C669" s="963"/>
      <c r="D669" s="927" t="s">
        <v>2956</v>
      </c>
      <c r="E669" s="927" t="s">
        <v>4601</v>
      </c>
      <c r="F669" s="20" t="s">
        <v>4807</v>
      </c>
      <c r="G669" s="83">
        <v>1</v>
      </c>
      <c r="H669" s="927" t="s">
        <v>6682</v>
      </c>
      <c r="I669" s="27" t="s">
        <v>1050</v>
      </c>
      <c r="J669" s="17"/>
      <c r="K669" s="1057">
        <v>1</v>
      </c>
      <c r="L669" s="1126"/>
      <c r="M669" s="1037"/>
    </row>
    <row r="670" spans="1:13" ht="15" customHeight="1" x14ac:dyDescent="0.25">
      <c r="A670" s="960"/>
      <c r="B670" s="972"/>
      <c r="C670" s="963"/>
      <c r="D670" s="927"/>
      <c r="E670" s="927"/>
      <c r="F670" s="22" t="s">
        <v>2181</v>
      </c>
      <c r="G670" s="28">
        <v>1</v>
      </c>
      <c r="H670" s="927"/>
      <c r="I670" s="27" t="s">
        <v>2182</v>
      </c>
      <c r="J670" s="17" t="s">
        <v>2183</v>
      </c>
      <c r="K670" s="1057"/>
      <c r="L670" s="1126"/>
      <c r="M670" s="1037"/>
    </row>
    <row r="671" spans="1:13" ht="15" customHeight="1" x14ac:dyDescent="0.25">
      <c r="A671" s="960"/>
      <c r="B671" s="972"/>
      <c r="C671" s="963"/>
      <c r="D671" s="927"/>
      <c r="E671" s="927"/>
      <c r="F671" s="22" t="s">
        <v>2185</v>
      </c>
      <c r="G671" s="28">
        <v>5</v>
      </c>
      <c r="H671" s="927"/>
      <c r="I671" s="27" t="s">
        <v>2182</v>
      </c>
      <c r="J671" s="17" t="s">
        <v>2186</v>
      </c>
      <c r="K671" s="1057"/>
      <c r="L671" s="1126"/>
      <c r="M671" s="1037"/>
    </row>
    <row r="672" spans="1:13" ht="15" customHeight="1" x14ac:dyDescent="0.25">
      <c r="A672" s="960"/>
      <c r="B672" s="972"/>
      <c r="C672" s="963"/>
      <c r="D672" s="927"/>
      <c r="E672" s="927"/>
      <c r="F672" s="22" t="s">
        <v>2998</v>
      </c>
      <c r="G672" s="28">
        <v>1</v>
      </c>
      <c r="H672" s="927"/>
      <c r="I672" s="27" t="s">
        <v>1118</v>
      </c>
      <c r="J672" s="17"/>
      <c r="K672" s="1057"/>
      <c r="L672" s="1126"/>
      <c r="M672" s="1037"/>
    </row>
    <row r="673" spans="1:13" ht="15" customHeight="1" x14ac:dyDescent="0.25">
      <c r="A673" s="960"/>
      <c r="B673" s="972"/>
      <c r="C673" s="963"/>
      <c r="D673" s="927"/>
      <c r="E673" s="927"/>
      <c r="F673" s="24" t="s">
        <v>2228</v>
      </c>
      <c r="G673" s="83">
        <v>1</v>
      </c>
      <c r="H673" s="927"/>
      <c r="I673" s="27" t="s">
        <v>1118</v>
      </c>
      <c r="J673" s="24"/>
      <c r="K673" s="1057"/>
      <c r="L673" s="1126"/>
      <c r="M673" s="1037"/>
    </row>
    <row r="674" spans="1:13" s="3" customFormat="1" ht="15" customHeight="1" x14ac:dyDescent="0.25">
      <c r="A674" s="960"/>
      <c r="B674" s="972"/>
      <c r="C674" s="963"/>
      <c r="D674" s="927"/>
      <c r="E674" s="927"/>
      <c r="F674" s="26" t="s">
        <v>2999</v>
      </c>
      <c r="G674" s="83">
        <v>1</v>
      </c>
      <c r="H674" s="927"/>
      <c r="I674" s="27" t="s">
        <v>1118</v>
      </c>
      <c r="J674" s="17"/>
      <c r="K674" s="1057"/>
      <c r="L674" s="1126"/>
      <c r="M674" s="1037"/>
    </row>
    <row r="675" spans="1:13" s="3" customFormat="1" ht="15" customHeight="1" x14ac:dyDescent="0.25">
      <c r="A675" s="960"/>
      <c r="B675" s="972"/>
      <c r="C675" s="963"/>
      <c r="D675" s="927"/>
      <c r="E675" s="927"/>
      <c r="F675" s="26" t="s">
        <v>3000</v>
      </c>
      <c r="G675" s="83">
        <v>1</v>
      </c>
      <c r="H675" s="927"/>
      <c r="I675" s="27" t="s">
        <v>1118</v>
      </c>
      <c r="J675" s="17" t="s">
        <v>3001</v>
      </c>
      <c r="K675" s="1057"/>
      <c r="L675" s="1126"/>
      <c r="M675" s="1037"/>
    </row>
    <row r="676" spans="1:13" s="3" customFormat="1" ht="15" customHeight="1" x14ac:dyDescent="0.25">
      <c r="A676" s="960"/>
      <c r="B676" s="972"/>
      <c r="C676" s="963"/>
      <c r="D676" s="927"/>
      <c r="E676" s="927"/>
      <c r="F676" s="12" t="s">
        <v>2242</v>
      </c>
      <c r="G676" s="83">
        <v>1</v>
      </c>
      <c r="H676" s="927"/>
      <c r="I676" s="27" t="s">
        <v>1118</v>
      </c>
      <c r="J676" s="17" t="s">
        <v>2191</v>
      </c>
      <c r="K676" s="1057"/>
      <c r="L676" s="1126"/>
      <c r="M676" s="1037"/>
    </row>
    <row r="677" spans="1:13" s="3" customFormat="1" ht="15" customHeight="1" x14ac:dyDescent="0.25">
      <c r="A677" s="960"/>
      <c r="B677" s="972"/>
      <c r="C677" s="963"/>
      <c r="D677" s="927"/>
      <c r="E677" s="927"/>
      <c r="F677" s="12" t="s">
        <v>2238</v>
      </c>
      <c r="G677" s="83">
        <v>3</v>
      </c>
      <c r="H677" s="927"/>
      <c r="I677" s="27" t="s">
        <v>1118</v>
      </c>
      <c r="J677" s="17" t="s">
        <v>2239</v>
      </c>
      <c r="K677" s="1057"/>
      <c r="L677" s="1126"/>
      <c r="M677" s="1037"/>
    </row>
    <row r="678" spans="1:13" s="3" customFormat="1" ht="15" customHeight="1" x14ac:dyDescent="0.25">
      <c r="A678" s="960"/>
      <c r="B678" s="972"/>
      <c r="C678" s="963"/>
      <c r="D678" s="927"/>
      <c r="E678" s="927"/>
      <c r="F678" s="12" t="s">
        <v>2240</v>
      </c>
      <c r="G678" s="83">
        <v>1</v>
      </c>
      <c r="H678" s="927"/>
      <c r="I678" s="27" t="s">
        <v>1118</v>
      </c>
      <c r="J678" s="17" t="s">
        <v>2241</v>
      </c>
      <c r="K678" s="1057"/>
      <c r="L678" s="1126"/>
      <c r="M678" s="1037"/>
    </row>
    <row r="679" spans="1:13" s="3" customFormat="1" ht="15" customHeight="1" x14ac:dyDescent="0.25">
      <c r="A679" s="960"/>
      <c r="B679" s="972"/>
      <c r="C679" s="963"/>
      <c r="D679" s="927"/>
      <c r="E679" s="927"/>
      <c r="F679" s="20" t="s">
        <v>2243</v>
      </c>
      <c r="G679" s="83">
        <v>1</v>
      </c>
      <c r="H679" s="927"/>
      <c r="I679" s="27" t="s">
        <v>1118</v>
      </c>
      <c r="J679" s="17" t="s">
        <v>2241</v>
      </c>
      <c r="K679" s="1057"/>
      <c r="L679" s="1126"/>
      <c r="M679" s="1037"/>
    </row>
    <row r="680" spans="1:13" s="3" customFormat="1" ht="15" customHeight="1" x14ac:dyDescent="0.25">
      <c r="A680" s="960"/>
      <c r="B680" s="972"/>
      <c r="C680" s="963"/>
      <c r="D680" s="927"/>
      <c r="E680" s="927"/>
      <c r="F680" s="20" t="s">
        <v>3025</v>
      </c>
      <c r="G680" s="83">
        <v>1</v>
      </c>
      <c r="H680" s="927"/>
      <c r="I680" s="27" t="s">
        <v>1118</v>
      </c>
      <c r="J680" s="13" t="s">
        <v>3026</v>
      </c>
      <c r="K680" s="1057"/>
      <c r="L680" s="1126"/>
      <c r="M680" s="1037"/>
    </row>
    <row r="681" spans="1:13" s="3" customFormat="1" ht="15" customHeight="1" x14ac:dyDescent="0.25">
      <c r="A681" s="960"/>
      <c r="B681" s="972"/>
      <c r="C681" s="963"/>
      <c r="D681" s="927"/>
      <c r="E681" s="927"/>
      <c r="F681" s="20" t="s">
        <v>3002</v>
      </c>
      <c r="G681" s="83">
        <v>1</v>
      </c>
      <c r="H681" s="927"/>
      <c r="I681" s="27" t="s">
        <v>1118</v>
      </c>
      <c r="J681" s="13" t="s">
        <v>3003</v>
      </c>
      <c r="K681" s="1057"/>
      <c r="L681" s="1126"/>
      <c r="M681" s="1037"/>
    </row>
    <row r="682" spans="1:13" s="4" customFormat="1" ht="15" customHeight="1" x14ac:dyDescent="0.25">
      <c r="A682" s="960"/>
      <c r="B682" s="972"/>
      <c r="C682" s="963"/>
      <c r="D682" s="927"/>
      <c r="E682" s="927"/>
      <c r="F682" s="10" t="s">
        <v>2244</v>
      </c>
      <c r="G682" s="94">
        <v>2</v>
      </c>
      <c r="H682" s="927"/>
      <c r="I682" s="27" t="s">
        <v>1118</v>
      </c>
      <c r="J682" s="13"/>
      <c r="K682" s="1057"/>
      <c r="L682" s="1126"/>
      <c r="M682" s="1037"/>
    </row>
    <row r="683" spans="1:13" s="8" customFormat="1" ht="15" customHeight="1" x14ac:dyDescent="0.25">
      <c r="A683" s="960"/>
      <c r="B683" s="972"/>
      <c r="C683" s="963"/>
      <c r="D683" s="927" t="s">
        <v>2956</v>
      </c>
      <c r="E683" s="927" t="s">
        <v>4515</v>
      </c>
      <c r="F683" s="10" t="s">
        <v>4809</v>
      </c>
      <c r="G683" s="94">
        <v>1</v>
      </c>
      <c r="H683" s="927" t="s">
        <v>6682</v>
      </c>
      <c r="I683" s="10" t="s">
        <v>1050</v>
      </c>
      <c r="J683" s="48"/>
      <c r="K683" s="945">
        <v>1</v>
      </c>
      <c r="L683" s="1126"/>
      <c r="M683" s="1037"/>
    </row>
    <row r="684" spans="1:13" s="8" customFormat="1" ht="15" customHeight="1" x14ac:dyDescent="0.25">
      <c r="A684" s="960"/>
      <c r="B684" s="972"/>
      <c r="C684" s="963"/>
      <c r="D684" s="927"/>
      <c r="E684" s="927"/>
      <c r="F684" s="10" t="s">
        <v>2184</v>
      </c>
      <c r="G684" s="94">
        <v>2</v>
      </c>
      <c r="H684" s="927"/>
      <c r="I684" s="10" t="s">
        <v>1050</v>
      </c>
      <c r="J684" s="48"/>
      <c r="K684" s="945"/>
      <c r="L684" s="1126"/>
      <c r="M684" s="1037"/>
    </row>
    <row r="685" spans="1:13" s="8" customFormat="1" ht="15" customHeight="1" x14ac:dyDescent="0.25">
      <c r="A685" s="960"/>
      <c r="B685" s="972"/>
      <c r="C685" s="963"/>
      <c r="D685" s="927"/>
      <c r="E685" s="927"/>
      <c r="F685" s="10" t="s">
        <v>2185</v>
      </c>
      <c r="G685" s="94">
        <v>19</v>
      </c>
      <c r="H685" s="927"/>
      <c r="I685" s="10" t="s">
        <v>2182</v>
      </c>
      <c r="J685" s="48" t="s">
        <v>2186</v>
      </c>
      <c r="K685" s="945"/>
      <c r="L685" s="1126"/>
      <c r="M685" s="1037"/>
    </row>
    <row r="686" spans="1:13" s="8" customFormat="1" ht="15" customHeight="1" x14ac:dyDescent="0.25">
      <c r="A686" s="960"/>
      <c r="B686" s="972"/>
      <c r="C686" s="963"/>
      <c r="D686" s="927"/>
      <c r="E686" s="927"/>
      <c r="F686" s="10" t="s">
        <v>2187</v>
      </c>
      <c r="G686" s="94">
        <v>1</v>
      </c>
      <c r="H686" s="927"/>
      <c r="I686" s="10" t="s">
        <v>1954</v>
      </c>
      <c r="J686" s="48" t="s">
        <v>2188</v>
      </c>
      <c r="K686" s="945"/>
      <c r="L686" s="1126"/>
      <c r="M686" s="1037"/>
    </row>
    <row r="687" spans="1:13" s="8" customFormat="1" ht="15" customHeight="1" x14ac:dyDescent="0.25">
      <c r="A687" s="960"/>
      <c r="B687" s="972"/>
      <c r="C687" s="963"/>
      <c r="D687" s="927"/>
      <c r="E687" s="927"/>
      <c r="F687" s="10" t="s">
        <v>2228</v>
      </c>
      <c r="G687" s="94">
        <v>2</v>
      </c>
      <c r="H687" s="927"/>
      <c r="I687" s="10" t="s">
        <v>1118</v>
      </c>
      <c r="J687" s="48"/>
      <c r="K687" s="945"/>
      <c r="L687" s="1126"/>
      <c r="M687" s="1037"/>
    </row>
    <row r="688" spans="1:13" s="8" customFormat="1" ht="15" customHeight="1" x14ac:dyDescent="0.25">
      <c r="A688" s="960"/>
      <c r="B688" s="972"/>
      <c r="C688" s="963"/>
      <c r="D688" s="927"/>
      <c r="E688" s="927"/>
      <c r="F688" s="10" t="s">
        <v>2242</v>
      </c>
      <c r="G688" s="94">
        <v>3</v>
      </c>
      <c r="H688" s="927"/>
      <c r="I688" s="10" t="s">
        <v>1118</v>
      </c>
      <c r="J688" s="48" t="s">
        <v>2191</v>
      </c>
      <c r="K688" s="945"/>
      <c r="L688" s="1126"/>
      <c r="M688" s="1037"/>
    </row>
    <row r="689" spans="1:13" s="8" customFormat="1" ht="15" customHeight="1" x14ac:dyDescent="0.25">
      <c r="A689" s="960"/>
      <c r="B689" s="972"/>
      <c r="C689" s="963"/>
      <c r="D689" s="927"/>
      <c r="E689" s="927"/>
      <c r="F689" s="10" t="s">
        <v>2238</v>
      </c>
      <c r="G689" s="94">
        <v>9</v>
      </c>
      <c r="H689" s="927"/>
      <c r="I689" s="10" t="s">
        <v>1118</v>
      </c>
      <c r="J689" s="48" t="s">
        <v>2239</v>
      </c>
      <c r="K689" s="945"/>
      <c r="L689" s="1126"/>
      <c r="M689" s="1037"/>
    </row>
    <row r="690" spans="1:13" s="8" customFormat="1" ht="15" customHeight="1" x14ac:dyDescent="0.25">
      <c r="A690" s="960"/>
      <c r="B690" s="972"/>
      <c r="C690" s="963"/>
      <c r="D690" s="927"/>
      <c r="E690" s="927"/>
      <c r="F690" s="10" t="s">
        <v>2240</v>
      </c>
      <c r="G690" s="94">
        <v>3</v>
      </c>
      <c r="H690" s="927"/>
      <c r="I690" s="10" t="s">
        <v>1118</v>
      </c>
      <c r="J690" s="48" t="s">
        <v>2241</v>
      </c>
      <c r="K690" s="945"/>
      <c r="L690" s="1126"/>
      <c r="M690" s="1037"/>
    </row>
    <row r="691" spans="1:13" s="8" customFormat="1" ht="15" customHeight="1" x14ac:dyDescent="0.25">
      <c r="A691" s="960"/>
      <c r="B691" s="972"/>
      <c r="C691" s="963"/>
      <c r="D691" s="927"/>
      <c r="E691" s="927"/>
      <c r="F691" s="10" t="s">
        <v>2243</v>
      </c>
      <c r="G691" s="94">
        <v>1</v>
      </c>
      <c r="H691" s="927"/>
      <c r="I691" s="10" t="s">
        <v>1118</v>
      </c>
      <c r="J691" s="48" t="s">
        <v>2241</v>
      </c>
      <c r="K691" s="945"/>
      <c r="L691" s="1126"/>
      <c r="M691" s="1037"/>
    </row>
    <row r="692" spans="1:13" s="8" customFormat="1" ht="15" customHeight="1" x14ac:dyDescent="0.25">
      <c r="A692" s="960"/>
      <c r="B692" s="972"/>
      <c r="C692" s="963"/>
      <c r="D692" s="927"/>
      <c r="E692" s="927"/>
      <c r="F692" s="10" t="s">
        <v>2244</v>
      </c>
      <c r="G692" s="94">
        <v>2</v>
      </c>
      <c r="H692" s="927"/>
      <c r="I692" s="10" t="s">
        <v>1118</v>
      </c>
      <c r="J692" s="48"/>
      <c r="K692" s="945"/>
      <c r="L692" s="1126"/>
      <c r="M692" s="1037"/>
    </row>
    <row r="693" spans="1:13" s="8" customFormat="1" ht="15" customHeight="1" x14ac:dyDescent="0.25">
      <c r="A693" s="960"/>
      <c r="B693" s="972"/>
      <c r="C693" s="963"/>
      <c r="D693" s="927" t="s">
        <v>2956</v>
      </c>
      <c r="E693" s="927" t="s">
        <v>4515</v>
      </c>
      <c r="F693" s="10" t="s">
        <v>4811</v>
      </c>
      <c r="G693" s="94">
        <v>1</v>
      </c>
      <c r="H693" s="927" t="s">
        <v>6682</v>
      </c>
      <c r="I693" s="10" t="s">
        <v>1050</v>
      </c>
      <c r="J693" s="48"/>
      <c r="K693" s="945">
        <v>1</v>
      </c>
      <c r="L693" s="1126"/>
      <c r="M693" s="1037"/>
    </row>
    <row r="694" spans="1:13" s="8" customFormat="1" ht="15" customHeight="1" x14ac:dyDescent="0.25">
      <c r="A694" s="960"/>
      <c r="B694" s="972"/>
      <c r="C694" s="963"/>
      <c r="D694" s="927"/>
      <c r="E694" s="927"/>
      <c r="F694" s="10" t="s">
        <v>2181</v>
      </c>
      <c r="G694" s="94">
        <v>2</v>
      </c>
      <c r="H694" s="927"/>
      <c r="I694" s="10" t="s">
        <v>2182</v>
      </c>
      <c r="J694" s="48" t="s">
        <v>2183</v>
      </c>
      <c r="K694" s="945"/>
      <c r="L694" s="1126"/>
      <c r="M694" s="1037"/>
    </row>
    <row r="695" spans="1:13" s="8" customFormat="1" ht="15" customHeight="1" x14ac:dyDescent="0.25">
      <c r="A695" s="960"/>
      <c r="B695" s="972"/>
      <c r="C695" s="963"/>
      <c r="D695" s="927"/>
      <c r="E695" s="927"/>
      <c r="F695" s="10" t="s">
        <v>2185</v>
      </c>
      <c r="G695" s="94">
        <v>18</v>
      </c>
      <c r="H695" s="927"/>
      <c r="I695" s="10" t="s">
        <v>2182</v>
      </c>
      <c r="J695" s="48" t="s">
        <v>2186</v>
      </c>
      <c r="K695" s="945"/>
      <c r="L695" s="1126"/>
      <c r="M695" s="1037"/>
    </row>
    <row r="696" spans="1:13" s="8" customFormat="1" ht="15" customHeight="1" x14ac:dyDescent="0.25">
      <c r="A696" s="960"/>
      <c r="B696" s="972"/>
      <c r="C696" s="963"/>
      <c r="D696" s="927"/>
      <c r="E696" s="927"/>
      <c r="F696" s="10" t="s">
        <v>2187</v>
      </c>
      <c r="G696" s="94">
        <v>1</v>
      </c>
      <c r="H696" s="927"/>
      <c r="I696" s="10" t="s">
        <v>1954</v>
      </c>
      <c r="J696" s="48" t="s">
        <v>2188</v>
      </c>
      <c r="K696" s="945"/>
      <c r="L696" s="1126"/>
      <c r="M696" s="1037"/>
    </row>
    <row r="697" spans="1:13" s="8" customFormat="1" ht="15" customHeight="1" x14ac:dyDescent="0.25">
      <c r="A697" s="960"/>
      <c r="B697" s="972"/>
      <c r="C697" s="963"/>
      <c r="D697" s="927"/>
      <c r="E697" s="927"/>
      <c r="F697" s="10" t="s">
        <v>2228</v>
      </c>
      <c r="G697" s="94">
        <v>2</v>
      </c>
      <c r="H697" s="927"/>
      <c r="I697" s="10" t="s">
        <v>1118</v>
      </c>
      <c r="J697" s="48"/>
      <c r="K697" s="945"/>
      <c r="L697" s="1126"/>
      <c r="M697" s="1037"/>
    </row>
    <row r="698" spans="1:13" s="8" customFormat="1" ht="15" customHeight="1" x14ac:dyDescent="0.25">
      <c r="A698" s="960"/>
      <c r="B698" s="972"/>
      <c r="C698" s="963"/>
      <c r="D698" s="927"/>
      <c r="E698" s="927"/>
      <c r="F698" s="10" t="s">
        <v>2242</v>
      </c>
      <c r="G698" s="94">
        <v>3</v>
      </c>
      <c r="H698" s="927"/>
      <c r="I698" s="10" t="s">
        <v>1118</v>
      </c>
      <c r="J698" s="48" t="s">
        <v>2191</v>
      </c>
      <c r="K698" s="945"/>
      <c r="L698" s="1126"/>
      <c r="M698" s="1037"/>
    </row>
    <row r="699" spans="1:13" s="8" customFormat="1" ht="15" customHeight="1" x14ac:dyDescent="0.25">
      <c r="A699" s="960"/>
      <c r="B699" s="972"/>
      <c r="C699" s="963"/>
      <c r="D699" s="927"/>
      <c r="E699" s="927"/>
      <c r="F699" s="10" t="s">
        <v>2238</v>
      </c>
      <c r="G699" s="94">
        <v>9</v>
      </c>
      <c r="H699" s="927"/>
      <c r="I699" s="10" t="s">
        <v>1118</v>
      </c>
      <c r="J699" s="48" t="s">
        <v>2239</v>
      </c>
      <c r="K699" s="945"/>
      <c r="L699" s="1126"/>
      <c r="M699" s="1037"/>
    </row>
    <row r="700" spans="1:13" s="8" customFormat="1" ht="15" customHeight="1" x14ac:dyDescent="0.25">
      <c r="A700" s="960"/>
      <c r="B700" s="972"/>
      <c r="C700" s="963"/>
      <c r="D700" s="927"/>
      <c r="E700" s="927"/>
      <c r="F700" s="10" t="s">
        <v>2240</v>
      </c>
      <c r="G700" s="94">
        <v>3</v>
      </c>
      <c r="H700" s="927"/>
      <c r="I700" s="10" t="s">
        <v>1118</v>
      </c>
      <c r="J700" s="48" t="s">
        <v>2241</v>
      </c>
      <c r="K700" s="945"/>
      <c r="L700" s="1126"/>
      <c r="M700" s="1037"/>
    </row>
    <row r="701" spans="1:13" s="8" customFormat="1" ht="15" customHeight="1" x14ac:dyDescent="0.25">
      <c r="A701" s="960"/>
      <c r="B701" s="972"/>
      <c r="C701" s="963"/>
      <c r="D701" s="927"/>
      <c r="E701" s="927"/>
      <c r="F701" s="10" t="s">
        <v>2243</v>
      </c>
      <c r="G701" s="94">
        <v>1</v>
      </c>
      <c r="H701" s="927"/>
      <c r="I701" s="10" t="s">
        <v>1118</v>
      </c>
      <c r="J701" s="48" t="s">
        <v>2241</v>
      </c>
      <c r="K701" s="945"/>
      <c r="L701" s="1126"/>
      <c r="M701" s="1037"/>
    </row>
    <row r="702" spans="1:13" s="8" customFormat="1" ht="15" customHeight="1" x14ac:dyDescent="0.25">
      <c r="A702" s="960"/>
      <c r="B702" s="972"/>
      <c r="C702" s="963"/>
      <c r="D702" s="927"/>
      <c r="E702" s="927"/>
      <c r="F702" s="10" t="s">
        <v>2244</v>
      </c>
      <c r="G702" s="94">
        <v>2</v>
      </c>
      <c r="H702" s="927"/>
      <c r="I702" s="10" t="s">
        <v>1118</v>
      </c>
      <c r="J702" s="48"/>
      <c r="K702" s="945"/>
      <c r="L702" s="1126"/>
      <c r="M702" s="1037"/>
    </row>
    <row r="703" spans="1:13" s="8" customFormat="1" ht="15" customHeight="1" x14ac:dyDescent="0.25">
      <c r="A703" s="960"/>
      <c r="B703" s="972"/>
      <c r="C703" s="963"/>
      <c r="D703" s="927" t="s">
        <v>2956</v>
      </c>
      <c r="E703" s="927" t="s">
        <v>4515</v>
      </c>
      <c r="F703" s="10" t="s">
        <v>4812</v>
      </c>
      <c r="G703" s="94">
        <v>1</v>
      </c>
      <c r="H703" s="927" t="s">
        <v>6682</v>
      </c>
      <c r="I703" s="10" t="s">
        <v>1050</v>
      </c>
      <c r="J703" s="48"/>
      <c r="K703" s="945">
        <v>1</v>
      </c>
      <c r="L703" s="1126"/>
      <c r="M703" s="1037"/>
    </row>
    <row r="704" spans="1:13" s="8" customFormat="1" ht="15" customHeight="1" x14ac:dyDescent="0.25">
      <c r="A704" s="960"/>
      <c r="B704" s="972"/>
      <c r="C704" s="963"/>
      <c r="D704" s="927"/>
      <c r="E704" s="927"/>
      <c r="F704" s="10" t="s">
        <v>2181</v>
      </c>
      <c r="G704" s="94">
        <v>2</v>
      </c>
      <c r="H704" s="927"/>
      <c r="I704" s="10" t="s">
        <v>2182</v>
      </c>
      <c r="J704" s="48" t="s">
        <v>2183</v>
      </c>
      <c r="K704" s="945"/>
      <c r="L704" s="1126"/>
      <c r="M704" s="1037"/>
    </row>
    <row r="705" spans="1:13" s="8" customFormat="1" ht="15" customHeight="1" x14ac:dyDescent="0.25">
      <c r="A705" s="960"/>
      <c r="B705" s="972"/>
      <c r="C705" s="963"/>
      <c r="D705" s="927"/>
      <c r="E705" s="927"/>
      <c r="F705" s="10" t="s">
        <v>2185</v>
      </c>
      <c r="G705" s="94">
        <v>7</v>
      </c>
      <c r="H705" s="927"/>
      <c r="I705" s="10" t="s">
        <v>2182</v>
      </c>
      <c r="J705" s="48" t="s">
        <v>2186</v>
      </c>
      <c r="K705" s="945"/>
      <c r="L705" s="1126"/>
      <c r="M705" s="1037"/>
    </row>
    <row r="706" spans="1:13" s="8" customFormat="1" ht="15" customHeight="1" x14ac:dyDescent="0.25">
      <c r="A706" s="960"/>
      <c r="B706" s="972"/>
      <c r="C706" s="963"/>
      <c r="D706" s="927"/>
      <c r="E706" s="927"/>
      <c r="F706" s="10" t="s">
        <v>2187</v>
      </c>
      <c r="G706" s="94">
        <v>1</v>
      </c>
      <c r="H706" s="927"/>
      <c r="I706" s="10" t="s">
        <v>1954</v>
      </c>
      <c r="J706" s="48" t="s">
        <v>2188</v>
      </c>
      <c r="K706" s="945"/>
      <c r="L706" s="1126"/>
      <c r="M706" s="1037"/>
    </row>
    <row r="707" spans="1:13" s="8" customFormat="1" ht="15" customHeight="1" x14ac:dyDescent="0.25">
      <c r="A707" s="960"/>
      <c r="B707" s="972"/>
      <c r="C707" s="963"/>
      <c r="D707" s="927"/>
      <c r="E707" s="927"/>
      <c r="F707" s="10" t="s">
        <v>2228</v>
      </c>
      <c r="G707" s="94">
        <v>1</v>
      </c>
      <c r="H707" s="927"/>
      <c r="I707" s="10" t="s">
        <v>1118</v>
      </c>
      <c r="J707" s="48"/>
      <c r="K707" s="945"/>
      <c r="L707" s="1126"/>
      <c r="M707" s="1037"/>
    </row>
    <row r="708" spans="1:13" s="8" customFormat="1" ht="15" customHeight="1" x14ac:dyDescent="0.25">
      <c r="A708" s="960"/>
      <c r="B708" s="972"/>
      <c r="C708" s="963"/>
      <c r="D708" s="927"/>
      <c r="E708" s="927"/>
      <c r="F708" s="10" t="s">
        <v>2242</v>
      </c>
      <c r="G708" s="94">
        <v>2</v>
      </c>
      <c r="H708" s="927"/>
      <c r="I708" s="10" t="s">
        <v>1118</v>
      </c>
      <c r="J708" s="48" t="s">
        <v>2191</v>
      </c>
      <c r="K708" s="945"/>
      <c r="L708" s="1126"/>
      <c r="M708" s="1037"/>
    </row>
    <row r="709" spans="1:13" s="8" customFormat="1" ht="15" customHeight="1" x14ac:dyDescent="0.25">
      <c r="A709" s="960"/>
      <c r="B709" s="972"/>
      <c r="C709" s="963"/>
      <c r="D709" s="927"/>
      <c r="E709" s="927"/>
      <c r="F709" s="10" t="s">
        <v>2238</v>
      </c>
      <c r="G709" s="94">
        <v>3</v>
      </c>
      <c r="H709" s="927"/>
      <c r="I709" s="10" t="s">
        <v>1118</v>
      </c>
      <c r="J709" s="48" t="s">
        <v>2239</v>
      </c>
      <c r="K709" s="945"/>
      <c r="L709" s="1126"/>
      <c r="M709" s="1037"/>
    </row>
    <row r="710" spans="1:13" s="8" customFormat="1" ht="15" customHeight="1" x14ac:dyDescent="0.25">
      <c r="A710" s="960"/>
      <c r="B710" s="972"/>
      <c r="C710" s="963"/>
      <c r="D710" s="927"/>
      <c r="E710" s="927"/>
      <c r="F710" s="10" t="s">
        <v>2240</v>
      </c>
      <c r="G710" s="94">
        <v>1</v>
      </c>
      <c r="H710" s="927"/>
      <c r="I710" s="10" t="s">
        <v>1118</v>
      </c>
      <c r="J710" s="48" t="s">
        <v>2241</v>
      </c>
      <c r="K710" s="945"/>
      <c r="L710" s="1126"/>
      <c r="M710" s="1037"/>
    </row>
    <row r="711" spans="1:13" s="8" customFormat="1" ht="15" customHeight="1" x14ac:dyDescent="0.25">
      <c r="A711" s="960"/>
      <c r="B711" s="972"/>
      <c r="C711" s="963"/>
      <c r="D711" s="927"/>
      <c r="E711" s="927"/>
      <c r="F711" s="10" t="s">
        <v>2243</v>
      </c>
      <c r="G711" s="94">
        <v>1</v>
      </c>
      <c r="H711" s="927"/>
      <c r="I711" s="10" t="s">
        <v>1118</v>
      </c>
      <c r="J711" s="48" t="s">
        <v>2241</v>
      </c>
      <c r="K711" s="945"/>
      <c r="L711" s="1126"/>
      <c r="M711" s="1037"/>
    </row>
    <row r="712" spans="1:13" s="8" customFormat="1" ht="15" customHeight="1" x14ac:dyDescent="0.25">
      <c r="A712" s="960"/>
      <c r="B712" s="972"/>
      <c r="C712" s="963"/>
      <c r="D712" s="927" t="s">
        <v>2956</v>
      </c>
      <c r="E712" s="927" t="s">
        <v>4515</v>
      </c>
      <c r="F712" s="10" t="s">
        <v>4813</v>
      </c>
      <c r="G712" s="94">
        <v>1</v>
      </c>
      <c r="H712" s="927" t="s">
        <v>6682</v>
      </c>
      <c r="I712" s="10" t="s">
        <v>1050</v>
      </c>
      <c r="J712" s="48"/>
      <c r="K712" s="945">
        <v>1</v>
      </c>
      <c r="L712" s="1126"/>
      <c r="M712" s="1037"/>
    </row>
    <row r="713" spans="1:13" s="8" customFormat="1" ht="15" customHeight="1" x14ac:dyDescent="0.25">
      <c r="A713" s="960"/>
      <c r="B713" s="972"/>
      <c r="C713" s="963"/>
      <c r="D713" s="927"/>
      <c r="E713" s="927"/>
      <c r="F713" s="10" t="s">
        <v>2181</v>
      </c>
      <c r="G713" s="94">
        <v>2</v>
      </c>
      <c r="H713" s="927"/>
      <c r="I713" s="10" t="s">
        <v>2182</v>
      </c>
      <c r="J713" s="48" t="s">
        <v>2183</v>
      </c>
      <c r="K713" s="945"/>
      <c r="L713" s="1126"/>
      <c r="M713" s="1037"/>
    </row>
    <row r="714" spans="1:13" s="8" customFormat="1" ht="15" customHeight="1" x14ac:dyDescent="0.25">
      <c r="A714" s="960"/>
      <c r="B714" s="972"/>
      <c r="C714" s="963"/>
      <c r="D714" s="927"/>
      <c r="E714" s="927"/>
      <c r="F714" s="10" t="s">
        <v>2185</v>
      </c>
      <c r="G714" s="94">
        <v>6</v>
      </c>
      <c r="H714" s="927"/>
      <c r="I714" s="10" t="s">
        <v>2182</v>
      </c>
      <c r="J714" s="48" t="s">
        <v>2186</v>
      </c>
      <c r="K714" s="945"/>
      <c r="L714" s="1126"/>
      <c r="M714" s="1037"/>
    </row>
    <row r="715" spans="1:13" s="8" customFormat="1" ht="15" customHeight="1" x14ac:dyDescent="0.25">
      <c r="A715" s="960"/>
      <c r="B715" s="972"/>
      <c r="C715" s="963"/>
      <c r="D715" s="927"/>
      <c r="E715" s="927"/>
      <c r="F715" s="10" t="s">
        <v>2228</v>
      </c>
      <c r="G715" s="94">
        <v>1</v>
      </c>
      <c r="H715" s="927"/>
      <c r="I715" s="10" t="s">
        <v>1118</v>
      </c>
      <c r="J715" s="48"/>
      <c r="K715" s="945"/>
      <c r="L715" s="1126"/>
      <c r="M715" s="1037"/>
    </row>
    <row r="716" spans="1:13" s="8" customFormat="1" ht="15" customHeight="1" x14ac:dyDescent="0.25">
      <c r="A716" s="960"/>
      <c r="B716" s="972"/>
      <c r="C716" s="963"/>
      <c r="D716" s="927"/>
      <c r="E716" s="927"/>
      <c r="F716" s="10" t="s">
        <v>2242</v>
      </c>
      <c r="G716" s="94">
        <v>2</v>
      </c>
      <c r="H716" s="927"/>
      <c r="I716" s="10" t="s">
        <v>1118</v>
      </c>
      <c r="J716" s="48" t="s">
        <v>2191</v>
      </c>
      <c r="K716" s="945"/>
      <c r="L716" s="1126"/>
      <c r="M716" s="1037"/>
    </row>
    <row r="717" spans="1:13" s="8" customFormat="1" ht="15" customHeight="1" x14ac:dyDescent="0.25">
      <c r="A717" s="960"/>
      <c r="B717" s="972"/>
      <c r="C717" s="963"/>
      <c r="D717" s="927"/>
      <c r="E717" s="927"/>
      <c r="F717" s="10" t="s">
        <v>2238</v>
      </c>
      <c r="G717" s="94">
        <v>3</v>
      </c>
      <c r="H717" s="927"/>
      <c r="I717" s="10" t="s">
        <v>1118</v>
      </c>
      <c r="J717" s="48" t="s">
        <v>2239</v>
      </c>
      <c r="K717" s="945"/>
      <c r="L717" s="1126"/>
      <c r="M717" s="1037"/>
    </row>
    <row r="718" spans="1:13" s="8" customFormat="1" ht="15" customHeight="1" x14ac:dyDescent="0.25">
      <c r="A718" s="960"/>
      <c r="B718" s="972"/>
      <c r="C718" s="963"/>
      <c r="D718" s="927"/>
      <c r="E718" s="927"/>
      <c r="F718" s="10" t="s">
        <v>2240</v>
      </c>
      <c r="G718" s="94">
        <v>1</v>
      </c>
      <c r="H718" s="927"/>
      <c r="I718" s="10" t="s">
        <v>1118</v>
      </c>
      <c r="J718" s="48" t="s">
        <v>2241</v>
      </c>
      <c r="K718" s="945"/>
      <c r="L718" s="1126"/>
      <c r="M718" s="1037"/>
    </row>
    <row r="719" spans="1:13" s="8" customFormat="1" ht="15" customHeight="1" x14ac:dyDescent="0.25">
      <c r="A719" s="960"/>
      <c r="B719" s="972"/>
      <c r="C719" s="963"/>
      <c r="D719" s="927"/>
      <c r="E719" s="927"/>
      <c r="F719" s="10" t="s">
        <v>2243</v>
      </c>
      <c r="G719" s="94">
        <v>1</v>
      </c>
      <c r="H719" s="927"/>
      <c r="I719" s="10" t="s">
        <v>1118</v>
      </c>
      <c r="J719" s="48" t="s">
        <v>2241</v>
      </c>
      <c r="K719" s="945"/>
      <c r="L719" s="1126"/>
      <c r="M719" s="1037"/>
    </row>
    <row r="720" spans="1:13" s="8" customFormat="1" ht="15" customHeight="1" x14ac:dyDescent="0.25">
      <c r="A720" s="960"/>
      <c r="B720" s="972"/>
      <c r="C720" s="963"/>
      <c r="D720" s="927"/>
      <c r="E720" s="927"/>
      <c r="F720" s="10" t="s">
        <v>2244</v>
      </c>
      <c r="G720" s="94">
        <v>1</v>
      </c>
      <c r="H720" s="927"/>
      <c r="I720" s="10" t="s">
        <v>1118</v>
      </c>
      <c r="J720" s="48"/>
      <c r="K720" s="945"/>
      <c r="L720" s="1126"/>
      <c r="M720" s="1037"/>
    </row>
    <row r="721" spans="1:13" s="8" customFormat="1" ht="15" customHeight="1" x14ac:dyDescent="0.25">
      <c r="A721" s="960"/>
      <c r="B721" s="972"/>
      <c r="C721" s="963"/>
      <c r="D721" s="927" t="s">
        <v>2956</v>
      </c>
      <c r="E721" s="927" t="s">
        <v>4696</v>
      </c>
      <c r="F721" s="10" t="s">
        <v>4814</v>
      </c>
      <c r="G721" s="94">
        <v>1</v>
      </c>
      <c r="H721" s="927" t="s">
        <v>6682</v>
      </c>
      <c r="I721" s="10" t="s">
        <v>1050</v>
      </c>
      <c r="J721" s="48"/>
      <c r="K721" s="945">
        <v>1</v>
      </c>
      <c r="L721" s="1126"/>
      <c r="M721" s="1037"/>
    </row>
    <row r="722" spans="1:13" s="8" customFormat="1" ht="15" customHeight="1" x14ac:dyDescent="0.25">
      <c r="A722" s="960"/>
      <c r="B722" s="972"/>
      <c r="C722" s="963"/>
      <c r="D722" s="927"/>
      <c r="E722" s="927"/>
      <c r="F722" s="10" t="s">
        <v>2998</v>
      </c>
      <c r="G722" s="94">
        <v>1</v>
      </c>
      <c r="H722" s="927"/>
      <c r="I722" s="10" t="s">
        <v>1118</v>
      </c>
      <c r="J722" s="48"/>
      <c r="K722" s="945"/>
      <c r="L722" s="1126"/>
      <c r="M722" s="1037"/>
    </row>
    <row r="723" spans="1:13" s="8" customFormat="1" ht="15" customHeight="1" x14ac:dyDescent="0.25">
      <c r="A723" s="960"/>
      <c r="B723" s="972"/>
      <c r="C723" s="963"/>
      <c r="D723" s="927"/>
      <c r="E723" s="927"/>
      <c r="F723" s="10" t="s">
        <v>2228</v>
      </c>
      <c r="G723" s="94">
        <v>1</v>
      </c>
      <c r="H723" s="927"/>
      <c r="I723" s="10" t="s">
        <v>1118</v>
      </c>
      <c r="J723" s="48"/>
      <c r="K723" s="945"/>
      <c r="L723" s="1126"/>
      <c r="M723" s="1037"/>
    </row>
    <row r="724" spans="1:13" s="8" customFormat="1" ht="15" customHeight="1" x14ac:dyDescent="0.25">
      <c r="A724" s="960"/>
      <c r="B724" s="972"/>
      <c r="C724" s="963"/>
      <c r="D724" s="927"/>
      <c r="E724" s="927"/>
      <c r="F724" s="10" t="s">
        <v>2242</v>
      </c>
      <c r="G724" s="94">
        <v>5</v>
      </c>
      <c r="H724" s="927"/>
      <c r="I724" s="10" t="s">
        <v>1118</v>
      </c>
      <c r="J724" s="48" t="s">
        <v>2191</v>
      </c>
      <c r="K724" s="945"/>
      <c r="L724" s="1126"/>
      <c r="M724" s="1037"/>
    </row>
    <row r="725" spans="1:13" s="8" customFormat="1" ht="15" customHeight="1" x14ac:dyDescent="0.25">
      <c r="A725" s="960"/>
      <c r="B725" s="972"/>
      <c r="C725" s="963"/>
      <c r="D725" s="927"/>
      <c r="E725" s="927"/>
      <c r="F725" s="10" t="s">
        <v>2244</v>
      </c>
      <c r="G725" s="94">
        <v>1</v>
      </c>
      <c r="H725" s="927"/>
      <c r="I725" s="10" t="s">
        <v>1118</v>
      </c>
      <c r="J725" s="48"/>
      <c r="K725" s="945"/>
      <c r="L725" s="1126"/>
      <c r="M725" s="1037"/>
    </row>
    <row r="726" spans="1:13" s="8" customFormat="1" ht="15" customHeight="1" x14ac:dyDescent="0.25">
      <c r="A726" s="960"/>
      <c r="B726" s="972"/>
      <c r="C726" s="963"/>
      <c r="D726" s="927" t="s">
        <v>2956</v>
      </c>
      <c r="E726" s="927" t="s">
        <v>3004</v>
      </c>
      <c r="F726" s="10" t="s">
        <v>3005</v>
      </c>
      <c r="G726" s="94">
        <v>220</v>
      </c>
      <c r="H726" s="927" t="s">
        <v>6682</v>
      </c>
      <c r="I726" s="10" t="s">
        <v>1050</v>
      </c>
      <c r="J726" s="48"/>
      <c r="K726" s="945">
        <v>1</v>
      </c>
      <c r="L726" s="1126"/>
      <c r="M726" s="1037"/>
    </row>
    <row r="727" spans="1:13" s="8" customFormat="1" ht="15" customHeight="1" x14ac:dyDescent="0.25">
      <c r="A727" s="960"/>
      <c r="B727" s="972"/>
      <c r="C727" s="963"/>
      <c r="D727" s="927"/>
      <c r="E727" s="927"/>
      <c r="F727" s="10" t="s">
        <v>2217</v>
      </c>
      <c r="G727" s="94">
        <v>2</v>
      </c>
      <c r="H727" s="927"/>
      <c r="I727" s="10" t="s">
        <v>1954</v>
      </c>
      <c r="J727" s="48"/>
      <c r="K727" s="945"/>
      <c r="L727" s="1126"/>
      <c r="M727" s="1037"/>
    </row>
    <row r="728" spans="1:13" s="8" customFormat="1" ht="15" customHeight="1" x14ac:dyDescent="0.25">
      <c r="A728" s="960"/>
      <c r="B728" s="972"/>
      <c r="C728" s="963"/>
      <c r="D728" s="927"/>
      <c r="E728" s="927"/>
      <c r="F728" s="10" t="s">
        <v>3006</v>
      </c>
      <c r="G728" s="94">
        <v>2</v>
      </c>
      <c r="H728" s="927"/>
      <c r="I728" s="10" t="s">
        <v>1118</v>
      </c>
      <c r="J728" s="48"/>
      <c r="K728" s="945"/>
      <c r="L728" s="1126"/>
      <c r="M728" s="1037"/>
    </row>
    <row r="729" spans="1:13" s="8" customFormat="1" ht="15" customHeight="1" x14ac:dyDescent="0.25">
      <c r="A729" s="960"/>
      <c r="B729" s="972"/>
      <c r="C729" s="963"/>
      <c r="D729" s="927" t="s">
        <v>2956</v>
      </c>
      <c r="E729" s="927" t="s">
        <v>3007</v>
      </c>
      <c r="F729" s="10" t="s">
        <v>3027</v>
      </c>
      <c r="G729" s="94">
        <v>2</v>
      </c>
      <c r="H729" s="927" t="s">
        <v>6682</v>
      </c>
      <c r="I729" s="10" t="s">
        <v>1050</v>
      </c>
      <c r="J729" s="48"/>
      <c r="K729" s="945">
        <v>1</v>
      </c>
      <c r="L729" s="1126"/>
      <c r="M729" s="1037"/>
    </row>
    <row r="730" spans="1:13" s="8" customFormat="1" ht="15" customHeight="1" x14ac:dyDescent="0.25">
      <c r="A730" s="960"/>
      <c r="B730" s="972"/>
      <c r="C730" s="963"/>
      <c r="D730" s="927"/>
      <c r="E730" s="927"/>
      <c r="F730" s="10" t="s">
        <v>2173</v>
      </c>
      <c r="G730" s="94">
        <v>1</v>
      </c>
      <c r="H730" s="927"/>
      <c r="I730" s="10" t="s">
        <v>1954</v>
      </c>
      <c r="J730" s="48"/>
      <c r="K730" s="945"/>
      <c r="L730" s="1126"/>
      <c r="M730" s="1037"/>
    </row>
    <row r="731" spans="1:13" s="8" customFormat="1" ht="15" customHeight="1" x14ac:dyDescent="0.25">
      <c r="A731" s="960"/>
      <c r="B731" s="972"/>
      <c r="C731" s="963"/>
      <c r="D731" s="927"/>
      <c r="E731" s="927"/>
      <c r="F731" s="10" t="s">
        <v>3009</v>
      </c>
      <c r="G731" s="94">
        <v>2</v>
      </c>
      <c r="H731" s="927"/>
      <c r="I731" s="10" t="s">
        <v>1118</v>
      </c>
      <c r="J731" s="48"/>
      <c r="K731" s="945"/>
      <c r="L731" s="1126"/>
      <c r="M731" s="1037"/>
    </row>
    <row r="732" spans="1:13" s="8" customFormat="1" ht="15" customHeight="1" x14ac:dyDescent="0.25">
      <c r="A732" s="960"/>
      <c r="B732" s="972"/>
      <c r="C732" s="963"/>
      <c r="D732" s="927"/>
      <c r="E732" s="927"/>
      <c r="F732" s="10" t="s">
        <v>3010</v>
      </c>
      <c r="G732" s="94">
        <v>1</v>
      </c>
      <c r="H732" s="927"/>
      <c r="I732" s="10" t="s">
        <v>1118</v>
      </c>
      <c r="J732" s="48"/>
      <c r="K732" s="945"/>
      <c r="L732" s="1126"/>
      <c r="M732" s="1037"/>
    </row>
    <row r="733" spans="1:13" s="8" customFormat="1" ht="15" customHeight="1" x14ac:dyDescent="0.25">
      <c r="A733" s="960"/>
      <c r="B733" s="972"/>
      <c r="C733" s="963"/>
      <c r="D733" s="927"/>
      <c r="E733" s="927"/>
      <c r="F733" s="10" t="s">
        <v>3028</v>
      </c>
      <c r="G733" s="94">
        <v>1</v>
      </c>
      <c r="H733" s="927"/>
      <c r="I733" s="10" t="s">
        <v>1118</v>
      </c>
      <c r="J733" s="48"/>
      <c r="K733" s="945"/>
      <c r="L733" s="1126"/>
      <c r="M733" s="1037"/>
    </row>
    <row r="734" spans="1:13" s="8" customFormat="1" ht="15" customHeight="1" x14ac:dyDescent="0.25">
      <c r="A734" s="960"/>
      <c r="B734" s="972"/>
      <c r="C734" s="963"/>
      <c r="D734" s="927" t="s">
        <v>2956</v>
      </c>
      <c r="E734" s="927" t="s">
        <v>3007</v>
      </c>
      <c r="F734" s="10" t="s">
        <v>3029</v>
      </c>
      <c r="G734" s="94">
        <v>2</v>
      </c>
      <c r="H734" s="927" t="s">
        <v>6682</v>
      </c>
      <c r="I734" s="10" t="s">
        <v>1050</v>
      </c>
      <c r="J734" s="48"/>
      <c r="K734" s="945">
        <v>1</v>
      </c>
      <c r="L734" s="1126"/>
      <c r="M734" s="1037"/>
    </row>
    <row r="735" spans="1:13" s="8" customFormat="1" ht="15" customHeight="1" x14ac:dyDescent="0.25">
      <c r="A735" s="960"/>
      <c r="B735" s="972"/>
      <c r="C735" s="963"/>
      <c r="D735" s="927"/>
      <c r="E735" s="927"/>
      <c r="F735" s="10" t="s">
        <v>2173</v>
      </c>
      <c r="G735" s="94">
        <v>3</v>
      </c>
      <c r="H735" s="927"/>
      <c r="I735" s="10" t="s">
        <v>1954</v>
      </c>
      <c r="J735" s="48"/>
      <c r="K735" s="945"/>
      <c r="L735" s="1126"/>
      <c r="M735" s="1037"/>
    </row>
    <row r="736" spans="1:13" s="8" customFormat="1" ht="15" customHeight="1" x14ac:dyDescent="0.25">
      <c r="A736" s="960"/>
      <c r="B736" s="972"/>
      <c r="C736" s="963"/>
      <c r="D736" s="927"/>
      <c r="E736" s="927"/>
      <c r="F736" s="10" t="s">
        <v>3009</v>
      </c>
      <c r="G736" s="94">
        <v>2</v>
      </c>
      <c r="H736" s="927"/>
      <c r="I736" s="10" t="s">
        <v>1118</v>
      </c>
      <c r="J736" s="48"/>
      <c r="K736" s="945"/>
      <c r="L736" s="1126"/>
      <c r="M736" s="1037"/>
    </row>
    <row r="737" spans="1:13" s="8" customFormat="1" ht="15" customHeight="1" x14ac:dyDescent="0.25">
      <c r="A737" s="960"/>
      <c r="B737" s="972"/>
      <c r="C737" s="963"/>
      <c r="D737" s="927"/>
      <c r="E737" s="927"/>
      <c r="F737" s="10" t="s">
        <v>3010</v>
      </c>
      <c r="G737" s="94">
        <v>1</v>
      </c>
      <c r="H737" s="927"/>
      <c r="I737" s="10" t="s">
        <v>1118</v>
      </c>
      <c r="J737" s="48"/>
      <c r="K737" s="945"/>
      <c r="L737" s="1126"/>
      <c r="M737" s="1037"/>
    </row>
    <row r="738" spans="1:13" s="8" customFormat="1" ht="15" customHeight="1" x14ac:dyDescent="0.25">
      <c r="A738" s="960"/>
      <c r="B738" s="972"/>
      <c r="C738" s="963"/>
      <c r="D738" s="927"/>
      <c r="E738" s="927"/>
      <c r="F738" s="10" t="s">
        <v>3028</v>
      </c>
      <c r="G738" s="94">
        <v>1</v>
      </c>
      <c r="H738" s="927"/>
      <c r="I738" s="10" t="s">
        <v>1118</v>
      </c>
      <c r="J738" s="48"/>
      <c r="K738" s="945"/>
      <c r="L738" s="1126"/>
      <c r="M738" s="1037"/>
    </row>
    <row r="739" spans="1:13" s="8" customFormat="1" ht="15" customHeight="1" x14ac:dyDescent="0.25">
      <c r="A739" s="960"/>
      <c r="B739" s="972"/>
      <c r="C739" s="963"/>
      <c r="D739" s="927" t="s">
        <v>2956</v>
      </c>
      <c r="E739" s="927" t="s">
        <v>3007</v>
      </c>
      <c r="F739" s="10" t="s">
        <v>3030</v>
      </c>
      <c r="G739" s="94">
        <v>5</v>
      </c>
      <c r="H739" s="927" t="s">
        <v>6682</v>
      </c>
      <c r="I739" s="10" t="s">
        <v>1050</v>
      </c>
      <c r="J739" s="48"/>
      <c r="K739" s="945">
        <v>1</v>
      </c>
      <c r="L739" s="1126"/>
      <c r="M739" s="1037"/>
    </row>
    <row r="740" spans="1:13" s="8" customFormat="1" ht="15" customHeight="1" x14ac:dyDescent="0.25">
      <c r="A740" s="960"/>
      <c r="B740" s="972"/>
      <c r="C740" s="963"/>
      <c r="D740" s="927"/>
      <c r="E740" s="927"/>
      <c r="F740" s="10" t="s">
        <v>2173</v>
      </c>
      <c r="G740" s="94">
        <v>1</v>
      </c>
      <c r="H740" s="927"/>
      <c r="I740" s="10" t="s">
        <v>1954</v>
      </c>
      <c r="J740" s="48"/>
      <c r="K740" s="945"/>
      <c r="L740" s="1126"/>
      <c r="M740" s="1037"/>
    </row>
    <row r="741" spans="1:13" s="8" customFormat="1" ht="15" customHeight="1" x14ac:dyDescent="0.25">
      <c r="A741" s="960"/>
      <c r="B741" s="972"/>
      <c r="C741" s="963"/>
      <c r="D741" s="927"/>
      <c r="E741" s="927"/>
      <c r="F741" s="10" t="s">
        <v>3009</v>
      </c>
      <c r="G741" s="94">
        <v>1</v>
      </c>
      <c r="H741" s="927"/>
      <c r="I741" s="10" t="s">
        <v>1118</v>
      </c>
      <c r="J741" s="48"/>
      <c r="K741" s="945"/>
      <c r="L741" s="1126"/>
      <c r="M741" s="1037"/>
    </row>
    <row r="742" spans="1:13" s="8" customFormat="1" ht="15" customHeight="1" x14ac:dyDescent="0.25">
      <c r="A742" s="960"/>
      <c r="B742" s="972"/>
      <c r="C742" s="963"/>
      <c r="D742" s="927"/>
      <c r="E742" s="927"/>
      <c r="F742" s="10" t="s">
        <v>3010</v>
      </c>
      <c r="G742" s="94">
        <v>1</v>
      </c>
      <c r="H742" s="927"/>
      <c r="I742" s="10" t="s">
        <v>1118</v>
      </c>
      <c r="J742" s="48"/>
      <c r="K742" s="945"/>
      <c r="L742" s="1126"/>
      <c r="M742" s="1037"/>
    </row>
    <row r="743" spans="1:13" s="8" customFormat="1" ht="15" customHeight="1" x14ac:dyDescent="0.25">
      <c r="A743" s="960"/>
      <c r="B743" s="972"/>
      <c r="C743" s="963"/>
      <c r="D743" s="927" t="s">
        <v>2956</v>
      </c>
      <c r="E743" s="927" t="s">
        <v>3007</v>
      </c>
      <c r="F743" s="10" t="s">
        <v>3031</v>
      </c>
      <c r="G743" s="131">
        <v>1</v>
      </c>
      <c r="H743" s="927" t="s">
        <v>6682</v>
      </c>
      <c r="I743" s="10" t="s">
        <v>1050</v>
      </c>
      <c r="J743" s="48"/>
      <c r="K743" s="945">
        <v>1</v>
      </c>
      <c r="L743" s="1126"/>
      <c r="M743" s="1037"/>
    </row>
    <row r="744" spans="1:13" s="8" customFormat="1" ht="15" customHeight="1" x14ac:dyDescent="0.25">
      <c r="A744" s="960"/>
      <c r="B744" s="972"/>
      <c r="C744" s="963"/>
      <c r="D744" s="927"/>
      <c r="E744" s="927"/>
      <c r="F744" s="10" t="s">
        <v>2173</v>
      </c>
      <c r="G744" s="131">
        <v>3</v>
      </c>
      <c r="H744" s="927"/>
      <c r="I744" s="10" t="s">
        <v>1954</v>
      </c>
      <c r="J744" s="48"/>
      <c r="K744" s="945"/>
      <c r="L744" s="1126"/>
      <c r="M744" s="1037"/>
    </row>
    <row r="745" spans="1:13" s="8" customFormat="1" ht="15" customHeight="1" x14ac:dyDescent="0.25">
      <c r="A745" s="960"/>
      <c r="B745" s="972"/>
      <c r="C745" s="963"/>
      <c r="D745" s="927"/>
      <c r="E745" s="927"/>
      <c r="F745" s="10" t="s">
        <v>3009</v>
      </c>
      <c r="G745" s="131">
        <v>1</v>
      </c>
      <c r="H745" s="927"/>
      <c r="I745" s="10" t="s">
        <v>1118</v>
      </c>
      <c r="J745" s="48"/>
      <c r="K745" s="945"/>
      <c r="L745" s="1126"/>
      <c r="M745" s="1037"/>
    </row>
    <row r="746" spans="1:13" s="8" customFormat="1" ht="15" customHeight="1" x14ac:dyDescent="0.25">
      <c r="A746" s="950"/>
      <c r="B746" s="971"/>
      <c r="C746" s="1060"/>
      <c r="D746" s="927"/>
      <c r="E746" s="927"/>
      <c r="F746" s="10" t="s">
        <v>3010</v>
      </c>
      <c r="G746" s="131">
        <v>1</v>
      </c>
      <c r="H746" s="927"/>
      <c r="I746" s="10" t="s">
        <v>1118</v>
      </c>
      <c r="J746" s="48"/>
      <c r="K746" s="945"/>
      <c r="L746" s="1127"/>
      <c r="M746" s="1038"/>
    </row>
    <row r="747" spans="1:13" s="8" customFormat="1" ht="22.5" x14ac:dyDescent="0.25">
      <c r="A747" s="447" t="s">
        <v>7589</v>
      </c>
      <c r="B747" s="166" t="s">
        <v>163</v>
      </c>
      <c r="C747" s="212" t="s">
        <v>5831</v>
      </c>
      <c r="D747" s="167" t="s">
        <v>6645</v>
      </c>
      <c r="E747" s="167" t="s">
        <v>5831</v>
      </c>
      <c r="F747" s="48" t="s">
        <v>6645</v>
      </c>
      <c r="G747" s="167">
        <v>1</v>
      </c>
      <c r="H747" s="365" t="s">
        <v>6682</v>
      </c>
      <c r="I747" s="32"/>
      <c r="J747" s="51"/>
      <c r="K747" s="168">
        <v>2</v>
      </c>
      <c r="L747" s="833"/>
      <c r="M747" s="833"/>
    </row>
    <row r="748" spans="1:13" s="97" customFormat="1" ht="13.5" customHeight="1" x14ac:dyDescent="0.25">
      <c r="A748" s="937" t="s">
        <v>7912</v>
      </c>
      <c r="B748" s="939" t="s">
        <v>2966</v>
      </c>
      <c r="C748" s="962" t="s">
        <v>5831</v>
      </c>
      <c r="D748" s="937" t="s">
        <v>12750</v>
      </c>
      <c r="E748" s="937" t="s">
        <v>5831</v>
      </c>
      <c r="F748" s="22" t="s">
        <v>7898</v>
      </c>
      <c r="G748" s="28">
        <v>1</v>
      </c>
      <c r="H748" s="937" t="s">
        <v>6682</v>
      </c>
      <c r="I748" s="27"/>
      <c r="J748" s="17"/>
      <c r="K748" s="1131">
        <v>1</v>
      </c>
      <c r="L748" s="1125"/>
      <c r="M748" s="1125"/>
    </row>
    <row r="749" spans="1:13" s="97" customFormat="1" ht="13.5" customHeight="1" x14ac:dyDescent="0.25">
      <c r="A749" s="947"/>
      <c r="B749" s="976"/>
      <c r="C749" s="963"/>
      <c r="D749" s="947"/>
      <c r="E749" s="947"/>
      <c r="F749" s="22" t="s">
        <v>7911</v>
      </c>
      <c r="G749" s="28">
        <v>1</v>
      </c>
      <c r="H749" s="947"/>
      <c r="I749" s="27"/>
      <c r="J749" s="17"/>
      <c r="K749" s="1132"/>
      <c r="L749" s="1126"/>
      <c r="M749" s="1126"/>
    </row>
    <row r="750" spans="1:13" s="97" customFormat="1" ht="15" customHeight="1" x14ac:dyDescent="0.25">
      <c r="A750" s="938"/>
      <c r="B750" s="940"/>
      <c r="C750" s="1060"/>
      <c r="D750" s="938"/>
      <c r="E750" s="938"/>
      <c r="F750" s="22" t="s">
        <v>7897</v>
      </c>
      <c r="G750" s="28">
        <v>1</v>
      </c>
      <c r="H750" s="938"/>
      <c r="I750" s="27"/>
      <c r="J750" s="17"/>
      <c r="K750" s="1133"/>
      <c r="L750" s="1127"/>
      <c r="M750" s="1127"/>
    </row>
    <row r="751" spans="1:13" s="544" customFormat="1" ht="90" x14ac:dyDescent="0.25">
      <c r="A751" s="1041" t="s">
        <v>9844</v>
      </c>
      <c r="B751" s="1069" t="s">
        <v>9845</v>
      </c>
      <c r="C751" s="1136" t="s">
        <v>7923</v>
      </c>
      <c r="D751" s="1041" t="s">
        <v>9846</v>
      </c>
      <c r="E751" s="538" t="s">
        <v>9847</v>
      </c>
      <c r="F751" s="538" t="s">
        <v>9848</v>
      </c>
      <c r="G751" s="538">
        <v>1</v>
      </c>
      <c r="H751" s="538" t="s">
        <v>6684</v>
      </c>
      <c r="I751" s="538"/>
      <c r="J751" s="538"/>
      <c r="K751" s="1041"/>
      <c r="L751" s="1034"/>
      <c r="M751" s="1034"/>
    </row>
    <row r="752" spans="1:13" s="544" customFormat="1" ht="33.75" x14ac:dyDescent="0.25">
      <c r="A752" s="1041"/>
      <c r="B752" s="1069"/>
      <c r="C752" s="1136"/>
      <c r="D752" s="1041"/>
      <c r="E752" s="538" t="s">
        <v>9849</v>
      </c>
      <c r="F752" s="538" t="s">
        <v>9850</v>
      </c>
      <c r="G752" s="538">
        <v>1</v>
      </c>
      <c r="H752" s="538" t="s">
        <v>6684</v>
      </c>
      <c r="I752" s="538"/>
      <c r="J752" s="538"/>
      <c r="K752" s="1041"/>
      <c r="L752" s="1034"/>
      <c r="M752" s="1034"/>
    </row>
    <row r="753" spans="1:13" s="544" customFormat="1" ht="45" x14ac:dyDescent="0.25">
      <c r="A753" s="1041"/>
      <c r="B753" s="1069"/>
      <c r="C753" s="1136"/>
      <c r="D753" s="1041"/>
      <c r="E753" s="538" t="s">
        <v>9851</v>
      </c>
      <c r="F753" s="538" t="s">
        <v>9852</v>
      </c>
      <c r="G753" s="538">
        <v>1</v>
      </c>
      <c r="H753" s="538" t="s">
        <v>6684</v>
      </c>
      <c r="I753" s="538"/>
      <c r="J753" s="538"/>
      <c r="K753" s="1041"/>
      <c r="L753" s="1034"/>
      <c r="M753" s="1034"/>
    </row>
    <row r="754" spans="1:13" s="544" customFormat="1" ht="101.25" x14ac:dyDescent="0.25">
      <c r="A754" s="1041"/>
      <c r="B754" s="1069"/>
      <c r="C754" s="1136"/>
      <c r="D754" s="1041"/>
      <c r="E754" s="538" t="s">
        <v>9853</v>
      </c>
      <c r="F754" s="538" t="s">
        <v>9854</v>
      </c>
      <c r="G754" s="538">
        <v>1</v>
      </c>
      <c r="H754" s="538" t="s">
        <v>8576</v>
      </c>
      <c r="I754" s="538"/>
      <c r="J754" s="538"/>
      <c r="K754" s="1041"/>
      <c r="L754" s="1034"/>
      <c r="M754" s="1034"/>
    </row>
    <row r="755" spans="1:13" s="544" customFormat="1" ht="22.5" x14ac:dyDescent="0.25">
      <c r="A755" s="1041"/>
      <c r="B755" s="1069"/>
      <c r="C755" s="1136"/>
      <c r="D755" s="1041"/>
      <c r="E755" s="538" t="s">
        <v>9855</v>
      </c>
      <c r="F755" s="538"/>
      <c r="G755" s="538">
        <v>1</v>
      </c>
      <c r="H755" s="538" t="s">
        <v>8576</v>
      </c>
      <c r="I755" s="538"/>
      <c r="J755" s="538"/>
      <c r="K755" s="1041"/>
      <c r="L755" s="1034"/>
      <c r="M755" s="1034"/>
    </row>
    <row r="756" spans="1:13" s="544" customFormat="1" ht="33.75" x14ac:dyDescent="0.25">
      <c r="A756" s="1041"/>
      <c r="B756" s="1069"/>
      <c r="C756" s="1136"/>
      <c r="D756" s="1041"/>
      <c r="E756" s="538" t="s">
        <v>9856</v>
      </c>
      <c r="F756" s="538" t="s">
        <v>9857</v>
      </c>
      <c r="G756" s="538">
        <v>2</v>
      </c>
      <c r="H756" s="538" t="s">
        <v>6684</v>
      </c>
      <c r="I756" s="538"/>
      <c r="J756" s="538"/>
      <c r="K756" s="1041"/>
      <c r="L756" s="1034"/>
      <c r="M756" s="1034"/>
    </row>
    <row r="757" spans="1:13" s="18" customFormat="1" ht="22.5" x14ac:dyDescent="0.25">
      <c r="A757" s="1041"/>
      <c r="B757" s="1069"/>
      <c r="C757" s="1136"/>
      <c r="D757" s="1041"/>
      <c r="E757" s="538" t="s">
        <v>9858</v>
      </c>
      <c r="F757" s="538" t="s">
        <v>9859</v>
      </c>
      <c r="G757" s="538">
        <v>1</v>
      </c>
      <c r="H757" s="538" t="s">
        <v>6684</v>
      </c>
      <c r="I757" s="48"/>
      <c r="J757" s="48"/>
      <c r="K757" s="1041"/>
      <c r="L757" s="1034"/>
      <c r="M757" s="1034"/>
    </row>
    <row r="758" spans="1:13" s="544" customFormat="1" ht="45" x14ac:dyDescent="0.25">
      <c r="A758" s="1041" t="s">
        <v>9860</v>
      </c>
      <c r="B758" s="1069" t="s">
        <v>9861</v>
      </c>
      <c r="C758" s="1136" t="s">
        <v>7923</v>
      </c>
      <c r="D758" s="1041" t="s">
        <v>9862</v>
      </c>
      <c r="E758" s="538" t="s">
        <v>9863</v>
      </c>
      <c r="F758" s="538" t="s">
        <v>9864</v>
      </c>
      <c r="G758" s="538">
        <v>1</v>
      </c>
      <c r="H758" s="538" t="s">
        <v>6684</v>
      </c>
      <c r="I758" s="538"/>
      <c r="J758" s="538"/>
      <c r="K758" s="1041"/>
      <c r="L758" s="1034"/>
      <c r="M758" s="1034"/>
    </row>
    <row r="759" spans="1:13" s="544" customFormat="1" ht="45" x14ac:dyDescent="0.25">
      <c r="A759" s="1041"/>
      <c r="B759" s="1069"/>
      <c r="C759" s="1136"/>
      <c r="D759" s="1041"/>
      <c r="E759" s="538" t="s">
        <v>9865</v>
      </c>
      <c r="F759" s="538" t="s">
        <v>9866</v>
      </c>
      <c r="G759" s="538">
        <v>1</v>
      </c>
      <c r="H759" s="538" t="s">
        <v>6684</v>
      </c>
      <c r="I759" s="538"/>
      <c r="J759" s="538"/>
      <c r="K759" s="1041"/>
      <c r="L759" s="1034"/>
      <c r="M759" s="1034"/>
    </row>
    <row r="760" spans="1:13" s="544" customFormat="1" ht="45" x14ac:dyDescent="0.25">
      <c r="A760" s="1041"/>
      <c r="B760" s="1069"/>
      <c r="C760" s="1136"/>
      <c r="D760" s="1041"/>
      <c r="E760" s="538" t="s">
        <v>9867</v>
      </c>
      <c r="F760" s="538" t="s">
        <v>9868</v>
      </c>
      <c r="G760" s="538">
        <v>1</v>
      </c>
      <c r="H760" s="538" t="s">
        <v>6684</v>
      </c>
      <c r="I760" s="538"/>
      <c r="J760" s="538"/>
      <c r="K760" s="1041"/>
      <c r="L760" s="1034"/>
      <c r="M760" s="1034"/>
    </row>
    <row r="761" spans="1:13" s="544" customFormat="1" ht="45" x14ac:dyDescent="0.25">
      <c r="A761" s="1041"/>
      <c r="B761" s="1069"/>
      <c r="C761" s="1136"/>
      <c r="D761" s="1041"/>
      <c r="E761" s="538" t="s">
        <v>9869</v>
      </c>
      <c r="F761" s="538" t="s">
        <v>9870</v>
      </c>
      <c r="G761" s="538">
        <v>1</v>
      </c>
      <c r="H761" s="538" t="s">
        <v>6684</v>
      </c>
      <c r="I761" s="538"/>
      <c r="J761" s="538"/>
      <c r="K761" s="1041"/>
      <c r="L761" s="1034"/>
      <c r="M761" s="1034"/>
    </row>
    <row r="762" spans="1:13" s="544" customFormat="1" ht="45" x14ac:dyDescent="0.25">
      <c r="A762" s="1041"/>
      <c r="B762" s="1069"/>
      <c r="C762" s="1136"/>
      <c r="D762" s="1041"/>
      <c r="E762" s="538" t="s">
        <v>9871</v>
      </c>
      <c r="F762" s="538" t="s">
        <v>9872</v>
      </c>
      <c r="G762" s="538">
        <v>1</v>
      </c>
      <c r="H762" s="538" t="s">
        <v>6684</v>
      </c>
      <c r="I762" s="538"/>
      <c r="J762" s="538"/>
      <c r="K762" s="1041"/>
      <c r="L762" s="1034"/>
      <c r="M762" s="1034"/>
    </row>
    <row r="763" spans="1:13" s="544" customFormat="1" ht="45" x14ac:dyDescent="0.25">
      <c r="A763" s="1041"/>
      <c r="B763" s="1069"/>
      <c r="C763" s="1136"/>
      <c r="D763" s="1041"/>
      <c r="E763" s="538" t="s">
        <v>9873</v>
      </c>
      <c r="F763" s="538" t="s">
        <v>9874</v>
      </c>
      <c r="G763" s="538">
        <v>1</v>
      </c>
      <c r="H763" s="538" t="s">
        <v>6684</v>
      </c>
      <c r="I763" s="538"/>
      <c r="J763" s="538"/>
      <c r="K763" s="1041"/>
      <c r="L763" s="1034"/>
      <c r="M763" s="1034"/>
    </row>
    <row r="764" spans="1:13" s="544" customFormat="1" ht="45" x14ac:dyDescent="0.25">
      <c r="A764" s="1041"/>
      <c r="B764" s="1069"/>
      <c r="C764" s="1136"/>
      <c r="D764" s="1041"/>
      <c r="E764" s="538" t="s">
        <v>9875</v>
      </c>
      <c r="F764" s="538" t="s">
        <v>9876</v>
      </c>
      <c r="G764" s="538">
        <v>1</v>
      </c>
      <c r="H764" s="538" t="s">
        <v>6684</v>
      </c>
      <c r="I764" s="538"/>
      <c r="J764" s="538"/>
      <c r="K764" s="1041"/>
      <c r="L764" s="1034"/>
      <c r="M764" s="1034"/>
    </row>
    <row r="765" spans="1:13" s="544" customFormat="1" ht="45" x14ac:dyDescent="0.25">
      <c r="A765" s="1041"/>
      <c r="B765" s="1069"/>
      <c r="C765" s="1136"/>
      <c r="D765" s="1041"/>
      <c r="E765" s="538" t="s">
        <v>9877</v>
      </c>
      <c r="F765" s="538" t="s">
        <v>9878</v>
      </c>
      <c r="G765" s="538">
        <v>1</v>
      </c>
      <c r="H765" s="538" t="s">
        <v>6684</v>
      </c>
      <c r="I765" s="538"/>
      <c r="J765" s="538"/>
      <c r="K765" s="1041"/>
      <c r="L765" s="1034"/>
      <c r="M765" s="1034"/>
    </row>
    <row r="766" spans="1:13" s="544" customFormat="1" ht="45" x14ac:dyDescent="0.25">
      <c r="A766" s="1041"/>
      <c r="B766" s="1069"/>
      <c r="C766" s="1136"/>
      <c r="D766" s="1041"/>
      <c r="E766" s="538" t="s">
        <v>9879</v>
      </c>
      <c r="F766" s="538" t="s">
        <v>9880</v>
      </c>
      <c r="G766" s="538">
        <v>1</v>
      </c>
      <c r="H766" s="538" t="s">
        <v>6684</v>
      </c>
      <c r="I766" s="538"/>
      <c r="J766" s="538"/>
      <c r="K766" s="1041"/>
      <c r="L766" s="1034"/>
      <c r="M766" s="1034"/>
    </row>
    <row r="767" spans="1:13" s="544" customFormat="1" ht="45" x14ac:dyDescent="0.25">
      <c r="A767" s="1041"/>
      <c r="B767" s="1069"/>
      <c r="C767" s="1136"/>
      <c r="D767" s="1041"/>
      <c r="E767" s="538" t="s">
        <v>9881</v>
      </c>
      <c r="F767" s="538" t="s">
        <v>9882</v>
      </c>
      <c r="G767" s="538">
        <v>1</v>
      </c>
      <c r="H767" s="538" t="s">
        <v>6684</v>
      </c>
      <c r="I767" s="538"/>
      <c r="J767" s="538"/>
      <c r="K767" s="1041"/>
      <c r="L767" s="1034"/>
      <c r="M767" s="1034"/>
    </row>
    <row r="768" spans="1:13" s="544" customFormat="1" ht="45" x14ac:dyDescent="0.25">
      <c r="A768" s="1041"/>
      <c r="B768" s="1069"/>
      <c r="C768" s="1136"/>
      <c r="D768" s="1041"/>
      <c r="E768" s="538" t="s">
        <v>9883</v>
      </c>
      <c r="F768" s="538" t="s">
        <v>9884</v>
      </c>
      <c r="G768" s="538">
        <v>1</v>
      </c>
      <c r="H768" s="538" t="s">
        <v>6684</v>
      </c>
      <c r="I768" s="538"/>
      <c r="J768" s="538"/>
      <c r="K768" s="1041"/>
      <c r="L768" s="1034"/>
      <c r="M768" s="1034"/>
    </row>
    <row r="769" spans="1:13" s="544" customFormat="1" ht="45" x14ac:dyDescent="0.25">
      <c r="A769" s="1041"/>
      <c r="B769" s="1069"/>
      <c r="C769" s="1136"/>
      <c r="D769" s="1041"/>
      <c r="E769" s="538" t="s">
        <v>9885</v>
      </c>
      <c r="F769" s="538" t="s">
        <v>9886</v>
      </c>
      <c r="G769" s="538">
        <v>1</v>
      </c>
      <c r="H769" s="538" t="s">
        <v>6684</v>
      </c>
      <c r="I769" s="538"/>
      <c r="J769" s="538"/>
      <c r="K769" s="1041"/>
      <c r="L769" s="1034"/>
      <c r="M769" s="1034"/>
    </row>
    <row r="770" spans="1:13" s="544" customFormat="1" ht="45" x14ac:dyDescent="0.25">
      <c r="A770" s="1041"/>
      <c r="B770" s="1069"/>
      <c r="C770" s="1136"/>
      <c r="D770" s="1041"/>
      <c r="E770" s="538" t="s">
        <v>9887</v>
      </c>
      <c r="F770" s="538" t="s">
        <v>9888</v>
      </c>
      <c r="G770" s="538">
        <v>1</v>
      </c>
      <c r="H770" s="538" t="s">
        <v>6684</v>
      </c>
      <c r="I770" s="538"/>
      <c r="J770" s="538"/>
      <c r="K770" s="1041"/>
      <c r="L770" s="1034"/>
      <c r="M770" s="1034"/>
    </row>
    <row r="771" spans="1:13" s="544" customFormat="1" ht="45" x14ac:dyDescent="0.25">
      <c r="A771" s="1041"/>
      <c r="B771" s="1069"/>
      <c r="C771" s="1136"/>
      <c r="D771" s="1041"/>
      <c r="E771" s="538" t="s">
        <v>9889</v>
      </c>
      <c r="F771" s="538" t="s">
        <v>9890</v>
      </c>
      <c r="G771" s="538">
        <v>1</v>
      </c>
      <c r="H771" s="538" t="s">
        <v>6684</v>
      </c>
      <c r="I771" s="538"/>
      <c r="J771" s="538"/>
      <c r="K771" s="1041"/>
      <c r="L771" s="1034"/>
      <c r="M771" s="1034"/>
    </row>
    <row r="772" spans="1:13" s="544" customFormat="1" ht="45" x14ac:dyDescent="0.25">
      <c r="A772" s="1041"/>
      <c r="B772" s="1069"/>
      <c r="C772" s="1136"/>
      <c r="D772" s="1041"/>
      <c r="E772" s="538" t="s">
        <v>9891</v>
      </c>
      <c r="F772" s="538" t="s">
        <v>9892</v>
      </c>
      <c r="G772" s="538">
        <v>1</v>
      </c>
      <c r="H772" s="538" t="s">
        <v>6684</v>
      </c>
      <c r="I772" s="538"/>
      <c r="J772" s="538"/>
      <c r="K772" s="1041"/>
      <c r="L772" s="1034"/>
      <c r="M772" s="1034"/>
    </row>
    <row r="773" spans="1:13" s="544" customFormat="1" ht="45" x14ac:dyDescent="0.25">
      <c r="A773" s="1041"/>
      <c r="B773" s="1069"/>
      <c r="C773" s="1136"/>
      <c r="D773" s="1041"/>
      <c r="E773" s="538" t="s">
        <v>9893</v>
      </c>
      <c r="F773" s="538" t="s">
        <v>9894</v>
      </c>
      <c r="G773" s="538">
        <v>1</v>
      </c>
      <c r="H773" s="538" t="s">
        <v>6684</v>
      </c>
      <c r="I773" s="538"/>
      <c r="J773" s="538"/>
      <c r="K773" s="1041"/>
      <c r="L773" s="1034"/>
      <c r="M773" s="1034"/>
    </row>
    <row r="774" spans="1:13" s="544" customFormat="1" ht="45" x14ac:dyDescent="0.25">
      <c r="A774" s="1041"/>
      <c r="B774" s="1069"/>
      <c r="C774" s="1136"/>
      <c r="D774" s="1041"/>
      <c r="E774" s="538" t="s">
        <v>9895</v>
      </c>
      <c r="F774" s="538" t="s">
        <v>9896</v>
      </c>
      <c r="G774" s="538">
        <v>1</v>
      </c>
      <c r="H774" s="538" t="s">
        <v>6684</v>
      </c>
      <c r="I774" s="538"/>
      <c r="J774" s="538"/>
      <c r="K774" s="1041"/>
      <c r="L774" s="1034"/>
      <c r="M774" s="1034"/>
    </row>
    <row r="775" spans="1:13" s="544" customFormat="1" ht="45" x14ac:dyDescent="0.25">
      <c r="A775" s="1041"/>
      <c r="B775" s="1069"/>
      <c r="C775" s="1136"/>
      <c r="D775" s="1041"/>
      <c r="E775" s="538" t="s">
        <v>9897</v>
      </c>
      <c r="F775" s="538" t="s">
        <v>9898</v>
      </c>
      <c r="G775" s="538">
        <v>1</v>
      </c>
      <c r="H775" s="538" t="s">
        <v>6684</v>
      </c>
      <c r="I775" s="538"/>
      <c r="J775" s="538"/>
      <c r="K775" s="1041"/>
      <c r="L775" s="1034"/>
      <c r="M775" s="1034"/>
    </row>
    <row r="776" spans="1:13" s="544" customFormat="1" ht="45" x14ac:dyDescent="0.25">
      <c r="A776" s="1041"/>
      <c r="B776" s="1069"/>
      <c r="C776" s="1136"/>
      <c r="D776" s="1041"/>
      <c r="E776" s="538" t="s">
        <v>9899</v>
      </c>
      <c r="F776" s="538" t="s">
        <v>9900</v>
      </c>
      <c r="G776" s="538">
        <v>1</v>
      </c>
      <c r="H776" s="538" t="s">
        <v>6684</v>
      </c>
      <c r="I776" s="538"/>
      <c r="J776" s="538"/>
      <c r="K776" s="1041"/>
      <c r="L776" s="1034"/>
      <c r="M776" s="1034"/>
    </row>
    <row r="777" spans="1:13" s="544" customFormat="1" ht="45" x14ac:dyDescent="0.25">
      <c r="A777" s="1041"/>
      <c r="B777" s="1069"/>
      <c r="C777" s="1136"/>
      <c r="D777" s="1041"/>
      <c r="E777" s="538" t="s">
        <v>9901</v>
      </c>
      <c r="F777" s="538" t="s">
        <v>9902</v>
      </c>
      <c r="G777" s="538">
        <v>1</v>
      </c>
      <c r="H777" s="538" t="s">
        <v>6684</v>
      </c>
      <c r="I777" s="538"/>
      <c r="J777" s="538"/>
      <c r="K777" s="1041"/>
      <c r="L777" s="1034"/>
      <c r="M777" s="1034"/>
    </row>
    <row r="778" spans="1:13" s="544" customFormat="1" ht="45" x14ac:dyDescent="0.25">
      <c r="A778" s="1041"/>
      <c r="B778" s="1069"/>
      <c r="C778" s="1136"/>
      <c r="D778" s="1041"/>
      <c r="E778" s="538" t="s">
        <v>9903</v>
      </c>
      <c r="F778" s="538" t="s">
        <v>9904</v>
      </c>
      <c r="G778" s="538">
        <v>1</v>
      </c>
      <c r="H778" s="538" t="s">
        <v>6684</v>
      </c>
      <c r="I778" s="538"/>
      <c r="J778" s="538"/>
      <c r="K778" s="1041"/>
      <c r="L778" s="1034"/>
      <c r="M778" s="1034"/>
    </row>
    <row r="779" spans="1:13" s="544" customFormat="1" ht="45" x14ac:dyDescent="0.25">
      <c r="A779" s="1041"/>
      <c r="B779" s="1069"/>
      <c r="C779" s="1136"/>
      <c r="D779" s="1041"/>
      <c r="E779" s="538" t="s">
        <v>9905</v>
      </c>
      <c r="F779" s="538" t="s">
        <v>9906</v>
      </c>
      <c r="G779" s="538">
        <v>1</v>
      </c>
      <c r="H779" s="538" t="s">
        <v>6684</v>
      </c>
      <c r="I779" s="538"/>
      <c r="J779" s="538"/>
      <c r="K779" s="1041"/>
      <c r="L779" s="1034"/>
      <c r="M779" s="1034"/>
    </row>
    <row r="780" spans="1:13" s="544" customFormat="1" ht="45" x14ac:dyDescent="0.25">
      <c r="A780" s="1041"/>
      <c r="B780" s="1069"/>
      <c r="C780" s="1136"/>
      <c r="D780" s="1041"/>
      <c r="E780" s="538" t="s">
        <v>9907</v>
      </c>
      <c r="F780" s="538" t="s">
        <v>9908</v>
      </c>
      <c r="G780" s="538">
        <v>1</v>
      </c>
      <c r="H780" s="538" t="s">
        <v>6684</v>
      </c>
      <c r="I780" s="538"/>
      <c r="J780" s="538"/>
      <c r="K780" s="1041"/>
      <c r="L780" s="1034"/>
      <c r="M780" s="1034"/>
    </row>
    <row r="781" spans="1:13" s="544" customFormat="1" ht="45" x14ac:dyDescent="0.25">
      <c r="A781" s="1041"/>
      <c r="B781" s="1069"/>
      <c r="C781" s="1136"/>
      <c r="D781" s="1041"/>
      <c r="E781" s="538" t="s">
        <v>9909</v>
      </c>
      <c r="F781" s="538" t="s">
        <v>9910</v>
      </c>
      <c r="G781" s="538">
        <v>1</v>
      </c>
      <c r="H781" s="538" t="s">
        <v>6684</v>
      </c>
      <c r="I781" s="538"/>
      <c r="J781" s="538"/>
      <c r="K781" s="1041"/>
      <c r="L781" s="1034"/>
      <c r="M781" s="1034"/>
    </row>
    <row r="782" spans="1:13" s="544" customFormat="1" ht="45" x14ac:dyDescent="0.25">
      <c r="A782" s="1041"/>
      <c r="B782" s="1069"/>
      <c r="C782" s="1136"/>
      <c r="D782" s="1041"/>
      <c r="E782" s="538" t="s">
        <v>9911</v>
      </c>
      <c r="F782" s="538" t="s">
        <v>9912</v>
      </c>
      <c r="G782" s="538">
        <v>1</v>
      </c>
      <c r="H782" s="538" t="s">
        <v>6684</v>
      </c>
      <c r="I782" s="538"/>
      <c r="J782" s="538"/>
      <c r="K782" s="1041"/>
      <c r="L782" s="1034"/>
      <c r="M782" s="1034"/>
    </row>
    <row r="783" spans="1:13" s="544" customFormat="1" ht="45" x14ac:dyDescent="0.25">
      <c r="A783" s="1041"/>
      <c r="B783" s="1069"/>
      <c r="C783" s="1136"/>
      <c r="D783" s="1041"/>
      <c r="E783" s="538" t="s">
        <v>9913</v>
      </c>
      <c r="F783" s="538" t="s">
        <v>9914</v>
      </c>
      <c r="G783" s="538">
        <v>1</v>
      </c>
      <c r="H783" s="538" t="s">
        <v>6684</v>
      </c>
      <c r="I783" s="538"/>
      <c r="J783" s="538"/>
      <c r="K783" s="1041"/>
      <c r="L783" s="1034"/>
      <c r="M783" s="1034"/>
    </row>
    <row r="784" spans="1:13" s="544" customFormat="1" ht="45" x14ac:dyDescent="0.25">
      <c r="A784" s="1041"/>
      <c r="B784" s="1069"/>
      <c r="C784" s="1136"/>
      <c r="D784" s="1041"/>
      <c r="E784" s="538" t="s">
        <v>9915</v>
      </c>
      <c r="F784" s="538" t="s">
        <v>9916</v>
      </c>
      <c r="G784" s="538">
        <v>1</v>
      </c>
      <c r="H784" s="538" t="s">
        <v>6684</v>
      </c>
      <c r="I784" s="538"/>
      <c r="J784" s="538"/>
      <c r="K784" s="1041"/>
      <c r="L784" s="1034"/>
      <c r="M784" s="1034"/>
    </row>
    <row r="785" spans="1:13" s="544" customFormat="1" ht="45" x14ac:dyDescent="0.25">
      <c r="A785" s="1041"/>
      <c r="B785" s="1069"/>
      <c r="C785" s="1136"/>
      <c r="D785" s="1041"/>
      <c r="E785" s="538" t="s">
        <v>9917</v>
      </c>
      <c r="F785" s="538" t="s">
        <v>9918</v>
      </c>
      <c r="G785" s="538">
        <v>1</v>
      </c>
      <c r="H785" s="538" t="s">
        <v>6684</v>
      </c>
      <c r="I785" s="538"/>
      <c r="J785" s="538"/>
      <c r="K785" s="1041"/>
      <c r="L785" s="1034"/>
      <c r="M785" s="1034"/>
    </row>
    <row r="786" spans="1:13" s="544" customFormat="1" ht="45" x14ac:dyDescent="0.25">
      <c r="A786" s="1041"/>
      <c r="B786" s="1069"/>
      <c r="C786" s="1136"/>
      <c r="D786" s="1041"/>
      <c r="E786" s="538" t="s">
        <v>9919</v>
      </c>
      <c r="F786" s="538" t="s">
        <v>9920</v>
      </c>
      <c r="G786" s="538">
        <v>1</v>
      </c>
      <c r="H786" s="538" t="s">
        <v>6684</v>
      </c>
      <c r="I786" s="538"/>
      <c r="J786" s="538"/>
      <c r="K786" s="1041"/>
      <c r="L786" s="1034"/>
      <c r="M786" s="1034"/>
    </row>
    <row r="787" spans="1:13" s="544" customFormat="1" ht="45" x14ac:dyDescent="0.25">
      <c r="A787" s="1041"/>
      <c r="B787" s="1069"/>
      <c r="C787" s="1136"/>
      <c r="D787" s="1041"/>
      <c r="E787" s="538" t="s">
        <v>9921</v>
      </c>
      <c r="F787" s="538" t="s">
        <v>9922</v>
      </c>
      <c r="G787" s="538">
        <v>1</v>
      </c>
      <c r="H787" s="538" t="s">
        <v>6684</v>
      </c>
      <c r="I787" s="538"/>
      <c r="J787" s="538"/>
      <c r="K787" s="1041"/>
      <c r="L787" s="1034"/>
      <c r="M787" s="1034"/>
    </row>
    <row r="788" spans="1:13" s="544" customFormat="1" ht="67.5" x14ac:dyDescent="0.25">
      <c r="A788" s="1041"/>
      <c r="B788" s="1069"/>
      <c r="C788" s="1136"/>
      <c r="D788" s="1041"/>
      <c r="E788" s="538" t="s">
        <v>9923</v>
      </c>
      <c r="F788" s="538" t="s">
        <v>9924</v>
      </c>
      <c r="G788" s="538">
        <v>1</v>
      </c>
      <c r="H788" s="538" t="s">
        <v>6684</v>
      </c>
      <c r="I788" s="538"/>
      <c r="J788" s="538"/>
      <c r="K788" s="1041"/>
      <c r="L788" s="1034"/>
      <c r="M788" s="1034"/>
    </row>
    <row r="789" spans="1:13" s="544" customFormat="1" ht="45" x14ac:dyDescent="0.25">
      <c r="A789" s="1041"/>
      <c r="B789" s="1069"/>
      <c r="C789" s="1136"/>
      <c r="D789" s="1041"/>
      <c r="E789" s="538" t="s">
        <v>9925</v>
      </c>
      <c r="F789" s="538" t="s">
        <v>9926</v>
      </c>
      <c r="G789" s="538">
        <v>1</v>
      </c>
      <c r="H789" s="538" t="s">
        <v>6684</v>
      </c>
      <c r="I789" s="538"/>
      <c r="J789" s="538"/>
      <c r="K789" s="1041"/>
      <c r="L789" s="1034"/>
      <c r="M789" s="1034"/>
    </row>
    <row r="790" spans="1:13" s="544" customFormat="1" ht="45" x14ac:dyDescent="0.25">
      <c r="A790" s="1041"/>
      <c r="B790" s="1069"/>
      <c r="C790" s="1136"/>
      <c r="D790" s="1041"/>
      <c r="E790" s="538" t="s">
        <v>9927</v>
      </c>
      <c r="F790" s="538" t="s">
        <v>9928</v>
      </c>
      <c r="G790" s="538">
        <v>1</v>
      </c>
      <c r="H790" s="538" t="s">
        <v>6684</v>
      </c>
      <c r="I790" s="538"/>
      <c r="J790" s="538"/>
      <c r="K790" s="1041"/>
      <c r="L790" s="1034"/>
      <c r="M790" s="1034"/>
    </row>
    <row r="791" spans="1:13" s="544" customFormat="1" ht="45" x14ac:dyDescent="0.25">
      <c r="A791" s="1041"/>
      <c r="B791" s="1069"/>
      <c r="C791" s="1136"/>
      <c r="D791" s="1041"/>
      <c r="E791" s="538" t="s">
        <v>9929</v>
      </c>
      <c r="F791" s="538" t="s">
        <v>9930</v>
      </c>
      <c r="G791" s="538">
        <v>1</v>
      </c>
      <c r="H791" s="538" t="s">
        <v>6684</v>
      </c>
      <c r="I791" s="538"/>
      <c r="J791" s="538"/>
      <c r="K791" s="1041"/>
      <c r="L791" s="1034"/>
      <c r="M791" s="1034"/>
    </row>
    <row r="792" spans="1:13" s="544" customFormat="1" ht="45" x14ac:dyDescent="0.25">
      <c r="A792" s="1041"/>
      <c r="B792" s="1069"/>
      <c r="C792" s="1136"/>
      <c r="D792" s="1041"/>
      <c r="E792" s="538" t="s">
        <v>9931</v>
      </c>
      <c r="F792" s="538" t="s">
        <v>9932</v>
      </c>
      <c r="G792" s="538">
        <v>1</v>
      </c>
      <c r="H792" s="538" t="s">
        <v>6684</v>
      </c>
      <c r="I792" s="538"/>
      <c r="J792" s="538"/>
      <c r="K792" s="1041"/>
      <c r="L792" s="1034"/>
      <c r="M792" s="1034"/>
    </row>
    <row r="793" spans="1:13" s="544" customFormat="1" ht="56.25" x14ac:dyDescent="0.25">
      <c r="A793" s="546" t="s">
        <v>9933</v>
      </c>
      <c r="B793" s="545" t="s">
        <v>9861</v>
      </c>
      <c r="C793" s="551" t="s">
        <v>7923</v>
      </c>
      <c r="D793" s="1041" t="s">
        <v>9934</v>
      </c>
      <c r="E793" s="538" t="s">
        <v>9935</v>
      </c>
      <c r="F793" s="538" t="s">
        <v>9936</v>
      </c>
      <c r="G793" s="538">
        <v>1</v>
      </c>
      <c r="H793" s="538" t="s">
        <v>6684</v>
      </c>
      <c r="I793" s="538"/>
      <c r="J793" s="538"/>
      <c r="K793" s="546"/>
      <c r="L793" s="839"/>
      <c r="M793" s="839"/>
    </row>
    <row r="794" spans="1:13" s="544" customFormat="1" ht="33.75" x14ac:dyDescent="0.25">
      <c r="A794" s="546" t="s">
        <v>9937</v>
      </c>
      <c r="B794" s="545" t="s">
        <v>9861</v>
      </c>
      <c r="C794" s="551" t="s">
        <v>7923</v>
      </c>
      <c r="D794" s="1041"/>
      <c r="E794" s="538" t="s">
        <v>9938</v>
      </c>
      <c r="F794" s="538" t="s">
        <v>9939</v>
      </c>
      <c r="G794" s="538">
        <v>1</v>
      </c>
      <c r="H794" s="538" t="s">
        <v>6684</v>
      </c>
      <c r="I794" s="538"/>
      <c r="J794" s="538"/>
      <c r="K794" s="546"/>
      <c r="L794" s="859"/>
      <c r="M794" s="839"/>
    </row>
    <row r="795" spans="1:13" s="544" customFormat="1" ht="22.5" x14ac:dyDescent="0.25">
      <c r="A795" s="546" t="s">
        <v>9940</v>
      </c>
      <c r="B795" s="545" t="s">
        <v>9861</v>
      </c>
      <c r="C795" s="551" t="s">
        <v>7923</v>
      </c>
      <c r="D795" s="1041"/>
      <c r="E795" s="538" t="s">
        <v>9941</v>
      </c>
      <c r="F795" s="538" t="s">
        <v>9942</v>
      </c>
      <c r="G795" s="538">
        <v>1</v>
      </c>
      <c r="H795" s="538" t="s">
        <v>6684</v>
      </c>
      <c r="I795" s="538"/>
      <c r="J795" s="538"/>
      <c r="K795" s="546"/>
      <c r="L795" s="859"/>
      <c r="M795" s="839"/>
    </row>
    <row r="796" spans="1:13" s="544" customFormat="1" ht="22.5" x14ac:dyDescent="0.25">
      <c r="A796" s="546" t="s">
        <v>9943</v>
      </c>
      <c r="B796" s="545" t="s">
        <v>9861</v>
      </c>
      <c r="C796" s="551" t="s">
        <v>7923</v>
      </c>
      <c r="D796" s="1041"/>
      <c r="E796" s="538" t="s">
        <v>9944</v>
      </c>
      <c r="F796" s="538" t="s">
        <v>9945</v>
      </c>
      <c r="G796" s="538">
        <v>1</v>
      </c>
      <c r="H796" s="538" t="s">
        <v>6684</v>
      </c>
      <c r="I796" s="538"/>
      <c r="J796" s="538"/>
      <c r="K796" s="546"/>
      <c r="L796" s="859"/>
      <c r="M796" s="839"/>
    </row>
    <row r="797" spans="1:13" s="544" customFormat="1" ht="22.5" x14ac:dyDescent="0.25">
      <c r="A797" s="546" t="s">
        <v>9946</v>
      </c>
      <c r="B797" s="545" t="s">
        <v>9861</v>
      </c>
      <c r="C797" s="551" t="s">
        <v>7923</v>
      </c>
      <c r="D797" s="1041"/>
      <c r="E797" s="538" t="s">
        <v>9947</v>
      </c>
      <c r="F797" s="538" t="s">
        <v>9948</v>
      </c>
      <c r="G797" s="538">
        <v>1</v>
      </c>
      <c r="H797" s="538" t="s">
        <v>6684</v>
      </c>
      <c r="I797" s="538"/>
      <c r="J797" s="538"/>
      <c r="K797" s="546"/>
      <c r="L797" s="859"/>
      <c r="M797" s="839"/>
    </row>
    <row r="798" spans="1:13" s="544" customFormat="1" ht="78.75" x14ac:dyDescent="0.25">
      <c r="A798" s="546" t="s">
        <v>9949</v>
      </c>
      <c r="B798" s="545" t="s">
        <v>9861</v>
      </c>
      <c r="C798" s="551" t="s">
        <v>7923</v>
      </c>
      <c r="D798" s="1041"/>
      <c r="E798" s="538" t="s">
        <v>9950</v>
      </c>
      <c r="F798" s="538" t="s">
        <v>9951</v>
      </c>
      <c r="G798" s="538">
        <v>1</v>
      </c>
      <c r="H798" s="538" t="s">
        <v>6684</v>
      </c>
      <c r="I798" s="538"/>
      <c r="J798" s="538"/>
      <c r="K798" s="546"/>
      <c r="L798" s="859"/>
      <c r="M798" s="839"/>
    </row>
    <row r="799" spans="1:13" s="544" customFormat="1" ht="22.5" x14ac:dyDescent="0.25">
      <c r="A799" s="546" t="s">
        <v>9952</v>
      </c>
      <c r="B799" s="545" t="s">
        <v>9861</v>
      </c>
      <c r="C799" s="551" t="s">
        <v>7923</v>
      </c>
      <c r="D799" s="1041"/>
      <c r="E799" s="538" t="s">
        <v>9953</v>
      </c>
      <c r="F799" s="538" t="s">
        <v>9954</v>
      </c>
      <c r="G799" s="538">
        <v>1</v>
      </c>
      <c r="H799" s="538" t="s">
        <v>6684</v>
      </c>
      <c r="I799" s="538"/>
      <c r="J799" s="538"/>
      <c r="K799" s="546"/>
      <c r="L799" s="859"/>
      <c r="M799" s="839"/>
    </row>
    <row r="800" spans="1:13" s="544" customFormat="1" ht="45" x14ac:dyDescent="0.25">
      <c r="A800" s="546" t="s">
        <v>9955</v>
      </c>
      <c r="B800" s="545" t="s">
        <v>9861</v>
      </c>
      <c r="C800" s="551" t="s">
        <v>7923</v>
      </c>
      <c r="D800" s="1041"/>
      <c r="E800" s="538" t="s">
        <v>9956</v>
      </c>
      <c r="F800" s="538" t="s">
        <v>9957</v>
      </c>
      <c r="G800" s="538">
        <v>1</v>
      </c>
      <c r="H800" s="538" t="s">
        <v>6684</v>
      </c>
      <c r="I800" s="538"/>
      <c r="J800" s="538"/>
      <c r="K800" s="546"/>
      <c r="L800" s="859"/>
      <c r="M800" s="839"/>
    </row>
    <row r="801" spans="1:13" s="544" customFormat="1" ht="45" x14ac:dyDescent="0.25">
      <c r="A801" s="546" t="s">
        <v>9958</v>
      </c>
      <c r="B801" s="545" t="s">
        <v>9861</v>
      </c>
      <c r="C801" s="551" t="s">
        <v>7923</v>
      </c>
      <c r="D801" s="1041"/>
      <c r="E801" s="538" t="s">
        <v>9959</v>
      </c>
      <c r="F801" s="538" t="s">
        <v>9960</v>
      </c>
      <c r="G801" s="538">
        <v>1</v>
      </c>
      <c r="H801" s="538" t="s">
        <v>6684</v>
      </c>
      <c r="I801" s="538"/>
      <c r="J801" s="538"/>
      <c r="K801" s="546"/>
      <c r="L801" s="859"/>
      <c r="M801" s="839"/>
    </row>
    <row r="802" spans="1:13" s="544" customFormat="1" ht="33.75" x14ac:dyDescent="0.25">
      <c r="A802" s="546" t="s">
        <v>9961</v>
      </c>
      <c r="B802" s="545" t="s">
        <v>9861</v>
      </c>
      <c r="C802" s="551" t="s">
        <v>7923</v>
      </c>
      <c r="D802" s="1041"/>
      <c r="E802" s="538" t="s">
        <v>9962</v>
      </c>
      <c r="F802" s="538" t="s">
        <v>9963</v>
      </c>
      <c r="G802" s="538">
        <v>1</v>
      </c>
      <c r="H802" s="538" t="s">
        <v>6684</v>
      </c>
      <c r="I802" s="538"/>
      <c r="J802" s="538"/>
      <c r="K802" s="546"/>
      <c r="L802" s="859"/>
      <c r="M802" s="839"/>
    </row>
    <row r="803" spans="1:13" s="544" customFormat="1" ht="22.5" x14ac:dyDescent="0.25">
      <c r="A803" s="546" t="s">
        <v>9964</v>
      </c>
      <c r="B803" s="545" t="s">
        <v>9861</v>
      </c>
      <c r="C803" s="551" t="s">
        <v>7923</v>
      </c>
      <c r="D803" s="1041"/>
      <c r="E803" s="538" t="s">
        <v>9965</v>
      </c>
      <c r="F803" s="538" t="s">
        <v>9966</v>
      </c>
      <c r="G803" s="538">
        <v>1</v>
      </c>
      <c r="H803" s="538" t="s">
        <v>6684</v>
      </c>
      <c r="I803" s="538"/>
      <c r="J803" s="538"/>
      <c r="K803" s="546"/>
      <c r="L803" s="859"/>
      <c r="M803" s="839"/>
    </row>
    <row r="804" spans="1:13" s="544" customFormat="1" ht="33.75" x14ac:dyDescent="0.25">
      <c r="A804" s="546" t="s">
        <v>9967</v>
      </c>
      <c r="B804" s="545" t="s">
        <v>9861</v>
      </c>
      <c r="C804" s="551" t="s">
        <v>7923</v>
      </c>
      <c r="D804" s="1041"/>
      <c r="E804" s="538" t="s">
        <v>9968</v>
      </c>
      <c r="F804" s="538" t="s">
        <v>9969</v>
      </c>
      <c r="G804" s="538">
        <v>1</v>
      </c>
      <c r="H804" s="538" t="s">
        <v>6684</v>
      </c>
      <c r="I804" s="538"/>
      <c r="J804" s="538"/>
      <c r="K804" s="546"/>
      <c r="L804" s="859"/>
      <c r="M804" s="839"/>
    </row>
    <row r="805" spans="1:13" s="544" customFormat="1" ht="45" x14ac:dyDescent="0.25">
      <c r="A805" s="546" t="s">
        <v>9970</v>
      </c>
      <c r="B805" s="545" t="s">
        <v>9861</v>
      </c>
      <c r="C805" s="551" t="s">
        <v>7923</v>
      </c>
      <c r="D805" s="1041"/>
      <c r="E805" s="538" t="s">
        <v>9971</v>
      </c>
      <c r="F805" s="538" t="s">
        <v>9972</v>
      </c>
      <c r="G805" s="538">
        <v>1</v>
      </c>
      <c r="H805" s="538" t="s">
        <v>6684</v>
      </c>
      <c r="I805" s="538"/>
      <c r="J805" s="538"/>
      <c r="K805" s="546"/>
      <c r="L805" s="859"/>
      <c r="M805" s="839"/>
    </row>
    <row r="806" spans="1:13" s="544" customFormat="1" ht="45" x14ac:dyDescent="0.25">
      <c r="A806" s="546" t="s">
        <v>9973</v>
      </c>
      <c r="B806" s="545" t="s">
        <v>9861</v>
      </c>
      <c r="C806" s="551" t="s">
        <v>7923</v>
      </c>
      <c r="D806" s="1041"/>
      <c r="E806" s="538" t="s">
        <v>9974</v>
      </c>
      <c r="F806" s="538" t="s">
        <v>9975</v>
      </c>
      <c r="G806" s="538">
        <v>1</v>
      </c>
      <c r="H806" s="538" t="s">
        <v>6684</v>
      </c>
      <c r="I806" s="538"/>
      <c r="J806" s="538"/>
      <c r="K806" s="546"/>
      <c r="L806" s="859"/>
      <c r="M806" s="839"/>
    </row>
    <row r="807" spans="1:13" s="544" customFormat="1" ht="45" x14ac:dyDescent="0.25">
      <c r="A807" s="546" t="s">
        <v>9976</v>
      </c>
      <c r="B807" s="545" t="s">
        <v>9861</v>
      </c>
      <c r="C807" s="551" t="s">
        <v>7923</v>
      </c>
      <c r="D807" s="1041"/>
      <c r="E807" s="538" t="s">
        <v>9977</v>
      </c>
      <c r="F807" s="538" t="s">
        <v>9978</v>
      </c>
      <c r="G807" s="538">
        <v>1</v>
      </c>
      <c r="H807" s="538" t="s">
        <v>6684</v>
      </c>
      <c r="I807" s="538"/>
      <c r="J807" s="538"/>
      <c r="K807" s="546"/>
      <c r="L807" s="859"/>
      <c r="M807" s="839"/>
    </row>
    <row r="808" spans="1:13" s="544" customFormat="1" ht="22.5" x14ac:dyDescent="0.25">
      <c r="A808" s="546" t="s">
        <v>9979</v>
      </c>
      <c r="B808" s="545" t="s">
        <v>9861</v>
      </c>
      <c r="C808" s="551" t="s">
        <v>7923</v>
      </c>
      <c r="D808" s="1041"/>
      <c r="E808" s="538" t="s">
        <v>9980</v>
      </c>
      <c r="F808" s="538" t="s">
        <v>9981</v>
      </c>
      <c r="G808" s="538">
        <v>1</v>
      </c>
      <c r="H808" s="538" t="s">
        <v>6684</v>
      </c>
      <c r="I808" s="538"/>
      <c r="J808" s="538"/>
      <c r="K808" s="546"/>
      <c r="L808" s="859"/>
      <c r="M808" s="839"/>
    </row>
    <row r="809" spans="1:13" s="544" customFormat="1" ht="22.5" x14ac:dyDescent="0.25">
      <c r="A809" s="546" t="s">
        <v>9982</v>
      </c>
      <c r="B809" s="545" t="s">
        <v>9861</v>
      </c>
      <c r="C809" s="551" t="s">
        <v>7923</v>
      </c>
      <c r="D809" s="1041"/>
      <c r="E809" s="538" t="s">
        <v>9983</v>
      </c>
      <c r="F809" s="538" t="s">
        <v>9984</v>
      </c>
      <c r="G809" s="538">
        <v>1</v>
      </c>
      <c r="H809" s="538" t="s">
        <v>6684</v>
      </c>
      <c r="I809" s="538"/>
      <c r="J809" s="538"/>
      <c r="K809" s="546"/>
      <c r="L809" s="859"/>
      <c r="M809" s="839"/>
    </row>
    <row r="810" spans="1:13" s="544" customFormat="1" ht="22.5" x14ac:dyDescent="0.25">
      <c r="A810" s="546" t="s">
        <v>9985</v>
      </c>
      <c r="B810" s="545" t="s">
        <v>9861</v>
      </c>
      <c r="C810" s="551" t="s">
        <v>7923</v>
      </c>
      <c r="D810" s="1041"/>
      <c r="E810" s="538" t="s">
        <v>9986</v>
      </c>
      <c r="F810" s="538" t="s">
        <v>9987</v>
      </c>
      <c r="G810" s="538">
        <v>1</v>
      </c>
      <c r="H810" s="538" t="s">
        <v>6684</v>
      </c>
      <c r="I810" s="538"/>
      <c r="J810" s="538"/>
      <c r="K810" s="546"/>
      <c r="L810" s="859"/>
      <c r="M810" s="839"/>
    </row>
    <row r="811" spans="1:13" s="544" customFormat="1" ht="22.5" x14ac:dyDescent="0.25">
      <c r="A811" s="546" t="s">
        <v>9988</v>
      </c>
      <c r="B811" s="545" t="s">
        <v>9861</v>
      </c>
      <c r="C811" s="551" t="s">
        <v>7923</v>
      </c>
      <c r="D811" s="1041"/>
      <c r="E811" s="538" t="s">
        <v>9989</v>
      </c>
      <c r="F811" s="538" t="s">
        <v>9990</v>
      </c>
      <c r="G811" s="538">
        <v>1</v>
      </c>
      <c r="H811" s="538" t="s">
        <v>6684</v>
      </c>
      <c r="I811" s="538"/>
      <c r="J811" s="538"/>
      <c r="K811" s="546"/>
      <c r="L811" s="859"/>
      <c r="M811" s="839"/>
    </row>
    <row r="812" spans="1:13" s="544" customFormat="1" ht="22.5" x14ac:dyDescent="0.25">
      <c r="A812" s="546" t="s">
        <v>9991</v>
      </c>
      <c r="B812" s="545" t="s">
        <v>9861</v>
      </c>
      <c r="C812" s="551" t="s">
        <v>7923</v>
      </c>
      <c r="D812" s="1041"/>
      <c r="E812" s="538" t="s">
        <v>9992</v>
      </c>
      <c r="F812" s="538" t="s">
        <v>9993</v>
      </c>
      <c r="G812" s="538">
        <v>1</v>
      </c>
      <c r="H812" s="538" t="s">
        <v>6684</v>
      </c>
      <c r="I812" s="538"/>
      <c r="J812" s="538"/>
      <c r="K812" s="546"/>
      <c r="L812" s="859"/>
      <c r="M812" s="839"/>
    </row>
    <row r="813" spans="1:13" s="544" customFormat="1" ht="22.5" x14ac:dyDescent="0.25">
      <c r="A813" s="546" t="s">
        <v>9994</v>
      </c>
      <c r="B813" s="545" t="s">
        <v>9861</v>
      </c>
      <c r="C813" s="551" t="s">
        <v>7923</v>
      </c>
      <c r="D813" s="1041"/>
      <c r="E813" s="538" t="s">
        <v>9995</v>
      </c>
      <c r="F813" s="538" t="s">
        <v>9996</v>
      </c>
      <c r="G813" s="538">
        <v>1</v>
      </c>
      <c r="H813" s="538" t="s">
        <v>6684</v>
      </c>
      <c r="I813" s="538"/>
      <c r="J813" s="538"/>
      <c r="K813" s="546"/>
      <c r="L813" s="859"/>
      <c r="M813" s="839"/>
    </row>
    <row r="814" spans="1:13" s="544" customFormat="1" ht="22.5" x14ac:dyDescent="0.25">
      <c r="A814" s="546" t="s">
        <v>9997</v>
      </c>
      <c r="B814" s="545" t="s">
        <v>9861</v>
      </c>
      <c r="C814" s="551" t="s">
        <v>7923</v>
      </c>
      <c r="D814" s="1041"/>
      <c r="E814" s="538" t="s">
        <v>9998</v>
      </c>
      <c r="F814" s="538" t="s">
        <v>9999</v>
      </c>
      <c r="G814" s="538">
        <v>1</v>
      </c>
      <c r="H814" s="538" t="s">
        <v>6684</v>
      </c>
      <c r="I814" s="538"/>
      <c r="J814" s="538"/>
      <c r="K814" s="546"/>
      <c r="L814" s="859"/>
      <c r="M814" s="839"/>
    </row>
    <row r="815" spans="1:13" s="544" customFormat="1" ht="22.5" x14ac:dyDescent="0.25">
      <c r="A815" s="546" t="s">
        <v>10000</v>
      </c>
      <c r="B815" s="545" t="s">
        <v>9861</v>
      </c>
      <c r="C815" s="551" t="s">
        <v>7923</v>
      </c>
      <c r="D815" s="1041"/>
      <c r="E815" s="538" t="s">
        <v>10001</v>
      </c>
      <c r="F815" s="538" t="s">
        <v>10002</v>
      </c>
      <c r="G815" s="538">
        <v>1</v>
      </c>
      <c r="H815" s="538" t="s">
        <v>6684</v>
      </c>
      <c r="I815" s="538"/>
      <c r="J815" s="538"/>
      <c r="K815" s="546"/>
      <c r="L815" s="859"/>
      <c r="M815" s="839"/>
    </row>
    <row r="816" spans="1:13" s="544" customFormat="1" ht="33.75" x14ac:dyDescent="0.25">
      <c r="A816" s="546" t="s">
        <v>10003</v>
      </c>
      <c r="B816" s="545" t="s">
        <v>9861</v>
      </c>
      <c r="C816" s="551" t="s">
        <v>7923</v>
      </c>
      <c r="D816" s="1041"/>
      <c r="E816" s="538" t="s">
        <v>10004</v>
      </c>
      <c r="F816" s="538" t="s">
        <v>10005</v>
      </c>
      <c r="G816" s="538">
        <v>1</v>
      </c>
      <c r="H816" s="538" t="s">
        <v>6684</v>
      </c>
      <c r="I816" s="538"/>
      <c r="J816" s="538"/>
      <c r="K816" s="546"/>
      <c r="L816" s="859"/>
      <c r="M816" s="839"/>
    </row>
    <row r="817" spans="1:13" s="544" customFormat="1" ht="22.5" x14ac:dyDescent="0.25">
      <c r="A817" s="546" t="s">
        <v>10006</v>
      </c>
      <c r="B817" s="545" t="s">
        <v>9861</v>
      </c>
      <c r="C817" s="551" t="s">
        <v>7923</v>
      </c>
      <c r="D817" s="1041"/>
      <c r="E817" s="538" t="s">
        <v>10007</v>
      </c>
      <c r="F817" s="538" t="s">
        <v>10008</v>
      </c>
      <c r="G817" s="538">
        <v>1</v>
      </c>
      <c r="H817" s="538" t="s">
        <v>6684</v>
      </c>
      <c r="I817" s="538"/>
      <c r="J817" s="538"/>
      <c r="K817" s="546"/>
      <c r="L817" s="859"/>
      <c r="M817" s="839"/>
    </row>
    <row r="818" spans="1:13" s="544" customFormat="1" ht="33.75" x14ac:dyDescent="0.25">
      <c r="A818" s="546" t="s">
        <v>10009</v>
      </c>
      <c r="B818" s="545" t="s">
        <v>9861</v>
      </c>
      <c r="C818" s="551" t="s">
        <v>7923</v>
      </c>
      <c r="D818" s="1041"/>
      <c r="E818" s="538" t="s">
        <v>10010</v>
      </c>
      <c r="F818" s="538" t="s">
        <v>10011</v>
      </c>
      <c r="G818" s="538">
        <v>1</v>
      </c>
      <c r="H818" s="538" t="s">
        <v>6684</v>
      </c>
      <c r="I818" s="538"/>
      <c r="J818" s="538"/>
      <c r="K818" s="546"/>
      <c r="L818" s="859"/>
      <c r="M818" s="839"/>
    </row>
    <row r="819" spans="1:13" s="544" customFormat="1" ht="22.5" x14ac:dyDescent="0.25">
      <c r="A819" s="546" t="s">
        <v>10012</v>
      </c>
      <c r="B819" s="545" t="s">
        <v>9861</v>
      </c>
      <c r="C819" s="551" t="s">
        <v>7923</v>
      </c>
      <c r="D819" s="1041"/>
      <c r="E819" s="538" t="s">
        <v>10013</v>
      </c>
      <c r="F819" s="538" t="s">
        <v>10014</v>
      </c>
      <c r="G819" s="538">
        <v>1</v>
      </c>
      <c r="H819" s="538" t="s">
        <v>6684</v>
      </c>
      <c r="I819" s="538"/>
      <c r="J819" s="538"/>
      <c r="K819" s="546"/>
      <c r="L819" s="859"/>
      <c r="M819" s="839"/>
    </row>
    <row r="820" spans="1:13" s="544" customFormat="1" ht="22.5" x14ac:dyDescent="0.25">
      <c r="A820" s="546" t="s">
        <v>10015</v>
      </c>
      <c r="B820" s="545" t="s">
        <v>9861</v>
      </c>
      <c r="C820" s="551" t="s">
        <v>7923</v>
      </c>
      <c r="D820" s="1041"/>
      <c r="E820" s="538" t="s">
        <v>10016</v>
      </c>
      <c r="F820" s="538" t="s">
        <v>10017</v>
      </c>
      <c r="G820" s="538">
        <v>1</v>
      </c>
      <c r="H820" s="538" t="s">
        <v>6684</v>
      </c>
      <c r="I820" s="538"/>
      <c r="J820" s="538"/>
      <c r="K820" s="546"/>
      <c r="L820" s="859"/>
      <c r="M820" s="839"/>
    </row>
    <row r="821" spans="1:13" s="544" customFormat="1" ht="22.5" x14ac:dyDescent="0.25">
      <c r="A821" s="546" t="s">
        <v>10018</v>
      </c>
      <c r="B821" s="545" t="s">
        <v>9861</v>
      </c>
      <c r="C821" s="551" t="s">
        <v>7923</v>
      </c>
      <c r="D821" s="1041"/>
      <c r="E821" s="538" t="s">
        <v>10019</v>
      </c>
      <c r="F821" s="538" t="s">
        <v>10020</v>
      </c>
      <c r="G821" s="538">
        <v>1</v>
      </c>
      <c r="H821" s="538" t="s">
        <v>6684</v>
      </c>
      <c r="I821" s="538"/>
      <c r="J821" s="538"/>
      <c r="K821" s="546"/>
      <c r="L821" s="859"/>
      <c r="M821" s="839"/>
    </row>
    <row r="822" spans="1:13" s="544" customFormat="1" ht="45" x14ac:dyDescent="0.25">
      <c r="A822" s="546" t="s">
        <v>10021</v>
      </c>
      <c r="B822" s="545" t="s">
        <v>9861</v>
      </c>
      <c r="C822" s="551" t="s">
        <v>7923</v>
      </c>
      <c r="D822" s="1041"/>
      <c r="E822" s="538" t="s">
        <v>10022</v>
      </c>
      <c r="F822" s="538" t="s">
        <v>10023</v>
      </c>
      <c r="G822" s="538">
        <v>1</v>
      </c>
      <c r="H822" s="538" t="s">
        <v>6684</v>
      </c>
      <c r="I822" s="538"/>
      <c r="J822" s="538"/>
      <c r="K822" s="546"/>
      <c r="L822" s="859"/>
      <c r="M822" s="839"/>
    </row>
    <row r="823" spans="1:13" s="544" customFormat="1" ht="22.5" x14ac:dyDescent="0.25">
      <c r="A823" s="546" t="s">
        <v>10024</v>
      </c>
      <c r="B823" s="545" t="s">
        <v>9861</v>
      </c>
      <c r="C823" s="551" t="s">
        <v>7923</v>
      </c>
      <c r="D823" s="1041"/>
      <c r="E823" s="538" t="s">
        <v>10025</v>
      </c>
      <c r="F823" s="538" t="s">
        <v>10026</v>
      </c>
      <c r="G823" s="538">
        <v>1</v>
      </c>
      <c r="H823" s="538" t="s">
        <v>6684</v>
      </c>
      <c r="I823" s="538"/>
      <c r="J823" s="538"/>
      <c r="K823" s="546"/>
      <c r="L823" s="859"/>
      <c r="M823" s="839"/>
    </row>
    <row r="824" spans="1:13" s="544" customFormat="1" ht="33.75" x14ac:dyDescent="0.25">
      <c r="A824" s="546" t="s">
        <v>10027</v>
      </c>
      <c r="B824" s="545" t="s">
        <v>9861</v>
      </c>
      <c r="C824" s="551" t="s">
        <v>7923</v>
      </c>
      <c r="D824" s="1041"/>
      <c r="E824" s="538" t="s">
        <v>10028</v>
      </c>
      <c r="F824" s="538" t="s">
        <v>10029</v>
      </c>
      <c r="G824" s="538">
        <v>1</v>
      </c>
      <c r="H824" s="538" t="s">
        <v>6684</v>
      </c>
      <c r="I824" s="538"/>
      <c r="J824" s="538"/>
      <c r="K824" s="546"/>
      <c r="L824" s="859"/>
      <c r="M824" s="839"/>
    </row>
    <row r="825" spans="1:13" s="544" customFormat="1" ht="45" x14ac:dyDescent="0.25">
      <c r="A825" s="546" t="s">
        <v>10030</v>
      </c>
      <c r="B825" s="545" t="s">
        <v>9861</v>
      </c>
      <c r="C825" s="551" t="s">
        <v>7923</v>
      </c>
      <c r="D825" s="1041"/>
      <c r="E825" s="538" t="s">
        <v>10031</v>
      </c>
      <c r="F825" s="538" t="s">
        <v>10032</v>
      </c>
      <c r="G825" s="538">
        <v>1</v>
      </c>
      <c r="H825" s="538" t="s">
        <v>6684</v>
      </c>
      <c r="I825" s="538"/>
      <c r="J825" s="538"/>
      <c r="K825" s="546"/>
      <c r="L825" s="859"/>
      <c r="M825" s="839"/>
    </row>
    <row r="826" spans="1:13" s="544" customFormat="1" ht="22.5" x14ac:dyDescent="0.25">
      <c r="A826" s="546" t="s">
        <v>10033</v>
      </c>
      <c r="B826" s="545" t="s">
        <v>9861</v>
      </c>
      <c r="C826" s="551" t="s">
        <v>7923</v>
      </c>
      <c r="D826" s="1041"/>
      <c r="E826" s="538" t="s">
        <v>10034</v>
      </c>
      <c r="F826" s="538" t="s">
        <v>10035</v>
      </c>
      <c r="G826" s="538">
        <v>1</v>
      </c>
      <c r="H826" s="538" t="s">
        <v>6684</v>
      </c>
      <c r="I826" s="538"/>
      <c r="J826" s="538"/>
      <c r="K826" s="546"/>
      <c r="L826" s="859"/>
      <c r="M826" s="839"/>
    </row>
    <row r="827" spans="1:13" s="544" customFormat="1" ht="45" x14ac:dyDescent="0.25">
      <c r="A827" s="546" t="s">
        <v>10036</v>
      </c>
      <c r="B827" s="545" t="s">
        <v>9861</v>
      </c>
      <c r="C827" s="551" t="s">
        <v>7923</v>
      </c>
      <c r="D827" s="1041"/>
      <c r="E827" s="538" t="s">
        <v>10037</v>
      </c>
      <c r="F827" s="538" t="s">
        <v>10038</v>
      </c>
      <c r="G827" s="538">
        <v>1</v>
      </c>
      <c r="H827" s="538" t="s">
        <v>6684</v>
      </c>
      <c r="I827" s="538"/>
      <c r="J827" s="538"/>
      <c r="K827" s="546"/>
      <c r="L827" s="859"/>
      <c r="M827" s="839"/>
    </row>
    <row r="828" spans="1:13" s="544" customFormat="1" ht="33.75" x14ac:dyDescent="0.25">
      <c r="A828" s="1041" t="s">
        <v>10039</v>
      </c>
      <c r="B828" s="1069" t="s">
        <v>9861</v>
      </c>
      <c r="C828" s="1136" t="s">
        <v>7923</v>
      </c>
      <c r="D828" s="1041" t="s">
        <v>10040</v>
      </c>
      <c r="E828" s="538" t="s">
        <v>10041</v>
      </c>
      <c r="F828" s="538" t="s">
        <v>10042</v>
      </c>
      <c r="G828" s="538">
        <v>337</v>
      </c>
      <c r="H828" s="538" t="s">
        <v>6684</v>
      </c>
      <c r="I828" s="538"/>
      <c r="J828" s="538"/>
      <c r="K828" s="1041"/>
      <c r="L828" s="1130"/>
      <c r="M828" s="1034"/>
    </row>
    <row r="829" spans="1:13" s="544" customFormat="1" ht="33.75" x14ac:dyDescent="0.25">
      <c r="A829" s="1041"/>
      <c r="B829" s="1069"/>
      <c r="C829" s="1136"/>
      <c r="D829" s="1041"/>
      <c r="E829" s="538" t="s">
        <v>10041</v>
      </c>
      <c r="F829" s="538" t="s">
        <v>10043</v>
      </c>
      <c r="G829" s="538">
        <v>10</v>
      </c>
      <c r="H829" s="538" t="s">
        <v>6684</v>
      </c>
      <c r="I829" s="538"/>
      <c r="J829" s="538"/>
      <c r="K829" s="1041"/>
      <c r="L829" s="1031"/>
      <c r="M829" s="1034"/>
    </row>
    <row r="830" spans="1:13" s="544" customFormat="1" ht="33.75" x14ac:dyDescent="0.25">
      <c r="A830" s="1041"/>
      <c r="B830" s="1069"/>
      <c r="C830" s="1136"/>
      <c r="D830" s="1041"/>
      <c r="E830" s="538" t="s">
        <v>10044</v>
      </c>
      <c r="F830" s="538" t="s">
        <v>10045</v>
      </c>
      <c r="G830" s="538">
        <v>10</v>
      </c>
      <c r="H830" s="538" t="s">
        <v>6684</v>
      </c>
      <c r="I830" s="538"/>
      <c r="J830" s="538"/>
      <c r="K830" s="1041"/>
      <c r="L830" s="1032"/>
      <c r="M830" s="1034"/>
    </row>
    <row r="831" spans="1:13" s="544" customFormat="1" ht="33.75" x14ac:dyDescent="0.25">
      <c r="A831" s="546" t="s">
        <v>10046</v>
      </c>
      <c r="B831" s="545" t="s">
        <v>9861</v>
      </c>
      <c r="C831" s="551" t="s">
        <v>7923</v>
      </c>
      <c r="D831" s="546" t="s">
        <v>10047</v>
      </c>
      <c r="E831" s="538" t="s">
        <v>10048</v>
      </c>
      <c r="F831" s="538" t="s">
        <v>10049</v>
      </c>
      <c r="G831" s="538">
        <v>145</v>
      </c>
      <c r="H831" s="538" t="s">
        <v>6684</v>
      </c>
      <c r="I831" s="538"/>
      <c r="J831" s="538"/>
      <c r="K831" s="546"/>
      <c r="L831" s="859"/>
      <c r="M831" s="839"/>
    </row>
    <row r="832" spans="1:13" s="544" customFormat="1" ht="22.5" x14ac:dyDescent="0.25">
      <c r="A832" s="546" t="s">
        <v>10050</v>
      </c>
      <c r="B832" s="545" t="s">
        <v>9861</v>
      </c>
      <c r="C832" s="551" t="s">
        <v>7923</v>
      </c>
      <c r="D832" s="546" t="s">
        <v>10051</v>
      </c>
      <c r="E832" s="538" t="s">
        <v>10052</v>
      </c>
      <c r="F832" s="538"/>
      <c r="G832" s="538">
        <v>118</v>
      </c>
      <c r="H832" s="538" t="s">
        <v>10053</v>
      </c>
      <c r="I832" s="538"/>
      <c r="J832" s="538"/>
      <c r="K832" s="546"/>
      <c r="L832" s="859"/>
      <c r="M832" s="839"/>
    </row>
    <row r="833" spans="1:13" s="544" customFormat="1" ht="22.5" x14ac:dyDescent="0.25">
      <c r="A833" s="546" t="s">
        <v>10054</v>
      </c>
      <c r="B833" s="545" t="s">
        <v>9861</v>
      </c>
      <c r="C833" s="551" t="s">
        <v>7923</v>
      </c>
      <c r="D833" s="546" t="s">
        <v>10055</v>
      </c>
      <c r="E833" s="538" t="s">
        <v>10052</v>
      </c>
      <c r="F833" s="538"/>
      <c r="G833" s="538">
        <v>103</v>
      </c>
      <c r="H833" s="538" t="s">
        <v>6684</v>
      </c>
      <c r="I833" s="538"/>
      <c r="J833" s="538"/>
      <c r="K833" s="546"/>
      <c r="L833" s="859"/>
      <c r="M833" s="839"/>
    </row>
    <row r="834" spans="1:13" s="544" customFormat="1" ht="45" x14ac:dyDescent="0.25">
      <c r="A834" s="1041" t="s">
        <v>10056</v>
      </c>
      <c r="B834" s="1069" t="s">
        <v>9861</v>
      </c>
      <c r="C834" s="1136" t="s">
        <v>7923</v>
      </c>
      <c r="D834" s="1041" t="s">
        <v>10057</v>
      </c>
      <c r="E834" s="538" t="s">
        <v>10058</v>
      </c>
      <c r="F834" s="538" t="s">
        <v>10059</v>
      </c>
      <c r="G834" s="538">
        <v>905</v>
      </c>
      <c r="H834" s="538" t="s">
        <v>6684</v>
      </c>
      <c r="I834" s="538"/>
      <c r="J834" s="538"/>
      <c r="K834" s="1041"/>
      <c r="L834" s="1130"/>
      <c r="M834" s="1034"/>
    </row>
    <row r="835" spans="1:13" s="544" customFormat="1" ht="45" x14ac:dyDescent="0.25">
      <c r="A835" s="1041"/>
      <c r="B835" s="1069"/>
      <c r="C835" s="1136"/>
      <c r="D835" s="1041"/>
      <c r="E835" s="538" t="s">
        <v>10060</v>
      </c>
      <c r="F835" s="538" t="s">
        <v>10061</v>
      </c>
      <c r="G835" s="538">
        <v>55</v>
      </c>
      <c r="H835" s="538" t="s">
        <v>6684</v>
      </c>
      <c r="I835" s="538"/>
      <c r="J835" s="538"/>
      <c r="K835" s="1041"/>
      <c r="L835" s="1031"/>
      <c r="M835" s="1034"/>
    </row>
    <row r="836" spans="1:13" s="544" customFormat="1" ht="22.5" x14ac:dyDescent="0.25">
      <c r="A836" s="1041"/>
      <c r="B836" s="1069"/>
      <c r="C836" s="1136"/>
      <c r="D836" s="1041"/>
      <c r="E836" s="538" t="s">
        <v>10062</v>
      </c>
      <c r="F836" s="538" t="s">
        <v>10063</v>
      </c>
      <c r="G836" s="538">
        <v>66</v>
      </c>
      <c r="H836" s="538" t="s">
        <v>6684</v>
      </c>
      <c r="I836" s="538"/>
      <c r="J836" s="538"/>
      <c r="K836" s="1041"/>
      <c r="L836" s="1032"/>
      <c r="M836" s="1034"/>
    </row>
    <row r="837" spans="1:13" s="544" customFormat="1" ht="67.5" customHeight="1" x14ac:dyDescent="0.25">
      <c r="A837" s="1041" t="s">
        <v>10064</v>
      </c>
      <c r="B837" s="1069" t="s">
        <v>163</v>
      </c>
      <c r="C837" s="1136" t="s">
        <v>7923</v>
      </c>
      <c r="D837" s="1041" t="s">
        <v>10065</v>
      </c>
      <c r="E837" s="538" t="s">
        <v>10066</v>
      </c>
      <c r="F837" s="538" t="s">
        <v>10067</v>
      </c>
      <c r="G837" s="538">
        <v>10</v>
      </c>
      <c r="H837" s="538" t="s">
        <v>6684</v>
      </c>
      <c r="I837" s="538"/>
      <c r="J837" s="538"/>
      <c r="K837" s="1041"/>
      <c r="L837" s="1130"/>
      <c r="M837" s="1034"/>
    </row>
    <row r="838" spans="1:13" s="544" customFormat="1" ht="67.5" customHeight="1" x14ac:dyDescent="0.25">
      <c r="A838" s="1041"/>
      <c r="B838" s="1069"/>
      <c r="C838" s="1136"/>
      <c r="D838" s="1041"/>
      <c r="E838" s="538" t="s">
        <v>10066</v>
      </c>
      <c r="F838" s="538" t="s">
        <v>10068</v>
      </c>
      <c r="G838" s="538">
        <v>191</v>
      </c>
      <c r="H838" s="538" t="s">
        <v>6684</v>
      </c>
      <c r="I838" s="538"/>
      <c r="J838" s="538"/>
      <c r="K838" s="1041"/>
      <c r="L838" s="1031"/>
      <c r="M838" s="1034"/>
    </row>
    <row r="839" spans="1:13" s="544" customFormat="1" ht="67.5" x14ac:dyDescent="0.25">
      <c r="A839" s="1041"/>
      <c r="B839" s="1069"/>
      <c r="C839" s="1136"/>
      <c r="D839" s="1041"/>
      <c r="E839" s="538" t="s">
        <v>10069</v>
      </c>
      <c r="F839" s="538" t="s">
        <v>10070</v>
      </c>
      <c r="G839" s="538">
        <v>1</v>
      </c>
      <c r="H839" s="538" t="s">
        <v>6684</v>
      </c>
      <c r="I839" s="538"/>
      <c r="J839" s="538"/>
      <c r="K839" s="1041"/>
      <c r="L839" s="1031"/>
      <c r="M839" s="1034"/>
    </row>
    <row r="840" spans="1:13" s="544" customFormat="1" ht="67.5" x14ac:dyDescent="0.25">
      <c r="A840" s="1041"/>
      <c r="B840" s="1069"/>
      <c r="C840" s="1136"/>
      <c r="D840" s="1041"/>
      <c r="E840" s="538" t="s">
        <v>10069</v>
      </c>
      <c r="F840" s="538" t="s">
        <v>10071</v>
      </c>
      <c r="G840" s="538">
        <v>19</v>
      </c>
      <c r="H840" s="538" t="s">
        <v>6684</v>
      </c>
      <c r="I840" s="538"/>
      <c r="J840" s="538"/>
      <c r="K840" s="1041"/>
      <c r="L840" s="1031"/>
      <c r="M840" s="1034"/>
    </row>
    <row r="841" spans="1:13" s="544" customFormat="1" ht="67.5" x14ac:dyDescent="0.25">
      <c r="A841" s="1041"/>
      <c r="B841" s="1069"/>
      <c r="C841" s="1136"/>
      <c r="D841" s="1041"/>
      <c r="E841" s="538" t="s">
        <v>10069</v>
      </c>
      <c r="F841" s="538" t="s">
        <v>10072</v>
      </c>
      <c r="G841" s="538">
        <v>4</v>
      </c>
      <c r="H841" s="538" t="s">
        <v>6684</v>
      </c>
      <c r="I841" s="538"/>
      <c r="J841" s="538"/>
      <c r="K841" s="1041"/>
      <c r="L841" s="1031"/>
      <c r="M841" s="1034"/>
    </row>
    <row r="842" spans="1:13" s="544" customFormat="1" ht="67.5" x14ac:dyDescent="0.25">
      <c r="A842" s="1041"/>
      <c r="B842" s="1069"/>
      <c r="C842" s="1136"/>
      <c r="D842" s="1041"/>
      <c r="E842" s="538" t="s">
        <v>10069</v>
      </c>
      <c r="F842" s="538" t="s">
        <v>10073</v>
      </c>
      <c r="G842" s="538">
        <v>4</v>
      </c>
      <c r="H842" s="538" t="s">
        <v>6684</v>
      </c>
      <c r="I842" s="538"/>
      <c r="J842" s="538"/>
      <c r="K842" s="1041"/>
      <c r="L842" s="1031"/>
      <c r="M842" s="1034"/>
    </row>
    <row r="843" spans="1:13" s="544" customFormat="1" ht="67.5" x14ac:dyDescent="0.25">
      <c r="A843" s="1041"/>
      <c r="B843" s="1069"/>
      <c r="C843" s="1136"/>
      <c r="D843" s="1041"/>
      <c r="E843" s="538" t="s">
        <v>10069</v>
      </c>
      <c r="F843" s="538" t="s">
        <v>10074</v>
      </c>
      <c r="G843" s="538">
        <v>79</v>
      </c>
      <c r="H843" s="538" t="s">
        <v>6684</v>
      </c>
      <c r="I843" s="538"/>
      <c r="J843" s="538"/>
      <c r="K843" s="1041"/>
      <c r="L843" s="1031"/>
      <c r="M843" s="1034"/>
    </row>
    <row r="844" spans="1:13" s="544" customFormat="1" ht="67.5" x14ac:dyDescent="0.25">
      <c r="A844" s="1041"/>
      <c r="B844" s="1069"/>
      <c r="C844" s="1136"/>
      <c r="D844" s="1041"/>
      <c r="E844" s="538" t="s">
        <v>10069</v>
      </c>
      <c r="F844" s="538" t="s">
        <v>10075</v>
      </c>
      <c r="G844" s="538">
        <v>4547</v>
      </c>
      <c r="H844" s="538" t="s">
        <v>6684</v>
      </c>
      <c r="I844" s="538"/>
      <c r="J844" s="538"/>
      <c r="K844" s="1041"/>
      <c r="L844" s="1031"/>
      <c r="M844" s="1034"/>
    </row>
    <row r="845" spans="1:13" s="544" customFormat="1" ht="67.5" x14ac:dyDescent="0.25">
      <c r="A845" s="1041"/>
      <c r="B845" s="1069"/>
      <c r="C845" s="1136"/>
      <c r="D845" s="1041"/>
      <c r="E845" s="538" t="s">
        <v>10076</v>
      </c>
      <c r="F845" s="538" t="s">
        <v>10077</v>
      </c>
      <c r="G845" s="538">
        <v>6</v>
      </c>
      <c r="H845" s="538" t="s">
        <v>6684</v>
      </c>
      <c r="I845" s="538"/>
      <c r="J845" s="538"/>
      <c r="K845" s="1041"/>
      <c r="L845" s="1031"/>
      <c r="M845" s="1034"/>
    </row>
    <row r="846" spans="1:13" s="544" customFormat="1" ht="78.75" x14ac:dyDescent="0.25">
      <c r="A846" s="1041"/>
      <c r="B846" s="1069"/>
      <c r="C846" s="1136"/>
      <c r="D846" s="1041"/>
      <c r="E846" s="538" t="s">
        <v>10069</v>
      </c>
      <c r="F846" s="538" t="s">
        <v>10078</v>
      </c>
      <c r="G846" s="538">
        <v>8</v>
      </c>
      <c r="H846" s="538" t="s">
        <v>6684</v>
      </c>
      <c r="I846" s="538"/>
      <c r="J846" s="538"/>
      <c r="K846" s="1041"/>
      <c r="L846" s="1032"/>
      <c r="M846" s="1034"/>
    </row>
    <row r="847" spans="1:13" s="544" customFormat="1" ht="22.5" x14ac:dyDescent="0.25">
      <c r="A847" s="546" t="s">
        <v>10079</v>
      </c>
      <c r="B847" s="545" t="s">
        <v>163</v>
      </c>
      <c r="C847" s="551" t="s">
        <v>7923</v>
      </c>
      <c r="D847" s="546" t="s">
        <v>10080</v>
      </c>
      <c r="E847" s="538" t="s">
        <v>10081</v>
      </c>
      <c r="F847" s="538" t="s">
        <v>10082</v>
      </c>
      <c r="G847" s="538">
        <v>1</v>
      </c>
      <c r="H847" s="538" t="s">
        <v>6684</v>
      </c>
      <c r="I847" s="538"/>
      <c r="J847" s="538"/>
      <c r="K847" s="546"/>
      <c r="L847" s="839"/>
      <c r="M847" s="839"/>
    </row>
    <row r="848" spans="1:13" s="544" customFormat="1" ht="90" x14ac:dyDescent="0.25">
      <c r="A848" s="1041" t="s">
        <v>10083</v>
      </c>
      <c r="B848" s="1069" t="s">
        <v>163</v>
      </c>
      <c r="C848" s="1136" t="s">
        <v>7923</v>
      </c>
      <c r="D848" s="1041" t="s">
        <v>10084</v>
      </c>
      <c r="E848" s="538" t="s">
        <v>10085</v>
      </c>
      <c r="F848" s="538" t="s">
        <v>10086</v>
      </c>
      <c r="G848" s="538">
        <v>12</v>
      </c>
      <c r="H848" s="538" t="s">
        <v>6684</v>
      </c>
      <c r="I848" s="538"/>
      <c r="J848" s="538"/>
      <c r="K848" s="1041"/>
      <c r="L848" s="1034"/>
      <c r="M848" s="1034"/>
    </row>
    <row r="849" spans="1:13" s="544" customFormat="1" ht="22.5" x14ac:dyDescent="0.25">
      <c r="A849" s="1041"/>
      <c r="B849" s="1069"/>
      <c r="C849" s="1136"/>
      <c r="D849" s="1041"/>
      <c r="E849" s="538" t="s">
        <v>10087</v>
      </c>
      <c r="F849" s="538" t="s">
        <v>10088</v>
      </c>
      <c r="G849" s="538">
        <v>2</v>
      </c>
      <c r="H849" s="538" t="s">
        <v>6684</v>
      </c>
      <c r="I849" s="538"/>
      <c r="J849" s="538"/>
      <c r="K849" s="1041"/>
      <c r="L849" s="1034"/>
      <c r="M849" s="1034"/>
    </row>
    <row r="850" spans="1:13" s="544" customFormat="1" ht="146.25" x14ac:dyDescent="0.25">
      <c r="A850" s="1041"/>
      <c r="B850" s="1069"/>
      <c r="C850" s="1136"/>
      <c r="D850" s="1041"/>
      <c r="E850" s="538" t="s">
        <v>10089</v>
      </c>
      <c r="F850" s="538" t="s">
        <v>10090</v>
      </c>
      <c r="G850" s="538">
        <v>77</v>
      </c>
      <c r="H850" s="538" t="s">
        <v>6684</v>
      </c>
      <c r="I850" s="538"/>
      <c r="J850" s="538"/>
      <c r="K850" s="1041"/>
      <c r="L850" s="1034"/>
      <c r="M850" s="1034"/>
    </row>
    <row r="851" spans="1:13" s="544" customFormat="1" ht="123.75" x14ac:dyDescent="0.25">
      <c r="A851" s="1041"/>
      <c r="B851" s="1069"/>
      <c r="C851" s="1136"/>
      <c r="D851" s="1041"/>
      <c r="E851" s="538" t="s">
        <v>10091</v>
      </c>
      <c r="F851" s="538" t="s">
        <v>10090</v>
      </c>
      <c r="G851" s="538">
        <v>7</v>
      </c>
      <c r="H851" s="538" t="s">
        <v>6684</v>
      </c>
      <c r="I851" s="538"/>
      <c r="J851" s="538"/>
      <c r="K851" s="1041"/>
      <c r="L851" s="1034"/>
      <c r="M851" s="1034"/>
    </row>
    <row r="852" spans="1:13" s="544" customFormat="1" ht="45" x14ac:dyDescent="0.25">
      <c r="A852" s="1041"/>
      <c r="B852" s="1069"/>
      <c r="C852" s="1136"/>
      <c r="D852" s="1041"/>
      <c r="E852" s="538" t="s">
        <v>10092</v>
      </c>
      <c r="F852" s="538" t="s">
        <v>10088</v>
      </c>
      <c r="G852" s="538">
        <v>25</v>
      </c>
      <c r="H852" s="538" t="s">
        <v>6684</v>
      </c>
      <c r="I852" s="538"/>
      <c r="J852" s="538"/>
      <c r="K852" s="1041"/>
      <c r="L852" s="1034"/>
      <c r="M852" s="1034"/>
    </row>
    <row r="853" spans="1:13" s="544" customFormat="1" ht="45" x14ac:dyDescent="0.25">
      <c r="A853" s="1041"/>
      <c r="B853" s="1069"/>
      <c r="C853" s="1136"/>
      <c r="D853" s="1041"/>
      <c r="E853" s="538" t="s">
        <v>10093</v>
      </c>
      <c r="F853" s="538" t="s">
        <v>10088</v>
      </c>
      <c r="G853" s="538">
        <v>9</v>
      </c>
      <c r="H853" s="538" t="s">
        <v>6684</v>
      </c>
      <c r="I853" s="538"/>
      <c r="J853" s="538"/>
      <c r="K853" s="1041"/>
      <c r="L853" s="1034"/>
      <c r="M853" s="1034"/>
    </row>
    <row r="854" spans="1:13" s="544" customFormat="1" ht="33.75" x14ac:dyDescent="0.25">
      <c r="A854" s="1041"/>
      <c r="B854" s="1069"/>
      <c r="C854" s="1136"/>
      <c r="D854" s="1041"/>
      <c r="E854" s="538" t="s">
        <v>10094</v>
      </c>
      <c r="F854" s="538" t="s">
        <v>10095</v>
      </c>
      <c r="G854" s="538">
        <v>35</v>
      </c>
      <c r="H854" s="538" t="s">
        <v>6684</v>
      </c>
      <c r="I854" s="538"/>
      <c r="J854" s="538"/>
      <c r="K854" s="1041"/>
      <c r="L854" s="1034"/>
      <c r="M854" s="1034"/>
    </row>
    <row r="855" spans="1:13" s="544" customFormat="1" ht="33.75" x14ac:dyDescent="0.25">
      <c r="A855" s="1041"/>
      <c r="B855" s="1069"/>
      <c r="C855" s="1136"/>
      <c r="D855" s="1041"/>
      <c r="E855" s="538" t="s">
        <v>10096</v>
      </c>
      <c r="F855" s="538" t="s">
        <v>10097</v>
      </c>
      <c r="G855" s="538">
        <v>40</v>
      </c>
      <c r="H855" s="538" t="s">
        <v>6684</v>
      </c>
      <c r="I855" s="538"/>
      <c r="J855" s="538"/>
      <c r="K855" s="1041"/>
      <c r="L855" s="1034"/>
      <c r="M855" s="1034"/>
    </row>
    <row r="856" spans="1:13" s="544" customFormat="1" ht="33.75" x14ac:dyDescent="0.25">
      <c r="A856" s="1041"/>
      <c r="B856" s="1069"/>
      <c r="C856" s="1136"/>
      <c r="D856" s="1041"/>
      <c r="E856" s="538" t="s">
        <v>10096</v>
      </c>
      <c r="F856" s="538" t="s">
        <v>10097</v>
      </c>
      <c r="G856" s="538">
        <v>56</v>
      </c>
      <c r="H856" s="538" t="s">
        <v>6684</v>
      </c>
      <c r="I856" s="538"/>
      <c r="J856" s="538"/>
      <c r="K856" s="1041"/>
      <c r="L856" s="1034"/>
      <c r="M856" s="1034"/>
    </row>
    <row r="857" spans="1:13" s="544" customFormat="1" ht="33.75" x14ac:dyDescent="0.25">
      <c r="A857" s="1041"/>
      <c r="B857" s="1069"/>
      <c r="C857" s="1136"/>
      <c r="D857" s="1041"/>
      <c r="E857" s="538" t="s">
        <v>10098</v>
      </c>
      <c r="F857" s="538" t="s">
        <v>10097</v>
      </c>
      <c r="G857" s="538">
        <v>26</v>
      </c>
      <c r="H857" s="538" t="s">
        <v>6684</v>
      </c>
      <c r="I857" s="538"/>
      <c r="J857" s="538"/>
      <c r="K857" s="1041"/>
      <c r="L857" s="1034"/>
      <c r="M857" s="1034"/>
    </row>
    <row r="858" spans="1:13" s="544" customFormat="1" ht="78.75" x14ac:dyDescent="0.25">
      <c r="A858" s="1041"/>
      <c r="B858" s="1069"/>
      <c r="C858" s="1136"/>
      <c r="D858" s="1041"/>
      <c r="E858" s="538" t="s">
        <v>10099</v>
      </c>
      <c r="F858" s="538" t="s">
        <v>10100</v>
      </c>
      <c r="G858" s="538">
        <v>4</v>
      </c>
      <c r="H858" s="538" t="s">
        <v>6684</v>
      </c>
      <c r="I858" s="538"/>
      <c r="J858" s="538"/>
      <c r="K858" s="1041"/>
      <c r="L858" s="1034"/>
      <c r="M858" s="1034"/>
    </row>
    <row r="859" spans="1:13" s="544" customFormat="1" ht="112.5" x14ac:dyDescent="0.25">
      <c r="A859" s="1041"/>
      <c r="B859" s="1069"/>
      <c r="C859" s="1136"/>
      <c r="D859" s="1041"/>
      <c r="E859" s="538" t="s">
        <v>10101</v>
      </c>
      <c r="F859" s="538" t="s">
        <v>10102</v>
      </c>
      <c r="G859" s="538">
        <v>29</v>
      </c>
      <c r="H859" s="538" t="s">
        <v>6684</v>
      </c>
      <c r="I859" s="538"/>
      <c r="J859" s="538"/>
      <c r="K859" s="1041"/>
      <c r="L859" s="1034"/>
      <c r="M859" s="1034"/>
    </row>
    <row r="860" spans="1:13" s="544" customFormat="1" ht="56.25" x14ac:dyDescent="0.25">
      <c r="A860" s="1041" t="s">
        <v>10103</v>
      </c>
      <c r="B860" s="1069" t="s">
        <v>163</v>
      </c>
      <c r="C860" s="1136" t="s">
        <v>7923</v>
      </c>
      <c r="D860" s="1041" t="s">
        <v>10104</v>
      </c>
      <c r="E860" s="538" t="s">
        <v>10105</v>
      </c>
      <c r="F860" s="538" t="s">
        <v>10106</v>
      </c>
      <c r="G860" s="538">
        <v>905</v>
      </c>
      <c r="H860" s="538" t="s">
        <v>6684</v>
      </c>
      <c r="I860" s="538"/>
      <c r="J860" s="538"/>
      <c r="K860" s="1041"/>
      <c r="L860" s="1034"/>
      <c r="M860" s="1034"/>
    </row>
    <row r="861" spans="1:13" s="544" customFormat="1" ht="33.75" x14ac:dyDescent="0.25">
      <c r="A861" s="1041"/>
      <c r="B861" s="1069"/>
      <c r="C861" s="1136"/>
      <c r="D861" s="1041"/>
      <c r="E861" s="538" t="s">
        <v>10107</v>
      </c>
      <c r="F861" s="538" t="s">
        <v>10097</v>
      </c>
      <c r="G861" s="538">
        <v>6</v>
      </c>
      <c r="H861" s="538" t="s">
        <v>6684</v>
      </c>
      <c r="I861" s="538"/>
      <c r="J861" s="538"/>
      <c r="K861" s="1041"/>
      <c r="L861" s="1034"/>
      <c r="M861" s="1034"/>
    </row>
    <row r="862" spans="1:13" s="544" customFormat="1" ht="33.75" x14ac:dyDescent="0.25">
      <c r="A862" s="1041"/>
      <c r="B862" s="1069"/>
      <c r="C862" s="1136"/>
      <c r="D862" s="1041"/>
      <c r="E862" s="538" t="s">
        <v>10107</v>
      </c>
      <c r="F862" s="538" t="s">
        <v>10097</v>
      </c>
      <c r="G862" s="538">
        <v>1</v>
      </c>
      <c r="H862" s="538" t="s">
        <v>6684</v>
      </c>
      <c r="I862" s="538"/>
      <c r="J862" s="538"/>
      <c r="K862" s="1041"/>
      <c r="L862" s="1034"/>
      <c r="M862" s="1034"/>
    </row>
    <row r="863" spans="1:13" s="544" customFormat="1" ht="33.75" x14ac:dyDescent="0.25">
      <c r="A863" s="1041" t="s">
        <v>10108</v>
      </c>
      <c r="B863" s="1069" t="s">
        <v>163</v>
      </c>
      <c r="C863" s="1136" t="s">
        <v>7923</v>
      </c>
      <c r="D863" s="1041" t="s">
        <v>10109</v>
      </c>
      <c r="E863" s="538" t="s">
        <v>10110</v>
      </c>
      <c r="F863" s="538" t="s">
        <v>10111</v>
      </c>
      <c r="G863" s="538">
        <v>60</v>
      </c>
      <c r="H863" s="538" t="s">
        <v>6684</v>
      </c>
      <c r="I863" s="538"/>
      <c r="J863" s="538"/>
      <c r="K863" s="1041"/>
      <c r="L863" s="1034"/>
      <c r="M863" s="1034"/>
    </row>
    <row r="864" spans="1:13" s="544" customFormat="1" ht="56.25" x14ac:dyDescent="0.25">
      <c r="A864" s="1041"/>
      <c r="B864" s="1069"/>
      <c r="C864" s="1136"/>
      <c r="D864" s="1041"/>
      <c r="E864" s="538" t="s">
        <v>10112</v>
      </c>
      <c r="F864" s="538" t="s">
        <v>10113</v>
      </c>
      <c r="G864" s="538">
        <v>13</v>
      </c>
      <c r="H864" s="538" t="s">
        <v>6684</v>
      </c>
      <c r="I864" s="538"/>
      <c r="J864" s="538"/>
      <c r="K864" s="1041"/>
      <c r="L864" s="1034"/>
      <c r="M864" s="1034"/>
    </row>
    <row r="865" spans="1:13" s="544" customFormat="1" ht="45" x14ac:dyDescent="0.25">
      <c r="A865" s="1041" t="s">
        <v>10114</v>
      </c>
      <c r="B865" s="1069" t="s">
        <v>163</v>
      </c>
      <c r="C865" s="1136" t="s">
        <v>7923</v>
      </c>
      <c r="D865" s="1041" t="s">
        <v>10115</v>
      </c>
      <c r="E865" s="538" t="s">
        <v>10116</v>
      </c>
      <c r="F865" s="538" t="s">
        <v>10117</v>
      </c>
      <c r="G865" s="538">
        <v>1</v>
      </c>
      <c r="H865" s="538" t="s">
        <v>6684</v>
      </c>
      <c r="I865" s="538"/>
      <c r="J865" s="538"/>
      <c r="K865" s="1041"/>
      <c r="L865" s="1034"/>
      <c r="M865" s="1034"/>
    </row>
    <row r="866" spans="1:13" s="544" customFormat="1" ht="45" x14ac:dyDescent="0.25">
      <c r="A866" s="1041"/>
      <c r="B866" s="1069"/>
      <c r="C866" s="1136"/>
      <c r="D866" s="1041"/>
      <c r="E866" s="538" t="s">
        <v>10118</v>
      </c>
      <c r="F866" s="538" t="s">
        <v>10119</v>
      </c>
      <c r="G866" s="538">
        <v>1</v>
      </c>
      <c r="H866" s="538" t="s">
        <v>6684</v>
      </c>
      <c r="I866" s="538"/>
      <c r="J866" s="538"/>
      <c r="K866" s="1041"/>
      <c r="L866" s="1034"/>
      <c r="M866" s="1034"/>
    </row>
    <row r="867" spans="1:13" s="544" customFormat="1" ht="45" x14ac:dyDescent="0.25">
      <c r="A867" s="1041"/>
      <c r="B867" s="1069"/>
      <c r="C867" s="1136"/>
      <c r="D867" s="1041"/>
      <c r="E867" s="538" t="s">
        <v>10120</v>
      </c>
      <c r="F867" s="538" t="s">
        <v>10121</v>
      </c>
      <c r="G867" s="538">
        <v>1</v>
      </c>
      <c r="H867" s="538" t="s">
        <v>6684</v>
      </c>
      <c r="I867" s="538"/>
      <c r="J867" s="538"/>
      <c r="K867" s="1041"/>
      <c r="L867" s="1034"/>
      <c r="M867" s="1034"/>
    </row>
    <row r="868" spans="1:13" s="544" customFormat="1" ht="45" x14ac:dyDescent="0.25">
      <c r="A868" s="1041"/>
      <c r="B868" s="1069"/>
      <c r="C868" s="1136"/>
      <c r="D868" s="1041"/>
      <c r="E868" s="538" t="s">
        <v>10122</v>
      </c>
      <c r="F868" s="538" t="s">
        <v>10123</v>
      </c>
      <c r="G868" s="538">
        <v>1</v>
      </c>
      <c r="H868" s="538" t="s">
        <v>6684</v>
      </c>
      <c r="I868" s="538"/>
      <c r="J868" s="538"/>
      <c r="K868" s="1041"/>
      <c r="L868" s="1034"/>
      <c r="M868" s="1034"/>
    </row>
    <row r="869" spans="1:13" s="544" customFormat="1" ht="45" x14ac:dyDescent="0.25">
      <c r="A869" s="1041"/>
      <c r="B869" s="1069"/>
      <c r="C869" s="1136"/>
      <c r="D869" s="1041"/>
      <c r="E869" s="538" t="s">
        <v>10124</v>
      </c>
      <c r="F869" s="538" t="s">
        <v>10121</v>
      </c>
      <c r="G869" s="538">
        <v>1</v>
      </c>
      <c r="H869" s="538" t="s">
        <v>6684</v>
      </c>
      <c r="I869" s="538"/>
      <c r="J869" s="538"/>
      <c r="K869" s="1041"/>
      <c r="L869" s="1034"/>
      <c r="M869" s="1034"/>
    </row>
    <row r="870" spans="1:13" s="544" customFormat="1" ht="45" x14ac:dyDescent="0.25">
      <c r="A870" s="1041"/>
      <c r="B870" s="1069"/>
      <c r="C870" s="1136"/>
      <c r="D870" s="1041"/>
      <c r="E870" s="538" t="s">
        <v>10125</v>
      </c>
      <c r="F870" s="538" t="s">
        <v>10126</v>
      </c>
      <c r="G870" s="538">
        <v>1</v>
      </c>
      <c r="H870" s="538" t="s">
        <v>6684</v>
      </c>
      <c r="I870" s="538"/>
      <c r="J870" s="538"/>
      <c r="K870" s="1041"/>
      <c r="L870" s="1034"/>
      <c r="M870" s="1034"/>
    </row>
    <row r="871" spans="1:13" s="544" customFormat="1" ht="45" x14ac:dyDescent="0.25">
      <c r="A871" s="1041"/>
      <c r="B871" s="1069"/>
      <c r="C871" s="1136"/>
      <c r="D871" s="1041"/>
      <c r="E871" s="538" t="s">
        <v>10127</v>
      </c>
      <c r="F871" s="538" t="s">
        <v>10128</v>
      </c>
      <c r="G871" s="538">
        <v>1</v>
      </c>
      <c r="H871" s="538" t="s">
        <v>6684</v>
      </c>
      <c r="I871" s="538"/>
      <c r="J871" s="538"/>
      <c r="K871" s="1041"/>
      <c r="L871" s="1034"/>
      <c r="M871" s="1034"/>
    </row>
    <row r="872" spans="1:13" s="544" customFormat="1" ht="45" x14ac:dyDescent="0.25">
      <c r="A872" s="1041"/>
      <c r="B872" s="1069"/>
      <c r="C872" s="1136"/>
      <c r="D872" s="1041"/>
      <c r="E872" s="538" t="s">
        <v>10129</v>
      </c>
      <c r="F872" s="538" t="s">
        <v>10121</v>
      </c>
      <c r="G872" s="538">
        <v>1</v>
      </c>
      <c r="H872" s="538" t="s">
        <v>6684</v>
      </c>
      <c r="I872" s="538"/>
      <c r="J872" s="538"/>
      <c r="K872" s="1041"/>
      <c r="L872" s="1034"/>
      <c r="M872" s="1034"/>
    </row>
    <row r="873" spans="1:13" s="544" customFormat="1" ht="45" x14ac:dyDescent="0.25">
      <c r="A873" s="1041"/>
      <c r="B873" s="1069"/>
      <c r="C873" s="1136"/>
      <c r="D873" s="1041"/>
      <c r="E873" s="538" t="s">
        <v>10124</v>
      </c>
      <c r="F873" s="538" t="s">
        <v>10130</v>
      </c>
      <c r="G873" s="538">
        <v>1</v>
      </c>
      <c r="H873" s="538" t="s">
        <v>6684</v>
      </c>
      <c r="I873" s="538"/>
      <c r="J873" s="538"/>
      <c r="K873" s="1041"/>
      <c r="L873" s="1034"/>
      <c r="M873" s="1034"/>
    </row>
    <row r="874" spans="1:13" s="544" customFormat="1" ht="45" x14ac:dyDescent="0.25">
      <c r="A874" s="1041"/>
      <c r="B874" s="1069"/>
      <c r="C874" s="1136"/>
      <c r="D874" s="1041"/>
      <c r="E874" s="538" t="s">
        <v>10131</v>
      </c>
      <c r="F874" s="538" t="s">
        <v>10132</v>
      </c>
      <c r="G874" s="538">
        <v>2</v>
      </c>
      <c r="H874" s="538" t="s">
        <v>6684</v>
      </c>
      <c r="I874" s="538"/>
      <c r="J874" s="538"/>
      <c r="K874" s="1041"/>
      <c r="L874" s="1034"/>
      <c r="M874" s="1034"/>
    </row>
    <row r="875" spans="1:13" s="544" customFormat="1" ht="45" x14ac:dyDescent="0.25">
      <c r="A875" s="1041"/>
      <c r="B875" s="1069"/>
      <c r="C875" s="1136"/>
      <c r="D875" s="1041"/>
      <c r="E875" s="538" t="s">
        <v>10133</v>
      </c>
      <c r="F875" s="538" t="s">
        <v>10134</v>
      </c>
      <c r="G875" s="538">
        <v>2</v>
      </c>
      <c r="H875" s="538" t="s">
        <v>6684</v>
      </c>
      <c r="I875" s="538"/>
      <c r="J875" s="538"/>
      <c r="K875" s="1041"/>
      <c r="L875" s="1034"/>
      <c r="M875" s="1034"/>
    </row>
    <row r="876" spans="1:13" s="544" customFormat="1" ht="45" x14ac:dyDescent="0.25">
      <c r="A876" s="1041"/>
      <c r="B876" s="1069"/>
      <c r="C876" s="1136"/>
      <c r="D876" s="1041"/>
      <c r="E876" s="538" t="s">
        <v>10135</v>
      </c>
      <c r="F876" s="538" t="s">
        <v>10136</v>
      </c>
      <c r="G876" s="538">
        <v>1</v>
      </c>
      <c r="H876" s="538" t="s">
        <v>6684</v>
      </c>
      <c r="I876" s="538"/>
      <c r="J876" s="538"/>
      <c r="K876" s="1041"/>
      <c r="L876" s="1034"/>
      <c r="M876" s="1034"/>
    </row>
    <row r="877" spans="1:13" s="544" customFormat="1" ht="45" x14ac:dyDescent="0.25">
      <c r="A877" s="1041"/>
      <c r="B877" s="1069"/>
      <c r="C877" s="1136"/>
      <c r="D877" s="1041"/>
      <c r="E877" s="538" t="s">
        <v>10137</v>
      </c>
      <c r="F877" s="538" t="s">
        <v>10138</v>
      </c>
      <c r="G877" s="538">
        <v>1</v>
      </c>
      <c r="H877" s="538" t="s">
        <v>6684</v>
      </c>
      <c r="I877" s="538"/>
      <c r="J877" s="538"/>
      <c r="K877" s="1041"/>
      <c r="L877" s="1034"/>
      <c r="M877" s="1034"/>
    </row>
    <row r="878" spans="1:13" s="544" customFormat="1" ht="45" x14ac:dyDescent="0.25">
      <c r="A878" s="1041"/>
      <c r="B878" s="1069"/>
      <c r="C878" s="1136"/>
      <c r="D878" s="1041"/>
      <c r="E878" s="538" t="s">
        <v>10139</v>
      </c>
      <c r="F878" s="538" t="s">
        <v>10140</v>
      </c>
      <c r="G878" s="538">
        <v>1</v>
      </c>
      <c r="H878" s="538" t="s">
        <v>6684</v>
      </c>
      <c r="I878" s="538"/>
      <c r="J878" s="538"/>
      <c r="K878" s="1041"/>
      <c r="L878" s="1034"/>
      <c r="M878" s="1034"/>
    </row>
    <row r="879" spans="1:13" s="544" customFormat="1" ht="45" x14ac:dyDescent="0.25">
      <c r="A879" s="1041"/>
      <c r="B879" s="1069"/>
      <c r="C879" s="1136"/>
      <c r="D879" s="1041"/>
      <c r="E879" s="538" t="s">
        <v>10141</v>
      </c>
      <c r="F879" s="538" t="s">
        <v>10140</v>
      </c>
      <c r="G879" s="538">
        <v>2</v>
      </c>
      <c r="H879" s="538" t="s">
        <v>6684</v>
      </c>
      <c r="I879" s="538"/>
      <c r="J879" s="538"/>
      <c r="K879" s="1041"/>
      <c r="L879" s="1034"/>
      <c r="M879" s="1034"/>
    </row>
    <row r="880" spans="1:13" s="544" customFormat="1" ht="45" x14ac:dyDescent="0.25">
      <c r="A880" s="1041"/>
      <c r="B880" s="1069"/>
      <c r="C880" s="1136"/>
      <c r="D880" s="1041"/>
      <c r="E880" s="538" t="s">
        <v>10142</v>
      </c>
      <c r="F880" s="538" t="s">
        <v>10143</v>
      </c>
      <c r="G880" s="538">
        <v>2</v>
      </c>
      <c r="H880" s="538" t="s">
        <v>6684</v>
      </c>
      <c r="I880" s="538"/>
      <c r="J880" s="538"/>
      <c r="K880" s="1041"/>
      <c r="L880" s="1034"/>
      <c r="M880" s="1034"/>
    </row>
    <row r="881" spans="1:13" s="544" customFormat="1" ht="45" x14ac:dyDescent="0.25">
      <c r="A881" s="1041"/>
      <c r="B881" s="1069"/>
      <c r="C881" s="1136"/>
      <c r="D881" s="1041"/>
      <c r="E881" s="538" t="s">
        <v>10144</v>
      </c>
      <c r="F881" s="538" t="s">
        <v>10145</v>
      </c>
      <c r="G881" s="538">
        <v>2</v>
      </c>
      <c r="H881" s="538" t="s">
        <v>6684</v>
      </c>
      <c r="I881" s="538"/>
      <c r="J881" s="538"/>
      <c r="K881" s="1041"/>
      <c r="L881" s="1034"/>
      <c r="M881" s="1034"/>
    </row>
    <row r="882" spans="1:13" s="544" customFormat="1" ht="45" x14ac:dyDescent="0.25">
      <c r="A882" s="1041"/>
      <c r="B882" s="1069"/>
      <c r="C882" s="1136"/>
      <c r="D882" s="1041"/>
      <c r="E882" s="538" t="s">
        <v>10146</v>
      </c>
      <c r="F882" s="538" t="s">
        <v>10143</v>
      </c>
      <c r="G882" s="538">
        <v>2</v>
      </c>
      <c r="H882" s="538" t="s">
        <v>6684</v>
      </c>
      <c r="I882" s="538"/>
      <c r="J882" s="538"/>
      <c r="K882" s="1041"/>
      <c r="L882" s="1034"/>
      <c r="M882" s="1034"/>
    </row>
    <row r="883" spans="1:13" s="544" customFormat="1" ht="33.75" x14ac:dyDescent="0.25">
      <c r="A883" s="1041"/>
      <c r="B883" s="1069"/>
      <c r="C883" s="1136"/>
      <c r="D883" s="1041"/>
      <c r="E883" s="538" t="s">
        <v>10147</v>
      </c>
      <c r="F883" s="538" t="s">
        <v>10148</v>
      </c>
      <c r="G883" s="538">
        <v>2</v>
      </c>
      <c r="H883" s="538" t="s">
        <v>6684</v>
      </c>
      <c r="I883" s="538"/>
      <c r="J883" s="538"/>
      <c r="K883" s="1041"/>
      <c r="L883" s="1034"/>
      <c r="M883" s="1034"/>
    </row>
    <row r="884" spans="1:13" s="544" customFormat="1" ht="45" x14ac:dyDescent="0.25">
      <c r="A884" s="1041"/>
      <c r="B884" s="1069"/>
      <c r="C884" s="1136"/>
      <c r="D884" s="1041"/>
      <c r="E884" s="538" t="s">
        <v>10149</v>
      </c>
      <c r="F884" s="538" t="s">
        <v>10145</v>
      </c>
      <c r="G884" s="538">
        <v>2</v>
      </c>
      <c r="H884" s="538" t="s">
        <v>6684</v>
      </c>
      <c r="I884" s="538"/>
      <c r="J884" s="538"/>
      <c r="K884" s="1041"/>
      <c r="L884" s="1034"/>
      <c r="M884" s="1034"/>
    </row>
    <row r="885" spans="1:13" s="544" customFormat="1" ht="45" x14ac:dyDescent="0.25">
      <c r="A885" s="1041"/>
      <c r="B885" s="1069"/>
      <c r="C885" s="1136"/>
      <c r="D885" s="1041"/>
      <c r="E885" s="538" t="s">
        <v>10150</v>
      </c>
      <c r="F885" s="538" t="s">
        <v>10151</v>
      </c>
      <c r="G885" s="538">
        <v>2</v>
      </c>
      <c r="H885" s="538" t="s">
        <v>6684</v>
      </c>
      <c r="I885" s="538"/>
      <c r="J885" s="538"/>
      <c r="K885" s="1041"/>
      <c r="L885" s="1034"/>
      <c r="M885" s="1034"/>
    </row>
    <row r="886" spans="1:13" s="544" customFormat="1" ht="45" x14ac:dyDescent="0.25">
      <c r="A886" s="1041"/>
      <c r="B886" s="1069"/>
      <c r="C886" s="1136"/>
      <c r="D886" s="1041"/>
      <c r="E886" s="538" t="s">
        <v>10152</v>
      </c>
      <c r="F886" s="538" t="s">
        <v>10153</v>
      </c>
      <c r="G886" s="538">
        <v>1</v>
      </c>
      <c r="H886" s="538" t="s">
        <v>6684</v>
      </c>
      <c r="I886" s="538"/>
      <c r="J886" s="538"/>
      <c r="K886" s="1041"/>
      <c r="L886" s="1034"/>
      <c r="M886" s="1034"/>
    </row>
    <row r="887" spans="1:13" s="544" customFormat="1" ht="45" x14ac:dyDescent="0.25">
      <c r="A887" s="1041"/>
      <c r="B887" s="1069"/>
      <c r="C887" s="1136"/>
      <c r="D887" s="1041"/>
      <c r="E887" s="538" t="s">
        <v>10154</v>
      </c>
      <c r="F887" s="538" t="s">
        <v>10155</v>
      </c>
      <c r="G887" s="538">
        <v>2</v>
      </c>
      <c r="H887" s="538" t="s">
        <v>6684</v>
      </c>
      <c r="I887" s="538"/>
      <c r="J887" s="538"/>
      <c r="K887" s="1041"/>
      <c r="L887" s="1034"/>
      <c r="M887" s="1034"/>
    </row>
    <row r="888" spans="1:13" s="544" customFormat="1" ht="45" x14ac:dyDescent="0.25">
      <c r="A888" s="1041"/>
      <c r="B888" s="1069"/>
      <c r="C888" s="1136"/>
      <c r="D888" s="1041"/>
      <c r="E888" s="538" t="s">
        <v>10156</v>
      </c>
      <c r="F888" s="538" t="s">
        <v>10157</v>
      </c>
      <c r="G888" s="538">
        <v>4</v>
      </c>
      <c r="H888" s="538" t="s">
        <v>6684</v>
      </c>
      <c r="I888" s="538"/>
      <c r="J888" s="538"/>
      <c r="K888" s="1041"/>
      <c r="L888" s="1034"/>
      <c r="M888" s="1034"/>
    </row>
    <row r="889" spans="1:13" s="544" customFormat="1" ht="45" x14ac:dyDescent="0.25">
      <c r="A889" s="1041"/>
      <c r="B889" s="1069"/>
      <c r="C889" s="1136"/>
      <c r="D889" s="1041"/>
      <c r="E889" s="538" t="s">
        <v>10158</v>
      </c>
      <c r="F889" s="538" t="s">
        <v>10159</v>
      </c>
      <c r="G889" s="538">
        <v>4</v>
      </c>
      <c r="H889" s="538" t="s">
        <v>6684</v>
      </c>
      <c r="I889" s="538"/>
      <c r="J889" s="538"/>
      <c r="K889" s="1041"/>
      <c r="L889" s="1034"/>
      <c r="M889" s="1034"/>
    </row>
    <row r="890" spans="1:13" s="544" customFormat="1" ht="45" x14ac:dyDescent="0.25">
      <c r="A890" s="1041"/>
      <c r="B890" s="1069"/>
      <c r="C890" s="1136"/>
      <c r="D890" s="1041"/>
      <c r="E890" s="538" t="s">
        <v>10160</v>
      </c>
      <c r="F890" s="538" t="s">
        <v>10161</v>
      </c>
      <c r="G890" s="538">
        <v>8</v>
      </c>
      <c r="H890" s="538" t="s">
        <v>6684</v>
      </c>
      <c r="I890" s="538"/>
      <c r="J890" s="538"/>
      <c r="K890" s="1041"/>
      <c r="L890" s="1034"/>
      <c r="M890" s="1034"/>
    </row>
    <row r="891" spans="1:13" s="544" customFormat="1" ht="45" x14ac:dyDescent="0.25">
      <c r="A891" s="1041"/>
      <c r="B891" s="1069"/>
      <c r="C891" s="1136"/>
      <c r="D891" s="1041"/>
      <c r="E891" s="538" t="s">
        <v>10162</v>
      </c>
      <c r="F891" s="538" t="s">
        <v>10163</v>
      </c>
      <c r="G891" s="538">
        <v>2</v>
      </c>
      <c r="H891" s="538" t="s">
        <v>6684</v>
      </c>
      <c r="I891" s="538"/>
      <c r="J891" s="538"/>
      <c r="K891" s="1041"/>
      <c r="L891" s="1034"/>
      <c r="M891" s="1034"/>
    </row>
    <row r="892" spans="1:13" s="544" customFormat="1" ht="45" x14ac:dyDescent="0.25">
      <c r="A892" s="1041"/>
      <c r="B892" s="1069"/>
      <c r="C892" s="1136"/>
      <c r="D892" s="1041"/>
      <c r="E892" s="538" t="s">
        <v>10160</v>
      </c>
      <c r="F892" s="538" t="s">
        <v>10164</v>
      </c>
      <c r="G892" s="538">
        <v>4</v>
      </c>
      <c r="H892" s="538" t="s">
        <v>6684</v>
      </c>
      <c r="I892" s="538"/>
      <c r="J892" s="538"/>
      <c r="K892" s="1041"/>
      <c r="L892" s="1034"/>
      <c r="M892" s="1034"/>
    </row>
    <row r="893" spans="1:13" s="544" customFormat="1" ht="45" x14ac:dyDescent="0.25">
      <c r="A893" s="1041"/>
      <c r="B893" s="1069"/>
      <c r="C893" s="1136"/>
      <c r="D893" s="1041"/>
      <c r="E893" s="538" t="s">
        <v>10165</v>
      </c>
      <c r="F893" s="538" t="s">
        <v>10166</v>
      </c>
      <c r="G893" s="538">
        <v>2</v>
      </c>
      <c r="H893" s="538" t="s">
        <v>6684</v>
      </c>
      <c r="I893" s="538"/>
      <c r="J893" s="538"/>
      <c r="K893" s="1041"/>
      <c r="L893" s="1034"/>
      <c r="M893" s="1034"/>
    </row>
    <row r="894" spans="1:13" s="544" customFormat="1" ht="45" x14ac:dyDescent="0.25">
      <c r="A894" s="1041"/>
      <c r="B894" s="1069"/>
      <c r="C894" s="1136"/>
      <c r="D894" s="1041"/>
      <c r="E894" s="538" t="s">
        <v>10167</v>
      </c>
      <c r="F894" s="538" t="s">
        <v>10121</v>
      </c>
      <c r="G894" s="538">
        <v>2</v>
      </c>
      <c r="H894" s="538" t="s">
        <v>6684</v>
      </c>
      <c r="I894" s="538"/>
      <c r="J894" s="538"/>
      <c r="K894" s="1041"/>
      <c r="L894" s="1034"/>
      <c r="M894" s="1034"/>
    </row>
    <row r="895" spans="1:13" s="544" customFormat="1" ht="45" x14ac:dyDescent="0.25">
      <c r="A895" s="1041"/>
      <c r="B895" s="1069"/>
      <c r="C895" s="1136"/>
      <c r="D895" s="1041"/>
      <c r="E895" s="538" t="s">
        <v>10168</v>
      </c>
      <c r="F895" s="538" t="s">
        <v>10126</v>
      </c>
      <c r="G895" s="538">
        <v>2</v>
      </c>
      <c r="H895" s="538" t="s">
        <v>6684</v>
      </c>
      <c r="I895" s="538"/>
      <c r="J895" s="538"/>
      <c r="K895" s="1041"/>
      <c r="L895" s="1034"/>
      <c r="M895" s="1034"/>
    </row>
    <row r="896" spans="1:13" s="544" customFormat="1" ht="45" x14ac:dyDescent="0.25">
      <c r="A896" s="1041"/>
      <c r="B896" s="1069"/>
      <c r="C896" s="1136"/>
      <c r="D896" s="1041"/>
      <c r="E896" s="538" t="s">
        <v>10169</v>
      </c>
      <c r="F896" s="538" t="s">
        <v>10128</v>
      </c>
      <c r="G896" s="538">
        <v>2</v>
      </c>
      <c r="H896" s="538" t="s">
        <v>6684</v>
      </c>
      <c r="I896" s="538"/>
      <c r="J896" s="538"/>
      <c r="K896" s="1041"/>
      <c r="L896" s="1034"/>
      <c r="M896" s="1034"/>
    </row>
    <row r="897" spans="1:13" s="544" customFormat="1" ht="45" x14ac:dyDescent="0.25">
      <c r="A897" s="1041"/>
      <c r="B897" s="1069"/>
      <c r="C897" s="1136"/>
      <c r="D897" s="1041"/>
      <c r="E897" s="538" t="s">
        <v>10170</v>
      </c>
      <c r="F897" s="538" t="s">
        <v>10128</v>
      </c>
      <c r="G897" s="538">
        <v>3</v>
      </c>
      <c r="H897" s="538" t="s">
        <v>6684</v>
      </c>
      <c r="I897" s="538"/>
      <c r="J897" s="538"/>
      <c r="K897" s="1041"/>
      <c r="L897" s="1034"/>
      <c r="M897" s="1034"/>
    </row>
    <row r="898" spans="1:13" s="544" customFormat="1" ht="45" x14ac:dyDescent="0.25">
      <c r="A898" s="1041"/>
      <c r="B898" s="1069"/>
      <c r="C898" s="1136"/>
      <c r="D898" s="1041"/>
      <c r="E898" s="538" t="s">
        <v>10171</v>
      </c>
      <c r="F898" s="538" t="s">
        <v>10126</v>
      </c>
      <c r="G898" s="538">
        <v>2</v>
      </c>
      <c r="H898" s="538" t="s">
        <v>6684</v>
      </c>
      <c r="I898" s="538"/>
      <c r="J898" s="538"/>
      <c r="K898" s="1041"/>
      <c r="L898" s="1034"/>
      <c r="M898" s="1034"/>
    </row>
    <row r="899" spans="1:13" s="544" customFormat="1" ht="45" x14ac:dyDescent="0.25">
      <c r="A899" s="1041"/>
      <c r="B899" s="1069"/>
      <c r="C899" s="1136"/>
      <c r="D899" s="1041"/>
      <c r="E899" s="538" t="s">
        <v>10172</v>
      </c>
      <c r="F899" s="538" t="s">
        <v>10173</v>
      </c>
      <c r="G899" s="538">
        <v>2</v>
      </c>
      <c r="H899" s="538" t="s">
        <v>6684</v>
      </c>
      <c r="I899" s="538"/>
      <c r="J899" s="538"/>
      <c r="K899" s="1041"/>
      <c r="L899" s="1034"/>
      <c r="M899" s="1034"/>
    </row>
    <row r="900" spans="1:13" s="544" customFormat="1" ht="45" x14ac:dyDescent="0.25">
      <c r="A900" s="1041"/>
      <c r="B900" s="1069"/>
      <c r="C900" s="1136"/>
      <c r="D900" s="1041"/>
      <c r="E900" s="538" t="s">
        <v>10174</v>
      </c>
      <c r="F900" s="538" t="s">
        <v>10175</v>
      </c>
      <c r="G900" s="538">
        <v>2</v>
      </c>
      <c r="H900" s="538" t="s">
        <v>6684</v>
      </c>
      <c r="I900" s="538"/>
      <c r="J900" s="538"/>
      <c r="K900" s="1041"/>
      <c r="L900" s="1034"/>
      <c r="M900" s="1034"/>
    </row>
    <row r="901" spans="1:13" s="544" customFormat="1" ht="45" x14ac:dyDescent="0.25">
      <c r="A901" s="1041"/>
      <c r="B901" s="1069"/>
      <c r="C901" s="1136"/>
      <c r="D901" s="1041"/>
      <c r="E901" s="538" t="s">
        <v>10176</v>
      </c>
      <c r="F901" s="538" t="s">
        <v>10177</v>
      </c>
      <c r="G901" s="538">
        <v>1</v>
      </c>
      <c r="H901" s="538" t="s">
        <v>6684</v>
      </c>
      <c r="I901" s="538"/>
      <c r="J901" s="538"/>
      <c r="K901" s="1041"/>
      <c r="L901" s="1034"/>
      <c r="M901" s="1034"/>
    </row>
    <row r="902" spans="1:13" s="544" customFormat="1" ht="45" x14ac:dyDescent="0.25">
      <c r="A902" s="1041"/>
      <c r="B902" s="1069"/>
      <c r="C902" s="1136"/>
      <c r="D902" s="1041"/>
      <c r="E902" s="538" t="s">
        <v>10178</v>
      </c>
      <c r="F902" s="538" t="s">
        <v>10179</v>
      </c>
      <c r="G902" s="538">
        <v>3</v>
      </c>
      <c r="H902" s="538" t="s">
        <v>6684</v>
      </c>
      <c r="I902" s="538"/>
      <c r="J902" s="538"/>
      <c r="K902" s="1041"/>
      <c r="L902" s="1034"/>
      <c r="M902" s="1034"/>
    </row>
    <row r="903" spans="1:13" s="544" customFormat="1" ht="45" x14ac:dyDescent="0.25">
      <c r="A903" s="1041"/>
      <c r="B903" s="1069"/>
      <c r="C903" s="1136"/>
      <c r="D903" s="1041"/>
      <c r="E903" s="538" t="s">
        <v>10180</v>
      </c>
      <c r="F903" s="538" t="s">
        <v>10134</v>
      </c>
      <c r="G903" s="538">
        <v>1</v>
      </c>
      <c r="H903" s="538" t="s">
        <v>6684</v>
      </c>
      <c r="I903" s="538"/>
      <c r="J903" s="538"/>
      <c r="K903" s="1041"/>
      <c r="L903" s="1034"/>
      <c r="M903" s="1034"/>
    </row>
    <row r="904" spans="1:13" s="544" customFormat="1" ht="45" x14ac:dyDescent="0.25">
      <c r="A904" s="1041"/>
      <c r="B904" s="1069"/>
      <c r="C904" s="1136"/>
      <c r="D904" s="1041"/>
      <c r="E904" s="538" t="s">
        <v>10181</v>
      </c>
      <c r="F904" s="538" t="s">
        <v>10182</v>
      </c>
      <c r="G904" s="538">
        <v>1</v>
      </c>
      <c r="H904" s="538" t="s">
        <v>6684</v>
      </c>
      <c r="I904" s="538"/>
      <c r="J904" s="538"/>
      <c r="K904" s="1041"/>
      <c r="L904" s="1034"/>
      <c r="M904" s="1034"/>
    </row>
    <row r="905" spans="1:13" s="544" customFormat="1" ht="45" x14ac:dyDescent="0.25">
      <c r="A905" s="1041"/>
      <c r="B905" s="1069"/>
      <c r="C905" s="1136"/>
      <c r="D905" s="1041"/>
      <c r="E905" s="538" t="s">
        <v>10183</v>
      </c>
      <c r="F905" s="538" t="s">
        <v>10184</v>
      </c>
      <c r="G905" s="538">
        <v>1</v>
      </c>
      <c r="H905" s="538" t="s">
        <v>6684</v>
      </c>
      <c r="I905" s="538"/>
      <c r="J905" s="538"/>
      <c r="K905" s="1041"/>
      <c r="L905" s="1034"/>
      <c r="M905" s="1034"/>
    </row>
    <row r="906" spans="1:13" s="544" customFormat="1" ht="45" x14ac:dyDescent="0.25">
      <c r="A906" s="1041"/>
      <c r="B906" s="1069"/>
      <c r="C906" s="1136"/>
      <c r="D906" s="1041"/>
      <c r="E906" s="538" t="s">
        <v>10185</v>
      </c>
      <c r="F906" s="538" t="s">
        <v>10136</v>
      </c>
      <c r="G906" s="538">
        <v>1</v>
      </c>
      <c r="H906" s="538" t="s">
        <v>6684</v>
      </c>
      <c r="I906" s="538"/>
      <c r="J906" s="538"/>
      <c r="K906" s="1041"/>
      <c r="L906" s="1034"/>
      <c r="M906" s="1034"/>
    </row>
    <row r="907" spans="1:13" s="544" customFormat="1" ht="45" x14ac:dyDescent="0.25">
      <c r="A907" s="1041"/>
      <c r="B907" s="1069"/>
      <c r="C907" s="1136"/>
      <c r="D907" s="1041"/>
      <c r="E907" s="538" t="s">
        <v>10186</v>
      </c>
      <c r="F907" s="538" t="s">
        <v>10187</v>
      </c>
      <c r="G907" s="538">
        <v>1</v>
      </c>
      <c r="H907" s="538" t="s">
        <v>6684</v>
      </c>
      <c r="I907" s="538"/>
      <c r="J907" s="538"/>
      <c r="K907" s="1041"/>
      <c r="L907" s="1034"/>
      <c r="M907" s="1034"/>
    </row>
    <row r="908" spans="1:13" s="544" customFormat="1" ht="33.75" x14ac:dyDescent="0.25">
      <c r="A908" s="1041"/>
      <c r="B908" s="1069"/>
      <c r="C908" s="1136"/>
      <c r="D908" s="1041"/>
      <c r="E908" s="538" t="s">
        <v>10188</v>
      </c>
      <c r="F908" s="538" t="s">
        <v>10189</v>
      </c>
      <c r="G908" s="538">
        <v>1</v>
      </c>
      <c r="H908" s="538" t="s">
        <v>6684</v>
      </c>
      <c r="I908" s="538"/>
      <c r="J908" s="538"/>
      <c r="K908" s="1041"/>
      <c r="L908" s="1034"/>
      <c r="M908" s="1034"/>
    </row>
    <row r="909" spans="1:13" s="544" customFormat="1" ht="45" x14ac:dyDescent="0.25">
      <c r="A909" s="1041"/>
      <c r="B909" s="1069"/>
      <c r="C909" s="1136"/>
      <c r="D909" s="1041"/>
      <c r="E909" s="538" t="s">
        <v>10142</v>
      </c>
      <c r="F909" s="538" t="s">
        <v>10143</v>
      </c>
      <c r="G909" s="538">
        <v>1</v>
      </c>
      <c r="H909" s="538" t="s">
        <v>6684</v>
      </c>
      <c r="I909" s="538"/>
      <c r="J909" s="538"/>
      <c r="K909" s="1041"/>
      <c r="L909" s="1034"/>
      <c r="M909" s="1034"/>
    </row>
    <row r="910" spans="1:13" s="544" customFormat="1" ht="45" x14ac:dyDescent="0.25">
      <c r="A910" s="1041"/>
      <c r="B910" s="1069"/>
      <c r="C910" s="1136"/>
      <c r="D910" s="1041"/>
      <c r="E910" s="538" t="s">
        <v>10144</v>
      </c>
      <c r="F910" s="538" t="s">
        <v>10145</v>
      </c>
      <c r="G910" s="538">
        <v>1</v>
      </c>
      <c r="H910" s="538" t="s">
        <v>6684</v>
      </c>
      <c r="I910" s="538"/>
      <c r="J910" s="538"/>
      <c r="K910" s="1041"/>
      <c r="L910" s="1034"/>
      <c r="M910" s="1034"/>
    </row>
    <row r="911" spans="1:13" s="544" customFormat="1" ht="45" x14ac:dyDescent="0.25">
      <c r="A911" s="1041"/>
      <c r="B911" s="1069"/>
      <c r="C911" s="1136"/>
      <c r="D911" s="1041"/>
      <c r="E911" s="538" t="s">
        <v>10146</v>
      </c>
      <c r="F911" s="538" t="s">
        <v>10143</v>
      </c>
      <c r="G911" s="538">
        <v>1</v>
      </c>
      <c r="H911" s="538" t="s">
        <v>6684</v>
      </c>
      <c r="I911" s="538"/>
      <c r="J911" s="538"/>
      <c r="K911" s="1041"/>
      <c r="L911" s="1034"/>
      <c r="M911" s="1034"/>
    </row>
    <row r="912" spans="1:13" s="544" customFormat="1" ht="45" x14ac:dyDescent="0.25">
      <c r="A912" s="1041"/>
      <c r="B912" s="1069"/>
      <c r="C912" s="1136"/>
      <c r="D912" s="1041"/>
      <c r="E912" s="538" t="s">
        <v>10147</v>
      </c>
      <c r="F912" s="538" t="s">
        <v>10190</v>
      </c>
      <c r="G912" s="538">
        <v>1</v>
      </c>
      <c r="H912" s="538" t="s">
        <v>6684</v>
      </c>
      <c r="I912" s="538"/>
      <c r="J912" s="538"/>
      <c r="K912" s="1041"/>
      <c r="L912" s="1034"/>
      <c r="M912" s="1034"/>
    </row>
    <row r="913" spans="1:13" s="544" customFormat="1" ht="45" x14ac:dyDescent="0.25">
      <c r="A913" s="1041"/>
      <c r="B913" s="1069"/>
      <c r="C913" s="1136"/>
      <c r="D913" s="1041"/>
      <c r="E913" s="538" t="s">
        <v>10149</v>
      </c>
      <c r="F913" s="538" t="s">
        <v>10145</v>
      </c>
      <c r="G913" s="538">
        <v>1</v>
      </c>
      <c r="H913" s="538" t="s">
        <v>6684</v>
      </c>
      <c r="I913" s="538"/>
      <c r="J913" s="538"/>
      <c r="K913" s="1041"/>
      <c r="L913" s="1034"/>
      <c r="M913" s="1034"/>
    </row>
    <row r="914" spans="1:13" s="544" customFormat="1" ht="45" x14ac:dyDescent="0.25">
      <c r="A914" s="1041"/>
      <c r="B914" s="1069"/>
      <c r="C914" s="1136"/>
      <c r="D914" s="1041"/>
      <c r="E914" s="538" t="s">
        <v>10150</v>
      </c>
      <c r="F914" s="538" t="s">
        <v>10151</v>
      </c>
      <c r="G914" s="538">
        <v>1</v>
      </c>
      <c r="H914" s="538" t="s">
        <v>6684</v>
      </c>
      <c r="I914" s="538"/>
      <c r="J914" s="538"/>
      <c r="K914" s="1041"/>
      <c r="L914" s="1034"/>
      <c r="M914" s="1034"/>
    </row>
    <row r="915" spans="1:13" s="544" customFormat="1" ht="45" x14ac:dyDescent="0.25">
      <c r="A915" s="1041"/>
      <c r="B915" s="1069"/>
      <c r="C915" s="1136"/>
      <c r="D915" s="1041"/>
      <c r="E915" s="538" t="s">
        <v>10191</v>
      </c>
      <c r="F915" s="538" t="s">
        <v>10140</v>
      </c>
      <c r="G915" s="538">
        <v>1</v>
      </c>
      <c r="H915" s="538" t="s">
        <v>6684</v>
      </c>
      <c r="I915" s="538"/>
      <c r="J915" s="538"/>
      <c r="K915" s="1041"/>
      <c r="L915" s="1034"/>
      <c r="M915" s="1034"/>
    </row>
    <row r="916" spans="1:13" s="544" customFormat="1" ht="45" x14ac:dyDescent="0.25">
      <c r="A916" s="1041"/>
      <c r="B916" s="1069"/>
      <c r="C916" s="1136"/>
      <c r="D916" s="1041"/>
      <c r="E916" s="538" t="s">
        <v>10192</v>
      </c>
      <c r="F916" s="538" t="s">
        <v>10193</v>
      </c>
      <c r="G916" s="538">
        <v>1</v>
      </c>
      <c r="H916" s="538" t="s">
        <v>6684</v>
      </c>
      <c r="I916" s="538"/>
      <c r="J916" s="538"/>
      <c r="K916" s="1041"/>
      <c r="L916" s="1034"/>
      <c r="M916" s="1034"/>
    </row>
    <row r="917" spans="1:13" s="544" customFormat="1" ht="33.75" x14ac:dyDescent="0.25">
      <c r="A917" s="1041"/>
      <c r="B917" s="1069"/>
      <c r="C917" s="1136"/>
      <c r="D917" s="1041"/>
      <c r="E917" s="538" t="s">
        <v>10194</v>
      </c>
      <c r="F917" s="538" t="s">
        <v>10195</v>
      </c>
      <c r="G917" s="538">
        <v>1</v>
      </c>
      <c r="H917" s="538" t="s">
        <v>6684</v>
      </c>
      <c r="I917" s="538"/>
      <c r="J917" s="538"/>
      <c r="K917" s="1041"/>
      <c r="L917" s="1034"/>
      <c r="M917" s="1034"/>
    </row>
    <row r="918" spans="1:13" s="544" customFormat="1" ht="45" x14ac:dyDescent="0.25">
      <c r="A918" s="1041"/>
      <c r="B918" s="1069"/>
      <c r="C918" s="1136"/>
      <c r="D918" s="1041"/>
      <c r="E918" s="538" t="s">
        <v>10194</v>
      </c>
      <c r="F918" s="538" t="s">
        <v>10196</v>
      </c>
      <c r="G918" s="538">
        <v>3</v>
      </c>
      <c r="H918" s="538" t="s">
        <v>6684</v>
      </c>
      <c r="I918" s="538"/>
      <c r="J918" s="538"/>
      <c r="K918" s="1041"/>
      <c r="L918" s="1034"/>
      <c r="M918" s="1034"/>
    </row>
    <row r="919" spans="1:13" s="544" customFormat="1" ht="45" x14ac:dyDescent="0.25">
      <c r="A919" s="1041"/>
      <c r="B919" s="1069"/>
      <c r="C919" s="1136"/>
      <c r="D919" s="1041"/>
      <c r="E919" s="538" t="s">
        <v>10197</v>
      </c>
      <c r="F919" s="538" t="s">
        <v>10198</v>
      </c>
      <c r="G919" s="538">
        <v>4</v>
      </c>
      <c r="H919" s="538" t="s">
        <v>6684</v>
      </c>
      <c r="I919" s="538"/>
      <c r="J919" s="538"/>
      <c r="K919" s="1041"/>
      <c r="L919" s="1034"/>
      <c r="M919" s="1034"/>
    </row>
    <row r="920" spans="1:13" s="544" customFormat="1" ht="45" x14ac:dyDescent="0.25">
      <c r="A920" s="1041"/>
      <c r="B920" s="1069"/>
      <c r="C920" s="1136"/>
      <c r="D920" s="1041"/>
      <c r="E920" s="538" t="s">
        <v>10199</v>
      </c>
      <c r="F920" s="538" t="s">
        <v>10200</v>
      </c>
      <c r="G920" s="538">
        <v>2</v>
      </c>
      <c r="H920" s="538" t="s">
        <v>6684</v>
      </c>
      <c r="I920" s="538"/>
      <c r="J920" s="538"/>
      <c r="K920" s="1041"/>
      <c r="L920" s="1034"/>
      <c r="M920" s="1034"/>
    </row>
    <row r="921" spans="1:13" s="544" customFormat="1" ht="45" x14ac:dyDescent="0.25">
      <c r="A921" s="1041"/>
      <c r="B921" s="1069"/>
      <c r="C921" s="1136"/>
      <c r="D921" s="1041"/>
      <c r="E921" s="538" t="s">
        <v>10201</v>
      </c>
      <c r="F921" s="538" t="s">
        <v>10202</v>
      </c>
      <c r="G921" s="538">
        <v>2</v>
      </c>
      <c r="H921" s="538" t="s">
        <v>6684</v>
      </c>
      <c r="I921" s="538"/>
      <c r="J921" s="538"/>
      <c r="K921" s="1041"/>
      <c r="L921" s="1034"/>
      <c r="M921" s="1034"/>
    </row>
    <row r="922" spans="1:13" s="544" customFormat="1" ht="45" x14ac:dyDescent="0.25">
      <c r="A922" s="1041"/>
      <c r="B922" s="1069"/>
      <c r="C922" s="1136"/>
      <c r="D922" s="1041"/>
      <c r="E922" s="538" t="s">
        <v>10203</v>
      </c>
      <c r="F922" s="538" t="s">
        <v>10204</v>
      </c>
      <c r="G922" s="538">
        <v>1</v>
      </c>
      <c r="H922" s="538" t="s">
        <v>6684</v>
      </c>
      <c r="I922" s="538"/>
      <c r="J922" s="538"/>
      <c r="K922" s="1041"/>
      <c r="L922" s="1034"/>
      <c r="M922" s="1034"/>
    </row>
    <row r="923" spans="1:13" s="544" customFormat="1" ht="45" x14ac:dyDescent="0.25">
      <c r="A923" s="1041"/>
      <c r="B923" s="1069"/>
      <c r="C923" s="1136"/>
      <c r="D923" s="1041"/>
      <c r="E923" s="538" t="s">
        <v>10144</v>
      </c>
      <c r="F923" s="538" t="s">
        <v>10205</v>
      </c>
      <c r="G923" s="538">
        <v>1</v>
      </c>
      <c r="H923" s="538" t="s">
        <v>6684</v>
      </c>
      <c r="I923" s="538"/>
      <c r="J923" s="538"/>
      <c r="K923" s="1041"/>
      <c r="L923" s="1034"/>
      <c r="M923" s="1034"/>
    </row>
    <row r="924" spans="1:13" s="544" customFormat="1" ht="45" x14ac:dyDescent="0.25">
      <c r="A924" s="1041"/>
      <c r="B924" s="1069"/>
      <c r="C924" s="1136"/>
      <c r="D924" s="1041"/>
      <c r="E924" s="538" t="s">
        <v>10146</v>
      </c>
      <c r="F924" s="538" t="s">
        <v>10206</v>
      </c>
      <c r="G924" s="538">
        <v>1</v>
      </c>
      <c r="H924" s="538" t="s">
        <v>6684</v>
      </c>
      <c r="I924" s="538"/>
      <c r="J924" s="538"/>
      <c r="K924" s="1041"/>
      <c r="L924" s="1034"/>
      <c r="M924" s="1034"/>
    </row>
    <row r="925" spans="1:13" s="544" customFormat="1" ht="45" x14ac:dyDescent="0.25">
      <c r="A925" s="1041"/>
      <c r="B925" s="1069"/>
      <c r="C925" s="1136"/>
      <c r="D925" s="1041"/>
      <c r="E925" s="538" t="s">
        <v>10147</v>
      </c>
      <c r="F925" s="538" t="s">
        <v>10207</v>
      </c>
      <c r="G925" s="538">
        <v>1</v>
      </c>
      <c r="H925" s="538" t="s">
        <v>6684</v>
      </c>
      <c r="I925" s="538"/>
      <c r="J925" s="538"/>
      <c r="K925" s="1041"/>
      <c r="L925" s="1034"/>
      <c r="M925" s="1034"/>
    </row>
    <row r="926" spans="1:13" s="544" customFormat="1" ht="45" x14ac:dyDescent="0.25">
      <c r="A926" s="1041"/>
      <c r="B926" s="1069"/>
      <c r="C926" s="1136"/>
      <c r="D926" s="1041"/>
      <c r="E926" s="538" t="s">
        <v>10149</v>
      </c>
      <c r="F926" s="538" t="s">
        <v>10205</v>
      </c>
      <c r="G926" s="538">
        <v>1</v>
      </c>
      <c r="H926" s="538" t="s">
        <v>6684</v>
      </c>
      <c r="I926" s="538"/>
      <c r="J926" s="538"/>
      <c r="K926" s="1041"/>
      <c r="L926" s="1034"/>
      <c r="M926" s="1034"/>
    </row>
    <row r="927" spans="1:13" s="544" customFormat="1" ht="45" x14ac:dyDescent="0.25">
      <c r="A927" s="1041"/>
      <c r="B927" s="1069"/>
      <c r="C927" s="1136"/>
      <c r="D927" s="1041"/>
      <c r="E927" s="538" t="s">
        <v>10208</v>
      </c>
      <c r="F927" s="538" t="s">
        <v>10209</v>
      </c>
      <c r="G927" s="538">
        <v>1</v>
      </c>
      <c r="H927" s="538" t="s">
        <v>6684</v>
      </c>
      <c r="I927" s="538"/>
      <c r="J927" s="538"/>
      <c r="K927" s="1041"/>
      <c r="L927" s="1034"/>
      <c r="M927" s="1034"/>
    </row>
    <row r="928" spans="1:13" s="544" customFormat="1" ht="45" x14ac:dyDescent="0.25">
      <c r="A928" s="1041"/>
      <c r="B928" s="1069"/>
      <c r="C928" s="1136"/>
      <c r="D928" s="1041"/>
      <c r="E928" s="538" t="s">
        <v>10210</v>
      </c>
      <c r="F928" s="538" t="s">
        <v>10209</v>
      </c>
      <c r="G928" s="538">
        <v>1</v>
      </c>
      <c r="H928" s="538" t="s">
        <v>6684</v>
      </c>
      <c r="I928" s="538"/>
      <c r="J928" s="538"/>
      <c r="K928" s="1041"/>
      <c r="L928" s="1034"/>
      <c r="M928" s="1034"/>
    </row>
    <row r="929" spans="1:13" s="544" customFormat="1" ht="45" x14ac:dyDescent="0.25">
      <c r="A929" s="1041"/>
      <c r="B929" s="1069"/>
      <c r="C929" s="1136"/>
      <c r="D929" s="1041"/>
      <c r="E929" s="538" t="s">
        <v>10211</v>
      </c>
      <c r="F929" s="538" t="s">
        <v>10212</v>
      </c>
      <c r="G929" s="538">
        <v>1</v>
      </c>
      <c r="H929" s="538" t="s">
        <v>6684</v>
      </c>
      <c r="I929" s="538"/>
      <c r="J929" s="538"/>
      <c r="K929" s="1041"/>
      <c r="L929" s="1034"/>
      <c r="M929" s="1034"/>
    </row>
    <row r="930" spans="1:13" s="544" customFormat="1" ht="45" x14ac:dyDescent="0.25">
      <c r="A930" s="1041"/>
      <c r="B930" s="1069"/>
      <c r="C930" s="1136"/>
      <c r="D930" s="1041"/>
      <c r="E930" s="538" t="s">
        <v>10213</v>
      </c>
      <c r="F930" s="538" t="s">
        <v>10214</v>
      </c>
      <c r="G930" s="538">
        <v>5</v>
      </c>
      <c r="H930" s="538" t="s">
        <v>6684</v>
      </c>
      <c r="I930" s="538"/>
      <c r="J930" s="538"/>
      <c r="K930" s="1041"/>
      <c r="L930" s="1034"/>
      <c r="M930" s="1034"/>
    </row>
    <row r="931" spans="1:13" s="544" customFormat="1" ht="45" x14ac:dyDescent="0.25">
      <c r="A931" s="1041"/>
      <c r="B931" s="1069"/>
      <c r="C931" s="1136"/>
      <c r="D931" s="1041"/>
      <c r="E931" s="538" t="s">
        <v>10185</v>
      </c>
      <c r="F931" s="538" t="s">
        <v>10153</v>
      </c>
      <c r="G931" s="538">
        <v>1</v>
      </c>
      <c r="H931" s="538" t="s">
        <v>6684</v>
      </c>
      <c r="I931" s="538"/>
      <c r="J931" s="538"/>
      <c r="K931" s="1041"/>
      <c r="L931" s="1034"/>
      <c r="M931" s="1034"/>
    </row>
    <row r="932" spans="1:13" s="544" customFormat="1" ht="45" x14ac:dyDescent="0.25">
      <c r="A932" s="1041"/>
      <c r="B932" s="1069"/>
      <c r="C932" s="1136"/>
      <c r="D932" s="1041"/>
      <c r="E932" s="538" t="s">
        <v>10150</v>
      </c>
      <c r="F932" s="538" t="s">
        <v>10215</v>
      </c>
      <c r="G932" s="538">
        <v>1</v>
      </c>
      <c r="H932" s="538" t="s">
        <v>6684</v>
      </c>
      <c r="I932" s="538"/>
      <c r="J932" s="538"/>
      <c r="K932" s="1041"/>
      <c r="L932" s="1034"/>
      <c r="M932" s="1034"/>
    </row>
    <row r="933" spans="1:13" s="544" customFormat="1" ht="33.75" x14ac:dyDescent="0.25">
      <c r="A933" s="1041"/>
      <c r="B933" s="1069"/>
      <c r="C933" s="1136"/>
      <c r="D933" s="1041"/>
      <c r="E933" s="538" t="s">
        <v>10211</v>
      </c>
      <c r="F933" s="538" t="s">
        <v>10216</v>
      </c>
      <c r="G933" s="538">
        <v>1</v>
      </c>
      <c r="H933" s="538" t="s">
        <v>6684</v>
      </c>
      <c r="I933" s="538"/>
      <c r="J933" s="538"/>
      <c r="K933" s="1041"/>
      <c r="L933" s="1034"/>
      <c r="M933" s="1034"/>
    </row>
    <row r="934" spans="1:13" s="544" customFormat="1" ht="45" x14ac:dyDescent="0.25">
      <c r="A934" s="1041"/>
      <c r="B934" s="1069"/>
      <c r="C934" s="1136"/>
      <c r="D934" s="1041"/>
      <c r="E934" s="538" t="s">
        <v>10217</v>
      </c>
      <c r="F934" s="538" t="s">
        <v>10215</v>
      </c>
      <c r="G934" s="538">
        <v>1</v>
      </c>
      <c r="H934" s="538" t="s">
        <v>6684</v>
      </c>
      <c r="I934" s="538"/>
      <c r="J934" s="538"/>
      <c r="K934" s="1041"/>
      <c r="L934" s="1034"/>
      <c r="M934" s="1034"/>
    </row>
    <row r="935" spans="1:13" s="544" customFormat="1" ht="45" x14ac:dyDescent="0.25">
      <c r="A935" s="1041"/>
      <c r="B935" s="1069"/>
      <c r="C935" s="1136"/>
      <c r="D935" s="1041"/>
      <c r="E935" s="538" t="s">
        <v>10218</v>
      </c>
      <c r="F935" s="538" t="s">
        <v>10219</v>
      </c>
      <c r="G935" s="538">
        <v>2</v>
      </c>
      <c r="H935" s="538" t="s">
        <v>6684</v>
      </c>
      <c r="I935" s="538"/>
      <c r="J935" s="538"/>
      <c r="K935" s="1041"/>
      <c r="L935" s="1034"/>
      <c r="M935" s="1034"/>
    </row>
    <row r="936" spans="1:13" s="544" customFormat="1" ht="45" x14ac:dyDescent="0.25">
      <c r="A936" s="1041"/>
      <c r="B936" s="1069"/>
      <c r="C936" s="1136"/>
      <c r="D936" s="1041"/>
      <c r="E936" s="538" t="s">
        <v>10220</v>
      </c>
      <c r="F936" s="538" t="s">
        <v>10157</v>
      </c>
      <c r="G936" s="538">
        <v>1</v>
      </c>
      <c r="H936" s="538" t="s">
        <v>6684</v>
      </c>
      <c r="I936" s="538"/>
      <c r="J936" s="538"/>
      <c r="K936" s="1041"/>
      <c r="L936" s="1034"/>
      <c r="M936" s="1034"/>
    </row>
    <row r="937" spans="1:13" s="544" customFormat="1" ht="45" x14ac:dyDescent="0.25">
      <c r="A937" s="1041"/>
      <c r="B937" s="1069"/>
      <c r="C937" s="1136"/>
      <c r="D937" s="1041"/>
      <c r="E937" s="538" t="s">
        <v>10221</v>
      </c>
      <c r="F937" s="538" t="s">
        <v>10222</v>
      </c>
      <c r="G937" s="538">
        <v>1</v>
      </c>
      <c r="H937" s="538" t="s">
        <v>6684</v>
      </c>
      <c r="I937" s="538"/>
      <c r="J937" s="538"/>
      <c r="K937" s="1041"/>
      <c r="L937" s="1034"/>
      <c r="M937" s="1034"/>
    </row>
    <row r="938" spans="1:13" s="544" customFormat="1" ht="45" x14ac:dyDescent="0.25">
      <c r="A938" s="1041"/>
      <c r="B938" s="1069"/>
      <c r="C938" s="1136"/>
      <c r="D938" s="1041"/>
      <c r="E938" s="538" t="s">
        <v>10223</v>
      </c>
      <c r="F938" s="538" t="s">
        <v>10224</v>
      </c>
      <c r="G938" s="538">
        <v>1</v>
      </c>
      <c r="H938" s="538" t="s">
        <v>6684</v>
      </c>
      <c r="I938" s="538"/>
      <c r="J938" s="538"/>
      <c r="K938" s="1041"/>
      <c r="L938" s="1034"/>
      <c r="M938" s="1034"/>
    </row>
    <row r="939" spans="1:13" s="544" customFormat="1" ht="45" x14ac:dyDescent="0.25">
      <c r="A939" s="1041"/>
      <c r="B939" s="1069"/>
      <c r="C939" s="1136"/>
      <c r="D939" s="1041"/>
      <c r="E939" s="538" t="s">
        <v>10154</v>
      </c>
      <c r="F939" s="538" t="s">
        <v>10155</v>
      </c>
      <c r="G939" s="538">
        <v>1</v>
      </c>
      <c r="H939" s="538" t="s">
        <v>6684</v>
      </c>
      <c r="I939" s="538"/>
      <c r="J939" s="538"/>
      <c r="K939" s="1041"/>
      <c r="L939" s="1034"/>
      <c r="M939" s="1034"/>
    </row>
    <row r="940" spans="1:13" s="544" customFormat="1" ht="45" x14ac:dyDescent="0.25">
      <c r="A940" s="1041"/>
      <c r="B940" s="1069"/>
      <c r="C940" s="1136"/>
      <c r="D940" s="1041"/>
      <c r="E940" s="538" t="s">
        <v>10225</v>
      </c>
      <c r="F940" s="538" t="s">
        <v>10226</v>
      </c>
      <c r="G940" s="538">
        <v>1</v>
      </c>
      <c r="H940" s="538" t="s">
        <v>6684</v>
      </c>
      <c r="I940" s="538"/>
      <c r="J940" s="538"/>
      <c r="K940" s="1041"/>
      <c r="L940" s="1034"/>
      <c r="M940" s="1034"/>
    </row>
    <row r="941" spans="1:13" s="544" customFormat="1" ht="45" x14ac:dyDescent="0.25">
      <c r="A941" s="1041"/>
      <c r="B941" s="1069"/>
      <c r="C941" s="1136"/>
      <c r="D941" s="1041"/>
      <c r="E941" s="538" t="s">
        <v>10227</v>
      </c>
      <c r="F941" s="538" t="s">
        <v>10228</v>
      </c>
      <c r="G941" s="538">
        <v>2</v>
      </c>
      <c r="H941" s="538" t="s">
        <v>6684</v>
      </c>
      <c r="I941" s="538"/>
      <c r="J941" s="538"/>
      <c r="K941" s="1041"/>
      <c r="L941" s="1034"/>
      <c r="M941" s="1034"/>
    </row>
    <row r="942" spans="1:13" s="544" customFormat="1" ht="33.75" x14ac:dyDescent="0.25">
      <c r="A942" s="1041"/>
      <c r="B942" s="1069"/>
      <c r="C942" s="1136"/>
      <c r="D942" s="1041"/>
      <c r="E942" s="538" t="s">
        <v>10229</v>
      </c>
      <c r="F942" s="538" t="s">
        <v>10230</v>
      </c>
      <c r="G942" s="538">
        <v>1</v>
      </c>
      <c r="H942" s="538" t="s">
        <v>6684</v>
      </c>
      <c r="I942" s="538"/>
      <c r="J942" s="538"/>
      <c r="K942" s="1041"/>
      <c r="L942" s="1034"/>
      <c r="M942" s="1034"/>
    </row>
    <row r="943" spans="1:13" s="544" customFormat="1" ht="45" x14ac:dyDescent="0.25">
      <c r="A943" s="1041"/>
      <c r="B943" s="1069"/>
      <c r="C943" s="1136"/>
      <c r="D943" s="1041"/>
      <c r="E943" s="538" t="s">
        <v>10231</v>
      </c>
      <c r="F943" s="538" t="s">
        <v>10232</v>
      </c>
      <c r="G943" s="538">
        <v>1</v>
      </c>
      <c r="H943" s="538" t="s">
        <v>6684</v>
      </c>
      <c r="I943" s="538"/>
      <c r="J943" s="538"/>
      <c r="K943" s="1041"/>
      <c r="L943" s="1034"/>
      <c r="M943" s="1034"/>
    </row>
    <row r="944" spans="1:13" s="544" customFormat="1" ht="45" x14ac:dyDescent="0.25">
      <c r="A944" s="1041"/>
      <c r="B944" s="1069"/>
      <c r="C944" s="1136"/>
      <c r="D944" s="1041"/>
      <c r="E944" s="538" t="s">
        <v>10233</v>
      </c>
      <c r="F944" s="538" t="s">
        <v>10234</v>
      </c>
      <c r="G944" s="538">
        <v>1</v>
      </c>
      <c r="H944" s="538" t="s">
        <v>6684</v>
      </c>
      <c r="I944" s="538"/>
      <c r="J944" s="538"/>
      <c r="K944" s="1041"/>
      <c r="L944" s="1034"/>
      <c r="M944" s="1034"/>
    </row>
    <row r="945" spans="1:13" s="544" customFormat="1" ht="45" x14ac:dyDescent="0.25">
      <c r="A945" s="1041"/>
      <c r="B945" s="1069"/>
      <c r="C945" s="1136"/>
      <c r="D945" s="1041"/>
      <c r="E945" s="538" t="s">
        <v>10235</v>
      </c>
      <c r="F945" s="538" t="s">
        <v>10236</v>
      </c>
      <c r="G945" s="538">
        <v>1</v>
      </c>
      <c r="H945" s="538" t="s">
        <v>6684</v>
      </c>
      <c r="I945" s="538"/>
      <c r="J945" s="538"/>
      <c r="K945" s="1041"/>
      <c r="L945" s="1034"/>
      <c r="M945" s="1034"/>
    </row>
    <row r="946" spans="1:13" s="544" customFormat="1" ht="45" x14ac:dyDescent="0.25">
      <c r="A946" s="1041"/>
      <c r="B946" s="1069"/>
      <c r="C946" s="1136"/>
      <c r="D946" s="1041"/>
      <c r="E946" s="538" t="s">
        <v>10237</v>
      </c>
      <c r="F946" s="538" t="s">
        <v>10238</v>
      </c>
      <c r="G946" s="538">
        <v>1</v>
      </c>
      <c r="H946" s="538" t="s">
        <v>6684</v>
      </c>
      <c r="I946" s="538"/>
      <c r="J946" s="538"/>
      <c r="K946" s="1041"/>
      <c r="L946" s="1034"/>
      <c r="M946" s="1034"/>
    </row>
    <row r="947" spans="1:13" s="544" customFormat="1" ht="45" x14ac:dyDescent="0.25">
      <c r="A947" s="1041"/>
      <c r="B947" s="1069"/>
      <c r="C947" s="1136"/>
      <c r="D947" s="1041"/>
      <c r="E947" s="538" t="s">
        <v>10239</v>
      </c>
      <c r="F947" s="538" t="s">
        <v>10240</v>
      </c>
      <c r="G947" s="538">
        <v>3</v>
      </c>
      <c r="H947" s="538" t="s">
        <v>6684</v>
      </c>
      <c r="I947" s="538"/>
      <c r="J947" s="538"/>
      <c r="K947" s="1041"/>
      <c r="L947" s="1034"/>
      <c r="M947" s="1034"/>
    </row>
    <row r="948" spans="1:13" s="544" customFormat="1" ht="33.75" x14ac:dyDescent="0.25">
      <c r="A948" s="1041"/>
      <c r="B948" s="1069"/>
      <c r="C948" s="1136"/>
      <c r="D948" s="1041"/>
      <c r="E948" s="538" t="s">
        <v>10241</v>
      </c>
      <c r="F948" s="538" t="s">
        <v>10242</v>
      </c>
      <c r="G948" s="538">
        <v>20</v>
      </c>
      <c r="H948" s="538" t="s">
        <v>6684</v>
      </c>
      <c r="I948" s="538"/>
      <c r="J948" s="538"/>
      <c r="K948" s="1041"/>
      <c r="L948" s="1034"/>
      <c r="M948" s="1034"/>
    </row>
    <row r="949" spans="1:13" s="544" customFormat="1" ht="33.75" x14ac:dyDescent="0.25">
      <c r="A949" s="1041"/>
      <c r="B949" s="1069"/>
      <c r="C949" s="1136"/>
      <c r="D949" s="1041"/>
      <c r="E949" s="538" t="s">
        <v>10243</v>
      </c>
      <c r="F949" s="538" t="s">
        <v>10244</v>
      </c>
      <c r="G949" s="538">
        <v>2107</v>
      </c>
      <c r="H949" s="538" t="s">
        <v>6684</v>
      </c>
      <c r="I949" s="538"/>
      <c r="J949" s="538"/>
      <c r="K949" s="1041"/>
      <c r="L949" s="1034"/>
      <c r="M949" s="1034"/>
    </row>
    <row r="950" spans="1:13" s="544" customFormat="1" ht="33.75" x14ac:dyDescent="0.25">
      <c r="A950" s="1041"/>
      <c r="B950" s="1069"/>
      <c r="C950" s="1136"/>
      <c r="D950" s="1041"/>
      <c r="E950" s="538" t="s">
        <v>10241</v>
      </c>
      <c r="F950" s="538" t="s">
        <v>10245</v>
      </c>
      <c r="G950" s="538">
        <v>2320</v>
      </c>
      <c r="H950" s="538" t="s">
        <v>6684</v>
      </c>
      <c r="I950" s="538"/>
      <c r="J950" s="538"/>
      <c r="K950" s="1041"/>
      <c r="L950" s="1034"/>
      <c r="M950" s="1034"/>
    </row>
    <row r="951" spans="1:13" s="544" customFormat="1" ht="11.25" x14ac:dyDescent="0.25">
      <c r="A951" s="1041" t="s">
        <v>10246</v>
      </c>
      <c r="B951" s="1069" t="s">
        <v>163</v>
      </c>
      <c r="C951" s="1136" t="s">
        <v>7923</v>
      </c>
      <c r="D951" s="1041" t="s">
        <v>10247</v>
      </c>
      <c r="E951" s="538" t="s">
        <v>10052</v>
      </c>
      <c r="F951" s="538" t="s">
        <v>10248</v>
      </c>
      <c r="G951" s="538">
        <v>126</v>
      </c>
      <c r="H951" s="538" t="s">
        <v>10249</v>
      </c>
      <c r="I951" s="538"/>
      <c r="J951" s="538"/>
      <c r="K951" s="1041"/>
      <c r="L951" s="1034"/>
      <c r="M951" s="1034"/>
    </row>
    <row r="952" spans="1:13" s="544" customFormat="1" ht="22.5" x14ac:dyDescent="0.25">
      <c r="A952" s="1041"/>
      <c r="B952" s="1069"/>
      <c r="C952" s="1136"/>
      <c r="D952" s="1041"/>
      <c r="E952" s="538" t="s">
        <v>10052</v>
      </c>
      <c r="F952" s="538" t="s">
        <v>10250</v>
      </c>
      <c r="G952" s="538">
        <v>6</v>
      </c>
      <c r="H952" s="538" t="s">
        <v>10249</v>
      </c>
      <c r="I952" s="538"/>
      <c r="J952" s="538"/>
      <c r="K952" s="1041"/>
      <c r="L952" s="1034"/>
      <c r="M952" s="1034"/>
    </row>
    <row r="953" spans="1:13" s="544" customFormat="1" ht="22.5" x14ac:dyDescent="0.25">
      <c r="A953" s="1041"/>
      <c r="B953" s="1069"/>
      <c r="C953" s="1136"/>
      <c r="D953" s="1041"/>
      <c r="E953" s="538" t="s">
        <v>10052</v>
      </c>
      <c r="F953" s="538" t="s">
        <v>10251</v>
      </c>
      <c r="G953" s="538">
        <v>22</v>
      </c>
      <c r="H953" s="538" t="s">
        <v>10249</v>
      </c>
      <c r="I953" s="538"/>
      <c r="J953" s="538"/>
      <c r="K953" s="1041"/>
      <c r="L953" s="1034"/>
      <c r="M953" s="1034"/>
    </row>
    <row r="954" spans="1:13" s="544" customFormat="1" ht="22.5" x14ac:dyDescent="0.25">
      <c r="A954" s="1041"/>
      <c r="B954" s="1069"/>
      <c r="C954" s="1136"/>
      <c r="D954" s="1041"/>
      <c r="E954" s="538" t="s">
        <v>10052</v>
      </c>
      <c r="F954" s="538" t="s">
        <v>10252</v>
      </c>
      <c r="G954" s="538">
        <v>9.5</v>
      </c>
      <c r="H954" s="538" t="s">
        <v>10249</v>
      </c>
      <c r="I954" s="538"/>
      <c r="J954" s="538"/>
      <c r="K954" s="1041"/>
      <c r="L954" s="1034"/>
      <c r="M954" s="1034"/>
    </row>
    <row r="955" spans="1:13" s="18" customFormat="1" ht="18" customHeight="1" x14ac:dyDescent="0.25">
      <c r="A955" s="927" t="s">
        <v>10253</v>
      </c>
      <c r="B955" s="1074" t="s">
        <v>9811</v>
      </c>
      <c r="C955" s="1141" t="s">
        <v>7923</v>
      </c>
      <c r="D955" s="1039" t="s">
        <v>10254</v>
      </c>
      <c r="E955" s="1080" t="s">
        <v>10255</v>
      </c>
      <c r="F955" s="510" t="s">
        <v>10256</v>
      </c>
      <c r="G955" s="497">
        <v>1</v>
      </c>
      <c r="H955" s="1099" t="s">
        <v>6682</v>
      </c>
      <c r="I955" s="48"/>
      <c r="J955" s="48"/>
      <c r="K955" s="927"/>
      <c r="L955" s="943"/>
      <c r="M955" s="943"/>
    </row>
    <row r="956" spans="1:13" s="18" customFormat="1" ht="18" customHeight="1" x14ac:dyDescent="0.25">
      <c r="A956" s="1041"/>
      <c r="B956" s="1074"/>
      <c r="C956" s="1141"/>
      <c r="D956" s="1041"/>
      <c r="E956" s="1080"/>
      <c r="F956" s="510" t="s">
        <v>10257</v>
      </c>
      <c r="G956" s="497">
        <v>193</v>
      </c>
      <c r="H956" s="1099"/>
      <c r="I956" s="48"/>
      <c r="J956" s="48"/>
      <c r="K956" s="1041"/>
      <c r="L956" s="1034"/>
      <c r="M956" s="1034"/>
    </row>
    <row r="957" spans="1:13" s="18" customFormat="1" ht="18" customHeight="1" x14ac:dyDescent="0.25">
      <c r="A957" s="1041"/>
      <c r="B957" s="1074"/>
      <c r="C957" s="1141"/>
      <c r="D957" s="1041"/>
      <c r="E957" s="1080"/>
      <c r="F957" s="510" t="s">
        <v>9561</v>
      </c>
      <c r="G957" s="497">
        <v>92</v>
      </c>
      <c r="H957" s="1099"/>
      <c r="I957" s="48"/>
      <c r="J957" s="48"/>
      <c r="K957" s="1041"/>
      <c r="L957" s="1034"/>
      <c r="M957" s="1034"/>
    </row>
    <row r="958" spans="1:13" s="18" customFormat="1" ht="22.5" x14ac:dyDescent="0.25">
      <c r="A958" s="1041"/>
      <c r="B958" s="1074"/>
      <c r="C958" s="1141"/>
      <c r="D958" s="1041"/>
      <c r="E958" s="1080"/>
      <c r="F958" s="510" t="s">
        <v>10258</v>
      </c>
      <c r="G958" s="497">
        <v>58</v>
      </c>
      <c r="H958" s="1099"/>
      <c r="I958" s="48"/>
      <c r="J958" s="48"/>
      <c r="K958" s="1041"/>
      <c r="L958" s="1034"/>
      <c r="M958" s="1034"/>
    </row>
    <row r="959" spans="1:13" s="18" customFormat="1" ht="18" customHeight="1" x14ac:dyDescent="0.25">
      <c r="A959" s="1041"/>
      <c r="B959" s="1074"/>
      <c r="C959" s="1141"/>
      <c r="D959" s="1041"/>
      <c r="E959" s="1080"/>
      <c r="F959" s="510" t="s">
        <v>10259</v>
      </c>
      <c r="G959" s="497">
        <v>24</v>
      </c>
      <c r="H959" s="1099"/>
      <c r="I959" s="48"/>
      <c r="J959" s="48"/>
      <c r="K959" s="1041"/>
      <c r="L959" s="1034"/>
      <c r="M959" s="1034"/>
    </row>
    <row r="960" spans="1:13" s="18" customFormat="1" ht="18" customHeight="1" x14ac:dyDescent="0.25">
      <c r="A960" s="1041"/>
      <c r="B960" s="1074"/>
      <c r="C960" s="1141"/>
      <c r="D960" s="1041"/>
      <c r="E960" s="1080"/>
      <c r="F960" s="510" t="s">
        <v>10260</v>
      </c>
      <c r="G960" s="497">
        <v>1</v>
      </c>
      <c r="H960" s="1099"/>
      <c r="I960" s="48"/>
      <c r="J960" s="48"/>
      <c r="K960" s="1041"/>
      <c r="L960" s="1034"/>
      <c r="M960" s="1034"/>
    </row>
    <row r="961" spans="1:13" s="18" customFormat="1" ht="18" customHeight="1" x14ac:dyDescent="0.25">
      <c r="A961" s="1041"/>
      <c r="B961" s="1074"/>
      <c r="C961" s="1141"/>
      <c r="D961" s="1041"/>
      <c r="E961" s="1080"/>
      <c r="F961" s="510" t="s">
        <v>10261</v>
      </c>
      <c r="G961" s="497">
        <v>1</v>
      </c>
      <c r="H961" s="1099"/>
      <c r="I961" s="48"/>
      <c r="J961" s="48"/>
      <c r="K961" s="1041"/>
      <c r="L961" s="1034"/>
      <c r="M961" s="1034"/>
    </row>
    <row r="962" spans="1:13" s="544" customFormat="1" ht="101.25" x14ac:dyDescent="0.25">
      <c r="A962" s="1041" t="s">
        <v>10262</v>
      </c>
      <c r="B962" s="1069" t="s">
        <v>10263</v>
      </c>
      <c r="C962" s="1136" t="s">
        <v>7923</v>
      </c>
      <c r="D962" s="1041" t="s">
        <v>10264</v>
      </c>
      <c r="E962" s="538" t="s">
        <v>10265</v>
      </c>
      <c r="F962" s="538" t="s">
        <v>10266</v>
      </c>
      <c r="G962" s="547">
        <v>1</v>
      </c>
      <c r="H962" s="547" t="s">
        <v>6684</v>
      </c>
      <c r="I962" s="538"/>
      <c r="J962" s="538"/>
      <c r="K962" s="1041"/>
      <c r="L962" s="1034"/>
      <c r="M962" s="1034"/>
    </row>
    <row r="963" spans="1:13" s="544" customFormat="1" ht="56.25" x14ac:dyDescent="0.25">
      <c r="A963" s="1041"/>
      <c r="B963" s="1069"/>
      <c r="C963" s="1136"/>
      <c r="D963" s="1041"/>
      <c r="E963" s="538" t="s">
        <v>10267</v>
      </c>
      <c r="F963" s="538" t="s">
        <v>10268</v>
      </c>
      <c r="G963" s="547">
        <v>1</v>
      </c>
      <c r="H963" s="547" t="s">
        <v>6684</v>
      </c>
      <c r="I963" s="538"/>
      <c r="J963" s="538"/>
      <c r="K963" s="1041"/>
      <c r="L963" s="1034"/>
      <c r="M963" s="1034"/>
    </row>
    <row r="964" spans="1:13" s="544" customFormat="1" ht="33.75" x14ac:dyDescent="0.2">
      <c r="A964" s="614" t="s">
        <v>10269</v>
      </c>
      <c r="B964" s="545" t="s">
        <v>10263</v>
      </c>
      <c r="C964" s="552" t="s">
        <v>7923</v>
      </c>
      <c r="D964" s="546" t="s">
        <v>10270</v>
      </c>
      <c r="E964" s="549" t="s">
        <v>9229</v>
      </c>
      <c r="F964" s="549" t="s">
        <v>10271</v>
      </c>
      <c r="G964" s="548">
        <v>1</v>
      </c>
      <c r="H964" s="548" t="s">
        <v>6684</v>
      </c>
      <c r="I964" s="538"/>
      <c r="J964" s="538"/>
      <c r="K964" s="614"/>
      <c r="L964" s="840"/>
      <c r="M964" s="840"/>
    </row>
    <row r="965" spans="1:13" s="544" customFormat="1" ht="56.25" x14ac:dyDescent="0.25">
      <c r="A965" s="615" t="s">
        <v>10272</v>
      </c>
      <c r="B965" s="545" t="s">
        <v>10263</v>
      </c>
      <c r="C965" s="552" t="s">
        <v>7923</v>
      </c>
      <c r="D965" s="546" t="s">
        <v>10057</v>
      </c>
      <c r="E965" s="538" t="s">
        <v>10273</v>
      </c>
      <c r="F965" s="538" t="s">
        <v>10274</v>
      </c>
      <c r="G965" s="547">
        <v>1</v>
      </c>
      <c r="H965" s="547" t="s">
        <v>9215</v>
      </c>
      <c r="I965" s="538"/>
      <c r="J965" s="538"/>
      <c r="K965" s="615"/>
      <c r="L965" s="840"/>
      <c r="M965" s="840"/>
    </row>
    <row r="966" spans="1:13" s="544" customFormat="1" ht="135" x14ac:dyDescent="0.25">
      <c r="A966" s="615" t="s">
        <v>10275</v>
      </c>
      <c r="B966" s="545" t="s">
        <v>10263</v>
      </c>
      <c r="C966" s="552" t="s">
        <v>7923</v>
      </c>
      <c r="D966" s="546" t="s">
        <v>10276</v>
      </c>
      <c r="E966" s="538" t="s">
        <v>10277</v>
      </c>
      <c r="F966" s="538" t="s">
        <v>10278</v>
      </c>
      <c r="G966" s="547">
        <v>1</v>
      </c>
      <c r="H966" s="547" t="s">
        <v>6684</v>
      </c>
      <c r="I966" s="538"/>
      <c r="J966" s="538"/>
      <c r="K966" s="615"/>
      <c r="L966" s="840"/>
      <c r="M966" s="840"/>
    </row>
    <row r="967" spans="1:13" s="544" customFormat="1" ht="90" x14ac:dyDescent="0.25">
      <c r="A967" s="615" t="s">
        <v>10279</v>
      </c>
      <c r="B967" s="545" t="s">
        <v>10263</v>
      </c>
      <c r="C967" s="552" t="s">
        <v>7923</v>
      </c>
      <c r="D967" s="546" t="s">
        <v>10276</v>
      </c>
      <c r="E967" s="538" t="s">
        <v>10280</v>
      </c>
      <c r="F967" s="538" t="s">
        <v>10281</v>
      </c>
      <c r="G967" s="547">
        <v>1</v>
      </c>
      <c r="H967" s="547" t="s">
        <v>6684</v>
      </c>
      <c r="I967" s="538"/>
      <c r="J967" s="538"/>
      <c r="K967" s="615"/>
      <c r="L967" s="840"/>
      <c r="M967" s="840"/>
    </row>
    <row r="968" spans="1:13" s="544" customFormat="1" ht="22.5" x14ac:dyDescent="0.25">
      <c r="A968" s="1129" t="s">
        <v>10282</v>
      </c>
      <c r="B968" s="1137" t="s">
        <v>10263</v>
      </c>
      <c r="C968" s="1138" t="s">
        <v>7923</v>
      </c>
      <c r="D968" s="1129" t="s">
        <v>10283</v>
      </c>
      <c r="E968" s="538" t="s">
        <v>10284</v>
      </c>
      <c r="F968" s="538" t="s">
        <v>10285</v>
      </c>
      <c r="G968" s="547">
        <v>1</v>
      </c>
      <c r="H968" s="547" t="s">
        <v>9215</v>
      </c>
      <c r="I968" s="538"/>
      <c r="J968" s="538"/>
      <c r="K968" s="1129"/>
      <c r="L968" s="1130"/>
      <c r="M968" s="1130"/>
    </row>
    <row r="969" spans="1:13" s="544" customFormat="1" ht="22.5" x14ac:dyDescent="0.25">
      <c r="A969" s="1029"/>
      <c r="B969" s="1088"/>
      <c r="C969" s="1139"/>
      <c r="D969" s="1029"/>
      <c r="E969" s="538" t="s">
        <v>10284</v>
      </c>
      <c r="F969" s="538" t="s">
        <v>10286</v>
      </c>
      <c r="G969" s="547">
        <v>1</v>
      </c>
      <c r="H969" s="547" t="s">
        <v>9215</v>
      </c>
      <c r="I969" s="538"/>
      <c r="J969" s="538"/>
      <c r="K969" s="1029"/>
      <c r="L969" s="1031"/>
      <c r="M969" s="1031"/>
    </row>
    <row r="970" spans="1:13" s="544" customFormat="1" ht="22.5" x14ac:dyDescent="0.25">
      <c r="A970" s="1030"/>
      <c r="B970" s="1089"/>
      <c r="C970" s="1140"/>
      <c r="D970" s="1030"/>
      <c r="E970" s="538" t="s">
        <v>10284</v>
      </c>
      <c r="F970" s="538" t="s">
        <v>10287</v>
      </c>
      <c r="G970" s="547">
        <v>1</v>
      </c>
      <c r="H970" s="547" t="s">
        <v>10288</v>
      </c>
      <c r="I970" s="538"/>
      <c r="J970" s="538"/>
      <c r="K970" s="1030"/>
      <c r="L970" s="1032"/>
      <c r="M970" s="1032"/>
    </row>
    <row r="971" spans="1:13" s="544" customFormat="1" ht="22.5" x14ac:dyDescent="0.25">
      <c r="A971" s="1129" t="s">
        <v>10289</v>
      </c>
      <c r="B971" s="1137" t="s">
        <v>10263</v>
      </c>
      <c r="C971" s="1138" t="s">
        <v>7923</v>
      </c>
      <c r="D971" s="1129" t="s">
        <v>10290</v>
      </c>
      <c r="E971" s="538" t="s">
        <v>10284</v>
      </c>
      <c r="F971" s="538" t="s">
        <v>10291</v>
      </c>
      <c r="G971" s="547">
        <v>6</v>
      </c>
      <c r="H971" s="547" t="s">
        <v>6684</v>
      </c>
      <c r="I971" s="538"/>
      <c r="J971" s="538"/>
      <c r="K971" s="1129"/>
      <c r="L971" s="1130"/>
      <c r="M971" s="1130"/>
    </row>
    <row r="972" spans="1:13" s="544" customFormat="1" ht="22.5" x14ac:dyDescent="0.25">
      <c r="A972" s="1029"/>
      <c r="B972" s="1088"/>
      <c r="C972" s="1139"/>
      <c r="D972" s="1029"/>
      <c r="E972" s="538" t="s">
        <v>10284</v>
      </c>
      <c r="F972" s="538" t="s">
        <v>10292</v>
      </c>
      <c r="G972" s="547">
        <v>5</v>
      </c>
      <c r="H972" s="547" t="s">
        <v>6684</v>
      </c>
      <c r="I972" s="538"/>
      <c r="J972" s="538"/>
      <c r="K972" s="1029"/>
      <c r="L972" s="1031"/>
      <c r="M972" s="1031"/>
    </row>
    <row r="973" spans="1:13" s="544" customFormat="1" ht="22.5" x14ac:dyDescent="0.25">
      <c r="A973" s="1030"/>
      <c r="B973" s="1089"/>
      <c r="C973" s="1140"/>
      <c r="D973" s="1030"/>
      <c r="E973" s="538" t="s">
        <v>10284</v>
      </c>
      <c r="F973" s="538" t="s">
        <v>10293</v>
      </c>
      <c r="G973" s="547">
        <v>1</v>
      </c>
      <c r="H973" s="547" t="s">
        <v>6684</v>
      </c>
      <c r="I973" s="538"/>
      <c r="J973" s="538"/>
      <c r="K973" s="1030"/>
      <c r="L973" s="1032"/>
      <c r="M973" s="1032"/>
    </row>
    <row r="974" spans="1:13" s="544" customFormat="1" ht="78.75" x14ac:dyDescent="0.25">
      <c r="A974" s="615" t="s">
        <v>10294</v>
      </c>
      <c r="B974" s="545" t="s">
        <v>10263</v>
      </c>
      <c r="C974" s="552" t="s">
        <v>7923</v>
      </c>
      <c r="D974" s="546" t="s">
        <v>10295</v>
      </c>
      <c r="E974" s="538" t="s">
        <v>10296</v>
      </c>
      <c r="F974" s="538" t="s">
        <v>10297</v>
      </c>
      <c r="G974" s="547">
        <v>3</v>
      </c>
      <c r="H974" s="547" t="s">
        <v>6684</v>
      </c>
      <c r="I974" s="538"/>
      <c r="J974" s="538"/>
      <c r="K974" s="615"/>
      <c r="L974" s="840"/>
      <c r="M974" s="840"/>
    </row>
    <row r="975" spans="1:13" s="544" customFormat="1" ht="56.25" x14ac:dyDescent="0.25">
      <c r="A975" s="1129" t="s">
        <v>10298</v>
      </c>
      <c r="B975" s="1137" t="s">
        <v>10263</v>
      </c>
      <c r="C975" s="1138" t="s">
        <v>7923</v>
      </c>
      <c r="D975" s="1129" t="s">
        <v>10299</v>
      </c>
      <c r="E975" s="538" t="s">
        <v>10300</v>
      </c>
      <c r="F975" s="538" t="s">
        <v>10301</v>
      </c>
      <c r="G975" s="547">
        <v>1</v>
      </c>
      <c r="H975" s="547" t="s">
        <v>6684</v>
      </c>
      <c r="I975" s="538"/>
      <c r="J975" s="538"/>
      <c r="K975" s="1129"/>
      <c r="L975" s="1130"/>
      <c r="M975" s="1130"/>
    </row>
    <row r="976" spans="1:13" s="544" customFormat="1" ht="56.25" x14ac:dyDescent="0.25">
      <c r="A976" s="1029"/>
      <c r="B976" s="1088"/>
      <c r="C976" s="1139"/>
      <c r="D976" s="1029"/>
      <c r="E976" s="538" t="s">
        <v>10302</v>
      </c>
      <c r="F976" s="538" t="s">
        <v>10303</v>
      </c>
      <c r="G976" s="547">
        <v>5</v>
      </c>
      <c r="H976" s="547" t="s">
        <v>6684</v>
      </c>
      <c r="I976" s="538"/>
      <c r="J976" s="538"/>
      <c r="K976" s="1029"/>
      <c r="L976" s="1031"/>
      <c r="M976" s="1031"/>
    </row>
    <row r="977" spans="1:13" s="544" customFormat="1" ht="33.75" x14ac:dyDescent="0.25">
      <c r="A977" s="1029"/>
      <c r="B977" s="1088"/>
      <c r="C977" s="1139"/>
      <c r="D977" s="1029"/>
      <c r="E977" s="538" t="s">
        <v>10304</v>
      </c>
      <c r="F977" s="538" t="s">
        <v>10305</v>
      </c>
      <c r="G977" s="547">
        <v>5</v>
      </c>
      <c r="H977" s="547" t="s">
        <v>6684</v>
      </c>
      <c r="I977" s="538"/>
      <c r="J977" s="538"/>
      <c r="K977" s="1029"/>
      <c r="L977" s="1031"/>
      <c r="M977" s="1031"/>
    </row>
    <row r="978" spans="1:13" s="544" customFormat="1" ht="56.25" x14ac:dyDescent="0.25">
      <c r="A978" s="1030"/>
      <c r="B978" s="1089"/>
      <c r="C978" s="1140"/>
      <c r="D978" s="1030"/>
      <c r="E978" s="538" t="s">
        <v>10306</v>
      </c>
      <c r="F978" s="538" t="s">
        <v>10307</v>
      </c>
      <c r="G978" s="547">
        <v>2</v>
      </c>
      <c r="H978" s="547" t="s">
        <v>6684</v>
      </c>
      <c r="I978" s="538"/>
      <c r="J978" s="538"/>
      <c r="K978" s="1030"/>
      <c r="L978" s="1032"/>
      <c r="M978" s="1032"/>
    </row>
    <row r="979" spans="1:13" ht="11.25" x14ac:dyDescent="0.25">
      <c r="A979" s="949" t="s">
        <v>6356</v>
      </c>
      <c r="B979" s="970" t="s">
        <v>2966</v>
      </c>
      <c r="C979" s="962" t="s">
        <v>5603</v>
      </c>
      <c r="D979" s="927" t="s">
        <v>5544</v>
      </c>
      <c r="E979" s="927" t="s">
        <v>5429</v>
      </c>
      <c r="F979" s="10" t="s">
        <v>5545</v>
      </c>
      <c r="G979" s="131">
        <v>2</v>
      </c>
      <c r="H979" s="927" t="s">
        <v>6682</v>
      </c>
      <c r="I979" s="10" t="s">
        <v>46</v>
      </c>
      <c r="J979" s="48"/>
      <c r="K979" s="928">
        <v>2</v>
      </c>
      <c r="L979" s="941"/>
      <c r="M979" s="941"/>
    </row>
    <row r="980" spans="1:13" ht="15" customHeight="1" x14ac:dyDescent="0.25">
      <c r="A980" s="960"/>
      <c r="B980" s="972"/>
      <c r="C980" s="963"/>
      <c r="D980" s="927"/>
      <c r="E980" s="927"/>
      <c r="F980" s="10" t="s">
        <v>5562</v>
      </c>
      <c r="G980" s="131">
        <v>2</v>
      </c>
      <c r="H980" s="927"/>
      <c r="I980" s="10" t="s">
        <v>46</v>
      </c>
      <c r="J980" s="48"/>
      <c r="K980" s="928"/>
      <c r="L980" s="944"/>
      <c r="M980" s="944"/>
    </row>
    <row r="981" spans="1:13" ht="15" customHeight="1" x14ac:dyDescent="0.25">
      <c r="A981" s="960"/>
      <c r="B981" s="972"/>
      <c r="C981" s="963"/>
      <c r="D981" s="927"/>
      <c r="E981" s="927"/>
      <c r="F981" s="10" t="s">
        <v>5563</v>
      </c>
      <c r="G981" s="131">
        <v>2</v>
      </c>
      <c r="H981" s="927"/>
      <c r="I981" s="10" t="s">
        <v>46</v>
      </c>
      <c r="J981" s="48"/>
      <c r="K981" s="928"/>
      <c r="L981" s="944"/>
      <c r="M981" s="944"/>
    </row>
    <row r="982" spans="1:13" ht="15" customHeight="1" x14ac:dyDescent="0.25">
      <c r="A982" s="960"/>
      <c r="B982" s="972"/>
      <c r="C982" s="963"/>
      <c r="D982" s="927"/>
      <c r="E982" s="927"/>
      <c r="F982" s="10" t="s">
        <v>5546</v>
      </c>
      <c r="G982" s="131">
        <v>9</v>
      </c>
      <c r="H982" s="927"/>
      <c r="I982" s="10" t="s">
        <v>46</v>
      </c>
      <c r="J982" s="48"/>
      <c r="K982" s="928"/>
      <c r="L982" s="944"/>
      <c r="M982" s="944"/>
    </row>
    <row r="983" spans="1:13" ht="15" customHeight="1" x14ac:dyDescent="0.25">
      <c r="A983" s="960"/>
      <c r="B983" s="972"/>
      <c r="C983" s="963"/>
      <c r="D983" s="927"/>
      <c r="E983" s="927"/>
      <c r="F983" s="10" t="s">
        <v>5547</v>
      </c>
      <c r="G983" s="131">
        <v>9</v>
      </c>
      <c r="H983" s="927"/>
      <c r="I983" s="10" t="s">
        <v>46</v>
      </c>
      <c r="J983" s="48"/>
      <c r="K983" s="928"/>
      <c r="L983" s="944"/>
      <c r="M983" s="944"/>
    </row>
    <row r="984" spans="1:13" ht="15" customHeight="1" x14ac:dyDescent="0.25">
      <c r="A984" s="960"/>
      <c r="B984" s="972"/>
      <c r="C984" s="963"/>
      <c r="D984" s="927"/>
      <c r="E984" s="927"/>
      <c r="F984" s="10" t="s">
        <v>5548</v>
      </c>
      <c r="G984" s="131">
        <v>3</v>
      </c>
      <c r="H984" s="927"/>
      <c r="I984" s="10" t="s">
        <v>46</v>
      </c>
      <c r="J984" s="48"/>
      <c r="K984" s="928"/>
      <c r="L984" s="944"/>
      <c r="M984" s="944"/>
    </row>
    <row r="985" spans="1:13" ht="15" customHeight="1" x14ac:dyDescent="0.25">
      <c r="A985" s="960"/>
      <c r="B985" s="972"/>
      <c r="C985" s="963"/>
      <c r="D985" s="927"/>
      <c r="E985" s="927"/>
      <c r="F985" s="10" t="s">
        <v>5549</v>
      </c>
      <c r="G985" s="131">
        <v>3</v>
      </c>
      <c r="H985" s="927"/>
      <c r="I985" s="10" t="s">
        <v>46</v>
      </c>
      <c r="J985" s="48"/>
      <c r="K985" s="928"/>
      <c r="L985" s="944"/>
      <c r="M985" s="944"/>
    </row>
    <row r="986" spans="1:13" ht="15" customHeight="1" x14ac:dyDescent="0.25">
      <c r="A986" s="960"/>
      <c r="B986" s="972"/>
      <c r="C986" s="963"/>
      <c r="D986" s="927"/>
      <c r="E986" s="927"/>
      <c r="F986" s="10" t="s">
        <v>5549</v>
      </c>
      <c r="G986" s="131">
        <v>1</v>
      </c>
      <c r="H986" s="927"/>
      <c r="I986" s="10" t="s">
        <v>46</v>
      </c>
      <c r="J986" s="48"/>
      <c r="K986" s="928"/>
      <c r="L986" s="944"/>
      <c r="M986" s="944"/>
    </row>
    <row r="987" spans="1:13" ht="15" customHeight="1" x14ac:dyDescent="0.25">
      <c r="A987" s="960"/>
      <c r="B987" s="972"/>
      <c r="C987" s="963"/>
      <c r="D987" s="927"/>
      <c r="E987" s="927"/>
      <c r="F987" s="10" t="s">
        <v>5550</v>
      </c>
      <c r="G987" s="131">
        <v>3</v>
      </c>
      <c r="H987" s="927"/>
      <c r="I987" s="10" t="s">
        <v>46</v>
      </c>
      <c r="J987" s="48"/>
      <c r="K987" s="928"/>
      <c r="L987" s="944"/>
      <c r="M987" s="944"/>
    </row>
    <row r="988" spans="1:13" ht="15" customHeight="1" x14ac:dyDescent="0.25">
      <c r="A988" s="960"/>
      <c r="B988" s="972"/>
      <c r="C988" s="963"/>
      <c r="D988" s="927"/>
      <c r="E988" s="927"/>
      <c r="F988" s="10" t="s">
        <v>5551</v>
      </c>
      <c r="G988" s="131">
        <v>1</v>
      </c>
      <c r="H988" s="927"/>
      <c r="I988" s="10" t="s">
        <v>46</v>
      </c>
      <c r="J988" s="48"/>
      <c r="K988" s="928"/>
      <c r="L988" s="944"/>
      <c r="M988" s="944"/>
    </row>
    <row r="989" spans="1:13" ht="15" customHeight="1" x14ac:dyDescent="0.25">
      <c r="A989" s="960"/>
      <c r="B989" s="972"/>
      <c r="C989" s="963"/>
      <c r="D989" s="927"/>
      <c r="E989" s="927"/>
      <c r="F989" s="10" t="s">
        <v>5552</v>
      </c>
      <c r="G989" s="131">
        <v>1</v>
      </c>
      <c r="H989" s="927"/>
      <c r="I989" s="10" t="s">
        <v>46</v>
      </c>
      <c r="J989" s="48"/>
      <c r="K989" s="928"/>
      <c r="L989" s="944"/>
      <c r="M989" s="944"/>
    </row>
    <row r="990" spans="1:13" ht="15" customHeight="1" x14ac:dyDescent="0.25">
      <c r="A990" s="960"/>
      <c r="B990" s="972"/>
      <c r="C990" s="963"/>
      <c r="D990" s="927"/>
      <c r="E990" s="927"/>
      <c r="F990" s="10" t="s">
        <v>5553</v>
      </c>
      <c r="G990" s="131">
        <v>1</v>
      </c>
      <c r="H990" s="927"/>
      <c r="I990" s="10" t="s">
        <v>46</v>
      </c>
      <c r="J990" s="48"/>
      <c r="K990" s="928"/>
      <c r="L990" s="944"/>
      <c r="M990" s="944"/>
    </row>
    <row r="991" spans="1:13" ht="15" customHeight="1" x14ac:dyDescent="0.25">
      <c r="A991" s="960"/>
      <c r="B991" s="972"/>
      <c r="C991" s="963"/>
      <c r="D991" s="927"/>
      <c r="E991" s="927"/>
      <c r="F991" s="10" t="s">
        <v>5554</v>
      </c>
      <c r="G991" s="131">
        <v>1</v>
      </c>
      <c r="H991" s="927"/>
      <c r="I991" s="10" t="s">
        <v>46</v>
      </c>
      <c r="J991" s="48"/>
      <c r="K991" s="928"/>
      <c r="L991" s="944"/>
      <c r="M991" s="944"/>
    </row>
    <row r="992" spans="1:13" ht="15" customHeight="1" x14ac:dyDescent="0.25">
      <c r="A992" s="960"/>
      <c r="B992" s="972"/>
      <c r="C992" s="963"/>
      <c r="D992" s="927"/>
      <c r="E992" s="927"/>
      <c r="F992" s="10" t="s">
        <v>5555</v>
      </c>
      <c r="G992" s="131">
        <v>1</v>
      </c>
      <c r="H992" s="927"/>
      <c r="I992" s="10" t="s">
        <v>46</v>
      </c>
      <c r="J992" s="48"/>
      <c r="K992" s="928"/>
      <c r="L992" s="944"/>
      <c r="M992" s="944"/>
    </row>
    <row r="993" spans="1:13" ht="15" customHeight="1" x14ac:dyDescent="0.25">
      <c r="A993" s="960"/>
      <c r="B993" s="972"/>
      <c r="C993" s="963"/>
      <c r="D993" s="927"/>
      <c r="E993" s="927"/>
      <c r="F993" s="10" t="s">
        <v>5556</v>
      </c>
      <c r="G993" s="131">
        <v>2</v>
      </c>
      <c r="H993" s="927"/>
      <c r="I993" s="10" t="s">
        <v>46</v>
      </c>
      <c r="J993" s="48"/>
      <c r="K993" s="928"/>
      <c r="L993" s="944"/>
      <c r="M993" s="944"/>
    </row>
    <row r="994" spans="1:13" ht="15" customHeight="1" x14ac:dyDescent="0.25">
      <c r="A994" s="960"/>
      <c r="B994" s="972"/>
      <c r="C994" s="963"/>
      <c r="D994" s="927"/>
      <c r="E994" s="927"/>
      <c r="F994" s="10" t="s">
        <v>5557</v>
      </c>
      <c r="G994" s="131">
        <v>9</v>
      </c>
      <c r="H994" s="927"/>
      <c r="I994" s="10" t="s">
        <v>46</v>
      </c>
      <c r="J994" s="48"/>
      <c r="K994" s="928"/>
      <c r="L994" s="944"/>
      <c r="M994" s="944"/>
    </row>
    <row r="995" spans="1:13" ht="15" customHeight="1" x14ac:dyDescent="0.25">
      <c r="A995" s="960"/>
      <c r="B995" s="972"/>
      <c r="C995" s="963"/>
      <c r="D995" s="927"/>
      <c r="E995" s="927"/>
      <c r="F995" s="10" t="s">
        <v>5558</v>
      </c>
      <c r="G995" s="131">
        <v>3</v>
      </c>
      <c r="H995" s="927"/>
      <c r="I995" s="10" t="s">
        <v>46</v>
      </c>
      <c r="J995" s="48"/>
      <c r="K995" s="928"/>
      <c r="L995" s="944"/>
      <c r="M995" s="944"/>
    </row>
    <row r="996" spans="1:13" ht="15" customHeight="1" x14ac:dyDescent="0.25">
      <c r="A996" s="960"/>
      <c r="B996" s="972"/>
      <c r="C996" s="963"/>
      <c r="D996" s="927"/>
      <c r="E996" s="927"/>
      <c r="F996" s="10" t="s">
        <v>5559</v>
      </c>
      <c r="G996" s="131">
        <v>1</v>
      </c>
      <c r="H996" s="927"/>
      <c r="I996" s="10" t="s">
        <v>46</v>
      </c>
      <c r="J996" s="48"/>
      <c r="K996" s="928"/>
      <c r="L996" s="944"/>
      <c r="M996" s="944"/>
    </row>
    <row r="997" spans="1:13" ht="15" customHeight="1" x14ac:dyDescent="0.25">
      <c r="A997" s="960"/>
      <c r="B997" s="972"/>
      <c r="C997" s="963"/>
      <c r="D997" s="927"/>
      <c r="E997" s="927"/>
      <c r="F997" s="10" t="s">
        <v>5560</v>
      </c>
      <c r="G997" s="131">
        <v>1</v>
      </c>
      <c r="H997" s="927"/>
      <c r="I997" s="10" t="s">
        <v>46</v>
      </c>
      <c r="J997" s="48"/>
      <c r="K997" s="928"/>
      <c r="L997" s="944"/>
      <c r="M997" s="944"/>
    </row>
    <row r="998" spans="1:13" ht="15" customHeight="1" x14ac:dyDescent="0.25">
      <c r="A998" s="960"/>
      <c r="B998" s="972"/>
      <c r="C998" s="963"/>
      <c r="D998" s="927"/>
      <c r="E998" s="927"/>
      <c r="F998" s="10" t="s">
        <v>5561</v>
      </c>
      <c r="G998" s="131">
        <v>281</v>
      </c>
      <c r="H998" s="927"/>
      <c r="I998" s="10" t="s">
        <v>46</v>
      </c>
      <c r="J998" s="48"/>
      <c r="K998" s="928"/>
      <c r="L998" s="944"/>
      <c r="M998" s="944"/>
    </row>
    <row r="999" spans="1:13" ht="15" customHeight="1" x14ac:dyDescent="0.25">
      <c r="A999" s="960"/>
      <c r="B999" s="972"/>
      <c r="C999" s="963"/>
      <c r="D999" s="927" t="s">
        <v>5564</v>
      </c>
      <c r="E999" s="927" t="s">
        <v>5429</v>
      </c>
      <c r="F999" s="10" t="s">
        <v>5565</v>
      </c>
      <c r="G999" s="131">
        <v>3625</v>
      </c>
      <c r="H999" s="927" t="s">
        <v>6682</v>
      </c>
      <c r="I999" s="10" t="s">
        <v>46</v>
      </c>
      <c r="J999" s="48"/>
      <c r="K999" s="928">
        <v>1</v>
      </c>
      <c r="L999" s="944"/>
      <c r="M999" s="944"/>
    </row>
    <row r="1000" spans="1:13" ht="15" customHeight="1" x14ac:dyDescent="0.25">
      <c r="A1000" s="960"/>
      <c r="B1000" s="972"/>
      <c r="C1000" s="963"/>
      <c r="D1000" s="927"/>
      <c r="E1000" s="927"/>
      <c r="F1000" s="10" t="s">
        <v>5566</v>
      </c>
      <c r="G1000" s="131">
        <v>1</v>
      </c>
      <c r="H1000" s="927"/>
      <c r="I1000" s="10" t="s">
        <v>46</v>
      </c>
      <c r="J1000" s="48"/>
      <c r="K1000" s="928"/>
      <c r="L1000" s="944"/>
      <c r="M1000" s="944"/>
    </row>
    <row r="1001" spans="1:13" ht="15" customHeight="1" x14ac:dyDescent="0.25">
      <c r="A1001" s="960"/>
      <c r="B1001" s="972"/>
      <c r="C1001" s="963"/>
      <c r="D1001" s="927"/>
      <c r="E1001" s="927"/>
      <c r="F1001" s="10" t="s">
        <v>5567</v>
      </c>
      <c r="G1001" s="131">
        <v>1</v>
      </c>
      <c r="H1001" s="927"/>
      <c r="I1001" s="10" t="s">
        <v>46</v>
      </c>
      <c r="J1001" s="48"/>
      <c r="K1001" s="928"/>
      <c r="L1001" s="944"/>
      <c r="M1001" s="944"/>
    </row>
    <row r="1002" spans="1:13" ht="15" customHeight="1" x14ac:dyDescent="0.25">
      <c r="A1002" s="960"/>
      <c r="B1002" s="972"/>
      <c r="C1002" s="963"/>
      <c r="D1002" s="927" t="s">
        <v>5568</v>
      </c>
      <c r="E1002" s="927" t="s">
        <v>5429</v>
      </c>
      <c r="F1002" s="10" t="s">
        <v>5569</v>
      </c>
      <c r="G1002" s="131">
        <v>2</v>
      </c>
      <c r="H1002" s="927" t="s">
        <v>6682</v>
      </c>
      <c r="I1002" s="10" t="s">
        <v>46</v>
      </c>
      <c r="J1002" s="48"/>
      <c r="K1002" s="928">
        <v>1</v>
      </c>
      <c r="L1002" s="944"/>
      <c r="M1002" s="944"/>
    </row>
    <row r="1003" spans="1:13" ht="15" customHeight="1" x14ac:dyDescent="0.25">
      <c r="A1003" s="960"/>
      <c r="B1003" s="972"/>
      <c r="C1003" s="963"/>
      <c r="D1003" s="927"/>
      <c r="E1003" s="927"/>
      <c r="F1003" s="10" t="s">
        <v>5562</v>
      </c>
      <c r="G1003" s="131">
        <v>1</v>
      </c>
      <c r="H1003" s="927"/>
      <c r="I1003" s="10" t="s">
        <v>46</v>
      </c>
      <c r="J1003" s="48"/>
      <c r="K1003" s="928"/>
      <c r="L1003" s="944"/>
      <c r="M1003" s="944"/>
    </row>
    <row r="1004" spans="1:13" ht="15" customHeight="1" x14ac:dyDescent="0.25">
      <c r="A1004" s="960"/>
      <c r="B1004" s="972"/>
      <c r="C1004" s="963"/>
      <c r="D1004" s="927"/>
      <c r="E1004" s="927"/>
      <c r="F1004" s="10" t="s">
        <v>5563</v>
      </c>
      <c r="G1004" s="131">
        <v>1</v>
      </c>
      <c r="H1004" s="927"/>
      <c r="I1004" s="10" t="s">
        <v>46</v>
      </c>
      <c r="J1004" s="48"/>
      <c r="K1004" s="928"/>
      <c r="L1004" s="944"/>
      <c r="M1004" s="944"/>
    </row>
    <row r="1005" spans="1:13" ht="15" customHeight="1" x14ac:dyDescent="0.25">
      <c r="A1005" s="960"/>
      <c r="B1005" s="972"/>
      <c r="C1005" s="963"/>
      <c r="D1005" s="927"/>
      <c r="E1005" s="927"/>
      <c r="F1005" s="10" t="s">
        <v>5570</v>
      </c>
      <c r="G1005" s="131">
        <v>350</v>
      </c>
      <c r="H1005" s="927"/>
      <c r="I1005" s="10" t="s">
        <v>46</v>
      </c>
      <c r="J1005" s="48"/>
      <c r="K1005" s="928"/>
      <c r="L1005" s="944"/>
      <c r="M1005" s="944"/>
    </row>
    <row r="1006" spans="1:13" ht="15" customHeight="1" x14ac:dyDescent="0.25">
      <c r="A1006" s="950"/>
      <c r="B1006" s="971"/>
      <c r="C1006" s="1060"/>
      <c r="D1006" s="927"/>
      <c r="E1006" s="927"/>
      <c r="F1006" s="10" t="s">
        <v>5571</v>
      </c>
      <c r="G1006" s="131">
        <v>1</v>
      </c>
      <c r="H1006" s="927"/>
      <c r="I1006" s="10" t="s">
        <v>46</v>
      </c>
      <c r="J1006" s="48"/>
      <c r="K1006" s="928"/>
      <c r="L1006" s="942"/>
      <c r="M1006" s="942"/>
    </row>
    <row r="1007" spans="1:13" ht="11.25" x14ac:dyDescent="0.25">
      <c r="A1007" s="927" t="s">
        <v>7590</v>
      </c>
      <c r="B1007" s="928" t="s">
        <v>2966</v>
      </c>
      <c r="C1007" s="946" t="s">
        <v>5603</v>
      </c>
      <c r="D1007" s="927" t="s">
        <v>2916</v>
      </c>
      <c r="E1007" s="927" t="s">
        <v>5429</v>
      </c>
      <c r="F1007" s="10" t="s">
        <v>5577</v>
      </c>
      <c r="G1007" s="131">
        <v>40</v>
      </c>
      <c r="H1007" s="927" t="s">
        <v>6682</v>
      </c>
      <c r="I1007" s="10" t="s">
        <v>46</v>
      </c>
      <c r="J1007" s="48"/>
      <c r="K1007" s="928">
        <v>1</v>
      </c>
      <c r="L1007" s="943"/>
      <c r="M1007" s="943"/>
    </row>
    <row r="1008" spans="1:13" ht="11.25" x14ac:dyDescent="0.25">
      <c r="A1008" s="927"/>
      <c r="B1008" s="928"/>
      <c r="C1008" s="946"/>
      <c r="D1008" s="927"/>
      <c r="E1008" s="927"/>
      <c r="F1008" s="10" t="s">
        <v>5578</v>
      </c>
      <c r="G1008" s="131">
        <v>60</v>
      </c>
      <c r="H1008" s="927"/>
      <c r="I1008" s="10" t="s">
        <v>46</v>
      </c>
      <c r="J1008" s="48"/>
      <c r="K1008" s="928"/>
      <c r="L1008" s="943"/>
      <c r="M1008" s="943"/>
    </row>
    <row r="1009" spans="1:13" ht="11.25" x14ac:dyDescent="0.25">
      <c r="A1009" s="927"/>
      <c r="B1009" s="928"/>
      <c r="C1009" s="946"/>
      <c r="D1009" s="927"/>
      <c r="E1009" s="927"/>
      <c r="F1009" s="10" t="s">
        <v>5579</v>
      </c>
      <c r="G1009" s="131">
        <v>65</v>
      </c>
      <c r="H1009" s="927"/>
      <c r="I1009" s="10" t="s">
        <v>46</v>
      </c>
      <c r="J1009" s="48"/>
      <c r="K1009" s="928"/>
      <c r="L1009" s="943"/>
      <c r="M1009" s="943"/>
    </row>
    <row r="1010" spans="1:13" ht="11.25" x14ac:dyDescent="0.25">
      <c r="A1010" s="927"/>
      <c r="B1010" s="928"/>
      <c r="C1010" s="946"/>
      <c r="D1010" s="927"/>
      <c r="E1010" s="927"/>
      <c r="F1010" s="10" t="s">
        <v>5572</v>
      </c>
      <c r="G1010" s="131">
        <v>1</v>
      </c>
      <c r="H1010" s="927"/>
      <c r="I1010" s="10" t="s">
        <v>46</v>
      </c>
      <c r="J1010" s="48"/>
      <c r="K1010" s="928"/>
      <c r="L1010" s="943"/>
      <c r="M1010" s="943"/>
    </row>
    <row r="1011" spans="1:13" ht="11.25" x14ac:dyDescent="0.25">
      <c r="A1011" s="927"/>
      <c r="B1011" s="928"/>
      <c r="C1011" s="946"/>
      <c r="D1011" s="927"/>
      <c r="E1011" s="927"/>
      <c r="F1011" s="10" t="s">
        <v>5573</v>
      </c>
      <c r="G1011" s="131">
        <v>1</v>
      </c>
      <c r="H1011" s="927"/>
      <c r="I1011" s="10" t="s">
        <v>46</v>
      </c>
      <c r="J1011" s="48"/>
      <c r="K1011" s="928"/>
      <c r="L1011" s="943"/>
      <c r="M1011" s="943"/>
    </row>
    <row r="1012" spans="1:13" ht="11.25" x14ac:dyDescent="0.25">
      <c r="A1012" s="927"/>
      <c r="B1012" s="928"/>
      <c r="C1012" s="946"/>
      <c r="D1012" s="927"/>
      <c r="E1012" s="927"/>
      <c r="F1012" s="10" t="s">
        <v>5547</v>
      </c>
      <c r="G1012" s="131">
        <v>1</v>
      </c>
      <c r="H1012" s="927"/>
      <c r="I1012" s="10" t="s">
        <v>46</v>
      </c>
      <c r="J1012" s="48"/>
      <c r="K1012" s="928"/>
      <c r="L1012" s="943"/>
      <c r="M1012" s="943"/>
    </row>
    <row r="1013" spans="1:13" ht="11.25" x14ac:dyDescent="0.25">
      <c r="A1013" s="927"/>
      <c r="B1013" s="928"/>
      <c r="C1013" s="946"/>
      <c r="D1013" s="927"/>
      <c r="E1013" s="927"/>
      <c r="F1013" s="10" t="s">
        <v>5574</v>
      </c>
      <c r="G1013" s="131">
        <v>1</v>
      </c>
      <c r="H1013" s="927"/>
      <c r="I1013" s="10" t="s">
        <v>46</v>
      </c>
      <c r="J1013" s="48"/>
      <c r="K1013" s="928"/>
      <c r="L1013" s="943"/>
      <c r="M1013" s="943"/>
    </row>
    <row r="1014" spans="1:13" ht="11.25" x14ac:dyDescent="0.25">
      <c r="A1014" s="927"/>
      <c r="B1014" s="928"/>
      <c r="C1014" s="946"/>
      <c r="D1014" s="927"/>
      <c r="E1014" s="927"/>
      <c r="F1014" s="10" t="s">
        <v>5575</v>
      </c>
      <c r="G1014" s="131">
        <v>3</v>
      </c>
      <c r="H1014" s="927"/>
      <c r="I1014" s="10" t="s">
        <v>46</v>
      </c>
      <c r="J1014" s="48"/>
      <c r="K1014" s="928"/>
      <c r="L1014" s="943"/>
      <c r="M1014" s="943"/>
    </row>
    <row r="1015" spans="1:13" ht="11.25" x14ac:dyDescent="0.25">
      <c r="A1015" s="927"/>
      <c r="B1015" s="928"/>
      <c r="C1015" s="946"/>
      <c r="D1015" s="927"/>
      <c r="E1015" s="927"/>
      <c r="F1015" s="10" t="s">
        <v>5576</v>
      </c>
      <c r="G1015" s="131">
        <v>1</v>
      </c>
      <c r="H1015" s="927"/>
      <c r="I1015" s="10" t="s">
        <v>46</v>
      </c>
      <c r="J1015" s="48"/>
      <c r="K1015" s="928"/>
      <c r="L1015" s="943"/>
      <c r="M1015" s="943"/>
    </row>
    <row r="1016" spans="1:13" s="97" customFormat="1" ht="11.25" x14ac:dyDescent="0.25">
      <c r="A1016" s="927"/>
      <c r="B1016" s="928"/>
      <c r="C1016" s="946"/>
      <c r="D1016" s="927"/>
      <c r="E1016" s="927"/>
      <c r="F1016" s="10" t="s">
        <v>5588</v>
      </c>
      <c r="G1016" s="131">
        <v>1</v>
      </c>
      <c r="H1016" s="927"/>
      <c r="I1016" s="10"/>
      <c r="J1016" s="48"/>
      <c r="K1016" s="928"/>
      <c r="L1016" s="943"/>
      <c r="M1016" s="943"/>
    </row>
    <row r="1017" spans="1:13" s="97" customFormat="1" ht="22.5" x14ac:dyDescent="0.25">
      <c r="A1017" s="927"/>
      <c r="B1017" s="928"/>
      <c r="C1017" s="946"/>
      <c r="D1017" s="927"/>
      <c r="E1017" s="927"/>
      <c r="F1017" s="10" t="s">
        <v>5589</v>
      </c>
      <c r="G1017" s="131">
        <v>1</v>
      </c>
      <c r="H1017" s="927"/>
      <c r="I1017" s="10"/>
      <c r="J1017" s="48"/>
      <c r="K1017" s="928"/>
      <c r="L1017" s="943"/>
      <c r="M1017" s="943"/>
    </row>
    <row r="1018" spans="1:13" ht="11.25" x14ac:dyDescent="0.25">
      <c r="A1018" s="927" t="s">
        <v>6374</v>
      </c>
      <c r="B1018" s="928" t="s">
        <v>165</v>
      </c>
      <c r="C1018" s="946" t="s">
        <v>5603</v>
      </c>
      <c r="D1018" s="927" t="s">
        <v>164</v>
      </c>
      <c r="E1018" s="927" t="s">
        <v>5429</v>
      </c>
      <c r="F1018" s="10" t="s">
        <v>5580</v>
      </c>
      <c r="G1018" s="131">
        <v>3345</v>
      </c>
      <c r="H1018" s="927" t="s">
        <v>6682</v>
      </c>
      <c r="I1018" s="10" t="s">
        <v>46</v>
      </c>
      <c r="J1018" s="48"/>
      <c r="K1018" s="928">
        <v>1</v>
      </c>
      <c r="L1018" s="943"/>
      <c r="M1018" s="943"/>
    </row>
    <row r="1019" spans="1:13" ht="11.25" x14ac:dyDescent="0.25">
      <c r="A1019" s="927"/>
      <c r="B1019" s="928"/>
      <c r="C1019" s="946"/>
      <c r="D1019" s="927"/>
      <c r="E1019" s="927"/>
      <c r="F1019" s="10" t="s">
        <v>5581</v>
      </c>
      <c r="G1019" s="131">
        <v>105</v>
      </c>
      <c r="H1019" s="927"/>
      <c r="I1019" s="10" t="s">
        <v>46</v>
      </c>
      <c r="J1019" s="48"/>
      <c r="K1019" s="928"/>
      <c r="L1019" s="943"/>
      <c r="M1019" s="943"/>
    </row>
    <row r="1020" spans="1:13" ht="11.25" x14ac:dyDescent="0.25">
      <c r="A1020" s="927"/>
      <c r="B1020" s="928"/>
      <c r="C1020" s="946"/>
      <c r="D1020" s="927"/>
      <c r="E1020" s="927"/>
      <c r="F1020" s="10" t="s">
        <v>5582</v>
      </c>
      <c r="G1020" s="131">
        <v>1</v>
      </c>
      <c r="H1020" s="927"/>
      <c r="I1020" s="10" t="s">
        <v>46</v>
      </c>
      <c r="J1020" s="48"/>
      <c r="K1020" s="928"/>
      <c r="L1020" s="943"/>
      <c r="M1020" s="943"/>
    </row>
    <row r="1021" spans="1:13" ht="11.25" x14ac:dyDescent="0.25">
      <c r="A1021" s="927"/>
      <c r="B1021" s="928"/>
      <c r="C1021" s="946"/>
      <c r="D1021" s="927"/>
      <c r="E1021" s="927"/>
      <c r="F1021" s="10" t="s">
        <v>5583</v>
      </c>
      <c r="G1021" s="131">
        <v>1</v>
      </c>
      <c r="H1021" s="927"/>
      <c r="I1021" s="10" t="s">
        <v>46</v>
      </c>
      <c r="J1021" s="48"/>
      <c r="K1021" s="928"/>
      <c r="L1021" s="943"/>
      <c r="M1021" s="943"/>
    </row>
    <row r="1022" spans="1:13" ht="11.25" x14ac:dyDescent="0.25">
      <c r="A1022" s="927"/>
      <c r="B1022" s="928"/>
      <c r="C1022" s="946"/>
      <c r="D1022" s="927"/>
      <c r="E1022" s="927"/>
      <c r="F1022" s="10" t="s">
        <v>5584</v>
      </c>
      <c r="G1022" s="131">
        <v>1</v>
      </c>
      <c r="H1022" s="927"/>
      <c r="I1022" s="10" t="s">
        <v>46</v>
      </c>
      <c r="J1022" s="48"/>
      <c r="K1022" s="928"/>
      <c r="L1022" s="943"/>
      <c r="M1022" s="943"/>
    </row>
    <row r="1023" spans="1:13" ht="11.25" x14ac:dyDescent="0.25">
      <c r="A1023" s="927"/>
      <c r="B1023" s="928"/>
      <c r="C1023" s="946"/>
      <c r="D1023" s="927"/>
      <c r="E1023" s="927"/>
      <c r="F1023" s="10" t="s">
        <v>45</v>
      </c>
      <c r="G1023" s="131">
        <v>6900</v>
      </c>
      <c r="H1023" s="927"/>
      <c r="I1023" s="10" t="s">
        <v>46</v>
      </c>
      <c r="J1023" s="48"/>
      <c r="K1023" s="928"/>
      <c r="L1023" s="943"/>
      <c r="M1023" s="943"/>
    </row>
    <row r="1024" spans="1:13" ht="11.25" x14ac:dyDescent="0.25">
      <c r="A1024" s="927"/>
      <c r="B1024" s="928"/>
      <c r="C1024" s="946"/>
      <c r="D1024" s="927"/>
      <c r="E1024" s="927"/>
      <c r="F1024" s="10" t="s">
        <v>5585</v>
      </c>
      <c r="G1024" s="131">
        <v>47</v>
      </c>
      <c r="H1024" s="927"/>
      <c r="I1024" s="10"/>
      <c r="J1024" s="48"/>
      <c r="K1024" s="928"/>
      <c r="L1024" s="943"/>
      <c r="M1024" s="943"/>
    </row>
    <row r="1025" spans="1:13" ht="11.25" x14ac:dyDescent="0.25">
      <c r="A1025" s="927"/>
      <c r="B1025" s="928"/>
      <c r="C1025" s="946"/>
      <c r="D1025" s="927"/>
      <c r="E1025" s="927"/>
      <c r="F1025" s="10" t="s">
        <v>5586</v>
      </c>
      <c r="G1025" s="131">
        <v>320</v>
      </c>
      <c r="H1025" s="927"/>
      <c r="I1025" s="10" t="s">
        <v>46</v>
      </c>
      <c r="J1025" s="48" t="s">
        <v>5587</v>
      </c>
      <c r="K1025" s="928"/>
      <c r="L1025" s="943"/>
      <c r="M1025" s="943"/>
    </row>
    <row r="1026" spans="1:13" ht="14.25" customHeight="1" x14ac:dyDescent="0.25">
      <c r="A1026" s="450" t="s">
        <v>6377</v>
      </c>
      <c r="B1026" s="141" t="s">
        <v>2966</v>
      </c>
      <c r="C1026" s="321" t="s">
        <v>5926</v>
      </c>
      <c r="D1026" s="139" t="s">
        <v>6373</v>
      </c>
      <c r="E1026" s="139" t="s">
        <v>6372</v>
      </c>
      <c r="F1026" s="10" t="s">
        <v>6365</v>
      </c>
      <c r="G1026" s="139">
        <v>1</v>
      </c>
      <c r="H1026" s="365" t="s">
        <v>6682</v>
      </c>
      <c r="I1026" s="10" t="s">
        <v>46</v>
      </c>
      <c r="J1026" s="48" t="s">
        <v>6363</v>
      </c>
      <c r="K1026" s="168">
        <v>1</v>
      </c>
      <c r="L1026" s="833"/>
      <c r="M1026" s="821"/>
    </row>
    <row r="1027" spans="1:13" s="97" customFormat="1" ht="11.25" x14ac:dyDescent="0.25">
      <c r="A1027" s="927" t="s">
        <v>7591</v>
      </c>
      <c r="B1027" s="928" t="s">
        <v>2955</v>
      </c>
      <c r="C1027" s="929" t="s">
        <v>5926</v>
      </c>
      <c r="D1027" s="927" t="s">
        <v>2956</v>
      </c>
      <c r="E1027" s="927" t="s">
        <v>6545</v>
      </c>
      <c r="F1027" s="20" t="s">
        <v>6357</v>
      </c>
      <c r="G1027" s="83">
        <v>1</v>
      </c>
      <c r="H1027" s="927" t="s">
        <v>6682</v>
      </c>
      <c r="I1027" s="27" t="s">
        <v>1050</v>
      </c>
      <c r="J1027" s="17"/>
      <c r="K1027" s="1057">
        <v>1</v>
      </c>
      <c r="L1027" s="943"/>
      <c r="M1027" s="927"/>
    </row>
    <row r="1028" spans="1:13" s="97" customFormat="1" ht="11.25" x14ac:dyDescent="0.25">
      <c r="A1028" s="927"/>
      <c r="B1028" s="928"/>
      <c r="C1028" s="929"/>
      <c r="D1028" s="927"/>
      <c r="E1028" s="927"/>
      <c r="F1028" s="20" t="s">
        <v>6358</v>
      </c>
      <c r="G1028" s="83">
        <v>2</v>
      </c>
      <c r="H1028" s="927"/>
      <c r="I1028" s="27" t="s">
        <v>46</v>
      </c>
      <c r="J1028" s="17"/>
      <c r="K1028" s="1057"/>
      <c r="L1028" s="943"/>
      <c r="M1028" s="980"/>
    </row>
    <row r="1029" spans="1:13" s="97" customFormat="1" ht="11.25" x14ac:dyDescent="0.25">
      <c r="A1029" s="927"/>
      <c r="B1029" s="928"/>
      <c r="C1029" s="929"/>
      <c r="D1029" s="927"/>
      <c r="E1029" s="927"/>
      <c r="F1029" s="20" t="s">
        <v>6359</v>
      </c>
      <c r="G1029" s="83">
        <v>2</v>
      </c>
      <c r="H1029" s="927"/>
      <c r="I1029" s="27" t="s">
        <v>46</v>
      </c>
      <c r="J1029" s="17"/>
      <c r="K1029" s="1057"/>
      <c r="L1029" s="943"/>
      <c r="M1029" s="980"/>
    </row>
    <row r="1030" spans="1:13" s="97" customFormat="1" ht="11.25" x14ac:dyDescent="0.25">
      <c r="A1030" s="927"/>
      <c r="B1030" s="928"/>
      <c r="C1030" s="929"/>
      <c r="D1030" s="927"/>
      <c r="E1030" s="927"/>
      <c r="F1030" s="20" t="s">
        <v>6359</v>
      </c>
      <c r="G1030" s="83">
        <v>6</v>
      </c>
      <c r="H1030" s="927"/>
      <c r="I1030" s="27" t="s">
        <v>46</v>
      </c>
      <c r="J1030" s="17"/>
      <c r="K1030" s="1057"/>
      <c r="L1030" s="943"/>
      <c r="M1030" s="980"/>
    </row>
    <row r="1031" spans="1:13" s="97" customFormat="1" ht="11.25" x14ac:dyDescent="0.25">
      <c r="A1031" s="927"/>
      <c r="B1031" s="928"/>
      <c r="C1031" s="929"/>
      <c r="D1031" s="927"/>
      <c r="E1031" s="927"/>
      <c r="F1031" s="20" t="s">
        <v>6360</v>
      </c>
      <c r="G1031" s="83">
        <v>1</v>
      </c>
      <c r="H1031" s="927"/>
      <c r="I1031" s="27" t="s">
        <v>46</v>
      </c>
      <c r="J1031" s="17"/>
      <c r="K1031" s="1057"/>
      <c r="L1031" s="943"/>
      <c r="M1031" s="980"/>
    </row>
    <row r="1032" spans="1:13" s="97" customFormat="1" ht="11.25" x14ac:dyDescent="0.25">
      <c r="A1032" s="927"/>
      <c r="B1032" s="928"/>
      <c r="C1032" s="929"/>
      <c r="D1032" s="927"/>
      <c r="E1032" s="927"/>
      <c r="F1032" s="20" t="s">
        <v>6361</v>
      </c>
      <c r="G1032" s="83">
        <v>2</v>
      </c>
      <c r="H1032" s="927"/>
      <c r="I1032" s="27" t="s">
        <v>46</v>
      </c>
      <c r="J1032" s="17"/>
      <c r="K1032" s="1057"/>
      <c r="L1032" s="943"/>
      <c r="M1032" s="980"/>
    </row>
    <row r="1033" spans="1:13" s="97" customFormat="1" ht="11.25" x14ac:dyDescent="0.25">
      <c r="A1033" s="937" t="s">
        <v>7592</v>
      </c>
      <c r="B1033" s="939" t="s">
        <v>2955</v>
      </c>
      <c r="C1033" s="966" t="s">
        <v>5926</v>
      </c>
      <c r="D1033" s="937" t="s">
        <v>2956</v>
      </c>
      <c r="E1033" s="151" t="s">
        <v>6370</v>
      </c>
      <c r="F1033" s="10" t="s">
        <v>6371</v>
      </c>
      <c r="G1033" s="139">
        <v>1</v>
      </c>
      <c r="H1033" s="937" t="s">
        <v>6682</v>
      </c>
      <c r="I1033" s="10"/>
      <c r="J1033" s="48" t="s">
        <v>6362</v>
      </c>
      <c r="K1033" s="939">
        <v>1</v>
      </c>
      <c r="L1033" s="941"/>
      <c r="M1033" s="949"/>
    </row>
    <row r="1034" spans="1:13" ht="11.25" x14ac:dyDescent="0.25">
      <c r="A1034" s="947"/>
      <c r="B1034" s="976"/>
      <c r="C1034" s="967"/>
      <c r="D1034" s="947"/>
      <c r="E1034" s="151" t="s">
        <v>839</v>
      </c>
      <c r="F1034" s="10" t="s">
        <v>6366</v>
      </c>
      <c r="G1034" s="139">
        <v>6</v>
      </c>
      <c r="H1034" s="947"/>
      <c r="I1034" s="10" t="s">
        <v>46</v>
      </c>
      <c r="J1034" s="48" t="s">
        <v>6364</v>
      </c>
      <c r="K1034" s="976"/>
      <c r="L1034" s="944"/>
      <c r="M1034" s="982"/>
    </row>
    <row r="1035" spans="1:13" ht="11.25" x14ac:dyDescent="0.25">
      <c r="A1035" s="947"/>
      <c r="B1035" s="976"/>
      <c r="C1035" s="967"/>
      <c r="D1035" s="947"/>
      <c r="E1035" s="151" t="s">
        <v>6369</v>
      </c>
      <c r="F1035" s="10" t="s">
        <v>6367</v>
      </c>
      <c r="G1035" s="139">
        <v>6</v>
      </c>
      <c r="H1035" s="947"/>
      <c r="I1035" s="10"/>
      <c r="J1035" s="48"/>
      <c r="K1035" s="976"/>
      <c r="L1035" s="944"/>
      <c r="M1035" s="982"/>
    </row>
    <row r="1036" spans="1:13" ht="11.25" x14ac:dyDescent="0.25">
      <c r="A1036" s="947"/>
      <c r="B1036" s="976"/>
      <c r="C1036" s="967"/>
      <c r="D1036" s="947"/>
      <c r="E1036" s="151" t="s">
        <v>6372</v>
      </c>
      <c r="F1036" s="10" t="s">
        <v>6368</v>
      </c>
      <c r="G1036" s="139">
        <v>3</v>
      </c>
      <c r="H1036" s="947"/>
      <c r="I1036" s="10"/>
      <c r="J1036" s="48"/>
      <c r="K1036" s="976"/>
      <c r="L1036" s="944"/>
      <c r="M1036" s="982"/>
    </row>
    <row r="1037" spans="1:13" s="97" customFormat="1" ht="11.25" x14ac:dyDescent="0.25">
      <c r="A1037" s="938"/>
      <c r="B1037" s="940"/>
      <c r="C1037" s="992"/>
      <c r="D1037" s="938"/>
      <c r="E1037" s="151" t="s">
        <v>5926</v>
      </c>
      <c r="F1037" s="10" t="s">
        <v>6554</v>
      </c>
      <c r="G1037" s="151">
        <v>8</v>
      </c>
      <c r="H1037" s="938"/>
      <c r="I1037" s="10"/>
      <c r="J1037" s="48"/>
      <c r="K1037" s="940"/>
      <c r="L1037" s="942"/>
      <c r="M1037" s="983"/>
    </row>
    <row r="1038" spans="1:13" ht="22.5" x14ac:dyDescent="0.25">
      <c r="A1038" s="937" t="s">
        <v>7593</v>
      </c>
      <c r="B1038" s="970" t="s">
        <v>2955</v>
      </c>
      <c r="C1038" s="953" t="s">
        <v>6136</v>
      </c>
      <c r="D1038" s="936" t="s">
        <v>2956</v>
      </c>
      <c r="E1038" s="139" t="s">
        <v>6378</v>
      </c>
      <c r="F1038" s="10" t="s">
        <v>6367</v>
      </c>
      <c r="G1038" s="139">
        <v>1</v>
      </c>
      <c r="H1038" s="959" t="s">
        <v>6682</v>
      </c>
      <c r="I1038" s="10"/>
      <c r="J1038" s="48"/>
      <c r="K1038" s="939">
        <v>1</v>
      </c>
      <c r="L1038" s="943"/>
      <c r="M1038" s="948"/>
    </row>
    <row r="1039" spans="1:13" ht="22.5" x14ac:dyDescent="0.25">
      <c r="A1039" s="947"/>
      <c r="B1039" s="972"/>
      <c r="C1039" s="993"/>
      <c r="D1039" s="936"/>
      <c r="E1039" s="139" t="s">
        <v>6379</v>
      </c>
      <c r="F1039" s="10" t="s">
        <v>6375</v>
      </c>
      <c r="G1039" s="139">
        <v>1</v>
      </c>
      <c r="H1039" s="959"/>
      <c r="I1039" s="10"/>
      <c r="J1039" s="48"/>
      <c r="K1039" s="976"/>
      <c r="L1039" s="943"/>
      <c r="M1039" s="1135"/>
    </row>
    <row r="1040" spans="1:13" ht="11.25" x14ac:dyDescent="0.25">
      <c r="A1040" s="938"/>
      <c r="B1040" s="971"/>
      <c r="C1040" s="954"/>
      <c r="D1040" s="936"/>
      <c r="E1040" s="139" t="s">
        <v>6376</v>
      </c>
      <c r="F1040" s="10" t="s">
        <v>6368</v>
      </c>
      <c r="G1040" s="139">
        <v>1</v>
      </c>
      <c r="H1040" s="959"/>
      <c r="I1040" s="10"/>
      <c r="J1040" s="48"/>
      <c r="K1040" s="940"/>
      <c r="L1040" s="943"/>
      <c r="M1040" s="1135"/>
    </row>
  </sheetData>
  <sheetProtection password="FB83" sheet="1" objects="1" scenarios="1"/>
  <autoFilter ref="A1:M1040"/>
  <mergeCells count="548">
    <mergeCell ref="L73:L101"/>
    <mergeCell ref="M73:M101"/>
    <mergeCell ref="C2:C72"/>
    <mergeCell ref="C73:C101"/>
    <mergeCell ref="A104:A225"/>
    <mergeCell ref="B104:B225"/>
    <mergeCell ref="C104:C225"/>
    <mergeCell ref="L104:L225"/>
    <mergeCell ref="M104:M225"/>
    <mergeCell ref="L102:L103"/>
    <mergeCell ref="M102:M103"/>
    <mergeCell ref="L2:L72"/>
    <mergeCell ref="M2:M72"/>
    <mergeCell ref="D71:D72"/>
    <mergeCell ref="E71:E72"/>
    <mergeCell ref="K71:K72"/>
    <mergeCell ref="K73:K74"/>
    <mergeCell ref="E75:E90"/>
    <mergeCell ref="K75:K90"/>
    <mergeCell ref="D73:D74"/>
    <mergeCell ref="K107:K152"/>
    <mergeCell ref="D104:D106"/>
    <mergeCell ref="K102:K103"/>
    <mergeCell ref="A102:A103"/>
    <mergeCell ref="E955:E961"/>
    <mergeCell ref="A2:A72"/>
    <mergeCell ref="B2:B72"/>
    <mergeCell ref="B73:B101"/>
    <mergeCell ref="A73:A101"/>
    <mergeCell ref="A962:A963"/>
    <mergeCell ref="B962:B963"/>
    <mergeCell ref="C962:C963"/>
    <mergeCell ref="D962:D963"/>
    <mergeCell ref="A865:A950"/>
    <mergeCell ref="B865:B950"/>
    <mergeCell ref="C865:C950"/>
    <mergeCell ref="A951:A954"/>
    <mergeCell ref="B951:B954"/>
    <mergeCell ref="C951:C954"/>
    <mergeCell ref="D951:D954"/>
    <mergeCell ref="A955:A961"/>
    <mergeCell ref="B955:B961"/>
    <mergeCell ref="C955:C961"/>
    <mergeCell ref="D955:D961"/>
    <mergeCell ref="A848:A859"/>
    <mergeCell ref="B848:B859"/>
    <mergeCell ref="C848:C859"/>
    <mergeCell ref="D848:D859"/>
    <mergeCell ref="A975:A978"/>
    <mergeCell ref="B975:B978"/>
    <mergeCell ref="C975:C978"/>
    <mergeCell ref="D975:D978"/>
    <mergeCell ref="A968:A970"/>
    <mergeCell ref="B968:B970"/>
    <mergeCell ref="C968:C970"/>
    <mergeCell ref="D968:D970"/>
    <mergeCell ref="A971:A973"/>
    <mergeCell ref="B971:B973"/>
    <mergeCell ref="C971:C973"/>
    <mergeCell ref="D971:D973"/>
    <mergeCell ref="A860:A862"/>
    <mergeCell ref="B860:B862"/>
    <mergeCell ref="C860:C862"/>
    <mergeCell ref="D860:D862"/>
    <mergeCell ref="A863:A864"/>
    <mergeCell ref="B863:B864"/>
    <mergeCell ref="C863:C864"/>
    <mergeCell ref="D863:D864"/>
    <mergeCell ref="A828:A830"/>
    <mergeCell ref="B828:B830"/>
    <mergeCell ref="C828:C830"/>
    <mergeCell ref="D828:D830"/>
    <mergeCell ref="A834:A836"/>
    <mergeCell ref="B834:B836"/>
    <mergeCell ref="C834:C836"/>
    <mergeCell ref="D834:D836"/>
    <mergeCell ref="A837:A846"/>
    <mergeCell ref="B837:B846"/>
    <mergeCell ref="C837:C846"/>
    <mergeCell ref="D837:D846"/>
    <mergeCell ref="A751:A757"/>
    <mergeCell ref="B751:B757"/>
    <mergeCell ref="C751:C757"/>
    <mergeCell ref="D751:D757"/>
    <mergeCell ref="A758:A792"/>
    <mergeCell ref="B758:B792"/>
    <mergeCell ref="C758:C792"/>
    <mergeCell ref="D758:D792"/>
    <mergeCell ref="D793:D827"/>
    <mergeCell ref="M1033:M1037"/>
    <mergeCell ref="D485:D488"/>
    <mergeCell ref="E485:E488"/>
    <mergeCell ref="L1007:L1017"/>
    <mergeCell ref="M1007:M1017"/>
    <mergeCell ref="B495:B496"/>
    <mergeCell ref="C495:C496"/>
    <mergeCell ref="K495:K496"/>
    <mergeCell ref="L495:L496"/>
    <mergeCell ref="M495:M496"/>
    <mergeCell ref="H955:H961"/>
    <mergeCell ref="L493:L494"/>
    <mergeCell ref="M493:M494"/>
    <mergeCell ref="L635:L746"/>
    <mergeCell ref="M635:M746"/>
    <mergeCell ref="M1027:M1032"/>
    <mergeCell ref="D602:D606"/>
    <mergeCell ref="D611:D621"/>
    <mergeCell ref="E611:E621"/>
    <mergeCell ref="D659:D666"/>
    <mergeCell ref="E659:E666"/>
    <mergeCell ref="D647:D652"/>
    <mergeCell ref="E647:E652"/>
    <mergeCell ref="D865:D950"/>
    <mergeCell ref="A1038:A1040"/>
    <mergeCell ref="B1038:B1040"/>
    <mergeCell ref="C1038:C1040"/>
    <mergeCell ref="K1038:K1040"/>
    <mergeCell ref="L1038:L1040"/>
    <mergeCell ref="A1027:A1032"/>
    <mergeCell ref="B1027:B1032"/>
    <mergeCell ref="C1027:C1032"/>
    <mergeCell ref="D1027:D1032"/>
    <mergeCell ref="E1027:E1032"/>
    <mergeCell ref="K1027:K1032"/>
    <mergeCell ref="L1027:L1032"/>
    <mergeCell ref="A1033:A1037"/>
    <mergeCell ref="B1033:B1037"/>
    <mergeCell ref="C1033:C1037"/>
    <mergeCell ref="D1033:D1037"/>
    <mergeCell ref="K1033:K1037"/>
    <mergeCell ref="L1033:L1037"/>
    <mergeCell ref="M1038:M1040"/>
    <mergeCell ref="D1038:D1040"/>
    <mergeCell ref="K743:K746"/>
    <mergeCell ref="K589:K593"/>
    <mergeCell ref="K726:K728"/>
    <mergeCell ref="K729:K733"/>
    <mergeCell ref="K734:K738"/>
    <mergeCell ref="K739:K742"/>
    <mergeCell ref="K622:K633"/>
    <mergeCell ref="K602:K606"/>
    <mergeCell ref="K607:K610"/>
    <mergeCell ref="K611:K621"/>
    <mergeCell ref="E739:E742"/>
    <mergeCell ref="D743:D746"/>
    <mergeCell ref="E743:E746"/>
    <mergeCell ref="D739:D742"/>
    <mergeCell ref="D734:D738"/>
    <mergeCell ref="E734:E738"/>
    <mergeCell ref="D729:D733"/>
    <mergeCell ref="E602:E606"/>
    <mergeCell ref="D594:D596"/>
    <mergeCell ref="E594:E596"/>
    <mergeCell ref="D597:D601"/>
    <mergeCell ref="E597:E601"/>
    <mergeCell ref="K452:K459"/>
    <mergeCell ref="K460:K466"/>
    <mergeCell ref="K597:K601"/>
    <mergeCell ref="K554:K561"/>
    <mergeCell ref="K562:K569"/>
    <mergeCell ref="K570:K581"/>
    <mergeCell ref="K499:K504"/>
    <mergeCell ref="K530:K537"/>
    <mergeCell ref="K546:K553"/>
    <mergeCell ref="K470:K474"/>
    <mergeCell ref="K475:K479"/>
    <mergeCell ref="K480:K484"/>
    <mergeCell ref="K485:K488"/>
    <mergeCell ref="K489:K492"/>
    <mergeCell ref="K404:K411"/>
    <mergeCell ref="K372:K382"/>
    <mergeCell ref="K342:K347"/>
    <mergeCell ref="K712:K720"/>
    <mergeCell ref="K721:K725"/>
    <mergeCell ref="K582:K588"/>
    <mergeCell ref="K467:K469"/>
    <mergeCell ref="K412:K419"/>
    <mergeCell ref="K420:K426"/>
    <mergeCell ref="K427:K434"/>
    <mergeCell ref="K435:K444"/>
    <mergeCell ref="K445:K451"/>
    <mergeCell ref="K669:K682"/>
    <mergeCell ref="K683:K692"/>
    <mergeCell ref="K693:K702"/>
    <mergeCell ref="K703:K711"/>
    <mergeCell ref="K635:K640"/>
    <mergeCell ref="K641:K646"/>
    <mergeCell ref="K647:K652"/>
    <mergeCell ref="K653:K658"/>
    <mergeCell ref="K659:K666"/>
    <mergeCell ref="K667:K668"/>
    <mergeCell ref="K594:K596"/>
    <mergeCell ref="K493:K494"/>
    <mergeCell ref="D546:D553"/>
    <mergeCell ref="E546:E553"/>
    <mergeCell ref="D562:D569"/>
    <mergeCell ref="E562:E569"/>
    <mergeCell ref="D570:D581"/>
    <mergeCell ref="E570:E581"/>
    <mergeCell ref="D622:D633"/>
    <mergeCell ref="E622:E633"/>
    <mergeCell ref="D607:D610"/>
    <mergeCell ref="E607:E610"/>
    <mergeCell ref="D582:D588"/>
    <mergeCell ref="E582:E588"/>
    <mergeCell ref="D589:D593"/>
    <mergeCell ref="E589:E593"/>
    <mergeCell ref="E554:E561"/>
    <mergeCell ref="E523:E529"/>
    <mergeCell ref="K505:K510"/>
    <mergeCell ref="K511:K516"/>
    <mergeCell ref="K517:K522"/>
    <mergeCell ref="K523:K529"/>
    <mergeCell ref="D523:D529"/>
    <mergeCell ref="D517:D522"/>
    <mergeCell ref="E517:E522"/>
    <mergeCell ref="D511:D516"/>
    <mergeCell ref="E511:E516"/>
    <mergeCell ref="D505:D510"/>
    <mergeCell ref="E505:E510"/>
    <mergeCell ref="H470:H474"/>
    <mergeCell ref="H475:H479"/>
    <mergeCell ref="H480:H484"/>
    <mergeCell ref="H485:H488"/>
    <mergeCell ref="H489:H492"/>
    <mergeCell ref="H499:H504"/>
    <mergeCell ref="H505:H510"/>
    <mergeCell ref="E493:E494"/>
    <mergeCell ref="H493:H494"/>
    <mergeCell ref="A495:A496"/>
    <mergeCell ref="A493:A494"/>
    <mergeCell ref="B493:B494"/>
    <mergeCell ref="C493:C494"/>
    <mergeCell ref="D493:D494"/>
    <mergeCell ref="E489:E492"/>
    <mergeCell ref="D445:D451"/>
    <mergeCell ref="E445:E451"/>
    <mergeCell ref="D460:D466"/>
    <mergeCell ref="E460:E466"/>
    <mergeCell ref="D452:D459"/>
    <mergeCell ref="E452:E459"/>
    <mergeCell ref="D467:D469"/>
    <mergeCell ref="E467:E469"/>
    <mergeCell ref="D480:D484"/>
    <mergeCell ref="E480:E484"/>
    <mergeCell ref="D475:D479"/>
    <mergeCell ref="E475:E479"/>
    <mergeCell ref="C318:C492"/>
    <mergeCell ref="D412:D419"/>
    <mergeCell ref="E412:E419"/>
    <mergeCell ref="D404:D411"/>
    <mergeCell ref="B102:B103"/>
    <mergeCell ref="C102:C103"/>
    <mergeCell ref="K336:K341"/>
    <mergeCell ref="D330:D335"/>
    <mergeCell ref="E330:E335"/>
    <mergeCell ref="H330:H335"/>
    <mergeCell ref="H336:H341"/>
    <mergeCell ref="D348:D371"/>
    <mergeCell ref="E348:E371"/>
    <mergeCell ref="K348:K371"/>
    <mergeCell ref="D342:D347"/>
    <mergeCell ref="E342:E347"/>
    <mergeCell ref="H342:H347"/>
    <mergeCell ref="H348:H371"/>
    <mergeCell ref="D2:D3"/>
    <mergeCell ref="E2:E3"/>
    <mergeCell ref="K2:K3"/>
    <mergeCell ref="D75:D90"/>
    <mergeCell ref="K4:K33"/>
    <mergeCell ref="D34:D70"/>
    <mergeCell ref="E34:E70"/>
    <mergeCell ref="K34:K70"/>
    <mergeCell ref="D4:D33"/>
    <mergeCell ref="E4:E33"/>
    <mergeCell ref="H2:H3"/>
    <mergeCell ref="H4:H33"/>
    <mergeCell ref="H34:H70"/>
    <mergeCell ref="H71:H72"/>
    <mergeCell ref="H73:H74"/>
    <mergeCell ref="H75:H90"/>
    <mergeCell ref="E73:E74"/>
    <mergeCell ref="H653:H658"/>
    <mergeCell ref="H659:H666"/>
    <mergeCell ref="H667:H668"/>
    <mergeCell ref="H669:H682"/>
    <mergeCell ref="B226:B269"/>
    <mergeCell ref="C226:C269"/>
    <mergeCell ref="D324:D329"/>
    <mergeCell ref="E324:E329"/>
    <mergeCell ref="K324:K329"/>
    <mergeCell ref="K383:K387"/>
    <mergeCell ref="D372:D382"/>
    <mergeCell ref="E372:E382"/>
    <mergeCell ref="H372:H382"/>
    <mergeCell ref="H383:H387"/>
    <mergeCell ref="D396:D403"/>
    <mergeCell ref="E396:E403"/>
    <mergeCell ref="K396:K403"/>
    <mergeCell ref="D388:D395"/>
    <mergeCell ref="E388:E395"/>
    <mergeCell ref="H388:H395"/>
    <mergeCell ref="H396:H403"/>
    <mergeCell ref="K388:K395"/>
    <mergeCell ref="E404:E411"/>
    <mergeCell ref="D427:D434"/>
    <mergeCell ref="H562:H569"/>
    <mergeCell ref="H570:H581"/>
    <mergeCell ref="H582:H588"/>
    <mergeCell ref="H589:H593"/>
    <mergeCell ref="D999:D1001"/>
    <mergeCell ref="E999:E1001"/>
    <mergeCell ref="D273:D295"/>
    <mergeCell ref="E273:E295"/>
    <mergeCell ref="K273:K295"/>
    <mergeCell ref="D470:D474"/>
    <mergeCell ref="E470:E474"/>
    <mergeCell ref="E499:E504"/>
    <mergeCell ref="D318:D323"/>
    <mergeCell ref="E318:E323"/>
    <mergeCell ref="K318:K323"/>
    <mergeCell ref="H594:H596"/>
    <mergeCell ref="H597:H601"/>
    <mergeCell ref="H602:H606"/>
    <mergeCell ref="H607:H610"/>
    <mergeCell ref="H611:H621"/>
    <mergeCell ref="H622:H633"/>
    <mergeCell ref="H635:H640"/>
    <mergeCell ref="H641:H646"/>
    <mergeCell ref="H647:H652"/>
    <mergeCell ref="D538:D545"/>
    <mergeCell ref="E538:E545"/>
    <mergeCell ref="K538:K545"/>
    <mergeCell ref="H538:H545"/>
    <mergeCell ref="D554:D561"/>
    <mergeCell ref="H530:H537"/>
    <mergeCell ref="D530:D537"/>
    <mergeCell ref="E530:E537"/>
    <mergeCell ref="H273:H295"/>
    <mergeCell ref="H296:H308"/>
    <mergeCell ref="K330:K335"/>
    <mergeCell ref="D336:D341"/>
    <mergeCell ref="E336:E341"/>
    <mergeCell ref="H546:H553"/>
    <mergeCell ref="H554:H561"/>
    <mergeCell ref="E427:E434"/>
    <mergeCell ref="D420:D426"/>
    <mergeCell ref="E420:E426"/>
    <mergeCell ref="D435:D444"/>
    <mergeCell ref="E435:E444"/>
    <mergeCell ref="D383:D387"/>
    <mergeCell ref="E383:E387"/>
    <mergeCell ref="D499:D504"/>
    <mergeCell ref="D489:D492"/>
    <mergeCell ref="D107:D152"/>
    <mergeCell ref="K91:K100"/>
    <mergeCell ref="K104:K106"/>
    <mergeCell ref="E153:E224"/>
    <mergeCell ref="E91:E100"/>
    <mergeCell ref="D153:D224"/>
    <mergeCell ref="D262:D268"/>
    <mergeCell ref="D249:D261"/>
    <mergeCell ref="E107:E152"/>
    <mergeCell ref="H91:H100"/>
    <mergeCell ref="H104:H106"/>
    <mergeCell ref="H107:H152"/>
    <mergeCell ref="H153:H224"/>
    <mergeCell ref="H249:H261"/>
    <mergeCell ref="H262:H268"/>
    <mergeCell ref="E104:E106"/>
    <mergeCell ref="D91:D100"/>
    <mergeCell ref="K153:K224"/>
    <mergeCell ref="C1007:C1017"/>
    <mergeCell ref="D1007:D1017"/>
    <mergeCell ref="E1007:E1017"/>
    <mergeCell ref="K1007:K1017"/>
    <mergeCell ref="D1002:D1006"/>
    <mergeCell ref="E1002:E1006"/>
    <mergeCell ref="K1002:K1006"/>
    <mergeCell ref="A1007:A1017"/>
    <mergeCell ref="B1007:B1017"/>
    <mergeCell ref="H1002:H1006"/>
    <mergeCell ref="H1007:H1017"/>
    <mergeCell ref="A979:A1006"/>
    <mergeCell ref="B979:B1006"/>
    <mergeCell ref="C979:C1006"/>
    <mergeCell ref="D979:D998"/>
    <mergeCell ref="E979:E998"/>
    <mergeCell ref="K979:K998"/>
    <mergeCell ref="K999:K1001"/>
    <mergeCell ref="M271:M272"/>
    <mergeCell ref="M226:M269"/>
    <mergeCell ref="H318:H323"/>
    <mergeCell ref="H324:H329"/>
    <mergeCell ref="M1018:M1025"/>
    <mergeCell ref="A1018:A1025"/>
    <mergeCell ref="B1018:B1025"/>
    <mergeCell ref="C1018:C1025"/>
    <mergeCell ref="D1018:D1025"/>
    <mergeCell ref="E1018:E1025"/>
    <mergeCell ref="K1018:K1025"/>
    <mergeCell ref="L1018:L1025"/>
    <mergeCell ref="H404:H411"/>
    <mergeCell ref="H412:H419"/>
    <mergeCell ref="H420:H426"/>
    <mergeCell ref="H427:H434"/>
    <mergeCell ref="H435:H444"/>
    <mergeCell ref="H445:H451"/>
    <mergeCell ref="H452:H459"/>
    <mergeCell ref="H460:H466"/>
    <mergeCell ref="H467:H469"/>
    <mergeCell ref="H511:H516"/>
    <mergeCell ref="H517:H522"/>
    <mergeCell ref="H523:H529"/>
    <mergeCell ref="A226:A269"/>
    <mergeCell ref="L226:L269"/>
    <mergeCell ref="D309:D315"/>
    <mergeCell ref="E309:E315"/>
    <mergeCell ref="K309:K315"/>
    <mergeCell ref="D296:D308"/>
    <mergeCell ref="E296:E308"/>
    <mergeCell ref="K296:K308"/>
    <mergeCell ref="E262:E268"/>
    <mergeCell ref="K262:K268"/>
    <mergeCell ref="A271:A272"/>
    <mergeCell ref="B271:B272"/>
    <mergeCell ref="C271:C272"/>
    <mergeCell ref="K271:K272"/>
    <mergeCell ref="L271:L272"/>
    <mergeCell ref="H309:H315"/>
    <mergeCell ref="A273:A316"/>
    <mergeCell ref="B273:B316"/>
    <mergeCell ref="E249:E261"/>
    <mergeCell ref="K249:K261"/>
    <mergeCell ref="D226:D248"/>
    <mergeCell ref="E226:E248"/>
    <mergeCell ref="K226:K248"/>
    <mergeCell ref="H226:H248"/>
    <mergeCell ref="H1018:H1025"/>
    <mergeCell ref="H1027:H1032"/>
    <mergeCell ref="H1033:H1037"/>
    <mergeCell ref="H1038:H1040"/>
    <mergeCell ref="H712:H720"/>
    <mergeCell ref="H721:H725"/>
    <mergeCell ref="H726:H728"/>
    <mergeCell ref="H729:H733"/>
    <mergeCell ref="H734:H738"/>
    <mergeCell ref="H739:H742"/>
    <mergeCell ref="H743:H746"/>
    <mergeCell ref="H979:H998"/>
    <mergeCell ref="H999:H1001"/>
    <mergeCell ref="H683:H692"/>
    <mergeCell ref="H693:H702"/>
    <mergeCell ref="H703:H711"/>
    <mergeCell ref="A748:A750"/>
    <mergeCell ref="B748:B750"/>
    <mergeCell ref="C748:C750"/>
    <mergeCell ref="D748:D750"/>
    <mergeCell ref="E748:E750"/>
    <mergeCell ref="H748:H750"/>
    <mergeCell ref="D721:D725"/>
    <mergeCell ref="E721:E725"/>
    <mergeCell ref="D712:D720"/>
    <mergeCell ref="E712:E720"/>
    <mergeCell ref="E693:E702"/>
    <mergeCell ref="A635:A746"/>
    <mergeCell ref="B635:B746"/>
    <mergeCell ref="C635:C746"/>
    <mergeCell ref="D669:D682"/>
    <mergeCell ref="E669:E682"/>
    <mergeCell ref="D635:D640"/>
    <mergeCell ref="E635:E640"/>
    <mergeCell ref="D703:D711"/>
    <mergeCell ref="E703:E711"/>
    <mergeCell ref="D693:D702"/>
    <mergeCell ref="D683:D692"/>
    <mergeCell ref="E683:E692"/>
    <mergeCell ref="E729:E733"/>
    <mergeCell ref="D726:D728"/>
    <mergeCell ref="E726:E728"/>
    <mergeCell ref="D641:D646"/>
    <mergeCell ref="E641:E646"/>
    <mergeCell ref="D653:D658"/>
    <mergeCell ref="E653:E658"/>
    <mergeCell ref="D667:D668"/>
    <mergeCell ref="E667:E668"/>
    <mergeCell ref="L748:L750"/>
    <mergeCell ref="M748:M750"/>
    <mergeCell ref="K751:K757"/>
    <mergeCell ref="L751:L757"/>
    <mergeCell ref="M751:M757"/>
    <mergeCell ref="K758:K792"/>
    <mergeCell ref="L758:L792"/>
    <mergeCell ref="M758:M792"/>
    <mergeCell ref="K828:K830"/>
    <mergeCell ref="L828:L830"/>
    <mergeCell ref="M828:M830"/>
    <mergeCell ref="K748:K750"/>
    <mergeCell ref="K834:K836"/>
    <mergeCell ref="L834:L836"/>
    <mergeCell ref="M834:M836"/>
    <mergeCell ref="K837:K846"/>
    <mergeCell ref="L837:L846"/>
    <mergeCell ref="M837:M846"/>
    <mergeCell ref="K848:K859"/>
    <mergeCell ref="L848:L859"/>
    <mergeCell ref="M848:M859"/>
    <mergeCell ref="L951:L954"/>
    <mergeCell ref="M951:M954"/>
    <mergeCell ref="K955:K961"/>
    <mergeCell ref="L955:L961"/>
    <mergeCell ref="M955:M961"/>
    <mergeCell ref="K962:K963"/>
    <mergeCell ref="L962:L963"/>
    <mergeCell ref="M962:M963"/>
    <mergeCell ref="K860:K862"/>
    <mergeCell ref="L860:L862"/>
    <mergeCell ref="M860:M862"/>
    <mergeCell ref="K863:K864"/>
    <mergeCell ref="L863:L864"/>
    <mergeCell ref="M863:M864"/>
    <mergeCell ref="K865:K950"/>
    <mergeCell ref="L865:L950"/>
    <mergeCell ref="M865:M950"/>
    <mergeCell ref="L979:L1006"/>
    <mergeCell ref="M979:M1006"/>
    <mergeCell ref="C273:C316"/>
    <mergeCell ref="L273:L316"/>
    <mergeCell ref="M273:M316"/>
    <mergeCell ref="A318:A492"/>
    <mergeCell ref="B318:B492"/>
    <mergeCell ref="L318:L492"/>
    <mergeCell ref="M318:M492"/>
    <mergeCell ref="A498:A633"/>
    <mergeCell ref="B498:B633"/>
    <mergeCell ref="C498:C633"/>
    <mergeCell ref="L498:L633"/>
    <mergeCell ref="M498:M633"/>
    <mergeCell ref="K968:K970"/>
    <mergeCell ref="L968:L970"/>
    <mergeCell ref="M968:M970"/>
    <mergeCell ref="K971:K973"/>
    <mergeCell ref="L971:L973"/>
    <mergeCell ref="M971:M973"/>
    <mergeCell ref="K975:K978"/>
    <mergeCell ref="L975:L978"/>
    <mergeCell ref="M975:M978"/>
    <mergeCell ref="K951:K954"/>
  </mergeCells>
  <printOptions horizontalCentered="1" gridLines="1"/>
  <pageMargins left="0.39370078740157483" right="0.39370078740157483" top="0.78740157480314965" bottom="0.78740157480314965" header="0.39370078740157483" footer="0.39370078740157483"/>
  <pageSetup paperSize="8" scale="75" fitToHeight="10" orientation="landscape" horizontalDpi="300" verticalDpi="300" r:id="rId1"/>
  <headerFooter alignWithMargins="0">
    <oddHeader>&amp;L&amp;8COUR DE JUSTICE DE L'UNION EUROPÉENNE
Cahier des charges Maintenance - Exploitation des installations techniques&amp;CInventaire Technique CJUE
Domaine 3 - Régulation GTC</oddHeader>
    <oddFooter>&amp;C&amp;10
&amp;R&amp;9&amp;P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168"/>
  <sheetViews>
    <sheetView showGridLines="0" zoomScale="91" zoomScaleNormal="91" zoomScaleSheetLayoutView="55" workbookViewId="0">
      <pane ySplit="1" topLeftCell="A2" activePane="bottomLeft" state="frozen"/>
      <selection activeCell="F18" sqref="F18:F26"/>
      <selection pane="bottomLeft" activeCell="L2" sqref="L2:L28"/>
    </sheetView>
  </sheetViews>
  <sheetFormatPr defaultColWidth="9.140625" defaultRowHeight="18" customHeight="1" outlineLevelCol="1" x14ac:dyDescent="0.25"/>
  <cols>
    <col min="1" max="1" width="10.140625" style="31" customWidth="1"/>
    <col min="2" max="2" width="16.85546875" style="100" customWidth="1"/>
    <col min="3" max="3" width="13.7109375" style="11" customWidth="1" outlineLevel="1"/>
    <col min="4" max="4" width="25.7109375" style="31" customWidth="1"/>
    <col min="5" max="5" width="21.42578125" style="31" customWidth="1" outlineLevel="1"/>
    <col min="6" max="6" width="43.5703125" style="97" customWidth="1" outlineLevel="1"/>
    <col min="7" max="7" width="5" style="31" customWidth="1" outlineLevel="1"/>
    <col min="8" max="8" width="5.7109375" style="16" customWidth="1"/>
    <col min="9" max="9" width="11.5703125" style="18" customWidth="1" outlineLevel="1"/>
    <col min="10" max="10" width="16.7109375" style="78" customWidth="1" outlineLevel="1"/>
    <col min="11" max="11" width="9.7109375" style="174" customWidth="1" outlineLevel="1"/>
    <col min="12" max="12" width="12.85546875" style="97" customWidth="1"/>
    <col min="13" max="13" width="12.42578125" style="97" customWidth="1"/>
    <col min="14" max="16384" width="9.140625" style="97"/>
  </cols>
  <sheetData>
    <row r="1" spans="1:14" ht="33.75" x14ac:dyDescent="0.25">
      <c r="A1" s="101" t="s">
        <v>4906</v>
      </c>
      <c r="B1" s="101" t="s">
        <v>60</v>
      </c>
      <c r="C1" s="102" t="s">
        <v>718</v>
      </c>
      <c r="D1" s="101" t="s">
        <v>63</v>
      </c>
      <c r="E1" s="101" t="s">
        <v>66</v>
      </c>
      <c r="F1" s="101" t="s">
        <v>71</v>
      </c>
      <c r="G1" s="102" t="s">
        <v>72</v>
      </c>
      <c r="H1" s="102" t="s">
        <v>6790</v>
      </c>
      <c r="I1" s="103" t="s">
        <v>1</v>
      </c>
      <c r="J1" s="103" t="s">
        <v>2</v>
      </c>
      <c r="K1" s="103" t="s">
        <v>4907</v>
      </c>
      <c r="L1" s="103" t="s">
        <v>12622</v>
      </c>
      <c r="M1" s="103" t="s">
        <v>12623</v>
      </c>
      <c r="N1" s="741" t="s">
        <v>12704</v>
      </c>
    </row>
    <row r="2" spans="1:14" ht="11.25" customHeight="1" x14ac:dyDescent="0.25">
      <c r="A2" s="937" t="s">
        <v>5231</v>
      </c>
      <c r="B2" s="939" t="s">
        <v>170</v>
      </c>
      <c r="C2" s="962" t="s">
        <v>904</v>
      </c>
      <c r="D2" s="937" t="s">
        <v>7162</v>
      </c>
      <c r="E2" s="937" t="s">
        <v>904</v>
      </c>
      <c r="F2" s="19" t="s">
        <v>171</v>
      </c>
      <c r="G2" s="95">
        <f>1-1+1</f>
        <v>1</v>
      </c>
      <c r="H2" s="937" t="s">
        <v>6682</v>
      </c>
      <c r="I2" s="22" t="s">
        <v>188</v>
      </c>
      <c r="J2" s="62" t="s">
        <v>189</v>
      </c>
      <c r="K2" s="1162">
        <v>2</v>
      </c>
      <c r="L2" s="941"/>
      <c r="M2" s="941"/>
    </row>
    <row r="3" spans="1:14" ht="11.25" x14ac:dyDescent="0.25">
      <c r="A3" s="947"/>
      <c r="B3" s="976"/>
      <c r="C3" s="963"/>
      <c r="D3" s="947"/>
      <c r="E3" s="947"/>
      <c r="F3" s="19" t="s">
        <v>172</v>
      </c>
      <c r="G3" s="95">
        <v>1</v>
      </c>
      <c r="H3" s="947"/>
      <c r="I3" s="22" t="s">
        <v>188</v>
      </c>
      <c r="J3" s="62" t="s">
        <v>3052</v>
      </c>
      <c r="K3" s="1163"/>
      <c r="L3" s="944"/>
      <c r="M3" s="944"/>
    </row>
    <row r="4" spans="1:14" ht="11.25" x14ac:dyDescent="0.25">
      <c r="A4" s="947"/>
      <c r="B4" s="976"/>
      <c r="C4" s="963"/>
      <c r="D4" s="947"/>
      <c r="E4" s="947"/>
      <c r="F4" s="19" t="s">
        <v>173</v>
      </c>
      <c r="G4" s="95">
        <f>21-13+13</f>
        <v>21</v>
      </c>
      <c r="H4" s="947"/>
      <c r="I4" s="22"/>
      <c r="J4" s="62"/>
      <c r="K4" s="1163"/>
      <c r="L4" s="944"/>
      <c r="M4" s="944"/>
    </row>
    <row r="5" spans="1:14" ht="11.25" x14ac:dyDescent="0.25">
      <c r="A5" s="947"/>
      <c r="B5" s="976"/>
      <c r="C5" s="963"/>
      <c r="D5" s="947"/>
      <c r="E5" s="947"/>
      <c r="F5" s="19" t="s">
        <v>174</v>
      </c>
      <c r="G5" s="95">
        <f>21-13+13</f>
        <v>21</v>
      </c>
      <c r="H5" s="947"/>
      <c r="I5" s="22"/>
      <c r="J5" s="62"/>
      <c r="K5" s="1163"/>
      <c r="L5" s="944"/>
      <c r="M5" s="944"/>
    </row>
    <row r="6" spans="1:14" ht="11.25" x14ac:dyDescent="0.25">
      <c r="A6" s="947"/>
      <c r="B6" s="976"/>
      <c r="C6" s="963"/>
      <c r="D6" s="947"/>
      <c r="E6" s="947"/>
      <c r="F6" s="19" t="s">
        <v>3058</v>
      </c>
      <c r="G6" s="95">
        <f>1460-679+679</f>
        <v>1460</v>
      </c>
      <c r="H6" s="947"/>
      <c r="I6" s="22" t="s">
        <v>188</v>
      </c>
      <c r="J6" s="62" t="s">
        <v>190</v>
      </c>
      <c r="K6" s="1163"/>
      <c r="L6" s="944"/>
      <c r="M6" s="944"/>
    </row>
    <row r="7" spans="1:14" ht="11.25" x14ac:dyDescent="0.25">
      <c r="A7" s="947"/>
      <c r="B7" s="976"/>
      <c r="C7" s="963"/>
      <c r="D7" s="947"/>
      <c r="E7" s="947"/>
      <c r="F7" s="19" t="s">
        <v>3059</v>
      </c>
      <c r="G7" s="95">
        <f>30-30+30</f>
        <v>30</v>
      </c>
      <c r="H7" s="947"/>
      <c r="I7" s="22" t="s">
        <v>188</v>
      </c>
      <c r="J7" s="62" t="s">
        <v>190</v>
      </c>
      <c r="K7" s="1163"/>
      <c r="L7" s="944"/>
      <c r="M7" s="944"/>
    </row>
    <row r="8" spans="1:14" ht="11.25" x14ac:dyDescent="0.25">
      <c r="A8" s="947"/>
      <c r="B8" s="976"/>
      <c r="C8" s="963"/>
      <c r="D8" s="947"/>
      <c r="E8" s="947"/>
      <c r="F8" s="19" t="s">
        <v>175</v>
      </c>
      <c r="G8" s="95">
        <f>44-33+33</f>
        <v>44</v>
      </c>
      <c r="H8" s="947"/>
      <c r="I8" s="22" t="s">
        <v>188</v>
      </c>
      <c r="J8" s="62" t="s">
        <v>191</v>
      </c>
      <c r="K8" s="1163"/>
      <c r="L8" s="944"/>
      <c r="M8" s="944"/>
    </row>
    <row r="9" spans="1:14" ht="11.25" x14ac:dyDescent="0.25">
      <c r="A9" s="947"/>
      <c r="B9" s="976"/>
      <c r="C9" s="963"/>
      <c r="D9" s="947"/>
      <c r="E9" s="947"/>
      <c r="F9" s="19" t="s">
        <v>176</v>
      </c>
      <c r="G9" s="95">
        <f>16-4+4</f>
        <v>16</v>
      </c>
      <c r="H9" s="947"/>
      <c r="I9" s="22" t="s">
        <v>188</v>
      </c>
      <c r="J9" s="62" t="s">
        <v>190</v>
      </c>
      <c r="K9" s="1163"/>
      <c r="L9" s="944"/>
      <c r="M9" s="944"/>
    </row>
    <row r="10" spans="1:14" ht="11.25" x14ac:dyDescent="0.25">
      <c r="A10" s="947"/>
      <c r="B10" s="976"/>
      <c r="C10" s="963"/>
      <c r="D10" s="947"/>
      <c r="E10" s="947"/>
      <c r="F10" s="19" t="s">
        <v>177</v>
      </c>
      <c r="G10" s="95">
        <f>100-92+92</f>
        <v>100</v>
      </c>
      <c r="H10" s="947"/>
      <c r="I10" s="22" t="s">
        <v>188</v>
      </c>
      <c r="J10" s="62" t="s">
        <v>192</v>
      </c>
      <c r="K10" s="1163"/>
      <c r="L10" s="944"/>
      <c r="M10" s="944"/>
    </row>
    <row r="11" spans="1:14" ht="11.25" x14ac:dyDescent="0.25">
      <c r="A11" s="947"/>
      <c r="B11" s="976"/>
      <c r="C11" s="963"/>
      <c r="D11" s="947"/>
      <c r="E11" s="947"/>
      <c r="F11" s="19" t="s">
        <v>3060</v>
      </c>
      <c r="G11" s="95">
        <f>120+30-30</f>
        <v>120</v>
      </c>
      <c r="H11" s="947"/>
      <c r="I11" s="22" t="s">
        <v>188</v>
      </c>
      <c r="J11" s="62">
        <v>766235</v>
      </c>
      <c r="K11" s="1163"/>
      <c r="L11" s="944"/>
      <c r="M11" s="944"/>
    </row>
    <row r="12" spans="1:14" ht="11.25" x14ac:dyDescent="0.25">
      <c r="A12" s="947"/>
      <c r="B12" s="976"/>
      <c r="C12" s="963"/>
      <c r="D12" s="947"/>
      <c r="E12" s="947"/>
      <c r="F12" s="19" t="s">
        <v>178</v>
      </c>
      <c r="G12" s="95">
        <f>2-2+2</f>
        <v>2</v>
      </c>
      <c r="H12" s="947"/>
      <c r="I12" s="22" t="s">
        <v>188</v>
      </c>
      <c r="J12" s="62">
        <v>766235</v>
      </c>
      <c r="K12" s="1163"/>
      <c r="L12" s="944"/>
      <c r="M12" s="944"/>
    </row>
    <row r="13" spans="1:14" ht="11.25" x14ac:dyDescent="0.25">
      <c r="A13" s="947"/>
      <c r="B13" s="976"/>
      <c r="C13" s="963"/>
      <c r="D13" s="947"/>
      <c r="E13" s="947"/>
      <c r="F13" s="19" t="s">
        <v>179</v>
      </c>
      <c r="G13" s="95">
        <f>12-12+12</f>
        <v>12</v>
      </c>
      <c r="H13" s="947"/>
      <c r="I13" s="22" t="s">
        <v>188</v>
      </c>
      <c r="J13" s="62">
        <v>766320</v>
      </c>
      <c r="K13" s="1163"/>
      <c r="L13" s="944"/>
      <c r="M13" s="944"/>
    </row>
    <row r="14" spans="1:14" ht="11.25" x14ac:dyDescent="0.25">
      <c r="A14" s="947"/>
      <c r="B14" s="976"/>
      <c r="C14" s="963"/>
      <c r="D14" s="947"/>
      <c r="E14" s="947"/>
      <c r="F14" s="19" t="s">
        <v>180</v>
      </c>
      <c r="G14" s="95">
        <f>340-214+214</f>
        <v>340</v>
      </c>
      <c r="H14" s="947"/>
      <c r="I14" s="22" t="s">
        <v>188</v>
      </c>
      <c r="J14" s="62" t="s">
        <v>193</v>
      </c>
      <c r="K14" s="1163"/>
      <c r="L14" s="944"/>
      <c r="M14" s="944"/>
    </row>
    <row r="15" spans="1:14" ht="11.25" x14ac:dyDescent="0.25">
      <c r="A15" s="947"/>
      <c r="B15" s="976"/>
      <c r="C15" s="963"/>
      <c r="D15" s="947"/>
      <c r="E15" s="947"/>
      <c r="F15" s="19" t="s">
        <v>181</v>
      </c>
      <c r="G15" s="95">
        <f>80-80+80</f>
        <v>80</v>
      </c>
      <c r="H15" s="947"/>
      <c r="I15" s="22" t="s">
        <v>188</v>
      </c>
      <c r="J15" s="62"/>
      <c r="K15" s="1163"/>
      <c r="L15" s="944"/>
      <c r="M15" s="944"/>
    </row>
    <row r="16" spans="1:14" ht="11.25" x14ac:dyDescent="0.25">
      <c r="A16" s="947"/>
      <c r="B16" s="976"/>
      <c r="C16" s="963"/>
      <c r="D16" s="947"/>
      <c r="E16" s="947"/>
      <c r="F16" s="19" t="s">
        <v>3061</v>
      </c>
      <c r="G16" s="95">
        <f>60-45+45</f>
        <v>60</v>
      </c>
      <c r="H16" s="947"/>
      <c r="I16" s="22" t="s">
        <v>188</v>
      </c>
      <c r="J16" s="62"/>
      <c r="K16" s="1163"/>
      <c r="L16" s="944"/>
      <c r="M16" s="944"/>
    </row>
    <row r="17" spans="1:13" ht="11.25" x14ac:dyDescent="0.25">
      <c r="A17" s="947"/>
      <c r="B17" s="976"/>
      <c r="C17" s="963"/>
      <c r="D17" s="947"/>
      <c r="E17" s="947"/>
      <c r="F17" s="19" t="s">
        <v>182</v>
      </c>
      <c r="G17" s="95">
        <f>1-1+1</f>
        <v>1</v>
      </c>
      <c r="H17" s="947"/>
      <c r="I17" s="22" t="s">
        <v>188</v>
      </c>
      <c r="J17" s="62"/>
      <c r="K17" s="1163"/>
      <c r="L17" s="944"/>
      <c r="M17" s="944"/>
    </row>
    <row r="18" spans="1:13" ht="11.25" x14ac:dyDescent="0.25">
      <c r="A18" s="947"/>
      <c r="B18" s="976"/>
      <c r="C18" s="963"/>
      <c r="D18" s="947"/>
      <c r="E18" s="947"/>
      <c r="F18" s="19" t="s">
        <v>183</v>
      </c>
      <c r="G18" s="95">
        <f>1-1+1</f>
        <v>1</v>
      </c>
      <c r="H18" s="947"/>
      <c r="I18" s="22" t="s">
        <v>188</v>
      </c>
      <c r="J18" s="62"/>
      <c r="K18" s="1163"/>
      <c r="L18" s="944"/>
      <c r="M18" s="944"/>
    </row>
    <row r="19" spans="1:13" ht="11.25" x14ac:dyDescent="0.25">
      <c r="A19" s="947"/>
      <c r="B19" s="976"/>
      <c r="C19" s="963"/>
      <c r="D19" s="947"/>
      <c r="E19" s="947"/>
      <c r="F19" s="19" t="s">
        <v>3115</v>
      </c>
      <c r="G19" s="95">
        <f>1-1+1</f>
        <v>1</v>
      </c>
      <c r="H19" s="947"/>
      <c r="I19" s="22" t="s">
        <v>188</v>
      </c>
      <c r="J19" s="62"/>
      <c r="K19" s="1163"/>
      <c r="L19" s="944"/>
      <c r="M19" s="944"/>
    </row>
    <row r="20" spans="1:13" ht="11.25" x14ac:dyDescent="0.25">
      <c r="A20" s="947"/>
      <c r="B20" s="976"/>
      <c r="C20" s="963"/>
      <c r="D20" s="947"/>
      <c r="E20" s="947"/>
      <c r="F20" s="19" t="s">
        <v>184</v>
      </c>
      <c r="G20" s="95">
        <f>1-1+1</f>
        <v>1</v>
      </c>
      <c r="H20" s="947"/>
      <c r="I20" s="22"/>
      <c r="J20" s="62"/>
      <c r="K20" s="1163"/>
      <c r="L20" s="944"/>
      <c r="M20" s="944"/>
    </row>
    <row r="21" spans="1:13" ht="11.25" x14ac:dyDescent="0.25">
      <c r="A21" s="947"/>
      <c r="B21" s="976"/>
      <c r="C21" s="963"/>
      <c r="D21" s="947"/>
      <c r="E21" s="947"/>
      <c r="F21" s="19" t="s">
        <v>185</v>
      </c>
      <c r="G21" s="95">
        <f>1-1+1</f>
        <v>1</v>
      </c>
      <c r="H21" s="947"/>
      <c r="I21" s="22"/>
      <c r="J21" s="62"/>
      <c r="K21" s="1163"/>
      <c r="L21" s="944"/>
      <c r="M21" s="944"/>
    </row>
    <row r="22" spans="1:13" ht="11.25" x14ac:dyDescent="0.25">
      <c r="A22" s="947"/>
      <c r="B22" s="976"/>
      <c r="C22" s="963"/>
      <c r="D22" s="947"/>
      <c r="E22" s="947"/>
      <c r="F22" s="19" t="s">
        <v>186</v>
      </c>
      <c r="G22" s="95">
        <v>21</v>
      </c>
      <c r="H22" s="947"/>
      <c r="I22" s="22"/>
      <c r="J22" s="62"/>
      <c r="K22" s="1163"/>
      <c r="L22" s="944"/>
      <c r="M22" s="944"/>
    </row>
    <row r="23" spans="1:13" ht="11.25" x14ac:dyDescent="0.25">
      <c r="A23" s="947"/>
      <c r="B23" s="976"/>
      <c r="C23" s="963"/>
      <c r="D23" s="947"/>
      <c r="E23" s="947"/>
      <c r="F23" s="19" t="s">
        <v>3209</v>
      </c>
      <c r="G23" s="95">
        <f>1-1+1</f>
        <v>1</v>
      </c>
      <c r="H23" s="947"/>
      <c r="I23" s="22"/>
      <c r="J23" s="62"/>
      <c r="K23" s="1163"/>
      <c r="L23" s="944"/>
      <c r="M23" s="944"/>
    </row>
    <row r="24" spans="1:13" ht="11.25" x14ac:dyDescent="0.25">
      <c r="A24" s="947"/>
      <c r="B24" s="976"/>
      <c r="C24" s="963"/>
      <c r="D24" s="947"/>
      <c r="E24" s="947"/>
      <c r="F24" s="19" t="s">
        <v>187</v>
      </c>
      <c r="G24" s="95">
        <f>2-2+2</f>
        <v>2</v>
      </c>
      <c r="H24" s="947"/>
      <c r="I24" s="22"/>
      <c r="J24" s="62"/>
      <c r="K24" s="1163"/>
      <c r="L24" s="944"/>
      <c r="M24" s="944"/>
    </row>
    <row r="25" spans="1:13" ht="11.25" x14ac:dyDescent="0.25">
      <c r="A25" s="947"/>
      <c r="B25" s="976"/>
      <c r="C25" s="963"/>
      <c r="D25" s="947"/>
      <c r="E25" s="947"/>
      <c r="F25" s="19" t="s">
        <v>3063</v>
      </c>
      <c r="G25" s="95">
        <f>2-2+2</f>
        <v>2</v>
      </c>
      <c r="H25" s="947"/>
      <c r="I25" s="22"/>
      <c r="J25" s="62"/>
      <c r="K25" s="1163"/>
      <c r="L25" s="944"/>
      <c r="M25" s="944"/>
    </row>
    <row r="26" spans="1:13" ht="11.25" x14ac:dyDescent="0.25">
      <c r="A26" s="947"/>
      <c r="B26" s="976"/>
      <c r="C26" s="963"/>
      <c r="D26" s="947"/>
      <c r="E26" s="947"/>
      <c r="F26" s="19" t="s">
        <v>3064</v>
      </c>
      <c r="G26" s="95">
        <f>1-1+1</f>
        <v>1</v>
      </c>
      <c r="H26" s="947"/>
      <c r="I26" s="22"/>
      <c r="J26" s="62"/>
      <c r="K26" s="1163"/>
      <c r="L26" s="944"/>
      <c r="M26" s="944"/>
    </row>
    <row r="27" spans="1:13" ht="11.25" x14ac:dyDescent="0.25">
      <c r="A27" s="947"/>
      <c r="B27" s="976"/>
      <c r="C27" s="963"/>
      <c r="D27" s="947"/>
      <c r="E27" s="947"/>
      <c r="F27" s="19" t="s">
        <v>3065</v>
      </c>
      <c r="G27" s="95">
        <f>1-1+1</f>
        <v>1</v>
      </c>
      <c r="H27" s="947"/>
      <c r="I27" s="22"/>
      <c r="J27" s="62"/>
      <c r="K27" s="1163"/>
      <c r="L27" s="944"/>
      <c r="M27" s="944"/>
    </row>
    <row r="28" spans="1:13" ht="11.25" x14ac:dyDescent="0.25">
      <c r="A28" s="938"/>
      <c r="B28" s="940"/>
      <c r="C28" s="1060"/>
      <c r="D28" s="938"/>
      <c r="E28" s="938"/>
      <c r="F28" s="19" t="s">
        <v>3066</v>
      </c>
      <c r="G28" s="95">
        <f>1-1+1</f>
        <v>1</v>
      </c>
      <c r="H28" s="938"/>
      <c r="I28" s="22"/>
      <c r="J28" s="62"/>
      <c r="K28" s="1172"/>
      <c r="L28" s="942"/>
      <c r="M28" s="942"/>
    </row>
    <row r="29" spans="1:13" ht="11.25" customHeight="1" x14ac:dyDescent="0.25">
      <c r="A29" s="937" t="s">
        <v>5870</v>
      </c>
      <c r="B29" s="939" t="s">
        <v>170</v>
      </c>
      <c r="C29" s="962" t="s">
        <v>904</v>
      </c>
      <c r="D29" s="937" t="s">
        <v>7162</v>
      </c>
      <c r="E29" s="937" t="s">
        <v>904</v>
      </c>
      <c r="F29" s="68" t="s">
        <v>3067</v>
      </c>
      <c r="G29" s="96">
        <v>2</v>
      </c>
      <c r="H29" s="937" t="s">
        <v>6682</v>
      </c>
      <c r="I29" s="37" t="s">
        <v>3068</v>
      </c>
      <c r="J29" s="64" t="s">
        <v>3069</v>
      </c>
      <c r="K29" s="1160">
        <v>2</v>
      </c>
      <c r="L29" s="941"/>
      <c r="M29" s="941"/>
    </row>
    <row r="30" spans="1:13" ht="11.25" x14ac:dyDescent="0.25">
      <c r="A30" s="947"/>
      <c r="B30" s="976"/>
      <c r="C30" s="963"/>
      <c r="D30" s="947"/>
      <c r="E30" s="947"/>
      <c r="F30" s="19" t="s">
        <v>171</v>
      </c>
      <c r="G30" s="96">
        <v>4</v>
      </c>
      <c r="H30" s="947"/>
      <c r="I30" s="37" t="s">
        <v>196</v>
      </c>
      <c r="J30" s="64" t="s">
        <v>3070</v>
      </c>
      <c r="K30" s="1161"/>
      <c r="L30" s="944"/>
      <c r="M30" s="944"/>
    </row>
    <row r="31" spans="1:13" ht="11.25" x14ac:dyDescent="0.25">
      <c r="A31" s="947"/>
      <c r="B31" s="976"/>
      <c r="C31" s="963"/>
      <c r="D31" s="947"/>
      <c r="E31" s="947"/>
      <c r="F31" s="41" t="s">
        <v>288</v>
      </c>
      <c r="G31" s="96">
        <v>16</v>
      </c>
      <c r="H31" s="947"/>
      <c r="I31" s="37" t="s">
        <v>196</v>
      </c>
      <c r="J31" s="64" t="s">
        <v>3210</v>
      </c>
      <c r="K31" s="1161"/>
      <c r="L31" s="944"/>
      <c r="M31" s="944"/>
    </row>
    <row r="32" spans="1:13" ht="11.25" x14ac:dyDescent="0.25">
      <c r="A32" s="947"/>
      <c r="B32" s="976"/>
      <c r="C32" s="963"/>
      <c r="D32" s="947"/>
      <c r="E32" s="947"/>
      <c r="F32" s="41" t="s">
        <v>289</v>
      </c>
      <c r="G32" s="96">
        <v>8</v>
      </c>
      <c r="H32" s="947"/>
      <c r="I32" s="37" t="s">
        <v>196</v>
      </c>
      <c r="J32" s="64">
        <v>772421</v>
      </c>
      <c r="K32" s="1161"/>
      <c r="L32" s="944"/>
      <c r="M32" s="944"/>
    </row>
    <row r="33" spans="1:13" ht="11.25" x14ac:dyDescent="0.25">
      <c r="A33" s="947"/>
      <c r="B33" s="976"/>
      <c r="C33" s="963"/>
      <c r="D33" s="947"/>
      <c r="E33" s="947"/>
      <c r="F33" s="41" t="s">
        <v>3072</v>
      </c>
      <c r="G33" s="96">
        <v>1</v>
      </c>
      <c r="H33" s="947"/>
      <c r="I33" s="37" t="s">
        <v>196</v>
      </c>
      <c r="J33" s="64">
        <v>80156</v>
      </c>
      <c r="K33" s="1161"/>
      <c r="L33" s="944"/>
      <c r="M33" s="944"/>
    </row>
    <row r="34" spans="1:13" ht="11.25" x14ac:dyDescent="0.25">
      <c r="A34" s="947"/>
      <c r="B34" s="976"/>
      <c r="C34" s="963"/>
      <c r="D34" s="947"/>
      <c r="E34" s="947"/>
      <c r="F34" s="41" t="s">
        <v>3073</v>
      </c>
      <c r="G34" s="96">
        <v>4</v>
      </c>
      <c r="H34" s="947"/>
      <c r="I34" s="37" t="s">
        <v>3074</v>
      </c>
      <c r="J34" s="64" t="s">
        <v>3075</v>
      </c>
      <c r="K34" s="1161"/>
      <c r="L34" s="944"/>
      <c r="M34" s="944"/>
    </row>
    <row r="35" spans="1:13" ht="11.25" x14ac:dyDescent="0.25">
      <c r="A35" s="947"/>
      <c r="B35" s="976"/>
      <c r="C35" s="963"/>
      <c r="D35" s="947"/>
      <c r="E35" s="947"/>
      <c r="F35" s="41" t="s">
        <v>3076</v>
      </c>
      <c r="G35" s="96">
        <v>123</v>
      </c>
      <c r="H35" s="947"/>
      <c r="I35" s="37" t="s">
        <v>196</v>
      </c>
      <c r="J35" s="64" t="s">
        <v>3077</v>
      </c>
      <c r="K35" s="1161"/>
      <c r="L35" s="944"/>
      <c r="M35" s="944"/>
    </row>
    <row r="36" spans="1:13" ht="11.25" x14ac:dyDescent="0.25">
      <c r="A36" s="947"/>
      <c r="B36" s="976"/>
      <c r="C36" s="963"/>
      <c r="D36" s="947"/>
      <c r="E36" s="947"/>
      <c r="F36" s="41" t="s">
        <v>3211</v>
      </c>
      <c r="G36" s="96">
        <v>1</v>
      </c>
      <c r="H36" s="947"/>
      <c r="I36" s="37" t="s">
        <v>196</v>
      </c>
      <c r="J36" s="64" t="s">
        <v>3212</v>
      </c>
      <c r="K36" s="1161"/>
      <c r="L36" s="944"/>
      <c r="M36" s="944"/>
    </row>
    <row r="37" spans="1:13" ht="11.25" x14ac:dyDescent="0.25">
      <c r="A37" s="947"/>
      <c r="B37" s="976"/>
      <c r="C37" s="963"/>
      <c r="D37" s="947"/>
      <c r="E37" s="947"/>
      <c r="F37" s="41" t="s">
        <v>3080</v>
      </c>
      <c r="G37" s="96">
        <v>36</v>
      </c>
      <c r="H37" s="947"/>
      <c r="I37" s="37" t="s">
        <v>196</v>
      </c>
      <c r="J37" s="64" t="s">
        <v>3213</v>
      </c>
      <c r="K37" s="1161"/>
      <c r="L37" s="944"/>
      <c r="M37" s="944"/>
    </row>
    <row r="38" spans="1:13" ht="11.25" x14ac:dyDescent="0.25">
      <c r="A38" s="947"/>
      <c r="B38" s="976"/>
      <c r="C38" s="963"/>
      <c r="D38" s="947"/>
      <c r="E38" s="947"/>
      <c r="F38" s="41" t="s">
        <v>3214</v>
      </c>
      <c r="G38" s="96">
        <v>2</v>
      </c>
      <c r="H38" s="947"/>
      <c r="I38" s="37" t="s">
        <v>3083</v>
      </c>
      <c r="J38" s="64" t="s">
        <v>3215</v>
      </c>
      <c r="K38" s="1161"/>
      <c r="L38" s="944"/>
      <c r="M38" s="944"/>
    </row>
    <row r="39" spans="1:13" ht="11.25" x14ac:dyDescent="0.25">
      <c r="A39" s="947"/>
      <c r="B39" s="976"/>
      <c r="C39" s="963"/>
      <c r="D39" s="947"/>
      <c r="E39" s="947"/>
      <c r="F39" s="41" t="s">
        <v>3082</v>
      </c>
      <c r="G39" s="96">
        <v>9</v>
      </c>
      <c r="H39" s="947"/>
      <c r="I39" s="37" t="s">
        <v>3083</v>
      </c>
      <c r="J39" s="64" t="s">
        <v>3084</v>
      </c>
      <c r="K39" s="1161"/>
      <c r="L39" s="944"/>
      <c r="M39" s="944"/>
    </row>
    <row r="40" spans="1:13" ht="11.25" x14ac:dyDescent="0.25">
      <c r="A40" s="947"/>
      <c r="B40" s="976"/>
      <c r="C40" s="963"/>
      <c r="D40" s="947"/>
      <c r="E40" s="947"/>
      <c r="F40" s="41" t="s">
        <v>3085</v>
      </c>
      <c r="G40" s="96">
        <v>11</v>
      </c>
      <c r="H40" s="947"/>
      <c r="I40" s="37" t="s">
        <v>196</v>
      </c>
      <c r="J40" s="64">
        <v>80166</v>
      </c>
      <c r="K40" s="1161"/>
      <c r="L40" s="944"/>
      <c r="M40" s="944"/>
    </row>
    <row r="41" spans="1:13" ht="11.25" x14ac:dyDescent="0.25">
      <c r="A41" s="947"/>
      <c r="B41" s="976"/>
      <c r="C41" s="963"/>
      <c r="D41" s="947"/>
      <c r="E41" s="947"/>
      <c r="F41" s="41" t="s">
        <v>3216</v>
      </c>
      <c r="G41" s="96">
        <v>4</v>
      </c>
      <c r="H41" s="947"/>
      <c r="I41" s="37" t="s">
        <v>3217</v>
      </c>
      <c r="J41" s="64" t="s">
        <v>3218</v>
      </c>
      <c r="K41" s="1161"/>
      <c r="L41" s="944"/>
      <c r="M41" s="944"/>
    </row>
    <row r="42" spans="1:13" ht="11.25" x14ac:dyDescent="0.25">
      <c r="A42" s="947"/>
      <c r="B42" s="976"/>
      <c r="C42" s="963"/>
      <c r="D42" s="947"/>
      <c r="E42" s="947"/>
      <c r="F42" s="41" t="s">
        <v>3219</v>
      </c>
      <c r="G42" s="96">
        <v>1</v>
      </c>
      <c r="H42" s="947"/>
      <c r="I42" s="37" t="s">
        <v>3220</v>
      </c>
      <c r="J42" s="64" t="s">
        <v>3221</v>
      </c>
      <c r="K42" s="1161"/>
      <c r="L42" s="944"/>
      <c r="M42" s="944"/>
    </row>
    <row r="43" spans="1:13" ht="11.25" x14ac:dyDescent="0.25">
      <c r="A43" s="947"/>
      <c r="B43" s="976"/>
      <c r="C43" s="963"/>
      <c r="D43" s="947"/>
      <c r="E43" s="947"/>
      <c r="F43" s="41" t="s">
        <v>3222</v>
      </c>
      <c r="G43" s="96">
        <v>5</v>
      </c>
      <c r="H43" s="947"/>
      <c r="I43" s="37" t="s">
        <v>3217</v>
      </c>
      <c r="J43" s="64">
        <v>761512</v>
      </c>
      <c r="K43" s="1161"/>
      <c r="L43" s="944"/>
      <c r="M43" s="944"/>
    </row>
    <row r="44" spans="1:13" ht="11.25" x14ac:dyDescent="0.25">
      <c r="A44" s="938"/>
      <c r="B44" s="940"/>
      <c r="C44" s="1060"/>
      <c r="D44" s="938"/>
      <c r="E44" s="938"/>
      <c r="F44" s="41" t="s">
        <v>3086</v>
      </c>
      <c r="G44" s="96">
        <v>7</v>
      </c>
      <c r="H44" s="938"/>
      <c r="I44" s="37" t="s">
        <v>3087</v>
      </c>
      <c r="J44" s="64" t="s">
        <v>3223</v>
      </c>
      <c r="K44" s="1168"/>
      <c r="L44" s="942"/>
      <c r="M44" s="942"/>
    </row>
    <row r="45" spans="1:13" ht="11.25" x14ac:dyDescent="0.25">
      <c r="A45" s="937" t="s">
        <v>5871</v>
      </c>
      <c r="B45" s="939" t="s">
        <v>170</v>
      </c>
      <c r="C45" s="962" t="s">
        <v>904</v>
      </c>
      <c r="D45" s="937" t="s">
        <v>7162</v>
      </c>
      <c r="E45" s="937" t="s">
        <v>904</v>
      </c>
      <c r="F45" s="41" t="s">
        <v>3224</v>
      </c>
      <c r="G45" s="96">
        <v>1</v>
      </c>
      <c r="H45" s="937" t="s">
        <v>6682</v>
      </c>
      <c r="I45" s="37" t="s">
        <v>3068</v>
      </c>
      <c r="J45" s="64" t="s">
        <v>3069</v>
      </c>
      <c r="K45" s="1160">
        <v>2</v>
      </c>
      <c r="L45" s="941"/>
      <c r="M45" s="941"/>
    </row>
    <row r="46" spans="1:13" ht="11.25" x14ac:dyDescent="0.25">
      <c r="A46" s="947"/>
      <c r="B46" s="976"/>
      <c r="C46" s="963"/>
      <c r="D46" s="947"/>
      <c r="E46" s="947"/>
      <c r="F46" s="41" t="s">
        <v>3089</v>
      </c>
      <c r="G46" s="96">
        <v>3</v>
      </c>
      <c r="H46" s="947"/>
      <c r="I46" s="37" t="s">
        <v>196</v>
      </c>
      <c r="J46" s="64" t="s">
        <v>3090</v>
      </c>
      <c r="K46" s="1161"/>
      <c r="L46" s="944"/>
      <c r="M46" s="944"/>
    </row>
    <row r="47" spans="1:13" ht="11.25" x14ac:dyDescent="0.25">
      <c r="A47" s="947"/>
      <c r="B47" s="976"/>
      <c r="C47" s="963"/>
      <c r="D47" s="947"/>
      <c r="E47" s="947"/>
      <c r="F47" s="41" t="s">
        <v>3091</v>
      </c>
      <c r="G47" s="96">
        <v>5</v>
      </c>
      <c r="H47" s="947"/>
      <c r="I47" s="37" t="s">
        <v>196</v>
      </c>
      <c r="J47" s="64">
        <v>783256</v>
      </c>
      <c r="K47" s="1161"/>
      <c r="L47" s="944"/>
      <c r="M47" s="944"/>
    </row>
    <row r="48" spans="1:13" ht="11.25" x14ac:dyDescent="0.25">
      <c r="A48" s="947"/>
      <c r="B48" s="976"/>
      <c r="C48" s="963"/>
      <c r="D48" s="947"/>
      <c r="E48" s="947"/>
      <c r="F48" s="41" t="s">
        <v>3092</v>
      </c>
      <c r="G48" s="96">
        <v>7</v>
      </c>
      <c r="H48" s="947"/>
      <c r="I48" s="37" t="s">
        <v>196</v>
      </c>
      <c r="J48" s="64" t="s">
        <v>3093</v>
      </c>
      <c r="K48" s="1161"/>
      <c r="L48" s="944"/>
      <c r="M48" s="944"/>
    </row>
    <row r="49" spans="1:13" ht="11.25" x14ac:dyDescent="0.25">
      <c r="A49" s="947"/>
      <c r="B49" s="976"/>
      <c r="C49" s="963"/>
      <c r="D49" s="947"/>
      <c r="E49" s="947"/>
      <c r="F49" s="41" t="s">
        <v>3092</v>
      </c>
      <c r="G49" s="96">
        <v>1</v>
      </c>
      <c r="H49" s="947"/>
      <c r="I49" s="37" t="s">
        <v>196</v>
      </c>
      <c r="J49" s="64" t="s">
        <v>3094</v>
      </c>
      <c r="K49" s="1161"/>
      <c r="L49" s="944"/>
      <c r="M49" s="944"/>
    </row>
    <row r="50" spans="1:13" ht="11.25" x14ac:dyDescent="0.25">
      <c r="A50" s="947"/>
      <c r="B50" s="976"/>
      <c r="C50" s="963"/>
      <c r="D50" s="947"/>
      <c r="E50" s="947"/>
      <c r="F50" s="41" t="s">
        <v>3097</v>
      </c>
      <c r="G50" s="96">
        <v>3</v>
      </c>
      <c r="H50" s="947"/>
      <c r="I50" s="37" t="s">
        <v>196</v>
      </c>
      <c r="J50" s="64" t="s">
        <v>3098</v>
      </c>
      <c r="K50" s="1161"/>
      <c r="L50" s="944"/>
      <c r="M50" s="944"/>
    </row>
    <row r="51" spans="1:13" ht="11.25" x14ac:dyDescent="0.25">
      <c r="A51" s="947"/>
      <c r="B51" s="976"/>
      <c r="C51" s="963"/>
      <c r="D51" s="947"/>
      <c r="E51" s="947"/>
      <c r="F51" s="41" t="s">
        <v>3099</v>
      </c>
      <c r="G51" s="96">
        <v>1</v>
      </c>
      <c r="H51" s="947"/>
      <c r="I51" s="37" t="s">
        <v>196</v>
      </c>
      <c r="J51" s="64" t="s">
        <v>3100</v>
      </c>
      <c r="K51" s="1161"/>
      <c r="L51" s="944"/>
      <c r="M51" s="944"/>
    </row>
    <row r="52" spans="1:13" ht="11.25" x14ac:dyDescent="0.25">
      <c r="A52" s="947"/>
      <c r="B52" s="976"/>
      <c r="C52" s="963"/>
      <c r="D52" s="947"/>
      <c r="E52" s="947"/>
      <c r="F52" s="41" t="s">
        <v>3101</v>
      </c>
      <c r="G52" s="96">
        <v>107</v>
      </c>
      <c r="H52" s="947"/>
      <c r="I52" s="37" t="s">
        <v>196</v>
      </c>
      <c r="J52" s="64" t="s">
        <v>3102</v>
      </c>
      <c r="K52" s="1161"/>
      <c r="L52" s="944"/>
      <c r="M52" s="944"/>
    </row>
    <row r="53" spans="1:13" ht="22.5" x14ac:dyDescent="0.25">
      <c r="A53" s="947"/>
      <c r="B53" s="976"/>
      <c r="C53" s="963"/>
      <c r="D53" s="947"/>
      <c r="E53" s="947"/>
      <c r="F53" s="41" t="s">
        <v>3086</v>
      </c>
      <c r="G53" s="96">
        <v>16</v>
      </c>
      <c r="H53" s="947"/>
      <c r="I53" s="37" t="s">
        <v>3087</v>
      </c>
      <c r="J53" s="64" t="s">
        <v>3103</v>
      </c>
      <c r="K53" s="1161"/>
      <c r="L53" s="944"/>
      <c r="M53" s="944"/>
    </row>
    <row r="54" spans="1:13" ht="11.25" x14ac:dyDescent="0.25">
      <c r="A54" s="947"/>
      <c r="B54" s="976"/>
      <c r="C54" s="963"/>
      <c r="D54" s="947"/>
      <c r="E54" s="947"/>
      <c r="F54" s="41" t="s">
        <v>3105</v>
      </c>
      <c r="G54" s="96">
        <v>26</v>
      </c>
      <c r="H54" s="947"/>
      <c r="I54" s="37" t="s">
        <v>3074</v>
      </c>
      <c r="J54" s="64" t="s">
        <v>3106</v>
      </c>
      <c r="K54" s="1161"/>
      <c r="L54" s="944"/>
      <c r="M54" s="944"/>
    </row>
    <row r="55" spans="1:13" ht="11.25" x14ac:dyDescent="0.25">
      <c r="A55" s="947"/>
      <c r="B55" s="976"/>
      <c r="C55" s="963"/>
      <c r="D55" s="947"/>
      <c r="E55" s="947"/>
      <c r="F55" s="41" t="s">
        <v>3107</v>
      </c>
      <c r="G55" s="96">
        <v>6</v>
      </c>
      <c r="H55" s="947"/>
      <c r="I55" s="37" t="s">
        <v>3074</v>
      </c>
      <c r="J55" s="64" t="s">
        <v>3108</v>
      </c>
      <c r="K55" s="1161"/>
      <c r="L55" s="944"/>
      <c r="M55" s="944"/>
    </row>
    <row r="56" spans="1:13" s="8" customFormat="1" ht="11.25" x14ac:dyDescent="0.25">
      <c r="A56" s="245" t="s">
        <v>5232</v>
      </c>
      <c r="B56" s="248" t="s">
        <v>6796</v>
      </c>
      <c r="C56" s="249" t="s">
        <v>904</v>
      </c>
      <c r="D56" s="245" t="s">
        <v>7164</v>
      </c>
      <c r="E56" s="245" t="s">
        <v>904</v>
      </c>
      <c r="F56" s="19" t="s">
        <v>7163</v>
      </c>
      <c r="G56" s="95">
        <f t="shared" ref="G56:G61" si="0">1-1+1</f>
        <v>1</v>
      </c>
      <c r="H56" s="363" t="s">
        <v>6682</v>
      </c>
      <c r="I56" s="20" t="s">
        <v>196</v>
      </c>
      <c r="J56" s="62" t="s">
        <v>197</v>
      </c>
      <c r="K56" s="253">
        <v>1</v>
      </c>
      <c r="L56" s="861"/>
      <c r="M56" s="861"/>
    </row>
    <row r="57" spans="1:13" s="8" customFormat="1" ht="11.25" x14ac:dyDescent="0.25">
      <c r="A57" s="937" t="s">
        <v>5233</v>
      </c>
      <c r="B57" s="939" t="s">
        <v>6793</v>
      </c>
      <c r="C57" s="962" t="s">
        <v>904</v>
      </c>
      <c r="D57" s="937" t="s">
        <v>6792</v>
      </c>
      <c r="E57" s="937" t="s">
        <v>904</v>
      </c>
      <c r="F57" s="19" t="s">
        <v>209</v>
      </c>
      <c r="G57" s="95">
        <f t="shared" si="0"/>
        <v>1</v>
      </c>
      <c r="H57" s="937" t="s">
        <v>6682</v>
      </c>
      <c r="I57" s="20" t="s">
        <v>210</v>
      </c>
      <c r="J57" s="62" t="s">
        <v>211</v>
      </c>
      <c r="K57" s="1162">
        <v>1</v>
      </c>
      <c r="L57" s="941"/>
      <c r="M57" s="941"/>
    </row>
    <row r="58" spans="1:13" s="8" customFormat="1" ht="11.25" x14ac:dyDescent="0.25">
      <c r="A58" s="947"/>
      <c r="B58" s="976"/>
      <c r="C58" s="963"/>
      <c r="D58" s="947"/>
      <c r="E58" s="947"/>
      <c r="F58" s="19" t="s">
        <v>3234</v>
      </c>
      <c r="G58" s="95">
        <f t="shared" si="0"/>
        <v>1</v>
      </c>
      <c r="H58" s="947"/>
      <c r="I58" s="20" t="s">
        <v>210</v>
      </c>
      <c r="J58" s="62" t="s">
        <v>212</v>
      </c>
      <c r="K58" s="1163"/>
      <c r="L58" s="944"/>
      <c r="M58" s="944"/>
    </row>
    <row r="59" spans="1:13" s="8" customFormat="1" ht="11.25" x14ac:dyDescent="0.25">
      <c r="A59" s="947"/>
      <c r="B59" s="976"/>
      <c r="C59" s="963"/>
      <c r="D59" s="947"/>
      <c r="E59" s="947"/>
      <c r="F59" s="19" t="s">
        <v>3235</v>
      </c>
      <c r="G59" s="95">
        <f t="shared" si="0"/>
        <v>1</v>
      </c>
      <c r="H59" s="947"/>
      <c r="I59" s="20" t="s">
        <v>210</v>
      </c>
      <c r="J59" s="62"/>
      <c r="K59" s="1163"/>
      <c r="L59" s="944"/>
      <c r="M59" s="944"/>
    </row>
    <row r="60" spans="1:13" s="8" customFormat="1" ht="11.25" x14ac:dyDescent="0.25">
      <c r="A60" s="947"/>
      <c r="B60" s="976"/>
      <c r="C60" s="963"/>
      <c r="D60" s="947"/>
      <c r="E60" s="947"/>
      <c r="F60" s="19" t="s">
        <v>213</v>
      </c>
      <c r="G60" s="95">
        <f t="shared" si="0"/>
        <v>1</v>
      </c>
      <c r="H60" s="947"/>
      <c r="I60" s="20" t="s">
        <v>210</v>
      </c>
      <c r="J60" s="62"/>
      <c r="K60" s="1163"/>
      <c r="L60" s="944"/>
      <c r="M60" s="944"/>
    </row>
    <row r="61" spans="1:13" s="8" customFormat="1" ht="11.25" x14ac:dyDescent="0.25">
      <c r="A61" s="947"/>
      <c r="B61" s="976"/>
      <c r="C61" s="963"/>
      <c r="D61" s="947"/>
      <c r="E61" s="947"/>
      <c r="F61" s="19" t="s">
        <v>198</v>
      </c>
      <c r="G61" s="95">
        <f t="shared" si="0"/>
        <v>1</v>
      </c>
      <c r="H61" s="947"/>
      <c r="I61" s="20" t="s">
        <v>210</v>
      </c>
      <c r="J61" s="62"/>
      <c r="K61" s="1163"/>
      <c r="L61" s="944"/>
      <c r="M61" s="944"/>
    </row>
    <row r="62" spans="1:13" s="8" customFormat="1" ht="11.25" x14ac:dyDescent="0.25">
      <c r="A62" s="947"/>
      <c r="B62" s="976"/>
      <c r="C62" s="963"/>
      <c r="D62" s="947"/>
      <c r="E62" s="947"/>
      <c r="F62" s="19" t="s">
        <v>214</v>
      </c>
      <c r="G62" s="95">
        <f>30+2-2</f>
        <v>30</v>
      </c>
      <c r="H62" s="947"/>
      <c r="I62" s="20" t="s">
        <v>210</v>
      </c>
      <c r="J62" s="62" t="s">
        <v>215</v>
      </c>
      <c r="K62" s="1163"/>
      <c r="L62" s="944"/>
      <c r="M62" s="944"/>
    </row>
    <row r="63" spans="1:13" s="8" customFormat="1" ht="11.25" x14ac:dyDescent="0.25">
      <c r="A63" s="947"/>
      <c r="B63" s="976"/>
      <c r="C63" s="963"/>
      <c r="D63" s="947"/>
      <c r="E63" s="947"/>
      <c r="F63" s="19" t="s">
        <v>216</v>
      </c>
      <c r="G63" s="95">
        <f>30-30+30</f>
        <v>30</v>
      </c>
      <c r="H63" s="947"/>
      <c r="I63" s="20" t="s">
        <v>210</v>
      </c>
      <c r="J63" s="62" t="s">
        <v>215</v>
      </c>
      <c r="K63" s="1163"/>
      <c r="L63" s="944"/>
      <c r="M63" s="944"/>
    </row>
    <row r="64" spans="1:13" s="8" customFormat="1" ht="11.25" x14ac:dyDescent="0.25">
      <c r="A64" s="947"/>
      <c r="B64" s="976"/>
      <c r="C64" s="963"/>
      <c r="D64" s="947"/>
      <c r="E64" s="947"/>
      <c r="F64" s="19" t="s">
        <v>217</v>
      </c>
      <c r="G64" s="95">
        <f>32</f>
        <v>32</v>
      </c>
      <c r="H64" s="947"/>
      <c r="I64" s="20" t="s">
        <v>210</v>
      </c>
      <c r="J64" s="62"/>
      <c r="K64" s="1163"/>
      <c r="L64" s="944"/>
      <c r="M64" s="944"/>
    </row>
    <row r="65" spans="1:13" s="8" customFormat="1" ht="11.25" x14ac:dyDescent="0.25">
      <c r="A65" s="947"/>
      <c r="B65" s="976"/>
      <c r="C65" s="963"/>
      <c r="D65" s="947"/>
      <c r="E65" s="947"/>
      <c r="F65" s="19" t="s">
        <v>218</v>
      </c>
      <c r="G65" s="95">
        <f>5-5+5</f>
        <v>5</v>
      </c>
      <c r="H65" s="947"/>
      <c r="I65" s="20" t="s">
        <v>210</v>
      </c>
      <c r="J65" s="62"/>
      <c r="K65" s="1163"/>
      <c r="L65" s="944"/>
      <c r="M65" s="944"/>
    </row>
    <row r="66" spans="1:13" s="8" customFormat="1" ht="11.25" x14ac:dyDescent="0.25">
      <c r="A66" s="947"/>
      <c r="B66" s="976"/>
      <c r="C66" s="963"/>
      <c r="D66" s="947"/>
      <c r="E66" s="947"/>
      <c r="F66" s="19" t="s">
        <v>219</v>
      </c>
      <c r="G66" s="95">
        <f>100-100+100</f>
        <v>100</v>
      </c>
      <c r="H66" s="947"/>
      <c r="I66" s="20" t="s">
        <v>210</v>
      </c>
      <c r="J66" s="62"/>
      <c r="K66" s="1163"/>
      <c r="L66" s="944"/>
      <c r="M66" s="944"/>
    </row>
    <row r="67" spans="1:13" s="8" customFormat="1" ht="11.25" x14ac:dyDescent="0.25">
      <c r="A67" s="947"/>
      <c r="B67" s="976"/>
      <c r="C67" s="963"/>
      <c r="D67" s="947"/>
      <c r="E67" s="947"/>
      <c r="F67" s="19" t="s">
        <v>220</v>
      </c>
      <c r="G67" s="95">
        <f>70-70+70</f>
        <v>70</v>
      </c>
      <c r="H67" s="947"/>
      <c r="I67" s="20" t="s">
        <v>210</v>
      </c>
      <c r="J67" s="62"/>
      <c r="K67" s="1163"/>
      <c r="L67" s="944"/>
      <c r="M67" s="944"/>
    </row>
    <row r="68" spans="1:13" s="8" customFormat="1" ht="11.25" x14ac:dyDescent="0.25">
      <c r="A68" s="947"/>
      <c r="B68" s="976"/>
      <c r="C68" s="963"/>
      <c r="D68" s="947"/>
      <c r="E68" s="947"/>
      <c r="F68" s="19" t="s">
        <v>221</v>
      </c>
      <c r="G68" s="95">
        <f>1-1+1</f>
        <v>1</v>
      </c>
      <c r="H68" s="947"/>
      <c r="I68" s="20" t="s">
        <v>210</v>
      </c>
      <c r="J68" s="62" t="s">
        <v>222</v>
      </c>
      <c r="K68" s="1163"/>
      <c r="L68" s="944"/>
      <c r="M68" s="944"/>
    </row>
    <row r="69" spans="1:13" s="8" customFormat="1" ht="11.25" x14ac:dyDescent="0.25">
      <c r="A69" s="947"/>
      <c r="B69" s="976"/>
      <c r="C69" s="963"/>
      <c r="D69" s="947"/>
      <c r="E69" s="947"/>
      <c r="F69" s="41" t="s">
        <v>3161</v>
      </c>
      <c r="G69" s="96">
        <v>32</v>
      </c>
      <c r="H69" s="947"/>
      <c r="I69" s="37" t="s">
        <v>3236</v>
      </c>
      <c r="J69" s="64" t="s">
        <v>3163</v>
      </c>
      <c r="K69" s="1163"/>
      <c r="L69" s="944"/>
      <c r="M69" s="944"/>
    </row>
    <row r="70" spans="1:13" s="8" customFormat="1" ht="11.25" x14ac:dyDescent="0.25">
      <c r="A70" s="947"/>
      <c r="B70" s="976"/>
      <c r="C70" s="963"/>
      <c r="D70" s="947"/>
      <c r="E70" s="947"/>
      <c r="F70" s="41" t="s">
        <v>3164</v>
      </c>
      <c r="G70" s="96">
        <v>32</v>
      </c>
      <c r="H70" s="947"/>
      <c r="I70" s="37" t="s">
        <v>290</v>
      </c>
      <c r="J70" s="64" t="s">
        <v>3165</v>
      </c>
      <c r="K70" s="1163"/>
      <c r="L70" s="944"/>
      <c r="M70" s="944"/>
    </row>
    <row r="71" spans="1:13" s="8" customFormat="1" ht="11.25" x14ac:dyDescent="0.25">
      <c r="A71" s="947"/>
      <c r="B71" s="976"/>
      <c r="C71" s="963"/>
      <c r="D71" s="947"/>
      <c r="E71" s="947"/>
      <c r="F71" s="41" t="s">
        <v>3166</v>
      </c>
      <c r="G71" s="96">
        <v>64</v>
      </c>
      <c r="H71" s="947"/>
      <c r="I71" s="37" t="s">
        <v>3074</v>
      </c>
      <c r="J71" s="64" t="s">
        <v>3167</v>
      </c>
      <c r="K71" s="1163"/>
      <c r="L71" s="944"/>
      <c r="M71" s="944"/>
    </row>
    <row r="72" spans="1:13" s="8" customFormat="1" ht="11.25" x14ac:dyDescent="0.25">
      <c r="A72" s="947"/>
      <c r="B72" s="976"/>
      <c r="C72" s="963"/>
      <c r="D72" s="947"/>
      <c r="E72" s="947"/>
      <c r="F72" s="41" t="s">
        <v>3168</v>
      </c>
      <c r="G72" s="96">
        <v>1</v>
      </c>
      <c r="H72" s="947"/>
      <c r="I72" s="37" t="s">
        <v>290</v>
      </c>
      <c r="J72" s="64" t="s">
        <v>3237</v>
      </c>
      <c r="K72" s="1163"/>
      <c r="L72" s="944"/>
      <c r="M72" s="944"/>
    </row>
    <row r="73" spans="1:13" s="8" customFormat="1" ht="11.25" x14ac:dyDescent="0.25">
      <c r="A73" s="938"/>
      <c r="B73" s="940"/>
      <c r="C73" s="1060"/>
      <c r="D73" s="938"/>
      <c r="E73" s="938"/>
      <c r="F73" s="19" t="s">
        <v>223</v>
      </c>
      <c r="G73" s="95">
        <f>1-1+1</f>
        <v>1</v>
      </c>
      <c r="H73" s="938"/>
      <c r="I73" s="20" t="s">
        <v>210</v>
      </c>
      <c r="J73" s="62"/>
      <c r="K73" s="1172"/>
      <c r="L73" s="942"/>
      <c r="M73" s="942"/>
    </row>
    <row r="74" spans="1:13" s="8" customFormat="1" ht="11.25" x14ac:dyDescent="0.25">
      <c r="A74" s="937" t="s">
        <v>5234</v>
      </c>
      <c r="B74" s="939" t="s">
        <v>6415</v>
      </c>
      <c r="C74" s="962" t="s">
        <v>904</v>
      </c>
      <c r="D74" s="937" t="s">
        <v>6797</v>
      </c>
      <c r="E74" s="937" t="s">
        <v>904</v>
      </c>
      <c r="F74" s="34" t="s">
        <v>641</v>
      </c>
      <c r="G74" s="35">
        <f>34-13+13</f>
        <v>34</v>
      </c>
      <c r="H74" s="937" t="s">
        <v>6682</v>
      </c>
      <c r="I74" s="36" t="s">
        <v>271</v>
      </c>
      <c r="J74" s="65" t="s">
        <v>272</v>
      </c>
      <c r="K74" s="1156">
        <v>2</v>
      </c>
      <c r="L74" s="941"/>
      <c r="M74" s="941"/>
    </row>
    <row r="75" spans="1:13" s="8" customFormat="1" ht="11.25" x14ac:dyDescent="0.25">
      <c r="A75" s="947"/>
      <c r="B75" s="976"/>
      <c r="C75" s="963"/>
      <c r="D75" s="947"/>
      <c r="E75" s="947"/>
      <c r="F75" s="34" t="s">
        <v>641</v>
      </c>
      <c r="G75" s="35">
        <v>2</v>
      </c>
      <c r="H75" s="947"/>
      <c r="I75" s="36" t="s">
        <v>271</v>
      </c>
      <c r="J75" s="65" t="s">
        <v>272</v>
      </c>
      <c r="K75" s="1157"/>
      <c r="L75" s="944"/>
      <c r="M75" s="944"/>
    </row>
    <row r="76" spans="1:13" s="8" customFormat="1" ht="11.25" x14ac:dyDescent="0.25">
      <c r="A76" s="947"/>
      <c r="B76" s="976"/>
      <c r="C76" s="963"/>
      <c r="D76" s="947"/>
      <c r="E76" s="947"/>
      <c r="F76" s="34" t="s">
        <v>3178</v>
      </c>
      <c r="G76" s="35">
        <v>3</v>
      </c>
      <c r="H76" s="947"/>
      <c r="I76" s="36" t="s">
        <v>271</v>
      </c>
      <c r="J76" s="65" t="s">
        <v>272</v>
      </c>
      <c r="K76" s="1157"/>
      <c r="L76" s="944"/>
      <c r="M76" s="944"/>
    </row>
    <row r="77" spans="1:13" s="8" customFormat="1" ht="11.25" x14ac:dyDescent="0.25">
      <c r="A77" s="947"/>
      <c r="B77" s="976"/>
      <c r="C77" s="963"/>
      <c r="D77" s="947"/>
      <c r="E77" s="947"/>
      <c r="F77" s="34" t="s">
        <v>3180</v>
      </c>
      <c r="G77" s="35">
        <v>2</v>
      </c>
      <c r="H77" s="947"/>
      <c r="I77" s="36" t="s">
        <v>271</v>
      </c>
      <c r="J77" s="65" t="s">
        <v>272</v>
      </c>
      <c r="K77" s="1157"/>
      <c r="L77" s="944"/>
      <c r="M77" s="944"/>
    </row>
    <row r="78" spans="1:13" s="8" customFormat="1" ht="11.25" x14ac:dyDescent="0.25">
      <c r="A78" s="947"/>
      <c r="B78" s="976"/>
      <c r="C78" s="963"/>
      <c r="D78" s="947"/>
      <c r="E78" s="947"/>
      <c r="F78" s="34" t="s">
        <v>439</v>
      </c>
      <c r="G78" s="35">
        <v>4</v>
      </c>
      <c r="H78" s="947"/>
      <c r="I78" s="36" t="s">
        <v>273</v>
      </c>
      <c r="J78" s="65" t="s">
        <v>274</v>
      </c>
      <c r="K78" s="1157"/>
      <c r="L78" s="944"/>
      <c r="M78" s="944"/>
    </row>
    <row r="79" spans="1:13" s="8" customFormat="1" ht="11.25" x14ac:dyDescent="0.25">
      <c r="A79" s="947"/>
      <c r="B79" s="976"/>
      <c r="C79" s="963"/>
      <c r="D79" s="947"/>
      <c r="E79" s="947"/>
      <c r="F79" s="34" t="s">
        <v>6398</v>
      </c>
      <c r="G79" s="35">
        <v>1</v>
      </c>
      <c r="H79" s="947"/>
      <c r="I79" s="36" t="s">
        <v>1240</v>
      </c>
      <c r="J79" s="65">
        <v>407</v>
      </c>
      <c r="K79" s="1157"/>
      <c r="L79" s="944"/>
      <c r="M79" s="944"/>
    </row>
    <row r="80" spans="1:13" s="8" customFormat="1" ht="11.25" x14ac:dyDescent="0.25">
      <c r="A80" s="947"/>
      <c r="B80" s="976"/>
      <c r="C80" s="963"/>
      <c r="D80" s="947"/>
      <c r="E80" s="947"/>
      <c r="F80" s="34" t="s">
        <v>642</v>
      </c>
      <c r="G80" s="35">
        <v>8</v>
      </c>
      <c r="H80" s="947"/>
      <c r="I80" s="36" t="s">
        <v>275</v>
      </c>
      <c r="J80" s="65">
        <v>8163</v>
      </c>
      <c r="K80" s="1157"/>
      <c r="L80" s="944"/>
      <c r="M80" s="944"/>
    </row>
    <row r="81" spans="1:13" s="8" customFormat="1" ht="11.25" x14ac:dyDescent="0.25">
      <c r="A81" s="947"/>
      <c r="B81" s="976"/>
      <c r="C81" s="963"/>
      <c r="D81" s="947"/>
      <c r="E81" s="947"/>
      <c r="F81" s="34" t="s">
        <v>643</v>
      </c>
      <c r="G81" s="35">
        <v>95</v>
      </c>
      <c r="H81" s="947"/>
      <c r="I81" s="36" t="s">
        <v>276</v>
      </c>
      <c r="J81" s="65" t="s">
        <v>277</v>
      </c>
      <c r="K81" s="1157"/>
      <c r="L81" s="944"/>
      <c r="M81" s="944"/>
    </row>
    <row r="82" spans="1:13" s="8" customFormat="1" ht="11.25" x14ac:dyDescent="0.25">
      <c r="A82" s="947"/>
      <c r="B82" s="976"/>
      <c r="C82" s="963"/>
      <c r="D82" s="947"/>
      <c r="E82" s="947"/>
      <c r="F82" s="34" t="s">
        <v>644</v>
      </c>
      <c r="G82" s="35">
        <v>1</v>
      </c>
      <c r="H82" s="947"/>
      <c r="I82" s="36" t="s">
        <v>276</v>
      </c>
      <c r="J82" s="65" t="s">
        <v>278</v>
      </c>
      <c r="K82" s="1157"/>
      <c r="L82" s="944"/>
      <c r="M82" s="944"/>
    </row>
    <row r="83" spans="1:13" s="8" customFormat="1" ht="11.25" x14ac:dyDescent="0.25">
      <c r="A83" s="947"/>
      <c r="B83" s="976"/>
      <c r="C83" s="963"/>
      <c r="D83" s="947"/>
      <c r="E83" s="947"/>
      <c r="F83" s="34" t="s">
        <v>645</v>
      </c>
      <c r="G83" s="35">
        <v>1</v>
      </c>
      <c r="H83" s="947"/>
      <c r="I83" s="36" t="s">
        <v>276</v>
      </c>
      <c r="J83" s="65" t="s">
        <v>279</v>
      </c>
      <c r="K83" s="1157"/>
      <c r="L83" s="944"/>
      <c r="M83" s="944"/>
    </row>
    <row r="84" spans="1:13" s="8" customFormat="1" ht="11.25" x14ac:dyDescent="0.25">
      <c r="A84" s="947"/>
      <c r="B84" s="976"/>
      <c r="C84" s="963"/>
      <c r="D84" s="947"/>
      <c r="E84" s="947"/>
      <c r="F84" s="34" t="s">
        <v>646</v>
      </c>
      <c r="G84" s="35">
        <v>2</v>
      </c>
      <c r="H84" s="947"/>
      <c r="I84" s="36" t="s">
        <v>276</v>
      </c>
      <c r="J84" s="65" t="s">
        <v>280</v>
      </c>
      <c r="K84" s="1157"/>
      <c r="L84" s="944"/>
      <c r="M84" s="944"/>
    </row>
    <row r="85" spans="1:13" s="8" customFormat="1" ht="11.25" x14ac:dyDescent="0.25">
      <c r="A85" s="947"/>
      <c r="B85" s="976"/>
      <c r="C85" s="963"/>
      <c r="D85" s="947"/>
      <c r="E85" s="947"/>
      <c r="F85" s="34" t="s">
        <v>647</v>
      </c>
      <c r="G85" s="35">
        <v>2</v>
      </c>
      <c r="H85" s="947"/>
      <c r="I85" s="36" t="s">
        <v>276</v>
      </c>
      <c r="J85" s="65" t="s">
        <v>281</v>
      </c>
      <c r="K85" s="1157"/>
      <c r="L85" s="944"/>
      <c r="M85" s="944"/>
    </row>
    <row r="86" spans="1:13" s="8" customFormat="1" ht="11.25" x14ac:dyDescent="0.25">
      <c r="A86" s="937" t="s">
        <v>5235</v>
      </c>
      <c r="B86" s="939" t="s">
        <v>6800</v>
      </c>
      <c r="C86" s="962" t="s">
        <v>904</v>
      </c>
      <c r="D86" s="937" t="s">
        <v>6799</v>
      </c>
      <c r="E86" s="937" t="s">
        <v>904</v>
      </c>
      <c r="F86" s="69" t="s">
        <v>282</v>
      </c>
      <c r="G86" s="96">
        <f>16-7+7</f>
        <v>16</v>
      </c>
      <c r="H86" s="937" t="s">
        <v>6682</v>
      </c>
      <c r="I86" s="70"/>
      <c r="J86" s="64" t="s">
        <v>283</v>
      </c>
      <c r="K86" s="1156">
        <v>1</v>
      </c>
      <c r="L86" s="941"/>
      <c r="M86" s="941"/>
    </row>
    <row r="87" spans="1:13" s="8" customFormat="1" ht="11.25" x14ac:dyDescent="0.25">
      <c r="A87" s="947"/>
      <c r="B87" s="976"/>
      <c r="C87" s="963"/>
      <c r="D87" s="947"/>
      <c r="E87" s="947"/>
      <c r="F87" s="69" t="s">
        <v>284</v>
      </c>
      <c r="G87" s="96">
        <f>45+14-14</f>
        <v>45</v>
      </c>
      <c r="H87" s="947"/>
      <c r="I87" s="70"/>
      <c r="J87" s="64" t="s">
        <v>285</v>
      </c>
      <c r="K87" s="1157"/>
      <c r="L87" s="944"/>
      <c r="M87" s="944"/>
    </row>
    <row r="88" spans="1:13" s="8" customFormat="1" ht="11.25" x14ac:dyDescent="0.25">
      <c r="A88" s="947"/>
      <c r="B88" s="976"/>
      <c r="C88" s="963"/>
      <c r="D88" s="947"/>
      <c r="E88" s="947"/>
      <c r="F88" s="69" t="s">
        <v>286</v>
      </c>
      <c r="G88" s="96">
        <f>37+5-5</f>
        <v>37</v>
      </c>
      <c r="H88" s="947"/>
      <c r="I88" s="70"/>
      <c r="J88" s="64" t="s">
        <v>287</v>
      </c>
      <c r="K88" s="1157"/>
      <c r="L88" s="944"/>
      <c r="M88" s="944"/>
    </row>
    <row r="89" spans="1:13" s="8" customFormat="1" ht="11.25" x14ac:dyDescent="0.25">
      <c r="A89" s="947"/>
      <c r="B89" s="976"/>
      <c r="C89" s="963"/>
      <c r="D89" s="947"/>
      <c r="E89" s="947"/>
      <c r="F89" s="69" t="s">
        <v>282</v>
      </c>
      <c r="G89" s="96">
        <v>2</v>
      </c>
      <c r="H89" s="947"/>
      <c r="I89" s="70"/>
      <c r="J89" s="64" t="s">
        <v>3200</v>
      </c>
      <c r="K89" s="1157"/>
      <c r="L89" s="944"/>
      <c r="M89" s="944"/>
    </row>
    <row r="90" spans="1:13" s="8" customFormat="1" ht="18" customHeight="1" x14ac:dyDescent="0.25">
      <c r="A90" s="937" t="s">
        <v>7594</v>
      </c>
      <c r="B90" s="939" t="s">
        <v>7165</v>
      </c>
      <c r="C90" s="962" t="s">
        <v>904</v>
      </c>
      <c r="D90" s="937" t="s">
        <v>7166</v>
      </c>
      <c r="E90" s="937" t="s">
        <v>904</v>
      </c>
      <c r="F90" s="41" t="s">
        <v>3201</v>
      </c>
      <c r="G90" s="96">
        <v>1</v>
      </c>
      <c r="H90" s="937" t="s">
        <v>6682</v>
      </c>
      <c r="I90" s="37" t="s">
        <v>3202</v>
      </c>
      <c r="J90" s="64"/>
      <c r="K90" s="1160">
        <v>1</v>
      </c>
      <c r="L90" s="941"/>
      <c r="M90" s="941"/>
    </row>
    <row r="91" spans="1:13" s="8" customFormat="1" ht="25.9" customHeight="1" x14ac:dyDescent="0.25">
      <c r="A91" s="938"/>
      <c r="B91" s="940"/>
      <c r="C91" s="1060"/>
      <c r="D91" s="938"/>
      <c r="E91" s="938"/>
      <c r="F91" s="41" t="s">
        <v>3203</v>
      </c>
      <c r="G91" s="96">
        <v>2</v>
      </c>
      <c r="H91" s="938"/>
      <c r="I91" s="37" t="s">
        <v>3204</v>
      </c>
      <c r="J91" s="64">
        <v>73068</v>
      </c>
      <c r="K91" s="1168"/>
      <c r="L91" s="942"/>
      <c r="M91" s="942"/>
    </row>
    <row r="92" spans="1:13" s="8" customFormat="1" ht="11.25" x14ac:dyDescent="0.25">
      <c r="A92" s="949" t="s">
        <v>7595</v>
      </c>
      <c r="B92" s="970" t="s">
        <v>6685</v>
      </c>
      <c r="C92" s="962" t="s">
        <v>904</v>
      </c>
      <c r="D92" s="949" t="s">
        <v>6791</v>
      </c>
      <c r="E92" s="949" t="s">
        <v>904</v>
      </c>
      <c r="F92" s="19" t="s">
        <v>5230</v>
      </c>
      <c r="G92" s="95">
        <v>13</v>
      </c>
      <c r="H92" s="949" t="s">
        <v>6682</v>
      </c>
      <c r="I92" s="20" t="s">
        <v>206</v>
      </c>
      <c r="J92" s="63" t="s">
        <v>207</v>
      </c>
      <c r="K92" s="1162">
        <v>1</v>
      </c>
      <c r="L92" s="941"/>
      <c r="M92" s="941"/>
    </row>
    <row r="93" spans="1:13" s="8" customFormat="1" ht="11.25" x14ac:dyDescent="0.25">
      <c r="A93" s="960"/>
      <c r="B93" s="972"/>
      <c r="C93" s="963"/>
      <c r="D93" s="960"/>
      <c r="E93" s="960"/>
      <c r="F93" s="19" t="s">
        <v>5230</v>
      </c>
      <c r="G93" s="95">
        <f>1-1+1</f>
        <v>1</v>
      </c>
      <c r="H93" s="960"/>
      <c r="I93" s="20" t="s">
        <v>206</v>
      </c>
      <c r="J93" s="63" t="s">
        <v>3225</v>
      </c>
      <c r="K93" s="1163"/>
      <c r="L93" s="944"/>
      <c r="M93" s="944"/>
    </row>
    <row r="94" spans="1:13" s="8" customFormat="1" ht="11.25" x14ac:dyDescent="0.25">
      <c r="A94" s="960"/>
      <c r="B94" s="972"/>
      <c r="C94" s="963"/>
      <c r="D94" s="960"/>
      <c r="E94" s="960"/>
      <c r="F94" s="10" t="s">
        <v>905</v>
      </c>
      <c r="G94" s="243">
        <v>6</v>
      </c>
      <c r="H94" s="960"/>
      <c r="I94" s="20"/>
      <c r="J94" s="63"/>
      <c r="K94" s="1163"/>
      <c r="L94" s="944"/>
      <c r="M94" s="944"/>
    </row>
    <row r="95" spans="1:13" s="8" customFormat="1" ht="11.25" x14ac:dyDescent="0.25">
      <c r="A95" s="960"/>
      <c r="B95" s="972"/>
      <c r="C95" s="963"/>
      <c r="D95" s="960"/>
      <c r="E95" s="960"/>
      <c r="F95" s="10" t="s">
        <v>906</v>
      </c>
      <c r="G95" s="243">
        <v>1</v>
      </c>
      <c r="H95" s="960"/>
      <c r="I95" s="20"/>
      <c r="J95" s="63"/>
      <c r="K95" s="1163"/>
      <c r="L95" s="944"/>
      <c r="M95" s="944"/>
    </row>
    <row r="96" spans="1:13" s="8" customFormat="1" ht="11.25" x14ac:dyDescent="0.25">
      <c r="A96" s="960"/>
      <c r="B96" s="972"/>
      <c r="C96" s="963"/>
      <c r="D96" s="960"/>
      <c r="E96" s="960"/>
      <c r="F96" s="10" t="s">
        <v>907</v>
      </c>
      <c r="G96" s="243">
        <v>1</v>
      </c>
      <c r="H96" s="960"/>
      <c r="I96" s="20"/>
      <c r="J96" s="63"/>
      <c r="K96" s="1163"/>
      <c r="L96" s="944"/>
      <c r="M96" s="944"/>
    </row>
    <row r="97" spans="1:13" s="8" customFormat="1" ht="11.25" x14ac:dyDescent="0.25">
      <c r="A97" s="960"/>
      <c r="B97" s="972"/>
      <c r="C97" s="963"/>
      <c r="D97" s="960"/>
      <c r="E97" s="960"/>
      <c r="F97" s="33" t="s">
        <v>3226</v>
      </c>
      <c r="G97" s="95">
        <f>13-13+13</f>
        <v>13</v>
      </c>
      <c r="H97" s="960"/>
      <c r="I97" s="20" t="s">
        <v>206</v>
      </c>
      <c r="J97" s="63"/>
      <c r="K97" s="1163"/>
      <c r="L97" s="944"/>
      <c r="M97" s="944"/>
    </row>
    <row r="98" spans="1:13" s="8" customFormat="1" ht="11.25" x14ac:dyDescent="0.25">
      <c r="A98" s="960"/>
      <c r="B98" s="972"/>
      <c r="C98" s="963"/>
      <c r="D98" s="960"/>
      <c r="E98" s="960"/>
      <c r="F98" s="19" t="s">
        <v>198</v>
      </c>
      <c r="G98" s="95">
        <f>13-13+13</f>
        <v>13</v>
      </c>
      <c r="H98" s="960"/>
      <c r="I98" s="20" t="s">
        <v>206</v>
      </c>
      <c r="J98" s="63"/>
      <c r="K98" s="1163"/>
      <c r="L98" s="944"/>
      <c r="M98" s="944"/>
    </row>
    <row r="99" spans="1:13" s="8" customFormat="1" ht="11.25" x14ac:dyDescent="0.25">
      <c r="A99" s="960"/>
      <c r="B99" s="972"/>
      <c r="C99" s="963"/>
      <c r="D99" s="960"/>
      <c r="E99" s="960"/>
      <c r="F99" s="19" t="s">
        <v>199</v>
      </c>
      <c r="G99" s="95">
        <v>25</v>
      </c>
      <c r="H99" s="960"/>
      <c r="I99" s="20" t="s">
        <v>206</v>
      </c>
      <c r="J99" s="63"/>
      <c r="K99" s="1163"/>
      <c r="L99" s="944"/>
      <c r="M99" s="944"/>
    </row>
    <row r="100" spans="1:13" s="8" customFormat="1" ht="11.25" x14ac:dyDescent="0.25">
      <c r="A100" s="960"/>
      <c r="B100" s="972"/>
      <c r="C100" s="963"/>
      <c r="D100" s="960"/>
      <c r="E100" s="960"/>
      <c r="F100" s="19" t="s">
        <v>200</v>
      </c>
      <c r="G100" s="95">
        <f>13-13+13</f>
        <v>13</v>
      </c>
      <c r="H100" s="960"/>
      <c r="I100" s="20" t="s">
        <v>206</v>
      </c>
      <c r="J100" s="63" t="s">
        <v>208</v>
      </c>
      <c r="K100" s="1163"/>
      <c r="L100" s="944"/>
      <c r="M100" s="944"/>
    </row>
    <row r="101" spans="1:13" s="8" customFormat="1" ht="11.25" x14ac:dyDescent="0.25">
      <c r="A101" s="960"/>
      <c r="B101" s="972"/>
      <c r="C101" s="963"/>
      <c r="D101" s="960"/>
      <c r="E101" s="960"/>
      <c r="F101" s="19" t="s">
        <v>201</v>
      </c>
      <c r="G101" s="95">
        <f>1-1+1</f>
        <v>1</v>
      </c>
      <c r="H101" s="960"/>
      <c r="I101" s="20"/>
      <c r="J101" s="63"/>
      <c r="K101" s="1163"/>
      <c r="L101" s="944"/>
      <c r="M101" s="944"/>
    </row>
    <row r="102" spans="1:13" s="8" customFormat="1" ht="11.25" x14ac:dyDescent="0.25">
      <c r="A102" s="960"/>
      <c r="B102" s="972"/>
      <c r="C102" s="963"/>
      <c r="D102" s="960"/>
      <c r="E102" s="960"/>
      <c r="F102" s="19" t="s">
        <v>201</v>
      </c>
      <c r="G102" s="95">
        <f>1-1+1</f>
        <v>1</v>
      </c>
      <c r="H102" s="960"/>
      <c r="I102" s="20"/>
      <c r="J102" s="63"/>
      <c r="K102" s="1163"/>
      <c r="L102" s="944"/>
      <c r="M102" s="944"/>
    </row>
    <row r="103" spans="1:13" s="8" customFormat="1" ht="11.25" x14ac:dyDescent="0.25">
      <c r="A103" s="960"/>
      <c r="B103" s="972"/>
      <c r="C103" s="963"/>
      <c r="D103" s="960"/>
      <c r="E103" s="960"/>
      <c r="F103" s="19" t="s">
        <v>202</v>
      </c>
      <c r="G103" s="95">
        <v>8</v>
      </c>
      <c r="H103" s="960"/>
      <c r="I103" s="20"/>
      <c r="J103" s="63"/>
      <c r="K103" s="1163"/>
      <c r="L103" s="944"/>
      <c r="M103" s="944"/>
    </row>
    <row r="104" spans="1:13" s="8" customFormat="1" ht="11.25" x14ac:dyDescent="0.25">
      <c r="A104" s="960"/>
      <c r="B104" s="972"/>
      <c r="C104" s="963"/>
      <c r="D104" s="960"/>
      <c r="E104" s="960"/>
      <c r="F104" s="19" t="s">
        <v>203</v>
      </c>
      <c r="G104" s="95">
        <f>1-1+1</f>
        <v>1</v>
      </c>
      <c r="H104" s="960"/>
      <c r="I104" s="20"/>
      <c r="J104" s="63"/>
      <c r="K104" s="1163"/>
      <c r="L104" s="944"/>
      <c r="M104" s="944"/>
    </row>
    <row r="105" spans="1:13" s="8" customFormat="1" ht="11.25" x14ac:dyDescent="0.25">
      <c r="A105" s="960"/>
      <c r="B105" s="972"/>
      <c r="C105" s="963"/>
      <c r="D105" s="960"/>
      <c r="E105" s="960"/>
      <c r="F105" s="19" t="s">
        <v>204</v>
      </c>
      <c r="G105" s="95">
        <f>1-1+1</f>
        <v>1</v>
      </c>
      <c r="H105" s="960"/>
      <c r="I105" s="20"/>
      <c r="J105" s="63"/>
      <c r="K105" s="1163"/>
      <c r="L105" s="944"/>
      <c r="M105" s="944"/>
    </row>
    <row r="106" spans="1:13" s="8" customFormat="1" ht="11.25" x14ac:dyDescent="0.25">
      <c r="A106" s="960"/>
      <c r="B106" s="972"/>
      <c r="C106" s="963"/>
      <c r="D106" s="960"/>
      <c r="E106" s="960"/>
      <c r="F106" s="41" t="s">
        <v>3154</v>
      </c>
      <c r="G106" s="96">
        <v>20</v>
      </c>
      <c r="H106" s="960"/>
      <c r="I106" s="37" t="s">
        <v>3074</v>
      </c>
      <c r="J106" s="64" t="s">
        <v>3155</v>
      </c>
      <c r="K106" s="1163"/>
      <c r="L106" s="944"/>
      <c r="M106" s="944"/>
    </row>
    <row r="107" spans="1:13" s="8" customFormat="1" ht="11.25" x14ac:dyDescent="0.25">
      <c r="A107" s="960"/>
      <c r="B107" s="972"/>
      <c r="C107" s="963"/>
      <c r="D107" s="960"/>
      <c r="E107" s="960"/>
      <c r="F107" s="41" t="s">
        <v>3152</v>
      </c>
      <c r="G107" s="96">
        <v>20</v>
      </c>
      <c r="H107" s="960"/>
      <c r="I107" s="37" t="s">
        <v>3231</v>
      </c>
      <c r="J107" s="64" t="s">
        <v>3232</v>
      </c>
      <c r="K107" s="1163"/>
      <c r="L107" s="944"/>
      <c r="M107" s="944"/>
    </row>
    <row r="108" spans="1:13" s="8" customFormat="1" ht="11.25" x14ac:dyDescent="0.25">
      <c r="A108" s="950"/>
      <c r="B108" s="971"/>
      <c r="C108" s="1060"/>
      <c r="D108" s="950"/>
      <c r="E108" s="950"/>
      <c r="F108" s="41" t="s">
        <v>3156</v>
      </c>
      <c r="G108" s="96">
        <v>10</v>
      </c>
      <c r="H108" s="950"/>
      <c r="I108" s="37" t="s">
        <v>3231</v>
      </c>
      <c r="J108" s="64" t="s">
        <v>3233</v>
      </c>
      <c r="K108" s="1172"/>
      <c r="L108" s="942"/>
      <c r="M108" s="942"/>
    </row>
    <row r="109" spans="1:13" s="8" customFormat="1" ht="11.25" x14ac:dyDescent="0.25">
      <c r="A109" s="927" t="s">
        <v>7596</v>
      </c>
      <c r="B109" s="928" t="s">
        <v>6686</v>
      </c>
      <c r="C109" s="946" t="s">
        <v>904</v>
      </c>
      <c r="D109" s="927" t="s">
        <v>6687</v>
      </c>
      <c r="E109" s="927" t="s">
        <v>904</v>
      </c>
      <c r="F109" s="41" t="s">
        <v>3132</v>
      </c>
      <c r="G109" s="96">
        <v>10</v>
      </c>
      <c r="H109" s="927" t="s">
        <v>6682</v>
      </c>
      <c r="I109" s="37" t="s">
        <v>3133</v>
      </c>
      <c r="J109" s="64" t="s">
        <v>3158</v>
      </c>
      <c r="K109" s="1182">
        <v>1</v>
      </c>
      <c r="L109" s="1183"/>
      <c r="M109" s="1183"/>
    </row>
    <row r="110" spans="1:13" s="8" customFormat="1" ht="11.25" x14ac:dyDescent="0.25">
      <c r="A110" s="927"/>
      <c r="B110" s="928"/>
      <c r="C110" s="946"/>
      <c r="D110" s="927"/>
      <c r="E110" s="927"/>
      <c r="F110" s="41" t="s">
        <v>3132</v>
      </c>
      <c r="G110" s="96">
        <v>10</v>
      </c>
      <c r="H110" s="927"/>
      <c r="I110" s="37" t="s">
        <v>3133</v>
      </c>
      <c r="J110" s="64" t="s">
        <v>3227</v>
      </c>
      <c r="K110" s="1182"/>
      <c r="L110" s="1183"/>
      <c r="M110" s="1183"/>
    </row>
    <row r="111" spans="1:13" s="8" customFormat="1" ht="11.25" x14ac:dyDescent="0.25">
      <c r="A111" s="927"/>
      <c r="B111" s="928"/>
      <c r="C111" s="946"/>
      <c r="D111" s="927"/>
      <c r="E111" s="927"/>
      <c r="F111" s="41" t="s">
        <v>3132</v>
      </c>
      <c r="G111" s="96">
        <v>5</v>
      </c>
      <c r="H111" s="927"/>
      <c r="I111" s="37" t="s">
        <v>3133</v>
      </c>
      <c r="J111" s="64" t="s">
        <v>3228</v>
      </c>
      <c r="K111" s="1182"/>
      <c r="L111" s="1183"/>
      <c r="M111" s="1183"/>
    </row>
    <row r="112" spans="1:13" s="8" customFormat="1" ht="11.25" x14ac:dyDescent="0.25">
      <c r="A112" s="927"/>
      <c r="B112" s="928"/>
      <c r="C112" s="946"/>
      <c r="D112" s="927"/>
      <c r="E112" s="927"/>
      <c r="F112" s="41" t="s">
        <v>3132</v>
      </c>
      <c r="G112" s="96">
        <v>1</v>
      </c>
      <c r="H112" s="927"/>
      <c r="I112" s="37" t="s">
        <v>3133</v>
      </c>
      <c r="J112" s="64" t="s">
        <v>3229</v>
      </c>
      <c r="K112" s="1182"/>
      <c r="L112" s="1183"/>
      <c r="M112" s="1183"/>
    </row>
    <row r="113" spans="1:13" s="8" customFormat="1" ht="11.25" x14ac:dyDescent="0.25">
      <c r="A113" s="927"/>
      <c r="B113" s="928"/>
      <c r="C113" s="946"/>
      <c r="D113" s="927"/>
      <c r="E113" s="927"/>
      <c r="F113" s="41" t="s">
        <v>3132</v>
      </c>
      <c r="G113" s="96">
        <v>5</v>
      </c>
      <c r="H113" s="927"/>
      <c r="I113" s="37" t="s">
        <v>3133</v>
      </c>
      <c r="J113" s="64" t="s">
        <v>3230</v>
      </c>
      <c r="K113" s="1182"/>
      <c r="L113" s="1183"/>
      <c r="M113" s="1183"/>
    </row>
    <row r="114" spans="1:13" s="8" customFormat="1" ht="11.25" x14ac:dyDescent="0.25">
      <c r="A114" s="937" t="s">
        <v>7597</v>
      </c>
      <c r="B114" s="939" t="s">
        <v>163</v>
      </c>
      <c r="C114" s="962" t="s">
        <v>904</v>
      </c>
      <c r="D114" s="937" t="s">
        <v>3207</v>
      </c>
      <c r="E114" s="937" t="s">
        <v>904</v>
      </c>
      <c r="F114" s="38" t="s">
        <v>3238</v>
      </c>
      <c r="G114" s="39">
        <v>2</v>
      </c>
      <c r="H114" s="937" t="s">
        <v>6682</v>
      </c>
      <c r="I114" s="40" t="s">
        <v>3239</v>
      </c>
      <c r="J114" s="66" t="s">
        <v>3240</v>
      </c>
      <c r="K114" s="1160">
        <v>1</v>
      </c>
      <c r="L114" s="1151"/>
      <c r="M114" s="1151"/>
    </row>
    <row r="115" spans="1:13" s="8" customFormat="1" ht="11.25" x14ac:dyDescent="0.25">
      <c r="A115" s="938"/>
      <c r="B115" s="940"/>
      <c r="C115" s="1060"/>
      <c r="D115" s="938"/>
      <c r="E115" s="938"/>
      <c r="F115" s="38" t="s">
        <v>3241</v>
      </c>
      <c r="G115" s="39">
        <v>1</v>
      </c>
      <c r="H115" s="938"/>
      <c r="I115" s="40" t="s">
        <v>3239</v>
      </c>
      <c r="J115" s="66" t="s">
        <v>3242</v>
      </c>
      <c r="K115" s="1168"/>
      <c r="L115" s="1153"/>
      <c r="M115" s="1153"/>
    </row>
    <row r="116" spans="1:13" ht="11.25" x14ac:dyDescent="0.25">
      <c r="A116" s="937" t="s">
        <v>5236</v>
      </c>
      <c r="B116" s="939" t="s">
        <v>170</v>
      </c>
      <c r="C116" s="966" t="s">
        <v>535</v>
      </c>
      <c r="D116" s="937" t="s">
        <v>7162</v>
      </c>
      <c r="E116" s="937" t="s">
        <v>3034</v>
      </c>
      <c r="F116" s="19" t="s">
        <v>171</v>
      </c>
      <c r="G116" s="95">
        <v>1</v>
      </c>
      <c r="H116" s="937" t="s">
        <v>6682</v>
      </c>
      <c r="I116" s="22" t="s">
        <v>188</v>
      </c>
      <c r="J116" s="62" t="s">
        <v>189</v>
      </c>
      <c r="K116" s="1162">
        <v>1</v>
      </c>
      <c r="L116" s="941"/>
      <c r="M116" s="941"/>
    </row>
    <row r="117" spans="1:13" ht="11.25" x14ac:dyDescent="0.25">
      <c r="A117" s="947"/>
      <c r="B117" s="976"/>
      <c r="C117" s="967"/>
      <c r="D117" s="947"/>
      <c r="E117" s="947"/>
      <c r="F117" s="19" t="s">
        <v>172</v>
      </c>
      <c r="G117" s="95">
        <v>1</v>
      </c>
      <c r="H117" s="947"/>
      <c r="I117" s="22" t="s">
        <v>188</v>
      </c>
      <c r="J117" s="62" t="s">
        <v>3052</v>
      </c>
      <c r="K117" s="1163"/>
      <c r="L117" s="944"/>
      <c r="M117" s="944"/>
    </row>
    <row r="118" spans="1:13" ht="11.25" x14ac:dyDescent="0.25">
      <c r="A118" s="947"/>
      <c r="B118" s="976"/>
      <c r="C118" s="967"/>
      <c r="D118" s="947"/>
      <c r="E118" s="947"/>
      <c r="F118" s="19" t="s">
        <v>173</v>
      </c>
      <c r="G118" s="95">
        <v>40</v>
      </c>
      <c r="H118" s="947"/>
      <c r="I118" s="22"/>
      <c r="J118" s="62"/>
      <c r="K118" s="1163"/>
      <c r="L118" s="944"/>
      <c r="M118" s="944"/>
    </row>
    <row r="119" spans="1:13" ht="11.25" x14ac:dyDescent="0.25">
      <c r="A119" s="947"/>
      <c r="B119" s="976"/>
      <c r="C119" s="967"/>
      <c r="D119" s="947"/>
      <c r="E119" s="947"/>
      <c r="F119" s="19" t="s">
        <v>174</v>
      </c>
      <c r="G119" s="95">
        <v>40</v>
      </c>
      <c r="H119" s="947"/>
      <c r="I119" s="22"/>
      <c r="J119" s="62"/>
      <c r="K119" s="1163"/>
      <c r="L119" s="944"/>
      <c r="M119" s="944"/>
    </row>
    <row r="120" spans="1:13" ht="11.25" x14ac:dyDescent="0.25">
      <c r="A120" s="947"/>
      <c r="B120" s="976"/>
      <c r="C120" s="967"/>
      <c r="D120" s="947"/>
      <c r="E120" s="947"/>
      <c r="F120" s="19" t="s">
        <v>629</v>
      </c>
      <c r="G120" s="95">
        <v>992</v>
      </c>
      <c r="H120" s="947"/>
      <c r="I120" s="22" t="s">
        <v>188</v>
      </c>
      <c r="J120" s="62" t="s">
        <v>190</v>
      </c>
      <c r="K120" s="1163"/>
      <c r="L120" s="944"/>
      <c r="M120" s="944"/>
    </row>
    <row r="121" spans="1:13" ht="11.25" x14ac:dyDescent="0.25">
      <c r="A121" s="947"/>
      <c r="B121" s="976"/>
      <c r="C121" s="967"/>
      <c r="D121" s="947"/>
      <c r="E121" s="947"/>
      <c r="F121" s="19" t="s">
        <v>630</v>
      </c>
      <c r="G121" s="95">
        <v>126</v>
      </c>
      <c r="H121" s="947"/>
      <c r="I121" s="22" t="s">
        <v>188</v>
      </c>
      <c r="J121" s="62" t="s">
        <v>190</v>
      </c>
      <c r="K121" s="1163"/>
      <c r="L121" s="944"/>
      <c r="M121" s="944"/>
    </row>
    <row r="122" spans="1:13" ht="11.25" x14ac:dyDescent="0.25">
      <c r="A122" s="947"/>
      <c r="B122" s="976"/>
      <c r="C122" s="967"/>
      <c r="D122" s="947"/>
      <c r="E122" s="947"/>
      <c r="F122" s="19" t="s">
        <v>175</v>
      </c>
      <c r="G122" s="95">
        <v>2</v>
      </c>
      <c r="H122" s="947"/>
      <c r="I122" s="22" t="s">
        <v>188</v>
      </c>
      <c r="J122" s="62" t="s">
        <v>191</v>
      </c>
      <c r="K122" s="1163"/>
      <c r="L122" s="944"/>
      <c r="M122" s="944"/>
    </row>
    <row r="123" spans="1:13" ht="11.25" x14ac:dyDescent="0.25">
      <c r="A123" s="947"/>
      <c r="B123" s="976"/>
      <c r="C123" s="967"/>
      <c r="D123" s="947"/>
      <c r="E123" s="947"/>
      <c r="F123" s="19" t="s">
        <v>176</v>
      </c>
      <c r="G123" s="95">
        <v>29</v>
      </c>
      <c r="H123" s="947"/>
      <c r="I123" s="22" t="s">
        <v>188</v>
      </c>
      <c r="J123" s="62" t="s">
        <v>190</v>
      </c>
      <c r="K123" s="1163"/>
      <c r="L123" s="944"/>
      <c r="M123" s="944"/>
    </row>
    <row r="124" spans="1:13" ht="11.25" x14ac:dyDescent="0.25">
      <c r="A124" s="947"/>
      <c r="B124" s="976"/>
      <c r="C124" s="967"/>
      <c r="D124" s="947"/>
      <c r="E124" s="947"/>
      <c r="F124" s="19" t="s">
        <v>177</v>
      </c>
      <c r="G124" s="95">
        <v>62</v>
      </c>
      <c r="H124" s="947"/>
      <c r="I124" s="22" t="s">
        <v>188</v>
      </c>
      <c r="J124" s="62" t="s">
        <v>192</v>
      </c>
      <c r="K124" s="1163"/>
      <c r="L124" s="944"/>
      <c r="M124" s="944"/>
    </row>
    <row r="125" spans="1:13" ht="11.25" x14ac:dyDescent="0.25">
      <c r="A125" s="947"/>
      <c r="B125" s="976"/>
      <c r="C125" s="967"/>
      <c r="D125" s="947"/>
      <c r="E125" s="947"/>
      <c r="F125" s="19" t="s">
        <v>631</v>
      </c>
      <c r="G125" s="95">
        <v>164</v>
      </c>
      <c r="H125" s="947"/>
      <c r="I125" s="22" t="s">
        <v>188</v>
      </c>
      <c r="J125" s="62">
        <v>766235</v>
      </c>
      <c r="K125" s="1163"/>
      <c r="L125" s="944"/>
      <c r="M125" s="944"/>
    </row>
    <row r="126" spans="1:13" ht="11.25" x14ac:dyDescent="0.25">
      <c r="A126" s="947"/>
      <c r="B126" s="976"/>
      <c r="C126" s="967"/>
      <c r="D126" s="947"/>
      <c r="E126" s="947"/>
      <c r="F126" s="19" t="s">
        <v>178</v>
      </c>
      <c r="G126" s="95">
        <v>2</v>
      </c>
      <c r="H126" s="947"/>
      <c r="I126" s="22" t="s">
        <v>188</v>
      </c>
      <c r="J126" s="62">
        <v>766235</v>
      </c>
      <c r="K126" s="1163"/>
      <c r="L126" s="944"/>
      <c r="M126" s="944"/>
    </row>
    <row r="127" spans="1:13" ht="11.25" x14ac:dyDescent="0.25">
      <c r="A127" s="947"/>
      <c r="B127" s="976"/>
      <c r="C127" s="967"/>
      <c r="D127" s="947"/>
      <c r="E127" s="947"/>
      <c r="F127" s="19" t="s">
        <v>179</v>
      </c>
      <c r="G127" s="95">
        <v>7</v>
      </c>
      <c r="H127" s="947"/>
      <c r="I127" s="22" t="s">
        <v>188</v>
      </c>
      <c r="J127" s="62">
        <v>766320</v>
      </c>
      <c r="K127" s="1163"/>
      <c r="L127" s="944"/>
      <c r="M127" s="944"/>
    </row>
    <row r="128" spans="1:13" ht="11.25" x14ac:dyDescent="0.25">
      <c r="A128" s="947"/>
      <c r="B128" s="976"/>
      <c r="C128" s="967"/>
      <c r="D128" s="947"/>
      <c r="E128" s="947"/>
      <c r="F128" s="19" t="s">
        <v>180</v>
      </c>
      <c r="G128" s="95">
        <v>135</v>
      </c>
      <c r="H128" s="947"/>
      <c r="I128" s="22" t="s">
        <v>188</v>
      </c>
      <c r="J128" s="62" t="s">
        <v>193</v>
      </c>
      <c r="K128" s="1163"/>
      <c r="L128" s="944"/>
      <c r="M128" s="944"/>
    </row>
    <row r="129" spans="1:13" ht="11.25" x14ac:dyDescent="0.25">
      <c r="A129" s="947"/>
      <c r="B129" s="976"/>
      <c r="C129" s="967"/>
      <c r="D129" s="947"/>
      <c r="E129" s="947"/>
      <c r="F129" s="19" t="s">
        <v>181</v>
      </c>
      <c r="G129" s="95">
        <v>111</v>
      </c>
      <c r="H129" s="947"/>
      <c r="I129" s="22"/>
      <c r="J129" s="62"/>
      <c r="K129" s="1163"/>
      <c r="L129" s="944"/>
      <c r="M129" s="944"/>
    </row>
    <row r="130" spans="1:13" ht="11.25" x14ac:dyDescent="0.25">
      <c r="A130" s="947"/>
      <c r="B130" s="976"/>
      <c r="C130" s="967"/>
      <c r="D130" s="947"/>
      <c r="E130" s="947"/>
      <c r="F130" s="19" t="s">
        <v>632</v>
      </c>
      <c r="G130" s="95">
        <v>35</v>
      </c>
      <c r="H130" s="947"/>
      <c r="I130" s="22"/>
      <c r="J130" s="62"/>
      <c r="K130" s="1163"/>
      <c r="L130" s="944"/>
      <c r="M130" s="944"/>
    </row>
    <row r="131" spans="1:13" ht="11.25" x14ac:dyDescent="0.25">
      <c r="A131" s="947"/>
      <c r="B131" s="976"/>
      <c r="C131" s="967"/>
      <c r="D131" s="947"/>
      <c r="E131" s="947"/>
      <c r="F131" s="19" t="s">
        <v>182</v>
      </c>
      <c r="G131" s="95">
        <v>1</v>
      </c>
      <c r="H131" s="947"/>
      <c r="I131" s="22"/>
      <c r="J131" s="62"/>
      <c r="K131" s="1163"/>
      <c r="L131" s="944"/>
      <c r="M131" s="944"/>
    </row>
    <row r="132" spans="1:13" ht="11.25" x14ac:dyDescent="0.25">
      <c r="A132" s="947"/>
      <c r="B132" s="976"/>
      <c r="C132" s="967"/>
      <c r="D132" s="947"/>
      <c r="E132" s="947"/>
      <c r="F132" s="19" t="s">
        <v>183</v>
      </c>
      <c r="G132" s="95">
        <v>1</v>
      </c>
      <c r="H132" s="947"/>
      <c r="I132" s="22"/>
      <c r="J132" s="62"/>
      <c r="K132" s="1163"/>
      <c r="L132" s="944"/>
      <c r="M132" s="944"/>
    </row>
    <row r="133" spans="1:13" ht="11.25" x14ac:dyDescent="0.25">
      <c r="A133" s="947"/>
      <c r="B133" s="976"/>
      <c r="C133" s="967"/>
      <c r="D133" s="947"/>
      <c r="E133" s="947"/>
      <c r="F133" s="19" t="s">
        <v>635</v>
      </c>
      <c r="G133" s="95">
        <v>1</v>
      </c>
      <c r="H133" s="947"/>
      <c r="I133" s="22"/>
      <c r="J133" s="62"/>
      <c r="K133" s="1163"/>
      <c r="L133" s="944"/>
      <c r="M133" s="944"/>
    </row>
    <row r="134" spans="1:13" ht="11.25" x14ac:dyDescent="0.25">
      <c r="A134" s="947"/>
      <c r="B134" s="976"/>
      <c r="C134" s="967"/>
      <c r="D134" s="947"/>
      <c r="E134" s="947"/>
      <c r="F134" s="19" t="s">
        <v>633</v>
      </c>
      <c r="G134" s="95">
        <v>1</v>
      </c>
      <c r="H134" s="947"/>
      <c r="I134" s="22"/>
      <c r="J134" s="62"/>
      <c r="K134" s="1163"/>
      <c r="L134" s="944"/>
      <c r="M134" s="944"/>
    </row>
    <row r="135" spans="1:13" ht="11.25" x14ac:dyDescent="0.25">
      <c r="A135" s="947"/>
      <c r="B135" s="976"/>
      <c r="C135" s="967"/>
      <c r="D135" s="947"/>
      <c r="E135" s="947"/>
      <c r="F135" s="19" t="s">
        <v>184</v>
      </c>
      <c r="G135" s="95">
        <v>1</v>
      </c>
      <c r="H135" s="947"/>
      <c r="I135" s="22"/>
      <c r="J135" s="62"/>
      <c r="K135" s="1163"/>
      <c r="L135" s="944"/>
      <c r="M135" s="944"/>
    </row>
    <row r="136" spans="1:13" ht="11.25" x14ac:dyDescent="0.25">
      <c r="A136" s="947"/>
      <c r="B136" s="976"/>
      <c r="C136" s="967"/>
      <c r="D136" s="947"/>
      <c r="E136" s="947"/>
      <c r="F136" s="19" t="s">
        <v>185</v>
      </c>
      <c r="G136" s="95">
        <v>1</v>
      </c>
      <c r="H136" s="947"/>
      <c r="I136" s="22"/>
      <c r="J136" s="62"/>
      <c r="K136" s="1163"/>
      <c r="L136" s="944"/>
      <c r="M136" s="944"/>
    </row>
    <row r="137" spans="1:13" ht="11.25" x14ac:dyDescent="0.25">
      <c r="A137" s="947"/>
      <c r="B137" s="976"/>
      <c r="C137" s="967"/>
      <c r="D137" s="947"/>
      <c r="E137" s="947"/>
      <c r="F137" s="19" t="s">
        <v>186</v>
      </c>
      <c r="G137" s="95">
        <v>107</v>
      </c>
      <c r="H137" s="947"/>
      <c r="I137" s="22"/>
      <c r="J137" s="62"/>
      <c r="K137" s="1163"/>
      <c r="L137" s="944"/>
      <c r="M137" s="944"/>
    </row>
    <row r="138" spans="1:13" ht="11.25" x14ac:dyDescent="0.25">
      <c r="A138" s="947"/>
      <c r="B138" s="976"/>
      <c r="C138" s="967"/>
      <c r="D138" s="947"/>
      <c r="E138" s="947"/>
      <c r="F138" s="19" t="s">
        <v>634</v>
      </c>
      <c r="G138" s="95">
        <v>1</v>
      </c>
      <c r="H138" s="947"/>
      <c r="I138" s="22" t="s">
        <v>188</v>
      </c>
      <c r="J138" s="62"/>
      <c r="K138" s="1163"/>
      <c r="L138" s="944"/>
      <c r="M138" s="944"/>
    </row>
    <row r="139" spans="1:13" ht="11.25" x14ac:dyDescent="0.25">
      <c r="A139" s="947"/>
      <c r="B139" s="976"/>
      <c r="C139" s="967"/>
      <c r="D139" s="947"/>
      <c r="E139" s="947"/>
      <c r="F139" s="19" t="s">
        <v>187</v>
      </c>
      <c r="G139" s="95">
        <v>2</v>
      </c>
      <c r="H139" s="947"/>
      <c r="I139" s="22"/>
      <c r="J139" s="62"/>
      <c r="K139" s="1163"/>
      <c r="L139" s="944"/>
      <c r="M139" s="944"/>
    </row>
    <row r="140" spans="1:13" ht="11.25" x14ac:dyDescent="0.25">
      <c r="A140" s="947"/>
      <c r="B140" s="976"/>
      <c r="C140" s="967"/>
      <c r="D140" s="947"/>
      <c r="E140" s="947"/>
      <c r="F140" s="19" t="s">
        <v>3078</v>
      </c>
      <c r="G140" s="95">
        <v>425</v>
      </c>
      <c r="H140" s="947"/>
      <c r="I140" s="22" t="s">
        <v>196</v>
      </c>
      <c r="J140" s="62" t="s">
        <v>3244</v>
      </c>
      <c r="K140" s="1163"/>
      <c r="L140" s="944"/>
      <c r="M140" s="944"/>
    </row>
    <row r="141" spans="1:13" ht="11.25" x14ac:dyDescent="0.25">
      <c r="A141" s="947"/>
      <c r="B141" s="976"/>
      <c r="C141" s="967"/>
      <c r="D141" s="947"/>
      <c r="E141" s="947"/>
      <c r="F141" s="19" t="s">
        <v>3080</v>
      </c>
      <c r="G141" s="95">
        <v>27</v>
      </c>
      <c r="H141" s="947"/>
      <c r="I141" s="22" t="s">
        <v>196</v>
      </c>
      <c r="J141" s="62" t="s">
        <v>3213</v>
      </c>
      <c r="K141" s="1163"/>
      <c r="L141" s="944"/>
      <c r="M141" s="944"/>
    </row>
    <row r="142" spans="1:13" ht="11.25" x14ac:dyDescent="0.25">
      <c r="A142" s="947"/>
      <c r="B142" s="976"/>
      <c r="C142" s="967"/>
      <c r="D142" s="947"/>
      <c r="E142" s="947"/>
      <c r="F142" s="19" t="s">
        <v>3082</v>
      </c>
      <c r="G142" s="95">
        <v>2</v>
      </c>
      <c r="H142" s="947"/>
      <c r="I142" s="22" t="s">
        <v>3083</v>
      </c>
      <c r="J142" s="62" t="s">
        <v>3084</v>
      </c>
      <c r="K142" s="1163"/>
      <c r="L142" s="944"/>
      <c r="M142" s="944"/>
    </row>
    <row r="143" spans="1:13" ht="11.25" x14ac:dyDescent="0.25">
      <c r="A143" s="947"/>
      <c r="B143" s="976"/>
      <c r="C143" s="967"/>
      <c r="D143" s="947"/>
      <c r="E143" s="947"/>
      <c r="F143" s="19" t="s">
        <v>3085</v>
      </c>
      <c r="G143" s="95">
        <v>2</v>
      </c>
      <c r="H143" s="947"/>
      <c r="I143" s="22" t="s">
        <v>196</v>
      </c>
      <c r="J143" s="62">
        <v>80166</v>
      </c>
      <c r="K143" s="1163"/>
      <c r="L143" s="944"/>
      <c r="M143" s="944"/>
    </row>
    <row r="144" spans="1:13" ht="11.25" x14ac:dyDescent="0.25">
      <c r="A144" s="947"/>
      <c r="B144" s="976"/>
      <c r="C144" s="967"/>
      <c r="D144" s="947"/>
      <c r="E144" s="947"/>
      <c r="F144" s="19" t="s">
        <v>3089</v>
      </c>
      <c r="G144" s="95">
        <v>3</v>
      </c>
      <c r="H144" s="947"/>
      <c r="I144" s="22" t="s">
        <v>196</v>
      </c>
      <c r="J144" s="62" t="s">
        <v>3090</v>
      </c>
      <c r="K144" s="1163"/>
      <c r="L144" s="944"/>
      <c r="M144" s="944"/>
    </row>
    <row r="145" spans="1:13" ht="11.25" x14ac:dyDescent="0.25">
      <c r="A145" s="947"/>
      <c r="B145" s="976"/>
      <c r="C145" s="967"/>
      <c r="D145" s="947"/>
      <c r="E145" s="947"/>
      <c r="F145" s="19" t="s">
        <v>4371</v>
      </c>
      <c r="G145" s="95">
        <v>5</v>
      </c>
      <c r="H145" s="947"/>
      <c r="I145" s="22" t="s">
        <v>196</v>
      </c>
      <c r="J145" s="62">
        <v>783256</v>
      </c>
      <c r="K145" s="1163"/>
      <c r="L145" s="944"/>
      <c r="M145" s="944"/>
    </row>
    <row r="146" spans="1:13" ht="11.25" x14ac:dyDescent="0.25">
      <c r="A146" s="947"/>
      <c r="B146" s="976"/>
      <c r="C146" s="967"/>
      <c r="D146" s="947"/>
      <c r="E146" s="947"/>
      <c r="F146" s="19" t="s">
        <v>3092</v>
      </c>
      <c r="G146" s="95">
        <v>13</v>
      </c>
      <c r="H146" s="947"/>
      <c r="I146" s="22" t="s">
        <v>196</v>
      </c>
      <c r="J146" s="62" t="s">
        <v>4373</v>
      </c>
      <c r="K146" s="1163"/>
      <c r="L146" s="944"/>
      <c r="M146" s="944"/>
    </row>
    <row r="147" spans="1:13" ht="11.25" x14ac:dyDescent="0.25">
      <c r="A147" s="947"/>
      <c r="B147" s="976"/>
      <c r="C147" s="967"/>
      <c r="D147" s="947"/>
      <c r="E147" s="947"/>
      <c r="F147" s="19" t="s">
        <v>3092</v>
      </c>
      <c r="G147" s="95">
        <v>2</v>
      </c>
      <c r="H147" s="947"/>
      <c r="I147" s="22" t="s">
        <v>196</v>
      </c>
      <c r="J147" s="62" t="s">
        <v>3094</v>
      </c>
      <c r="K147" s="1163"/>
      <c r="L147" s="944"/>
      <c r="M147" s="944"/>
    </row>
    <row r="148" spans="1:13" ht="11.25" x14ac:dyDescent="0.25">
      <c r="A148" s="947"/>
      <c r="B148" s="976"/>
      <c r="C148" s="967"/>
      <c r="D148" s="947"/>
      <c r="E148" s="947"/>
      <c r="F148" s="19" t="s">
        <v>4372</v>
      </c>
      <c r="G148" s="95">
        <v>1</v>
      </c>
      <c r="H148" s="947"/>
      <c r="I148" s="22" t="s">
        <v>196</v>
      </c>
      <c r="J148" s="62" t="s">
        <v>3096</v>
      </c>
      <c r="K148" s="1163"/>
      <c r="L148" s="944"/>
      <c r="M148" s="944"/>
    </row>
    <row r="149" spans="1:13" ht="11.25" x14ac:dyDescent="0.25">
      <c r="A149" s="947"/>
      <c r="B149" s="976"/>
      <c r="C149" s="967"/>
      <c r="D149" s="947"/>
      <c r="E149" s="947"/>
      <c r="F149" s="19" t="s">
        <v>3099</v>
      </c>
      <c r="G149" s="95">
        <v>2</v>
      </c>
      <c r="H149" s="947"/>
      <c r="I149" s="22" t="s">
        <v>196</v>
      </c>
      <c r="J149" s="62" t="s">
        <v>3100</v>
      </c>
      <c r="K149" s="1163"/>
      <c r="L149" s="944"/>
      <c r="M149" s="944"/>
    </row>
    <row r="150" spans="1:13" ht="11.25" x14ac:dyDescent="0.25">
      <c r="A150" s="947"/>
      <c r="B150" s="976"/>
      <c r="C150" s="967"/>
      <c r="D150" s="947"/>
      <c r="E150" s="947"/>
      <c r="F150" s="19" t="s">
        <v>4897</v>
      </c>
      <c r="G150" s="95">
        <v>129</v>
      </c>
      <c r="H150" s="947"/>
      <c r="I150" s="22" t="s">
        <v>196</v>
      </c>
      <c r="J150" s="62" t="s">
        <v>3102</v>
      </c>
      <c r="K150" s="1163"/>
      <c r="L150" s="944"/>
      <c r="M150" s="944"/>
    </row>
    <row r="151" spans="1:13" ht="11.25" x14ac:dyDescent="0.25">
      <c r="A151" s="947"/>
      <c r="B151" s="976"/>
      <c r="C151" s="967"/>
      <c r="D151" s="947"/>
      <c r="E151" s="947"/>
      <c r="F151" s="19" t="s">
        <v>3086</v>
      </c>
      <c r="G151" s="95">
        <v>13</v>
      </c>
      <c r="H151" s="947"/>
      <c r="I151" s="22" t="s">
        <v>3087</v>
      </c>
      <c r="J151" s="62" t="s">
        <v>3246</v>
      </c>
      <c r="K151" s="1163"/>
      <c r="L151" s="944"/>
      <c r="M151" s="944"/>
    </row>
    <row r="152" spans="1:13" ht="11.25" x14ac:dyDescent="0.25">
      <c r="A152" s="947"/>
      <c r="B152" s="976"/>
      <c r="C152" s="967"/>
      <c r="D152" s="947"/>
      <c r="E152" s="947"/>
      <c r="F152" s="19" t="s">
        <v>3086</v>
      </c>
      <c r="G152" s="95">
        <v>13</v>
      </c>
      <c r="H152" s="947"/>
      <c r="I152" s="22" t="s">
        <v>3087</v>
      </c>
      <c r="J152" s="62" t="s">
        <v>4374</v>
      </c>
      <c r="K152" s="1163"/>
      <c r="L152" s="944"/>
      <c r="M152" s="944"/>
    </row>
    <row r="153" spans="1:13" ht="11.25" x14ac:dyDescent="0.25">
      <c r="A153" s="947"/>
      <c r="B153" s="976"/>
      <c r="C153" s="967"/>
      <c r="D153" s="947"/>
      <c r="E153" s="947"/>
      <c r="F153" s="19" t="s">
        <v>3105</v>
      </c>
      <c r="G153" s="95">
        <v>24</v>
      </c>
      <c r="H153" s="947"/>
      <c r="I153" s="22" t="s">
        <v>3074</v>
      </c>
      <c r="J153" s="62" t="s">
        <v>3106</v>
      </c>
      <c r="K153" s="1163"/>
      <c r="L153" s="944"/>
      <c r="M153" s="944"/>
    </row>
    <row r="154" spans="1:13" ht="11.25" x14ac:dyDescent="0.25">
      <c r="A154" s="938"/>
      <c r="B154" s="940"/>
      <c r="C154" s="992"/>
      <c r="D154" s="938"/>
      <c r="E154" s="938"/>
      <c r="F154" s="19" t="s">
        <v>3107</v>
      </c>
      <c r="G154" s="95">
        <v>28</v>
      </c>
      <c r="H154" s="938"/>
      <c r="I154" s="22" t="s">
        <v>3074</v>
      </c>
      <c r="J154" s="62" t="s">
        <v>3108</v>
      </c>
      <c r="K154" s="1172"/>
      <c r="L154" s="942"/>
      <c r="M154" s="942"/>
    </row>
    <row r="155" spans="1:13" s="8" customFormat="1" ht="11.25" x14ac:dyDescent="0.25">
      <c r="A155" s="937" t="s">
        <v>7598</v>
      </c>
      <c r="B155" s="939" t="s">
        <v>170</v>
      </c>
      <c r="C155" s="966" t="s">
        <v>535</v>
      </c>
      <c r="D155" s="937" t="s">
        <v>7162</v>
      </c>
      <c r="E155" s="937" t="s">
        <v>3034</v>
      </c>
      <c r="F155" s="38" t="s">
        <v>648</v>
      </c>
      <c r="G155" s="39">
        <v>3</v>
      </c>
      <c r="H155" s="937" t="s">
        <v>6682</v>
      </c>
      <c r="I155" s="40"/>
      <c r="J155" s="66"/>
      <c r="K155" s="1184">
        <v>1</v>
      </c>
      <c r="L155" s="1187"/>
      <c r="M155" s="1187"/>
    </row>
    <row r="156" spans="1:13" s="8" customFormat="1" ht="11.25" x14ac:dyDescent="0.25">
      <c r="A156" s="947"/>
      <c r="B156" s="976"/>
      <c r="C156" s="967"/>
      <c r="D156" s="947"/>
      <c r="E156" s="947"/>
      <c r="F156" s="38" t="s">
        <v>649</v>
      </c>
      <c r="G156" s="39">
        <v>2</v>
      </c>
      <c r="H156" s="947"/>
      <c r="I156" s="40"/>
      <c r="J156" s="66"/>
      <c r="K156" s="1185"/>
      <c r="L156" s="1188"/>
      <c r="M156" s="1188"/>
    </row>
    <row r="157" spans="1:13" s="8" customFormat="1" ht="11.25" x14ac:dyDescent="0.25">
      <c r="A157" s="947"/>
      <c r="B157" s="976"/>
      <c r="C157" s="967"/>
      <c r="D157" s="947"/>
      <c r="E157" s="947"/>
      <c r="F157" s="10" t="s">
        <v>650</v>
      </c>
      <c r="G157" s="317">
        <v>1</v>
      </c>
      <c r="H157" s="947"/>
      <c r="I157" s="51"/>
      <c r="J157" s="67"/>
      <c r="K157" s="1185"/>
      <c r="L157" s="1188"/>
      <c r="M157" s="1188"/>
    </row>
    <row r="158" spans="1:13" s="8" customFormat="1" ht="11.25" x14ac:dyDescent="0.25">
      <c r="A158" s="947"/>
      <c r="B158" s="976"/>
      <c r="C158" s="967"/>
      <c r="D158" s="947"/>
      <c r="E158" s="947"/>
      <c r="F158" s="10" t="s">
        <v>289</v>
      </c>
      <c r="G158" s="317">
        <v>6</v>
      </c>
      <c r="H158" s="947"/>
      <c r="I158" s="51"/>
      <c r="J158" s="67"/>
      <c r="K158" s="1185"/>
      <c r="L158" s="1188"/>
      <c r="M158" s="1188"/>
    </row>
    <row r="159" spans="1:13" s="8" customFormat="1" ht="11.25" x14ac:dyDescent="0.25">
      <c r="A159" s="947"/>
      <c r="B159" s="976"/>
      <c r="C159" s="967"/>
      <c r="D159" s="947"/>
      <c r="E159" s="947"/>
      <c r="F159" s="10" t="s">
        <v>288</v>
      </c>
      <c r="G159" s="317">
        <v>4</v>
      </c>
      <c r="H159" s="947"/>
      <c r="I159" s="51"/>
      <c r="J159" s="67"/>
      <c r="K159" s="1185"/>
      <c r="L159" s="1188"/>
      <c r="M159" s="1188"/>
    </row>
    <row r="160" spans="1:13" s="8" customFormat="1" ht="11.25" x14ac:dyDescent="0.25">
      <c r="A160" s="947"/>
      <c r="B160" s="976"/>
      <c r="C160" s="967"/>
      <c r="D160" s="947"/>
      <c r="E160" s="947"/>
      <c r="F160" s="10" t="s">
        <v>651</v>
      </c>
      <c r="G160" s="317">
        <v>3</v>
      </c>
      <c r="H160" s="947"/>
      <c r="I160" s="51"/>
      <c r="J160" s="67"/>
      <c r="K160" s="1185"/>
      <c r="L160" s="1188"/>
      <c r="M160" s="1188"/>
    </row>
    <row r="161" spans="1:13" s="8" customFormat="1" ht="11.25" x14ac:dyDescent="0.25">
      <c r="A161" s="938"/>
      <c r="B161" s="940"/>
      <c r="C161" s="992"/>
      <c r="D161" s="938"/>
      <c r="E161" s="938"/>
      <c r="F161" s="10" t="s">
        <v>652</v>
      </c>
      <c r="G161" s="317">
        <v>1</v>
      </c>
      <c r="H161" s="938"/>
      <c r="I161" s="51"/>
      <c r="J161" s="67"/>
      <c r="K161" s="1186"/>
      <c r="L161" s="1189"/>
      <c r="M161" s="1189"/>
    </row>
    <row r="162" spans="1:13" s="8" customFormat="1" ht="11.25" x14ac:dyDescent="0.25">
      <c r="A162" s="245" t="s">
        <v>7599</v>
      </c>
      <c r="B162" s="248" t="s">
        <v>6796</v>
      </c>
      <c r="C162" s="322" t="s">
        <v>535</v>
      </c>
      <c r="D162" s="245" t="s">
        <v>7164</v>
      </c>
      <c r="E162" s="245" t="s">
        <v>3034</v>
      </c>
      <c r="F162" s="19" t="s">
        <v>7163</v>
      </c>
      <c r="G162" s="95">
        <f t="shared" ref="G162" si="1">1-1+1</f>
        <v>1</v>
      </c>
      <c r="H162" s="363" t="s">
        <v>6682</v>
      </c>
      <c r="I162" s="20" t="s">
        <v>196</v>
      </c>
      <c r="J162" s="62" t="s">
        <v>197</v>
      </c>
      <c r="K162" s="253">
        <v>1</v>
      </c>
      <c r="L162" s="861"/>
      <c r="M162" s="861"/>
    </row>
    <row r="163" spans="1:13" s="8" customFormat="1" ht="11.25" x14ac:dyDescent="0.25">
      <c r="A163" s="937" t="s">
        <v>5237</v>
      </c>
      <c r="B163" s="939" t="s">
        <v>6793</v>
      </c>
      <c r="C163" s="966" t="s">
        <v>535</v>
      </c>
      <c r="D163" s="937" t="s">
        <v>6792</v>
      </c>
      <c r="E163" s="937" t="s">
        <v>3034</v>
      </c>
      <c r="F163" s="19" t="s">
        <v>209</v>
      </c>
      <c r="G163" s="95">
        <v>1</v>
      </c>
      <c r="H163" s="937" t="s">
        <v>6682</v>
      </c>
      <c r="I163" s="20" t="s">
        <v>210</v>
      </c>
      <c r="J163" s="62" t="s">
        <v>211</v>
      </c>
      <c r="K163" s="1162">
        <v>1</v>
      </c>
      <c r="L163" s="941"/>
      <c r="M163" s="941"/>
    </row>
    <row r="164" spans="1:13" s="8" customFormat="1" ht="11.25" x14ac:dyDescent="0.25">
      <c r="A164" s="947"/>
      <c r="B164" s="976"/>
      <c r="C164" s="967"/>
      <c r="D164" s="947"/>
      <c r="E164" s="947"/>
      <c r="F164" s="19" t="s">
        <v>639</v>
      </c>
      <c r="G164" s="95">
        <v>1</v>
      </c>
      <c r="H164" s="947"/>
      <c r="I164" s="20" t="s">
        <v>210</v>
      </c>
      <c r="J164" s="62" t="s">
        <v>212</v>
      </c>
      <c r="K164" s="1163"/>
      <c r="L164" s="944"/>
      <c r="M164" s="944"/>
    </row>
    <row r="165" spans="1:13" s="8" customFormat="1" ht="11.25" x14ac:dyDescent="0.25">
      <c r="A165" s="947"/>
      <c r="B165" s="976"/>
      <c r="C165" s="967"/>
      <c r="D165" s="947"/>
      <c r="E165" s="947"/>
      <c r="F165" s="19" t="s">
        <v>640</v>
      </c>
      <c r="G165" s="95">
        <v>1</v>
      </c>
      <c r="H165" s="947"/>
      <c r="I165" s="20" t="s">
        <v>210</v>
      </c>
      <c r="J165" s="62" t="s">
        <v>215</v>
      </c>
      <c r="K165" s="1163"/>
      <c r="L165" s="944"/>
      <c r="M165" s="944"/>
    </row>
    <row r="166" spans="1:13" s="8" customFormat="1" ht="11.25" x14ac:dyDescent="0.25">
      <c r="A166" s="947"/>
      <c r="B166" s="976"/>
      <c r="C166" s="967"/>
      <c r="D166" s="947"/>
      <c r="E166" s="947"/>
      <c r="F166" s="19" t="s">
        <v>213</v>
      </c>
      <c r="G166" s="95">
        <v>1</v>
      </c>
      <c r="H166" s="947"/>
      <c r="I166" s="20" t="s">
        <v>210</v>
      </c>
      <c r="J166" s="62" t="s">
        <v>215</v>
      </c>
      <c r="K166" s="1163"/>
      <c r="L166" s="944"/>
      <c r="M166" s="944"/>
    </row>
    <row r="167" spans="1:13" s="8" customFormat="1" ht="11.25" x14ac:dyDescent="0.25">
      <c r="A167" s="947"/>
      <c r="B167" s="976"/>
      <c r="C167" s="967"/>
      <c r="D167" s="947"/>
      <c r="E167" s="947"/>
      <c r="F167" s="19" t="s">
        <v>198</v>
      </c>
      <c r="G167" s="95">
        <v>1</v>
      </c>
      <c r="H167" s="947"/>
      <c r="I167" s="20" t="s">
        <v>210</v>
      </c>
      <c r="J167" s="62"/>
      <c r="K167" s="1163"/>
      <c r="L167" s="944"/>
      <c r="M167" s="944"/>
    </row>
    <row r="168" spans="1:13" s="8" customFormat="1" ht="11.25" x14ac:dyDescent="0.25">
      <c r="A168" s="947"/>
      <c r="B168" s="976"/>
      <c r="C168" s="967"/>
      <c r="D168" s="947"/>
      <c r="E168" s="947"/>
      <c r="F168" s="19" t="s">
        <v>214</v>
      </c>
      <c r="G168" s="95">
        <v>20</v>
      </c>
      <c r="H168" s="947"/>
      <c r="I168" s="20" t="s">
        <v>210</v>
      </c>
      <c r="J168" s="62" t="s">
        <v>215</v>
      </c>
      <c r="K168" s="1163"/>
      <c r="L168" s="944"/>
      <c r="M168" s="944"/>
    </row>
    <row r="169" spans="1:13" s="8" customFormat="1" ht="11.25" x14ac:dyDescent="0.25">
      <c r="A169" s="947"/>
      <c r="B169" s="976"/>
      <c r="C169" s="967"/>
      <c r="D169" s="947"/>
      <c r="E169" s="947"/>
      <c r="F169" s="19" t="s">
        <v>216</v>
      </c>
      <c r="G169" s="95">
        <v>20</v>
      </c>
      <c r="H169" s="947"/>
      <c r="I169" s="20" t="s">
        <v>210</v>
      </c>
      <c r="J169" s="62" t="s">
        <v>215</v>
      </c>
      <c r="K169" s="1163"/>
      <c r="L169" s="944"/>
      <c r="M169" s="944"/>
    </row>
    <row r="170" spans="1:13" s="8" customFormat="1" ht="11.25" x14ac:dyDescent="0.25">
      <c r="A170" s="947"/>
      <c r="B170" s="976"/>
      <c r="C170" s="967"/>
      <c r="D170" s="947"/>
      <c r="E170" s="947"/>
      <c r="F170" s="19" t="s">
        <v>217</v>
      </c>
      <c r="G170" s="95">
        <v>20</v>
      </c>
      <c r="H170" s="947"/>
      <c r="I170" s="20" t="s">
        <v>210</v>
      </c>
      <c r="J170" s="62"/>
      <c r="K170" s="1163"/>
      <c r="L170" s="944"/>
      <c r="M170" s="944"/>
    </row>
    <row r="171" spans="1:13" s="8" customFormat="1" ht="11.25" x14ac:dyDescent="0.25">
      <c r="A171" s="947"/>
      <c r="B171" s="976"/>
      <c r="C171" s="967"/>
      <c r="D171" s="947"/>
      <c r="E171" s="947"/>
      <c r="F171" s="19" t="s">
        <v>218</v>
      </c>
      <c r="G171" s="95">
        <v>1</v>
      </c>
      <c r="H171" s="947"/>
      <c r="I171" s="20" t="s">
        <v>210</v>
      </c>
      <c r="J171" s="62"/>
      <c r="K171" s="1163"/>
      <c r="L171" s="944"/>
      <c r="M171" s="944"/>
    </row>
    <row r="172" spans="1:13" s="8" customFormat="1" ht="11.25" x14ac:dyDescent="0.25">
      <c r="A172" s="947"/>
      <c r="B172" s="976"/>
      <c r="C172" s="967"/>
      <c r="D172" s="947"/>
      <c r="E172" s="947"/>
      <c r="F172" s="19" t="s">
        <v>219</v>
      </c>
      <c r="G172" s="95">
        <v>60</v>
      </c>
      <c r="H172" s="947"/>
      <c r="I172" s="20" t="s">
        <v>210</v>
      </c>
      <c r="J172" s="62"/>
      <c r="K172" s="1163"/>
      <c r="L172" s="944"/>
      <c r="M172" s="944"/>
    </row>
    <row r="173" spans="1:13" s="8" customFormat="1" ht="11.25" x14ac:dyDescent="0.25">
      <c r="A173" s="947"/>
      <c r="B173" s="976"/>
      <c r="C173" s="967"/>
      <c r="D173" s="947"/>
      <c r="E173" s="947"/>
      <c r="F173" s="19" t="s">
        <v>220</v>
      </c>
      <c r="G173" s="95">
        <v>35</v>
      </c>
      <c r="H173" s="947"/>
      <c r="I173" s="20" t="s">
        <v>210</v>
      </c>
      <c r="J173" s="62"/>
      <c r="K173" s="1163"/>
      <c r="L173" s="944"/>
      <c r="M173" s="944"/>
    </row>
    <row r="174" spans="1:13" s="8" customFormat="1" ht="11.25" x14ac:dyDescent="0.25">
      <c r="A174" s="947"/>
      <c r="B174" s="976"/>
      <c r="C174" s="967"/>
      <c r="D174" s="947"/>
      <c r="E174" s="947"/>
      <c r="F174" s="19" t="s">
        <v>221</v>
      </c>
      <c r="G174" s="95">
        <v>8</v>
      </c>
      <c r="H174" s="947"/>
      <c r="I174" s="20" t="s">
        <v>210</v>
      </c>
      <c r="J174" s="62" t="s">
        <v>222</v>
      </c>
      <c r="K174" s="1163"/>
      <c r="L174" s="944"/>
      <c r="M174" s="944"/>
    </row>
    <row r="175" spans="1:13" s="8" customFormat="1" ht="11.25" x14ac:dyDescent="0.25">
      <c r="A175" s="947"/>
      <c r="B175" s="976"/>
      <c r="C175" s="967"/>
      <c r="D175" s="947"/>
      <c r="E175" s="947"/>
      <c r="F175" s="41" t="s">
        <v>223</v>
      </c>
      <c r="G175" s="96">
        <v>1</v>
      </c>
      <c r="H175" s="947"/>
      <c r="I175" s="37" t="s">
        <v>210</v>
      </c>
      <c r="J175" s="64"/>
      <c r="K175" s="1163"/>
      <c r="L175" s="944"/>
      <c r="M175" s="944"/>
    </row>
    <row r="176" spans="1:13" s="8" customFormat="1" ht="11.25" x14ac:dyDescent="0.25">
      <c r="A176" s="947"/>
      <c r="B176" s="976"/>
      <c r="C176" s="967"/>
      <c r="D176" s="947"/>
      <c r="E176" s="947"/>
      <c r="F176" s="41" t="s">
        <v>3045</v>
      </c>
      <c r="G176" s="96">
        <v>20</v>
      </c>
      <c r="H176" s="947"/>
      <c r="I176" s="37" t="s">
        <v>3162</v>
      </c>
      <c r="J176" s="64" t="s">
        <v>3163</v>
      </c>
      <c r="K176" s="1163"/>
      <c r="L176" s="944"/>
      <c r="M176" s="944"/>
    </row>
    <row r="177" spans="1:13" s="8" customFormat="1" ht="11.25" x14ac:dyDescent="0.25">
      <c r="A177" s="947"/>
      <c r="B177" s="976"/>
      <c r="C177" s="967"/>
      <c r="D177" s="947"/>
      <c r="E177" s="947"/>
      <c r="F177" s="41" t="s">
        <v>3046</v>
      </c>
      <c r="G177" s="96">
        <v>20</v>
      </c>
      <c r="H177" s="947"/>
      <c r="I177" s="37" t="s">
        <v>290</v>
      </c>
      <c r="J177" s="64" t="s">
        <v>3165</v>
      </c>
      <c r="K177" s="1163"/>
      <c r="L177" s="944"/>
      <c r="M177" s="944"/>
    </row>
    <row r="178" spans="1:13" s="8" customFormat="1" ht="11.25" x14ac:dyDescent="0.25">
      <c r="A178" s="947"/>
      <c r="B178" s="976"/>
      <c r="C178" s="967"/>
      <c r="D178" s="947"/>
      <c r="E178" s="947"/>
      <c r="F178" s="41" t="s">
        <v>3166</v>
      </c>
      <c r="G178" s="96">
        <v>40</v>
      </c>
      <c r="H178" s="947"/>
      <c r="I178" s="37" t="s">
        <v>3074</v>
      </c>
      <c r="J178" s="64" t="s">
        <v>3167</v>
      </c>
      <c r="K178" s="1163"/>
      <c r="L178" s="944"/>
      <c r="M178" s="944"/>
    </row>
    <row r="179" spans="1:13" s="8" customFormat="1" ht="11.25" x14ac:dyDescent="0.25">
      <c r="A179" s="947"/>
      <c r="B179" s="976"/>
      <c r="C179" s="967"/>
      <c r="D179" s="947"/>
      <c r="E179" s="947"/>
      <c r="F179" s="41" t="s">
        <v>3168</v>
      </c>
      <c r="G179" s="96">
        <v>2</v>
      </c>
      <c r="H179" s="947"/>
      <c r="I179" s="37" t="s">
        <v>210</v>
      </c>
      <c r="J179" s="64" t="s">
        <v>3169</v>
      </c>
      <c r="K179" s="1163"/>
      <c r="L179" s="944"/>
      <c r="M179" s="944"/>
    </row>
    <row r="180" spans="1:13" s="8" customFormat="1" ht="11.25" x14ac:dyDescent="0.25">
      <c r="A180" s="938"/>
      <c r="B180" s="940"/>
      <c r="C180" s="992"/>
      <c r="D180" s="938"/>
      <c r="E180" s="938"/>
      <c r="F180" s="41" t="s">
        <v>4375</v>
      </c>
      <c r="G180" s="96">
        <v>16</v>
      </c>
      <c r="H180" s="938"/>
      <c r="I180" s="37" t="s">
        <v>290</v>
      </c>
      <c r="J180" s="64" t="s">
        <v>4376</v>
      </c>
      <c r="K180" s="1172"/>
      <c r="L180" s="942"/>
      <c r="M180" s="942"/>
    </row>
    <row r="181" spans="1:13" s="8" customFormat="1" ht="11.25" x14ac:dyDescent="0.25">
      <c r="A181" s="937" t="s">
        <v>5238</v>
      </c>
      <c r="B181" s="939" t="s">
        <v>6415</v>
      </c>
      <c r="C181" s="966" t="s">
        <v>535</v>
      </c>
      <c r="D181" s="937" t="s">
        <v>6797</v>
      </c>
      <c r="E181" s="937" t="s">
        <v>3034</v>
      </c>
      <c r="F181" s="34" t="s">
        <v>641</v>
      </c>
      <c r="G181" s="35">
        <v>32</v>
      </c>
      <c r="H181" s="937" t="s">
        <v>6682</v>
      </c>
      <c r="I181" s="36" t="s">
        <v>271</v>
      </c>
      <c r="J181" s="65" t="s">
        <v>272</v>
      </c>
      <c r="K181" s="1156">
        <v>2</v>
      </c>
      <c r="L181" s="941"/>
      <c r="M181" s="941"/>
    </row>
    <row r="182" spans="1:13" s="8" customFormat="1" ht="11.25" x14ac:dyDescent="0.25">
      <c r="A182" s="947"/>
      <c r="B182" s="976"/>
      <c r="C182" s="967"/>
      <c r="D182" s="947"/>
      <c r="E182" s="947"/>
      <c r="F182" s="34" t="s">
        <v>439</v>
      </c>
      <c r="G182" s="35">
        <v>1</v>
      </c>
      <c r="H182" s="947"/>
      <c r="I182" s="36" t="s">
        <v>273</v>
      </c>
      <c r="J182" s="65" t="s">
        <v>274</v>
      </c>
      <c r="K182" s="1157"/>
      <c r="L182" s="944"/>
      <c r="M182" s="944"/>
    </row>
    <row r="183" spans="1:13" s="8" customFormat="1" ht="11.25" x14ac:dyDescent="0.25">
      <c r="A183" s="947"/>
      <c r="B183" s="976"/>
      <c r="C183" s="967"/>
      <c r="D183" s="947"/>
      <c r="E183" s="947"/>
      <c r="F183" s="34" t="s">
        <v>642</v>
      </c>
      <c r="G183" s="35">
        <v>16</v>
      </c>
      <c r="H183" s="947"/>
      <c r="I183" s="36" t="s">
        <v>275</v>
      </c>
      <c r="J183" s="65">
        <v>8163</v>
      </c>
      <c r="K183" s="1157"/>
      <c r="L183" s="944"/>
      <c r="M183" s="944"/>
    </row>
    <row r="184" spans="1:13" s="8" customFormat="1" ht="11.25" x14ac:dyDescent="0.25">
      <c r="A184" s="947"/>
      <c r="B184" s="976"/>
      <c r="C184" s="967"/>
      <c r="D184" s="947"/>
      <c r="E184" s="947"/>
      <c r="F184" s="34" t="s">
        <v>643</v>
      </c>
      <c r="G184" s="35">
        <v>850</v>
      </c>
      <c r="H184" s="947"/>
      <c r="I184" s="36" t="s">
        <v>276</v>
      </c>
      <c r="J184" s="65" t="s">
        <v>277</v>
      </c>
      <c r="K184" s="1157"/>
      <c r="L184" s="944"/>
      <c r="M184" s="944"/>
    </row>
    <row r="185" spans="1:13" s="8" customFormat="1" ht="11.25" x14ac:dyDescent="0.25">
      <c r="A185" s="947"/>
      <c r="B185" s="976"/>
      <c r="C185" s="967"/>
      <c r="D185" s="947"/>
      <c r="E185" s="947"/>
      <c r="F185" s="34" t="s">
        <v>644</v>
      </c>
      <c r="G185" s="35">
        <v>8</v>
      </c>
      <c r="H185" s="947"/>
      <c r="I185" s="36" t="s">
        <v>276</v>
      </c>
      <c r="J185" s="65" t="s">
        <v>278</v>
      </c>
      <c r="K185" s="1157"/>
      <c r="L185" s="944"/>
      <c r="M185" s="944"/>
    </row>
    <row r="186" spans="1:13" s="8" customFormat="1" ht="11.25" x14ac:dyDescent="0.25">
      <c r="A186" s="947"/>
      <c r="B186" s="976"/>
      <c r="C186" s="967"/>
      <c r="D186" s="947"/>
      <c r="E186" s="947"/>
      <c r="F186" s="34" t="s">
        <v>645</v>
      </c>
      <c r="G186" s="35">
        <v>8</v>
      </c>
      <c r="H186" s="947"/>
      <c r="I186" s="36" t="s">
        <v>276</v>
      </c>
      <c r="J186" s="65" t="s">
        <v>279</v>
      </c>
      <c r="K186" s="1157"/>
      <c r="L186" s="944"/>
      <c r="M186" s="944"/>
    </row>
    <row r="187" spans="1:13" s="8" customFormat="1" ht="11.25" x14ac:dyDescent="0.25">
      <c r="A187" s="947"/>
      <c r="B187" s="976"/>
      <c r="C187" s="967"/>
      <c r="D187" s="947"/>
      <c r="E187" s="947"/>
      <c r="F187" s="34" t="s">
        <v>646</v>
      </c>
      <c r="G187" s="35">
        <v>40</v>
      </c>
      <c r="H187" s="947"/>
      <c r="I187" s="36" t="s">
        <v>276</v>
      </c>
      <c r="J187" s="65" t="s">
        <v>280</v>
      </c>
      <c r="K187" s="1157"/>
      <c r="L187" s="944"/>
      <c r="M187" s="944"/>
    </row>
    <row r="188" spans="1:13" s="8" customFormat="1" ht="11.25" x14ac:dyDescent="0.25">
      <c r="A188" s="947"/>
      <c r="B188" s="976"/>
      <c r="C188" s="967"/>
      <c r="D188" s="947"/>
      <c r="E188" s="947"/>
      <c r="F188" s="34" t="s">
        <v>647</v>
      </c>
      <c r="G188" s="35">
        <v>60</v>
      </c>
      <c r="H188" s="947"/>
      <c r="I188" s="36" t="s">
        <v>276</v>
      </c>
      <c r="J188" s="65" t="s">
        <v>281</v>
      </c>
      <c r="K188" s="1157"/>
      <c r="L188" s="944"/>
      <c r="M188" s="944"/>
    </row>
    <row r="189" spans="1:13" s="8" customFormat="1" ht="11.25" x14ac:dyDescent="0.25">
      <c r="A189" s="937" t="s">
        <v>5239</v>
      </c>
      <c r="B189" s="939" t="s">
        <v>6800</v>
      </c>
      <c r="C189" s="966" t="s">
        <v>535</v>
      </c>
      <c r="D189" s="937" t="s">
        <v>6799</v>
      </c>
      <c r="E189" s="937" t="s">
        <v>3034</v>
      </c>
      <c r="F189" s="34" t="s">
        <v>282</v>
      </c>
      <c r="G189" s="35">
        <v>19</v>
      </c>
      <c r="H189" s="937" t="s">
        <v>6682</v>
      </c>
      <c r="I189" s="36"/>
      <c r="J189" s="65" t="s">
        <v>283</v>
      </c>
      <c r="K189" s="1156">
        <v>1</v>
      </c>
      <c r="L189" s="941"/>
      <c r="M189" s="941"/>
    </row>
    <row r="190" spans="1:13" s="8" customFormat="1" ht="11.25" x14ac:dyDescent="0.25">
      <c r="A190" s="947"/>
      <c r="B190" s="976"/>
      <c r="C190" s="967"/>
      <c r="D190" s="947"/>
      <c r="E190" s="947"/>
      <c r="F190" s="34" t="s">
        <v>284</v>
      </c>
      <c r="G190" s="35">
        <v>64</v>
      </c>
      <c r="H190" s="947"/>
      <c r="I190" s="36"/>
      <c r="J190" s="65" t="s">
        <v>285</v>
      </c>
      <c r="K190" s="1157"/>
      <c r="L190" s="944"/>
      <c r="M190" s="944"/>
    </row>
    <row r="191" spans="1:13" s="8" customFormat="1" ht="11.25" x14ac:dyDescent="0.25">
      <c r="A191" s="947"/>
      <c r="B191" s="976"/>
      <c r="C191" s="967"/>
      <c r="D191" s="947"/>
      <c r="E191" s="947"/>
      <c r="F191" s="34" t="s">
        <v>286</v>
      </c>
      <c r="G191" s="35">
        <v>45</v>
      </c>
      <c r="H191" s="947"/>
      <c r="I191" s="36"/>
      <c r="J191" s="65" t="s">
        <v>287</v>
      </c>
      <c r="K191" s="1157"/>
      <c r="L191" s="944"/>
      <c r="M191" s="944"/>
    </row>
    <row r="192" spans="1:13" s="8" customFormat="1" ht="11.25" x14ac:dyDescent="0.25">
      <c r="A192" s="927" t="s">
        <v>7600</v>
      </c>
      <c r="B192" s="928" t="s">
        <v>6685</v>
      </c>
      <c r="C192" s="929" t="s">
        <v>535</v>
      </c>
      <c r="D192" s="927" t="s">
        <v>6791</v>
      </c>
      <c r="E192" s="927" t="s">
        <v>3034</v>
      </c>
      <c r="F192" s="19" t="s">
        <v>5230</v>
      </c>
      <c r="G192" s="95">
        <v>8</v>
      </c>
      <c r="H192" s="927" t="s">
        <v>6682</v>
      </c>
      <c r="I192" s="20" t="s">
        <v>206</v>
      </c>
      <c r="J192" s="63" t="s">
        <v>207</v>
      </c>
      <c r="K192" s="1181">
        <v>1</v>
      </c>
      <c r="L192" s="943"/>
      <c r="M192" s="943"/>
    </row>
    <row r="193" spans="1:13" s="8" customFormat="1" ht="11.25" x14ac:dyDescent="0.25">
      <c r="A193" s="927"/>
      <c r="B193" s="928"/>
      <c r="C193" s="929"/>
      <c r="D193" s="927"/>
      <c r="E193" s="927"/>
      <c r="F193" s="19" t="s">
        <v>5230</v>
      </c>
      <c r="G193" s="95">
        <v>1</v>
      </c>
      <c r="H193" s="927"/>
      <c r="I193" s="20" t="s">
        <v>206</v>
      </c>
      <c r="J193" s="63" t="s">
        <v>638</v>
      </c>
      <c r="K193" s="1181"/>
      <c r="L193" s="943"/>
      <c r="M193" s="943"/>
    </row>
    <row r="194" spans="1:13" s="8" customFormat="1" ht="11.25" x14ac:dyDescent="0.25">
      <c r="A194" s="927"/>
      <c r="B194" s="928"/>
      <c r="C194" s="929"/>
      <c r="D194" s="927"/>
      <c r="E194" s="927"/>
      <c r="F194" s="33" t="s">
        <v>3226</v>
      </c>
      <c r="G194" s="95">
        <v>8</v>
      </c>
      <c r="H194" s="927"/>
      <c r="I194" s="20" t="s">
        <v>206</v>
      </c>
      <c r="J194" s="63"/>
      <c r="K194" s="1181"/>
      <c r="L194" s="943"/>
      <c r="M194" s="943"/>
    </row>
    <row r="195" spans="1:13" s="8" customFormat="1" ht="11.25" x14ac:dyDescent="0.25">
      <c r="A195" s="927"/>
      <c r="B195" s="928"/>
      <c r="C195" s="929"/>
      <c r="D195" s="927"/>
      <c r="E195" s="927"/>
      <c r="F195" s="19" t="s">
        <v>198</v>
      </c>
      <c r="G195" s="95">
        <v>8</v>
      </c>
      <c r="H195" s="927"/>
      <c r="I195" s="20" t="s">
        <v>206</v>
      </c>
      <c r="J195" s="63"/>
      <c r="K195" s="1181"/>
      <c r="L195" s="943"/>
      <c r="M195" s="943"/>
    </row>
    <row r="196" spans="1:13" s="8" customFormat="1" ht="11.25" x14ac:dyDescent="0.25">
      <c r="A196" s="927"/>
      <c r="B196" s="928"/>
      <c r="C196" s="929"/>
      <c r="D196" s="927"/>
      <c r="E196" s="927"/>
      <c r="F196" s="19" t="s">
        <v>199</v>
      </c>
      <c r="G196" s="95">
        <v>16</v>
      </c>
      <c r="H196" s="927"/>
      <c r="I196" s="20" t="s">
        <v>206</v>
      </c>
      <c r="J196" s="63"/>
      <c r="K196" s="1181"/>
      <c r="L196" s="943"/>
      <c r="M196" s="943"/>
    </row>
    <row r="197" spans="1:13" s="8" customFormat="1" ht="11.25" x14ac:dyDescent="0.25">
      <c r="A197" s="927"/>
      <c r="B197" s="928"/>
      <c r="C197" s="929"/>
      <c r="D197" s="927"/>
      <c r="E197" s="927"/>
      <c r="F197" s="19" t="s">
        <v>200</v>
      </c>
      <c r="G197" s="95">
        <v>8</v>
      </c>
      <c r="H197" s="927"/>
      <c r="I197" s="20" t="s">
        <v>206</v>
      </c>
      <c r="J197" s="63" t="s">
        <v>208</v>
      </c>
      <c r="K197" s="1181"/>
      <c r="L197" s="943"/>
      <c r="M197" s="943"/>
    </row>
    <row r="198" spans="1:13" s="8" customFormat="1" ht="11.25" x14ac:dyDescent="0.25">
      <c r="A198" s="927"/>
      <c r="B198" s="928"/>
      <c r="C198" s="929"/>
      <c r="D198" s="927"/>
      <c r="E198" s="927"/>
      <c r="F198" s="19" t="s">
        <v>201</v>
      </c>
      <c r="G198" s="95">
        <v>2</v>
      </c>
      <c r="H198" s="927"/>
      <c r="I198" s="20"/>
      <c r="J198" s="63"/>
      <c r="K198" s="1181"/>
      <c r="L198" s="943"/>
      <c r="M198" s="943"/>
    </row>
    <row r="199" spans="1:13" s="8" customFormat="1" ht="11.25" x14ac:dyDescent="0.25">
      <c r="A199" s="927"/>
      <c r="B199" s="928"/>
      <c r="C199" s="929"/>
      <c r="D199" s="927"/>
      <c r="E199" s="927"/>
      <c r="F199" s="19" t="s">
        <v>202</v>
      </c>
      <c r="G199" s="95">
        <v>1</v>
      </c>
      <c r="H199" s="927"/>
      <c r="I199" s="20"/>
      <c r="J199" s="63"/>
      <c r="K199" s="1181"/>
      <c r="L199" s="943"/>
      <c r="M199" s="943"/>
    </row>
    <row r="200" spans="1:13" s="8" customFormat="1" ht="11.25" x14ac:dyDescent="0.25">
      <c r="A200" s="927"/>
      <c r="B200" s="928"/>
      <c r="C200" s="929"/>
      <c r="D200" s="927"/>
      <c r="E200" s="927"/>
      <c r="F200" s="19" t="s">
        <v>203</v>
      </c>
      <c r="G200" s="95">
        <v>1</v>
      </c>
      <c r="H200" s="927"/>
      <c r="I200" s="20"/>
      <c r="J200" s="63"/>
      <c r="K200" s="1181"/>
      <c r="L200" s="943"/>
      <c r="M200" s="943"/>
    </row>
    <row r="201" spans="1:13" s="8" customFormat="1" ht="11.25" x14ac:dyDescent="0.25">
      <c r="A201" s="927"/>
      <c r="B201" s="928"/>
      <c r="C201" s="929"/>
      <c r="D201" s="927"/>
      <c r="E201" s="927"/>
      <c r="F201" s="19" t="s">
        <v>204</v>
      </c>
      <c r="G201" s="95">
        <v>2</v>
      </c>
      <c r="H201" s="927"/>
      <c r="I201" s="20"/>
      <c r="J201" s="63"/>
      <c r="K201" s="1181"/>
      <c r="L201" s="943"/>
      <c r="M201" s="943"/>
    </row>
    <row r="202" spans="1:13" ht="11.25" x14ac:dyDescent="0.25">
      <c r="A202" s="937" t="s">
        <v>5240</v>
      </c>
      <c r="B202" s="939" t="s">
        <v>7038</v>
      </c>
      <c r="C202" s="962" t="s">
        <v>739</v>
      </c>
      <c r="D202" s="937" t="s">
        <v>6794</v>
      </c>
      <c r="E202" s="937" t="s">
        <v>739</v>
      </c>
      <c r="F202" s="19" t="s">
        <v>3035</v>
      </c>
      <c r="G202" s="95">
        <v>1605</v>
      </c>
      <c r="H202" s="937" t="s">
        <v>6682</v>
      </c>
      <c r="I202" s="22" t="s">
        <v>3036</v>
      </c>
      <c r="J202" s="62" t="s">
        <v>3037</v>
      </c>
      <c r="K202" s="1162">
        <v>1</v>
      </c>
      <c r="L202" s="1148"/>
      <c r="M202" s="1148"/>
    </row>
    <row r="203" spans="1:13" ht="11.25" x14ac:dyDescent="0.25">
      <c r="A203" s="947"/>
      <c r="B203" s="976"/>
      <c r="C203" s="963"/>
      <c r="D203" s="947"/>
      <c r="E203" s="947"/>
      <c r="F203" s="19" t="s">
        <v>3038</v>
      </c>
      <c r="G203" s="95">
        <v>20</v>
      </c>
      <c r="H203" s="947"/>
      <c r="I203" s="22" t="s">
        <v>3036</v>
      </c>
      <c r="J203" s="62" t="s">
        <v>3037</v>
      </c>
      <c r="K203" s="1163"/>
      <c r="L203" s="1149"/>
      <c r="M203" s="1149"/>
    </row>
    <row r="204" spans="1:13" ht="11.25" x14ac:dyDescent="0.25">
      <c r="A204" s="947"/>
      <c r="B204" s="976"/>
      <c r="C204" s="963"/>
      <c r="D204" s="947"/>
      <c r="E204" s="947"/>
      <c r="F204" s="19" t="s">
        <v>3039</v>
      </c>
      <c r="G204" s="95">
        <v>155</v>
      </c>
      <c r="H204" s="947"/>
      <c r="I204" s="22" t="s">
        <v>3036</v>
      </c>
      <c r="J204" s="62" t="s">
        <v>3037</v>
      </c>
      <c r="K204" s="1163"/>
      <c r="L204" s="1149"/>
      <c r="M204" s="1149"/>
    </row>
    <row r="205" spans="1:13" ht="11.25" x14ac:dyDescent="0.25">
      <c r="A205" s="947"/>
      <c r="B205" s="976"/>
      <c r="C205" s="963"/>
      <c r="D205" s="947"/>
      <c r="E205" s="947"/>
      <c r="F205" s="19" t="s">
        <v>3040</v>
      </c>
      <c r="G205" s="95">
        <v>10</v>
      </c>
      <c r="H205" s="947"/>
      <c r="I205" s="22"/>
      <c r="J205" s="62"/>
      <c r="K205" s="1163"/>
      <c r="L205" s="1149"/>
      <c r="M205" s="1149"/>
    </row>
    <row r="206" spans="1:13" ht="11.25" x14ac:dyDescent="0.25">
      <c r="A206" s="947"/>
      <c r="B206" s="976"/>
      <c r="C206" s="963"/>
      <c r="D206" s="947"/>
      <c r="E206" s="947"/>
      <c r="F206" s="19" t="s">
        <v>3041</v>
      </c>
      <c r="G206" s="95">
        <v>35</v>
      </c>
      <c r="H206" s="947"/>
      <c r="I206" s="22"/>
      <c r="J206" s="62"/>
      <c r="K206" s="1163"/>
      <c r="L206" s="1149"/>
      <c r="M206" s="1149"/>
    </row>
    <row r="207" spans="1:13" ht="11.25" x14ac:dyDescent="0.25">
      <c r="A207" s="947"/>
      <c r="B207" s="976"/>
      <c r="C207" s="963"/>
      <c r="D207" s="947"/>
      <c r="E207" s="947"/>
      <c r="F207" s="19" t="s">
        <v>3042</v>
      </c>
      <c r="G207" s="95">
        <v>1</v>
      </c>
      <c r="H207" s="947"/>
      <c r="I207" s="22"/>
      <c r="J207" s="62"/>
      <c r="K207" s="1163"/>
      <c r="L207" s="1149"/>
      <c r="M207" s="1149"/>
    </row>
    <row r="208" spans="1:13" ht="11.25" x14ac:dyDescent="0.25">
      <c r="A208" s="938"/>
      <c r="B208" s="940"/>
      <c r="C208" s="1060"/>
      <c r="D208" s="938"/>
      <c r="E208" s="938"/>
      <c r="F208" s="19" t="s">
        <v>3043</v>
      </c>
      <c r="G208" s="95">
        <v>50</v>
      </c>
      <c r="H208" s="938"/>
      <c r="I208" s="22"/>
      <c r="J208" s="62"/>
      <c r="K208" s="1172"/>
      <c r="L208" s="1150"/>
      <c r="M208" s="1150"/>
    </row>
    <row r="209" spans="1:13" ht="11.25" x14ac:dyDescent="0.25">
      <c r="A209" s="937" t="s">
        <v>5241</v>
      </c>
      <c r="B209" s="939" t="s">
        <v>7038</v>
      </c>
      <c r="C209" s="962" t="s">
        <v>739</v>
      </c>
      <c r="D209" s="937" t="s">
        <v>6794</v>
      </c>
      <c r="E209" s="937" t="s">
        <v>735</v>
      </c>
      <c r="F209" s="19" t="s">
        <v>3035</v>
      </c>
      <c r="G209" s="95">
        <v>1840</v>
      </c>
      <c r="H209" s="937" t="s">
        <v>6682</v>
      </c>
      <c r="I209" s="22" t="s">
        <v>3036</v>
      </c>
      <c r="J209" s="62" t="s">
        <v>3037</v>
      </c>
      <c r="K209" s="1162">
        <v>1</v>
      </c>
      <c r="L209" s="1148"/>
      <c r="M209" s="1148"/>
    </row>
    <row r="210" spans="1:13" ht="11.25" x14ac:dyDescent="0.25">
      <c r="A210" s="947"/>
      <c r="B210" s="976"/>
      <c r="C210" s="963"/>
      <c r="D210" s="947"/>
      <c r="E210" s="947"/>
      <c r="F210" s="19" t="s">
        <v>3038</v>
      </c>
      <c r="G210" s="95">
        <v>90</v>
      </c>
      <c r="H210" s="947"/>
      <c r="I210" s="22" t="s">
        <v>3036</v>
      </c>
      <c r="J210" s="62" t="s">
        <v>3037</v>
      </c>
      <c r="K210" s="1163"/>
      <c r="L210" s="1149"/>
      <c r="M210" s="1149"/>
    </row>
    <row r="211" spans="1:13" ht="11.25" x14ac:dyDescent="0.25">
      <c r="A211" s="947"/>
      <c r="B211" s="976"/>
      <c r="C211" s="963"/>
      <c r="D211" s="947"/>
      <c r="E211" s="947"/>
      <c r="F211" s="19" t="s">
        <v>3044</v>
      </c>
      <c r="G211" s="95">
        <v>50</v>
      </c>
      <c r="H211" s="947"/>
      <c r="I211" s="22" t="s">
        <v>3036</v>
      </c>
      <c r="J211" s="62" t="s">
        <v>3037</v>
      </c>
      <c r="K211" s="1163"/>
      <c r="L211" s="1149"/>
      <c r="M211" s="1149"/>
    </row>
    <row r="212" spans="1:13" ht="11.25" x14ac:dyDescent="0.25">
      <c r="A212" s="947"/>
      <c r="B212" s="976"/>
      <c r="C212" s="963"/>
      <c r="D212" s="947"/>
      <c r="E212" s="947"/>
      <c r="F212" s="19" t="s">
        <v>3040</v>
      </c>
      <c r="G212" s="95">
        <v>4</v>
      </c>
      <c r="H212" s="947"/>
      <c r="I212" s="22"/>
      <c r="J212" s="62"/>
      <c r="K212" s="1163"/>
      <c r="L212" s="1149"/>
      <c r="M212" s="1149"/>
    </row>
    <row r="213" spans="1:13" ht="11.25" x14ac:dyDescent="0.25">
      <c r="A213" s="947"/>
      <c r="B213" s="976"/>
      <c r="C213" s="963"/>
      <c r="D213" s="947"/>
      <c r="E213" s="947"/>
      <c r="F213" s="19" t="s">
        <v>3041</v>
      </c>
      <c r="G213" s="95">
        <v>33</v>
      </c>
      <c r="H213" s="947"/>
      <c r="I213" s="22"/>
      <c r="J213" s="62"/>
      <c r="K213" s="1163"/>
      <c r="L213" s="1149"/>
      <c r="M213" s="1149"/>
    </row>
    <row r="214" spans="1:13" ht="11.25" x14ac:dyDescent="0.25">
      <c r="A214" s="947"/>
      <c r="B214" s="976"/>
      <c r="C214" s="963"/>
      <c r="D214" s="947"/>
      <c r="E214" s="947"/>
      <c r="F214" s="19" t="s">
        <v>3042</v>
      </c>
      <c r="G214" s="95">
        <v>4</v>
      </c>
      <c r="H214" s="947"/>
      <c r="I214" s="22"/>
      <c r="J214" s="62"/>
      <c r="K214" s="1163"/>
      <c r="L214" s="1149"/>
      <c r="M214" s="1149"/>
    </row>
    <row r="215" spans="1:13" ht="11.25" x14ac:dyDescent="0.25">
      <c r="A215" s="938"/>
      <c r="B215" s="940"/>
      <c r="C215" s="1060"/>
      <c r="D215" s="938"/>
      <c r="E215" s="938"/>
      <c r="F215" s="19" t="s">
        <v>3043</v>
      </c>
      <c r="G215" s="95">
        <v>50</v>
      </c>
      <c r="H215" s="938"/>
      <c r="I215" s="22"/>
      <c r="J215" s="62"/>
      <c r="K215" s="1172"/>
      <c r="L215" s="1150"/>
      <c r="M215" s="1150"/>
    </row>
    <row r="216" spans="1:13" ht="11.25" x14ac:dyDescent="0.25">
      <c r="A216" s="937" t="s">
        <v>5242</v>
      </c>
      <c r="B216" s="939" t="s">
        <v>170</v>
      </c>
      <c r="C216" s="962" t="s">
        <v>739</v>
      </c>
      <c r="D216" s="937" t="s">
        <v>7162</v>
      </c>
      <c r="E216" s="937" t="s">
        <v>739</v>
      </c>
      <c r="F216" s="19" t="s">
        <v>171</v>
      </c>
      <c r="G216" s="95">
        <v>1</v>
      </c>
      <c r="H216" s="937" t="s">
        <v>6682</v>
      </c>
      <c r="I216" s="22" t="s">
        <v>188</v>
      </c>
      <c r="J216" s="62" t="s">
        <v>189</v>
      </c>
      <c r="K216" s="1162">
        <v>1</v>
      </c>
      <c r="L216" s="941"/>
      <c r="M216" s="941"/>
    </row>
    <row r="217" spans="1:13" ht="11.25" x14ac:dyDescent="0.25">
      <c r="A217" s="947"/>
      <c r="B217" s="976"/>
      <c r="C217" s="963"/>
      <c r="D217" s="947"/>
      <c r="E217" s="947"/>
      <c r="F217" s="19" t="s">
        <v>649</v>
      </c>
      <c r="G217" s="95">
        <v>1</v>
      </c>
      <c r="H217" s="947"/>
      <c r="I217" s="22"/>
      <c r="J217" s="62"/>
      <c r="K217" s="1163"/>
      <c r="L217" s="944"/>
      <c r="M217" s="944"/>
    </row>
    <row r="218" spans="1:13" ht="11.25" x14ac:dyDescent="0.25">
      <c r="A218" s="947"/>
      <c r="B218" s="976"/>
      <c r="C218" s="963"/>
      <c r="D218" s="947"/>
      <c r="E218" s="947"/>
      <c r="F218" s="19" t="s">
        <v>650</v>
      </c>
      <c r="G218" s="95">
        <v>1</v>
      </c>
      <c r="H218" s="947"/>
      <c r="I218" s="22"/>
      <c r="J218" s="62"/>
      <c r="K218" s="1163"/>
      <c r="L218" s="944"/>
      <c r="M218" s="944"/>
    </row>
    <row r="219" spans="1:13" ht="11.25" x14ac:dyDescent="0.25">
      <c r="A219" s="947"/>
      <c r="B219" s="976"/>
      <c r="C219" s="963"/>
      <c r="D219" s="947"/>
      <c r="E219" s="947"/>
      <c r="F219" s="19" t="s">
        <v>3045</v>
      </c>
      <c r="G219" s="95">
        <v>3</v>
      </c>
      <c r="H219" s="947"/>
      <c r="I219" s="22"/>
      <c r="J219" s="62"/>
      <c r="K219" s="1163"/>
      <c r="L219" s="944"/>
      <c r="M219" s="944"/>
    </row>
    <row r="220" spans="1:13" ht="11.25" x14ac:dyDescent="0.25">
      <c r="A220" s="947"/>
      <c r="B220" s="976"/>
      <c r="C220" s="963"/>
      <c r="D220" s="947"/>
      <c r="E220" s="947"/>
      <c r="F220" s="19" t="s">
        <v>3046</v>
      </c>
      <c r="G220" s="95">
        <v>3</v>
      </c>
      <c r="H220" s="947"/>
      <c r="I220" s="22"/>
      <c r="J220" s="62"/>
      <c r="K220" s="1163"/>
      <c r="L220" s="944"/>
      <c r="M220" s="944"/>
    </row>
    <row r="221" spans="1:13" ht="11.25" x14ac:dyDescent="0.25">
      <c r="A221" s="947"/>
      <c r="B221" s="976"/>
      <c r="C221" s="963"/>
      <c r="D221" s="947"/>
      <c r="E221" s="947"/>
      <c r="F221" s="19" t="s">
        <v>3047</v>
      </c>
      <c r="G221" s="95">
        <v>3</v>
      </c>
      <c r="H221" s="947"/>
      <c r="I221" s="22"/>
      <c r="J221" s="62"/>
      <c r="K221" s="1163"/>
      <c r="L221" s="944"/>
      <c r="M221" s="944"/>
    </row>
    <row r="222" spans="1:13" ht="11.25" x14ac:dyDescent="0.25">
      <c r="A222" s="947"/>
      <c r="B222" s="976"/>
      <c r="C222" s="963"/>
      <c r="D222" s="947"/>
      <c r="E222" s="947"/>
      <c r="F222" s="19" t="s">
        <v>3048</v>
      </c>
      <c r="G222" s="95">
        <v>3</v>
      </c>
      <c r="H222" s="947"/>
      <c r="I222" s="22"/>
      <c r="J222" s="62"/>
      <c r="K222" s="1163"/>
      <c r="L222" s="944"/>
      <c r="M222" s="944"/>
    </row>
    <row r="223" spans="1:13" ht="11.25" x14ac:dyDescent="0.25">
      <c r="A223" s="947"/>
      <c r="B223" s="976"/>
      <c r="C223" s="963"/>
      <c r="D223" s="947"/>
      <c r="E223" s="947"/>
      <c r="F223" s="19" t="s">
        <v>3049</v>
      </c>
      <c r="G223" s="95">
        <v>1</v>
      </c>
      <c r="H223" s="947"/>
      <c r="I223" s="22" t="s">
        <v>196</v>
      </c>
      <c r="J223" s="62" t="s">
        <v>3050</v>
      </c>
      <c r="K223" s="1163"/>
      <c r="L223" s="944"/>
      <c r="M223" s="944"/>
    </row>
    <row r="224" spans="1:13" ht="11.25" x14ac:dyDescent="0.25">
      <c r="A224" s="947"/>
      <c r="B224" s="976"/>
      <c r="C224" s="963"/>
      <c r="D224" s="947"/>
      <c r="E224" s="947"/>
      <c r="F224" s="19" t="s">
        <v>3051</v>
      </c>
      <c r="G224" s="95">
        <v>1</v>
      </c>
      <c r="H224" s="947"/>
      <c r="I224" s="22" t="s">
        <v>196</v>
      </c>
      <c r="J224" s="62" t="s">
        <v>3052</v>
      </c>
      <c r="K224" s="1163"/>
      <c r="L224" s="944"/>
      <c r="M224" s="944"/>
    </row>
    <row r="225" spans="1:13" ht="11.25" x14ac:dyDescent="0.25">
      <c r="A225" s="947"/>
      <c r="B225" s="976"/>
      <c r="C225" s="963"/>
      <c r="D225" s="947"/>
      <c r="E225" s="947"/>
      <c r="F225" s="19" t="s">
        <v>3053</v>
      </c>
      <c r="G225" s="95">
        <v>1</v>
      </c>
      <c r="H225" s="947"/>
      <c r="I225" s="22" t="s">
        <v>210</v>
      </c>
      <c r="J225" s="62" t="s">
        <v>3054</v>
      </c>
      <c r="K225" s="1163"/>
      <c r="L225" s="944"/>
      <c r="M225" s="944"/>
    </row>
    <row r="226" spans="1:13" ht="11.25" x14ac:dyDescent="0.25">
      <c r="A226" s="947"/>
      <c r="B226" s="976"/>
      <c r="C226" s="963"/>
      <c r="D226" s="947"/>
      <c r="E226" s="947"/>
      <c r="F226" s="19" t="s">
        <v>3055</v>
      </c>
      <c r="G226" s="95">
        <v>3</v>
      </c>
      <c r="H226" s="947"/>
      <c r="I226" s="22" t="s">
        <v>3056</v>
      </c>
      <c r="J226" s="62" t="s">
        <v>3057</v>
      </c>
      <c r="K226" s="1163"/>
      <c r="L226" s="944"/>
      <c r="M226" s="944"/>
    </row>
    <row r="227" spans="1:13" ht="11.25" x14ac:dyDescent="0.25">
      <c r="A227" s="947"/>
      <c r="B227" s="976"/>
      <c r="C227" s="963"/>
      <c r="D227" s="947"/>
      <c r="E227" s="947"/>
      <c r="F227" s="19" t="s">
        <v>172</v>
      </c>
      <c r="G227" s="95">
        <v>1</v>
      </c>
      <c r="H227" s="947"/>
      <c r="I227" s="22" t="s">
        <v>188</v>
      </c>
      <c r="J227" s="62" t="s">
        <v>3052</v>
      </c>
      <c r="K227" s="1163"/>
      <c r="L227" s="944"/>
      <c r="M227" s="944"/>
    </row>
    <row r="228" spans="1:13" ht="11.25" x14ac:dyDescent="0.25">
      <c r="A228" s="947"/>
      <c r="B228" s="976"/>
      <c r="C228" s="963"/>
      <c r="D228" s="947"/>
      <c r="E228" s="947"/>
      <c r="F228" s="19" t="s">
        <v>173</v>
      </c>
      <c r="G228" s="95">
        <v>16</v>
      </c>
      <c r="H228" s="947"/>
      <c r="I228" s="22"/>
      <c r="J228" s="62"/>
      <c r="K228" s="1163"/>
      <c r="L228" s="944"/>
      <c r="M228" s="944"/>
    </row>
    <row r="229" spans="1:13" ht="11.25" x14ac:dyDescent="0.25">
      <c r="A229" s="947"/>
      <c r="B229" s="976"/>
      <c r="C229" s="963"/>
      <c r="D229" s="947"/>
      <c r="E229" s="947"/>
      <c r="F229" s="19" t="s">
        <v>174</v>
      </c>
      <c r="G229" s="95">
        <v>16</v>
      </c>
      <c r="H229" s="947"/>
      <c r="I229" s="22"/>
      <c r="J229" s="62"/>
      <c r="K229" s="1163"/>
      <c r="L229" s="944"/>
      <c r="M229" s="944"/>
    </row>
    <row r="230" spans="1:13" ht="11.25" x14ac:dyDescent="0.25">
      <c r="A230" s="947"/>
      <c r="B230" s="976"/>
      <c r="C230" s="963"/>
      <c r="D230" s="947"/>
      <c r="E230" s="947"/>
      <c r="F230" s="19" t="s">
        <v>3058</v>
      </c>
      <c r="G230" s="95">
        <v>647</v>
      </c>
      <c r="H230" s="947"/>
      <c r="I230" s="22" t="s">
        <v>188</v>
      </c>
      <c r="J230" s="62" t="s">
        <v>190</v>
      </c>
      <c r="K230" s="1163"/>
      <c r="L230" s="944"/>
      <c r="M230" s="944"/>
    </row>
    <row r="231" spans="1:13" ht="11.25" x14ac:dyDescent="0.25">
      <c r="A231" s="947"/>
      <c r="B231" s="976"/>
      <c r="C231" s="963"/>
      <c r="D231" s="947"/>
      <c r="E231" s="947"/>
      <c r="F231" s="19" t="s">
        <v>3059</v>
      </c>
      <c r="G231" s="95">
        <v>138</v>
      </c>
      <c r="H231" s="947"/>
      <c r="I231" s="22" t="s">
        <v>188</v>
      </c>
      <c r="J231" s="62" t="s">
        <v>190</v>
      </c>
      <c r="K231" s="1163"/>
      <c r="L231" s="944"/>
      <c r="M231" s="944"/>
    </row>
    <row r="232" spans="1:13" ht="11.25" x14ac:dyDescent="0.25">
      <c r="A232" s="947"/>
      <c r="B232" s="976"/>
      <c r="C232" s="963"/>
      <c r="D232" s="947"/>
      <c r="E232" s="947"/>
      <c r="F232" s="19" t="s">
        <v>175</v>
      </c>
      <c r="G232" s="95">
        <v>20</v>
      </c>
      <c r="H232" s="947"/>
      <c r="I232" s="22" t="s">
        <v>188</v>
      </c>
      <c r="J232" s="62" t="s">
        <v>191</v>
      </c>
      <c r="K232" s="1163"/>
      <c r="L232" s="944"/>
      <c r="M232" s="944"/>
    </row>
    <row r="233" spans="1:13" ht="11.25" x14ac:dyDescent="0.25">
      <c r="A233" s="947"/>
      <c r="B233" s="976"/>
      <c r="C233" s="963"/>
      <c r="D233" s="947"/>
      <c r="E233" s="947"/>
      <c r="F233" s="19" t="s">
        <v>176</v>
      </c>
      <c r="G233" s="95">
        <v>11</v>
      </c>
      <c r="H233" s="947"/>
      <c r="I233" s="22" t="s">
        <v>188</v>
      </c>
      <c r="J233" s="62" t="s">
        <v>190</v>
      </c>
      <c r="K233" s="1163"/>
      <c r="L233" s="944"/>
      <c r="M233" s="944"/>
    </row>
    <row r="234" spans="1:13" ht="11.25" x14ac:dyDescent="0.25">
      <c r="A234" s="947"/>
      <c r="B234" s="976"/>
      <c r="C234" s="963"/>
      <c r="D234" s="947"/>
      <c r="E234" s="947"/>
      <c r="F234" s="19" t="s">
        <v>177</v>
      </c>
      <c r="G234" s="95">
        <v>108</v>
      </c>
      <c r="H234" s="947"/>
      <c r="I234" s="22" t="s">
        <v>188</v>
      </c>
      <c r="J234" s="62" t="s">
        <v>192</v>
      </c>
      <c r="K234" s="1163"/>
      <c r="L234" s="944"/>
      <c r="M234" s="944"/>
    </row>
    <row r="235" spans="1:13" ht="11.25" x14ac:dyDescent="0.25">
      <c r="A235" s="947"/>
      <c r="B235" s="976"/>
      <c r="C235" s="963"/>
      <c r="D235" s="947"/>
      <c r="E235" s="947"/>
      <c r="F235" s="19" t="s">
        <v>3060</v>
      </c>
      <c r="G235" s="95">
        <v>115</v>
      </c>
      <c r="H235" s="947"/>
      <c r="I235" s="22" t="s">
        <v>188</v>
      </c>
      <c r="J235" s="62">
        <v>766235</v>
      </c>
      <c r="K235" s="1163"/>
      <c r="L235" s="944"/>
      <c r="M235" s="944"/>
    </row>
    <row r="236" spans="1:13" ht="11.25" x14ac:dyDescent="0.25">
      <c r="A236" s="947"/>
      <c r="B236" s="976"/>
      <c r="C236" s="963"/>
      <c r="D236" s="947"/>
      <c r="E236" s="947"/>
      <c r="F236" s="19" t="s">
        <v>178</v>
      </c>
      <c r="G236" s="95">
        <v>5</v>
      </c>
      <c r="H236" s="947"/>
      <c r="I236" s="22" t="s">
        <v>188</v>
      </c>
      <c r="J236" s="62">
        <v>766235</v>
      </c>
      <c r="K236" s="1163"/>
      <c r="L236" s="944"/>
      <c r="M236" s="944"/>
    </row>
    <row r="237" spans="1:13" ht="11.25" x14ac:dyDescent="0.25">
      <c r="A237" s="947"/>
      <c r="B237" s="976"/>
      <c r="C237" s="963"/>
      <c r="D237" s="947"/>
      <c r="E237" s="947"/>
      <c r="F237" s="19" t="s">
        <v>179</v>
      </c>
      <c r="G237" s="95">
        <v>1</v>
      </c>
      <c r="H237" s="947"/>
      <c r="I237" s="22" t="s">
        <v>188</v>
      </c>
      <c r="J237" s="62"/>
      <c r="K237" s="1163"/>
      <c r="L237" s="944"/>
      <c r="M237" s="944"/>
    </row>
    <row r="238" spans="1:13" ht="11.25" x14ac:dyDescent="0.25">
      <c r="A238" s="947"/>
      <c r="B238" s="976"/>
      <c r="C238" s="963"/>
      <c r="D238" s="947"/>
      <c r="E238" s="947"/>
      <c r="F238" s="19" t="s">
        <v>180</v>
      </c>
      <c r="G238" s="95">
        <v>79</v>
      </c>
      <c r="H238" s="947"/>
      <c r="I238" s="22" t="s">
        <v>188</v>
      </c>
      <c r="J238" s="62" t="s">
        <v>193</v>
      </c>
      <c r="K238" s="1163"/>
      <c r="L238" s="944"/>
      <c r="M238" s="944"/>
    </row>
    <row r="239" spans="1:13" ht="11.25" x14ac:dyDescent="0.25">
      <c r="A239" s="947"/>
      <c r="B239" s="976"/>
      <c r="C239" s="963"/>
      <c r="D239" s="947"/>
      <c r="E239" s="947"/>
      <c r="F239" s="19" t="s">
        <v>181</v>
      </c>
      <c r="G239" s="95">
        <v>71</v>
      </c>
      <c r="H239" s="947"/>
      <c r="I239" s="22" t="s">
        <v>188</v>
      </c>
      <c r="J239" s="62"/>
      <c r="K239" s="1163"/>
      <c r="L239" s="944"/>
      <c r="M239" s="944"/>
    </row>
    <row r="240" spans="1:13" ht="11.25" x14ac:dyDescent="0.25">
      <c r="A240" s="947"/>
      <c r="B240" s="976"/>
      <c r="C240" s="963"/>
      <c r="D240" s="947"/>
      <c r="E240" s="947"/>
      <c r="F240" s="19" t="s">
        <v>3061</v>
      </c>
      <c r="G240" s="95">
        <v>29</v>
      </c>
      <c r="H240" s="947"/>
      <c r="I240" s="22" t="s">
        <v>188</v>
      </c>
      <c r="J240" s="62"/>
      <c r="K240" s="1163"/>
      <c r="L240" s="944"/>
      <c r="M240" s="944"/>
    </row>
    <row r="241" spans="1:13" ht="11.25" x14ac:dyDescent="0.25">
      <c r="A241" s="947"/>
      <c r="B241" s="976"/>
      <c r="C241" s="963"/>
      <c r="D241" s="947"/>
      <c r="E241" s="947"/>
      <c r="F241" s="19" t="s">
        <v>182</v>
      </c>
      <c r="G241" s="95">
        <v>1</v>
      </c>
      <c r="H241" s="947"/>
      <c r="I241" s="22" t="s">
        <v>188</v>
      </c>
      <c r="J241" s="62"/>
      <c r="K241" s="1163"/>
      <c r="L241" s="944"/>
      <c r="M241" s="944"/>
    </row>
    <row r="242" spans="1:13" ht="11.25" x14ac:dyDescent="0.25">
      <c r="A242" s="947"/>
      <c r="B242" s="976"/>
      <c r="C242" s="963"/>
      <c r="D242" s="947"/>
      <c r="E242" s="947"/>
      <c r="F242" s="19" t="s">
        <v>183</v>
      </c>
      <c r="G242" s="95">
        <v>1</v>
      </c>
      <c r="H242" s="947"/>
      <c r="I242" s="22" t="s">
        <v>188</v>
      </c>
      <c r="J242" s="62"/>
      <c r="K242" s="1163"/>
      <c r="L242" s="944"/>
      <c r="M242" s="944"/>
    </row>
    <row r="243" spans="1:13" ht="11.25" x14ac:dyDescent="0.25">
      <c r="A243" s="947"/>
      <c r="B243" s="976"/>
      <c r="C243" s="963"/>
      <c r="D243" s="947"/>
      <c r="E243" s="947"/>
      <c r="F243" s="19" t="s">
        <v>3062</v>
      </c>
      <c r="G243" s="95">
        <v>1</v>
      </c>
      <c r="H243" s="947"/>
      <c r="I243" s="22" t="s">
        <v>188</v>
      </c>
      <c r="J243" s="62"/>
      <c r="K243" s="1163"/>
      <c r="L243" s="944"/>
      <c r="M243" s="944"/>
    </row>
    <row r="244" spans="1:13" ht="11.25" x14ac:dyDescent="0.25">
      <c r="A244" s="947"/>
      <c r="B244" s="976"/>
      <c r="C244" s="963"/>
      <c r="D244" s="947"/>
      <c r="E244" s="947"/>
      <c r="F244" s="19" t="s">
        <v>633</v>
      </c>
      <c r="G244" s="95">
        <v>1</v>
      </c>
      <c r="H244" s="947"/>
      <c r="I244" s="22"/>
      <c r="J244" s="62"/>
      <c r="K244" s="1163"/>
      <c r="L244" s="944"/>
      <c r="M244" s="944"/>
    </row>
    <row r="245" spans="1:13" ht="11.25" x14ac:dyDescent="0.25">
      <c r="A245" s="947"/>
      <c r="B245" s="976"/>
      <c r="C245" s="963"/>
      <c r="D245" s="947"/>
      <c r="E245" s="947"/>
      <c r="F245" s="19" t="s">
        <v>184</v>
      </c>
      <c r="G245" s="95">
        <v>1</v>
      </c>
      <c r="H245" s="947"/>
      <c r="I245" s="22"/>
      <c r="J245" s="62"/>
      <c r="K245" s="1163"/>
      <c r="L245" s="944"/>
      <c r="M245" s="944"/>
    </row>
    <row r="246" spans="1:13" ht="11.25" x14ac:dyDescent="0.25">
      <c r="A246" s="947"/>
      <c r="B246" s="976"/>
      <c r="C246" s="963"/>
      <c r="D246" s="947"/>
      <c r="E246" s="947"/>
      <c r="F246" s="19" t="s">
        <v>185</v>
      </c>
      <c r="G246" s="95">
        <v>1</v>
      </c>
      <c r="H246" s="947"/>
      <c r="I246" s="22"/>
      <c r="J246" s="62"/>
      <c r="K246" s="1163"/>
      <c r="L246" s="944"/>
      <c r="M246" s="944"/>
    </row>
    <row r="247" spans="1:13" ht="11.25" x14ac:dyDescent="0.25">
      <c r="A247" s="947"/>
      <c r="B247" s="976"/>
      <c r="C247" s="963"/>
      <c r="D247" s="947"/>
      <c r="E247" s="947"/>
      <c r="F247" s="19" t="s">
        <v>186</v>
      </c>
      <c r="G247" s="95">
        <v>16</v>
      </c>
      <c r="H247" s="947"/>
      <c r="I247" s="22"/>
      <c r="J247" s="62"/>
      <c r="K247" s="1163"/>
      <c r="L247" s="944"/>
      <c r="M247" s="944"/>
    </row>
    <row r="248" spans="1:13" ht="11.25" x14ac:dyDescent="0.25">
      <c r="A248" s="947"/>
      <c r="B248" s="976"/>
      <c r="C248" s="963"/>
      <c r="D248" s="947"/>
      <c r="E248" s="947"/>
      <c r="F248" s="19" t="s">
        <v>634</v>
      </c>
      <c r="G248" s="95">
        <v>1</v>
      </c>
      <c r="H248" s="947"/>
      <c r="I248" s="22" t="s">
        <v>188</v>
      </c>
      <c r="J248" s="62"/>
      <c r="K248" s="1163"/>
      <c r="L248" s="944"/>
      <c r="M248" s="944"/>
    </row>
    <row r="249" spans="1:13" ht="11.25" x14ac:dyDescent="0.25">
      <c r="A249" s="947"/>
      <c r="B249" s="976"/>
      <c r="C249" s="963"/>
      <c r="D249" s="947"/>
      <c r="E249" s="947"/>
      <c r="F249" s="19" t="s">
        <v>187</v>
      </c>
      <c r="G249" s="95">
        <v>2</v>
      </c>
      <c r="H249" s="947"/>
      <c r="I249" s="22"/>
      <c r="J249" s="62"/>
      <c r="K249" s="1163"/>
      <c r="L249" s="944"/>
      <c r="M249" s="944"/>
    </row>
    <row r="250" spans="1:13" ht="11.25" x14ac:dyDescent="0.25">
      <c r="A250" s="947"/>
      <c r="B250" s="976"/>
      <c r="C250" s="963"/>
      <c r="D250" s="947"/>
      <c r="E250" s="947"/>
      <c r="F250" s="19" t="s">
        <v>3063</v>
      </c>
      <c r="G250" s="95">
        <v>2</v>
      </c>
      <c r="H250" s="947"/>
      <c r="I250" s="22"/>
      <c r="J250" s="62"/>
      <c r="K250" s="1163"/>
      <c r="L250" s="944"/>
      <c r="M250" s="944"/>
    </row>
    <row r="251" spans="1:13" ht="11.25" x14ac:dyDescent="0.25">
      <c r="A251" s="947"/>
      <c r="B251" s="976"/>
      <c r="C251" s="963"/>
      <c r="D251" s="947"/>
      <c r="E251" s="947"/>
      <c r="F251" s="19" t="s">
        <v>3064</v>
      </c>
      <c r="G251" s="95">
        <v>1</v>
      </c>
      <c r="H251" s="947"/>
      <c r="I251" s="22"/>
      <c r="J251" s="62"/>
      <c r="K251" s="1163"/>
      <c r="L251" s="944"/>
      <c r="M251" s="944"/>
    </row>
    <row r="252" spans="1:13" ht="11.25" x14ac:dyDescent="0.25">
      <c r="A252" s="947"/>
      <c r="B252" s="976"/>
      <c r="C252" s="963"/>
      <c r="D252" s="947"/>
      <c r="E252" s="947"/>
      <c r="F252" s="19" t="s">
        <v>3065</v>
      </c>
      <c r="G252" s="95">
        <v>1</v>
      </c>
      <c r="H252" s="947"/>
      <c r="I252" s="22"/>
      <c r="J252" s="62"/>
      <c r="K252" s="1163"/>
      <c r="L252" s="944"/>
      <c r="M252" s="944"/>
    </row>
    <row r="253" spans="1:13" ht="11.25" x14ac:dyDescent="0.25">
      <c r="A253" s="947"/>
      <c r="B253" s="976"/>
      <c r="C253" s="963"/>
      <c r="D253" s="947"/>
      <c r="E253" s="947"/>
      <c r="F253" s="19" t="s">
        <v>3066</v>
      </c>
      <c r="G253" s="95">
        <v>1</v>
      </c>
      <c r="H253" s="947"/>
      <c r="I253" s="22"/>
      <c r="J253" s="62"/>
      <c r="K253" s="1163"/>
      <c r="L253" s="944"/>
      <c r="M253" s="944"/>
    </row>
    <row r="254" spans="1:13" ht="11.25" x14ac:dyDescent="0.25">
      <c r="A254" s="947"/>
      <c r="B254" s="976"/>
      <c r="C254" s="963"/>
      <c r="D254" s="947"/>
      <c r="E254" s="947"/>
      <c r="F254" s="19" t="s">
        <v>3067</v>
      </c>
      <c r="G254" s="95">
        <v>2</v>
      </c>
      <c r="H254" s="947"/>
      <c r="I254" s="22" t="s">
        <v>3068</v>
      </c>
      <c r="J254" s="62" t="s">
        <v>3069</v>
      </c>
      <c r="K254" s="1163"/>
      <c r="L254" s="944"/>
      <c r="M254" s="944"/>
    </row>
    <row r="255" spans="1:13" ht="11.25" x14ac:dyDescent="0.25">
      <c r="A255" s="947"/>
      <c r="B255" s="976"/>
      <c r="C255" s="963"/>
      <c r="D255" s="947"/>
      <c r="E255" s="947"/>
      <c r="F255" s="19" t="s">
        <v>171</v>
      </c>
      <c r="G255" s="95">
        <v>3</v>
      </c>
      <c r="H255" s="947"/>
      <c r="I255" s="22" t="s">
        <v>196</v>
      </c>
      <c r="J255" s="62" t="s">
        <v>3070</v>
      </c>
      <c r="K255" s="1163"/>
      <c r="L255" s="944"/>
      <c r="M255" s="944"/>
    </row>
    <row r="256" spans="1:13" ht="11.25" x14ac:dyDescent="0.25">
      <c r="A256" s="947"/>
      <c r="B256" s="976"/>
      <c r="C256" s="963"/>
      <c r="D256" s="947"/>
      <c r="E256" s="947"/>
      <c r="F256" s="19" t="s">
        <v>288</v>
      </c>
      <c r="G256" s="95">
        <v>16</v>
      </c>
      <c r="H256" s="947"/>
      <c r="I256" s="22" t="s">
        <v>196</v>
      </c>
      <c r="J256" s="62" t="s">
        <v>3071</v>
      </c>
      <c r="K256" s="1163"/>
      <c r="L256" s="944"/>
      <c r="M256" s="944"/>
    </row>
    <row r="257" spans="1:13" ht="11.25" x14ac:dyDescent="0.25">
      <c r="A257" s="947"/>
      <c r="B257" s="976"/>
      <c r="C257" s="963"/>
      <c r="D257" s="947"/>
      <c r="E257" s="947"/>
      <c r="F257" s="19" t="s">
        <v>289</v>
      </c>
      <c r="G257" s="95">
        <v>8</v>
      </c>
      <c r="H257" s="947"/>
      <c r="I257" s="22" t="s">
        <v>196</v>
      </c>
      <c r="J257" s="62"/>
      <c r="K257" s="1163"/>
      <c r="L257" s="944"/>
      <c r="M257" s="944"/>
    </row>
    <row r="258" spans="1:13" ht="11.25" x14ac:dyDescent="0.25">
      <c r="A258" s="947"/>
      <c r="B258" s="976"/>
      <c r="C258" s="963"/>
      <c r="D258" s="947"/>
      <c r="E258" s="947"/>
      <c r="F258" s="19" t="s">
        <v>3072</v>
      </c>
      <c r="G258" s="95">
        <v>1</v>
      </c>
      <c r="H258" s="947"/>
      <c r="I258" s="22" t="s">
        <v>196</v>
      </c>
      <c r="J258" s="62"/>
      <c r="K258" s="1163"/>
      <c r="L258" s="944"/>
      <c r="M258" s="944"/>
    </row>
    <row r="259" spans="1:13" ht="11.25" x14ac:dyDescent="0.25">
      <c r="A259" s="947"/>
      <c r="B259" s="976"/>
      <c r="C259" s="963"/>
      <c r="D259" s="947"/>
      <c r="E259" s="947"/>
      <c r="F259" s="19" t="s">
        <v>3073</v>
      </c>
      <c r="G259" s="95">
        <v>4</v>
      </c>
      <c r="H259" s="947"/>
      <c r="I259" s="22" t="s">
        <v>3074</v>
      </c>
      <c r="J259" s="62" t="s">
        <v>3075</v>
      </c>
      <c r="K259" s="1163"/>
      <c r="L259" s="944"/>
      <c r="M259" s="944"/>
    </row>
    <row r="260" spans="1:13" ht="11.25" x14ac:dyDescent="0.25">
      <c r="A260" s="947"/>
      <c r="B260" s="976"/>
      <c r="C260" s="963"/>
      <c r="D260" s="947"/>
      <c r="E260" s="947"/>
      <c r="F260" s="19" t="s">
        <v>3076</v>
      </c>
      <c r="G260" s="95">
        <v>116</v>
      </c>
      <c r="H260" s="947"/>
      <c r="I260" s="22" t="s">
        <v>196</v>
      </c>
      <c r="J260" s="62" t="s">
        <v>3077</v>
      </c>
      <c r="K260" s="1163"/>
      <c r="L260" s="944"/>
      <c r="M260" s="944"/>
    </row>
    <row r="261" spans="1:13" ht="11.25" x14ac:dyDescent="0.25">
      <c r="A261" s="947"/>
      <c r="B261" s="976"/>
      <c r="C261" s="963"/>
      <c r="D261" s="947"/>
      <c r="E261" s="947"/>
      <c r="F261" s="19" t="s">
        <v>3078</v>
      </c>
      <c r="G261" s="95">
        <v>21</v>
      </c>
      <c r="H261" s="947"/>
      <c r="I261" s="22" t="s">
        <v>196</v>
      </c>
      <c r="J261" s="62" t="s">
        <v>3079</v>
      </c>
      <c r="K261" s="1163"/>
      <c r="L261" s="944"/>
      <c r="M261" s="944"/>
    </row>
    <row r="262" spans="1:13" ht="11.25" x14ac:dyDescent="0.25">
      <c r="A262" s="947"/>
      <c r="B262" s="976"/>
      <c r="C262" s="963"/>
      <c r="D262" s="947"/>
      <c r="E262" s="947"/>
      <c r="F262" s="19" t="s">
        <v>3080</v>
      </c>
      <c r="G262" s="95">
        <v>7</v>
      </c>
      <c r="H262" s="947"/>
      <c r="I262" s="22" t="s">
        <v>196</v>
      </c>
      <c r="J262" s="62" t="s">
        <v>3081</v>
      </c>
      <c r="K262" s="1163"/>
      <c r="L262" s="944"/>
      <c r="M262" s="944"/>
    </row>
    <row r="263" spans="1:13" ht="11.25" x14ac:dyDescent="0.25">
      <c r="A263" s="947"/>
      <c r="B263" s="976"/>
      <c r="C263" s="963"/>
      <c r="D263" s="947"/>
      <c r="E263" s="947"/>
      <c r="F263" s="19" t="s">
        <v>3082</v>
      </c>
      <c r="G263" s="95">
        <v>5</v>
      </c>
      <c r="H263" s="947"/>
      <c r="I263" s="22" t="s">
        <v>3083</v>
      </c>
      <c r="J263" s="62" t="s">
        <v>3084</v>
      </c>
      <c r="K263" s="1163"/>
      <c r="L263" s="944"/>
      <c r="M263" s="944"/>
    </row>
    <row r="264" spans="1:13" ht="11.25" x14ac:dyDescent="0.25">
      <c r="A264" s="947"/>
      <c r="B264" s="976"/>
      <c r="C264" s="963"/>
      <c r="D264" s="947"/>
      <c r="E264" s="947"/>
      <c r="F264" s="19" t="s">
        <v>3085</v>
      </c>
      <c r="G264" s="95">
        <v>5</v>
      </c>
      <c r="H264" s="947"/>
      <c r="I264" s="22" t="s">
        <v>196</v>
      </c>
      <c r="J264" s="62"/>
      <c r="K264" s="1163"/>
      <c r="L264" s="944"/>
      <c r="M264" s="944"/>
    </row>
    <row r="265" spans="1:13" ht="11.25" x14ac:dyDescent="0.25">
      <c r="A265" s="938"/>
      <c r="B265" s="940"/>
      <c r="C265" s="1060"/>
      <c r="D265" s="938"/>
      <c r="E265" s="938"/>
      <c r="F265" s="19" t="s">
        <v>3086</v>
      </c>
      <c r="G265" s="95">
        <v>4</v>
      </c>
      <c r="H265" s="938"/>
      <c r="I265" s="22" t="s">
        <v>3087</v>
      </c>
      <c r="J265" s="62" t="s">
        <v>3088</v>
      </c>
      <c r="K265" s="1172"/>
      <c r="L265" s="942"/>
      <c r="M265" s="942"/>
    </row>
    <row r="266" spans="1:13" ht="11.25" x14ac:dyDescent="0.25">
      <c r="A266" s="937" t="s">
        <v>5872</v>
      </c>
      <c r="B266" s="939" t="s">
        <v>170</v>
      </c>
      <c r="C266" s="962" t="s">
        <v>739</v>
      </c>
      <c r="D266" s="937" t="s">
        <v>7162</v>
      </c>
      <c r="E266" s="937" t="s">
        <v>739</v>
      </c>
      <c r="F266" s="19" t="s">
        <v>3089</v>
      </c>
      <c r="G266" s="95">
        <v>4</v>
      </c>
      <c r="H266" s="937" t="s">
        <v>6682</v>
      </c>
      <c r="I266" s="22" t="s">
        <v>196</v>
      </c>
      <c r="J266" s="62" t="s">
        <v>3090</v>
      </c>
      <c r="K266" s="1162">
        <v>1</v>
      </c>
      <c r="L266" s="941"/>
      <c r="M266" s="941"/>
    </row>
    <row r="267" spans="1:13" ht="11.25" x14ac:dyDescent="0.25">
      <c r="A267" s="947"/>
      <c r="B267" s="976"/>
      <c r="C267" s="963"/>
      <c r="D267" s="947"/>
      <c r="E267" s="947"/>
      <c r="F267" s="19" t="s">
        <v>3091</v>
      </c>
      <c r="G267" s="95">
        <v>7</v>
      </c>
      <c r="H267" s="947"/>
      <c r="I267" s="22" t="s">
        <v>196</v>
      </c>
      <c r="J267" s="62"/>
      <c r="K267" s="1163"/>
      <c r="L267" s="944"/>
      <c r="M267" s="944"/>
    </row>
    <row r="268" spans="1:13" ht="11.25" x14ac:dyDescent="0.25">
      <c r="A268" s="947"/>
      <c r="B268" s="976"/>
      <c r="C268" s="963"/>
      <c r="D268" s="947"/>
      <c r="E268" s="947"/>
      <c r="F268" s="19" t="s">
        <v>3092</v>
      </c>
      <c r="G268" s="95">
        <v>13</v>
      </c>
      <c r="H268" s="947"/>
      <c r="I268" s="22" t="s">
        <v>196</v>
      </c>
      <c r="J268" s="62" t="s">
        <v>3093</v>
      </c>
      <c r="K268" s="1163"/>
      <c r="L268" s="944"/>
      <c r="M268" s="944"/>
    </row>
    <row r="269" spans="1:13" ht="11.25" x14ac:dyDescent="0.25">
      <c r="A269" s="947"/>
      <c r="B269" s="976"/>
      <c r="C269" s="963"/>
      <c r="D269" s="947"/>
      <c r="E269" s="947"/>
      <c r="F269" s="19" t="s">
        <v>3092</v>
      </c>
      <c r="G269" s="95">
        <v>4</v>
      </c>
      <c r="H269" s="947"/>
      <c r="I269" s="22" t="s">
        <v>196</v>
      </c>
      <c r="J269" s="62" t="s">
        <v>3094</v>
      </c>
      <c r="K269" s="1163"/>
      <c r="L269" s="944"/>
      <c r="M269" s="944"/>
    </row>
    <row r="270" spans="1:13" ht="11.25" x14ac:dyDescent="0.25">
      <c r="A270" s="947"/>
      <c r="B270" s="976"/>
      <c r="C270" s="963"/>
      <c r="D270" s="947"/>
      <c r="E270" s="947"/>
      <c r="F270" s="19" t="s">
        <v>3095</v>
      </c>
      <c r="G270" s="95">
        <v>2</v>
      </c>
      <c r="H270" s="947"/>
      <c r="I270" s="22" t="s">
        <v>196</v>
      </c>
      <c r="J270" s="62" t="s">
        <v>3096</v>
      </c>
      <c r="K270" s="1163"/>
      <c r="L270" s="944"/>
      <c r="M270" s="944"/>
    </row>
    <row r="271" spans="1:13" ht="11.25" x14ac:dyDescent="0.25">
      <c r="A271" s="947"/>
      <c r="B271" s="976"/>
      <c r="C271" s="963"/>
      <c r="D271" s="947"/>
      <c r="E271" s="947"/>
      <c r="F271" s="19" t="s">
        <v>3097</v>
      </c>
      <c r="G271" s="95">
        <v>2</v>
      </c>
      <c r="H271" s="947"/>
      <c r="I271" s="22" t="s">
        <v>196</v>
      </c>
      <c r="J271" s="62" t="s">
        <v>3098</v>
      </c>
      <c r="K271" s="1163"/>
      <c r="L271" s="944"/>
      <c r="M271" s="944"/>
    </row>
    <row r="272" spans="1:13" ht="11.25" x14ac:dyDescent="0.25">
      <c r="A272" s="947"/>
      <c r="B272" s="976"/>
      <c r="C272" s="963"/>
      <c r="D272" s="947"/>
      <c r="E272" s="947"/>
      <c r="F272" s="19" t="s">
        <v>3099</v>
      </c>
      <c r="G272" s="95">
        <v>3</v>
      </c>
      <c r="H272" s="947"/>
      <c r="I272" s="22" t="s">
        <v>196</v>
      </c>
      <c r="J272" s="62" t="s">
        <v>3100</v>
      </c>
      <c r="K272" s="1163"/>
      <c r="L272" s="944"/>
      <c r="M272" s="944"/>
    </row>
    <row r="273" spans="1:13" ht="11.25" x14ac:dyDescent="0.25">
      <c r="A273" s="947"/>
      <c r="B273" s="976"/>
      <c r="C273" s="963"/>
      <c r="D273" s="947"/>
      <c r="E273" s="947"/>
      <c r="F273" s="19" t="s">
        <v>3101</v>
      </c>
      <c r="G273" s="95">
        <v>135</v>
      </c>
      <c r="H273" s="947"/>
      <c r="I273" s="22" t="s">
        <v>196</v>
      </c>
      <c r="J273" s="62" t="s">
        <v>3102</v>
      </c>
      <c r="K273" s="1163"/>
      <c r="L273" s="944"/>
      <c r="M273" s="944"/>
    </row>
    <row r="274" spans="1:13" ht="11.25" x14ac:dyDescent="0.25">
      <c r="A274" s="947"/>
      <c r="B274" s="976"/>
      <c r="C274" s="963"/>
      <c r="D274" s="947"/>
      <c r="E274" s="947"/>
      <c r="F274" s="19" t="s">
        <v>3086</v>
      </c>
      <c r="G274" s="95">
        <v>18</v>
      </c>
      <c r="H274" s="947"/>
      <c r="I274" s="22" t="s">
        <v>3087</v>
      </c>
      <c r="J274" s="62" t="s">
        <v>3103</v>
      </c>
      <c r="K274" s="1163"/>
      <c r="L274" s="944"/>
      <c r="M274" s="944"/>
    </row>
    <row r="275" spans="1:13" ht="11.25" x14ac:dyDescent="0.25">
      <c r="A275" s="947"/>
      <c r="B275" s="976"/>
      <c r="C275" s="963"/>
      <c r="D275" s="947"/>
      <c r="E275" s="947"/>
      <c r="F275" s="19" t="s">
        <v>3086</v>
      </c>
      <c r="G275" s="95">
        <v>4</v>
      </c>
      <c r="H275" s="947"/>
      <c r="I275" s="22" t="s">
        <v>3087</v>
      </c>
      <c r="J275" s="62" t="s">
        <v>3104</v>
      </c>
      <c r="K275" s="1163"/>
      <c r="L275" s="944"/>
      <c r="M275" s="944"/>
    </row>
    <row r="276" spans="1:13" ht="11.25" x14ac:dyDescent="0.25">
      <c r="A276" s="947"/>
      <c r="B276" s="976"/>
      <c r="C276" s="963"/>
      <c r="D276" s="947"/>
      <c r="E276" s="947"/>
      <c r="F276" s="19" t="s">
        <v>3105</v>
      </c>
      <c r="G276" s="95">
        <v>36</v>
      </c>
      <c r="H276" s="947"/>
      <c r="I276" s="22" t="s">
        <v>3074</v>
      </c>
      <c r="J276" s="62" t="s">
        <v>3106</v>
      </c>
      <c r="K276" s="1163"/>
      <c r="L276" s="944"/>
      <c r="M276" s="944"/>
    </row>
    <row r="277" spans="1:13" ht="11.25" x14ac:dyDescent="0.25">
      <c r="A277" s="947"/>
      <c r="B277" s="976"/>
      <c r="C277" s="963"/>
      <c r="D277" s="947"/>
      <c r="E277" s="947"/>
      <c r="F277" s="19" t="s">
        <v>3107</v>
      </c>
      <c r="G277" s="95">
        <v>8</v>
      </c>
      <c r="H277" s="947"/>
      <c r="I277" s="22" t="s">
        <v>3074</v>
      </c>
      <c r="J277" s="62" t="s">
        <v>3108</v>
      </c>
      <c r="K277" s="1163"/>
      <c r="L277" s="944"/>
      <c r="M277" s="944"/>
    </row>
    <row r="278" spans="1:13" ht="11.25" x14ac:dyDescent="0.25">
      <c r="A278" s="947"/>
      <c r="B278" s="976"/>
      <c r="C278" s="963"/>
      <c r="D278" s="947"/>
      <c r="E278" s="947"/>
      <c r="F278" s="19" t="s">
        <v>3109</v>
      </c>
      <c r="G278" s="95">
        <v>5</v>
      </c>
      <c r="H278" s="947"/>
      <c r="I278" s="22" t="s">
        <v>3110</v>
      </c>
      <c r="J278" s="62" t="s">
        <v>3111</v>
      </c>
      <c r="K278" s="1163"/>
      <c r="L278" s="944"/>
      <c r="M278" s="944"/>
    </row>
    <row r="279" spans="1:13" ht="11.25" x14ac:dyDescent="0.25">
      <c r="A279" s="947"/>
      <c r="B279" s="976"/>
      <c r="C279" s="963"/>
      <c r="D279" s="947"/>
      <c r="E279" s="947"/>
      <c r="F279" s="19" t="s">
        <v>3107</v>
      </c>
      <c r="G279" s="95">
        <v>10</v>
      </c>
      <c r="H279" s="947"/>
      <c r="I279" s="22" t="s">
        <v>3074</v>
      </c>
      <c r="J279" s="62" t="s">
        <v>3108</v>
      </c>
      <c r="K279" s="1163"/>
      <c r="L279" s="944"/>
      <c r="M279" s="944"/>
    </row>
    <row r="280" spans="1:13" ht="11.25" x14ac:dyDescent="0.25">
      <c r="A280" s="947"/>
      <c r="B280" s="976"/>
      <c r="C280" s="963"/>
      <c r="D280" s="947"/>
      <c r="E280" s="947"/>
      <c r="F280" s="19" t="s">
        <v>3112</v>
      </c>
      <c r="G280" s="95">
        <v>12</v>
      </c>
      <c r="H280" s="947"/>
      <c r="I280" s="22" t="s">
        <v>3110</v>
      </c>
      <c r="J280" s="62" t="s">
        <v>3113</v>
      </c>
      <c r="K280" s="1163"/>
      <c r="L280" s="944"/>
      <c r="M280" s="944"/>
    </row>
    <row r="281" spans="1:13" ht="11.25" x14ac:dyDescent="0.25">
      <c r="A281" s="938"/>
      <c r="B281" s="940"/>
      <c r="C281" s="1060"/>
      <c r="D281" s="938"/>
      <c r="E281" s="938"/>
      <c r="F281" s="19" t="s">
        <v>3114</v>
      </c>
      <c r="G281" s="95">
        <v>10</v>
      </c>
      <c r="H281" s="938"/>
      <c r="I281" s="22"/>
      <c r="J281" s="62"/>
      <c r="K281" s="1172"/>
      <c r="L281" s="942"/>
      <c r="M281" s="942"/>
    </row>
    <row r="282" spans="1:13" ht="11.25" x14ac:dyDescent="0.25">
      <c r="A282" s="937" t="s">
        <v>7601</v>
      </c>
      <c r="B282" s="939" t="s">
        <v>170</v>
      </c>
      <c r="C282" s="962" t="s">
        <v>739</v>
      </c>
      <c r="D282" s="937" t="s">
        <v>7162</v>
      </c>
      <c r="E282" s="937" t="s">
        <v>735</v>
      </c>
      <c r="F282" s="19" t="s">
        <v>171</v>
      </c>
      <c r="G282" s="95">
        <v>1</v>
      </c>
      <c r="H282" s="937" t="s">
        <v>6682</v>
      </c>
      <c r="I282" s="22" t="s">
        <v>188</v>
      </c>
      <c r="J282" s="62" t="s">
        <v>189</v>
      </c>
      <c r="K282" s="1162">
        <v>2</v>
      </c>
      <c r="L282" s="941"/>
      <c r="M282" s="941"/>
    </row>
    <row r="283" spans="1:13" ht="11.25" x14ac:dyDescent="0.25">
      <c r="A283" s="947"/>
      <c r="B283" s="976"/>
      <c r="C283" s="963"/>
      <c r="D283" s="947"/>
      <c r="E283" s="947"/>
      <c r="F283" s="19" t="s">
        <v>172</v>
      </c>
      <c r="G283" s="95">
        <v>1</v>
      </c>
      <c r="H283" s="947"/>
      <c r="I283" s="22" t="s">
        <v>188</v>
      </c>
      <c r="J283" s="62" t="s">
        <v>636</v>
      </c>
      <c r="K283" s="1163"/>
      <c r="L283" s="944"/>
      <c r="M283" s="944"/>
    </row>
    <row r="284" spans="1:13" ht="11.25" x14ac:dyDescent="0.25">
      <c r="A284" s="947"/>
      <c r="B284" s="976"/>
      <c r="C284" s="963"/>
      <c r="D284" s="947"/>
      <c r="E284" s="947"/>
      <c r="F284" s="19" t="s">
        <v>173</v>
      </c>
      <c r="G284" s="95">
        <v>1</v>
      </c>
      <c r="H284" s="947"/>
      <c r="I284" s="22"/>
      <c r="J284" s="62"/>
      <c r="K284" s="1163"/>
      <c r="L284" s="944"/>
      <c r="M284" s="944"/>
    </row>
    <row r="285" spans="1:13" ht="11.25" x14ac:dyDescent="0.25">
      <c r="A285" s="947"/>
      <c r="B285" s="976"/>
      <c r="C285" s="963"/>
      <c r="D285" s="947"/>
      <c r="E285" s="947"/>
      <c r="F285" s="19" t="s">
        <v>174</v>
      </c>
      <c r="G285" s="95">
        <v>1</v>
      </c>
      <c r="H285" s="947"/>
      <c r="I285" s="22"/>
      <c r="J285" s="62"/>
      <c r="K285" s="1163"/>
      <c r="L285" s="944"/>
      <c r="M285" s="944"/>
    </row>
    <row r="286" spans="1:13" ht="11.25" x14ac:dyDescent="0.25">
      <c r="A286" s="947"/>
      <c r="B286" s="976"/>
      <c r="C286" s="963"/>
      <c r="D286" s="947"/>
      <c r="E286" s="947"/>
      <c r="F286" s="19" t="s">
        <v>3058</v>
      </c>
      <c r="G286" s="95">
        <v>15</v>
      </c>
      <c r="H286" s="947"/>
      <c r="I286" s="22" t="s">
        <v>188</v>
      </c>
      <c r="J286" s="62" t="s">
        <v>190</v>
      </c>
      <c r="K286" s="1163"/>
      <c r="L286" s="944"/>
      <c r="M286" s="944"/>
    </row>
    <row r="287" spans="1:13" ht="11.25" x14ac:dyDescent="0.25">
      <c r="A287" s="947"/>
      <c r="B287" s="976"/>
      <c r="C287" s="963"/>
      <c r="D287" s="947"/>
      <c r="E287" s="947"/>
      <c r="F287" s="19" t="s">
        <v>3059</v>
      </c>
      <c r="G287" s="95">
        <v>1270</v>
      </c>
      <c r="H287" s="947"/>
      <c r="I287" s="22" t="s">
        <v>188</v>
      </c>
      <c r="J287" s="62" t="s">
        <v>190</v>
      </c>
      <c r="K287" s="1163"/>
      <c r="L287" s="944"/>
      <c r="M287" s="944"/>
    </row>
    <row r="288" spans="1:13" ht="11.25" x14ac:dyDescent="0.25">
      <c r="A288" s="947"/>
      <c r="B288" s="976"/>
      <c r="C288" s="963"/>
      <c r="D288" s="947"/>
      <c r="E288" s="947"/>
      <c r="F288" s="19" t="s">
        <v>176</v>
      </c>
      <c r="G288" s="95">
        <v>2</v>
      </c>
      <c r="H288" s="947"/>
      <c r="I288" s="22" t="s">
        <v>188</v>
      </c>
      <c r="J288" s="62" t="s">
        <v>190</v>
      </c>
      <c r="K288" s="1163"/>
      <c r="L288" s="944"/>
      <c r="M288" s="944"/>
    </row>
    <row r="289" spans="1:13" ht="11.25" x14ac:dyDescent="0.25">
      <c r="A289" s="947"/>
      <c r="B289" s="976"/>
      <c r="C289" s="963"/>
      <c r="D289" s="947"/>
      <c r="E289" s="947"/>
      <c r="F289" s="19" t="s">
        <v>177</v>
      </c>
      <c r="G289" s="95">
        <v>50</v>
      </c>
      <c r="H289" s="947"/>
      <c r="I289" s="22" t="s">
        <v>188</v>
      </c>
      <c r="J289" s="62" t="s">
        <v>192</v>
      </c>
      <c r="K289" s="1163"/>
      <c r="L289" s="944"/>
      <c r="M289" s="944"/>
    </row>
    <row r="290" spans="1:13" ht="11.25" x14ac:dyDescent="0.25">
      <c r="A290" s="947"/>
      <c r="B290" s="976"/>
      <c r="C290" s="963"/>
      <c r="D290" s="947"/>
      <c r="E290" s="947"/>
      <c r="F290" s="19" t="s">
        <v>3060</v>
      </c>
      <c r="G290" s="95">
        <v>36</v>
      </c>
      <c r="H290" s="947"/>
      <c r="I290" s="22" t="s">
        <v>188</v>
      </c>
      <c r="J290" s="62">
        <v>766235</v>
      </c>
      <c r="K290" s="1163"/>
      <c r="L290" s="944"/>
      <c r="M290" s="944"/>
    </row>
    <row r="291" spans="1:13" ht="11.25" x14ac:dyDescent="0.25">
      <c r="A291" s="947"/>
      <c r="B291" s="976"/>
      <c r="C291" s="963"/>
      <c r="D291" s="947"/>
      <c r="E291" s="947"/>
      <c r="F291" s="19" t="s">
        <v>178</v>
      </c>
      <c r="G291" s="95">
        <v>1</v>
      </c>
      <c r="H291" s="947"/>
      <c r="I291" s="22" t="s">
        <v>188</v>
      </c>
      <c r="J291" s="62">
        <v>766235</v>
      </c>
      <c r="K291" s="1163"/>
      <c r="L291" s="944"/>
      <c r="M291" s="944"/>
    </row>
    <row r="292" spans="1:13" ht="11.25" x14ac:dyDescent="0.25">
      <c r="A292" s="947"/>
      <c r="B292" s="976"/>
      <c r="C292" s="963"/>
      <c r="D292" s="947"/>
      <c r="E292" s="947"/>
      <c r="F292" s="19" t="s">
        <v>179</v>
      </c>
      <c r="G292" s="95">
        <v>36</v>
      </c>
      <c r="H292" s="947"/>
      <c r="I292" s="22" t="s">
        <v>188</v>
      </c>
      <c r="J292" s="62">
        <v>766320</v>
      </c>
      <c r="K292" s="1163"/>
      <c r="L292" s="944"/>
      <c r="M292" s="944"/>
    </row>
    <row r="293" spans="1:13" ht="11.25" x14ac:dyDescent="0.25">
      <c r="A293" s="947"/>
      <c r="B293" s="976"/>
      <c r="C293" s="963"/>
      <c r="D293" s="947"/>
      <c r="E293" s="947"/>
      <c r="F293" s="19" t="s">
        <v>180</v>
      </c>
      <c r="G293" s="95">
        <v>1</v>
      </c>
      <c r="H293" s="947"/>
      <c r="I293" s="22" t="s">
        <v>188</v>
      </c>
      <c r="J293" s="62" t="s">
        <v>193</v>
      </c>
      <c r="K293" s="1163"/>
      <c r="L293" s="944"/>
      <c r="M293" s="944"/>
    </row>
    <row r="294" spans="1:13" ht="11.25" x14ac:dyDescent="0.25">
      <c r="A294" s="947"/>
      <c r="B294" s="976"/>
      <c r="C294" s="963"/>
      <c r="D294" s="947"/>
      <c r="E294" s="947"/>
      <c r="F294" s="19" t="s">
        <v>181</v>
      </c>
      <c r="G294" s="95">
        <v>21</v>
      </c>
      <c r="H294" s="947"/>
      <c r="I294" s="22" t="s">
        <v>188</v>
      </c>
      <c r="J294" s="62"/>
      <c r="K294" s="1163"/>
      <c r="L294" s="944"/>
      <c r="M294" s="944"/>
    </row>
    <row r="295" spans="1:13" ht="11.25" x14ac:dyDescent="0.25">
      <c r="A295" s="947"/>
      <c r="B295" s="976"/>
      <c r="C295" s="963"/>
      <c r="D295" s="947"/>
      <c r="E295" s="947"/>
      <c r="F295" s="19" t="s">
        <v>3061</v>
      </c>
      <c r="G295" s="95">
        <v>2</v>
      </c>
      <c r="H295" s="947"/>
      <c r="I295" s="22" t="s">
        <v>188</v>
      </c>
      <c r="J295" s="62"/>
      <c r="K295" s="1163"/>
      <c r="L295" s="944"/>
      <c r="M295" s="944"/>
    </row>
    <row r="296" spans="1:13" ht="11.25" x14ac:dyDescent="0.25">
      <c r="A296" s="947"/>
      <c r="B296" s="976"/>
      <c r="C296" s="963"/>
      <c r="D296" s="947"/>
      <c r="E296" s="947"/>
      <c r="F296" s="19" t="s">
        <v>182</v>
      </c>
      <c r="G296" s="95">
        <v>1</v>
      </c>
      <c r="H296" s="947"/>
      <c r="I296" s="22" t="s">
        <v>188</v>
      </c>
      <c r="J296" s="62"/>
      <c r="K296" s="1163"/>
      <c r="L296" s="944"/>
      <c r="M296" s="944"/>
    </row>
    <row r="297" spans="1:13" ht="11.25" x14ac:dyDescent="0.25">
      <c r="A297" s="947"/>
      <c r="B297" s="976"/>
      <c r="C297" s="963"/>
      <c r="D297" s="947"/>
      <c r="E297" s="947"/>
      <c r="F297" s="19" t="s">
        <v>183</v>
      </c>
      <c r="G297" s="95">
        <v>1</v>
      </c>
      <c r="H297" s="947"/>
      <c r="I297" s="22" t="s">
        <v>188</v>
      </c>
      <c r="J297" s="62"/>
      <c r="K297" s="1163"/>
      <c r="L297" s="944"/>
      <c r="M297" s="944"/>
    </row>
    <row r="298" spans="1:13" ht="11.25" x14ac:dyDescent="0.25">
      <c r="A298" s="947"/>
      <c r="B298" s="976"/>
      <c r="C298" s="963"/>
      <c r="D298" s="947"/>
      <c r="E298" s="947"/>
      <c r="F298" s="19" t="s">
        <v>3115</v>
      </c>
      <c r="G298" s="95">
        <v>1</v>
      </c>
      <c r="H298" s="947"/>
      <c r="I298" s="22" t="s">
        <v>188</v>
      </c>
      <c r="J298" s="62"/>
      <c r="K298" s="1163"/>
      <c r="L298" s="944"/>
      <c r="M298" s="944"/>
    </row>
    <row r="299" spans="1:13" ht="11.25" x14ac:dyDescent="0.25">
      <c r="A299" s="947"/>
      <c r="B299" s="976"/>
      <c r="C299" s="963"/>
      <c r="D299" s="947"/>
      <c r="E299" s="947"/>
      <c r="F299" s="19" t="s">
        <v>633</v>
      </c>
      <c r="G299" s="95">
        <v>1</v>
      </c>
      <c r="H299" s="947"/>
      <c r="I299" s="22"/>
      <c r="J299" s="62"/>
      <c r="K299" s="1163"/>
      <c r="L299" s="944"/>
      <c r="M299" s="944"/>
    </row>
    <row r="300" spans="1:13" ht="11.25" x14ac:dyDescent="0.25">
      <c r="A300" s="947"/>
      <c r="B300" s="976"/>
      <c r="C300" s="963"/>
      <c r="D300" s="947"/>
      <c r="E300" s="947"/>
      <c r="F300" s="19" t="s">
        <v>184</v>
      </c>
      <c r="G300" s="95">
        <v>1</v>
      </c>
      <c r="H300" s="947"/>
      <c r="I300" s="22"/>
      <c r="J300" s="62"/>
      <c r="K300" s="1163"/>
      <c r="L300" s="944"/>
      <c r="M300" s="944"/>
    </row>
    <row r="301" spans="1:13" ht="11.25" x14ac:dyDescent="0.25">
      <c r="A301" s="947"/>
      <c r="B301" s="976"/>
      <c r="C301" s="963"/>
      <c r="D301" s="947"/>
      <c r="E301" s="947"/>
      <c r="F301" s="19" t="s">
        <v>185</v>
      </c>
      <c r="G301" s="95">
        <v>1</v>
      </c>
      <c r="H301" s="947"/>
      <c r="I301" s="22"/>
      <c r="J301" s="62"/>
      <c r="K301" s="1163"/>
      <c r="L301" s="944"/>
      <c r="M301" s="944"/>
    </row>
    <row r="302" spans="1:13" ht="11.25" x14ac:dyDescent="0.25">
      <c r="A302" s="947"/>
      <c r="B302" s="976"/>
      <c r="C302" s="963"/>
      <c r="D302" s="947"/>
      <c r="E302" s="947"/>
      <c r="F302" s="19" t="s">
        <v>186</v>
      </c>
      <c r="G302" s="95">
        <v>10</v>
      </c>
      <c r="H302" s="947"/>
      <c r="I302" s="22"/>
      <c r="J302" s="62"/>
      <c r="K302" s="1163"/>
      <c r="L302" s="944"/>
      <c r="M302" s="944"/>
    </row>
    <row r="303" spans="1:13" ht="11.25" x14ac:dyDescent="0.25">
      <c r="A303" s="947"/>
      <c r="B303" s="976"/>
      <c r="C303" s="963"/>
      <c r="D303" s="947"/>
      <c r="E303" s="947"/>
      <c r="F303" s="19" t="s">
        <v>634</v>
      </c>
      <c r="G303" s="95">
        <v>1</v>
      </c>
      <c r="H303" s="947"/>
      <c r="I303" s="22" t="s">
        <v>188</v>
      </c>
      <c r="J303" s="62"/>
      <c r="K303" s="1163"/>
      <c r="L303" s="944"/>
      <c r="M303" s="944"/>
    </row>
    <row r="304" spans="1:13" ht="11.25" x14ac:dyDescent="0.25">
      <c r="A304" s="947"/>
      <c r="B304" s="976"/>
      <c r="C304" s="963"/>
      <c r="D304" s="947"/>
      <c r="E304" s="947"/>
      <c r="F304" s="19" t="s">
        <v>187</v>
      </c>
      <c r="G304" s="95">
        <v>1</v>
      </c>
      <c r="H304" s="947"/>
      <c r="I304" s="22"/>
      <c r="J304" s="62"/>
      <c r="K304" s="1163"/>
      <c r="L304" s="944"/>
      <c r="M304" s="944"/>
    </row>
    <row r="305" spans="1:13" ht="11.25" x14ac:dyDescent="0.25">
      <c r="A305" s="947"/>
      <c r="B305" s="976"/>
      <c r="C305" s="963"/>
      <c r="D305" s="947"/>
      <c r="E305" s="947"/>
      <c r="F305" s="19" t="s">
        <v>3063</v>
      </c>
      <c r="G305" s="95">
        <v>1</v>
      </c>
      <c r="H305" s="947"/>
      <c r="I305" s="22"/>
      <c r="J305" s="62"/>
      <c r="K305" s="1163"/>
      <c r="L305" s="944"/>
      <c r="M305" s="944"/>
    </row>
    <row r="306" spans="1:13" ht="11.25" x14ac:dyDescent="0.25">
      <c r="A306" s="947"/>
      <c r="B306" s="976"/>
      <c r="C306" s="963"/>
      <c r="D306" s="947"/>
      <c r="E306" s="947"/>
      <c r="F306" s="19" t="s">
        <v>3064</v>
      </c>
      <c r="G306" s="95">
        <v>1</v>
      </c>
      <c r="H306" s="947"/>
      <c r="I306" s="22"/>
      <c r="J306" s="62"/>
      <c r="K306" s="1163"/>
      <c r="L306" s="944"/>
      <c r="M306" s="944"/>
    </row>
    <row r="307" spans="1:13" ht="11.25" x14ac:dyDescent="0.25">
      <c r="A307" s="947"/>
      <c r="B307" s="976"/>
      <c r="C307" s="963"/>
      <c r="D307" s="947"/>
      <c r="E307" s="947"/>
      <c r="F307" s="19" t="s">
        <v>3065</v>
      </c>
      <c r="G307" s="95">
        <v>1</v>
      </c>
      <c r="H307" s="947"/>
      <c r="I307" s="22"/>
      <c r="J307" s="62"/>
      <c r="K307" s="1163"/>
      <c r="L307" s="944"/>
      <c r="M307" s="944"/>
    </row>
    <row r="308" spans="1:13" ht="11.25" x14ac:dyDescent="0.25">
      <c r="A308" s="947"/>
      <c r="B308" s="976"/>
      <c r="C308" s="963"/>
      <c r="D308" s="947"/>
      <c r="E308" s="947"/>
      <c r="F308" s="19" t="s">
        <v>3066</v>
      </c>
      <c r="G308" s="95">
        <v>1</v>
      </c>
      <c r="H308" s="947"/>
      <c r="I308" s="22"/>
      <c r="J308" s="62"/>
      <c r="K308" s="1163"/>
      <c r="L308" s="944"/>
      <c r="M308" s="944"/>
    </row>
    <row r="309" spans="1:13" ht="11.25" x14ac:dyDescent="0.25">
      <c r="A309" s="947"/>
      <c r="B309" s="976"/>
      <c r="C309" s="963"/>
      <c r="D309" s="947"/>
      <c r="E309" s="947"/>
      <c r="F309" s="19" t="s">
        <v>3067</v>
      </c>
      <c r="G309" s="95">
        <v>1</v>
      </c>
      <c r="H309" s="947"/>
      <c r="I309" s="22" t="s">
        <v>3068</v>
      </c>
      <c r="J309" s="62" t="s">
        <v>3069</v>
      </c>
      <c r="K309" s="1163"/>
      <c r="L309" s="944"/>
      <c r="M309" s="944"/>
    </row>
    <row r="310" spans="1:13" ht="11.25" x14ac:dyDescent="0.25">
      <c r="A310" s="947"/>
      <c r="B310" s="976"/>
      <c r="C310" s="963"/>
      <c r="D310" s="947"/>
      <c r="E310" s="947"/>
      <c r="F310" s="19" t="s">
        <v>288</v>
      </c>
      <c r="G310" s="95">
        <v>10</v>
      </c>
      <c r="H310" s="947"/>
      <c r="I310" s="22" t="s">
        <v>196</v>
      </c>
      <c r="J310" s="62" t="s">
        <v>3071</v>
      </c>
      <c r="K310" s="1163"/>
      <c r="L310" s="944"/>
      <c r="M310" s="944"/>
    </row>
    <row r="311" spans="1:13" ht="11.25" x14ac:dyDescent="0.25">
      <c r="A311" s="947"/>
      <c r="B311" s="976"/>
      <c r="C311" s="963"/>
      <c r="D311" s="947"/>
      <c r="E311" s="947"/>
      <c r="F311" s="19" t="s">
        <v>289</v>
      </c>
      <c r="G311" s="95">
        <v>6</v>
      </c>
      <c r="H311" s="947"/>
      <c r="I311" s="22" t="s">
        <v>196</v>
      </c>
      <c r="J311" s="62">
        <v>772421</v>
      </c>
      <c r="K311" s="1163"/>
      <c r="L311" s="944"/>
      <c r="M311" s="944"/>
    </row>
    <row r="312" spans="1:13" ht="11.25" x14ac:dyDescent="0.25">
      <c r="A312" s="947"/>
      <c r="B312" s="976"/>
      <c r="C312" s="963"/>
      <c r="D312" s="947"/>
      <c r="E312" s="947"/>
      <c r="F312" s="19" t="s">
        <v>3116</v>
      </c>
      <c r="G312" s="95">
        <v>1</v>
      </c>
      <c r="H312" s="947"/>
      <c r="I312" s="22" t="s">
        <v>196</v>
      </c>
      <c r="J312" s="62">
        <v>80156</v>
      </c>
      <c r="K312" s="1163"/>
      <c r="L312" s="944"/>
      <c r="M312" s="944"/>
    </row>
    <row r="313" spans="1:13" ht="11.25" x14ac:dyDescent="0.25">
      <c r="A313" s="947"/>
      <c r="B313" s="976"/>
      <c r="C313" s="963"/>
      <c r="D313" s="947"/>
      <c r="E313" s="947"/>
      <c r="F313" s="19" t="s">
        <v>3073</v>
      </c>
      <c r="G313" s="95">
        <v>3</v>
      </c>
      <c r="H313" s="947"/>
      <c r="I313" s="22" t="s">
        <v>3074</v>
      </c>
      <c r="J313" s="62" t="s">
        <v>3075</v>
      </c>
      <c r="K313" s="1163"/>
      <c r="L313" s="944"/>
      <c r="M313" s="944"/>
    </row>
    <row r="314" spans="1:13" ht="11.25" x14ac:dyDescent="0.25">
      <c r="A314" s="938"/>
      <c r="B314" s="940"/>
      <c r="C314" s="1060"/>
      <c r="D314" s="938"/>
      <c r="E314" s="938"/>
      <c r="F314" s="19" t="s">
        <v>3076</v>
      </c>
      <c r="G314" s="95">
        <v>48</v>
      </c>
      <c r="H314" s="938"/>
      <c r="I314" s="22" t="s">
        <v>196</v>
      </c>
      <c r="J314" s="62" t="s">
        <v>3077</v>
      </c>
      <c r="K314" s="1172"/>
      <c r="L314" s="942"/>
      <c r="M314" s="942"/>
    </row>
    <row r="315" spans="1:13" ht="11.25" x14ac:dyDescent="0.25">
      <c r="A315" s="937" t="s">
        <v>7602</v>
      </c>
      <c r="B315" s="939" t="s">
        <v>170</v>
      </c>
      <c r="C315" s="962" t="s">
        <v>739</v>
      </c>
      <c r="D315" s="937" t="s">
        <v>7162</v>
      </c>
      <c r="E315" s="937" t="s">
        <v>739</v>
      </c>
      <c r="F315" s="19" t="s">
        <v>3089</v>
      </c>
      <c r="G315" s="95">
        <v>4</v>
      </c>
      <c r="H315" s="937" t="s">
        <v>6682</v>
      </c>
      <c r="I315" s="22" t="s">
        <v>196</v>
      </c>
      <c r="J315" s="62" t="s">
        <v>3090</v>
      </c>
      <c r="K315" s="1162">
        <v>2</v>
      </c>
      <c r="L315" s="941"/>
      <c r="M315" s="941"/>
    </row>
    <row r="316" spans="1:13" ht="11.25" x14ac:dyDescent="0.25">
      <c r="A316" s="947"/>
      <c r="B316" s="976"/>
      <c r="C316" s="963"/>
      <c r="D316" s="947"/>
      <c r="E316" s="947"/>
      <c r="F316" s="19" t="s">
        <v>3091</v>
      </c>
      <c r="G316" s="95">
        <v>7</v>
      </c>
      <c r="H316" s="947"/>
      <c r="I316" s="22" t="s">
        <v>196</v>
      </c>
      <c r="J316" s="62">
        <v>783256</v>
      </c>
      <c r="K316" s="1163"/>
      <c r="L316" s="944"/>
      <c r="M316" s="944"/>
    </row>
    <row r="317" spans="1:13" ht="11.25" x14ac:dyDescent="0.25">
      <c r="A317" s="947"/>
      <c r="B317" s="976"/>
      <c r="C317" s="963"/>
      <c r="D317" s="947"/>
      <c r="E317" s="947"/>
      <c r="F317" s="19" t="s">
        <v>3092</v>
      </c>
      <c r="G317" s="95">
        <v>13</v>
      </c>
      <c r="H317" s="947"/>
      <c r="I317" s="22" t="s">
        <v>196</v>
      </c>
      <c r="J317" s="62" t="s">
        <v>3093</v>
      </c>
      <c r="K317" s="1163"/>
      <c r="L317" s="944"/>
      <c r="M317" s="944"/>
    </row>
    <row r="318" spans="1:13" ht="11.25" x14ac:dyDescent="0.25">
      <c r="A318" s="947"/>
      <c r="B318" s="976"/>
      <c r="C318" s="963"/>
      <c r="D318" s="947"/>
      <c r="E318" s="947"/>
      <c r="F318" s="19" t="s">
        <v>3092</v>
      </c>
      <c r="G318" s="95">
        <v>4</v>
      </c>
      <c r="H318" s="947"/>
      <c r="I318" s="22" t="s">
        <v>196</v>
      </c>
      <c r="J318" s="62" t="s">
        <v>3094</v>
      </c>
      <c r="K318" s="1163"/>
      <c r="L318" s="944"/>
      <c r="M318" s="944"/>
    </row>
    <row r="319" spans="1:13" ht="11.25" x14ac:dyDescent="0.25">
      <c r="A319" s="947"/>
      <c r="B319" s="976"/>
      <c r="C319" s="963"/>
      <c r="D319" s="947"/>
      <c r="E319" s="947"/>
      <c r="F319" s="19" t="s">
        <v>3095</v>
      </c>
      <c r="G319" s="95">
        <v>2</v>
      </c>
      <c r="H319" s="947"/>
      <c r="I319" s="22" t="s">
        <v>196</v>
      </c>
      <c r="J319" s="62" t="s">
        <v>3096</v>
      </c>
      <c r="K319" s="1163"/>
      <c r="L319" s="944"/>
      <c r="M319" s="944"/>
    </row>
    <row r="320" spans="1:13" ht="11.25" x14ac:dyDescent="0.25">
      <c r="A320" s="947"/>
      <c r="B320" s="976"/>
      <c r="C320" s="963"/>
      <c r="D320" s="947"/>
      <c r="E320" s="947"/>
      <c r="F320" s="19" t="s">
        <v>3097</v>
      </c>
      <c r="G320" s="95">
        <v>2</v>
      </c>
      <c r="H320" s="947"/>
      <c r="I320" s="22" t="s">
        <v>196</v>
      </c>
      <c r="J320" s="62" t="s">
        <v>3098</v>
      </c>
      <c r="K320" s="1163"/>
      <c r="L320" s="944"/>
      <c r="M320" s="944"/>
    </row>
    <row r="321" spans="1:13" ht="11.25" x14ac:dyDescent="0.25">
      <c r="A321" s="947"/>
      <c r="B321" s="976"/>
      <c r="C321" s="963"/>
      <c r="D321" s="947"/>
      <c r="E321" s="947"/>
      <c r="F321" s="19" t="s">
        <v>3099</v>
      </c>
      <c r="G321" s="95">
        <v>3</v>
      </c>
      <c r="H321" s="947"/>
      <c r="I321" s="22" t="s">
        <v>196</v>
      </c>
      <c r="J321" s="62" t="s">
        <v>3100</v>
      </c>
      <c r="K321" s="1163"/>
      <c r="L321" s="944"/>
      <c r="M321" s="944"/>
    </row>
    <row r="322" spans="1:13" ht="11.25" x14ac:dyDescent="0.25">
      <c r="A322" s="947"/>
      <c r="B322" s="976"/>
      <c r="C322" s="963"/>
      <c r="D322" s="947"/>
      <c r="E322" s="947"/>
      <c r="F322" s="19" t="s">
        <v>3101</v>
      </c>
      <c r="G322" s="95">
        <v>135</v>
      </c>
      <c r="H322" s="947"/>
      <c r="I322" s="22" t="s">
        <v>196</v>
      </c>
      <c r="J322" s="62" t="s">
        <v>3102</v>
      </c>
      <c r="K322" s="1163"/>
      <c r="L322" s="944"/>
      <c r="M322" s="944"/>
    </row>
    <row r="323" spans="1:13" ht="11.25" x14ac:dyDescent="0.25">
      <c r="A323" s="947"/>
      <c r="B323" s="976"/>
      <c r="C323" s="963"/>
      <c r="D323" s="947"/>
      <c r="E323" s="947"/>
      <c r="F323" s="19" t="s">
        <v>3086</v>
      </c>
      <c r="G323" s="95">
        <v>18</v>
      </c>
      <c r="H323" s="947"/>
      <c r="I323" s="22" t="s">
        <v>3087</v>
      </c>
      <c r="J323" s="62" t="s">
        <v>3103</v>
      </c>
      <c r="K323" s="1163"/>
      <c r="L323" s="944"/>
      <c r="M323" s="944"/>
    </row>
    <row r="324" spans="1:13" ht="11.25" x14ac:dyDescent="0.25">
      <c r="A324" s="947"/>
      <c r="B324" s="976"/>
      <c r="C324" s="963"/>
      <c r="D324" s="947"/>
      <c r="E324" s="947"/>
      <c r="F324" s="19" t="s">
        <v>3086</v>
      </c>
      <c r="G324" s="95">
        <v>4</v>
      </c>
      <c r="H324" s="947"/>
      <c r="I324" s="22" t="s">
        <v>3087</v>
      </c>
      <c r="J324" s="62" t="s">
        <v>3104</v>
      </c>
      <c r="K324" s="1163"/>
      <c r="L324" s="944"/>
      <c r="M324" s="944"/>
    </row>
    <row r="325" spans="1:13" ht="11.25" x14ac:dyDescent="0.25">
      <c r="A325" s="947"/>
      <c r="B325" s="976"/>
      <c r="C325" s="963"/>
      <c r="D325" s="947"/>
      <c r="E325" s="947"/>
      <c r="F325" s="19" t="s">
        <v>3105</v>
      </c>
      <c r="G325" s="95">
        <v>36</v>
      </c>
      <c r="H325" s="947"/>
      <c r="I325" s="22" t="s">
        <v>3074</v>
      </c>
      <c r="J325" s="62" t="s">
        <v>3106</v>
      </c>
      <c r="K325" s="1163"/>
      <c r="L325" s="944"/>
      <c r="M325" s="944"/>
    </row>
    <row r="326" spans="1:13" ht="11.25" x14ac:dyDescent="0.25">
      <c r="A326" s="947"/>
      <c r="B326" s="976"/>
      <c r="C326" s="963"/>
      <c r="D326" s="947"/>
      <c r="E326" s="947"/>
      <c r="F326" s="19" t="s">
        <v>3107</v>
      </c>
      <c r="G326" s="95">
        <v>8</v>
      </c>
      <c r="H326" s="947"/>
      <c r="I326" s="22" t="s">
        <v>3074</v>
      </c>
      <c r="J326" s="62" t="s">
        <v>3108</v>
      </c>
      <c r="K326" s="1163"/>
      <c r="L326" s="944"/>
      <c r="M326" s="944"/>
    </row>
    <row r="327" spans="1:13" ht="11.25" x14ac:dyDescent="0.25">
      <c r="A327" s="947"/>
      <c r="B327" s="976"/>
      <c r="C327" s="963"/>
      <c r="D327" s="947"/>
      <c r="E327" s="947"/>
      <c r="F327" s="19" t="s">
        <v>3109</v>
      </c>
      <c r="G327" s="95">
        <v>5</v>
      </c>
      <c r="H327" s="947"/>
      <c r="I327" s="22" t="s">
        <v>3110</v>
      </c>
      <c r="J327" s="62" t="s">
        <v>3111</v>
      </c>
      <c r="K327" s="1163"/>
      <c r="L327" s="944"/>
      <c r="M327" s="944"/>
    </row>
    <row r="328" spans="1:13" ht="11.25" x14ac:dyDescent="0.25">
      <c r="A328" s="947"/>
      <c r="B328" s="976"/>
      <c r="C328" s="963"/>
      <c r="D328" s="947"/>
      <c r="E328" s="947"/>
      <c r="F328" s="19" t="s">
        <v>3107</v>
      </c>
      <c r="G328" s="95">
        <v>10</v>
      </c>
      <c r="H328" s="947"/>
      <c r="I328" s="22" t="s">
        <v>3074</v>
      </c>
      <c r="J328" s="62" t="s">
        <v>3108</v>
      </c>
      <c r="K328" s="1163"/>
      <c r="L328" s="944"/>
      <c r="M328" s="944"/>
    </row>
    <row r="329" spans="1:13" ht="11.25" x14ac:dyDescent="0.25">
      <c r="A329" s="947"/>
      <c r="B329" s="976"/>
      <c r="C329" s="963"/>
      <c r="D329" s="947"/>
      <c r="E329" s="947"/>
      <c r="F329" s="19" t="s">
        <v>3112</v>
      </c>
      <c r="G329" s="95">
        <v>12</v>
      </c>
      <c r="H329" s="947"/>
      <c r="I329" s="22" t="s">
        <v>3110</v>
      </c>
      <c r="J329" s="62" t="s">
        <v>3113</v>
      </c>
      <c r="K329" s="1163"/>
      <c r="L329" s="944"/>
      <c r="M329" s="944"/>
    </row>
    <row r="330" spans="1:13" ht="11.25" x14ac:dyDescent="0.25">
      <c r="A330" s="938"/>
      <c r="B330" s="940"/>
      <c r="C330" s="1060"/>
      <c r="D330" s="938"/>
      <c r="E330" s="938"/>
      <c r="F330" s="19" t="s">
        <v>3114</v>
      </c>
      <c r="G330" s="95">
        <v>10</v>
      </c>
      <c r="H330" s="938"/>
      <c r="I330" s="22"/>
      <c r="J330" s="62"/>
      <c r="K330" s="1172"/>
      <c r="L330" s="942"/>
      <c r="M330" s="942"/>
    </row>
    <row r="331" spans="1:13" ht="11.25" x14ac:dyDescent="0.25">
      <c r="A331" s="937" t="s">
        <v>7603</v>
      </c>
      <c r="B331" s="939" t="s">
        <v>170</v>
      </c>
      <c r="C331" s="962" t="s">
        <v>739</v>
      </c>
      <c r="D331" s="937" t="s">
        <v>7162</v>
      </c>
      <c r="E331" s="937" t="s">
        <v>735</v>
      </c>
      <c r="F331" s="19" t="s">
        <v>3089</v>
      </c>
      <c r="G331" s="95">
        <v>1</v>
      </c>
      <c r="H331" s="937" t="s">
        <v>6682</v>
      </c>
      <c r="I331" s="22" t="s">
        <v>196</v>
      </c>
      <c r="J331" s="62" t="s">
        <v>3090</v>
      </c>
      <c r="K331" s="1162">
        <v>2</v>
      </c>
      <c r="L331" s="941"/>
      <c r="M331" s="941"/>
    </row>
    <row r="332" spans="1:13" ht="11.25" x14ac:dyDescent="0.25">
      <c r="A332" s="947"/>
      <c r="B332" s="976"/>
      <c r="C332" s="963"/>
      <c r="D332" s="947"/>
      <c r="E332" s="947"/>
      <c r="F332" s="19" t="s">
        <v>3091</v>
      </c>
      <c r="G332" s="95">
        <v>1</v>
      </c>
      <c r="H332" s="947"/>
      <c r="I332" s="22" t="s">
        <v>196</v>
      </c>
      <c r="J332" s="62">
        <v>783256</v>
      </c>
      <c r="K332" s="1163"/>
      <c r="L332" s="944"/>
      <c r="M332" s="944"/>
    </row>
    <row r="333" spans="1:13" ht="11.25" x14ac:dyDescent="0.25">
      <c r="A333" s="947"/>
      <c r="B333" s="976"/>
      <c r="C333" s="963"/>
      <c r="D333" s="947"/>
      <c r="E333" s="947"/>
      <c r="F333" s="19" t="s">
        <v>3101</v>
      </c>
      <c r="G333" s="95">
        <v>21</v>
      </c>
      <c r="H333" s="947"/>
      <c r="I333" s="22" t="s">
        <v>196</v>
      </c>
      <c r="J333" s="62" t="s">
        <v>3102</v>
      </c>
      <c r="K333" s="1163"/>
      <c r="L333" s="944"/>
      <c r="M333" s="944"/>
    </row>
    <row r="334" spans="1:13" ht="11.25" x14ac:dyDescent="0.25">
      <c r="A334" s="947"/>
      <c r="B334" s="976"/>
      <c r="C334" s="963"/>
      <c r="D334" s="947"/>
      <c r="E334" s="947"/>
      <c r="F334" s="19" t="s">
        <v>3086</v>
      </c>
      <c r="G334" s="95">
        <v>3</v>
      </c>
      <c r="H334" s="947"/>
      <c r="I334" s="22" t="s">
        <v>3087</v>
      </c>
      <c r="J334" s="62" t="s">
        <v>3103</v>
      </c>
      <c r="K334" s="1163"/>
      <c r="L334" s="944"/>
      <c r="M334" s="944"/>
    </row>
    <row r="335" spans="1:13" ht="11.25" x14ac:dyDescent="0.25">
      <c r="A335" s="947"/>
      <c r="B335" s="976"/>
      <c r="C335" s="963"/>
      <c r="D335" s="947"/>
      <c r="E335" s="947"/>
      <c r="F335" s="19" t="s">
        <v>3105</v>
      </c>
      <c r="G335" s="95">
        <v>6</v>
      </c>
      <c r="H335" s="947"/>
      <c r="I335" s="22" t="s">
        <v>3074</v>
      </c>
      <c r="J335" s="62" t="s">
        <v>3106</v>
      </c>
      <c r="K335" s="1163"/>
      <c r="L335" s="944"/>
      <c r="M335" s="944"/>
    </row>
    <row r="336" spans="1:13" ht="11.25" x14ac:dyDescent="0.25">
      <c r="A336" s="938"/>
      <c r="B336" s="940"/>
      <c r="C336" s="1060"/>
      <c r="D336" s="938"/>
      <c r="E336" s="938"/>
      <c r="F336" s="19" t="s">
        <v>3114</v>
      </c>
      <c r="G336" s="95">
        <v>9</v>
      </c>
      <c r="H336" s="938"/>
      <c r="I336" s="22" t="s">
        <v>3117</v>
      </c>
      <c r="J336" s="62" t="s">
        <v>3117</v>
      </c>
      <c r="K336" s="1172"/>
      <c r="L336" s="942"/>
      <c r="M336" s="942"/>
    </row>
    <row r="337" spans="1:13" ht="11.25" x14ac:dyDescent="0.25">
      <c r="A337" s="937" t="s">
        <v>5243</v>
      </c>
      <c r="B337" s="939" t="s">
        <v>6798</v>
      </c>
      <c r="C337" s="962" t="s">
        <v>739</v>
      </c>
      <c r="D337" s="937" t="s">
        <v>7167</v>
      </c>
      <c r="E337" s="937" t="s">
        <v>735</v>
      </c>
      <c r="F337" s="19" t="s">
        <v>3118</v>
      </c>
      <c r="G337" s="95">
        <v>4</v>
      </c>
      <c r="H337" s="937" t="s">
        <v>6682</v>
      </c>
      <c r="I337" s="22" t="s">
        <v>3119</v>
      </c>
      <c r="J337" s="62"/>
      <c r="K337" s="1162">
        <v>1</v>
      </c>
      <c r="L337" s="1148"/>
      <c r="M337" s="1148"/>
    </row>
    <row r="338" spans="1:13" ht="11.25" x14ac:dyDescent="0.25">
      <c r="A338" s="947"/>
      <c r="B338" s="976"/>
      <c r="C338" s="963"/>
      <c r="D338" s="947"/>
      <c r="E338" s="947"/>
      <c r="F338" s="19" t="s">
        <v>3120</v>
      </c>
      <c r="G338" s="95">
        <v>48</v>
      </c>
      <c r="H338" s="947"/>
      <c r="I338" s="22"/>
      <c r="J338" s="62"/>
      <c r="K338" s="1163"/>
      <c r="L338" s="1149"/>
      <c r="M338" s="1149"/>
    </row>
    <row r="339" spans="1:13" ht="11.25" x14ac:dyDescent="0.25">
      <c r="A339" s="947"/>
      <c r="B339" s="976"/>
      <c r="C339" s="963"/>
      <c r="D339" s="947"/>
      <c r="E339" s="947"/>
      <c r="F339" s="19" t="s">
        <v>3121</v>
      </c>
      <c r="G339" s="95">
        <v>16</v>
      </c>
      <c r="H339" s="947"/>
      <c r="I339" s="22" t="s">
        <v>3122</v>
      </c>
      <c r="J339" s="62" t="s">
        <v>3123</v>
      </c>
      <c r="K339" s="1163"/>
      <c r="L339" s="1149"/>
      <c r="M339" s="1149"/>
    </row>
    <row r="340" spans="1:13" ht="11.25" x14ac:dyDescent="0.25">
      <c r="A340" s="947"/>
      <c r="B340" s="976"/>
      <c r="C340" s="963"/>
      <c r="D340" s="947"/>
      <c r="E340" s="947"/>
      <c r="F340" s="19" t="s">
        <v>3124</v>
      </c>
      <c r="G340" s="95">
        <v>16</v>
      </c>
      <c r="H340" s="947"/>
      <c r="I340" s="22"/>
      <c r="J340" s="62"/>
      <c r="K340" s="1163"/>
      <c r="L340" s="1149"/>
      <c r="M340" s="1149"/>
    </row>
    <row r="341" spans="1:13" ht="11.25" x14ac:dyDescent="0.25">
      <c r="A341" s="938"/>
      <c r="B341" s="940"/>
      <c r="C341" s="1060"/>
      <c r="D341" s="938"/>
      <c r="E341" s="938"/>
      <c r="F341" s="19" t="s">
        <v>3125</v>
      </c>
      <c r="G341" s="95"/>
      <c r="H341" s="938"/>
      <c r="I341" s="22"/>
      <c r="J341" s="62"/>
      <c r="K341" s="1172"/>
      <c r="L341" s="1150"/>
      <c r="M341" s="1150"/>
    </row>
    <row r="342" spans="1:13" s="8" customFormat="1" ht="11.25" x14ac:dyDescent="0.25">
      <c r="A342" s="245" t="s">
        <v>5244</v>
      </c>
      <c r="B342" s="248" t="s">
        <v>6796</v>
      </c>
      <c r="C342" s="249" t="s">
        <v>739</v>
      </c>
      <c r="D342" s="245" t="s">
        <v>7164</v>
      </c>
      <c r="E342" s="245" t="s">
        <v>739</v>
      </c>
      <c r="F342" s="19" t="s">
        <v>7163</v>
      </c>
      <c r="G342" s="95">
        <v>1</v>
      </c>
      <c r="H342" s="363" t="s">
        <v>6682</v>
      </c>
      <c r="I342" s="20" t="s">
        <v>196</v>
      </c>
      <c r="J342" s="62" t="s">
        <v>197</v>
      </c>
      <c r="K342" s="253">
        <v>1</v>
      </c>
      <c r="L342" s="861"/>
      <c r="M342" s="861"/>
    </row>
    <row r="343" spans="1:13" s="8" customFormat="1" ht="11.25" x14ac:dyDescent="0.25">
      <c r="A343" s="245" t="s">
        <v>5873</v>
      </c>
      <c r="B343" s="248" t="s">
        <v>6796</v>
      </c>
      <c r="C343" s="249" t="s">
        <v>739</v>
      </c>
      <c r="D343" s="245" t="s">
        <v>7164</v>
      </c>
      <c r="E343" s="245" t="s">
        <v>735</v>
      </c>
      <c r="F343" s="19" t="s">
        <v>7163</v>
      </c>
      <c r="G343" s="95">
        <v>1</v>
      </c>
      <c r="H343" s="363" t="s">
        <v>6682</v>
      </c>
      <c r="I343" s="20" t="s">
        <v>196</v>
      </c>
      <c r="J343" s="62" t="s">
        <v>197</v>
      </c>
      <c r="K343" s="253">
        <v>1</v>
      </c>
      <c r="L343" s="861"/>
      <c r="M343" s="861"/>
    </row>
    <row r="344" spans="1:13" s="8" customFormat="1" ht="11.25" x14ac:dyDescent="0.25">
      <c r="A344" s="937" t="s">
        <v>5245</v>
      </c>
      <c r="B344" s="939" t="s">
        <v>6793</v>
      </c>
      <c r="C344" s="962" t="s">
        <v>739</v>
      </c>
      <c r="D344" s="937" t="s">
        <v>6792</v>
      </c>
      <c r="E344" s="937" t="s">
        <v>739</v>
      </c>
      <c r="F344" s="19" t="s">
        <v>209</v>
      </c>
      <c r="G344" s="95">
        <v>1</v>
      </c>
      <c r="H344" s="937" t="s">
        <v>6682</v>
      </c>
      <c r="I344" s="20" t="s">
        <v>210</v>
      </c>
      <c r="J344" s="62" t="s">
        <v>211</v>
      </c>
      <c r="K344" s="1162">
        <v>1</v>
      </c>
      <c r="L344" s="941"/>
      <c r="M344" s="941"/>
    </row>
    <row r="345" spans="1:13" s="8" customFormat="1" ht="11.25" x14ac:dyDescent="0.25">
      <c r="A345" s="947"/>
      <c r="B345" s="976"/>
      <c r="C345" s="963"/>
      <c r="D345" s="947"/>
      <c r="E345" s="947"/>
      <c r="F345" s="19" t="s">
        <v>639</v>
      </c>
      <c r="G345" s="95">
        <v>1</v>
      </c>
      <c r="H345" s="947"/>
      <c r="I345" s="20" t="s">
        <v>210</v>
      </c>
      <c r="J345" s="62" t="s">
        <v>212</v>
      </c>
      <c r="K345" s="1163"/>
      <c r="L345" s="944"/>
      <c r="M345" s="944"/>
    </row>
    <row r="346" spans="1:13" s="8" customFormat="1" ht="11.25" x14ac:dyDescent="0.25">
      <c r="A346" s="947"/>
      <c r="B346" s="976"/>
      <c r="C346" s="963"/>
      <c r="D346" s="947"/>
      <c r="E346" s="947"/>
      <c r="F346" s="19" t="s">
        <v>640</v>
      </c>
      <c r="G346" s="95">
        <v>1</v>
      </c>
      <c r="H346" s="947"/>
      <c r="I346" s="20" t="s">
        <v>210</v>
      </c>
      <c r="J346" s="62"/>
      <c r="K346" s="1163"/>
      <c r="L346" s="944"/>
      <c r="M346" s="944"/>
    </row>
    <row r="347" spans="1:13" s="8" customFormat="1" ht="11.25" x14ac:dyDescent="0.25">
      <c r="A347" s="947"/>
      <c r="B347" s="976"/>
      <c r="C347" s="963"/>
      <c r="D347" s="947"/>
      <c r="E347" s="947"/>
      <c r="F347" s="19" t="s">
        <v>3160</v>
      </c>
      <c r="G347" s="95">
        <v>1</v>
      </c>
      <c r="H347" s="947"/>
      <c r="I347" s="20" t="s">
        <v>210</v>
      </c>
      <c r="J347" s="62"/>
      <c r="K347" s="1163"/>
      <c r="L347" s="944"/>
      <c r="M347" s="944"/>
    </row>
    <row r="348" spans="1:13" s="8" customFormat="1" ht="11.25" x14ac:dyDescent="0.25">
      <c r="A348" s="947"/>
      <c r="B348" s="976"/>
      <c r="C348" s="963"/>
      <c r="D348" s="947"/>
      <c r="E348" s="947"/>
      <c r="F348" s="19" t="s">
        <v>198</v>
      </c>
      <c r="G348" s="95">
        <v>1</v>
      </c>
      <c r="H348" s="947"/>
      <c r="I348" s="20" t="s">
        <v>210</v>
      </c>
      <c r="J348" s="62"/>
      <c r="K348" s="1163"/>
      <c r="L348" s="944"/>
      <c r="M348" s="944"/>
    </row>
    <row r="349" spans="1:13" s="8" customFormat="1" ht="11.25" x14ac:dyDescent="0.25">
      <c r="A349" s="947"/>
      <c r="B349" s="976"/>
      <c r="C349" s="963"/>
      <c r="D349" s="947"/>
      <c r="E349" s="947"/>
      <c r="F349" s="19" t="s">
        <v>214</v>
      </c>
      <c r="G349" s="95">
        <v>30</v>
      </c>
      <c r="H349" s="947"/>
      <c r="I349" s="20" t="s">
        <v>210</v>
      </c>
      <c r="J349" s="62" t="s">
        <v>215</v>
      </c>
      <c r="K349" s="1163"/>
      <c r="L349" s="944"/>
      <c r="M349" s="944"/>
    </row>
    <row r="350" spans="1:13" s="8" customFormat="1" ht="11.25" x14ac:dyDescent="0.25">
      <c r="A350" s="947"/>
      <c r="B350" s="976"/>
      <c r="C350" s="963"/>
      <c r="D350" s="947"/>
      <c r="E350" s="947"/>
      <c r="F350" s="19" t="s">
        <v>216</v>
      </c>
      <c r="G350" s="95">
        <v>30</v>
      </c>
      <c r="H350" s="947"/>
      <c r="I350" s="20" t="s">
        <v>210</v>
      </c>
      <c r="J350" s="62" t="s">
        <v>215</v>
      </c>
      <c r="K350" s="1163"/>
      <c r="L350" s="944"/>
      <c r="M350" s="944"/>
    </row>
    <row r="351" spans="1:13" s="8" customFormat="1" ht="11.25" x14ac:dyDescent="0.25">
      <c r="A351" s="947"/>
      <c r="B351" s="976"/>
      <c r="C351" s="963"/>
      <c r="D351" s="947"/>
      <c r="E351" s="947"/>
      <c r="F351" s="19" t="s">
        <v>217</v>
      </c>
      <c r="G351" s="95">
        <v>24</v>
      </c>
      <c r="H351" s="947"/>
      <c r="I351" s="20" t="s">
        <v>210</v>
      </c>
      <c r="J351" s="62"/>
      <c r="K351" s="1163"/>
      <c r="L351" s="944"/>
      <c r="M351" s="944"/>
    </row>
    <row r="352" spans="1:13" s="8" customFormat="1" ht="11.25" x14ac:dyDescent="0.25">
      <c r="A352" s="947"/>
      <c r="B352" s="976"/>
      <c r="C352" s="963"/>
      <c r="D352" s="947"/>
      <c r="E352" s="947"/>
      <c r="F352" s="19" t="s">
        <v>218</v>
      </c>
      <c r="G352" s="95">
        <v>6</v>
      </c>
      <c r="H352" s="947"/>
      <c r="I352" s="20" t="s">
        <v>210</v>
      </c>
      <c r="J352" s="62"/>
      <c r="K352" s="1163"/>
      <c r="L352" s="944"/>
      <c r="M352" s="944"/>
    </row>
    <row r="353" spans="1:13" s="8" customFormat="1" ht="11.25" x14ac:dyDescent="0.25">
      <c r="A353" s="947"/>
      <c r="B353" s="976"/>
      <c r="C353" s="963"/>
      <c r="D353" s="947"/>
      <c r="E353" s="947"/>
      <c r="F353" s="19" t="s">
        <v>219</v>
      </c>
      <c r="G353" s="95">
        <v>140</v>
      </c>
      <c r="H353" s="947"/>
      <c r="I353" s="20" t="s">
        <v>210</v>
      </c>
      <c r="J353" s="62"/>
      <c r="K353" s="1163"/>
      <c r="L353" s="944"/>
      <c r="M353" s="944"/>
    </row>
    <row r="354" spans="1:13" s="8" customFormat="1" ht="11.25" x14ac:dyDescent="0.25">
      <c r="A354" s="947"/>
      <c r="B354" s="976"/>
      <c r="C354" s="963"/>
      <c r="D354" s="947"/>
      <c r="E354" s="947"/>
      <c r="F354" s="19" t="s">
        <v>220</v>
      </c>
      <c r="G354" s="95">
        <v>75</v>
      </c>
      <c r="H354" s="947"/>
      <c r="I354" s="20" t="s">
        <v>210</v>
      </c>
      <c r="J354" s="62"/>
      <c r="K354" s="1163"/>
      <c r="L354" s="944"/>
      <c r="M354" s="944"/>
    </row>
    <row r="355" spans="1:13" s="8" customFormat="1" ht="11.25" x14ac:dyDescent="0.25">
      <c r="A355" s="947"/>
      <c r="B355" s="976"/>
      <c r="C355" s="963"/>
      <c r="D355" s="947"/>
      <c r="E355" s="947"/>
      <c r="F355" s="19" t="s">
        <v>221</v>
      </c>
      <c r="G355" s="95">
        <v>1</v>
      </c>
      <c r="H355" s="947"/>
      <c r="I355" s="20" t="s">
        <v>210</v>
      </c>
      <c r="J355" s="62" t="s">
        <v>222</v>
      </c>
      <c r="K355" s="1163"/>
      <c r="L355" s="944"/>
      <c r="M355" s="944"/>
    </row>
    <row r="356" spans="1:13" s="8" customFormat="1" ht="11.25" x14ac:dyDescent="0.25">
      <c r="A356" s="947"/>
      <c r="B356" s="976"/>
      <c r="C356" s="963"/>
      <c r="D356" s="947"/>
      <c r="E356" s="947"/>
      <c r="F356" s="41" t="s">
        <v>223</v>
      </c>
      <c r="G356" s="96">
        <v>1</v>
      </c>
      <c r="H356" s="947"/>
      <c r="I356" s="37" t="s">
        <v>210</v>
      </c>
      <c r="J356" s="64"/>
      <c r="K356" s="1163"/>
      <c r="L356" s="944"/>
      <c r="M356" s="944"/>
    </row>
    <row r="357" spans="1:13" s="8" customFormat="1" ht="11.25" x14ac:dyDescent="0.25">
      <c r="A357" s="947"/>
      <c r="B357" s="976"/>
      <c r="C357" s="963"/>
      <c r="D357" s="947"/>
      <c r="E357" s="947"/>
      <c r="F357" s="41" t="s">
        <v>3161</v>
      </c>
      <c r="G357" s="96">
        <v>16</v>
      </c>
      <c r="H357" s="947"/>
      <c r="I357" s="37" t="s">
        <v>3162</v>
      </c>
      <c r="J357" s="64" t="s">
        <v>3163</v>
      </c>
      <c r="K357" s="1163"/>
      <c r="L357" s="944"/>
      <c r="M357" s="944"/>
    </row>
    <row r="358" spans="1:13" s="8" customFormat="1" ht="11.25" x14ac:dyDescent="0.25">
      <c r="A358" s="947"/>
      <c r="B358" s="976"/>
      <c r="C358" s="963"/>
      <c r="D358" s="947"/>
      <c r="E358" s="947"/>
      <c r="F358" s="41" t="s">
        <v>3164</v>
      </c>
      <c r="G358" s="96">
        <v>16</v>
      </c>
      <c r="H358" s="947"/>
      <c r="I358" s="37" t="s">
        <v>290</v>
      </c>
      <c r="J358" s="64" t="s">
        <v>3165</v>
      </c>
      <c r="K358" s="1163"/>
      <c r="L358" s="944"/>
      <c r="M358" s="944"/>
    </row>
    <row r="359" spans="1:13" s="8" customFormat="1" ht="11.25" x14ac:dyDescent="0.25">
      <c r="A359" s="947"/>
      <c r="B359" s="976"/>
      <c r="C359" s="963"/>
      <c r="D359" s="947"/>
      <c r="E359" s="947"/>
      <c r="F359" s="41" t="s">
        <v>3166</v>
      </c>
      <c r="G359" s="96">
        <v>32</v>
      </c>
      <c r="H359" s="947"/>
      <c r="I359" s="37" t="s">
        <v>3074</v>
      </c>
      <c r="J359" s="64" t="s">
        <v>3167</v>
      </c>
      <c r="K359" s="1163"/>
      <c r="L359" s="944"/>
      <c r="M359" s="944"/>
    </row>
    <row r="360" spans="1:13" s="8" customFormat="1" ht="11.25" x14ac:dyDescent="0.25">
      <c r="A360" s="938"/>
      <c r="B360" s="940"/>
      <c r="C360" s="1060"/>
      <c r="D360" s="938"/>
      <c r="E360" s="938"/>
      <c r="F360" s="41" t="s">
        <v>3168</v>
      </c>
      <c r="G360" s="96">
        <v>1</v>
      </c>
      <c r="H360" s="938"/>
      <c r="I360" s="37" t="s">
        <v>290</v>
      </c>
      <c r="J360" s="64" t="s">
        <v>3169</v>
      </c>
      <c r="K360" s="1172"/>
      <c r="L360" s="942"/>
      <c r="M360" s="942"/>
    </row>
    <row r="361" spans="1:13" s="8" customFormat="1" ht="10.15" customHeight="1" x14ac:dyDescent="0.25">
      <c r="A361" s="937" t="s">
        <v>5246</v>
      </c>
      <c r="B361" s="939" t="s">
        <v>6793</v>
      </c>
      <c r="C361" s="962" t="s">
        <v>739</v>
      </c>
      <c r="D361" s="937" t="s">
        <v>6792</v>
      </c>
      <c r="E361" s="937" t="s">
        <v>735</v>
      </c>
      <c r="F361" s="41" t="s">
        <v>209</v>
      </c>
      <c r="G361" s="96">
        <v>1</v>
      </c>
      <c r="H361" s="937" t="s">
        <v>6682</v>
      </c>
      <c r="I361" s="37" t="s">
        <v>210</v>
      </c>
      <c r="J361" s="64" t="s">
        <v>211</v>
      </c>
      <c r="K361" s="1160">
        <v>1</v>
      </c>
      <c r="L361" s="941"/>
      <c r="M361" s="941"/>
    </row>
    <row r="362" spans="1:13" s="8" customFormat="1" ht="11.25" x14ac:dyDescent="0.25">
      <c r="A362" s="947"/>
      <c r="B362" s="976"/>
      <c r="C362" s="963"/>
      <c r="D362" s="947"/>
      <c r="E362" s="947"/>
      <c r="F362" s="41" t="s">
        <v>639</v>
      </c>
      <c r="G362" s="96">
        <v>1</v>
      </c>
      <c r="H362" s="947"/>
      <c r="I362" s="37" t="s">
        <v>210</v>
      </c>
      <c r="J362" s="64" t="s">
        <v>212</v>
      </c>
      <c r="K362" s="1161"/>
      <c r="L362" s="944"/>
      <c r="M362" s="944"/>
    </row>
    <row r="363" spans="1:13" s="8" customFormat="1" ht="11.25" x14ac:dyDescent="0.25">
      <c r="A363" s="947"/>
      <c r="B363" s="976"/>
      <c r="C363" s="963"/>
      <c r="D363" s="947"/>
      <c r="E363" s="947"/>
      <c r="F363" s="41" t="s">
        <v>640</v>
      </c>
      <c r="G363" s="96">
        <v>1</v>
      </c>
      <c r="H363" s="947"/>
      <c r="I363" s="37" t="s">
        <v>210</v>
      </c>
      <c r="J363" s="64"/>
      <c r="K363" s="1161"/>
      <c r="L363" s="944"/>
      <c r="M363" s="944"/>
    </row>
    <row r="364" spans="1:13" s="8" customFormat="1" ht="11.25" x14ac:dyDescent="0.25">
      <c r="A364" s="947"/>
      <c r="B364" s="976"/>
      <c r="C364" s="963"/>
      <c r="D364" s="947"/>
      <c r="E364" s="947"/>
      <c r="F364" s="41" t="s">
        <v>3160</v>
      </c>
      <c r="G364" s="96">
        <v>1</v>
      </c>
      <c r="H364" s="947"/>
      <c r="I364" s="37" t="s">
        <v>210</v>
      </c>
      <c r="J364" s="64"/>
      <c r="K364" s="1161"/>
      <c r="L364" s="944"/>
      <c r="M364" s="944"/>
    </row>
    <row r="365" spans="1:13" s="8" customFormat="1" ht="11.25" x14ac:dyDescent="0.25">
      <c r="A365" s="947"/>
      <c r="B365" s="976"/>
      <c r="C365" s="963"/>
      <c r="D365" s="947"/>
      <c r="E365" s="947"/>
      <c r="F365" s="41" t="s">
        <v>198</v>
      </c>
      <c r="G365" s="96">
        <v>1</v>
      </c>
      <c r="H365" s="947"/>
      <c r="I365" s="37" t="s">
        <v>210</v>
      </c>
      <c r="J365" s="64"/>
      <c r="K365" s="1161"/>
      <c r="L365" s="944"/>
      <c r="M365" s="944"/>
    </row>
    <row r="366" spans="1:13" s="8" customFormat="1" ht="11.25" x14ac:dyDescent="0.25">
      <c r="A366" s="947"/>
      <c r="B366" s="976"/>
      <c r="C366" s="963"/>
      <c r="D366" s="947"/>
      <c r="E366" s="947"/>
      <c r="F366" s="41" t="s">
        <v>214</v>
      </c>
      <c r="G366" s="96">
        <v>6</v>
      </c>
      <c r="H366" s="947"/>
      <c r="I366" s="37" t="s">
        <v>210</v>
      </c>
      <c r="J366" s="64" t="s">
        <v>215</v>
      </c>
      <c r="K366" s="1161"/>
      <c r="L366" s="944"/>
      <c r="M366" s="944"/>
    </row>
    <row r="367" spans="1:13" s="8" customFormat="1" ht="11.25" x14ac:dyDescent="0.25">
      <c r="A367" s="947"/>
      <c r="B367" s="976"/>
      <c r="C367" s="963"/>
      <c r="D367" s="947"/>
      <c r="E367" s="947"/>
      <c r="F367" s="41" t="s">
        <v>216</v>
      </c>
      <c r="G367" s="96">
        <v>6</v>
      </c>
      <c r="H367" s="947"/>
      <c r="I367" s="37" t="s">
        <v>210</v>
      </c>
      <c r="J367" s="64" t="s">
        <v>215</v>
      </c>
      <c r="K367" s="1161"/>
      <c r="L367" s="944"/>
      <c r="M367" s="944"/>
    </row>
    <row r="368" spans="1:13" s="8" customFormat="1" ht="11.25" x14ac:dyDescent="0.25">
      <c r="A368" s="947"/>
      <c r="B368" s="976"/>
      <c r="C368" s="963"/>
      <c r="D368" s="947"/>
      <c r="E368" s="947"/>
      <c r="F368" s="41" t="s">
        <v>3170</v>
      </c>
      <c r="G368" s="96">
        <v>6</v>
      </c>
      <c r="H368" s="947"/>
      <c r="I368" s="37"/>
      <c r="J368" s="64"/>
      <c r="K368" s="1161"/>
      <c r="L368" s="944"/>
      <c r="M368" s="944"/>
    </row>
    <row r="369" spans="1:13" s="8" customFormat="1" ht="11.25" x14ac:dyDescent="0.25">
      <c r="A369" s="947"/>
      <c r="B369" s="976"/>
      <c r="C369" s="963"/>
      <c r="D369" s="947"/>
      <c r="E369" s="947"/>
      <c r="F369" s="41" t="s">
        <v>3171</v>
      </c>
      <c r="G369" s="96">
        <v>1</v>
      </c>
      <c r="H369" s="947"/>
      <c r="I369" s="37"/>
      <c r="J369" s="64"/>
      <c r="K369" s="1161"/>
      <c r="L369" s="944"/>
      <c r="M369" s="944"/>
    </row>
    <row r="370" spans="1:13" s="8" customFormat="1" ht="11.25" x14ac:dyDescent="0.25">
      <c r="A370" s="947"/>
      <c r="B370" s="976"/>
      <c r="C370" s="963"/>
      <c r="D370" s="947"/>
      <c r="E370" s="947"/>
      <c r="F370" s="41" t="s">
        <v>3172</v>
      </c>
      <c r="G370" s="96">
        <v>20</v>
      </c>
      <c r="H370" s="947"/>
      <c r="I370" s="37"/>
      <c r="J370" s="64"/>
      <c r="K370" s="1161"/>
      <c r="L370" s="944"/>
      <c r="M370" s="944"/>
    </row>
    <row r="371" spans="1:13" s="8" customFormat="1" ht="11.25" x14ac:dyDescent="0.25">
      <c r="A371" s="947"/>
      <c r="B371" s="976"/>
      <c r="C371" s="963"/>
      <c r="D371" s="947"/>
      <c r="E371" s="947"/>
      <c r="F371" s="41" t="s">
        <v>3173</v>
      </c>
      <c r="G371" s="96">
        <v>10</v>
      </c>
      <c r="H371" s="947"/>
      <c r="I371" s="37"/>
      <c r="J371" s="64"/>
      <c r="K371" s="1161"/>
      <c r="L371" s="944"/>
      <c r="M371" s="944"/>
    </row>
    <row r="372" spans="1:13" s="8" customFormat="1" ht="11.25" x14ac:dyDescent="0.25">
      <c r="A372" s="947"/>
      <c r="B372" s="976"/>
      <c r="C372" s="963"/>
      <c r="D372" s="947"/>
      <c r="E372" s="947"/>
      <c r="F372" s="41" t="s">
        <v>221</v>
      </c>
      <c r="G372" s="96">
        <v>1</v>
      </c>
      <c r="H372" s="947"/>
      <c r="I372" s="37" t="s">
        <v>210</v>
      </c>
      <c r="J372" s="64" t="s">
        <v>222</v>
      </c>
      <c r="K372" s="1161"/>
      <c r="L372" s="944"/>
      <c r="M372" s="944"/>
    </row>
    <row r="373" spans="1:13" s="8" customFormat="1" ht="11.25" x14ac:dyDescent="0.25">
      <c r="A373" s="947"/>
      <c r="B373" s="976"/>
      <c r="C373" s="963"/>
      <c r="D373" s="947"/>
      <c r="E373" s="947"/>
      <c r="F373" s="41" t="s">
        <v>223</v>
      </c>
      <c r="G373" s="96">
        <v>1</v>
      </c>
      <c r="H373" s="947"/>
      <c r="I373" s="37" t="s">
        <v>210</v>
      </c>
      <c r="J373" s="64"/>
      <c r="K373" s="1161"/>
      <c r="L373" s="944"/>
      <c r="M373" s="944"/>
    </row>
    <row r="374" spans="1:13" s="8" customFormat="1" ht="11.25" x14ac:dyDescent="0.25">
      <c r="A374" s="947"/>
      <c r="B374" s="976"/>
      <c r="C374" s="963"/>
      <c r="D374" s="947"/>
      <c r="E374" s="947"/>
      <c r="F374" s="41" t="s">
        <v>3174</v>
      </c>
      <c r="G374" s="96">
        <v>1</v>
      </c>
      <c r="H374" s="947"/>
      <c r="I374" s="37"/>
      <c r="J374" s="64"/>
      <c r="K374" s="1161"/>
      <c r="L374" s="944"/>
      <c r="M374" s="944"/>
    </row>
    <row r="375" spans="1:13" s="8" customFormat="1" ht="11.25" x14ac:dyDescent="0.25">
      <c r="A375" s="947"/>
      <c r="B375" s="976"/>
      <c r="C375" s="963"/>
      <c r="D375" s="947"/>
      <c r="E375" s="947"/>
      <c r="F375" s="41" t="s">
        <v>3161</v>
      </c>
      <c r="G375" s="96">
        <v>4</v>
      </c>
      <c r="H375" s="947"/>
      <c r="I375" s="37" t="s">
        <v>3162</v>
      </c>
      <c r="J375" s="64" t="s">
        <v>3163</v>
      </c>
      <c r="K375" s="1161"/>
      <c r="L375" s="944"/>
      <c r="M375" s="944"/>
    </row>
    <row r="376" spans="1:13" s="8" customFormat="1" ht="11.25" x14ac:dyDescent="0.25">
      <c r="A376" s="947"/>
      <c r="B376" s="976"/>
      <c r="C376" s="963"/>
      <c r="D376" s="947"/>
      <c r="E376" s="947"/>
      <c r="F376" s="41" t="s">
        <v>3164</v>
      </c>
      <c r="G376" s="96">
        <v>4</v>
      </c>
      <c r="H376" s="947"/>
      <c r="I376" s="37" t="s">
        <v>290</v>
      </c>
      <c r="J376" s="64" t="s">
        <v>3165</v>
      </c>
      <c r="K376" s="1161"/>
      <c r="L376" s="944"/>
      <c r="M376" s="944"/>
    </row>
    <row r="377" spans="1:13" s="8" customFormat="1" ht="11.25" x14ac:dyDescent="0.25">
      <c r="A377" s="938"/>
      <c r="B377" s="940"/>
      <c r="C377" s="1060"/>
      <c r="D377" s="938"/>
      <c r="E377" s="938"/>
      <c r="F377" s="41" t="s">
        <v>3166</v>
      </c>
      <c r="G377" s="96">
        <v>8</v>
      </c>
      <c r="H377" s="938"/>
      <c r="I377" s="37" t="s">
        <v>3074</v>
      </c>
      <c r="J377" s="64" t="s">
        <v>3167</v>
      </c>
      <c r="K377" s="1168"/>
      <c r="L377" s="942"/>
      <c r="M377" s="942"/>
    </row>
    <row r="378" spans="1:13" s="8" customFormat="1" ht="11.25" x14ac:dyDescent="0.25">
      <c r="A378" s="937" t="s">
        <v>7604</v>
      </c>
      <c r="B378" s="939" t="s">
        <v>6415</v>
      </c>
      <c r="C378" s="962" t="s">
        <v>739</v>
      </c>
      <c r="D378" s="937" t="s">
        <v>6797</v>
      </c>
      <c r="E378" s="937" t="s">
        <v>739</v>
      </c>
      <c r="F378" s="34" t="s">
        <v>641</v>
      </c>
      <c r="G378" s="35">
        <v>29</v>
      </c>
      <c r="H378" s="937" t="s">
        <v>6682</v>
      </c>
      <c r="I378" s="36" t="s">
        <v>3175</v>
      </c>
      <c r="J378" s="65" t="s">
        <v>3176</v>
      </c>
      <c r="K378" s="1156">
        <v>2</v>
      </c>
      <c r="L378" s="941"/>
      <c r="M378" s="941"/>
    </row>
    <row r="379" spans="1:13" s="8" customFormat="1" ht="11.25" x14ac:dyDescent="0.25">
      <c r="A379" s="947"/>
      <c r="B379" s="976"/>
      <c r="C379" s="963"/>
      <c r="D379" s="947"/>
      <c r="E379" s="947"/>
      <c r="F379" s="34" t="s">
        <v>641</v>
      </c>
      <c r="G379" s="35">
        <v>5</v>
      </c>
      <c r="H379" s="947"/>
      <c r="I379" s="36" t="s">
        <v>3175</v>
      </c>
      <c r="J379" s="65" t="s">
        <v>3177</v>
      </c>
      <c r="K379" s="1157"/>
      <c r="L379" s="944"/>
      <c r="M379" s="944"/>
    </row>
    <row r="380" spans="1:13" s="8" customFormat="1" ht="11.25" x14ac:dyDescent="0.25">
      <c r="A380" s="947"/>
      <c r="B380" s="976"/>
      <c r="C380" s="963"/>
      <c r="D380" s="947"/>
      <c r="E380" s="947"/>
      <c r="F380" s="34" t="s">
        <v>3178</v>
      </c>
      <c r="G380" s="35">
        <v>7</v>
      </c>
      <c r="H380" s="947"/>
      <c r="I380" s="36" t="s">
        <v>3175</v>
      </c>
      <c r="J380" s="65" t="s">
        <v>3179</v>
      </c>
      <c r="K380" s="1157"/>
      <c r="L380" s="944"/>
      <c r="M380" s="944"/>
    </row>
    <row r="381" spans="1:13" s="8" customFormat="1" ht="11.25" x14ac:dyDescent="0.25">
      <c r="A381" s="947"/>
      <c r="B381" s="976"/>
      <c r="C381" s="963"/>
      <c r="D381" s="947"/>
      <c r="E381" s="947"/>
      <c r="F381" s="34" t="s">
        <v>3180</v>
      </c>
      <c r="G381" s="35">
        <v>10</v>
      </c>
      <c r="H381" s="947"/>
      <c r="I381" s="36" t="s">
        <v>3175</v>
      </c>
      <c r="J381" s="65" t="s">
        <v>3179</v>
      </c>
      <c r="K381" s="1157"/>
      <c r="L381" s="944"/>
      <c r="M381" s="944"/>
    </row>
    <row r="382" spans="1:13" s="8" customFormat="1" ht="11.25" x14ac:dyDescent="0.25">
      <c r="A382" s="947"/>
      <c r="B382" s="976"/>
      <c r="C382" s="963"/>
      <c r="D382" s="947"/>
      <c r="E382" s="947"/>
      <c r="F382" s="34" t="s">
        <v>3181</v>
      </c>
      <c r="G382" s="35">
        <v>1</v>
      </c>
      <c r="H382" s="947"/>
      <c r="I382" s="36" t="s">
        <v>3182</v>
      </c>
      <c r="J382" s="65" t="s">
        <v>3183</v>
      </c>
      <c r="K382" s="1157"/>
      <c r="L382" s="944"/>
      <c r="M382" s="944"/>
    </row>
    <row r="383" spans="1:13" s="8" customFormat="1" ht="11.25" x14ac:dyDescent="0.25">
      <c r="A383" s="947"/>
      <c r="B383" s="976"/>
      <c r="C383" s="963"/>
      <c r="D383" s="947"/>
      <c r="E383" s="947"/>
      <c r="F383" s="34" t="s">
        <v>3184</v>
      </c>
      <c r="G383" s="35">
        <v>1</v>
      </c>
      <c r="H383" s="947"/>
      <c r="I383" s="36" t="s">
        <v>10</v>
      </c>
      <c r="J383" s="65" t="s">
        <v>3185</v>
      </c>
      <c r="K383" s="1157"/>
      <c r="L383" s="944"/>
      <c r="M383" s="944"/>
    </row>
    <row r="384" spans="1:13" s="8" customFormat="1" ht="11.25" x14ac:dyDescent="0.25">
      <c r="A384" s="947"/>
      <c r="B384" s="976"/>
      <c r="C384" s="963"/>
      <c r="D384" s="947"/>
      <c r="E384" s="947"/>
      <c r="F384" s="34" t="s">
        <v>3186</v>
      </c>
      <c r="G384" s="35">
        <v>1</v>
      </c>
      <c r="H384" s="947"/>
      <c r="I384" s="36" t="s">
        <v>3187</v>
      </c>
      <c r="J384" s="65" t="s">
        <v>3188</v>
      </c>
      <c r="K384" s="1157"/>
      <c r="L384" s="944"/>
      <c r="M384" s="944"/>
    </row>
    <row r="385" spans="1:13" s="8" customFormat="1" ht="11.25" x14ac:dyDescent="0.25">
      <c r="A385" s="947"/>
      <c r="B385" s="976"/>
      <c r="C385" s="963"/>
      <c r="D385" s="947"/>
      <c r="E385" s="947"/>
      <c r="F385" s="34" t="s">
        <v>3189</v>
      </c>
      <c r="G385" s="35">
        <v>1</v>
      </c>
      <c r="H385" s="947"/>
      <c r="I385" s="36" t="s">
        <v>17</v>
      </c>
      <c r="J385" s="65" t="s">
        <v>1254</v>
      </c>
      <c r="K385" s="1157"/>
      <c r="L385" s="944"/>
      <c r="M385" s="944"/>
    </row>
    <row r="386" spans="1:13" s="8" customFormat="1" ht="11.25" x14ac:dyDescent="0.25">
      <c r="A386" s="947"/>
      <c r="B386" s="976"/>
      <c r="C386" s="963"/>
      <c r="D386" s="947"/>
      <c r="E386" s="947"/>
      <c r="F386" s="34" t="s">
        <v>3190</v>
      </c>
      <c r="G386" s="35">
        <v>1</v>
      </c>
      <c r="H386" s="947"/>
      <c r="I386" s="36" t="s">
        <v>10</v>
      </c>
      <c r="J386" s="65" t="s">
        <v>3191</v>
      </c>
      <c r="K386" s="1157"/>
      <c r="L386" s="944"/>
      <c r="M386" s="944"/>
    </row>
    <row r="387" spans="1:13" s="8" customFormat="1" ht="11.25" x14ac:dyDescent="0.25">
      <c r="A387" s="947"/>
      <c r="B387" s="976"/>
      <c r="C387" s="963"/>
      <c r="D387" s="947"/>
      <c r="E387" s="947"/>
      <c r="F387" s="34" t="s">
        <v>642</v>
      </c>
      <c r="G387" s="35">
        <v>8</v>
      </c>
      <c r="H387" s="947"/>
      <c r="I387" s="36" t="s">
        <v>275</v>
      </c>
      <c r="J387" s="65">
        <v>8163</v>
      </c>
      <c r="K387" s="1157"/>
      <c r="L387" s="944"/>
      <c r="M387" s="944"/>
    </row>
    <row r="388" spans="1:13" s="8" customFormat="1" ht="11.25" x14ac:dyDescent="0.25">
      <c r="A388" s="947"/>
      <c r="B388" s="976"/>
      <c r="C388" s="963"/>
      <c r="D388" s="947"/>
      <c r="E388" s="947"/>
      <c r="F388" s="34" t="s">
        <v>643</v>
      </c>
      <c r="G388" s="35">
        <v>250</v>
      </c>
      <c r="H388" s="947"/>
      <c r="I388" s="36" t="s">
        <v>3192</v>
      </c>
      <c r="J388" s="65" t="s">
        <v>3193</v>
      </c>
      <c r="K388" s="1157"/>
      <c r="L388" s="944"/>
      <c r="M388" s="944"/>
    </row>
    <row r="389" spans="1:13" s="8" customFormat="1" ht="11.25" x14ac:dyDescent="0.25">
      <c r="A389" s="947"/>
      <c r="B389" s="976"/>
      <c r="C389" s="963"/>
      <c r="D389" s="947"/>
      <c r="E389" s="947"/>
      <c r="F389" s="34" t="s">
        <v>644</v>
      </c>
      <c r="G389" s="35">
        <v>2</v>
      </c>
      <c r="H389" s="947"/>
      <c r="I389" s="36" t="s">
        <v>3192</v>
      </c>
      <c r="J389" s="65" t="s">
        <v>3194</v>
      </c>
      <c r="K389" s="1157"/>
      <c r="L389" s="944"/>
      <c r="M389" s="944"/>
    </row>
    <row r="390" spans="1:13" s="8" customFormat="1" ht="11.25" x14ac:dyDescent="0.25">
      <c r="A390" s="947"/>
      <c r="B390" s="976"/>
      <c r="C390" s="963"/>
      <c r="D390" s="947"/>
      <c r="E390" s="947"/>
      <c r="F390" s="34" t="s">
        <v>645</v>
      </c>
      <c r="G390" s="35">
        <v>2</v>
      </c>
      <c r="H390" s="947"/>
      <c r="I390" s="36" t="s">
        <v>3192</v>
      </c>
      <c r="J390" s="65" t="s">
        <v>3195</v>
      </c>
      <c r="K390" s="1157"/>
      <c r="L390" s="944"/>
      <c r="M390" s="944"/>
    </row>
    <row r="391" spans="1:13" s="8" customFormat="1" ht="11.25" x14ac:dyDescent="0.25">
      <c r="A391" s="947"/>
      <c r="B391" s="976"/>
      <c r="C391" s="963"/>
      <c r="D391" s="947"/>
      <c r="E391" s="947"/>
      <c r="F391" s="34" t="s">
        <v>646</v>
      </c>
      <c r="G391" s="35">
        <v>10</v>
      </c>
      <c r="H391" s="947"/>
      <c r="I391" s="36" t="s">
        <v>3192</v>
      </c>
      <c r="J391" s="65" t="s">
        <v>3196</v>
      </c>
      <c r="K391" s="1157"/>
      <c r="L391" s="944"/>
      <c r="M391" s="944"/>
    </row>
    <row r="392" spans="1:13" s="8" customFormat="1" ht="11.25" x14ac:dyDescent="0.25">
      <c r="A392" s="947"/>
      <c r="B392" s="976"/>
      <c r="C392" s="963"/>
      <c r="D392" s="947"/>
      <c r="E392" s="947"/>
      <c r="F392" s="34" t="s">
        <v>647</v>
      </c>
      <c r="G392" s="35">
        <v>15</v>
      </c>
      <c r="H392" s="947"/>
      <c r="I392" s="36" t="s">
        <v>3192</v>
      </c>
      <c r="J392" s="65" t="s">
        <v>3197</v>
      </c>
      <c r="K392" s="1157"/>
      <c r="L392" s="944"/>
      <c r="M392" s="944"/>
    </row>
    <row r="393" spans="1:13" s="8" customFormat="1" ht="11.25" x14ac:dyDescent="0.25">
      <c r="A393" s="947"/>
      <c r="B393" s="976"/>
      <c r="C393" s="963"/>
      <c r="D393" s="947"/>
      <c r="E393" s="947"/>
      <c r="F393" s="34" t="s">
        <v>641</v>
      </c>
      <c r="G393" s="35">
        <v>40</v>
      </c>
      <c r="H393" s="947"/>
      <c r="I393" s="36" t="s">
        <v>3175</v>
      </c>
      <c r="J393" s="65" t="s">
        <v>3177</v>
      </c>
      <c r="K393" s="1157"/>
      <c r="L393" s="944"/>
      <c r="M393" s="944"/>
    </row>
    <row r="394" spans="1:13" s="8" customFormat="1" ht="11.25" x14ac:dyDescent="0.25">
      <c r="A394" s="947"/>
      <c r="B394" s="976"/>
      <c r="C394" s="963"/>
      <c r="D394" s="947"/>
      <c r="E394" s="947"/>
      <c r="F394" s="34" t="s">
        <v>414</v>
      </c>
      <c r="G394" s="35">
        <v>1</v>
      </c>
      <c r="H394" s="947"/>
      <c r="I394" s="36" t="s">
        <v>3198</v>
      </c>
      <c r="J394" s="65" t="s">
        <v>3199</v>
      </c>
      <c r="K394" s="1157"/>
      <c r="L394" s="944"/>
      <c r="M394" s="944"/>
    </row>
    <row r="395" spans="1:13" s="8" customFormat="1" ht="11.25" x14ac:dyDescent="0.25">
      <c r="A395" s="947"/>
      <c r="B395" s="976"/>
      <c r="C395" s="963"/>
      <c r="D395" s="947"/>
      <c r="E395" s="947"/>
      <c r="F395" s="34" t="s">
        <v>642</v>
      </c>
      <c r="G395" s="35">
        <v>10</v>
      </c>
      <c r="H395" s="947"/>
      <c r="I395" s="36" t="s">
        <v>275</v>
      </c>
      <c r="J395" s="65"/>
      <c r="K395" s="1157"/>
      <c r="L395" s="944"/>
      <c r="M395" s="944"/>
    </row>
    <row r="396" spans="1:13" s="8" customFormat="1" ht="11.25" x14ac:dyDescent="0.25">
      <c r="A396" s="947"/>
      <c r="B396" s="976"/>
      <c r="C396" s="963"/>
      <c r="D396" s="947"/>
      <c r="E396" s="947"/>
      <c r="F396" s="34" t="s">
        <v>643</v>
      </c>
      <c r="G396" s="35">
        <v>435</v>
      </c>
      <c r="H396" s="947"/>
      <c r="I396" s="36" t="s">
        <v>3192</v>
      </c>
      <c r="J396" s="65" t="s">
        <v>3193</v>
      </c>
      <c r="K396" s="1157"/>
      <c r="L396" s="944"/>
      <c r="M396" s="944"/>
    </row>
    <row r="397" spans="1:13" s="8" customFormat="1" ht="11.25" x14ac:dyDescent="0.25">
      <c r="A397" s="947"/>
      <c r="B397" s="976"/>
      <c r="C397" s="963"/>
      <c r="D397" s="947"/>
      <c r="E397" s="947"/>
      <c r="F397" s="34" t="s">
        <v>644</v>
      </c>
      <c r="G397" s="35">
        <v>2</v>
      </c>
      <c r="H397" s="947"/>
      <c r="I397" s="36" t="s">
        <v>3192</v>
      </c>
      <c r="J397" s="65" t="s">
        <v>3194</v>
      </c>
      <c r="K397" s="1157"/>
      <c r="L397" s="944"/>
      <c r="M397" s="944"/>
    </row>
    <row r="398" spans="1:13" s="8" customFormat="1" ht="11.25" x14ac:dyDescent="0.25">
      <c r="A398" s="947"/>
      <c r="B398" s="976"/>
      <c r="C398" s="963"/>
      <c r="D398" s="947"/>
      <c r="E398" s="947"/>
      <c r="F398" s="34" t="s">
        <v>645</v>
      </c>
      <c r="G398" s="35">
        <v>4</v>
      </c>
      <c r="H398" s="947"/>
      <c r="I398" s="36" t="s">
        <v>3192</v>
      </c>
      <c r="J398" s="65" t="s">
        <v>3195</v>
      </c>
      <c r="K398" s="1157"/>
      <c r="L398" s="944"/>
      <c r="M398" s="944"/>
    </row>
    <row r="399" spans="1:13" s="8" customFormat="1" ht="11.25" x14ac:dyDescent="0.25">
      <c r="A399" s="947"/>
      <c r="B399" s="976"/>
      <c r="C399" s="963"/>
      <c r="D399" s="947"/>
      <c r="E399" s="947"/>
      <c r="F399" s="34" t="s">
        <v>646</v>
      </c>
      <c r="G399" s="35">
        <v>12</v>
      </c>
      <c r="H399" s="947"/>
      <c r="I399" s="36" t="s">
        <v>3192</v>
      </c>
      <c r="J399" s="65" t="s">
        <v>3196</v>
      </c>
      <c r="K399" s="1157"/>
      <c r="L399" s="944"/>
      <c r="M399" s="944"/>
    </row>
    <row r="400" spans="1:13" s="8" customFormat="1" ht="11.25" x14ac:dyDescent="0.25">
      <c r="A400" s="947"/>
      <c r="B400" s="976"/>
      <c r="C400" s="963"/>
      <c r="D400" s="947"/>
      <c r="E400" s="947"/>
      <c r="F400" s="34" t="s">
        <v>647</v>
      </c>
      <c r="G400" s="35">
        <v>10</v>
      </c>
      <c r="H400" s="947"/>
      <c r="I400" s="36" t="s">
        <v>3192</v>
      </c>
      <c r="J400" s="65" t="s">
        <v>3197</v>
      </c>
      <c r="K400" s="1157"/>
      <c r="L400" s="944"/>
      <c r="M400" s="944"/>
    </row>
    <row r="401" spans="1:13" s="8" customFormat="1" ht="11.25" x14ac:dyDescent="0.25">
      <c r="A401" s="938"/>
      <c r="B401" s="940"/>
      <c r="C401" s="1060"/>
      <c r="D401" s="938"/>
      <c r="E401" s="938"/>
      <c r="F401" s="34" t="s">
        <v>647</v>
      </c>
      <c r="G401" s="35">
        <v>15</v>
      </c>
      <c r="H401" s="938"/>
      <c r="I401" s="36" t="s">
        <v>3192</v>
      </c>
      <c r="J401" s="65" t="s">
        <v>3197</v>
      </c>
      <c r="K401" s="1192"/>
      <c r="L401" s="942"/>
      <c r="M401" s="942"/>
    </row>
    <row r="402" spans="1:13" s="8" customFormat="1" ht="11.25" x14ac:dyDescent="0.25">
      <c r="A402" s="937" t="s">
        <v>7605</v>
      </c>
      <c r="B402" s="939" t="s">
        <v>6800</v>
      </c>
      <c r="C402" s="962" t="s">
        <v>739</v>
      </c>
      <c r="D402" s="937" t="s">
        <v>6799</v>
      </c>
      <c r="E402" s="937" t="s">
        <v>735</v>
      </c>
      <c r="F402" s="34" t="s">
        <v>282</v>
      </c>
      <c r="G402" s="35">
        <v>117</v>
      </c>
      <c r="H402" s="937" t="s">
        <v>6682</v>
      </c>
      <c r="I402" s="36"/>
      <c r="J402" s="65" t="s">
        <v>283</v>
      </c>
      <c r="K402" s="1156">
        <v>1</v>
      </c>
      <c r="L402" s="941"/>
      <c r="M402" s="941"/>
    </row>
    <row r="403" spans="1:13" s="8" customFormat="1" ht="11.25" x14ac:dyDescent="0.25">
      <c r="A403" s="947"/>
      <c r="B403" s="976"/>
      <c r="C403" s="963"/>
      <c r="D403" s="947"/>
      <c r="E403" s="947"/>
      <c r="F403" s="34" t="s">
        <v>284</v>
      </c>
      <c r="G403" s="35">
        <v>31</v>
      </c>
      <c r="H403" s="947"/>
      <c r="I403" s="36"/>
      <c r="J403" s="65" t="s">
        <v>285</v>
      </c>
      <c r="K403" s="1157"/>
      <c r="L403" s="944"/>
      <c r="M403" s="944"/>
    </row>
    <row r="404" spans="1:13" s="8" customFormat="1" ht="11.25" x14ac:dyDescent="0.25">
      <c r="A404" s="947"/>
      <c r="B404" s="976"/>
      <c r="C404" s="963"/>
      <c r="D404" s="947"/>
      <c r="E404" s="947"/>
      <c r="F404" s="34" t="s">
        <v>286</v>
      </c>
      <c r="G404" s="35">
        <v>39</v>
      </c>
      <c r="H404" s="947"/>
      <c r="I404" s="36"/>
      <c r="J404" s="65" t="s">
        <v>287</v>
      </c>
      <c r="K404" s="1157"/>
      <c r="L404" s="944"/>
      <c r="M404" s="944"/>
    </row>
    <row r="405" spans="1:13" s="8" customFormat="1" ht="11.25" x14ac:dyDescent="0.25">
      <c r="A405" s="947"/>
      <c r="B405" s="976"/>
      <c r="C405" s="963"/>
      <c r="D405" s="947"/>
      <c r="E405" s="947"/>
      <c r="F405" s="34" t="s">
        <v>282</v>
      </c>
      <c r="G405" s="35">
        <v>7</v>
      </c>
      <c r="H405" s="947"/>
      <c r="I405" s="36"/>
      <c r="J405" s="65" t="s">
        <v>3200</v>
      </c>
      <c r="K405" s="1157"/>
      <c r="L405" s="944"/>
      <c r="M405" s="944"/>
    </row>
    <row r="406" spans="1:13" s="8" customFormat="1" ht="11.25" x14ac:dyDescent="0.25">
      <c r="A406" s="937" t="s">
        <v>7606</v>
      </c>
      <c r="B406" s="939" t="s">
        <v>7165</v>
      </c>
      <c r="C406" s="962" t="s">
        <v>739</v>
      </c>
      <c r="D406" s="937" t="s">
        <v>7166</v>
      </c>
      <c r="E406" s="937" t="s">
        <v>739</v>
      </c>
      <c r="F406" s="34" t="s">
        <v>3201</v>
      </c>
      <c r="G406" s="35">
        <v>1</v>
      </c>
      <c r="H406" s="937" t="s">
        <v>6682</v>
      </c>
      <c r="I406" s="36" t="s">
        <v>3202</v>
      </c>
      <c r="J406" s="65"/>
      <c r="K406" s="1156">
        <v>1</v>
      </c>
      <c r="L406" s="1193"/>
      <c r="M406" s="1193"/>
    </row>
    <row r="407" spans="1:13" s="8" customFormat="1" ht="11.25" x14ac:dyDescent="0.25">
      <c r="A407" s="947"/>
      <c r="B407" s="976"/>
      <c r="C407" s="963"/>
      <c r="D407" s="947"/>
      <c r="E407" s="947"/>
      <c r="F407" s="34" t="s">
        <v>3203</v>
      </c>
      <c r="G407" s="35">
        <v>3</v>
      </c>
      <c r="H407" s="947"/>
      <c r="I407" s="36" t="s">
        <v>3204</v>
      </c>
      <c r="J407" s="65">
        <v>73068</v>
      </c>
      <c r="K407" s="1157"/>
      <c r="L407" s="1194"/>
      <c r="M407" s="1194"/>
    </row>
    <row r="408" spans="1:13" s="8" customFormat="1" ht="11.25" x14ac:dyDescent="0.25">
      <c r="A408" s="938"/>
      <c r="B408" s="940"/>
      <c r="C408" s="1060"/>
      <c r="D408" s="938"/>
      <c r="E408" s="938"/>
      <c r="F408" s="34" t="s">
        <v>3205</v>
      </c>
      <c r="G408" s="35">
        <v>2</v>
      </c>
      <c r="H408" s="938"/>
      <c r="I408" s="36" t="s">
        <v>3202</v>
      </c>
      <c r="J408" s="65" t="s">
        <v>3206</v>
      </c>
      <c r="K408" s="1192"/>
      <c r="L408" s="1195"/>
      <c r="M408" s="1195"/>
    </row>
    <row r="409" spans="1:13" s="8" customFormat="1" ht="11.25" x14ac:dyDescent="0.25">
      <c r="A409" s="927" t="s">
        <v>7607</v>
      </c>
      <c r="B409" s="928" t="s">
        <v>6685</v>
      </c>
      <c r="C409" s="946" t="s">
        <v>739</v>
      </c>
      <c r="D409" s="927" t="s">
        <v>6791</v>
      </c>
      <c r="E409" s="927" t="s">
        <v>739</v>
      </c>
      <c r="F409" s="19" t="s">
        <v>5230</v>
      </c>
      <c r="G409" s="95">
        <v>16</v>
      </c>
      <c r="H409" s="927" t="s">
        <v>6682</v>
      </c>
      <c r="I409" s="20" t="s">
        <v>206</v>
      </c>
      <c r="J409" s="63" t="s">
        <v>207</v>
      </c>
      <c r="K409" s="1181">
        <v>1</v>
      </c>
      <c r="L409" s="1148"/>
      <c r="M409" s="1148"/>
    </row>
    <row r="410" spans="1:13" s="8" customFormat="1" ht="11.25" x14ac:dyDescent="0.25">
      <c r="A410" s="927"/>
      <c r="B410" s="928"/>
      <c r="C410" s="946"/>
      <c r="D410" s="927"/>
      <c r="E410" s="927"/>
      <c r="F410" s="19" t="s">
        <v>5230</v>
      </c>
      <c r="G410" s="95">
        <v>1</v>
      </c>
      <c r="H410" s="927"/>
      <c r="I410" s="20" t="s">
        <v>206</v>
      </c>
      <c r="J410" s="63" t="s">
        <v>638</v>
      </c>
      <c r="K410" s="1181"/>
      <c r="L410" s="1149"/>
      <c r="M410" s="1149"/>
    </row>
    <row r="411" spans="1:13" s="8" customFormat="1" ht="11.25" x14ac:dyDescent="0.25">
      <c r="A411" s="927"/>
      <c r="B411" s="928"/>
      <c r="C411" s="946"/>
      <c r="D411" s="927"/>
      <c r="E411" s="927"/>
      <c r="F411" s="33" t="s">
        <v>637</v>
      </c>
      <c r="G411" s="95">
        <v>16</v>
      </c>
      <c r="H411" s="927"/>
      <c r="I411" s="20" t="s">
        <v>206</v>
      </c>
      <c r="J411" s="63"/>
      <c r="K411" s="1181"/>
      <c r="L411" s="1149"/>
      <c r="M411" s="1149"/>
    </row>
    <row r="412" spans="1:13" s="8" customFormat="1" ht="11.25" x14ac:dyDescent="0.25">
      <c r="A412" s="927"/>
      <c r="B412" s="928"/>
      <c r="C412" s="946"/>
      <c r="D412" s="927"/>
      <c r="E412" s="927"/>
      <c r="F412" s="19" t="s">
        <v>198</v>
      </c>
      <c r="G412" s="95">
        <v>16</v>
      </c>
      <c r="H412" s="927"/>
      <c r="I412" s="20" t="s">
        <v>206</v>
      </c>
      <c r="J412" s="63"/>
      <c r="K412" s="1181"/>
      <c r="L412" s="1149"/>
      <c r="M412" s="1149"/>
    </row>
    <row r="413" spans="1:13" s="8" customFormat="1" ht="11.25" x14ac:dyDescent="0.25">
      <c r="A413" s="927"/>
      <c r="B413" s="928"/>
      <c r="C413" s="946"/>
      <c r="D413" s="927"/>
      <c r="E413" s="927"/>
      <c r="F413" s="19" t="s">
        <v>3126</v>
      </c>
      <c r="G413" s="95">
        <v>17</v>
      </c>
      <c r="H413" s="927"/>
      <c r="I413" s="20" t="s">
        <v>206</v>
      </c>
      <c r="J413" s="63"/>
      <c r="K413" s="1181"/>
      <c r="L413" s="1149"/>
      <c r="M413" s="1149"/>
    </row>
    <row r="414" spans="1:13" s="8" customFormat="1" ht="11.25" x14ac:dyDescent="0.25">
      <c r="A414" s="927"/>
      <c r="B414" s="928"/>
      <c r="C414" s="946"/>
      <c r="D414" s="927"/>
      <c r="E414" s="927"/>
      <c r="F414" s="19" t="s">
        <v>200</v>
      </c>
      <c r="G414" s="95">
        <v>8</v>
      </c>
      <c r="H414" s="927"/>
      <c r="I414" s="20" t="s">
        <v>206</v>
      </c>
      <c r="J414" s="63" t="s">
        <v>208</v>
      </c>
      <c r="K414" s="1181"/>
      <c r="L414" s="1149"/>
      <c r="M414" s="1149"/>
    </row>
    <row r="415" spans="1:13" s="8" customFormat="1" ht="11.25" x14ac:dyDescent="0.25">
      <c r="A415" s="927"/>
      <c r="B415" s="928"/>
      <c r="C415" s="946"/>
      <c r="D415" s="927"/>
      <c r="E415" s="927"/>
      <c r="F415" s="19" t="s">
        <v>201</v>
      </c>
      <c r="G415" s="95">
        <v>2</v>
      </c>
      <c r="H415" s="927"/>
      <c r="I415" s="20"/>
      <c r="J415" s="63"/>
      <c r="K415" s="1181"/>
      <c r="L415" s="1149"/>
      <c r="M415" s="1149"/>
    </row>
    <row r="416" spans="1:13" s="8" customFormat="1" ht="11.25" x14ac:dyDescent="0.25">
      <c r="A416" s="927"/>
      <c r="B416" s="928"/>
      <c r="C416" s="946"/>
      <c r="D416" s="927"/>
      <c r="E416" s="927"/>
      <c r="F416" s="19" t="s">
        <v>202</v>
      </c>
      <c r="G416" s="95">
        <v>1</v>
      </c>
      <c r="H416" s="927"/>
      <c r="I416" s="20"/>
      <c r="J416" s="63"/>
      <c r="K416" s="1181"/>
      <c r="L416" s="1149"/>
      <c r="M416" s="1149"/>
    </row>
    <row r="417" spans="1:13" s="8" customFormat="1" ht="11.25" x14ac:dyDescent="0.25">
      <c r="A417" s="927"/>
      <c r="B417" s="928"/>
      <c r="C417" s="946"/>
      <c r="D417" s="927"/>
      <c r="E417" s="927"/>
      <c r="F417" s="19" t="s">
        <v>3127</v>
      </c>
      <c r="G417" s="95">
        <v>1</v>
      </c>
      <c r="H417" s="927"/>
      <c r="I417" s="20"/>
      <c r="J417" s="63"/>
      <c r="K417" s="1181"/>
      <c r="L417" s="1149"/>
      <c r="M417" s="1149"/>
    </row>
    <row r="418" spans="1:13" s="8" customFormat="1" ht="11.25" x14ac:dyDescent="0.25">
      <c r="A418" s="927"/>
      <c r="B418" s="928"/>
      <c r="C418" s="946"/>
      <c r="D418" s="927"/>
      <c r="E418" s="927"/>
      <c r="F418" s="19" t="s">
        <v>3128</v>
      </c>
      <c r="G418" s="95">
        <v>1</v>
      </c>
      <c r="H418" s="927"/>
      <c r="I418" s="20"/>
      <c r="J418" s="63"/>
      <c r="K418" s="1181"/>
      <c r="L418" s="1149"/>
      <c r="M418" s="1149"/>
    </row>
    <row r="419" spans="1:13" s="8" customFormat="1" ht="11.25" x14ac:dyDescent="0.25">
      <c r="A419" s="927"/>
      <c r="B419" s="928"/>
      <c r="C419" s="946"/>
      <c r="D419" s="927"/>
      <c r="E419" s="927"/>
      <c r="F419" s="19" t="s">
        <v>3129</v>
      </c>
      <c r="G419" s="95">
        <v>6</v>
      </c>
      <c r="H419" s="927"/>
      <c r="I419" s="20" t="s">
        <v>3130</v>
      </c>
      <c r="J419" s="63" t="s">
        <v>3131</v>
      </c>
      <c r="K419" s="1181"/>
      <c r="L419" s="1149"/>
      <c r="M419" s="1149"/>
    </row>
    <row r="420" spans="1:13" s="8" customFormat="1" ht="11.25" x14ac:dyDescent="0.25">
      <c r="A420" s="927"/>
      <c r="B420" s="928"/>
      <c r="C420" s="946"/>
      <c r="D420" s="927"/>
      <c r="E420" s="927"/>
      <c r="F420" s="19" t="s">
        <v>3136</v>
      </c>
      <c r="G420" s="95">
        <v>1</v>
      </c>
      <c r="H420" s="927"/>
      <c r="I420" s="20" t="s">
        <v>3137</v>
      </c>
      <c r="J420" s="63" t="s">
        <v>3138</v>
      </c>
      <c r="K420" s="1181"/>
      <c r="L420" s="1149"/>
      <c r="M420" s="1149"/>
    </row>
    <row r="421" spans="1:13" s="8" customFormat="1" ht="11.25" x14ac:dyDescent="0.25">
      <c r="A421" s="927"/>
      <c r="B421" s="928"/>
      <c r="C421" s="946"/>
      <c r="D421" s="927"/>
      <c r="E421" s="927"/>
      <c r="F421" s="19" t="s">
        <v>3139</v>
      </c>
      <c r="G421" s="95">
        <v>2</v>
      </c>
      <c r="H421" s="927"/>
      <c r="I421" s="20" t="s">
        <v>3137</v>
      </c>
      <c r="J421" s="63" t="s">
        <v>3140</v>
      </c>
      <c r="K421" s="1181"/>
      <c r="L421" s="1149"/>
      <c r="M421" s="1149"/>
    </row>
    <row r="422" spans="1:13" s="8" customFormat="1" ht="11.25" x14ac:dyDescent="0.25">
      <c r="A422" s="927"/>
      <c r="B422" s="928"/>
      <c r="C422" s="946"/>
      <c r="D422" s="927"/>
      <c r="E422" s="927"/>
      <c r="F422" s="19" t="s">
        <v>3141</v>
      </c>
      <c r="G422" s="95">
        <v>6</v>
      </c>
      <c r="H422" s="927"/>
      <c r="I422" s="20" t="s">
        <v>3137</v>
      </c>
      <c r="J422" s="63" t="s">
        <v>3142</v>
      </c>
      <c r="K422" s="1181"/>
      <c r="L422" s="1149"/>
      <c r="M422" s="1149"/>
    </row>
    <row r="423" spans="1:13" s="8" customFormat="1" ht="11.25" x14ac:dyDescent="0.25">
      <c r="A423" s="927"/>
      <c r="B423" s="928"/>
      <c r="C423" s="946"/>
      <c r="D423" s="927"/>
      <c r="E423" s="927"/>
      <c r="F423" s="19" t="s">
        <v>3141</v>
      </c>
      <c r="G423" s="95">
        <v>1</v>
      </c>
      <c r="H423" s="927"/>
      <c r="I423" s="20" t="s">
        <v>3137</v>
      </c>
      <c r="J423" s="63" t="s">
        <v>3143</v>
      </c>
      <c r="K423" s="1181"/>
      <c r="L423" s="1149"/>
      <c r="M423" s="1149"/>
    </row>
    <row r="424" spans="1:13" s="8" customFormat="1" ht="11.25" x14ac:dyDescent="0.25">
      <c r="A424" s="927"/>
      <c r="B424" s="928"/>
      <c r="C424" s="946"/>
      <c r="D424" s="927"/>
      <c r="E424" s="927"/>
      <c r="F424" s="19" t="s">
        <v>3141</v>
      </c>
      <c r="G424" s="95">
        <v>1</v>
      </c>
      <c r="H424" s="927"/>
      <c r="I424" s="20" t="s">
        <v>3137</v>
      </c>
      <c r="J424" s="63" t="s">
        <v>3144</v>
      </c>
      <c r="K424" s="1181"/>
      <c r="L424" s="1149"/>
      <c r="M424" s="1149"/>
    </row>
    <row r="425" spans="1:13" s="8" customFormat="1" ht="11.25" x14ac:dyDescent="0.25">
      <c r="A425" s="927"/>
      <c r="B425" s="928"/>
      <c r="C425" s="946"/>
      <c r="D425" s="927"/>
      <c r="E425" s="927"/>
      <c r="F425" s="19" t="s">
        <v>3145</v>
      </c>
      <c r="G425" s="95">
        <v>1</v>
      </c>
      <c r="H425" s="927"/>
      <c r="I425" s="20" t="s">
        <v>3137</v>
      </c>
      <c r="J425" s="63" t="s">
        <v>3146</v>
      </c>
      <c r="K425" s="1181"/>
      <c r="L425" s="1149"/>
      <c r="M425" s="1149"/>
    </row>
    <row r="426" spans="1:13" s="8" customFormat="1" ht="11.25" x14ac:dyDescent="0.25">
      <c r="A426" s="927"/>
      <c r="B426" s="928"/>
      <c r="C426" s="946"/>
      <c r="D426" s="927"/>
      <c r="E426" s="927"/>
      <c r="F426" s="19" t="s">
        <v>3147</v>
      </c>
      <c r="G426" s="95">
        <v>4</v>
      </c>
      <c r="H426" s="927"/>
      <c r="I426" s="20" t="s">
        <v>3148</v>
      </c>
      <c r="J426" s="63" t="s">
        <v>3149</v>
      </c>
      <c r="K426" s="1181"/>
      <c r="L426" s="1149"/>
      <c r="M426" s="1149"/>
    </row>
    <row r="427" spans="1:13" s="8" customFormat="1" ht="11.25" x14ac:dyDescent="0.25">
      <c r="A427" s="927"/>
      <c r="B427" s="928"/>
      <c r="C427" s="946"/>
      <c r="D427" s="927"/>
      <c r="E427" s="927"/>
      <c r="F427" s="19" t="s">
        <v>3150</v>
      </c>
      <c r="G427" s="95">
        <v>14</v>
      </c>
      <c r="H427" s="927"/>
      <c r="I427" s="20" t="s">
        <v>3117</v>
      </c>
      <c r="J427" s="63" t="s">
        <v>3151</v>
      </c>
      <c r="K427" s="1181"/>
      <c r="L427" s="1149"/>
      <c r="M427" s="1149"/>
    </row>
    <row r="428" spans="1:13" s="8" customFormat="1" ht="11.25" x14ac:dyDescent="0.25">
      <c r="A428" s="927"/>
      <c r="B428" s="928"/>
      <c r="C428" s="946"/>
      <c r="D428" s="927"/>
      <c r="E428" s="927"/>
      <c r="F428" s="19" t="s">
        <v>3152</v>
      </c>
      <c r="G428" s="95">
        <v>4</v>
      </c>
      <c r="H428" s="927"/>
      <c r="I428" s="20" t="s">
        <v>3137</v>
      </c>
      <c r="J428" s="63" t="s">
        <v>3153</v>
      </c>
      <c r="K428" s="1181"/>
      <c r="L428" s="1149"/>
      <c r="M428" s="1149"/>
    </row>
    <row r="429" spans="1:13" s="8" customFormat="1" ht="11.25" x14ac:dyDescent="0.25">
      <c r="A429" s="927"/>
      <c r="B429" s="928"/>
      <c r="C429" s="946"/>
      <c r="D429" s="927"/>
      <c r="E429" s="927"/>
      <c r="F429" s="19" t="s">
        <v>3154</v>
      </c>
      <c r="G429" s="95">
        <v>8</v>
      </c>
      <c r="H429" s="927"/>
      <c r="I429" s="20" t="s">
        <v>3074</v>
      </c>
      <c r="J429" s="63" t="s">
        <v>3155</v>
      </c>
      <c r="K429" s="1181"/>
      <c r="L429" s="1149"/>
      <c r="M429" s="1149"/>
    </row>
    <row r="430" spans="1:13" s="8" customFormat="1" ht="11.25" x14ac:dyDescent="0.25">
      <c r="A430" s="927"/>
      <c r="B430" s="928"/>
      <c r="C430" s="946"/>
      <c r="D430" s="927"/>
      <c r="E430" s="927"/>
      <c r="F430" s="19" t="s">
        <v>3156</v>
      </c>
      <c r="G430" s="95">
        <v>28</v>
      </c>
      <c r="H430" s="927"/>
      <c r="I430" s="20" t="s">
        <v>3137</v>
      </c>
      <c r="J430" s="63" t="s">
        <v>3157</v>
      </c>
      <c r="K430" s="1181"/>
      <c r="L430" s="1150"/>
      <c r="M430" s="1150"/>
    </row>
    <row r="431" spans="1:13" s="8" customFormat="1" ht="11.25" x14ac:dyDescent="0.25">
      <c r="A431" s="927" t="s">
        <v>7608</v>
      </c>
      <c r="B431" s="928" t="s">
        <v>6685</v>
      </c>
      <c r="C431" s="946" t="s">
        <v>739</v>
      </c>
      <c r="D431" s="927" t="s">
        <v>6791</v>
      </c>
      <c r="E431" s="927" t="s">
        <v>735</v>
      </c>
      <c r="F431" s="19" t="s">
        <v>5230</v>
      </c>
      <c r="G431" s="95">
        <v>1</v>
      </c>
      <c r="H431" s="927" t="s">
        <v>6682</v>
      </c>
      <c r="I431" s="20" t="s">
        <v>206</v>
      </c>
      <c r="J431" s="63" t="s">
        <v>207</v>
      </c>
      <c r="K431" s="1181">
        <v>1</v>
      </c>
      <c r="L431" s="943"/>
      <c r="M431" s="943"/>
    </row>
    <row r="432" spans="1:13" s="8" customFormat="1" ht="11.25" x14ac:dyDescent="0.25">
      <c r="A432" s="927"/>
      <c r="B432" s="928"/>
      <c r="C432" s="946"/>
      <c r="D432" s="927"/>
      <c r="E432" s="927"/>
      <c r="F432" s="19" t="s">
        <v>5230</v>
      </c>
      <c r="G432" s="95">
        <v>1</v>
      </c>
      <c r="H432" s="927"/>
      <c r="I432" s="20" t="s">
        <v>206</v>
      </c>
      <c r="J432" s="63" t="s">
        <v>638</v>
      </c>
      <c r="K432" s="1181"/>
      <c r="L432" s="943"/>
      <c r="M432" s="943"/>
    </row>
    <row r="433" spans="1:13" s="8" customFormat="1" ht="11.25" x14ac:dyDescent="0.25">
      <c r="A433" s="927"/>
      <c r="B433" s="928"/>
      <c r="C433" s="946"/>
      <c r="D433" s="927"/>
      <c r="E433" s="927"/>
      <c r="F433" s="19" t="s">
        <v>637</v>
      </c>
      <c r="G433" s="95">
        <v>1</v>
      </c>
      <c r="H433" s="927"/>
      <c r="I433" s="20" t="s">
        <v>206</v>
      </c>
      <c r="J433" s="63"/>
      <c r="K433" s="1181"/>
      <c r="L433" s="943"/>
      <c r="M433" s="943"/>
    </row>
    <row r="434" spans="1:13" s="8" customFormat="1" ht="11.25" x14ac:dyDescent="0.25">
      <c r="A434" s="927"/>
      <c r="B434" s="928"/>
      <c r="C434" s="946"/>
      <c r="D434" s="927"/>
      <c r="E434" s="927"/>
      <c r="F434" s="19" t="s">
        <v>198</v>
      </c>
      <c r="G434" s="95">
        <v>1</v>
      </c>
      <c r="H434" s="927"/>
      <c r="I434" s="20" t="s">
        <v>206</v>
      </c>
      <c r="J434" s="63"/>
      <c r="K434" s="1181"/>
      <c r="L434" s="943"/>
      <c r="M434" s="943"/>
    </row>
    <row r="435" spans="1:13" s="8" customFormat="1" ht="11.25" x14ac:dyDescent="0.25">
      <c r="A435" s="927"/>
      <c r="B435" s="928"/>
      <c r="C435" s="946"/>
      <c r="D435" s="927"/>
      <c r="E435" s="927"/>
      <c r="F435" s="19" t="s">
        <v>199</v>
      </c>
      <c r="G435" s="95">
        <v>1</v>
      </c>
      <c r="H435" s="927"/>
      <c r="I435" s="20" t="s">
        <v>206</v>
      </c>
      <c r="J435" s="63"/>
      <c r="K435" s="1181"/>
      <c r="L435" s="943"/>
      <c r="M435" s="943"/>
    </row>
    <row r="436" spans="1:13" s="8" customFormat="1" ht="11.25" x14ac:dyDescent="0.25">
      <c r="A436" s="927"/>
      <c r="B436" s="928"/>
      <c r="C436" s="946"/>
      <c r="D436" s="927"/>
      <c r="E436" s="927"/>
      <c r="F436" s="19" t="s">
        <v>200</v>
      </c>
      <c r="G436" s="95">
        <v>1</v>
      </c>
      <c r="H436" s="927"/>
      <c r="I436" s="20" t="s">
        <v>206</v>
      </c>
      <c r="J436" s="63" t="s">
        <v>208</v>
      </c>
      <c r="K436" s="1181"/>
      <c r="L436" s="943"/>
      <c r="M436" s="943"/>
    </row>
    <row r="437" spans="1:13" s="8" customFormat="1" ht="11.25" x14ac:dyDescent="0.25">
      <c r="A437" s="927"/>
      <c r="B437" s="928"/>
      <c r="C437" s="946"/>
      <c r="D437" s="927"/>
      <c r="E437" s="927"/>
      <c r="F437" s="19" t="s">
        <v>201</v>
      </c>
      <c r="G437" s="95">
        <v>1</v>
      </c>
      <c r="H437" s="927"/>
      <c r="I437" s="20"/>
      <c r="J437" s="63"/>
      <c r="K437" s="1181"/>
      <c r="L437" s="943"/>
      <c r="M437" s="943"/>
    </row>
    <row r="438" spans="1:13" s="8" customFormat="1" ht="11.25" x14ac:dyDescent="0.25">
      <c r="A438" s="927"/>
      <c r="B438" s="928"/>
      <c r="C438" s="946"/>
      <c r="D438" s="927"/>
      <c r="E438" s="927"/>
      <c r="F438" s="19" t="s">
        <v>201</v>
      </c>
      <c r="G438" s="95">
        <v>1</v>
      </c>
      <c r="H438" s="927"/>
      <c r="I438" s="20"/>
      <c r="J438" s="63"/>
      <c r="K438" s="1181"/>
      <c r="L438" s="943"/>
      <c r="M438" s="943"/>
    </row>
    <row r="439" spans="1:13" s="8" customFormat="1" ht="11.25" x14ac:dyDescent="0.25">
      <c r="A439" s="927"/>
      <c r="B439" s="928"/>
      <c r="C439" s="946"/>
      <c r="D439" s="927"/>
      <c r="E439" s="927"/>
      <c r="F439" s="19" t="s">
        <v>202</v>
      </c>
      <c r="G439" s="95">
        <v>1</v>
      </c>
      <c r="H439" s="927"/>
      <c r="I439" s="20"/>
      <c r="J439" s="63"/>
      <c r="K439" s="1181"/>
      <c r="L439" s="943"/>
      <c r="M439" s="943"/>
    </row>
    <row r="440" spans="1:13" s="8" customFormat="1" ht="11.25" x14ac:dyDescent="0.25">
      <c r="A440" s="927"/>
      <c r="B440" s="928"/>
      <c r="C440" s="946"/>
      <c r="D440" s="927"/>
      <c r="E440" s="927"/>
      <c r="F440" s="19" t="s">
        <v>203</v>
      </c>
      <c r="G440" s="95">
        <v>1</v>
      </c>
      <c r="H440" s="927"/>
      <c r="I440" s="20"/>
      <c r="J440" s="63"/>
      <c r="K440" s="1181"/>
      <c r="L440" s="943"/>
      <c r="M440" s="943"/>
    </row>
    <row r="441" spans="1:13" s="8" customFormat="1" ht="11.25" x14ac:dyDescent="0.25">
      <c r="A441" s="927"/>
      <c r="B441" s="928"/>
      <c r="C441" s="946"/>
      <c r="D441" s="927"/>
      <c r="E441" s="927"/>
      <c r="F441" s="19" t="s">
        <v>204</v>
      </c>
      <c r="G441" s="95">
        <v>1</v>
      </c>
      <c r="H441" s="927"/>
      <c r="I441" s="20"/>
      <c r="J441" s="63"/>
      <c r="K441" s="1181"/>
      <c r="L441" s="943"/>
      <c r="M441" s="943"/>
    </row>
    <row r="442" spans="1:13" s="5" customFormat="1" ht="11.25" x14ac:dyDescent="0.25">
      <c r="A442" s="949" t="s">
        <v>7609</v>
      </c>
      <c r="B442" s="970" t="s">
        <v>6686</v>
      </c>
      <c r="C442" s="1190" t="s">
        <v>739</v>
      </c>
      <c r="D442" s="949" t="s">
        <v>7035</v>
      </c>
      <c r="E442" s="949" t="s">
        <v>739</v>
      </c>
      <c r="F442" s="19" t="s">
        <v>3132</v>
      </c>
      <c r="G442" s="95">
        <v>4</v>
      </c>
      <c r="H442" s="1165" t="s">
        <v>6684</v>
      </c>
      <c r="I442" s="20" t="s">
        <v>3133</v>
      </c>
      <c r="J442" s="63" t="s">
        <v>3134</v>
      </c>
      <c r="K442" s="1162">
        <v>1</v>
      </c>
      <c r="L442" s="1169"/>
      <c r="M442" s="1169"/>
    </row>
    <row r="443" spans="1:13" s="5" customFormat="1" ht="11.25" x14ac:dyDescent="0.25">
      <c r="A443" s="960"/>
      <c r="B443" s="972"/>
      <c r="C443" s="1191"/>
      <c r="D443" s="960"/>
      <c r="E443" s="960"/>
      <c r="F443" s="19" t="s">
        <v>3132</v>
      </c>
      <c r="G443" s="95">
        <v>2</v>
      </c>
      <c r="H443" s="1166"/>
      <c r="I443" s="20" t="s">
        <v>3133</v>
      </c>
      <c r="J443" s="63" t="s">
        <v>3135</v>
      </c>
      <c r="K443" s="1172"/>
      <c r="L443" s="1170"/>
      <c r="M443" s="1170"/>
    </row>
    <row r="444" spans="1:13" s="5" customFormat="1" ht="11.25" x14ac:dyDescent="0.25">
      <c r="A444" s="949" t="s">
        <v>7610</v>
      </c>
      <c r="B444" s="970" t="s">
        <v>6686</v>
      </c>
      <c r="C444" s="1190" t="s">
        <v>739</v>
      </c>
      <c r="D444" s="949" t="s">
        <v>7035</v>
      </c>
      <c r="E444" s="949" t="s">
        <v>735</v>
      </c>
      <c r="F444" s="19" t="s">
        <v>3132</v>
      </c>
      <c r="G444" s="95">
        <v>1</v>
      </c>
      <c r="H444" s="1165" t="s">
        <v>6684</v>
      </c>
      <c r="I444" s="20" t="s">
        <v>3133</v>
      </c>
      <c r="J444" s="63" t="s">
        <v>3158</v>
      </c>
      <c r="K444" s="1162">
        <v>1</v>
      </c>
      <c r="L444" s="1169"/>
      <c r="M444" s="1169"/>
    </row>
    <row r="445" spans="1:13" s="5" customFormat="1" ht="11.25" x14ac:dyDescent="0.25">
      <c r="A445" s="960"/>
      <c r="B445" s="972"/>
      <c r="C445" s="1191"/>
      <c r="D445" s="960"/>
      <c r="E445" s="960"/>
      <c r="F445" s="19" t="s">
        <v>3132</v>
      </c>
      <c r="G445" s="95">
        <v>4</v>
      </c>
      <c r="H445" s="1166"/>
      <c r="I445" s="20" t="s">
        <v>3133</v>
      </c>
      <c r="J445" s="63" t="s">
        <v>3159</v>
      </c>
      <c r="K445" s="1172">
        <v>1</v>
      </c>
      <c r="L445" s="1170"/>
      <c r="M445" s="1170"/>
    </row>
    <row r="446" spans="1:13" ht="11.25" x14ac:dyDescent="0.25">
      <c r="A446" s="937" t="s">
        <v>5247</v>
      </c>
      <c r="B446" s="939" t="s">
        <v>7038</v>
      </c>
      <c r="C446" s="966" t="s">
        <v>4210</v>
      </c>
      <c r="D446" s="937" t="s">
        <v>6794</v>
      </c>
      <c r="E446" s="937" t="s">
        <v>4210</v>
      </c>
      <c r="F446" s="19" t="s">
        <v>3035</v>
      </c>
      <c r="G446" s="95">
        <v>2565</v>
      </c>
      <c r="H446" s="937" t="s">
        <v>6682</v>
      </c>
      <c r="I446" s="22" t="s">
        <v>3036</v>
      </c>
      <c r="J446" s="222" t="s">
        <v>3037</v>
      </c>
      <c r="K446" s="1162">
        <v>2</v>
      </c>
      <c r="L446" s="1148"/>
      <c r="M446" s="1148"/>
    </row>
    <row r="447" spans="1:13" ht="11.25" x14ac:dyDescent="0.25">
      <c r="A447" s="947"/>
      <c r="B447" s="976"/>
      <c r="C447" s="967"/>
      <c r="D447" s="947"/>
      <c r="E447" s="947"/>
      <c r="F447" s="19" t="s">
        <v>3038</v>
      </c>
      <c r="G447" s="95">
        <v>25</v>
      </c>
      <c r="H447" s="947"/>
      <c r="I447" s="22" t="s">
        <v>3036</v>
      </c>
      <c r="J447" s="222" t="s">
        <v>3037</v>
      </c>
      <c r="K447" s="1163"/>
      <c r="L447" s="1149"/>
      <c r="M447" s="1149"/>
    </row>
    <row r="448" spans="1:13" ht="11.25" x14ac:dyDescent="0.25">
      <c r="A448" s="947"/>
      <c r="B448" s="976"/>
      <c r="C448" s="967"/>
      <c r="D448" s="947"/>
      <c r="E448" s="947"/>
      <c r="F448" s="19" t="s">
        <v>3243</v>
      </c>
      <c r="G448" s="95">
        <v>27</v>
      </c>
      <c r="H448" s="947"/>
      <c r="I448" s="22" t="s">
        <v>3036</v>
      </c>
      <c r="J448" s="222" t="s">
        <v>3037</v>
      </c>
      <c r="K448" s="1163"/>
      <c r="L448" s="1149"/>
      <c r="M448" s="1149"/>
    </row>
    <row r="449" spans="1:13" ht="11.25" x14ac:dyDescent="0.25">
      <c r="A449" s="947"/>
      <c r="B449" s="976"/>
      <c r="C449" s="967"/>
      <c r="D449" s="947"/>
      <c r="E449" s="947"/>
      <c r="F449" s="19" t="s">
        <v>3040</v>
      </c>
      <c r="G449" s="95">
        <v>27</v>
      </c>
      <c r="H449" s="947"/>
      <c r="I449" s="22"/>
      <c r="J449" s="222"/>
      <c r="K449" s="1163"/>
      <c r="L449" s="1149"/>
      <c r="M449" s="1149"/>
    </row>
    <row r="450" spans="1:13" ht="11.25" x14ac:dyDescent="0.25">
      <c r="A450" s="947"/>
      <c r="B450" s="976"/>
      <c r="C450" s="967"/>
      <c r="D450" s="947"/>
      <c r="E450" s="947"/>
      <c r="F450" s="19" t="s">
        <v>3041</v>
      </c>
      <c r="G450" s="95">
        <v>108</v>
      </c>
      <c r="H450" s="947"/>
      <c r="I450" s="22"/>
      <c r="J450" s="222"/>
      <c r="K450" s="1163"/>
      <c r="L450" s="1149"/>
      <c r="M450" s="1149"/>
    </row>
    <row r="451" spans="1:13" ht="11.25" x14ac:dyDescent="0.25">
      <c r="A451" s="947"/>
      <c r="B451" s="976"/>
      <c r="C451" s="967"/>
      <c r="D451" s="947"/>
      <c r="E451" s="947"/>
      <c r="F451" s="19" t="s">
        <v>3042</v>
      </c>
      <c r="G451" s="95">
        <v>2</v>
      </c>
      <c r="H451" s="947"/>
      <c r="I451" s="22"/>
      <c r="J451" s="222"/>
      <c r="K451" s="1163"/>
      <c r="L451" s="1149"/>
      <c r="M451" s="1149"/>
    </row>
    <row r="452" spans="1:13" ht="11.25" x14ac:dyDescent="0.25">
      <c r="A452" s="938"/>
      <c r="B452" s="940"/>
      <c r="C452" s="992"/>
      <c r="D452" s="938"/>
      <c r="E452" s="938"/>
      <c r="F452" s="19" t="s">
        <v>3043</v>
      </c>
      <c r="G452" s="95">
        <v>27</v>
      </c>
      <c r="H452" s="938"/>
      <c r="I452" s="22"/>
      <c r="J452" s="222"/>
      <c r="K452" s="1172"/>
      <c r="L452" s="1150"/>
      <c r="M452" s="1150"/>
    </row>
    <row r="453" spans="1:13" ht="11.25" x14ac:dyDescent="0.25">
      <c r="A453" s="937" t="s">
        <v>5248</v>
      </c>
      <c r="B453" s="939" t="s">
        <v>170</v>
      </c>
      <c r="C453" s="966" t="s">
        <v>4210</v>
      </c>
      <c r="D453" s="937" t="s">
        <v>7162</v>
      </c>
      <c r="E453" s="937" t="s">
        <v>4210</v>
      </c>
      <c r="F453" s="41" t="s">
        <v>3101</v>
      </c>
      <c r="G453" s="96">
        <v>115</v>
      </c>
      <c r="H453" s="937" t="s">
        <v>6682</v>
      </c>
      <c r="I453" s="37" t="s">
        <v>196</v>
      </c>
      <c r="J453" s="221" t="s">
        <v>3102</v>
      </c>
      <c r="K453" s="1162">
        <v>2</v>
      </c>
      <c r="L453" s="1148"/>
      <c r="M453" s="1148"/>
    </row>
    <row r="454" spans="1:13" ht="11.25" x14ac:dyDescent="0.25">
      <c r="A454" s="947"/>
      <c r="B454" s="976"/>
      <c r="C454" s="967"/>
      <c r="D454" s="947"/>
      <c r="E454" s="947"/>
      <c r="F454" s="19" t="s">
        <v>173</v>
      </c>
      <c r="G454" s="95">
        <v>67</v>
      </c>
      <c r="H454" s="947"/>
      <c r="I454" s="22"/>
      <c r="J454" s="222"/>
      <c r="K454" s="1163"/>
      <c r="L454" s="1149"/>
      <c r="M454" s="1149"/>
    </row>
    <row r="455" spans="1:13" ht="11.25" x14ac:dyDescent="0.25">
      <c r="A455" s="947"/>
      <c r="B455" s="976"/>
      <c r="C455" s="967"/>
      <c r="D455" s="947"/>
      <c r="E455" s="947"/>
      <c r="F455" s="19" t="s">
        <v>174</v>
      </c>
      <c r="G455" s="95">
        <v>67</v>
      </c>
      <c r="H455" s="947"/>
      <c r="I455" s="22"/>
      <c r="J455" s="222"/>
      <c r="K455" s="1163"/>
      <c r="L455" s="1149"/>
      <c r="M455" s="1149"/>
    </row>
    <row r="456" spans="1:13" ht="11.25" x14ac:dyDescent="0.25">
      <c r="A456" s="947"/>
      <c r="B456" s="976"/>
      <c r="C456" s="967"/>
      <c r="D456" s="947"/>
      <c r="E456" s="947"/>
      <c r="F456" s="19" t="s">
        <v>3058</v>
      </c>
      <c r="G456" s="95">
        <v>885</v>
      </c>
      <c r="H456" s="947"/>
      <c r="I456" s="22" t="s">
        <v>188</v>
      </c>
      <c r="J456" s="222" t="s">
        <v>190</v>
      </c>
      <c r="K456" s="1163"/>
      <c r="L456" s="1149"/>
      <c r="M456" s="1149"/>
    </row>
    <row r="457" spans="1:13" ht="11.25" x14ac:dyDescent="0.25">
      <c r="A457" s="947"/>
      <c r="B457" s="976"/>
      <c r="C457" s="967"/>
      <c r="D457" s="947"/>
      <c r="E457" s="947"/>
      <c r="F457" s="19" t="s">
        <v>3059</v>
      </c>
      <c r="G457" s="223">
        <v>20</v>
      </c>
      <c r="H457" s="947"/>
      <c r="I457" s="22" t="s">
        <v>188</v>
      </c>
      <c r="J457" s="222" t="s">
        <v>190</v>
      </c>
      <c r="K457" s="1163"/>
      <c r="L457" s="1149"/>
      <c r="M457" s="1149"/>
    </row>
    <row r="458" spans="1:13" ht="11.25" x14ac:dyDescent="0.25">
      <c r="A458" s="947"/>
      <c r="B458" s="976"/>
      <c r="C458" s="967"/>
      <c r="D458" s="947"/>
      <c r="E458" s="947"/>
      <c r="F458" s="19" t="s">
        <v>175</v>
      </c>
      <c r="G458" s="95">
        <v>1</v>
      </c>
      <c r="H458" s="947"/>
      <c r="I458" s="22" t="s">
        <v>188</v>
      </c>
      <c r="J458" s="222" t="s">
        <v>191</v>
      </c>
      <c r="K458" s="1163"/>
      <c r="L458" s="1149"/>
      <c r="M458" s="1149"/>
    </row>
    <row r="459" spans="1:13" ht="11.25" x14ac:dyDescent="0.25">
      <c r="A459" s="947"/>
      <c r="B459" s="976"/>
      <c r="C459" s="967"/>
      <c r="D459" s="947"/>
      <c r="E459" s="947"/>
      <c r="F459" s="19" t="s">
        <v>176</v>
      </c>
      <c r="G459" s="95">
        <v>10</v>
      </c>
      <c r="H459" s="947"/>
      <c r="I459" s="22" t="s">
        <v>188</v>
      </c>
      <c r="J459" s="222" t="s">
        <v>190</v>
      </c>
      <c r="K459" s="1163"/>
      <c r="L459" s="1149"/>
      <c r="M459" s="1149"/>
    </row>
    <row r="460" spans="1:13" ht="11.25" x14ac:dyDescent="0.25">
      <c r="A460" s="947"/>
      <c r="B460" s="976"/>
      <c r="C460" s="967"/>
      <c r="D460" s="947"/>
      <c r="E460" s="947"/>
      <c r="F460" s="19" t="s">
        <v>177</v>
      </c>
      <c r="G460" s="95">
        <v>90</v>
      </c>
      <c r="H460" s="947"/>
      <c r="I460" s="22" t="s">
        <v>188</v>
      </c>
      <c r="J460" s="222" t="s">
        <v>192</v>
      </c>
      <c r="K460" s="1163"/>
      <c r="L460" s="1149"/>
      <c r="M460" s="1149"/>
    </row>
    <row r="461" spans="1:13" ht="11.25" x14ac:dyDescent="0.25">
      <c r="A461" s="947"/>
      <c r="B461" s="976"/>
      <c r="C461" s="967"/>
      <c r="D461" s="947"/>
      <c r="E461" s="947"/>
      <c r="F461" s="19" t="s">
        <v>3060</v>
      </c>
      <c r="G461" s="95">
        <v>96</v>
      </c>
      <c r="H461" s="947"/>
      <c r="I461" s="22" t="s">
        <v>188</v>
      </c>
      <c r="J461" s="222">
        <v>766235</v>
      </c>
      <c r="K461" s="1163"/>
      <c r="L461" s="1149"/>
      <c r="M461" s="1149"/>
    </row>
    <row r="462" spans="1:13" ht="11.25" x14ac:dyDescent="0.25">
      <c r="A462" s="947"/>
      <c r="B462" s="976"/>
      <c r="C462" s="967"/>
      <c r="D462" s="947"/>
      <c r="E462" s="947"/>
      <c r="F462" s="19" t="s">
        <v>179</v>
      </c>
      <c r="G462" s="95">
        <v>1</v>
      </c>
      <c r="H462" s="947"/>
      <c r="I462" s="22" t="s">
        <v>188</v>
      </c>
      <c r="J462" s="222">
        <v>766320</v>
      </c>
      <c r="K462" s="1163"/>
      <c r="L462" s="1149"/>
      <c r="M462" s="1149"/>
    </row>
    <row r="463" spans="1:13" ht="11.25" x14ac:dyDescent="0.25">
      <c r="A463" s="947"/>
      <c r="B463" s="976"/>
      <c r="C463" s="967"/>
      <c r="D463" s="947"/>
      <c r="E463" s="947"/>
      <c r="F463" s="19" t="s">
        <v>7039</v>
      </c>
      <c r="G463" s="95">
        <v>110</v>
      </c>
      <c r="H463" s="947"/>
      <c r="I463" s="22" t="s">
        <v>188</v>
      </c>
      <c r="J463" s="222" t="s">
        <v>193</v>
      </c>
      <c r="K463" s="1163"/>
      <c r="L463" s="1149"/>
      <c r="M463" s="1149"/>
    </row>
    <row r="464" spans="1:13" ht="11.25" x14ac:dyDescent="0.25">
      <c r="A464" s="947"/>
      <c r="B464" s="976"/>
      <c r="C464" s="967"/>
      <c r="D464" s="947"/>
      <c r="E464" s="947"/>
      <c r="F464" s="19" t="s">
        <v>181</v>
      </c>
      <c r="G464" s="95">
        <v>18</v>
      </c>
      <c r="H464" s="947"/>
      <c r="I464" s="22" t="s">
        <v>188</v>
      </c>
      <c r="J464" s="222"/>
      <c r="K464" s="1163"/>
      <c r="L464" s="1149"/>
      <c r="M464" s="1149"/>
    </row>
    <row r="465" spans="1:13" ht="11.25" x14ac:dyDescent="0.25">
      <c r="A465" s="947"/>
      <c r="B465" s="976"/>
      <c r="C465" s="967"/>
      <c r="D465" s="947"/>
      <c r="E465" s="947"/>
      <c r="F465" s="19" t="s">
        <v>3061</v>
      </c>
      <c r="G465" s="95">
        <v>1</v>
      </c>
      <c r="H465" s="947"/>
      <c r="I465" s="22" t="s">
        <v>188</v>
      </c>
      <c r="J465" s="222"/>
      <c r="K465" s="1163"/>
      <c r="L465" s="1149"/>
      <c r="M465" s="1149"/>
    </row>
    <row r="466" spans="1:13" ht="11.25" x14ac:dyDescent="0.25">
      <c r="A466" s="947"/>
      <c r="B466" s="976"/>
      <c r="C466" s="967"/>
      <c r="D466" s="947"/>
      <c r="E466" s="947"/>
      <c r="F466" s="19" t="s">
        <v>182</v>
      </c>
      <c r="G466" s="95">
        <v>1</v>
      </c>
      <c r="H466" s="947"/>
      <c r="I466" s="22" t="s">
        <v>188</v>
      </c>
      <c r="J466" s="222"/>
      <c r="K466" s="1163"/>
      <c r="L466" s="1149"/>
      <c r="M466" s="1149"/>
    </row>
    <row r="467" spans="1:13" ht="11.25" x14ac:dyDescent="0.25">
      <c r="A467" s="947"/>
      <c r="B467" s="976"/>
      <c r="C467" s="967"/>
      <c r="D467" s="947"/>
      <c r="E467" s="947"/>
      <c r="F467" s="19" t="s">
        <v>183</v>
      </c>
      <c r="G467" s="95">
        <v>1</v>
      </c>
      <c r="H467" s="947"/>
      <c r="I467" s="22" t="s">
        <v>188</v>
      </c>
      <c r="J467" s="222"/>
      <c r="K467" s="1163"/>
      <c r="L467" s="1149"/>
      <c r="M467" s="1149"/>
    </row>
    <row r="468" spans="1:13" ht="11.25" x14ac:dyDescent="0.25">
      <c r="A468" s="947"/>
      <c r="B468" s="976"/>
      <c r="C468" s="967"/>
      <c r="D468" s="947"/>
      <c r="E468" s="947"/>
      <c r="F468" s="19" t="s">
        <v>3115</v>
      </c>
      <c r="G468" s="95">
        <v>1</v>
      </c>
      <c r="H468" s="947"/>
      <c r="I468" s="22" t="s">
        <v>188</v>
      </c>
      <c r="J468" s="222"/>
      <c r="K468" s="1163"/>
      <c r="L468" s="1149"/>
      <c r="M468" s="1149"/>
    </row>
    <row r="469" spans="1:13" ht="11.25" x14ac:dyDescent="0.25">
      <c r="A469" s="947"/>
      <c r="B469" s="976"/>
      <c r="C469" s="967"/>
      <c r="D469" s="947"/>
      <c r="E469" s="947"/>
      <c r="F469" s="19" t="s">
        <v>184</v>
      </c>
      <c r="G469" s="95">
        <v>1</v>
      </c>
      <c r="H469" s="947"/>
      <c r="I469" s="22"/>
      <c r="J469" s="222"/>
      <c r="K469" s="1163"/>
      <c r="L469" s="1149"/>
      <c r="M469" s="1149"/>
    </row>
    <row r="470" spans="1:13" ht="11.25" x14ac:dyDescent="0.25">
      <c r="A470" s="947"/>
      <c r="B470" s="976"/>
      <c r="C470" s="967"/>
      <c r="D470" s="947"/>
      <c r="E470" s="947"/>
      <c r="F470" s="19" t="s">
        <v>185</v>
      </c>
      <c r="G470" s="95">
        <v>1</v>
      </c>
      <c r="H470" s="947"/>
      <c r="I470" s="22"/>
      <c r="J470" s="222"/>
      <c r="K470" s="1163"/>
      <c r="L470" s="1149"/>
      <c r="M470" s="1149"/>
    </row>
    <row r="471" spans="1:13" ht="11.25" x14ac:dyDescent="0.25">
      <c r="A471" s="947"/>
      <c r="B471" s="976"/>
      <c r="C471" s="967"/>
      <c r="D471" s="947"/>
      <c r="E471" s="947"/>
      <c r="F471" s="19" t="s">
        <v>186</v>
      </c>
      <c r="G471" s="95">
        <v>67</v>
      </c>
      <c r="H471" s="947"/>
      <c r="I471" s="22"/>
      <c r="J471" s="222"/>
      <c r="K471" s="1163"/>
      <c r="L471" s="1149"/>
      <c r="M471" s="1149"/>
    </row>
    <row r="472" spans="1:13" ht="11.25" x14ac:dyDescent="0.25">
      <c r="A472" s="947"/>
      <c r="B472" s="976"/>
      <c r="C472" s="967"/>
      <c r="D472" s="947"/>
      <c r="E472" s="947"/>
      <c r="F472" s="19" t="s">
        <v>634</v>
      </c>
      <c r="G472" s="95">
        <v>1</v>
      </c>
      <c r="H472" s="947"/>
      <c r="I472" s="22" t="s">
        <v>188</v>
      </c>
      <c r="J472" s="222"/>
      <c r="K472" s="1163"/>
      <c r="L472" s="1149"/>
      <c r="M472" s="1149"/>
    </row>
    <row r="473" spans="1:13" ht="11.25" x14ac:dyDescent="0.25">
      <c r="A473" s="947"/>
      <c r="B473" s="976"/>
      <c r="C473" s="967"/>
      <c r="D473" s="947"/>
      <c r="E473" s="947"/>
      <c r="F473" s="19" t="s">
        <v>187</v>
      </c>
      <c r="G473" s="95">
        <v>2</v>
      </c>
      <c r="H473" s="947"/>
      <c r="I473" s="22"/>
      <c r="J473" s="222"/>
      <c r="K473" s="1163"/>
      <c r="L473" s="1149"/>
      <c r="M473" s="1149"/>
    </row>
    <row r="474" spans="1:13" ht="11.25" x14ac:dyDescent="0.25">
      <c r="A474" s="947"/>
      <c r="B474" s="976"/>
      <c r="C474" s="967"/>
      <c r="D474" s="947"/>
      <c r="E474" s="947"/>
      <c r="F474" s="68" t="s">
        <v>3067</v>
      </c>
      <c r="G474" s="96">
        <v>1</v>
      </c>
      <c r="H474" s="947"/>
      <c r="I474" s="37" t="s">
        <v>3068</v>
      </c>
      <c r="J474" s="221" t="s">
        <v>3069</v>
      </c>
      <c r="K474" s="1163"/>
      <c r="L474" s="1149"/>
      <c r="M474" s="1149"/>
    </row>
    <row r="475" spans="1:13" ht="11.25" x14ac:dyDescent="0.25">
      <c r="A475" s="947"/>
      <c r="B475" s="976"/>
      <c r="C475" s="967"/>
      <c r="D475" s="947"/>
      <c r="E475" s="947"/>
      <c r="F475" s="19" t="s">
        <v>171</v>
      </c>
      <c r="G475" s="96">
        <v>4</v>
      </c>
      <c r="H475" s="947"/>
      <c r="I475" s="37" t="s">
        <v>196</v>
      </c>
      <c r="J475" s="221" t="s">
        <v>3070</v>
      </c>
      <c r="K475" s="1163"/>
      <c r="L475" s="1149"/>
      <c r="M475" s="1149"/>
    </row>
    <row r="476" spans="1:13" ht="11.25" x14ac:dyDescent="0.25">
      <c r="A476" s="947"/>
      <c r="B476" s="976"/>
      <c r="C476" s="967"/>
      <c r="D476" s="947"/>
      <c r="E476" s="947"/>
      <c r="F476" s="41" t="s">
        <v>288</v>
      </c>
      <c r="G476" s="96">
        <v>16</v>
      </c>
      <c r="H476" s="947"/>
      <c r="I476" s="37" t="s">
        <v>196</v>
      </c>
      <c r="J476" s="221" t="s">
        <v>3071</v>
      </c>
      <c r="K476" s="1163"/>
      <c r="L476" s="1149"/>
      <c r="M476" s="1149"/>
    </row>
    <row r="477" spans="1:13" ht="11.25" x14ac:dyDescent="0.25">
      <c r="A477" s="947"/>
      <c r="B477" s="976"/>
      <c r="C477" s="967"/>
      <c r="D477" s="947"/>
      <c r="E477" s="947"/>
      <c r="F477" s="41" t="s">
        <v>289</v>
      </c>
      <c r="G477" s="96">
        <v>8</v>
      </c>
      <c r="H477" s="947"/>
      <c r="I477" s="37" t="s">
        <v>196</v>
      </c>
      <c r="J477" s="221">
        <v>772741</v>
      </c>
      <c r="K477" s="1163"/>
      <c r="L477" s="1149"/>
      <c r="M477" s="1149"/>
    </row>
    <row r="478" spans="1:13" ht="11.25" x14ac:dyDescent="0.25">
      <c r="A478" s="947"/>
      <c r="B478" s="976"/>
      <c r="C478" s="967"/>
      <c r="D478" s="947"/>
      <c r="E478" s="947"/>
      <c r="F478" s="41" t="s">
        <v>3073</v>
      </c>
      <c r="G478" s="96">
        <v>4</v>
      </c>
      <c r="H478" s="947"/>
      <c r="I478" s="37" t="s">
        <v>3074</v>
      </c>
      <c r="J478" s="221" t="s">
        <v>3075</v>
      </c>
      <c r="K478" s="1163"/>
      <c r="L478" s="1149"/>
      <c r="M478" s="1149"/>
    </row>
    <row r="479" spans="1:13" ht="11.25" x14ac:dyDescent="0.25">
      <c r="A479" s="947"/>
      <c r="B479" s="976"/>
      <c r="C479" s="967"/>
      <c r="D479" s="947"/>
      <c r="E479" s="947"/>
      <c r="F479" s="41" t="s">
        <v>3076</v>
      </c>
      <c r="G479" s="96">
        <v>82</v>
      </c>
      <c r="H479" s="947"/>
      <c r="I479" s="37" t="s">
        <v>196</v>
      </c>
      <c r="J479" s="221" t="s">
        <v>3077</v>
      </c>
      <c r="K479" s="1163"/>
      <c r="L479" s="1149"/>
      <c r="M479" s="1149"/>
    </row>
    <row r="480" spans="1:13" ht="11.25" x14ac:dyDescent="0.25">
      <c r="A480" s="947"/>
      <c r="B480" s="976"/>
      <c r="C480" s="967"/>
      <c r="D480" s="947"/>
      <c r="E480" s="947"/>
      <c r="F480" s="41" t="s">
        <v>3078</v>
      </c>
      <c r="G480" s="96">
        <v>503</v>
      </c>
      <c r="H480" s="947"/>
      <c r="I480" s="37" t="s">
        <v>196</v>
      </c>
      <c r="J480" s="221" t="s">
        <v>3244</v>
      </c>
      <c r="K480" s="1163"/>
      <c r="L480" s="1149"/>
      <c r="M480" s="1149"/>
    </row>
    <row r="481" spans="1:13" ht="11.25" x14ac:dyDescent="0.25">
      <c r="A481" s="947"/>
      <c r="B481" s="976"/>
      <c r="C481" s="967"/>
      <c r="D481" s="947"/>
      <c r="E481" s="947"/>
      <c r="F481" s="19" t="s">
        <v>7040</v>
      </c>
      <c r="G481" s="95">
        <v>1</v>
      </c>
      <c r="H481" s="947"/>
      <c r="I481" s="22"/>
      <c r="J481" s="222"/>
      <c r="K481" s="1163"/>
      <c r="L481" s="1149"/>
      <c r="M481" s="1149"/>
    </row>
    <row r="482" spans="1:13" ht="11.25" x14ac:dyDescent="0.25">
      <c r="A482" s="937" t="s">
        <v>5249</v>
      </c>
      <c r="B482" s="939" t="s">
        <v>170</v>
      </c>
      <c r="C482" s="966" t="s">
        <v>4210</v>
      </c>
      <c r="D482" s="937" t="s">
        <v>7045</v>
      </c>
      <c r="E482" s="937" t="s">
        <v>4210</v>
      </c>
      <c r="F482" s="135" t="s">
        <v>3086</v>
      </c>
      <c r="G482" s="96">
        <v>10</v>
      </c>
      <c r="H482" s="937" t="s">
        <v>6682</v>
      </c>
      <c r="I482" s="37" t="s">
        <v>3087</v>
      </c>
      <c r="J482" s="221" t="s">
        <v>6806</v>
      </c>
      <c r="K482" s="1160">
        <v>1</v>
      </c>
      <c r="L482" s="1151"/>
      <c r="M482" s="1151"/>
    </row>
    <row r="483" spans="1:13" ht="11.25" x14ac:dyDescent="0.25">
      <c r="A483" s="947"/>
      <c r="B483" s="976"/>
      <c r="C483" s="967"/>
      <c r="D483" s="947"/>
      <c r="E483" s="947"/>
      <c r="F483" s="41" t="s">
        <v>3105</v>
      </c>
      <c r="G483" s="96">
        <v>25</v>
      </c>
      <c r="H483" s="947"/>
      <c r="I483" s="37" t="s">
        <v>3074</v>
      </c>
      <c r="J483" s="221" t="s">
        <v>3106</v>
      </c>
      <c r="K483" s="1161"/>
      <c r="L483" s="1152"/>
      <c r="M483" s="1152"/>
    </row>
    <row r="484" spans="1:13" ht="11.25" x14ac:dyDescent="0.25">
      <c r="A484" s="938"/>
      <c r="B484" s="940"/>
      <c r="C484" s="992"/>
      <c r="D484" s="938"/>
      <c r="E484" s="938"/>
      <c r="F484" s="41" t="s">
        <v>3107</v>
      </c>
      <c r="G484" s="96">
        <v>2</v>
      </c>
      <c r="H484" s="938"/>
      <c r="I484" s="37" t="s">
        <v>3074</v>
      </c>
      <c r="J484" s="221" t="s">
        <v>3108</v>
      </c>
      <c r="K484" s="1168"/>
      <c r="L484" s="1153"/>
      <c r="M484" s="1153"/>
    </row>
    <row r="485" spans="1:13" ht="22.5" x14ac:dyDescent="0.25">
      <c r="A485" s="415" t="s">
        <v>7862</v>
      </c>
      <c r="B485" s="408" t="s">
        <v>170</v>
      </c>
      <c r="C485" s="406" t="s">
        <v>4210</v>
      </c>
      <c r="D485" s="415" t="s">
        <v>7863</v>
      </c>
      <c r="E485" s="415" t="s">
        <v>4210</v>
      </c>
      <c r="F485" s="41" t="s">
        <v>7864</v>
      </c>
      <c r="G485" s="96">
        <v>1</v>
      </c>
      <c r="H485" s="415" t="s">
        <v>6682</v>
      </c>
      <c r="I485" s="37" t="s">
        <v>7865</v>
      </c>
      <c r="J485" s="221"/>
      <c r="K485" s="416"/>
      <c r="L485" s="862"/>
      <c r="M485" s="862"/>
    </row>
    <row r="486" spans="1:13" ht="11.25" x14ac:dyDescent="0.25">
      <c r="A486" s="937" t="s">
        <v>7611</v>
      </c>
      <c r="B486" s="939" t="s">
        <v>6796</v>
      </c>
      <c r="C486" s="966" t="s">
        <v>4210</v>
      </c>
      <c r="D486" s="937" t="s">
        <v>7168</v>
      </c>
      <c r="E486" s="937" t="s">
        <v>4210</v>
      </c>
      <c r="F486" s="41" t="s">
        <v>3247</v>
      </c>
      <c r="G486" s="96">
        <v>7</v>
      </c>
      <c r="H486" s="937" t="s">
        <v>6682</v>
      </c>
      <c r="I486" s="37" t="s">
        <v>3248</v>
      </c>
      <c r="J486" s="221" t="s">
        <v>3249</v>
      </c>
      <c r="K486" s="1160">
        <v>1</v>
      </c>
      <c r="L486" s="1151"/>
      <c r="M486" s="1151"/>
    </row>
    <row r="487" spans="1:13" ht="11.25" x14ac:dyDescent="0.25">
      <c r="A487" s="947"/>
      <c r="B487" s="976"/>
      <c r="C487" s="967"/>
      <c r="D487" s="947"/>
      <c r="E487" s="947"/>
      <c r="F487" s="41" t="s">
        <v>3247</v>
      </c>
      <c r="G487" s="96">
        <v>12</v>
      </c>
      <c r="H487" s="947"/>
      <c r="I487" s="37" t="s">
        <v>3248</v>
      </c>
      <c r="J487" s="221" t="s">
        <v>3250</v>
      </c>
      <c r="K487" s="1161"/>
      <c r="L487" s="1152"/>
      <c r="M487" s="1152"/>
    </row>
    <row r="488" spans="1:13" ht="11.25" x14ac:dyDescent="0.25">
      <c r="A488" s="947"/>
      <c r="B488" s="976"/>
      <c r="C488" s="967"/>
      <c r="D488" s="947"/>
      <c r="E488" s="947"/>
      <c r="F488" s="41" t="s">
        <v>3251</v>
      </c>
      <c r="G488" s="96">
        <v>19</v>
      </c>
      <c r="H488" s="947"/>
      <c r="I488" s="37" t="s">
        <v>3252</v>
      </c>
      <c r="J488" s="221" t="s">
        <v>3253</v>
      </c>
      <c r="K488" s="1161"/>
      <c r="L488" s="1152"/>
      <c r="M488" s="1152"/>
    </row>
    <row r="489" spans="1:13" ht="11.25" x14ac:dyDescent="0.25">
      <c r="A489" s="947"/>
      <c r="B489" s="976"/>
      <c r="C489" s="967"/>
      <c r="D489" s="947"/>
      <c r="E489" s="947"/>
      <c r="F489" s="41" t="s">
        <v>3254</v>
      </c>
      <c r="G489" s="96">
        <v>17</v>
      </c>
      <c r="H489" s="947"/>
      <c r="I489" s="37" t="s">
        <v>3248</v>
      </c>
      <c r="J489" s="221"/>
      <c r="K489" s="1161"/>
      <c r="L489" s="1152"/>
      <c r="M489" s="1152"/>
    </row>
    <row r="490" spans="1:13" ht="11.25" x14ac:dyDescent="0.25">
      <c r="A490" s="947"/>
      <c r="B490" s="976"/>
      <c r="C490" s="967"/>
      <c r="D490" s="947"/>
      <c r="E490" s="947"/>
      <c r="F490" s="41" t="s">
        <v>3254</v>
      </c>
      <c r="G490" s="96">
        <v>2</v>
      </c>
      <c r="H490" s="947"/>
      <c r="I490" s="37" t="s">
        <v>3137</v>
      </c>
      <c r="J490" s="221" t="s">
        <v>3153</v>
      </c>
      <c r="K490" s="1161"/>
      <c r="L490" s="1152"/>
      <c r="M490" s="1152"/>
    </row>
    <row r="491" spans="1:13" ht="11.25" x14ac:dyDescent="0.25">
      <c r="A491" s="947"/>
      <c r="B491" s="976"/>
      <c r="C491" s="967"/>
      <c r="D491" s="947"/>
      <c r="E491" s="947"/>
      <c r="F491" s="229" t="s">
        <v>195</v>
      </c>
      <c r="G491" s="324">
        <v>41</v>
      </c>
      <c r="H491" s="947"/>
      <c r="I491" s="230" t="s">
        <v>196</v>
      </c>
      <c r="J491" s="231" t="s">
        <v>197</v>
      </c>
      <c r="K491" s="1161"/>
      <c r="L491" s="1152"/>
      <c r="M491" s="1152"/>
    </row>
    <row r="492" spans="1:13" ht="11.25" x14ac:dyDescent="0.25">
      <c r="A492" s="947"/>
      <c r="B492" s="976"/>
      <c r="C492" s="967"/>
      <c r="D492" s="947"/>
      <c r="E492" s="947"/>
      <c r="F492" s="41" t="s">
        <v>3255</v>
      </c>
      <c r="G492" s="96">
        <v>51</v>
      </c>
      <c r="H492" s="947"/>
      <c r="I492" s="37" t="s">
        <v>210</v>
      </c>
      <c r="J492" s="221" t="s">
        <v>3256</v>
      </c>
      <c r="K492" s="1161"/>
      <c r="L492" s="1152"/>
      <c r="M492" s="1152"/>
    </row>
    <row r="493" spans="1:13" ht="11.25" x14ac:dyDescent="0.25">
      <c r="A493" s="947"/>
      <c r="B493" s="976"/>
      <c r="C493" s="967"/>
      <c r="D493" s="947"/>
      <c r="E493" s="947"/>
      <c r="F493" s="41" t="s">
        <v>3257</v>
      </c>
      <c r="G493" s="96">
        <v>1</v>
      </c>
      <c r="H493" s="947"/>
      <c r="I493" s="37" t="s">
        <v>3258</v>
      </c>
      <c r="J493" s="221" t="s">
        <v>6807</v>
      </c>
      <c r="K493" s="1161"/>
      <c r="L493" s="1152"/>
      <c r="M493" s="1152"/>
    </row>
    <row r="494" spans="1:13" s="8" customFormat="1" ht="11.25" x14ac:dyDescent="0.25">
      <c r="A494" s="937" t="s">
        <v>5250</v>
      </c>
      <c r="B494" s="939" t="s">
        <v>6793</v>
      </c>
      <c r="C494" s="966" t="s">
        <v>4210</v>
      </c>
      <c r="D494" s="937" t="s">
        <v>6792</v>
      </c>
      <c r="E494" s="937" t="s">
        <v>4210</v>
      </c>
      <c r="F494" s="19" t="s">
        <v>214</v>
      </c>
      <c r="G494" s="95">
        <v>13</v>
      </c>
      <c r="H494" s="937" t="s">
        <v>6682</v>
      </c>
      <c r="I494" s="22" t="s">
        <v>210</v>
      </c>
      <c r="J494" s="222" t="s">
        <v>215</v>
      </c>
      <c r="K494" s="1162">
        <v>1</v>
      </c>
      <c r="L494" s="1148"/>
      <c r="M494" s="1148"/>
    </row>
    <row r="495" spans="1:13" s="8" customFormat="1" ht="11.25" x14ac:dyDescent="0.25">
      <c r="A495" s="947"/>
      <c r="B495" s="976"/>
      <c r="C495" s="967"/>
      <c r="D495" s="947"/>
      <c r="E495" s="947"/>
      <c r="F495" s="19" t="s">
        <v>216</v>
      </c>
      <c r="G495" s="95">
        <v>13</v>
      </c>
      <c r="H495" s="947"/>
      <c r="I495" s="22" t="s">
        <v>210</v>
      </c>
      <c r="J495" s="222" t="s">
        <v>215</v>
      </c>
      <c r="K495" s="1163"/>
      <c r="L495" s="1149"/>
      <c r="M495" s="1149"/>
    </row>
    <row r="496" spans="1:13" s="8" customFormat="1" ht="11.25" x14ac:dyDescent="0.25">
      <c r="A496" s="947"/>
      <c r="B496" s="976"/>
      <c r="C496" s="967"/>
      <c r="D496" s="947"/>
      <c r="E496" s="947"/>
      <c r="F496" s="19" t="s">
        <v>217</v>
      </c>
      <c r="G496" s="95">
        <v>15</v>
      </c>
      <c r="H496" s="947"/>
      <c r="I496" s="22"/>
      <c r="J496" s="222"/>
      <c r="K496" s="1163"/>
      <c r="L496" s="1149"/>
      <c r="M496" s="1149"/>
    </row>
    <row r="497" spans="1:13" s="8" customFormat="1" ht="11.25" x14ac:dyDescent="0.25">
      <c r="A497" s="947"/>
      <c r="B497" s="976"/>
      <c r="C497" s="967"/>
      <c r="D497" s="947"/>
      <c r="E497" s="947"/>
      <c r="F497" s="19" t="s">
        <v>7046</v>
      </c>
      <c r="G497" s="95">
        <v>3</v>
      </c>
      <c r="H497" s="947"/>
      <c r="I497" s="22"/>
      <c r="J497" s="222"/>
      <c r="K497" s="1163"/>
      <c r="L497" s="1149"/>
      <c r="M497" s="1149"/>
    </row>
    <row r="498" spans="1:13" s="8" customFormat="1" ht="11.25" x14ac:dyDescent="0.25">
      <c r="A498" s="947"/>
      <c r="B498" s="976"/>
      <c r="C498" s="967"/>
      <c r="D498" s="947"/>
      <c r="E498" s="947"/>
      <c r="F498" s="19" t="s">
        <v>219</v>
      </c>
      <c r="G498" s="95">
        <v>50</v>
      </c>
      <c r="H498" s="947"/>
      <c r="I498" s="22"/>
      <c r="J498" s="222"/>
      <c r="K498" s="1163"/>
      <c r="L498" s="1149"/>
      <c r="M498" s="1149"/>
    </row>
    <row r="499" spans="1:13" s="8" customFormat="1" ht="11.25" x14ac:dyDescent="0.25">
      <c r="A499" s="947"/>
      <c r="B499" s="976"/>
      <c r="C499" s="967"/>
      <c r="D499" s="947"/>
      <c r="E499" s="947"/>
      <c r="F499" s="19" t="s">
        <v>220</v>
      </c>
      <c r="G499" s="95">
        <v>35</v>
      </c>
      <c r="H499" s="947"/>
      <c r="I499" s="22"/>
      <c r="J499" s="222"/>
      <c r="K499" s="1163"/>
      <c r="L499" s="1149"/>
      <c r="M499" s="1149"/>
    </row>
    <row r="500" spans="1:13" s="8" customFormat="1" ht="11.25" x14ac:dyDescent="0.25">
      <c r="A500" s="947"/>
      <c r="B500" s="976"/>
      <c r="C500" s="967"/>
      <c r="D500" s="947"/>
      <c r="E500" s="947"/>
      <c r="F500" s="19" t="s">
        <v>221</v>
      </c>
      <c r="G500" s="95">
        <v>1</v>
      </c>
      <c r="H500" s="947"/>
      <c r="I500" s="22" t="s">
        <v>210</v>
      </c>
      <c r="J500" s="222" t="s">
        <v>222</v>
      </c>
      <c r="K500" s="1163"/>
      <c r="L500" s="1149"/>
      <c r="M500" s="1149"/>
    </row>
    <row r="501" spans="1:13" s="8" customFormat="1" ht="11.25" x14ac:dyDescent="0.25">
      <c r="A501" s="947"/>
      <c r="B501" s="976"/>
      <c r="C501" s="967"/>
      <c r="D501" s="947"/>
      <c r="E501" s="947"/>
      <c r="F501" s="135" t="s">
        <v>223</v>
      </c>
      <c r="G501" s="96">
        <v>1</v>
      </c>
      <c r="H501" s="947"/>
      <c r="I501" s="37" t="s">
        <v>210</v>
      </c>
      <c r="J501" s="221"/>
      <c r="K501" s="1163"/>
      <c r="L501" s="1149"/>
      <c r="M501" s="1149"/>
    </row>
    <row r="502" spans="1:13" s="8" customFormat="1" ht="11.25" x14ac:dyDescent="0.25">
      <c r="A502" s="947"/>
      <c r="B502" s="976"/>
      <c r="C502" s="967"/>
      <c r="D502" s="947"/>
      <c r="E502" s="947"/>
      <c r="F502" s="135" t="s">
        <v>3161</v>
      </c>
      <c r="G502" s="96">
        <v>10</v>
      </c>
      <c r="H502" s="947"/>
      <c r="I502" s="37" t="s">
        <v>3162</v>
      </c>
      <c r="J502" s="221" t="s">
        <v>3163</v>
      </c>
      <c r="K502" s="1163"/>
      <c r="L502" s="1149"/>
      <c r="M502" s="1149"/>
    </row>
    <row r="503" spans="1:13" s="8" customFormat="1" ht="11.25" x14ac:dyDescent="0.25">
      <c r="A503" s="947"/>
      <c r="B503" s="976"/>
      <c r="C503" s="967"/>
      <c r="D503" s="947"/>
      <c r="E503" s="947"/>
      <c r="F503" s="41" t="s">
        <v>3164</v>
      </c>
      <c r="G503" s="96">
        <v>10</v>
      </c>
      <c r="H503" s="947"/>
      <c r="I503" s="37" t="s">
        <v>290</v>
      </c>
      <c r="J503" s="221" t="s">
        <v>3165</v>
      </c>
      <c r="K503" s="1163"/>
      <c r="L503" s="1149"/>
      <c r="M503" s="1149"/>
    </row>
    <row r="504" spans="1:13" s="8" customFormat="1" ht="11.25" x14ac:dyDescent="0.25">
      <c r="A504" s="947"/>
      <c r="B504" s="976"/>
      <c r="C504" s="967"/>
      <c r="D504" s="947"/>
      <c r="E504" s="947"/>
      <c r="F504" s="41" t="s">
        <v>3166</v>
      </c>
      <c r="G504" s="96">
        <v>20</v>
      </c>
      <c r="H504" s="947"/>
      <c r="I504" s="37" t="s">
        <v>3074</v>
      </c>
      <c r="J504" s="221" t="s">
        <v>3167</v>
      </c>
      <c r="K504" s="1163"/>
      <c r="L504" s="1149"/>
      <c r="M504" s="1149"/>
    </row>
    <row r="505" spans="1:13" s="8" customFormat="1" ht="22.5" x14ac:dyDescent="0.25">
      <c r="A505" s="317" t="s">
        <v>5251</v>
      </c>
      <c r="B505" s="318" t="s">
        <v>6415</v>
      </c>
      <c r="C505" s="335" t="s">
        <v>4210</v>
      </c>
      <c r="D505" s="317" t="s">
        <v>7056</v>
      </c>
      <c r="E505" s="315" t="s">
        <v>7057</v>
      </c>
      <c r="F505" s="232" t="s">
        <v>7058</v>
      </c>
      <c r="G505" s="35">
        <v>60</v>
      </c>
      <c r="H505" s="35" t="s">
        <v>6682</v>
      </c>
      <c r="I505" s="36" t="s">
        <v>6399</v>
      </c>
      <c r="J505" s="233" t="s">
        <v>7059</v>
      </c>
      <c r="K505" s="325">
        <v>2</v>
      </c>
      <c r="L505" s="863"/>
      <c r="M505" s="863"/>
    </row>
    <row r="506" spans="1:13" s="8" customFormat="1" ht="11.25" x14ac:dyDescent="0.25">
      <c r="A506" s="1177" t="s">
        <v>5252</v>
      </c>
      <c r="B506" s="970" t="s">
        <v>6800</v>
      </c>
      <c r="C506" s="1196" t="s">
        <v>4210</v>
      </c>
      <c r="D506" s="937" t="s">
        <v>6799</v>
      </c>
      <c r="E506" s="949" t="s">
        <v>6815</v>
      </c>
      <c r="F506" s="41" t="s">
        <v>3400</v>
      </c>
      <c r="G506" s="96">
        <v>7</v>
      </c>
      <c r="H506" s="1177" t="s">
        <v>6682</v>
      </c>
      <c r="I506" s="37" t="s">
        <v>6399</v>
      </c>
      <c r="J506" s="221" t="s">
        <v>7047</v>
      </c>
      <c r="K506" s="1156">
        <v>2</v>
      </c>
      <c r="L506" s="1148"/>
      <c r="M506" s="1148"/>
    </row>
    <row r="507" spans="1:13" s="8" customFormat="1" ht="11.25" x14ac:dyDescent="0.25">
      <c r="A507" s="1178"/>
      <c r="B507" s="972"/>
      <c r="C507" s="1197"/>
      <c r="D507" s="947"/>
      <c r="E507" s="960"/>
      <c r="F507" s="41" t="s">
        <v>7048</v>
      </c>
      <c r="G507" s="96">
        <v>2</v>
      </c>
      <c r="H507" s="1178"/>
      <c r="I507" s="37" t="s">
        <v>6399</v>
      </c>
      <c r="J507" s="221" t="s">
        <v>7049</v>
      </c>
      <c r="K507" s="1157"/>
      <c r="L507" s="1149"/>
      <c r="M507" s="1149"/>
    </row>
    <row r="508" spans="1:13" s="8" customFormat="1" ht="11.25" x14ac:dyDescent="0.25">
      <c r="A508" s="1178"/>
      <c r="B508" s="972"/>
      <c r="C508" s="1197"/>
      <c r="D508" s="947"/>
      <c r="E508" s="960"/>
      <c r="F508" s="41" t="s">
        <v>7050</v>
      </c>
      <c r="G508" s="96">
        <v>2</v>
      </c>
      <c r="H508" s="1178"/>
      <c r="I508" s="37" t="s">
        <v>6399</v>
      </c>
      <c r="J508" s="221" t="s">
        <v>7051</v>
      </c>
      <c r="K508" s="1157"/>
      <c r="L508" s="1149"/>
      <c r="M508" s="1149"/>
    </row>
    <row r="509" spans="1:13" s="8" customFormat="1" ht="11.25" x14ac:dyDescent="0.25">
      <c r="A509" s="1178"/>
      <c r="B509" s="972"/>
      <c r="C509" s="1197"/>
      <c r="D509" s="947"/>
      <c r="E509" s="960"/>
      <c r="F509" s="41" t="s">
        <v>7052</v>
      </c>
      <c r="G509" s="96">
        <v>1</v>
      </c>
      <c r="H509" s="1178"/>
      <c r="I509" s="37" t="s">
        <v>6399</v>
      </c>
      <c r="J509" s="221" t="s">
        <v>7053</v>
      </c>
      <c r="K509" s="1157"/>
      <c r="L509" s="1149"/>
      <c r="M509" s="1149"/>
    </row>
    <row r="510" spans="1:13" s="8" customFormat="1" ht="11.25" x14ac:dyDescent="0.25">
      <c r="A510" s="1178"/>
      <c r="B510" s="972"/>
      <c r="C510" s="1197"/>
      <c r="D510" s="947"/>
      <c r="E510" s="1175"/>
      <c r="F510" s="41" t="s">
        <v>7054</v>
      </c>
      <c r="G510" s="96">
        <v>5</v>
      </c>
      <c r="H510" s="1178"/>
      <c r="I510" s="37" t="s">
        <v>6399</v>
      </c>
      <c r="J510" s="221" t="s">
        <v>7055</v>
      </c>
      <c r="K510" s="1176"/>
      <c r="L510" s="1149"/>
      <c r="M510" s="1149"/>
    </row>
    <row r="511" spans="1:13" s="8" customFormat="1" ht="22.5" x14ac:dyDescent="0.25">
      <c r="A511" s="317" t="s">
        <v>7612</v>
      </c>
      <c r="B511" s="318" t="s">
        <v>6798</v>
      </c>
      <c r="C511" s="335" t="s">
        <v>4210</v>
      </c>
      <c r="D511" s="317" t="s">
        <v>6801</v>
      </c>
      <c r="E511" s="315" t="s">
        <v>7062</v>
      </c>
      <c r="F511" s="232" t="s">
        <v>7063</v>
      </c>
      <c r="G511" s="35">
        <v>1</v>
      </c>
      <c r="H511" s="35" t="s">
        <v>6682</v>
      </c>
      <c r="I511" s="36"/>
      <c r="J511" s="233"/>
      <c r="K511" s="325"/>
      <c r="L511" s="863"/>
      <c r="M511" s="863"/>
    </row>
    <row r="512" spans="1:13" s="5" customFormat="1" ht="11.25" x14ac:dyDescent="0.25">
      <c r="A512" s="949" t="s">
        <v>7613</v>
      </c>
      <c r="B512" s="970" t="s">
        <v>6686</v>
      </c>
      <c r="C512" s="1179" t="s">
        <v>4210</v>
      </c>
      <c r="D512" s="949" t="s">
        <v>7035</v>
      </c>
      <c r="E512" s="949" t="s">
        <v>4210</v>
      </c>
      <c r="F512" s="135" t="s">
        <v>3132</v>
      </c>
      <c r="G512" s="137">
        <v>3</v>
      </c>
      <c r="H512" s="1165" t="s">
        <v>6684</v>
      </c>
      <c r="I512" s="37" t="s">
        <v>3133</v>
      </c>
      <c r="J512" s="221" t="s">
        <v>3158</v>
      </c>
      <c r="K512" s="1162">
        <v>1</v>
      </c>
      <c r="L512" s="1169"/>
      <c r="M512" s="1169"/>
    </row>
    <row r="513" spans="1:13" s="5" customFormat="1" ht="11.25" x14ac:dyDescent="0.25">
      <c r="A513" s="960"/>
      <c r="B513" s="972"/>
      <c r="C513" s="1180"/>
      <c r="D513" s="960"/>
      <c r="E513" s="960"/>
      <c r="F513" s="135" t="s">
        <v>3132</v>
      </c>
      <c r="G513" s="137">
        <v>3</v>
      </c>
      <c r="H513" s="1166"/>
      <c r="I513" s="37" t="s">
        <v>3133</v>
      </c>
      <c r="J513" s="221" t="s">
        <v>3259</v>
      </c>
      <c r="K513" s="1172"/>
      <c r="L513" s="1170"/>
      <c r="M513" s="1170"/>
    </row>
    <row r="514" spans="1:13" s="5" customFormat="1" ht="11.25" x14ac:dyDescent="0.25">
      <c r="A514" s="949" t="s">
        <v>7614</v>
      </c>
      <c r="B514" s="970" t="s">
        <v>6685</v>
      </c>
      <c r="C514" s="1179" t="s">
        <v>4210</v>
      </c>
      <c r="D514" s="949" t="s">
        <v>6791</v>
      </c>
      <c r="E514" s="949" t="s">
        <v>7036</v>
      </c>
      <c r="F514" s="19" t="s">
        <v>5230</v>
      </c>
      <c r="G514" s="95">
        <v>2</v>
      </c>
      <c r="H514" s="1165" t="s">
        <v>6682</v>
      </c>
      <c r="I514" s="22" t="s">
        <v>206</v>
      </c>
      <c r="J514" s="222" t="s">
        <v>207</v>
      </c>
      <c r="K514" s="323">
        <v>1</v>
      </c>
      <c r="L514" s="1169"/>
      <c r="M514" s="1169"/>
    </row>
    <row r="515" spans="1:13" s="5" customFormat="1" ht="11.25" x14ac:dyDescent="0.25">
      <c r="A515" s="960"/>
      <c r="B515" s="972"/>
      <c r="C515" s="1180"/>
      <c r="D515" s="960"/>
      <c r="E515" s="960"/>
      <c r="F515" s="135" t="s">
        <v>3154</v>
      </c>
      <c r="G515" s="137">
        <v>4</v>
      </c>
      <c r="H515" s="1166"/>
      <c r="I515" s="37" t="s">
        <v>3074</v>
      </c>
      <c r="J515" s="221" t="s">
        <v>3155</v>
      </c>
      <c r="K515" s="1182">
        <v>1</v>
      </c>
      <c r="L515" s="1170"/>
      <c r="M515" s="1170"/>
    </row>
    <row r="516" spans="1:13" s="5" customFormat="1" ht="11.25" x14ac:dyDescent="0.25">
      <c r="A516" s="960"/>
      <c r="B516" s="972"/>
      <c r="C516" s="1180"/>
      <c r="D516" s="960"/>
      <c r="E516" s="960"/>
      <c r="F516" s="135" t="s">
        <v>3260</v>
      </c>
      <c r="G516" s="137">
        <v>4</v>
      </c>
      <c r="H516" s="1166"/>
      <c r="I516" s="37" t="s">
        <v>3231</v>
      </c>
      <c r="J516" s="221" t="s">
        <v>3232</v>
      </c>
      <c r="K516" s="1182"/>
      <c r="L516" s="1170"/>
      <c r="M516" s="1170"/>
    </row>
    <row r="517" spans="1:13" s="3" customFormat="1" ht="11.25" x14ac:dyDescent="0.25">
      <c r="A517" s="950"/>
      <c r="B517" s="971"/>
      <c r="C517" s="1198"/>
      <c r="D517" s="950"/>
      <c r="E517" s="950"/>
      <c r="F517" s="135" t="s">
        <v>3156</v>
      </c>
      <c r="G517" s="137">
        <v>2</v>
      </c>
      <c r="H517" s="1167"/>
      <c r="I517" s="37" t="s">
        <v>3231</v>
      </c>
      <c r="J517" s="221" t="s">
        <v>3233</v>
      </c>
      <c r="K517" s="1182"/>
      <c r="L517" s="1171"/>
      <c r="M517" s="1171"/>
    </row>
    <row r="518" spans="1:13" ht="11.25" x14ac:dyDescent="0.25">
      <c r="A518" s="937" t="s">
        <v>5253</v>
      </c>
      <c r="B518" s="939" t="s">
        <v>7038</v>
      </c>
      <c r="C518" s="962" t="s">
        <v>4214</v>
      </c>
      <c r="D518" s="937" t="s">
        <v>6794</v>
      </c>
      <c r="E518" s="937" t="s">
        <v>4214</v>
      </c>
      <c r="F518" s="19" t="s">
        <v>3035</v>
      </c>
      <c r="G518" s="95">
        <v>2565</v>
      </c>
      <c r="H518" s="937" t="s">
        <v>6682</v>
      </c>
      <c r="I518" s="22" t="s">
        <v>3036</v>
      </c>
      <c r="J518" s="222" t="s">
        <v>3037</v>
      </c>
      <c r="K518" s="1162">
        <v>2</v>
      </c>
      <c r="L518" s="1148"/>
      <c r="M518" s="1148"/>
    </row>
    <row r="519" spans="1:13" ht="11.25" x14ac:dyDescent="0.25">
      <c r="A519" s="947"/>
      <c r="B519" s="976"/>
      <c r="C519" s="963"/>
      <c r="D519" s="947"/>
      <c r="E519" s="947"/>
      <c r="F519" s="19" t="s">
        <v>3038</v>
      </c>
      <c r="G519" s="95">
        <v>25</v>
      </c>
      <c r="H519" s="947"/>
      <c r="I519" s="22" t="s">
        <v>3036</v>
      </c>
      <c r="J519" s="222" t="s">
        <v>3037</v>
      </c>
      <c r="K519" s="1163"/>
      <c r="L519" s="1149"/>
      <c r="M519" s="1149"/>
    </row>
    <row r="520" spans="1:13" ht="11.25" x14ac:dyDescent="0.25">
      <c r="A520" s="947"/>
      <c r="B520" s="976"/>
      <c r="C520" s="963"/>
      <c r="D520" s="947"/>
      <c r="E520" s="947"/>
      <c r="F520" s="19" t="s">
        <v>3243</v>
      </c>
      <c r="G520" s="95">
        <v>27</v>
      </c>
      <c r="H520" s="947"/>
      <c r="I520" s="22" t="s">
        <v>3036</v>
      </c>
      <c r="J520" s="222" t="s">
        <v>3037</v>
      </c>
      <c r="K520" s="1163"/>
      <c r="L520" s="1149"/>
      <c r="M520" s="1149"/>
    </row>
    <row r="521" spans="1:13" ht="11.25" x14ac:dyDescent="0.25">
      <c r="A521" s="947"/>
      <c r="B521" s="976"/>
      <c r="C521" s="963"/>
      <c r="D521" s="947"/>
      <c r="E521" s="947"/>
      <c r="F521" s="19" t="s">
        <v>3040</v>
      </c>
      <c r="G521" s="95">
        <v>27</v>
      </c>
      <c r="H521" s="947"/>
      <c r="I521" s="22"/>
      <c r="J521" s="222"/>
      <c r="K521" s="1163"/>
      <c r="L521" s="1149"/>
      <c r="M521" s="1149"/>
    </row>
    <row r="522" spans="1:13" ht="11.25" x14ac:dyDescent="0.25">
      <c r="A522" s="947"/>
      <c r="B522" s="976"/>
      <c r="C522" s="963"/>
      <c r="D522" s="947"/>
      <c r="E522" s="947"/>
      <c r="F522" s="19" t="s">
        <v>3041</v>
      </c>
      <c r="G522" s="95">
        <v>108</v>
      </c>
      <c r="H522" s="947"/>
      <c r="I522" s="22"/>
      <c r="J522" s="222"/>
      <c r="K522" s="1163"/>
      <c r="L522" s="1149"/>
      <c r="M522" s="1149"/>
    </row>
    <row r="523" spans="1:13" ht="11.25" x14ac:dyDescent="0.25">
      <c r="A523" s="947"/>
      <c r="B523" s="976"/>
      <c r="C523" s="963"/>
      <c r="D523" s="947"/>
      <c r="E523" s="947"/>
      <c r="F523" s="19" t="s">
        <v>3042</v>
      </c>
      <c r="G523" s="95">
        <v>2</v>
      </c>
      <c r="H523" s="947"/>
      <c r="I523" s="22"/>
      <c r="J523" s="222"/>
      <c r="K523" s="1163"/>
      <c r="L523" s="1149"/>
      <c r="M523" s="1149"/>
    </row>
    <row r="524" spans="1:13" ht="11.25" x14ac:dyDescent="0.25">
      <c r="A524" s="938"/>
      <c r="B524" s="940"/>
      <c r="C524" s="1060"/>
      <c r="D524" s="938"/>
      <c r="E524" s="938"/>
      <c r="F524" s="19" t="s">
        <v>3043</v>
      </c>
      <c r="G524" s="95">
        <v>27</v>
      </c>
      <c r="H524" s="938"/>
      <c r="I524" s="22"/>
      <c r="J524" s="222"/>
      <c r="K524" s="1172"/>
      <c r="L524" s="1150"/>
      <c r="M524" s="1150"/>
    </row>
    <row r="525" spans="1:13" ht="11.25" x14ac:dyDescent="0.25">
      <c r="A525" s="937" t="s">
        <v>5254</v>
      </c>
      <c r="B525" s="939" t="s">
        <v>170</v>
      </c>
      <c r="C525" s="962" t="s">
        <v>4214</v>
      </c>
      <c r="D525" s="937" t="s">
        <v>7162</v>
      </c>
      <c r="E525" s="937" t="s">
        <v>7041</v>
      </c>
      <c r="F525" s="41" t="s">
        <v>3101</v>
      </c>
      <c r="G525" s="96">
        <v>115</v>
      </c>
      <c r="H525" s="937" t="s">
        <v>6682</v>
      </c>
      <c r="I525" s="37" t="s">
        <v>196</v>
      </c>
      <c r="J525" s="221" t="s">
        <v>3102</v>
      </c>
      <c r="K525" s="1162">
        <v>2</v>
      </c>
      <c r="L525" s="1148"/>
      <c r="M525" s="1148"/>
    </row>
    <row r="526" spans="1:13" ht="11.25" x14ac:dyDescent="0.25">
      <c r="A526" s="947"/>
      <c r="B526" s="976"/>
      <c r="C526" s="963"/>
      <c r="D526" s="947"/>
      <c r="E526" s="947"/>
      <c r="F526" s="19" t="s">
        <v>173</v>
      </c>
      <c r="G526" s="95">
        <v>69</v>
      </c>
      <c r="H526" s="947"/>
      <c r="I526" s="22"/>
      <c r="J526" s="222"/>
      <c r="K526" s="1163"/>
      <c r="L526" s="1149"/>
      <c r="M526" s="1149"/>
    </row>
    <row r="527" spans="1:13" ht="11.25" x14ac:dyDescent="0.25">
      <c r="A527" s="947"/>
      <c r="B527" s="976"/>
      <c r="C527" s="963"/>
      <c r="D527" s="947"/>
      <c r="E527" s="947"/>
      <c r="F527" s="19" t="s">
        <v>174</v>
      </c>
      <c r="G527" s="95">
        <v>69</v>
      </c>
      <c r="H527" s="947"/>
      <c r="I527" s="22"/>
      <c r="J527" s="222"/>
      <c r="K527" s="1163"/>
      <c r="L527" s="1149"/>
      <c r="M527" s="1149"/>
    </row>
    <row r="528" spans="1:13" ht="11.25" x14ac:dyDescent="0.25">
      <c r="A528" s="947"/>
      <c r="B528" s="976"/>
      <c r="C528" s="963"/>
      <c r="D528" s="947"/>
      <c r="E528" s="947"/>
      <c r="F528" s="19" t="s">
        <v>3058</v>
      </c>
      <c r="G528" s="95">
        <v>885</v>
      </c>
      <c r="H528" s="947"/>
      <c r="I528" s="22" t="s">
        <v>188</v>
      </c>
      <c r="J528" s="222" t="s">
        <v>190</v>
      </c>
      <c r="K528" s="1163"/>
      <c r="L528" s="1149"/>
      <c r="M528" s="1149"/>
    </row>
    <row r="529" spans="1:13" ht="11.25" x14ac:dyDescent="0.25">
      <c r="A529" s="947"/>
      <c r="B529" s="976"/>
      <c r="C529" s="963"/>
      <c r="D529" s="947"/>
      <c r="E529" s="947"/>
      <c r="F529" s="19" t="s">
        <v>3059</v>
      </c>
      <c r="G529" s="95">
        <v>21</v>
      </c>
      <c r="H529" s="947"/>
      <c r="I529" s="22" t="s">
        <v>188</v>
      </c>
      <c r="J529" s="222" t="s">
        <v>190</v>
      </c>
      <c r="K529" s="1163"/>
      <c r="L529" s="1149"/>
      <c r="M529" s="1149"/>
    </row>
    <row r="530" spans="1:13" ht="11.25" x14ac:dyDescent="0.25">
      <c r="A530" s="947"/>
      <c r="B530" s="976"/>
      <c r="C530" s="963"/>
      <c r="D530" s="947"/>
      <c r="E530" s="947"/>
      <c r="F530" s="19" t="s">
        <v>175</v>
      </c>
      <c r="G530" s="95">
        <v>1</v>
      </c>
      <c r="H530" s="947"/>
      <c r="I530" s="22" t="s">
        <v>188</v>
      </c>
      <c r="J530" s="222" t="s">
        <v>191</v>
      </c>
      <c r="K530" s="1163"/>
      <c r="L530" s="1149"/>
      <c r="M530" s="1149"/>
    </row>
    <row r="531" spans="1:13" ht="11.25" x14ac:dyDescent="0.25">
      <c r="A531" s="947"/>
      <c r="B531" s="976"/>
      <c r="C531" s="963"/>
      <c r="D531" s="947"/>
      <c r="E531" s="947"/>
      <c r="F531" s="19" t="s">
        <v>176</v>
      </c>
      <c r="G531" s="95">
        <v>10</v>
      </c>
      <c r="H531" s="947"/>
      <c r="I531" s="22" t="s">
        <v>188</v>
      </c>
      <c r="J531" s="222" t="s">
        <v>190</v>
      </c>
      <c r="K531" s="1163"/>
      <c r="L531" s="1149"/>
      <c r="M531" s="1149"/>
    </row>
    <row r="532" spans="1:13" ht="11.25" x14ac:dyDescent="0.25">
      <c r="A532" s="947"/>
      <c r="B532" s="976"/>
      <c r="C532" s="963"/>
      <c r="D532" s="947"/>
      <c r="E532" s="947"/>
      <c r="F532" s="19" t="s">
        <v>177</v>
      </c>
      <c r="G532" s="95">
        <v>92</v>
      </c>
      <c r="H532" s="947"/>
      <c r="I532" s="22" t="s">
        <v>188</v>
      </c>
      <c r="J532" s="222" t="s">
        <v>192</v>
      </c>
      <c r="K532" s="1163"/>
      <c r="L532" s="1149"/>
      <c r="M532" s="1149"/>
    </row>
    <row r="533" spans="1:13" ht="11.25" x14ac:dyDescent="0.25">
      <c r="A533" s="947"/>
      <c r="B533" s="976"/>
      <c r="C533" s="963"/>
      <c r="D533" s="947"/>
      <c r="E533" s="947"/>
      <c r="F533" s="19" t="s">
        <v>3060</v>
      </c>
      <c r="G533" s="95">
        <v>98</v>
      </c>
      <c r="H533" s="947"/>
      <c r="I533" s="22" t="s">
        <v>188</v>
      </c>
      <c r="J533" s="222">
        <v>766235</v>
      </c>
      <c r="K533" s="1163"/>
      <c r="L533" s="1149"/>
      <c r="M533" s="1149"/>
    </row>
    <row r="534" spans="1:13" ht="11.25" x14ac:dyDescent="0.25">
      <c r="A534" s="947"/>
      <c r="B534" s="976"/>
      <c r="C534" s="963"/>
      <c r="D534" s="947"/>
      <c r="E534" s="947"/>
      <c r="F534" s="19" t="s">
        <v>179</v>
      </c>
      <c r="G534" s="95">
        <v>2</v>
      </c>
      <c r="H534" s="947"/>
      <c r="I534" s="22" t="s">
        <v>188</v>
      </c>
      <c r="J534" s="222">
        <v>766320</v>
      </c>
      <c r="K534" s="1163"/>
      <c r="L534" s="1149"/>
      <c r="M534" s="1149"/>
    </row>
    <row r="535" spans="1:13" ht="11.25" x14ac:dyDescent="0.25">
      <c r="A535" s="947"/>
      <c r="B535" s="976"/>
      <c r="C535" s="963"/>
      <c r="D535" s="947"/>
      <c r="E535" s="947"/>
      <c r="F535" s="19" t="s">
        <v>180</v>
      </c>
      <c r="G535" s="95">
        <v>110</v>
      </c>
      <c r="H535" s="947"/>
      <c r="I535" s="22" t="s">
        <v>188</v>
      </c>
      <c r="J535" s="222" t="s">
        <v>193</v>
      </c>
      <c r="K535" s="1163"/>
      <c r="L535" s="1149"/>
      <c r="M535" s="1149"/>
    </row>
    <row r="536" spans="1:13" ht="11.25" x14ac:dyDescent="0.25">
      <c r="A536" s="947"/>
      <c r="B536" s="976"/>
      <c r="C536" s="963"/>
      <c r="D536" s="947"/>
      <c r="E536" s="947"/>
      <c r="F536" s="19" t="s">
        <v>181</v>
      </c>
      <c r="G536" s="95">
        <v>19</v>
      </c>
      <c r="H536" s="947"/>
      <c r="I536" s="22" t="s">
        <v>188</v>
      </c>
      <c r="J536" s="222"/>
      <c r="K536" s="1163"/>
      <c r="L536" s="1149"/>
      <c r="M536" s="1149"/>
    </row>
    <row r="537" spans="1:13" ht="11.25" x14ac:dyDescent="0.25">
      <c r="A537" s="947"/>
      <c r="B537" s="976"/>
      <c r="C537" s="963"/>
      <c r="D537" s="947"/>
      <c r="E537" s="947"/>
      <c r="F537" s="19" t="s">
        <v>3061</v>
      </c>
      <c r="G537" s="95">
        <v>2</v>
      </c>
      <c r="H537" s="947"/>
      <c r="I537" s="22" t="s">
        <v>188</v>
      </c>
      <c r="J537" s="222"/>
      <c r="K537" s="1163"/>
      <c r="L537" s="1149"/>
      <c r="M537" s="1149"/>
    </row>
    <row r="538" spans="1:13" ht="11.25" x14ac:dyDescent="0.25">
      <c r="A538" s="947"/>
      <c r="B538" s="976"/>
      <c r="C538" s="963"/>
      <c r="D538" s="947"/>
      <c r="E538" s="947"/>
      <c r="F538" s="19" t="s">
        <v>182</v>
      </c>
      <c r="G538" s="95">
        <v>1</v>
      </c>
      <c r="H538" s="947"/>
      <c r="I538" s="22" t="s">
        <v>188</v>
      </c>
      <c r="J538" s="222"/>
      <c r="K538" s="1163"/>
      <c r="L538" s="1149"/>
      <c r="M538" s="1149"/>
    </row>
    <row r="539" spans="1:13" ht="11.25" x14ac:dyDescent="0.25">
      <c r="A539" s="947"/>
      <c r="B539" s="976"/>
      <c r="C539" s="963"/>
      <c r="D539" s="947"/>
      <c r="E539" s="947"/>
      <c r="F539" s="19" t="s">
        <v>183</v>
      </c>
      <c r="G539" s="95">
        <v>1</v>
      </c>
      <c r="H539" s="947"/>
      <c r="I539" s="22" t="s">
        <v>188</v>
      </c>
      <c r="J539" s="222"/>
      <c r="K539" s="1163"/>
      <c r="L539" s="1149"/>
      <c r="M539" s="1149"/>
    </row>
    <row r="540" spans="1:13" ht="11.25" x14ac:dyDescent="0.25">
      <c r="A540" s="947"/>
      <c r="B540" s="976"/>
      <c r="C540" s="963"/>
      <c r="D540" s="947"/>
      <c r="E540" s="947"/>
      <c r="F540" s="19" t="s">
        <v>3115</v>
      </c>
      <c r="G540" s="95">
        <v>1</v>
      </c>
      <c r="H540" s="947"/>
      <c r="I540" s="22" t="s">
        <v>188</v>
      </c>
      <c r="J540" s="222"/>
      <c r="K540" s="1163"/>
      <c r="L540" s="1149"/>
      <c r="M540" s="1149"/>
    </row>
    <row r="541" spans="1:13" ht="11.25" x14ac:dyDescent="0.25">
      <c r="A541" s="947"/>
      <c r="B541" s="976"/>
      <c r="C541" s="963"/>
      <c r="D541" s="947"/>
      <c r="E541" s="947"/>
      <c r="F541" s="19" t="s">
        <v>184</v>
      </c>
      <c r="G541" s="95">
        <v>2</v>
      </c>
      <c r="H541" s="947"/>
      <c r="I541" s="22"/>
      <c r="J541" s="222"/>
      <c r="K541" s="1163"/>
      <c r="L541" s="1149"/>
      <c r="M541" s="1149"/>
    </row>
    <row r="542" spans="1:13" ht="11.25" x14ac:dyDescent="0.25">
      <c r="A542" s="947"/>
      <c r="B542" s="976"/>
      <c r="C542" s="963"/>
      <c r="D542" s="947"/>
      <c r="E542" s="947"/>
      <c r="F542" s="19" t="s">
        <v>185</v>
      </c>
      <c r="G542" s="95">
        <v>1</v>
      </c>
      <c r="H542" s="947"/>
      <c r="I542" s="22"/>
      <c r="J542" s="222"/>
      <c r="K542" s="1163"/>
      <c r="L542" s="1149"/>
      <c r="M542" s="1149"/>
    </row>
    <row r="543" spans="1:13" ht="11.25" x14ac:dyDescent="0.25">
      <c r="A543" s="947"/>
      <c r="B543" s="976"/>
      <c r="C543" s="963"/>
      <c r="D543" s="947"/>
      <c r="E543" s="947"/>
      <c r="F543" s="19" t="s">
        <v>186</v>
      </c>
      <c r="G543" s="95">
        <v>67</v>
      </c>
      <c r="H543" s="947"/>
      <c r="I543" s="22"/>
      <c r="J543" s="222"/>
      <c r="K543" s="1163"/>
      <c r="L543" s="1149"/>
      <c r="M543" s="1149"/>
    </row>
    <row r="544" spans="1:13" ht="11.25" x14ac:dyDescent="0.25">
      <c r="A544" s="947"/>
      <c r="B544" s="976"/>
      <c r="C544" s="963"/>
      <c r="D544" s="947"/>
      <c r="E544" s="947"/>
      <c r="F544" s="19" t="s">
        <v>634</v>
      </c>
      <c r="G544" s="95">
        <v>1</v>
      </c>
      <c r="H544" s="947"/>
      <c r="I544" s="22" t="s">
        <v>188</v>
      </c>
      <c r="J544" s="222"/>
      <c r="K544" s="1163"/>
      <c r="L544" s="1149"/>
      <c r="M544" s="1149"/>
    </row>
    <row r="545" spans="1:13" ht="11.25" x14ac:dyDescent="0.25">
      <c r="A545" s="947"/>
      <c r="B545" s="976"/>
      <c r="C545" s="963"/>
      <c r="D545" s="947"/>
      <c r="E545" s="947"/>
      <c r="F545" s="19" t="s">
        <v>187</v>
      </c>
      <c r="G545" s="95">
        <v>2</v>
      </c>
      <c r="H545" s="947"/>
      <c r="I545" s="22"/>
      <c r="J545" s="222"/>
      <c r="K545" s="1163"/>
      <c r="L545" s="1149"/>
      <c r="M545" s="1149"/>
    </row>
    <row r="546" spans="1:13" ht="11.25" x14ac:dyDescent="0.25">
      <c r="A546" s="947"/>
      <c r="B546" s="976"/>
      <c r="C546" s="963"/>
      <c r="D546" s="947"/>
      <c r="E546" s="947"/>
      <c r="F546" s="68" t="s">
        <v>3067</v>
      </c>
      <c r="G546" s="96">
        <v>1</v>
      </c>
      <c r="H546" s="947"/>
      <c r="I546" s="37" t="s">
        <v>3068</v>
      </c>
      <c r="J546" s="221" t="s">
        <v>3069</v>
      </c>
      <c r="K546" s="1163"/>
      <c r="L546" s="1149"/>
      <c r="M546" s="1149"/>
    </row>
    <row r="547" spans="1:13" ht="11.25" x14ac:dyDescent="0.25">
      <c r="A547" s="947"/>
      <c r="B547" s="976"/>
      <c r="C547" s="963"/>
      <c r="D547" s="947"/>
      <c r="E547" s="947"/>
      <c r="F547" s="41" t="s">
        <v>288</v>
      </c>
      <c r="G547" s="96">
        <v>16</v>
      </c>
      <c r="H547" s="947"/>
      <c r="I547" s="37" t="s">
        <v>196</v>
      </c>
      <c r="J547" s="221" t="s">
        <v>3071</v>
      </c>
      <c r="K547" s="1163"/>
      <c r="L547" s="1149"/>
      <c r="M547" s="1149"/>
    </row>
    <row r="548" spans="1:13" ht="11.25" x14ac:dyDescent="0.25">
      <c r="A548" s="947"/>
      <c r="B548" s="976"/>
      <c r="C548" s="963"/>
      <c r="D548" s="947"/>
      <c r="E548" s="947"/>
      <c r="F548" s="41" t="s">
        <v>289</v>
      </c>
      <c r="G548" s="96">
        <v>8</v>
      </c>
      <c r="H548" s="947"/>
      <c r="I548" s="37" t="s">
        <v>196</v>
      </c>
      <c r="J548" s="221">
        <v>772741</v>
      </c>
      <c r="K548" s="1163"/>
      <c r="L548" s="1149"/>
      <c r="M548" s="1149"/>
    </row>
    <row r="549" spans="1:13" ht="11.25" x14ac:dyDescent="0.25">
      <c r="A549" s="947"/>
      <c r="B549" s="976"/>
      <c r="C549" s="963"/>
      <c r="D549" s="947"/>
      <c r="E549" s="947"/>
      <c r="F549" s="41" t="s">
        <v>3073</v>
      </c>
      <c r="G549" s="96">
        <v>6</v>
      </c>
      <c r="H549" s="947"/>
      <c r="I549" s="37" t="s">
        <v>3074</v>
      </c>
      <c r="J549" s="221" t="s">
        <v>3075</v>
      </c>
      <c r="K549" s="1163"/>
      <c r="L549" s="1149"/>
      <c r="M549" s="1149"/>
    </row>
    <row r="550" spans="1:13" ht="11.25" x14ac:dyDescent="0.25">
      <c r="A550" s="947"/>
      <c r="B550" s="976"/>
      <c r="C550" s="963"/>
      <c r="D550" s="947"/>
      <c r="E550" s="947"/>
      <c r="F550" s="41" t="s">
        <v>3076</v>
      </c>
      <c r="G550" s="96">
        <v>43</v>
      </c>
      <c r="H550" s="947"/>
      <c r="I550" s="37" t="s">
        <v>196</v>
      </c>
      <c r="J550" s="221" t="s">
        <v>3077</v>
      </c>
      <c r="K550" s="1163"/>
      <c r="L550" s="1149"/>
      <c r="M550" s="1149"/>
    </row>
    <row r="551" spans="1:13" ht="11.25" x14ac:dyDescent="0.25">
      <c r="A551" s="947"/>
      <c r="B551" s="976"/>
      <c r="C551" s="963"/>
      <c r="D551" s="947"/>
      <c r="E551" s="947"/>
      <c r="F551" s="41" t="s">
        <v>3078</v>
      </c>
      <c r="G551" s="96">
        <v>253</v>
      </c>
      <c r="H551" s="947"/>
      <c r="I551" s="37" t="s">
        <v>196</v>
      </c>
      <c r="J551" s="221" t="s">
        <v>3244</v>
      </c>
      <c r="K551" s="1163"/>
      <c r="L551" s="1149"/>
      <c r="M551" s="1149"/>
    </row>
    <row r="552" spans="1:13" ht="11.25" x14ac:dyDescent="0.25">
      <c r="A552" s="947"/>
      <c r="B552" s="976"/>
      <c r="C552" s="963"/>
      <c r="D552" s="947"/>
      <c r="E552" s="947"/>
      <c r="F552" s="19" t="s">
        <v>7040</v>
      </c>
      <c r="G552" s="95">
        <v>1</v>
      </c>
      <c r="H552" s="947"/>
      <c r="I552" s="57"/>
      <c r="J552" s="224"/>
      <c r="K552" s="1163"/>
      <c r="L552" s="1149"/>
      <c r="M552" s="1149"/>
    </row>
    <row r="553" spans="1:13" ht="11.25" x14ac:dyDescent="0.25">
      <c r="A553" s="937" t="s">
        <v>7615</v>
      </c>
      <c r="B553" s="939" t="s">
        <v>170</v>
      </c>
      <c r="C553" s="962" t="s">
        <v>4214</v>
      </c>
      <c r="D553" s="937" t="s">
        <v>7162</v>
      </c>
      <c r="E553" s="937" t="s">
        <v>7404</v>
      </c>
      <c r="F553" s="19" t="s">
        <v>7042</v>
      </c>
      <c r="G553" s="95">
        <v>10</v>
      </c>
      <c r="H553" s="937" t="s">
        <v>6682</v>
      </c>
      <c r="I553" s="22" t="s">
        <v>188</v>
      </c>
      <c r="J553" s="222" t="s">
        <v>3052</v>
      </c>
      <c r="K553" s="1162">
        <v>2</v>
      </c>
      <c r="L553" s="1148"/>
      <c r="M553" s="1148"/>
    </row>
    <row r="554" spans="1:13" ht="11.25" x14ac:dyDescent="0.25">
      <c r="A554" s="947"/>
      <c r="B554" s="976"/>
      <c r="C554" s="963"/>
      <c r="D554" s="947"/>
      <c r="E554" s="947"/>
      <c r="F554" s="12" t="s">
        <v>7043</v>
      </c>
      <c r="G554" s="243">
        <v>10</v>
      </c>
      <c r="H554" s="947"/>
      <c r="I554" s="22" t="s">
        <v>188</v>
      </c>
      <c r="J554" s="222" t="s">
        <v>7044</v>
      </c>
      <c r="K554" s="1163"/>
      <c r="L554" s="1149"/>
      <c r="M554" s="1149"/>
    </row>
    <row r="555" spans="1:13" ht="11.25" x14ac:dyDescent="0.25">
      <c r="A555" s="947"/>
      <c r="B555" s="976"/>
      <c r="C555" s="963"/>
      <c r="D555" s="947"/>
      <c r="E555" s="947"/>
      <c r="F555" s="135" t="s">
        <v>4371</v>
      </c>
      <c r="G555" s="96">
        <v>10</v>
      </c>
      <c r="H555" s="947"/>
      <c r="I555" s="37" t="s">
        <v>196</v>
      </c>
      <c r="J555" s="221" t="s">
        <v>3245</v>
      </c>
      <c r="K555" s="1163"/>
      <c r="L555" s="1149"/>
      <c r="M555" s="1149"/>
    </row>
    <row r="556" spans="1:13" ht="11.25" x14ac:dyDescent="0.25">
      <c r="A556" s="947"/>
      <c r="B556" s="976"/>
      <c r="C556" s="963"/>
      <c r="D556" s="947"/>
      <c r="E556" s="947"/>
      <c r="F556" s="19" t="s">
        <v>3061</v>
      </c>
      <c r="G556" s="95">
        <v>1</v>
      </c>
      <c r="H556" s="947"/>
      <c r="I556" s="22" t="s">
        <v>188</v>
      </c>
      <c r="J556" s="222"/>
      <c r="K556" s="1163"/>
      <c r="L556" s="1149"/>
      <c r="M556" s="1149"/>
    </row>
    <row r="557" spans="1:13" ht="11.25" x14ac:dyDescent="0.25">
      <c r="A557" s="947"/>
      <c r="B557" s="976"/>
      <c r="C557" s="963"/>
      <c r="D557" s="947"/>
      <c r="E557" s="947"/>
      <c r="F557" s="19" t="s">
        <v>182</v>
      </c>
      <c r="G557" s="95">
        <v>1</v>
      </c>
      <c r="H557" s="947"/>
      <c r="I557" s="22" t="s">
        <v>188</v>
      </c>
      <c r="J557" s="222"/>
      <c r="K557" s="1163"/>
      <c r="L557" s="1149"/>
      <c r="M557" s="1149"/>
    </row>
    <row r="558" spans="1:13" ht="11.25" x14ac:dyDescent="0.25">
      <c r="A558" s="947"/>
      <c r="B558" s="976"/>
      <c r="C558" s="963"/>
      <c r="D558" s="947"/>
      <c r="E558" s="947"/>
      <c r="F558" s="19" t="s">
        <v>183</v>
      </c>
      <c r="G558" s="95">
        <v>1</v>
      </c>
      <c r="H558" s="947"/>
      <c r="I558" s="22" t="s">
        <v>188</v>
      </c>
      <c r="J558" s="222"/>
      <c r="K558" s="1163"/>
      <c r="L558" s="1149"/>
      <c r="M558" s="1149"/>
    </row>
    <row r="559" spans="1:13" ht="11.25" x14ac:dyDescent="0.25">
      <c r="A559" s="947"/>
      <c r="B559" s="976"/>
      <c r="C559" s="963"/>
      <c r="D559" s="947"/>
      <c r="E559" s="947"/>
      <c r="F559" s="19" t="s">
        <v>3115</v>
      </c>
      <c r="G559" s="95">
        <v>1</v>
      </c>
      <c r="H559" s="947"/>
      <c r="I559" s="22" t="s">
        <v>188</v>
      </c>
      <c r="J559" s="222"/>
      <c r="K559" s="1163"/>
      <c r="L559" s="1149"/>
      <c r="M559" s="1149"/>
    </row>
    <row r="560" spans="1:13" ht="11.25" x14ac:dyDescent="0.25">
      <c r="A560" s="947"/>
      <c r="B560" s="976"/>
      <c r="C560" s="963"/>
      <c r="D560" s="947"/>
      <c r="E560" s="947"/>
      <c r="F560" s="19" t="s">
        <v>184</v>
      </c>
      <c r="G560" s="95">
        <v>1</v>
      </c>
      <c r="H560" s="947"/>
      <c r="I560" s="22"/>
      <c r="J560" s="222"/>
      <c r="K560" s="1163"/>
      <c r="L560" s="1149"/>
      <c r="M560" s="1149"/>
    </row>
    <row r="561" spans="1:13" ht="11.25" x14ac:dyDescent="0.25">
      <c r="A561" s="947"/>
      <c r="B561" s="976"/>
      <c r="C561" s="963"/>
      <c r="D561" s="947"/>
      <c r="E561" s="947"/>
      <c r="F561" s="19" t="s">
        <v>185</v>
      </c>
      <c r="G561" s="95">
        <v>1</v>
      </c>
      <c r="H561" s="947"/>
      <c r="I561" s="22"/>
      <c r="J561" s="222"/>
      <c r="K561" s="1163"/>
      <c r="L561" s="1149"/>
      <c r="M561" s="1149"/>
    </row>
    <row r="562" spans="1:13" ht="11.25" x14ac:dyDescent="0.25">
      <c r="A562" s="947"/>
      <c r="B562" s="976"/>
      <c r="C562" s="963"/>
      <c r="D562" s="947"/>
      <c r="E562" s="947"/>
      <c r="F562" s="19" t="s">
        <v>634</v>
      </c>
      <c r="G562" s="95">
        <v>1</v>
      </c>
      <c r="H562" s="947"/>
      <c r="I562" s="22" t="s">
        <v>188</v>
      </c>
      <c r="J562" s="222"/>
      <c r="K562" s="1163"/>
      <c r="L562" s="1149"/>
      <c r="M562" s="1149"/>
    </row>
    <row r="563" spans="1:13" ht="11.25" x14ac:dyDescent="0.25">
      <c r="A563" s="947"/>
      <c r="B563" s="976"/>
      <c r="C563" s="963"/>
      <c r="D563" s="947"/>
      <c r="E563" s="947"/>
      <c r="F563" s="68" t="s">
        <v>3067</v>
      </c>
      <c r="G563" s="96">
        <v>1</v>
      </c>
      <c r="H563" s="947"/>
      <c r="I563" s="37" t="s">
        <v>3068</v>
      </c>
      <c r="J563" s="221" t="s">
        <v>3069</v>
      </c>
      <c r="K563" s="1163"/>
      <c r="L563" s="1149"/>
      <c r="M563" s="1149"/>
    </row>
    <row r="564" spans="1:13" ht="11.25" x14ac:dyDescent="0.25">
      <c r="A564" s="947"/>
      <c r="B564" s="976"/>
      <c r="C564" s="963"/>
      <c r="D564" s="947"/>
      <c r="E564" s="947"/>
      <c r="F564" s="19" t="s">
        <v>7040</v>
      </c>
      <c r="G564" s="95">
        <v>1</v>
      </c>
      <c r="H564" s="947"/>
      <c r="I564" s="10"/>
      <c r="J564" s="9"/>
      <c r="K564" s="1163"/>
      <c r="L564" s="1149"/>
      <c r="M564" s="1149"/>
    </row>
    <row r="565" spans="1:13" ht="11.25" x14ac:dyDescent="0.25">
      <c r="A565" s="947"/>
      <c r="B565" s="976"/>
      <c r="C565" s="963"/>
      <c r="D565" s="947"/>
      <c r="E565" s="947"/>
      <c r="F565" s="19" t="s">
        <v>186</v>
      </c>
      <c r="G565" s="95">
        <v>67</v>
      </c>
      <c r="H565" s="947"/>
      <c r="I565" s="10"/>
      <c r="J565" s="222"/>
      <c r="K565" s="1163"/>
      <c r="L565" s="1149"/>
      <c r="M565" s="1149"/>
    </row>
    <row r="566" spans="1:13" ht="11.25" x14ac:dyDescent="0.25">
      <c r="A566" s="947"/>
      <c r="B566" s="976"/>
      <c r="C566" s="963"/>
      <c r="D566" s="947"/>
      <c r="E566" s="947"/>
      <c r="F566" s="19" t="s">
        <v>187</v>
      </c>
      <c r="G566" s="95">
        <v>2</v>
      </c>
      <c r="H566" s="947"/>
      <c r="I566" s="22"/>
      <c r="J566" s="222"/>
      <c r="K566" s="1163"/>
      <c r="L566" s="1149"/>
      <c r="M566" s="1149"/>
    </row>
    <row r="567" spans="1:13" ht="11.25" x14ac:dyDescent="0.25">
      <c r="A567" s="947"/>
      <c r="B567" s="976"/>
      <c r="C567" s="963"/>
      <c r="D567" s="947"/>
      <c r="E567" s="947"/>
      <c r="F567" s="41" t="s">
        <v>288</v>
      </c>
      <c r="G567" s="96">
        <v>16</v>
      </c>
      <c r="H567" s="947"/>
      <c r="I567" s="37" t="s">
        <v>196</v>
      </c>
      <c r="J567" s="221" t="s">
        <v>3071</v>
      </c>
      <c r="K567" s="1163"/>
      <c r="L567" s="1149"/>
      <c r="M567" s="1149"/>
    </row>
    <row r="568" spans="1:13" ht="11.25" x14ac:dyDescent="0.25">
      <c r="A568" s="947"/>
      <c r="B568" s="976"/>
      <c r="C568" s="963"/>
      <c r="D568" s="947"/>
      <c r="E568" s="947"/>
      <c r="F568" s="41" t="s">
        <v>289</v>
      </c>
      <c r="G568" s="96">
        <v>8</v>
      </c>
      <c r="H568" s="947"/>
      <c r="I568" s="37" t="s">
        <v>196</v>
      </c>
      <c r="J568" s="221">
        <v>772741</v>
      </c>
      <c r="K568" s="1163"/>
      <c r="L568" s="1149"/>
      <c r="M568" s="1149"/>
    </row>
    <row r="569" spans="1:13" ht="11.25" x14ac:dyDescent="0.25">
      <c r="A569" s="947"/>
      <c r="B569" s="976"/>
      <c r="C569" s="963"/>
      <c r="D569" s="947"/>
      <c r="E569" s="947"/>
      <c r="F569" s="41" t="s">
        <v>3076</v>
      </c>
      <c r="G569" s="96">
        <v>41</v>
      </c>
      <c r="H569" s="947"/>
      <c r="I569" s="37" t="s">
        <v>196</v>
      </c>
      <c r="J569" s="221" t="s">
        <v>3077</v>
      </c>
      <c r="K569" s="1163"/>
      <c r="L569" s="1149"/>
      <c r="M569" s="1149"/>
    </row>
    <row r="570" spans="1:13" ht="11.25" x14ac:dyDescent="0.25">
      <c r="A570" s="947"/>
      <c r="B570" s="976"/>
      <c r="C570" s="963"/>
      <c r="D570" s="947"/>
      <c r="E570" s="947"/>
      <c r="F570" s="41" t="s">
        <v>3078</v>
      </c>
      <c r="G570" s="96">
        <v>252</v>
      </c>
      <c r="H570" s="947"/>
      <c r="I570" s="37" t="s">
        <v>196</v>
      </c>
      <c r="J570" s="221" t="s">
        <v>3244</v>
      </c>
      <c r="K570" s="1163"/>
      <c r="L570" s="1149"/>
      <c r="M570" s="1149"/>
    </row>
    <row r="571" spans="1:13" ht="11.25" x14ac:dyDescent="0.25">
      <c r="A571" s="947"/>
      <c r="B571" s="976"/>
      <c r="C571" s="963"/>
      <c r="D571" s="947"/>
      <c r="E571" s="947"/>
      <c r="F571" s="225" t="s">
        <v>3073</v>
      </c>
      <c r="G571" s="226">
        <v>4</v>
      </c>
      <c r="H571" s="947"/>
      <c r="I571" s="227" t="s">
        <v>3074</v>
      </c>
      <c r="J571" s="228" t="s">
        <v>3075</v>
      </c>
      <c r="K571" s="1163"/>
      <c r="L571" s="1149"/>
      <c r="M571" s="1149"/>
    </row>
    <row r="572" spans="1:13" ht="11.25" x14ac:dyDescent="0.25">
      <c r="A572" s="937" t="s">
        <v>7616</v>
      </c>
      <c r="B572" s="939" t="s">
        <v>170</v>
      </c>
      <c r="C572" s="962" t="s">
        <v>4214</v>
      </c>
      <c r="D572" s="937" t="s">
        <v>7045</v>
      </c>
      <c r="E572" s="937" t="s">
        <v>4214</v>
      </c>
      <c r="F572" s="135" t="s">
        <v>3086</v>
      </c>
      <c r="G572" s="96">
        <v>20</v>
      </c>
      <c r="H572" s="937" t="s">
        <v>6682</v>
      </c>
      <c r="I572" s="37" t="s">
        <v>3087</v>
      </c>
      <c r="J572" s="221" t="s">
        <v>6806</v>
      </c>
      <c r="K572" s="1160">
        <v>1</v>
      </c>
      <c r="L572" s="941"/>
      <c r="M572" s="941"/>
    </row>
    <row r="573" spans="1:13" ht="11.25" x14ac:dyDescent="0.25">
      <c r="A573" s="947"/>
      <c r="B573" s="976"/>
      <c r="C573" s="963"/>
      <c r="D573" s="947"/>
      <c r="E573" s="947"/>
      <c r="F573" s="41" t="s">
        <v>3105</v>
      </c>
      <c r="G573" s="96">
        <v>25</v>
      </c>
      <c r="H573" s="947"/>
      <c r="I573" s="37" t="s">
        <v>3074</v>
      </c>
      <c r="J573" s="221" t="s">
        <v>3106</v>
      </c>
      <c r="K573" s="1161"/>
      <c r="L573" s="944"/>
      <c r="M573" s="944"/>
    </row>
    <row r="574" spans="1:13" ht="11.25" x14ac:dyDescent="0.25">
      <c r="A574" s="938"/>
      <c r="B574" s="940"/>
      <c r="C574" s="1060"/>
      <c r="D574" s="938"/>
      <c r="E574" s="938"/>
      <c r="F574" s="41" t="s">
        <v>3107</v>
      </c>
      <c r="G574" s="96">
        <v>2</v>
      </c>
      <c r="H574" s="938"/>
      <c r="I574" s="37" t="s">
        <v>3074</v>
      </c>
      <c r="J574" s="221" t="s">
        <v>3108</v>
      </c>
      <c r="K574" s="1168"/>
      <c r="L574" s="942"/>
      <c r="M574" s="942"/>
    </row>
    <row r="575" spans="1:13" ht="22.5" x14ac:dyDescent="0.25">
      <c r="A575" s="415" t="s">
        <v>7866</v>
      </c>
      <c r="B575" s="408" t="s">
        <v>170</v>
      </c>
      <c r="C575" s="410" t="s">
        <v>4214</v>
      </c>
      <c r="D575" s="415" t="s">
        <v>7863</v>
      </c>
      <c r="E575" s="415" t="s">
        <v>4214</v>
      </c>
      <c r="F575" s="41" t="s">
        <v>7864</v>
      </c>
      <c r="G575" s="96">
        <v>1</v>
      </c>
      <c r="H575" s="415" t="s">
        <v>6682</v>
      </c>
      <c r="I575" s="37" t="s">
        <v>7865</v>
      </c>
      <c r="J575" s="221"/>
      <c r="K575" s="416"/>
      <c r="L575" s="862"/>
      <c r="M575" s="862"/>
    </row>
    <row r="576" spans="1:13" ht="11.25" x14ac:dyDescent="0.25">
      <c r="A576" s="937" t="s">
        <v>5255</v>
      </c>
      <c r="B576" s="939" t="s">
        <v>6796</v>
      </c>
      <c r="C576" s="962" t="s">
        <v>4214</v>
      </c>
      <c r="D576" s="937" t="s">
        <v>7168</v>
      </c>
      <c r="E576" s="937" t="s">
        <v>4214</v>
      </c>
      <c r="F576" s="41" t="s">
        <v>3247</v>
      </c>
      <c r="G576" s="96">
        <v>7</v>
      </c>
      <c r="H576" s="937" t="s">
        <v>6682</v>
      </c>
      <c r="I576" s="37" t="s">
        <v>3248</v>
      </c>
      <c r="J576" s="221" t="s">
        <v>3249</v>
      </c>
      <c r="K576" s="1160">
        <v>1</v>
      </c>
      <c r="L576" s="1151"/>
      <c r="M576" s="1151"/>
    </row>
    <row r="577" spans="1:13" ht="11.25" x14ac:dyDescent="0.25">
      <c r="A577" s="947"/>
      <c r="B577" s="976"/>
      <c r="C577" s="963"/>
      <c r="D577" s="947"/>
      <c r="E577" s="947"/>
      <c r="F577" s="41" t="s">
        <v>3247</v>
      </c>
      <c r="G577" s="96">
        <v>12</v>
      </c>
      <c r="H577" s="947"/>
      <c r="I577" s="37" t="s">
        <v>3248</v>
      </c>
      <c r="J577" s="221" t="s">
        <v>3250</v>
      </c>
      <c r="K577" s="1161"/>
      <c r="L577" s="1152"/>
      <c r="M577" s="1152"/>
    </row>
    <row r="578" spans="1:13" ht="11.25" x14ac:dyDescent="0.25">
      <c r="A578" s="947"/>
      <c r="B578" s="976"/>
      <c r="C578" s="963"/>
      <c r="D578" s="947"/>
      <c r="E578" s="947"/>
      <c r="F578" s="41" t="s">
        <v>3251</v>
      </c>
      <c r="G578" s="96">
        <v>19</v>
      </c>
      <c r="H578" s="947"/>
      <c r="I578" s="37" t="s">
        <v>3252</v>
      </c>
      <c r="J578" s="221" t="s">
        <v>3253</v>
      </c>
      <c r="K578" s="1161"/>
      <c r="L578" s="1152"/>
      <c r="M578" s="1152"/>
    </row>
    <row r="579" spans="1:13" ht="11.25" x14ac:dyDescent="0.25">
      <c r="A579" s="947"/>
      <c r="B579" s="976"/>
      <c r="C579" s="963"/>
      <c r="D579" s="947"/>
      <c r="E579" s="947"/>
      <c r="F579" s="41" t="s">
        <v>3254</v>
      </c>
      <c r="G579" s="96">
        <v>17</v>
      </c>
      <c r="H579" s="947"/>
      <c r="I579" s="37" t="s">
        <v>3248</v>
      </c>
      <c r="J579" s="221"/>
      <c r="K579" s="1161"/>
      <c r="L579" s="1152"/>
      <c r="M579" s="1152"/>
    </row>
    <row r="580" spans="1:13" ht="11.25" x14ac:dyDescent="0.25">
      <c r="A580" s="947"/>
      <c r="B580" s="976"/>
      <c r="C580" s="963"/>
      <c r="D580" s="947"/>
      <c r="E580" s="947"/>
      <c r="F580" s="41" t="s">
        <v>3254</v>
      </c>
      <c r="G580" s="96">
        <v>2</v>
      </c>
      <c r="H580" s="947"/>
      <c r="I580" s="37" t="s">
        <v>3137</v>
      </c>
      <c r="J580" s="221" t="s">
        <v>3153</v>
      </c>
      <c r="K580" s="1161"/>
      <c r="L580" s="1152"/>
      <c r="M580" s="1152"/>
    </row>
    <row r="581" spans="1:13" ht="11.25" x14ac:dyDescent="0.25">
      <c r="A581" s="947"/>
      <c r="B581" s="976"/>
      <c r="C581" s="963"/>
      <c r="D581" s="947"/>
      <c r="E581" s="947"/>
      <c r="F581" s="229" t="s">
        <v>195</v>
      </c>
      <c r="G581" s="255">
        <v>41</v>
      </c>
      <c r="H581" s="947"/>
      <c r="I581" s="230" t="s">
        <v>196</v>
      </c>
      <c r="J581" s="231" t="s">
        <v>197</v>
      </c>
      <c r="K581" s="1161"/>
      <c r="L581" s="1152"/>
      <c r="M581" s="1152"/>
    </row>
    <row r="582" spans="1:13" ht="11.25" x14ac:dyDescent="0.25">
      <c r="A582" s="947"/>
      <c r="B582" s="976"/>
      <c r="C582" s="963"/>
      <c r="D582" s="947"/>
      <c r="E582" s="947"/>
      <c r="F582" s="41" t="s">
        <v>3255</v>
      </c>
      <c r="G582" s="96">
        <v>51</v>
      </c>
      <c r="H582" s="947"/>
      <c r="I582" s="37" t="s">
        <v>210</v>
      </c>
      <c r="J582" s="221" t="s">
        <v>3256</v>
      </c>
      <c r="K582" s="1161"/>
      <c r="L582" s="1152"/>
      <c r="M582" s="1152"/>
    </row>
    <row r="583" spans="1:13" ht="11.25" x14ac:dyDescent="0.25">
      <c r="A583" s="947"/>
      <c r="B583" s="976"/>
      <c r="C583" s="963"/>
      <c r="D583" s="947"/>
      <c r="E583" s="947"/>
      <c r="F583" s="41" t="s">
        <v>3257</v>
      </c>
      <c r="G583" s="96">
        <v>1</v>
      </c>
      <c r="H583" s="947"/>
      <c r="I583" s="37" t="s">
        <v>3258</v>
      </c>
      <c r="J583" s="221" t="s">
        <v>6807</v>
      </c>
      <c r="K583" s="1161"/>
      <c r="L583" s="1152"/>
      <c r="M583" s="1152"/>
    </row>
    <row r="584" spans="1:13" s="8" customFormat="1" ht="11.25" x14ac:dyDescent="0.25">
      <c r="A584" s="937" t="s">
        <v>7617</v>
      </c>
      <c r="B584" s="939" t="s">
        <v>6793</v>
      </c>
      <c r="C584" s="962" t="s">
        <v>4214</v>
      </c>
      <c r="D584" s="937" t="s">
        <v>6792</v>
      </c>
      <c r="E584" s="937" t="s">
        <v>7405</v>
      </c>
      <c r="F584" s="19" t="s">
        <v>209</v>
      </c>
      <c r="G584" s="95">
        <v>2</v>
      </c>
      <c r="H584" s="937" t="s">
        <v>6682</v>
      </c>
      <c r="I584" s="22" t="s">
        <v>210</v>
      </c>
      <c r="J584" s="222" t="s">
        <v>211</v>
      </c>
      <c r="K584" s="1162">
        <v>1</v>
      </c>
      <c r="L584" s="1148"/>
      <c r="M584" s="1148"/>
    </row>
    <row r="585" spans="1:13" s="8" customFormat="1" ht="11.25" x14ac:dyDescent="0.25">
      <c r="A585" s="947"/>
      <c r="B585" s="976"/>
      <c r="C585" s="963"/>
      <c r="D585" s="947"/>
      <c r="E585" s="947"/>
      <c r="F585" s="19" t="s">
        <v>639</v>
      </c>
      <c r="G585" s="95">
        <v>1</v>
      </c>
      <c r="H585" s="947"/>
      <c r="I585" s="22" t="s">
        <v>210</v>
      </c>
      <c r="J585" s="222" t="s">
        <v>212</v>
      </c>
      <c r="K585" s="1163"/>
      <c r="L585" s="1149"/>
      <c r="M585" s="1149"/>
    </row>
    <row r="586" spans="1:13" s="8" customFormat="1" ht="11.25" x14ac:dyDescent="0.25">
      <c r="A586" s="947"/>
      <c r="B586" s="976"/>
      <c r="C586" s="963"/>
      <c r="D586" s="947"/>
      <c r="E586" s="947"/>
      <c r="F586" s="135" t="s">
        <v>3168</v>
      </c>
      <c r="G586" s="96">
        <v>1</v>
      </c>
      <c r="H586" s="947"/>
      <c r="I586" s="37" t="s">
        <v>210</v>
      </c>
      <c r="J586" s="221" t="s">
        <v>3169</v>
      </c>
      <c r="K586" s="1163"/>
      <c r="L586" s="1149"/>
      <c r="M586" s="1149"/>
    </row>
    <row r="587" spans="1:13" s="8" customFormat="1" ht="11.25" x14ac:dyDescent="0.25">
      <c r="A587" s="947"/>
      <c r="B587" s="976"/>
      <c r="C587" s="963"/>
      <c r="D587" s="947"/>
      <c r="E587" s="947"/>
      <c r="F587" s="19" t="s">
        <v>640</v>
      </c>
      <c r="G587" s="95">
        <v>2</v>
      </c>
      <c r="H587" s="947"/>
      <c r="I587" s="22" t="s">
        <v>210</v>
      </c>
      <c r="J587" s="222"/>
      <c r="K587" s="1163"/>
      <c r="L587" s="1149"/>
      <c r="M587" s="1149"/>
    </row>
    <row r="588" spans="1:13" s="8" customFormat="1" ht="11.25" x14ac:dyDescent="0.25">
      <c r="A588" s="947"/>
      <c r="B588" s="976"/>
      <c r="C588" s="963"/>
      <c r="D588" s="947"/>
      <c r="E588" s="947"/>
      <c r="F588" s="19" t="s">
        <v>3160</v>
      </c>
      <c r="G588" s="95">
        <v>2</v>
      </c>
      <c r="H588" s="947"/>
      <c r="I588" s="22" t="s">
        <v>210</v>
      </c>
      <c r="J588" s="222"/>
      <c r="K588" s="1163"/>
      <c r="L588" s="1149"/>
      <c r="M588" s="1149"/>
    </row>
    <row r="589" spans="1:13" s="8" customFormat="1" ht="11.25" x14ac:dyDescent="0.25">
      <c r="A589" s="947"/>
      <c r="B589" s="976"/>
      <c r="C589" s="963"/>
      <c r="D589" s="947"/>
      <c r="E589" s="947"/>
      <c r="F589" s="19" t="s">
        <v>198</v>
      </c>
      <c r="G589" s="95">
        <v>2</v>
      </c>
      <c r="H589" s="947"/>
      <c r="I589" s="22" t="s">
        <v>210</v>
      </c>
      <c r="J589" s="222"/>
      <c r="K589" s="1163"/>
      <c r="L589" s="1149"/>
      <c r="M589" s="1149"/>
    </row>
    <row r="590" spans="1:13" s="8" customFormat="1" ht="11.25" x14ac:dyDescent="0.25">
      <c r="A590" s="947"/>
      <c r="B590" s="976"/>
      <c r="C590" s="963"/>
      <c r="D590" s="947"/>
      <c r="E590" s="947"/>
      <c r="F590" s="19" t="s">
        <v>214</v>
      </c>
      <c r="G590" s="95">
        <v>13</v>
      </c>
      <c r="H590" s="947"/>
      <c r="I590" s="22" t="s">
        <v>210</v>
      </c>
      <c r="J590" s="222" t="s">
        <v>215</v>
      </c>
      <c r="K590" s="1163"/>
      <c r="L590" s="1149"/>
      <c r="M590" s="1149"/>
    </row>
    <row r="591" spans="1:13" s="8" customFormat="1" ht="11.25" x14ac:dyDescent="0.25">
      <c r="A591" s="947"/>
      <c r="B591" s="976"/>
      <c r="C591" s="963"/>
      <c r="D591" s="947"/>
      <c r="E591" s="947"/>
      <c r="F591" s="19" t="s">
        <v>216</v>
      </c>
      <c r="G591" s="95">
        <v>13</v>
      </c>
      <c r="H591" s="947"/>
      <c r="I591" s="22" t="s">
        <v>210</v>
      </c>
      <c r="J591" s="222" t="s">
        <v>215</v>
      </c>
      <c r="K591" s="1163"/>
      <c r="L591" s="1149"/>
      <c r="M591" s="1149"/>
    </row>
    <row r="592" spans="1:13" s="8" customFormat="1" ht="11.25" x14ac:dyDescent="0.25">
      <c r="A592" s="947"/>
      <c r="B592" s="976"/>
      <c r="C592" s="963"/>
      <c r="D592" s="947"/>
      <c r="E592" s="947"/>
      <c r="F592" s="19" t="s">
        <v>217</v>
      </c>
      <c r="G592" s="95">
        <v>15</v>
      </c>
      <c r="H592" s="947"/>
      <c r="I592" s="22"/>
      <c r="J592" s="222"/>
      <c r="K592" s="1163"/>
      <c r="L592" s="1149"/>
      <c r="M592" s="1149"/>
    </row>
    <row r="593" spans="1:13" s="8" customFormat="1" ht="11.25" x14ac:dyDescent="0.25">
      <c r="A593" s="947"/>
      <c r="B593" s="976"/>
      <c r="C593" s="963"/>
      <c r="D593" s="947"/>
      <c r="E593" s="947"/>
      <c r="F593" s="19" t="s">
        <v>7046</v>
      </c>
      <c r="G593" s="95">
        <v>3</v>
      </c>
      <c r="H593" s="947"/>
      <c r="I593" s="22"/>
      <c r="J593" s="222"/>
      <c r="K593" s="1163"/>
      <c r="L593" s="1149"/>
      <c r="M593" s="1149"/>
    </row>
    <row r="594" spans="1:13" s="8" customFormat="1" ht="11.25" x14ac:dyDescent="0.25">
      <c r="A594" s="947"/>
      <c r="B594" s="976"/>
      <c r="C594" s="963"/>
      <c r="D594" s="947"/>
      <c r="E594" s="947"/>
      <c r="F594" s="19" t="s">
        <v>219</v>
      </c>
      <c r="G594" s="95">
        <v>50</v>
      </c>
      <c r="H594" s="947"/>
      <c r="I594" s="22"/>
      <c r="J594" s="222"/>
      <c r="K594" s="1163"/>
      <c r="L594" s="1149"/>
      <c r="M594" s="1149"/>
    </row>
    <row r="595" spans="1:13" s="8" customFormat="1" ht="11.25" x14ac:dyDescent="0.25">
      <c r="A595" s="947"/>
      <c r="B595" s="976"/>
      <c r="C595" s="963"/>
      <c r="D595" s="947"/>
      <c r="E595" s="947"/>
      <c r="F595" s="19" t="s">
        <v>220</v>
      </c>
      <c r="G595" s="95">
        <v>35</v>
      </c>
      <c r="H595" s="947"/>
      <c r="I595" s="22"/>
      <c r="J595" s="222"/>
      <c r="K595" s="1163"/>
      <c r="L595" s="1149"/>
      <c r="M595" s="1149"/>
    </row>
    <row r="596" spans="1:13" s="8" customFormat="1" ht="11.25" x14ac:dyDescent="0.25">
      <c r="A596" s="947"/>
      <c r="B596" s="976"/>
      <c r="C596" s="963"/>
      <c r="D596" s="947"/>
      <c r="E596" s="947"/>
      <c r="F596" s="19" t="s">
        <v>221</v>
      </c>
      <c r="G596" s="95">
        <v>1</v>
      </c>
      <c r="H596" s="947"/>
      <c r="I596" s="22" t="s">
        <v>210</v>
      </c>
      <c r="J596" s="222" t="s">
        <v>222</v>
      </c>
      <c r="K596" s="1163"/>
      <c r="L596" s="1149"/>
      <c r="M596" s="1149"/>
    </row>
    <row r="597" spans="1:13" s="8" customFormat="1" ht="11.25" x14ac:dyDescent="0.25">
      <c r="A597" s="947"/>
      <c r="B597" s="976"/>
      <c r="C597" s="963"/>
      <c r="D597" s="947"/>
      <c r="E597" s="947"/>
      <c r="F597" s="135" t="s">
        <v>223</v>
      </c>
      <c r="G597" s="96">
        <v>1</v>
      </c>
      <c r="H597" s="947"/>
      <c r="I597" s="37" t="s">
        <v>210</v>
      </c>
      <c r="J597" s="221"/>
      <c r="K597" s="1163"/>
      <c r="L597" s="1149"/>
      <c r="M597" s="1149"/>
    </row>
    <row r="598" spans="1:13" s="8" customFormat="1" ht="11.25" x14ac:dyDescent="0.25">
      <c r="A598" s="947"/>
      <c r="B598" s="976"/>
      <c r="C598" s="963"/>
      <c r="D598" s="947"/>
      <c r="E598" s="947"/>
      <c r="F598" s="135" t="s">
        <v>3161</v>
      </c>
      <c r="G598" s="96">
        <v>10</v>
      </c>
      <c r="H598" s="947"/>
      <c r="I598" s="37" t="s">
        <v>3162</v>
      </c>
      <c r="J598" s="221" t="s">
        <v>3163</v>
      </c>
      <c r="K598" s="1163"/>
      <c r="L598" s="1149"/>
      <c r="M598" s="1149"/>
    </row>
    <row r="599" spans="1:13" s="8" customFormat="1" ht="11.25" x14ac:dyDescent="0.25">
      <c r="A599" s="947"/>
      <c r="B599" s="976"/>
      <c r="C599" s="963"/>
      <c r="D599" s="947"/>
      <c r="E599" s="947"/>
      <c r="F599" s="41" t="s">
        <v>3164</v>
      </c>
      <c r="G599" s="96">
        <v>10</v>
      </c>
      <c r="H599" s="947"/>
      <c r="I599" s="37" t="s">
        <v>290</v>
      </c>
      <c r="J599" s="221" t="s">
        <v>3165</v>
      </c>
      <c r="K599" s="1163"/>
      <c r="L599" s="1149"/>
      <c r="M599" s="1149"/>
    </row>
    <row r="600" spans="1:13" s="8" customFormat="1" ht="11.25" x14ac:dyDescent="0.25">
      <c r="A600" s="947"/>
      <c r="B600" s="976"/>
      <c r="C600" s="963"/>
      <c r="D600" s="947"/>
      <c r="E600" s="947"/>
      <c r="F600" s="41" t="s">
        <v>3166</v>
      </c>
      <c r="G600" s="96">
        <v>20</v>
      </c>
      <c r="H600" s="947"/>
      <c r="I600" s="37" t="s">
        <v>3074</v>
      </c>
      <c r="J600" s="221" t="s">
        <v>3167</v>
      </c>
      <c r="K600" s="1163"/>
      <c r="L600" s="1149"/>
      <c r="M600" s="1149"/>
    </row>
    <row r="601" spans="1:13" s="8" customFormat="1" ht="11.25" x14ac:dyDescent="0.25">
      <c r="A601" s="1177" t="s">
        <v>7618</v>
      </c>
      <c r="B601" s="970" t="s">
        <v>6800</v>
      </c>
      <c r="C601" s="1173" t="s">
        <v>4214</v>
      </c>
      <c r="D601" s="937" t="s">
        <v>6799</v>
      </c>
      <c r="E601" s="949" t="s">
        <v>6817</v>
      </c>
      <c r="F601" s="41" t="s">
        <v>3400</v>
      </c>
      <c r="G601" s="96">
        <v>6</v>
      </c>
      <c r="H601" s="1177" t="s">
        <v>6682</v>
      </c>
      <c r="I601" s="37" t="s">
        <v>6399</v>
      </c>
      <c r="J601" s="221" t="s">
        <v>7047</v>
      </c>
      <c r="K601" s="1156">
        <v>1</v>
      </c>
      <c r="L601" s="1148"/>
      <c r="M601" s="1148"/>
    </row>
    <row r="602" spans="1:13" s="8" customFormat="1" ht="11.25" x14ac:dyDescent="0.25">
      <c r="A602" s="1178"/>
      <c r="B602" s="972"/>
      <c r="C602" s="1174"/>
      <c r="D602" s="947"/>
      <c r="E602" s="960"/>
      <c r="F602" s="41" t="s">
        <v>7048</v>
      </c>
      <c r="G602" s="96">
        <v>2</v>
      </c>
      <c r="H602" s="1178"/>
      <c r="I602" s="37" t="s">
        <v>6399</v>
      </c>
      <c r="J602" s="221" t="s">
        <v>7049</v>
      </c>
      <c r="K602" s="1157"/>
      <c r="L602" s="1149"/>
      <c r="M602" s="1149"/>
    </row>
    <row r="603" spans="1:13" s="8" customFormat="1" ht="11.25" x14ac:dyDescent="0.25">
      <c r="A603" s="1178"/>
      <c r="B603" s="972"/>
      <c r="C603" s="1174"/>
      <c r="D603" s="947"/>
      <c r="E603" s="960"/>
      <c r="F603" s="41" t="s">
        <v>7050</v>
      </c>
      <c r="G603" s="96">
        <v>2</v>
      </c>
      <c r="H603" s="1178"/>
      <c r="I603" s="37" t="s">
        <v>6399</v>
      </c>
      <c r="J603" s="221" t="s">
        <v>7051</v>
      </c>
      <c r="K603" s="1157"/>
      <c r="L603" s="1149"/>
      <c r="M603" s="1149"/>
    </row>
    <row r="604" spans="1:13" s="8" customFormat="1" ht="11.25" x14ac:dyDescent="0.25">
      <c r="A604" s="1178"/>
      <c r="B604" s="972"/>
      <c r="C604" s="1174"/>
      <c r="D604" s="947"/>
      <c r="E604" s="960"/>
      <c r="F604" s="41" t="s">
        <v>7052</v>
      </c>
      <c r="G604" s="96">
        <v>1</v>
      </c>
      <c r="H604" s="1178"/>
      <c r="I604" s="37" t="s">
        <v>6399</v>
      </c>
      <c r="J604" s="221" t="s">
        <v>7053</v>
      </c>
      <c r="K604" s="1157"/>
      <c r="L604" s="1149"/>
      <c r="M604" s="1149"/>
    </row>
    <row r="605" spans="1:13" s="8" customFormat="1" ht="11.25" x14ac:dyDescent="0.25">
      <c r="A605" s="1178"/>
      <c r="B605" s="972"/>
      <c r="C605" s="1174"/>
      <c r="D605" s="947"/>
      <c r="E605" s="1175"/>
      <c r="F605" s="41" t="s">
        <v>7054</v>
      </c>
      <c r="G605" s="96">
        <v>5</v>
      </c>
      <c r="H605" s="1178"/>
      <c r="I605" s="37" t="s">
        <v>6399</v>
      </c>
      <c r="J605" s="221" t="s">
        <v>7055</v>
      </c>
      <c r="K605" s="1176"/>
      <c r="L605" s="1149"/>
      <c r="M605" s="1149"/>
    </row>
    <row r="606" spans="1:13" s="8" customFormat="1" ht="22.5" x14ac:dyDescent="0.25">
      <c r="A606" s="243" t="s">
        <v>7619</v>
      </c>
      <c r="B606" s="241" t="s">
        <v>6415</v>
      </c>
      <c r="C606" s="214" t="s">
        <v>4214</v>
      </c>
      <c r="D606" s="243" t="s">
        <v>7056</v>
      </c>
      <c r="E606" s="239" t="s">
        <v>7060</v>
      </c>
      <c r="F606" s="232" t="s">
        <v>7058</v>
      </c>
      <c r="G606" s="35">
        <v>60</v>
      </c>
      <c r="H606" s="35" t="s">
        <v>6682</v>
      </c>
      <c r="I606" s="36" t="s">
        <v>6399</v>
      </c>
      <c r="J606" s="233" t="s">
        <v>7059</v>
      </c>
      <c r="K606" s="252">
        <v>2</v>
      </c>
      <c r="L606" s="863"/>
      <c r="M606" s="863"/>
    </row>
    <row r="607" spans="1:13" s="8" customFormat="1" ht="11.25" x14ac:dyDescent="0.25">
      <c r="A607" s="937" t="s">
        <v>7620</v>
      </c>
      <c r="B607" s="939" t="s">
        <v>5662</v>
      </c>
      <c r="C607" s="962" t="s">
        <v>4214</v>
      </c>
      <c r="D607" s="937" t="s">
        <v>7166</v>
      </c>
      <c r="E607" s="949" t="s">
        <v>7402</v>
      </c>
      <c r="F607" s="135" t="s">
        <v>3261</v>
      </c>
      <c r="G607" s="96">
        <v>1</v>
      </c>
      <c r="H607" s="937" t="s">
        <v>6682</v>
      </c>
      <c r="I607" s="37" t="s">
        <v>3068</v>
      </c>
      <c r="J607" s="221" t="s">
        <v>3069</v>
      </c>
      <c r="K607" s="1160">
        <v>1</v>
      </c>
      <c r="L607" s="941"/>
      <c r="M607" s="941"/>
    </row>
    <row r="608" spans="1:13" s="8" customFormat="1" ht="11.25" x14ac:dyDescent="0.25">
      <c r="A608" s="947"/>
      <c r="B608" s="976"/>
      <c r="C608" s="963"/>
      <c r="D608" s="947"/>
      <c r="E608" s="960"/>
      <c r="F608" s="135" t="s">
        <v>3262</v>
      </c>
      <c r="G608" s="96">
        <v>1</v>
      </c>
      <c r="H608" s="947"/>
      <c r="I608" s="37" t="s">
        <v>3202</v>
      </c>
      <c r="J608" s="221" t="s">
        <v>4264</v>
      </c>
      <c r="K608" s="1161"/>
      <c r="L608" s="944"/>
      <c r="M608" s="944"/>
    </row>
    <row r="609" spans="1:13" s="8" customFormat="1" ht="11.25" x14ac:dyDescent="0.25">
      <c r="A609" s="947"/>
      <c r="B609" s="976"/>
      <c r="C609" s="963"/>
      <c r="D609" s="947"/>
      <c r="E609" s="960"/>
      <c r="F609" s="135" t="s">
        <v>3263</v>
      </c>
      <c r="G609" s="96">
        <v>1</v>
      </c>
      <c r="H609" s="947"/>
      <c r="I609" s="37" t="s">
        <v>4265</v>
      </c>
      <c r="J609" s="221" t="s">
        <v>4266</v>
      </c>
      <c r="K609" s="1161"/>
      <c r="L609" s="944"/>
      <c r="M609" s="944"/>
    </row>
    <row r="610" spans="1:13" s="8" customFormat="1" ht="11.25" x14ac:dyDescent="0.25">
      <c r="A610" s="947"/>
      <c r="B610" s="976"/>
      <c r="C610" s="963"/>
      <c r="D610" s="947"/>
      <c r="E610" s="960"/>
      <c r="F610" s="41" t="s">
        <v>3264</v>
      </c>
      <c r="G610" s="96">
        <v>2</v>
      </c>
      <c r="H610" s="947"/>
      <c r="I610" s="37" t="s">
        <v>3202</v>
      </c>
      <c r="J610" s="221" t="s">
        <v>4267</v>
      </c>
      <c r="K610" s="1161"/>
      <c r="L610" s="944"/>
      <c r="M610" s="944"/>
    </row>
    <row r="611" spans="1:13" s="8" customFormat="1" ht="11.25" x14ac:dyDescent="0.25">
      <c r="A611" s="947"/>
      <c r="B611" s="976"/>
      <c r="C611" s="963"/>
      <c r="D611" s="947"/>
      <c r="E611" s="960"/>
      <c r="F611" s="41" t="s">
        <v>7061</v>
      </c>
      <c r="G611" s="96">
        <v>6</v>
      </c>
      <c r="H611" s="947"/>
      <c r="I611" s="37"/>
      <c r="J611" s="221"/>
      <c r="K611" s="1161"/>
      <c r="L611" s="944"/>
      <c r="M611" s="944"/>
    </row>
    <row r="612" spans="1:13" s="8" customFormat="1" ht="22.5" x14ac:dyDescent="0.25">
      <c r="A612" s="947"/>
      <c r="B612" s="976"/>
      <c r="C612" s="963"/>
      <c r="D612" s="947"/>
      <c r="E612" s="960"/>
      <c r="F612" s="41" t="s">
        <v>3265</v>
      </c>
      <c r="G612" s="96">
        <v>2</v>
      </c>
      <c r="H612" s="947"/>
      <c r="I612" s="37" t="s">
        <v>4271</v>
      </c>
      <c r="J612" s="221" t="s">
        <v>4268</v>
      </c>
      <c r="K612" s="1161"/>
      <c r="L612" s="944"/>
      <c r="M612" s="944"/>
    </row>
    <row r="613" spans="1:13" s="8" customFormat="1" ht="22.5" x14ac:dyDescent="0.25">
      <c r="A613" s="947"/>
      <c r="B613" s="976"/>
      <c r="C613" s="963"/>
      <c r="D613" s="947"/>
      <c r="E613" s="960"/>
      <c r="F613" s="41" t="s">
        <v>3266</v>
      </c>
      <c r="G613" s="96">
        <v>2</v>
      </c>
      <c r="H613" s="947"/>
      <c r="I613" s="37" t="s">
        <v>4271</v>
      </c>
      <c r="J613" s="221" t="s">
        <v>4269</v>
      </c>
      <c r="K613" s="1161"/>
      <c r="L613" s="944"/>
      <c r="M613" s="944"/>
    </row>
    <row r="614" spans="1:13" s="8" customFormat="1" ht="22.5" x14ac:dyDescent="0.25">
      <c r="A614" s="947"/>
      <c r="B614" s="976"/>
      <c r="C614" s="963"/>
      <c r="D614" s="947"/>
      <c r="E614" s="960"/>
      <c r="F614" s="41" t="s">
        <v>3266</v>
      </c>
      <c r="G614" s="96">
        <v>2</v>
      </c>
      <c r="H614" s="947"/>
      <c r="I614" s="37" t="s">
        <v>4271</v>
      </c>
      <c r="J614" s="221" t="s">
        <v>4270</v>
      </c>
      <c r="K614" s="1161"/>
      <c r="L614" s="944"/>
      <c r="M614" s="944"/>
    </row>
    <row r="615" spans="1:13" s="8" customFormat="1" ht="11.25" x14ac:dyDescent="0.25">
      <c r="A615" s="947"/>
      <c r="B615" s="976"/>
      <c r="C615" s="963"/>
      <c r="D615" s="947"/>
      <c r="E615" s="960"/>
      <c r="F615" s="41" t="s">
        <v>3201</v>
      </c>
      <c r="G615" s="96">
        <v>3</v>
      </c>
      <c r="H615" s="947"/>
      <c r="I615" s="37" t="s">
        <v>3202</v>
      </c>
      <c r="J615" s="221"/>
      <c r="K615" s="1161"/>
      <c r="L615" s="944"/>
      <c r="M615" s="944"/>
    </row>
    <row r="616" spans="1:13" s="8" customFormat="1" ht="11.25" x14ac:dyDescent="0.25">
      <c r="A616" s="947"/>
      <c r="B616" s="976"/>
      <c r="C616" s="963"/>
      <c r="D616" s="947"/>
      <c r="E616" s="960"/>
      <c r="F616" s="41" t="s">
        <v>3203</v>
      </c>
      <c r="G616" s="96">
        <v>20</v>
      </c>
      <c r="H616" s="947"/>
      <c r="I616" s="37" t="s">
        <v>3204</v>
      </c>
      <c r="J616" s="221">
        <v>73068</v>
      </c>
      <c r="K616" s="1161"/>
      <c r="L616" s="944"/>
      <c r="M616" s="944"/>
    </row>
    <row r="617" spans="1:13" s="8" customFormat="1" ht="11.25" x14ac:dyDescent="0.25">
      <c r="A617" s="938"/>
      <c r="B617" s="940"/>
      <c r="C617" s="1060"/>
      <c r="D617" s="938"/>
      <c r="E617" s="950"/>
      <c r="F617" s="41" t="s">
        <v>3205</v>
      </c>
      <c r="G617" s="96">
        <v>16</v>
      </c>
      <c r="H617" s="938"/>
      <c r="I617" s="37" t="s">
        <v>3202</v>
      </c>
      <c r="J617" s="221" t="s">
        <v>3206</v>
      </c>
      <c r="K617" s="1168"/>
      <c r="L617" s="942"/>
      <c r="M617" s="942"/>
    </row>
    <row r="618" spans="1:13" s="8" customFormat="1" ht="22.5" x14ac:dyDescent="0.25">
      <c r="A618" s="243" t="s">
        <v>7621</v>
      </c>
      <c r="B618" s="241" t="s">
        <v>6798</v>
      </c>
      <c r="C618" s="214" t="s">
        <v>4214</v>
      </c>
      <c r="D618" s="243" t="s">
        <v>6801</v>
      </c>
      <c r="E618" s="239" t="s">
        <v>7064</v>
      </c>
      <c r="F618" s="232" t="s">
        <v>7063</v>
      </c>
      <c r="G618" s="35">
        <v>1</v>
      </c>
      <c r="H618" s="35" t="s">
        <v>6682</v>
      </c>
      <c r="I618" s="36"/>
      <c r="J618" s="233"/>
      <c r="K618" s="252">
        <v>1</v>
      </c>
      <c r="L618" s="863"/>
      <c r="M618" s="863"/>
    </row>
    <row r="619" spans="1:13" s="5" customFormat="1" ht="11.25" x14ac:dyDescent="0.25">
      <c r="A619" s="949" t="s">
        <v>7622</v>
      </c>
      <c r="B619" s="970" t="s">
        <v>6686</v>
      </c>
      <c r="C619" s="1190" t="s">
        <v>4214</v>
      </c>
      <c r="D619" s="949" t="s">
        <v>7035</v>
      </c>
      <c r="E619" s="949" t="s">
        <v>4214</v>
      </c>
      <c r="F619" s="135" t="s">
        <v>3132</v>
      </c>
      <c r="G619" s="137">
        <v>3</v>
      </c>
      <c r="H619" s="1165" t="s">
        <v>6684</v>
      </c>
      <c r="I619" s="37" t="s">
        <v>3133</v>
      </c>
      <c r="J619" s="221" t="s">
        <v>3158</v>
      </c>
      <c r="K619" s="1162">
        <v>1</v>
      </c>
      <c r="L619" s="1169"/>
      <c r="M619" s="1169"/>
    </row>
    <row r="620" spans="1:13" s="5" customFormat="1" ht="11.25" x14ac:dyDescent="0.25">
      <c r="A620" s="960"/>
      <c r="B620" s="972"/>
      <c r="C620" s="1191"/>
      <c r="D620" s="960"/>
      <c r="E620" s="960"/>
      <c r="F620" s="135" t="s">
        <v>3132</v>
      </c>
      <c r="G620" s="137">
        <v>3</v>
      </c>
      <c r="H620" s="1166"/>
      <c r="I620" s="37" t="s">
        <v>3133</v>
      </c>
      <c r="J620" s="221" t="s">
        <v>3259</v>
      </c>
      <c r="K620" s="1172">
        <v>1</v>
      </c>
      <c r="L620" s="1170"/>
      <c r="M620" s="1170"/>
    </row>
    <row r="621" spans="1:13" s="5" customFormat="1" ht="11.25" x14ac:dyDescent="0.25">
      <c r="A621" s="949" t="s">
        <v>7623</v>
      </c>
      <c r="B621" s="970" t="s">
        <v>6685</v>
      </c>
      <c r="C621" s="1190" t="s">
        <v>4214</v>
      </c>
      <c r="D621" s="949" t="s">
        <v>6791</v>
      </c>
      <c r="E621" s="949" t="s">
        <v>7037</v>
      </c>
      <c r="F621" s="19" t="s">
        <v>5230</v>
      </c>
      <c r="G621" s="95">
        <v>2</v>
      </c>
      <c r="H621" s="1165" t="s">
        <v>6682</v>
      </c>
      <c r="I621" s="22" t="s">
        <v>206</v>
      </c>
      <c r="J621" s="222" t="s">
        <v>207</v>
      </c>
      <c r="K621" s="1162">
        <v>1</v>
      </c>
      <c r="L621" s="1169"/>
      <c r="M621" s="1169"/>
    </row>
    <row r="622" spans="1:13" s="5" customFormat="1" ht="11.25" x14ac:dyDescent="0.25">
      <c r="A622" s="960"/>
      <c r="B622" s="972"/>
      <c r="C622" s="1191"/>
      <c r="D622" s="960"/>
      <c r="E622" s="960"/>
      <c r="F622" s="135" t="s">
        <v>3154</v>
      </c>
      <c r="G622" s="137">
        <v>4</v>
      </c>
      <c r="H622" s="1166"/>
      <c r="I622" s="37" t="s">
        <v>3074</v>
      </c>
      <c r="J622" s="221" t="s">
        <v>3155</v>
      </c>
      <c r="K622" s="1163"/>
      <c r="L622" s="1170"/>
      <c r="M622" s="1170"/>
    </row>
    <row r="623" spans="1:13" s="5" customFormat="1" ht="11.25" x14ac:dyDescent="0.25">
      <c r="A623" s="960"/>
      <c r="B623" s="972"/>
      <c r="C623" s="1191"/>
      <c r="D623" s="960"/>
      <c r="E623" s="960"/>
      <c r="F623" s="135" t="s">
        <v>3260</v>
      </c>
      <c r="G623" s="137">
        <v>4</v>
      </c>
      <c r="H623" s="1166"/>
      <c r="I623" s="37" t="s">
        <v>3231</v>
      </c>
      <c r="J623" s="221" t="s">
        <v>3232</v>
      </c>
      <c r="K623" s="1163"/>
      <c r="L623" s="1170"/>
      <c r="M623" s="1170"/>
    </row>
    <row r="624" spans="1:13" s="3" customFormat="1" ht="11.25" x14ac:dyDescent="0.25">
      <c r="A624" s="950"/>
      <c r="B624" s="971"/>
      <c r="C624" s="1199"/>
      <c r="D624" s="950"/>
      <c r="E624" s="950"/>
      <c r="F624" s="135" t="s">
        <v>3156</v>
      </c>
      <c r="G624" s="137">
        <v>2</v>
      </c>
      <c r="H624" s="1167"/>
      <c r="I624" s="37" t="s">
        <v>3231</v>
      </c>
      <c r="J624" s="221" t="s">
        <v>3233</v>
      </c>
      <c r="K624" s="1172"/>
      <c r="L624" s="1171"/>
      <c r="M624" s="1171"/>
    </row>
    <row r="625" spans="1:13" ht="11.25" x14ac:dyDescent="0.25">
      <c r="A625" s="937" t="s">
        <v>5256</v>
      </c>
      <c r="B625" s="939" t="s">
        <v>170</v>
      </c>
      <c r="C625" s="966" t="s">
        <v>5821</v>
      </c>
      <c r="D625" s="949" t="s">
        <v>7162</v>
      </c>
      <c r="E625" s="246" t="s">
        <v>5821</v>
      </c>
      <c r="F625" s="19" t="s">
        <v>3283</v>
      </c>
      <c r="G625" s="95">
        <v>720</v>
      </c>
      <c r="H625" s="937" t="s">
        <v>6682</v>
      </c>
      <c r="I625" s="22" t="s">
        <v>3284</v>
      </c>
      <c r="J625" s="62">
        <v>802375</v>
      </c>
      <c r="K625" s="1162">
        <v>2</v>
      </c>
      <c r="L625" s="1148"/>
      <c r="M625" s="1148"/>
    </row>
    <row r="626" spans="1:13" ht="11.25" x14ac:dyDescent="0.25">
      <c r="A626" s="947"/>
      <c r="B626" s="976"/>
      <c r="C626" s="967"/>
      <c r="D626" s="960"/>
      <c r="E626" s="246" t="s">
        <v>1085</v>
      </c>
      <c r="F626" s="10" t="s">
        <v>3283</v>
      </c>
      <c r="G626" s="243">
        <v>104</v>
      </c>
      <c r="H626" s="947"/>
      <c r="I626" s="22" t="s">
        <v>3284</v>
      </c>
      <c r="J626" s="62">
        <v>802375</v>
      </c>
      <c r="K626" s="1163"/>
      <c r="L626" s="1149"/>
      <c r="M626" s="1149"/>
    </row>
    <row r="627" spans="1:13" ht="11.25" x14ac:dyDescent="0.25">
      <c r="A627" s="947"/>
      <c r="B627" s="976"/>
      <c r="C627" s="967"/>
      <c r="D627" s="960"/>
      <c r="E627" s="246" t="s">
        <v>5821</v>
      </c>
      <c r="F627" s="19" t="s">
        <v>3285</v>
      </c>
      <c r="G627" s="95">
        <v>360</v>
      </c>
      <c r="H627" s="947"/>
      <c r="I627" s="22" t="s">
        <v>3284</v>
      </c>
      <c r="J627" s="62" t="s">
        <v>3286</v>
      </c>
      <c r="K627" s="1163"/>
      <c r="L627" s="1149"/>
      <c r="M627" s="1149"/>
    </row>
    <row r="628" spans="1:13" ht="11.25" x14ac:dyDescent="0.25">
      <c r="A628" s="947"/>
      <c r="B628" s="976"/>
      <c r="C628" s="967"/>
      <c r="D628" s="960"/>
      <c r="E628" s="246" t="s">
        <v>5821</v>
      </c>
      <c r="F628" s="19" t="s">
        <v>3287</v>
      </c>
      <c r="G628" s="95">
        <v>176</v>
      </c>
      <c r="H628" s="947"/>
      <c r="I628" s="22" t="s">
        <v>3284</v>
      </c>
      <c r="J628" s="62">
        <v>802371</v>
      </c>
      <c r="K628" s="1163"/>
      <c r="L628" s="1149"/>
      <c r="M628" s="1149"/>
    </row>
    <row r="629" spans="1:13" ht="11.25" x14ac:dyDescent="0.25">
      <c r="A629" s="947"/>
      <c r="B629" s="976"/>
      <c r="C629" s="967"/>
      <c r="D629" s="960"/>
      <c r="E629" s="246" t="s">
        <v>5821</v>
      </c>
      <c r="F629" s="19" t="s">
        <v>3288</v>
      </c>
      <c r="G629" s="95">
        <v>10</v>
      </c>
      <c r="H629" s="947"/>
      <c r="I629" s="22" t="s">
        <v>3284</v>
      </c>
      <c r="J629" s="62">
        <v>781443</v>
      </c>
      <c r="K629" s="1163"/>
      <c r="L629" s="1149"/>
      <c r="M629" s="1149"/>
    </row>
    <row r="630" spans="1:13" ht="11.25" x14ac:dyDescent="0.25">
      <c r="A630" s="947"/>
      <c r="B630" s="976"/>
      <c r="C630" s="967"/>
      <c r="D630" s="960"/>
      <c r="E630" s="246" t="s">
        <v>1085</v>
      </c>
      <c r="F630" s="19" t="s">
        <v>3288</v>
      </c>
      <c r="G630" s="95">
        <v>3</v>
      </c>
      <c r="H630" s="947"/>
      <c r="I630" s="22" t="s">
        <v>3284</v>
      </c>
      <c r="J630" s="62">
        <v>781443</v>
      </c>
      <c r="K630" s="1163"/>
      <c r="L630" s="1149"/>
      <c r="M630" s="1149"/>
    </row>
    <row r="631" spans="1:13" ht="11.25" x14ac:dyDescent="0.25">
      <c r="A631" s="947"/>
      <c r="B631" s="976"/>
      <c r="C631" s="967"/>
      <c r="D631" s="960"/>
      <c r="E631" s="246" t="s">
        <v>1085</v>
      </c>
      <c r="F631" s="19" t="s">
        <v>3289</v>
      </c>
      <c r="G631" s="95">
        <v>3</v>
      </c>
      <c r="H631" s="947"/>
      <c r="I631" s="22" t="s">
        <v>3284</v>
      </c>
      <c r="J631" s="62"/>
      <c r="K631" s="1163"/>
      <c r="L631" s="1149"/>
      <c r="M631" s="1149"/>
    </row>
    <row r="632" spans="1:13" ht="11.25" x14ac:dyDescent="0.25">
      <c r="A632" s="947"/>
      <c r="B632" s="976"/>
      <c r="C632" s="967"/>
      <c r="D632" s="960"/>
      <c r="E632" s="246" t="s">
        <v>2087</v>
      </c>
      <c r="F632" s="19" t="s">
        <v>3290</v>
      </c>
      <c r="G632" s="95">
        <v>10</v>
      </c>
      <c r="H632" s="947"/>
      <c r="I632" s="22" t="s">
        <v>3284</v>
      </c>
      <c r="J632" s="62" t="s">
        <v>3291</v>
      </c>
      <c r="K632" s="1163"/>
      <c r="L632" s="1149"/>
      <c r="M632" s="1149"/>
    </row>
    <row r="633" spans="1:13" ht="11.25" x14ac:dyDescent="0.25">
      <c r="A633" s="947"/>
      <c r="B633" s="976"/>
      <c r="C633" s="967"/>
      <c r="D633" s="960"/>
      <c r="E633" s="246" t="s">
        <v>5821</v>
      </c>
      <c r="F633" s="19" t="s">
        <v>3292</v>
      </c>
      <c r="G633" s="95">
        <v>82</v>
      </c>
      <c r="H633" s="947"/>
      <c r="I633" s="22" t="s">
        <v>3284</v>
      </c>
      <c r="J633" s="62">
        <v>80125</v>
      </c>
      <c r="K633" s="1163"/>
      <c r="L633" s="1149"/>
      <c r="M633" s="1149"/>
    </row>
    <row r="634" spans="1:13" ht="11.25" x14ac:dyDescent="0.25">
      <c r="A634" s="947"/>
      <c r="B634" s="976"/>
      <c r="C634" s="967"/>
      <c r="D634" s="960"/>
      <c r="E634" s="246" t="s">
        <v>1085</v>
      </c>
      <c r="F634" s="19" t="s">
        <v>3292</v>
      </c>
      <c r="G634" s="95">
        <v>13</v>
      </c>
      <c r="H634" s="947"/>
      <c r="I634" s="22" t="s">
        <v>3284</v>
      </c>
      <c r="J634" s="62">
        <v>80125</v>
      </c>
      <c r="K634" s="1163"/>
      <c r="L634" s="1149"/>
      <c r="M634" s="1149"/>
    </row>
    <row r="635" spans="1:13" ht="11.25" x14ac:dyDescent="0.25">
      <c r="A635" s="947"/>
      <c r="B635" s="976"/>
      <c r="C635" s="967"/>
      <c r="D635" s="960"/>
      <c r="E635" s="246" t="s">
        <v>5821</v>
      </c>
      <c r="F635" s="19" t="s">
        <v>3293</v>
      </c>
      <c r="G635" s="95">
        <v>240</v>
      </c>
      <c r="H635" s="947"/>
      <c r="I635" s="22" t="s">
        <v>3284</v>
      </c>
      <c r="J635" s="62">
        <v>804973</v>
      </c>
      <c r="K635" s="1163"/>
      <c r="L635" s="1149"/>
      <c r="M635" s="1149"/>
    </row>
    <row r="636" spans="1:13" ht="11.25" x14ac:dyDescent="0.25">
      <c r="A636" s="947"/>
      <c r="B636" s="976"/>
      <c r="C636" s="967"/>
      <c r="D636" s="960"/>
      <c r="E636" s="246" t="s">
        <v>1085</v>
      </c>
      <c r="F636" s="19" t="s">
        <v>3293</v>
      </c>
      <c r="G636" s="95">
        <v>26</v>
      </c>
      <c r="H636" s="947"/>
      <c r="I636" s="22" t="s">
        <v>3284</v>
      </c>
      <c r="J636" s="62">
        <v>804973</v>
      </c>
      <c r="K636" s="1163"/>
      <c r="L636" s="1149"/>
      <c r="M636" s="1149"/>
    </row>
    <row r="637" spans="1:13" ht="11.25" x14ac:dyDescent="0.25">
      <c r="A637" s="947"/>
      <c r="B637" s="976"/>
      <c r="C637" s="967"/>
      <c r="D637" s="960"/>
      <c r="E637" s="246" t="s">
        <v>1085</v>
      </c>
      <c r="F637" s="19" t="s">
        <v>3294</v>
      </c>
      <c r="G637" s="95">
        <v>6</v>
      </c>
      <c r="H637" s="947"/>
      <c r="I637" s="22" t="s">
        <v>3284</v>
      </c>
      <c r="J637" s="62">
        <v>80162</v>
      </c>
      <c r="K637" s="1163"/>
      <c r="L637" s="1149"/>
      <c r="M637" s="1149"/>
    </row>
    <row r="638" spans="1:13" ht="11.25" x14ac:dyDescent="0.25">
      <c r="A638" s="947"/>
      <c r="B638" s="976"/>
      <c r="C638" s="967"/>
      <c r="D638" s="960"/>
      <c r="E638" s="246" t="s">
        <v>5821</v>
      </c>
      <c r="F638" s="19" t="s">
        <v>3295</v>
      </c>
      <c r="G638" s="95">
        <v>165</v>
      </c>
      <c r="H638" s="947"/>
      <c r="I638" s="22" t="s">
        <v>3284</v>
      </c>
      <c r="J638" s="62">
        <v>783257</v>
      </c>
      <c r="K638" s="1163"/>
      <c r="L638" s="1149"/>
      <c r="M638" s="1149"/>
    </row>
    <row r="639" spans="1:13" ht="11.25" x14ac:dyDescent="0.25">
      <c r="A639" s="947"/>
      <c r="B639" s="976"/>
      <c r="C639" s="967"/>
      <c r="D639" s="960"/>
      <c r="E639" s="246" t="s">
        <v>1085</v>
      </c>
      <c r="F639" s="19" t="s">
        <v>3295</v>
      </c>
      <c r="G639" s="95">
        <v>23</v>
      </c>
      <c r="H639" s="947"/>
      <c r="I639" s="22" t="s">
        <v>3284</v>
      </c>
      <c r="J639" s="62">
        <v>783257</v>
      </c>
      <c r="K639" s="1163"/>
      <c r="L639" s="1149"/>
      <c r="M639" s="1149"/>
    </row>
    <row r="640" spans="1:13" ht="11.25" x14ac:dyDescent="0.25">
      <c r="A640" s="947"/>
      <c r="B640" s="976"/>
      <c r="C640" s="967"/>
      <c r="D640" s="960"/>
      <c r="E640" s="246" t="s">
        <v>5821</v>
      </c>
      <c r="F640" s="19" t="s">
        <v>3296</v>
      </c>
      <c r="G640" s="95">
        <v>17</v>
      </c>
      <c r="H640" s="947"/>
      <c r="I640" s="22" t="s">
        <v>3284</v>
      </c>
      <c r="J640" s="62" t="s">
        <v>3297</v>
      </c>
      <c r="K640" s="1163"/>
      <c r="L640" s="1149"/>
      <c r="M640" s="1149"/>
    </row>
    <row r="641" spans="1:13" ht="11.25" x14ac:dyDescent="0.25">
      <c r="A641" s="947"/>
      <c r="B641" s="976"/>
      <c r="C641" s="967"/>
      <c r="D641" s="960"/>
      <c r="E641" s="246" t="s">
        <v>1085</v>
      </c>
      <c r="F641" s="19" t="s">
        <v>3296</v>
      </c>
      <c r="G641" s="95">
        <v>5</v>
      </c>
      <c r="H641" s="947"/>
      <c r="I641" s="22" t="s">
        <v>3284</v>
      </c>
      <c r="J641" s="62" t="s">
        <v>3297</v>
      </c>
      <c r="K641" s="1163"/>
      <c r="L641" s="1149"/>
      <c r="M641" s="1149"/>
    </row>
    <row r="642" spans="1:13" ht="11.25" x14ac:dyDescent="0.25">
      <c r="A642" s="947"/>
      <c r="B642" s="976"/>
      <c r="C642" s="967"/>
      <c r="D642" s="960"/>
      <c r="E642" s="246" t="s">
        <v>5821</v>
      </c>
      <c r="F642" s="19" t="s">
        <v>3298</v>
      </c>
      <c r="G642" s="95">
        <v>170</v>
      </c>
      <c r="H642" s="947"/>
      <c r="I642" s="22" t="s">
        <v>3284</v>
      </c>
      <c r="J642" s="62" t="s">
        <v>3299</v>
      </c>
      <c r="K642" s="1163"/>
      <c r="L642" s="1149"/>
      <c r="M642" s="1149"/>
    </row>
    <row r="643" spans="1:13" ht="11.25" x14ac:dyDescent="0.25">
      <c r="A643" s="947"/>
      <c r="B643" s="976"/>
      <c r="C643" s="967"/>
      <c r="D643" s="960"/>
      <c r="E643" s="246" t="s">
        <v>1085</v>
      </c>
      <c r="F643" s="19" t="s">
        <v>3298</v>
      </c>
      <c r="G643" s="95">
        <v>27</v>
      </c>
      <c r="H643" s="947"/>
      <c r="I643" s="22" t="s">
        <v>3284</v>
      </c>
      <c r="J643" s="62" t="s">
        <v>3299</v>
      </c>
      <c r="K643" s="1163"/>
      <c r="L643" s="1149"/>
      <c r="M643" s="1149"/>
    </row>
    <row r="644" spans="1:13" ht="11.25" x14ac:dyDescent="0.25">
      <c r="A644" s="947"/>
      <c r="B644" s="976"/>
      <c r="C644" s="967"/>
      <c r="D644" s="960"/>
      <c r="E644" s="246" t="s">
        <v>5821</v>
      </c>
      <c r="F644" s="19" t="s">
        <v>3300</v>
      </c>
      <c r="G644" s="95">
        <v>25</v>
      </c>
      <c r="H644" s="947"/>
      <c r="I644" s="22" t="s">
        <v>3284</v>
      </c>
      <c r="J644" s="62" t="s">
        <v>3301</v>
      </c>
      <c r="K644" s="1163"/>
      <c r="L644" s="1149"/>
      <c r="M644" s="1149"/>
    </row>
    <row r="645" spans="1:13" ht="11.25" x14ac:dyDescent="0.25">
      <c r="A645" s="947"/>
      <c r="B645" s="976"/>
      <c r="C645" s="967"/>
      <c r="D645" s="960"/>
      <c r="E645" s="246" t="s">
        <v>5821</v>
      </c>
      <c r="F645" s="19" t="s">
        <v>3302</v>
      </c>
      <c r="G645" s="95">
        <v>31</v>
      </c>
      <c r="H645" s="947"/>
      <c r="I645" s="22" t="s">
        <v>2700</v>
      </c>
      <c r="J645" s="62" t="s">
        <v>3303</v>
      </c>
      <c r="K645" s="1163"/>
      <c r="L645" s="1149"/>
      <c r="M645" s="1149"/>
    </row>
    <row r="646" spans="1:13" ht="11.25" x14ac:dyDescent="0.25">
      <c r="A646" s="947"/>
      <c r="B646" s="976"/>
      <c r="C646" s="967"/>
      <c r="D646" s="960"/>
      <c r="E646" s="246" t="s">
        <v>1085</v>
      </c>
      <c r="F646" s="19" t="s">
        <v>3302</v>
      </c>
      <c r="G646" s="95">
        <v>3</v>
      </c>
      <c r="H646" s="947"/>
      <c r="I646" s="22" t="s">
        <v>2700</v>
      </c>
      <c r="J646" s="62" t="s">
        <v>3303</v>
      </c>
      <c r="K646" s="1163"/>
      <c r="L646" s="1149"/>
      <c r="M646" s="1149"/>
    </row>
    <row r="647" spans="1:13" ht="11.25" x14ac:dyDescent="0.25">
      <c r="A647" s="947"/>
      <c r="B647" s="976"/>
      <c r="C647" s="967"/>
      <c r="D647" s="960"/>
      <c r="E647" s="246" t="s">
        <v>5821</v>
      </c>
      <c r="F647" s="19" t="s">
        <v>3304</v>
      </c>
      <c r="G647" s="95">
        <v>2</v>
      </c>
      <c r="H647" s="947"/>
      <c r="I647" s="22" t="s">
        <v>3284</v>
      </c>
      <c r="J647" s="62" t="s">
        <v>3305</v>
      </c>
      <c r="K647" s="1163"/>
      <c r="L647" s="1149"/>
      <c r="M647" s="1149"/>
    </row>
    <row r="648" spans="1:13" ht="11.25" x14ac:dyDescent="0.25">
      <c r="A648" s="947"/>
      <c r="B648" s="976"/>
      <c r="C648" s="967"/>
      <c r="D648" s="960"/>
      <c r="E648" s="246" t="s">
        <v>1085</v>
      </c>
      <c r="F648" s="19" t="s">
        <v>3304</v>
      </c>
      <c r="G648" s="95">
        <v>1</v>
      </c>
      <c r="H648" s="947"/>
      <c r="I648" s="22" t="s">
        <v>3284</v>
      </c>
      <c r="J648" s="62" t="s">
        <v>3305</v>
      </c>
      <c r="K648" s="1163"/>
      <c r="L648" s="1149"/>
      <c r="M648" s="1149"/>
    </row>
    <row r="649" spans="1:13" ht="11.25" x14ac:dyDescent="0.25">
      <c r="A649" s="947"/>
      <c r="B649" s="976"/>
      <c r="C649" s="967"/>
      <c r="D649" s="960"/>
      <c r="E649" s="246" t="s">
        <v>1085</v>
      </c>
      <c r="F649" s="19" t="s">
        <v>3306</v>
      </c>
      <c r="G649" s="95">
        <v>1</v>
      </c>
      <c r="H649" s="947"/>
      <c r="I649" s="22" t="s">
        <v>3284</v>
      </c>
      <c r="J649" s="62"/>
      <c r="K649" s="1163"/>
      <c r="L649" s="1149"/>
      <c r="M649" s="1149"/>
    </row>
    <row r="650" spans="1:13" ht="11.25" x14ac:dyDescent="0.25">
      <c r="A650" s="947"/>
      <c r="B650" s="976"/>
      <c r="C650" s="967"/>
      <c r="D650" s="960"/>
      <c r="E650" s="246" t="s">
        <v>1085</v>
      </c>
      <c r="F650" s="19" t="s">
        <v>3307</v>
      </c>
      <c r="G650" s="95">
        <v>1</v>
      </c>
      <c r="H650" s="947"/>
      <c r="I650" s="22" t="s">
        <v>3284</v>
      </c>
      <c r="J650" s="62"/>
      <c r="K650" s="1163"/>
      <c r="L650" s="1149"/>
      <c r="M650" s="1149"/>
    </row>
    <row r="651" spans="1:13" ht="11.25" x14ac:dyDescent="0.25">
      <c r="A651" s="947"/>
      <c r="B651" s="976"/>
      <c r="C651" s="967"/>
      <c r="D651" s="960"/>
      <c r="E651" s="955" t="s">
        <v>1085</v>
      </c>
      <c r="F651" s="19" t="s">
        <v>3308</v>
      </c>
      <c r="G651" s="95">
        <v>1</v>
      </c>
      <c r="H651" s="947"/>
      <c r="I651" s="22" t="s">
        <v>3309</v>
      </c>
      <c r="J651" s="62" t="s">
        <v>3310</v>
      </c>
      <c r="K651" s="1163"/>
      <c r="L651" s="1149"/>
      <c r="M651" s="1149"/>
    </row>
    <row r="652" spans="1:13" ht="11.25" x14ac:dyDescent="0.25">
      <c r="A652" s="947"/>
      <c r="B652" s="976"/>
      <c r="C652" s="967"/>
      <c r="D652" s="960"/>
      <c r="E652" s="964"/>
      <c r="F652" s="19" t="s">
        <v>3311</v>
      </c>
      <c r="G652" s="95">
        <v>1</v>
      </c>
      <c r="H652" s="947"/>
      <c r="I652" s="22"/>
      <c r="J652" s="62"/>
      <c r="K652" s="1163"/>
      <c r="L652" s="1149"/>
      <c r="M652" s="1149"/>
    </row>
    <row r="653" spans="1:13" ht="11.25" x14ac:dyDescent="0.25">
      <c r="A653" s="947"/>
      <c r="B653" s="976"/>
      <c r="C653" s="967"/>
      <c r="D653" s="960"/>
      <c r="E653" s="964"/>
      <c r="F653" s="19" t="s">
        <v>3312</v>
      </c>
      <c r="G653" s="95">
        <v>1</v>
      </c>
      <c r="H653" s="947"/>
      <c r="I653" s="22"/>
      <c r="J653" s="62"/>
      <c r="K653" s="1163"/>
      <c r="L653" s="1149"/>
      <c r="M653" s="1149"/>
    </row>
    <row r="654" spans="1:13" ht="11.25" x14ac:dyDescent="0.25">
      <c r="A654" s="947"/>
      <c r="B654" s="976"/>
      <c r="C654" s="967"/>
      <c r="D654" s="960"/>
      <c r="E654" s="964"/>
      <c r="F654" s="19" t="s">
        <v>3313</v>
      </c>
      <c r="G654" s="95">
        <v>1</v>
      </c>
      <c r="H654" s="947"/>
      <c r="I654" s="22"/>
      <c r="J654" s="62"/>
      <c r="K654" s="1163"/>
      <c r="L654" s="1149"/>
      <c r="M654" s="1149"/>
    </row>
    <row r="655" spans="1:13" ht="11.25" x14ac:dyDescent="0.25">
      <c r="A655" s="947"/>
      <c r="B655" s="976"/>
      <c r="C655" s="967"/>
      <c r="D655" s="960"/>
      <c r="E655" s="956"/>
      <c r="F655" s="19" t="s">
        <v>3314</v>
      </c>
      <c r="G655" s="95">
        <v>1</v>
      </c>
      <c r="H655" s="947"/>
      <c r="I655" s="22"/>
      <c r="J655" s="62"/>
      <c r="K655" s="1163"/>
      <c r="L655" s="1149"/>
      <c r="M655" s="1149"/>
    </row>
    <row r="656" spans="1:13" ht="11.25" x14ac:dyDescent="0.25">
      <c r="A656" s="947"/>
      <c r="B656" s="976"/>
      <c r="C656" s="967"/>
      <c r="D656" s="960"/>
      <c r="E656" s="246" t="s">
        <v>5826</v>
      </c>
      <c r="F656" s="19" t="s">
        <v>3315</v>
      </c>
      <c r="G656" s="95">
        <v>1</v>
      </c>
      <c r="H656" s="947"/>
      <c r="I656" s="22" t="s">
        <v>3316</v>
      </c>
      <c r="J656" s="62"/>
      <c r="K656" s="1163"/>
      <c r="L656" s="1149"/>
      <c r="M656" s="1149"/>
    </row>
    <row r="657" spans="1:13" ht="11.25" x14ac:dyDescent="0.25">
      <c r="A657" s="947"/>
      <c r="B657" s="976"/>
      <c r="C657" s="967"/>
      <c r="D657" s="960"/>
      <c r="E657" s="246" t="s">
        <v>5821</v>
      </c>
      <c r="F657" s="19" t="s">
        <v>3317</v>
      </c>
      <c r="G657" s="95">
        <v>16</v>
      </c>
      <c r="H657" s="947"/>
      <c r="I657" s="22" t="s">
        <v>3318</v>
      </c>
      <c r="J657" s="62" t="s">
        <v>3319</v>
      </c>
      <c r="K657" s="1163"/>
      <c r="L657" s="1149"/>
      <c r="M657" s="1149"/>
    </row>
    <row r="658" spans="1:13" ht="11.25" x14ac:dyDescent="0.25">
      <c r="A658" s="938"/>
      <c r="B658" s="940"/>
      <c r="C658" s="992"/>
      <c r="D658" s="950"/>
      <c r="E658" s="246" t="s">
        <v>3320</v>
      </c>
      <c r="F658" s="19" t="s">
        <v>3321</v>
      </c>
      <c r="G658" s="95">
        <v>2</v>
      </c>
      <c r="H658" s="938"/>
      <c r="I658" s="22" t="s">
        <v>3318</v>
      </c>
      <c r="J658" s="62" t="s">
        <v>3322</v>
      </c>
      <c r="K658" s="1172"/>
      <c r="L658" s="1150"/>
      <c r="M658" s="1150"/>
    </row>
    <row r="659" spans="1:13" s="8" customFormat="1" ht="11.25" x14ac:dyDescent="0.25">
      <c r="A659" s="937" t="s">
        <v>5257</v>
      </c>
      <c r="B659" s="939" t="s">
        <v>170</v>
      </c>
      <c r="C659" s="966" t="s">
        <v>5821</v>
      </c>
      <c r="D659" s="937" t="s">
        <v>7162</v>
      </c>
      <c r="E659" s="937" t="s">
        <v>5821</v>
      </c>
      <c r="F659" s="41" t="s">
        <v>3330</v>
      </c>
      <c r="G659" s="96">
        <v>14</v>
      </c>
      <c r="H659" s="937" t="s">
        <v>6682</v>
      </c>
      <c r="I659" s="37"/>
      <c r="J659" s="64"/>
      <c r="K659" s="1162">
        <v>2</v>
      </c>
      <c r="L659" s="1148"/>
      <c r="M659" s="1148"/>
    </row>
    <row r="660" spans="1:13" s="8" customFormat="1" ht="11.25" x14ac:dyDescent="0.25">
      <c r="A660" s="947"/>
      <c r="B660" s="976"/>
      <c r="C660" s="967"/>
      <c r="D660" s="947"/>
      <c r="E660" s="947"/>
      <c r="F660" s="41" t="s">
        <v>3331</v>
      </c>
      <c r="G660" s="96">
        <v>56</v>
      </c>
      <c r="H660" s="947"/>
      <c r="I660" s="37"/>
      <c r="J660" s="64"/>
      <c r="K660" s="1163"/>
      <c r="L660" s="1149"/>
      <c r="M660" s="1149"/>
    </row>
    <row r="661" spans="1:13" s="8" customFormat="1" ht="11.25" x14ac:dyDescent="0.25">
      <c r="A661" s="947"/>
      <c r="B661" s="976"/>
      <c r="C661" s="967"/>
      <c r="D661" s="947"/>
      <c r="E661" s="947"/>
      <c r="F661" s="41" t="s">
        <v>3332</v>
      </c>
      <c r="G661" s="96">
        <v>14</v>
      </c>
      <c r="H661" s="947"/>
      <c r="I661" s="37"/>
      <c r="J661" s="64"/>
      <c r="K661" s="1163"/>
      <c r="L661" s="1149"/>
      <c r="M661" s="1149"/>
    </row>
    <row r="662" spans="1:13" s="8" customFormat="1" ht="11.25" x14ac:dyDescent="0.25">
      <c r="A662" s="947"/>
      <c r="B662" s="976"/>
      <c r="C662" s="967"/>
      <c r="D662" s="947"/>
      <c r="E662" s="947"/>
      <c r="F662" s="41" t="s">
        <v>3076</v>
      </c>
      <c r="G662" s="96">
        <v>16</v>
      </c>
      <c r="H662" s="947"/>
      <c r="I662" s="37"/>
      <c r="J662" s="64"/>
      <c r="K662" s="1163"/>
      <c r="L662" s="1149"/>
      <c r="M662" s="1149"/>
    </row>
    <row r="663" spans="1:13" s="8" customFormat="1" ht="11.25" x14ac:dyDescent="0.25">
      <c r="A663" s="947"/>
      <c r="B663" s="976"/>
      <c r="C663" s="967"/>
      <c r="D663" s="947"/>
      <c r="E663" s="947"/>
      <c r="F663" s="41" t="s">
        <v>3333</v>
      </c>
      <c r="G663" s="96">
        <v>61</v>
      </c>
      <c r="H663" s="947"/>
      <c r="I663" s="37"/>
      <c r="J663" s="64"/>
      <c r="K663" s="1163"/>
      <c r="L663" s="1149"/>
      <c r="M663" s="1149"/>
    </row>
    <row r="664" spans="1:13" s="8" customFormat="1" ht="11.25" x14ac:dyDescent="0.25">
      <c r="A664" s="947"/>
      <c r="B664" s="976"/>
      <c r="C664" s="967"/>
      <c r="D664" s="947"/>
      <c r="E664" s="947"/>
      <c r="F664" s="41" t="s">
        <v>3334</v>
      </c>
      <c r="G664" s="96">
        <v>8</v>
      </c>
      <c r="H664" s="947"/>
      <c r="I664" s="37"/>
      <c r="J664" s="64"/>
      <c r="K664" s="1163"/>
      <c r="L664" s="1149"/>
      <c r="M664" s="1149"/>
    </row>
    <row r="665" spans="1:13" s="8" customFormat="1" ht="11.25" x14ac:dyDescent="0.25">
      <c r="A665" s="947"/>
      <c r="B665" s="976"/>
      <c r="C665" s="967"/>
      <c r="D665" s="947"/>
      <c r="E665" s="947"/>
      <c r="F665" s="41" t="s">
        <v>3101</v>
      </c>
      <c r="G665" s="96">
        <v>5</v>
      </c>
      <c r="H665" s="947"/>
      <c r="I665" s="37"/>
      <c r="J665" s="64"/>
      <c r="K665" s="1163"/>
      <c r="L665" s="1149"/>
      <c r="M665" s="1149"/>
    </row>
    <row r="666" spans="1:13" s="8" customFormat="1" ht="11.25" x14ac:dyDescent="0.25">
      <c r="A666" s="937" t="s">
        <v>5258</v>
      </c>
      <c r="B666" s="939" t="s">
        <v>6800</v>
      </c>
      <c r="C666" s="966" t="s">
        <v>5821</v>
      </c>
      <c r="D666" s="937" t="s">
        <v>6799</v>
      </c>
      <c r="E666" s="243" t="s">
        <v>5821</v>
      </c>
      <c r="F666" s="34" t="s">
        <v>3323</v>
      </c>
      <c r="G666" s="35">
        <v>4</v>
      </c>
      <c r="H666" s="937" t="s">
        <v>6682</v>
      </c>
      <c r="I666" s="36" t="s">
        <v>1050</v>
      </c>
      <c r="J666" s="65"/>
      <c r="K666" s="1162">
        <v>1</v>
      </c>
      <c r="L666" s="1148"/>
      <c r="M666" s="1148"/>
    </row>
    <row r="667" spans="1:13" s="8" customFormat="1" ht="11.25" x14ac:dyDescent="0.25">
      <c r="A667" s="947"/>
      <c r="B667" s="976"/>
      <c r="C667" s="967"/>
      <c r="D667" s="947"/>
      <c r="E667" s="243" t="s">
        <v>5821</v>
      </c>
      <c r="F667" s="34" t="s">
        <v>3324</v>
      </c>
      <c r="G667" s="35">
        <v>29</v>
      </c>
      <c r="H667" s="947"/>
      <c r="I667" s="36" t="s">
        <v>1050</v>
      </c>
      <c r="J667" s="65"/>
      <c r="K667" s="1163"/>
      <c r="L667" s="1149"/>
      <c r="M667" s="1149"/>
    </row>
    <row r="668" spans="1:13" s="8" customFormat="1" ht="11.25" x14ac:dyDescent="0.25">
      <c r="A668" s="947"/>
      <c r="B668" s="976"/>
      <c r="C668" s="967"/>
      <c r="D668" s="947"/>
      <c r="E668" s="243" t="s">
        <v>5821</v>
      </c>
      <c r="F668" s="34" t="s">
        <v>3325</v>
      </c>
      <c r="G668" s="35">
        <v>48</v>
      </c>
      <c r="H668" s="947"/>
      <c r="I668" s="36" t="s">
        <v>1050</v>
      </c>
      <c r="J668" s="65"/>
      <c r="K668" s="1163"/>
      <c r="L668" s="1149"/>
      <c r="M668" s="1149"/>
    </row>
    <row r="669" spans="1:13" s="8" customFormat="1" ht="11.25" x14ac:dyDescent="0.25">
      <c r="A669" s="947"/>
      <c r="B669" s="976"/>
      <c r="C669" s="967"/>
      <c r="D669" s="947"/>
      <c r="E669" s="243" t="s">
        <v>5821</v>
      </c>
      <c r="F669" s="34" t="s">
        <v>3326</v>
      </c>
      <c r="G669" s="35">
        <v>29</v>
      </c>
      <c r="H669" s="947"/>
      <c r="I669" s="36" t="s">
        <v>1050</v>
      </c>
      <c r="J669" s="65"/>
      <c r="K669" s="1163"/>
      <c r="L669" s="1149"/>
      <c r="M669" s="1149"/>
    </row>
    <row r="670" spans="1:13" s="8" customFormat="1" ht="11.25" x14ac:dyDescent="0.25">
      <c r="A670" s="947"/>
      <c r="B670" s="976"/>
      <c r="C670" s="967"/>
      <c r="D670" s="947"/>
      <c r="E670" s="243" t="s">
        <v>5821</v>
      </c>
      <c r="F670" s="34" t="s">
        <v>3327</v>
      </c>
      <c r="G670" s="35">
        <v>2</v>
      </c>
      <c r="H670" s="947"/>
      <c r="I670" s="36" t="s">
        <v>1050</v>
      </c>
      <c r="J670" s="65"/>
      <c r="K670" s="1163"/>
      <c r="L670" s="1149"/>
      <c r="M670" s="1149"/>
    </row>
    <row r="671" spans="1:13" s="8" customFormat="1" ht="11.25" x14ac:dyDescent="0.25">
      <c r="A671" s="947"/>
      <c r="B671" s="976"/>
      <c r="C671" s="967"/>
      <c r="D671" s="947"/>
      <c r="E671" s="243" t="s">
        <v>1085</v>
      </c>
      <c r="F671" s="34" t="s">
        <v>3328</v>
      </c>
      <c r="G671" s="35">
        <v>4</v>
      </c>
      <c r="H671" s="947"/>
      <c r="I671" s="36" t="s">
        <v>1050</v>
      </c>
      <c r="J671" s="65"/>
      <c r="K671" s="1163"/>
      <c r="L671" s="1149"/>
      <c r="M671" s="1149"/>
    </row>
    <row r="672" spans="1:13" s="8" customFormat="1" ht="11.25" x14ac:dyDescent="0.25">
      <c r="A672" s="947"/>
      <c r="B672" s="976"/>
      <c r="C672" s="967"/>
      <c r="D672" s="947"/>
      <c r="E672" s="243" t="s">
        <v>1085</v>
      </c>
      <c r="F672" s="34" t="s">
        <v>3323</v>
      </c>
      <c r="G672" s="35">
        <v>3</v>
      </c>
      <c r="H672" s="947"/>
      <c r="I672" s="36" t="s">
        <v>1050</v>
      </c>
      <c r="J672" s="65"/>
      <c r="K672" s="1163"/>
      <c r="L672" s="1149"/>
      <c r="M672" s="1149"/>
    </row>
    <row r="673" spans="1:13" s="8" customFormat="1" ht="11.25" x14ac:dyDescent="0.25">
      <c r="A673" s="947"/>
      <c r="B673" s="976"/>
      <c r="C673" s="967"/>
      <c r="D673" s="947"/>
      <c r="E673" s="243" t="s">
        <v>1085</v>
      </c>
      <c r="F673" s="34" t="s">
        <v>3324</v>
      </c>
      <c r="G673" s="35">
        <v>2</v>
      </c>
      <c r="H673" s="947"/>
      <c r="I673" s="36" t="s">
        <v>1050</v>
      </c>
      <c r="J673" s="65"/>
      <c r="K673" s="1163"/>
      <c r="L673" s="1149"/>
      <c r="M673" s="1149"/>
    </row>
    <row r="674" spans="1:13" s="8" customFormat="1" ht="11.25" x14ac:dyDescent="0.25">
      <c r="A674" s="947"/>
      <c r="B674" s="976"/>
      <c r="C674" s="967"/>
      <c r="D674" s="947"/>
      <c r="E674" s="243" t="s">
        <v>1085</v>
      </c>
      <c r="F674" s="34" t="s">
        <v>3326</v>
      </c>
      <c r="G674" s="35">
        <v>1</v>
      </c>
      <c r="H674" s="947"/>
      <c r="I674" s="36" t="s">
        <v>1050</v>
      </c>
      <c r="J674" s="65"/>
      <c r="K674" s="1172"/>
      <c r="L674" s="1150"/>
      <c r="M674" s="1150"/>
    </row>
    <row r="675" spans="1:13" s="8" customFormat="1" ht="11.25" x14ac:dyDescent="0.25">
      <c r="A675" s="937" t="s">
        <v>7624</v>
      </c>
      <c r="B675" s="939" t="s">
        <v>6415</v>
      </c>
      <c r="C675" s="966" t="s">
        <v>5821</v>
      </c>
      <c r="D675" s="937" t="s">
        <v>6797</v>
      </c>
      <c r="E675" s="317" t="s">
        <v>5821</v>
      </c>
      <c r="F675" s="34" t="s">
        <v>3329</v>
      </c>
      <c r="G675" s="35">
        <v>51</v>
      </c>
      <c r="H675" s="937" t="s">
        <v>6682</v>
      </c>
      <c r="I675" s="36" t="s">
        <v>1050</v>
      </c>
      <c r="J675" s="65"/>
      <c r="K675" s="1162">
        <v>2</v>
      </c>
      <c r="L675" s="1148"/>
      <c r="M675" s="1148"/>
    </row>
    <row r="676" spans="1:13" s="8" customFormat="1" ht="11.25" x14ac:dyDescent="0.25">
      <c r="A676" s="947"/>
      <c r="B676" s="976"/>
      <c r="C676" s="967"/>
      <c r="D676" s="947"/>
      <c r="E676" s="317" t="s">
        <v>1085</v>
      </c>
      <c r="F676" s="34" t="s">
        <v>3329</v>
      </c>
      <c r="G676" s="35">
        <v>4</v>
      </c>
      <c r="H676" s="947"/>
      <c r="I676" s="36" t="s">
        <v>1050</v>
      </c>
      <c r="J676" s="65"/>
      <c r="K676" s="1163"/>
      <c r="L676" s="1149"/>
      <c r="M676" s="1149"/>
    </row>
    <row r="677" spans="1:13" ht="11.25" x14ac:dyDescent="0.25">
      <c r="A677" s="937" t="s">
        <v>7634</v>
      </c>
      <c r="B677" s="939" t="s">
        <v>7038</v>
      </c>
      <c r="C677" s="966" t="s">
        <v>5821</v>
      </c>
      <c r="D677" s="937" t="s">
        <v>6794</v>
      </c>
      <c r="E677" s="316" t="s">
        <v>1045</v>
      </c>
      <c r="F677" s="19" t="s">
        <v>3267</v>
      </c>
      <c r="G677" s="95">
        <v>2</v>
      </c>
      <c r="H677" s="1165" t="s">
        <v>6682</v>
      </c>
      <c r="I677" s="22" t="s">
        <v>3268</v>
      </c>
      <c r="J677" s="62" t="s">
        <v>3269</v>
      </c>
      <c r="K677" s="1162">
        <v>4</v>
      </c>
      <c r="L677" s="1148"/>
      <c r="M677" s="1148"/>
    </row>
    <row r="678" spans="1:13" ht="11.25" x14ac:dyDescent="0.25">
      <c r="A678" s="947"/>
      <c r="B678" s="976"/>
      <c r="C678" s="967"/>
      <c r="D678" s="947"/>
      <c r="E678" s="955" t="s">
        <v>1045</v>
      </c>
      <c r="F678" s="19" t="s">
        <v>3270</v>
      </c>
      <c r="G678" s="95">
        <v>1</v>
      </c>
      <c r="H678" s="1166"/>
      <c r="I678" s="22" t="s">
        <v>1050</v>
      </c>
      <c r="J678" s="62"/>
      <c r="K678" s="1163"/>
      <c r="L678" s="1149"/>
      <c r="M678" s="1149"/>
    </row>
    <row r="679" spans="1:13" ht="11.25" x14ac:dyDescent="0.25">
      <c r="A679" s="947"/>
      <c r="B679" s="976"/>
      <c r="C679" s="967"/>
      <c r="D679" s="947"/>
      <c r="E679" s="964"/>
      <c r="F679" s="19" t="s">
        <v>1247</v>
      </c>
      <c r="G679" s="95">
        <v>1</v>
      </c>
      <c r="H679" s="1166"/>
      <c r="I679" s="22" t="s">
        <v>3271</v>
      </c>
      <c r="J679" s="62" t="s">
        <v>3272</v>
      </c>
      <c r="K679" s="1163"/>
      <c r="L679" s="1149"/>
      <c r="M679" s="1149"/>
    </row>
    <row r="680" spans="1:13" ht="11.25" x14ac:dyDescent="0.25">
      <c r="A680" s="947"/>
      <c r="B680" s="976"/>
      <c r="C680" s="967"/>
      <c r="D680" s="947"/>
      <c r="E680" s="964"/>
      <c r="F680" s="19" t="s">
        <v>3273</v>
      </c>
      <c r="G680" s="95">
        <v>1</v>
      </c>
      <c r="H680" s="1166"/>
      <c r="I680" s="22" t="s">
        <v>3274</v>
      </c>
      <c r="J680" s="62"/>
      <c r="K680" s="1163"/>
      <c r="L680" s="1149"/>
      <c r="M680" s="1149"/>
    </row>
    <row r="681" spans="1:13" ht="11.25" x14ac:dyDescent="0.25">
      <c r="A681" s="947"/>
      <c r="B681" s="976"/>
      <c r="C681" s="967"/>
      <c r="D681" s="947"/>
      <c r="E681" s="964"/>
      <c r="F681" s="19" t="s">
        <v>3275</v>
      </c>
      <c r="G681" s="95">
        <v>2</v>
      </c>
      <c r="H681" s="1166"/>
      <c r="I681" s="22" t="s">
        <v>1050</v>
      </c>
      <c r="J681" s="62"/>
      <c r="K681" s="1163"/>
      <c r="L681" s="1149"/>
      <c r="M681" s="1149"/>
    </row>
    <row r="682" spans="1:13" ht="11.25" x14ac:dyDescent="0.25">
      <c r="A682" s="947"/>
      <c r="B682" s="976"/>
      <c r="C682" s="967"/>
      <c r="D682" s="947"/>
      <c r="E682" s="964"/>
      <c r="F682" s="19" t="s">
        <v>1574</v>
      </c>
      <c r="G682" s="95">
        <v>4</v>
      </c>
      <c r="H682" s="1166"/>
      <c r="I682" s="22" t="s">
        <v>1050</v>
      </c>
      <c r="J682" s="62"/>
      <c r="K682" s="1163"/>
      <c r="L682" s="1149"/>
      <c r="M682" s="1149"/>
    </row>
    <row r="683" spans="1:13" ht="11.25" x14ac:dyDescent="0.25">
      <c r="A683" s="947"/>
      <c r="B683" s="976"/>
      <c r="C683" s="967"/>
      <c r="D683" s="947"/>
      <c r="E683" s="964"/>
      <c r="F683" s="19" t="s">
        <v>1092</v>
      </c>
      <c r="G683" s="95">
        <v>3</v>
      </c>
      <c r="H683" s="1166"/>
      <c r="I683" s="22" t="s">
        <v>1050</v>
      </c>
      <c r="J683" s="62" t="s">
        <v>3276</v>
      </c>
      <c r="K683" s="1163"/>
      <c r="L683" s="1149"/>
      <c r="M683" s="1149"/>
    </row>
    <row r="684" spans="1:13" ht="11.25" x14ac:dyDescent="0.25">
      <c r="A684" s="947"/>
      <c r="B684" s="976"/>
      <c r="C684" s="967"/>
      <c r="D684" s="947"/>
      <c r="E684" s="964"/>
      <c r="F684" s="19" t="s">
        <v>3277</v>
      </c>
      <c r="G684" s="95">
        <v>12</v>
      </c>
      <c r="H684" s="1166"/>
      <c r="I684" s="22" t="s">
        <v>1050</v>
      </c>
      <c r="J684" s="62" t="s">
        <v>3278</v>
      </c>
      <c r="K684" s="1163"/>
      <c r="L684" s="1149"/>
      <c r="M684" s="1149"/>
    </row>
    <row r="685" spans="1:13" ht="11.25" x14ac:dyDescent="0.25">
      <c r="A685" s="947"/>
      <c r="B685" s="976"/>
      <c r="C685" s="967"/>
      <c r="D685" s="947"/>
      <c r="E685" s="964"/>
      <c r="F685" s="19" t="s">
        <v>3277</v>
      </c>
      <c r="G685" s="95">
        <v>2</v>
      </c>
      <c r="H685" s="1166"/>
      <c r="I685" s="22" t="s">
        <v>1050</v>
      </c>
      <c r="J685" s="62" t="s">
        <v>3279</v>
      </c>
      <c r="K685" s="1163"/>
      <c r="L685" s="1149"/>
      <c r="M685" s="1149"/>
    </row>
    <row r="686" spans="1:13" ht="11.25" x14ac:dyDescent="0.25">
      <c r="A686" s="947"/>
      <c r="B686" s="976"/>
      <c r="C686" s="967"/>
      <c r="D686" s="947"/>
      <c r="E686" s="956"/>
      <c r="F686" s="19" t="s">
        <v>1079</v>
      </c>
      <c r="G686" s="95">
        <v>2</v>
      </c>
      <c r="H686" s="1166"/>
      <c r="I686" s="22" t="s">
        <v>1050</v>
      </c>
      <c r="J686" s="62"/>
      <c r="K686" s="1163"/>
      <c r="L686" s="1149"/>
      <c r="M686" s="1149"/>
    </row>
    <row r="687" spans="1:13" ht="11.25" x14ac:dyDescent="0.25">
      <c r="A687" s="947"/>
      <c r="B687" s="976"/>
      <c r="C687" s="967"/>
      <c r="D687" s="947"/>
      <c r="E687" s="316" t="s">
        <v>3280</v>
      </c>
      <c r="F687" s="19" t="s">
        <v>3281</v>
      </c>
      <c r="G687" s="95">
        <v>626</v>
      </c>
      <c r="H687" s="1166"/>
      <c r="I687" s="22" t="s">
        <v>1050</v>
      </c>
      <c r="J687" s="62"/>
      <c r="K687" s="1163"/>
      <c r="L687" s="1149"/>
      <c r="M687" s="1149"/>
    </row>
    <row r="688" spans="1:13" ht="11.25" x14ac:dyDescent="0.25">
      <c r="A688" s="938"/>
      <c r="B688" s="940"/>
      <c r="C688" s="992"/>
      <c r="D688" s="938"/>
      <c r="E688" s="316" t="s">
        <v>3282</v>
      </c>
      <c r="F688" s="19" t="s">
        <v>3281</v>
      </c>
      <c r="G688" s="95">
        <v>27</v>
      </c>
      <c r="H688" s="1167"/>
      <c r="I688" s="22" t="s">
        <v>1050</v>
      </c>
      <c r="J688" s="62"/>
      <c r="K688" s="1172"/>
      <c r="L688" s="1150"/>
      <c r="M688" s="1150"/>
    </row>
    <row r="689" spans="1:13" ht="11.25" x14ac:dyDescent="0.25">
      <c r="A689" s="937" t="s">
        <v>5259</v>
      </c>
      <c r="B689" s="939" t="s">
        <v>7038</v>
      </c>
      <c r="C689" s="962" t="s">
        <v>5827</v>
      </c>
      <c r="D689" s="937" t="s">
        <v>6794</v>
      </c>
      <c r="E689" s="937" t="s">
        <v>3335</v>
      </c>
      <c r="F689" s="19" t="s">
        <v>3336</v>
      </c>
      <c r="G689" s="95">
        <v>1</v>
      </c>
      <c r="H689" s="937" t="s">
        <v>6682</v>
      </c>
      <c r="I689" s="22" t="s">
        <v>1050</v>
      </c>
      <c r="J689" s="79"/>
      <c r="K689" s="1162">
        <v>4</v>
      </c>
      <c r="L689" s="1148"/>
      <c r="M689" s="1148"/>
    </row>
    <row r="690" spans="1:13" ht="11.25" x14ac:dyDescent="0.25">
      <c r="A690" s="947"/>
      <c r="B690" s="976"/>
      <c r="C690" s="963"/>
      <c r="D690" s="947"/>
      <c r="E690" s="947"/>
      <c r="F690" s="19" t="s">
        <v>3337</v>
      </c>
      <c r="G690" s="95">
        <v>1</v>
      </c>
      <c r="H690" s="947"/>
      <c r="I690" s="22" t="s">
        <v>3338</v>
      </c>
      <c r="J690" s="79"/>
      <c r="K690" s="1163"/>
      <c r="L690" s="1149"/>
      <c r="M690" s="1149"/>
    </row>
    <row r="691" spans="1:13" ht="11.25" x14ac:dyDescent="0.25">
      <c r="A691" s="947"/>
      <c r="B691" s="976"/>
      <c r="C691" s="963"/>
      <c r="D691" s="947"/>
      <c r="E691" s="947"/>
      <c r="F691" s="19" t="s">
        <v>3339</v>
      </c>
      <c r="G691" s="95">
        <v>10</v>
      </c>
      <c r="H691" s="947"/>
      <c r="I691" s="22" t="s">
        <v>1050</v>
      </c>
      <c r="J691" s="79"/>
      <c r="K691" s="1163"/>
      <c r="L691" s="1149"/>
      <c r="M691" s="1149"/>
    </row>
    <row r="692" spans="1:13" ht="11.25" x14ac:dyDescent="0.25">
      <c r="A692" s="947"/>
      <c r="B692" s="976"/>
      <c r="C692" s="963"/>
      <c r="D692" s="947"/>
      <c r="E692" s="947"/>
      <c r="F692" s="19" t="s">
        <v>2171</v>
      </c>
      <c r="G692" s="95">
        <v>1</v>
      </c>
      <c r="H692" s="947"/>
      <c r="I692" s="22" t="s">
        <v>3340</v>
      </c>
      <c r="J692" s="79"/>
      <c r="K692" s="1163"/>
      <c r="L692" s="1149"/>
      <c r="M692" s="1149"/>
    </row>
    <row r="693" spans="1:13" ht="11.25" x14ac:dyDescent="0.25">
      <c r="A693" s="947"/>
      <c r="B693" s="976"/>
      <c r="C693" s="963"/>
      <c r="D693" s="947"/>
      <c r="E693" s="947"/>
      <c r="F693" s="19" t="s">
        <v>2102</v>
      </c>
      <c r="G693" s="95">
        <v>2</v>
      </c>
      <c r="H693" s="947"/>
      <c r="I693" s="22" t="s">
        <v>1118</v>
      </c>
      <c r="J693" s="79"/>
      <c r="K693" s="1163"/>
      <c r="L693" s="1149"/>
      <c r="M693" s="1149"/>
    </row>
    <row r="694" spans="1:13" ht="11.25" x14ac:dyDescent="0.25">
      <c r="A694" s="947"/>
      <c r="B694" s="976"/>
      <c r="C694" s="963"/>
      <c r="D694" s="947"/>
      <c r="E694" s="947"/>
      <c r="F694" s="19" t="s">
        <v>2098</v>
      </c>
      <c r="G694" s="95">
        <v>4</v>
      </c>
      <c r="H694" s="947"/>
      <c r="I694" s="22" t="s">
        <v>1118</v>
      </c>
      <c r="J694" s="79"/>
      <c r="K694" s="1163"/>
      <c r="L694" s="1149"/>
      <c r="M694" s="1149"/>
    </row>
    <row r="695" spans="1:13" ht="11.25" x14ac:dyDescent="0.25">
      <c r="A695" s="947"/>
      <c r="B695" s="976"/>
      <c r="C695" s="963"/>
      <c r="D695" s="947"/>
      <c r="E695" s="947"/>
      <c r="F695" s="19" t="s">
        <v>3341</v>
      </c>
      <c r="G695" s="95">
        <v>9</v>
      </c>
      <c r="H695" s="947"/>
      <c r="I695" s="22" t="s">
        <v>1118</v>
      </c>
      <c r="J695" s="79"/>
      <c r="K695" s="1163"/>
      <c r="L695" s="1149"/>
      <c r="M695" s="1149"/>
    </row>
    <row r="696" spans="1:13" ht="11.25" x14ac:dyDescent="0.25">
      <c r="A696" s="947"/>
      <c r="B696" s="976"/>
      <c r="C696" s="963"/>
      <c r="D696" s="947"/>
      <c r="E696" s="947"/>
      <c r="F696" s="19" t="s">
        <v>2096</v>
      </c>
      <c r="G696" s="95">
        <v>3</v>
      </c>
      <c r="H696" s="947"/>
      <c r="I696" s="22" t="s">
        <v>1050</v>
      </c>
      <c r="J696" s="79"/>
      <c r="K696" s="1163"/>
      <c r="L696" s="1149"/>
      <c r="M696" s="1149"/>
    </row>
    <row r="697" spans="1:13" ht="11.25" x14ac:dyDescent="0.25">
      <c r="A697" s="947"/>
      <c r="B697" s="976"/>
      <c r="C697" s="963"/>
      <c r="D697" s="947"/>
      <c r="E697" s="947"/>
      <c r="F697" s="19" t="s">
        <v>3342</v>
      </c>
      <c r="G697" s="95">
        <v>2</v>
      </c>
      <c r="H697" s="947"/>
      <c r="I697" s="22" t="s">
        <v>3343</v>
      </c>
      <c r="J697" s="79"/>
      <c r="K697" s="1163"/>
      <c r="L697" s="1149"/>
      <c r="M697" s="1149"/>
    </row>
    <row r="698" spans="1:13" ht="11.25" x14ac:dyDescent="0.25">
      <c r="A698" s="947"/>
      <c r="B698" s="976"/>
      <c r="C698" s="963"/>
      <c r="D698" s="947"/>
      <c r="E698" s="947"/>
      <c r="F698" s="19" t="s">
        <v>3344</v>
      </c>
      <c r="G698" s="95">
        <v>6</v>
      </c>
      <c r="H698" s="947"/>
      <c r="I698" s="22" t="s">
        <v>1050</v>
      </c>
      <c r="J698" s="79"/>
      <c r="K698" s="1163"/>
      <c r="L698" s="1149"/>
      <c r="M698" s="1149"/>
    </row>
    <row r="699" spans="1:13" ht="11.25" x14ac:dyDescent="0.25">
      <c r="A699" s="947"/>
      <c r="B699" s="976"/>
      <c r="C699" s="963"/>
      <c r="D699" s="947"/>
      <c r="E699" s="947"/>
      <c r="F699" s="19" t="s">
        <v>3345</v>
      </c>
      <c r="G699" s="95">
        <v>7</v>
      </c>
      <c r="H699" s="947"/>
      <c r="I699" s="22" t="s">
        <v>1050</v>
      </c>
      <c r="J699" s="79"/>
      <c r="K699" s="1163"/>
      <c r="L699" s="1149"/>
      <c r="M699" s="1149"/>
    </row>
    <row r="700" spans="1:13" ht="11.25" x14ac:dyDescent="0.25">
      <c r="A700" s="947"/>
      <c r="B700" s="976"/>
      <c r="C700" s="963"/>
      <c r="D700" s="947"/>
      <c r="E700" s="947"/>
      <c r="F700" s="19" t="s">
        <v>3346</v>
      </c>
      <c r="G700" s="95">
        <v>2</v>
      </c>
      <c r="H700" s="947"/>
      <c r="I700" s="22" t="s">
        <v>1050</v>
      </c>
      <c r="J700" s="79"/>
      <c r="K700" s="1163"/>
      <c r="L700" s="1149"/>
      <c r="M700" s="1149"/>
    </row>
    <row r="701" spans="1:13" ht="11.25" x14ac:dyDescent="0.25">
      <c r="A701" s="947"/>
      <c r="B701" s="976"/>
      <c r="C701" s="963"/>
      <c r="D701" s="947"/>
      <c r="E701" s="947"/>
      <c r="F701" s="19" t="s">
        <v>3347</v>
      </c>
      <c r="G701" s="95">
        <v>2</v>
      </c>
      <c r="H701" s="947"/>
      <c r="I701" s="22" t="s">
        <v>1050</v>
      </c>
      <c r="J701" s="79"/>
      <c r="K701" s="1163"/>
      <c r="L701" s="1149"/>
      <c r="M701" s="1149"/>
    </row>
    <row r="702" spans="1:13" ht="11.25" x14ac:dyDescent="0.25">
      <c r="A702" s="937" t="s">
        <v>7625</v>
      </c>
      <c r="B702" s="939" t="s">
        <v>7038</v>
      </c>
      <c r="C702" s="962" t="s">
        <v>5827</v>
      </c>
      <c r="D702" s="937" t="s">
        <v>6795</v>
      </c>
      <c r="E702" s="937" t="s">
        <v>3335</v>
      </c>
      <c r="F702" s="19" t="s">
        <v>3348</v>
      </c>
      <c r="G702" s="95">
        <v>1</v>
      </c>
      <c r="H702" s="937" t="s">
        <v>6682</v>
      </c>
      <c r="I702" s="22" t="s">
        <v>1050</v>
      </c>
      <c r="J702" s="79"/>
      <c r="K702" s="1162">
        <v>4</v>
      </c>
      <c r="L702" s="1148"/>
      <c r="M702" s="1148"/>
    </row>
    <row r="703" spans="1:13" ht="11.25" x14ac:dyDescent="0.25">
      <c r="A703" s="947"/>
      <c r="B703" s="976"/>
      <c r="C703" s="963"/>
      <c r="D703" s="947"/>
      <c r="E703" s="947"/>
      <c r="F703" s="19" t="s">
        <v>3337</v>
      </c>
      <c r="G703" s="95">
        <v>1</v>
      </c>
      <c r="H703" s="947"/>
      <c r="I703" s="22" t="s">
        <v>3338</v>
      </c>
      <c r="J703" s="79"/>
      <c r="K703" s="1163"/>
      <c r="L703" s="1149"/>
      <c r="M703" s="1149"/>
    </row>
    <row r="704" spans="1:13" ht="11.25" x14ac:dyDescent="0.25">
      <c r="A704" s="947"/>
      <c r="B704" s="976"/>
      <c r="C704" s="963"/>
      <c r="D704" s="947"/>
      <c r="E704" s="947"/>
      <c r="F704" s="19" t="s">
        <v>3339</v>
      </c>
      <c r="G704" s="95">
        <v>13</v>
      </c>
      <c r="H704" s="947"/>
      <c r="I704" s="22" t="s">
        <v>1050</v>
      </c>
      <c r="J704" s="79"/>
      <c r="K704" s="1163"/>
      <c r="L704" s="1149"/>
      <c r="M704" s="1149"/>
    </row>
    <row r="705" spans="1:13" ht="11.25" x14ac:dyDescent="0.25">
      <c r="A705" s="947"/>
      <c r="B705" s="976"/>
      <c r="C705" s="963"/>
      <c r="D705" s="947"/>
      <c r="E705" s="947"/>
      <c r="F705" s="19" t="s">
        <v>2171</v>
      </c>
      <c r="G705" s="95">
        <v>1</v>
      </c>
      <c r="H705" s="947"/>
      <c r="I705" s="22" t="s">
        <v>3340</v>
      </c>
      <c r="J705" s="79"/>
      <c r="K705" s="1163"/>
      <c r="L705" s="1149"/>
      <c r="M705" s="1149"/>
    </row>
    <row r="706" spans="1:13" ht="11.25" x14ac:dyDescent="0.25">
      <c r="A706" s="947"/>
      <c r="B706" s="976"/>
      <c r="C706" s="963"/>
      <c r="D706" s="947"/>
      <c r="E706" s="947"/>
      <c r="F706" s="19" t="s">
        <v>2102</v>
      </c>
      <c r="G706" s="95">
        <v>1</v>
      </c>
      <c r="H706" s="947"/>
      <c r="I706" s="22" t="s">
        <v>1118</v>
      </c>
      <c r="J706" s="79"/>
      <c r="K706" s="1163"/>
      <c r="L706" s="1149"/>
      <c r="M706" s="1149"/>
    </row>
    <row r="707" spans="1:13" ht="11.25" x14ac:dyDescent="0.25">
      <c r="A707" s="947"/>
      <c r="B707" s="976"/>
      <c r="C707" s="963"/>
      <c r="D707" s="947"/>
      <c r="E707" s="947"/>
      <c r="F707" s="19" t="s">
        <v>2098</v>
      </c>
      <c r="G707" s="95">
        <v>3</v>
      </c>
      <c r="H707" s="947"/>
      <c r="I707" s="22" t="s">
        <v>1118</v>
      </c>
      <c r="J707" s="79"/>
      <c r="K707" s="1163"/>
      <c r="L707" s="1149"/>
      <c r="M707" s="1149"/>
    </row>
    <row r="708" spans="1:13" ht="11.25" x14ac:dyDescent="0.25">
      <c r="A708" s="947"/>
      <c r="B708" s="976"/>
      <c r="C708" s="963"/>
      <c r="D708" s="947"/>
      <c r="E708" s="947"/>
      <c r="F708" s="19" t="s">
        <v>3341</v>
      </c>
      <c r="G708" s="95">
        <v>5</v>
      </c>
      <c r="H708" s="947"/>
      <c r="I708" s="22" t="s">
        <v>1118</v>
      </c>
      <c r="J708" s="79"/>
      <c r="K708" s="1163"/>
      <c r="L708" s="1149"/>
      <c r="M708" s="1149"/>
    </row>
    <row r="709" spans="1:13" ht="11.25" x14ac:dyDescent="0.25">
      <c r="A709" s="947"/>
      <c r="B709" s="976"/>
      <c r="C709" s="963"/>
      <c r="D709" s="947"/>
      <c r="E709" s="947"/>
      <c r="F709" s="19" t="s">
        <v>2096</v>
      </c>
      <c r="G709" s="95">
        <v>2</v>
      </c>
      <c r="H709" s="947"/>
      <c r="I709" s="22" t="s">
        <v>1050</v>
      </c>
      <c r="J709" s="79"/>
      <c r="K709" s="1163"/>
      <c r="L709" s="1149"/>
      <c r="M709" s="1149"/>
    </row>
    <row r="710" spans="1:13" ht="11.25" x14ac:dyDescent="0.25">
      <c r="A710" s="947"/>
      <c r="B710" s="976"/>
      <c r="C710" s="963"/>
      <c r="D710" s="947"/>
      <c r="E710" s="947"/>
      <c r="F710" s="19" t="s">
        <v>3342</v>
      </c>
      <c r="G710" s="95">
        <v>2</v>
      </c>
      <c r="H710" s="947"/>
      <c r="I710" s="22" t="s">
        <v>3343</v>
      </c>
      <c r="J710" s="79"/>
      <c r="K710" s="1163"/>
      <c r="L710" s="1149"/>
      <c r="M710" s="1149"/>
    </row>
    <row r="711" spans="1:13" ht="11.25" x14ac:dyDescent="0.25">
      <c r="A711" s="947"/>
      <c r="B711" s="976"/>
      <c r="C711" s="963"/>
      <c r="D711" s="947"/>
      <c r="E711" s="947"/>
      <c r="F711" s="19" t="s">
        <v>3344</v>
      </c>
      <c r="G711" s="95">
        <v>4</v>
      </c>
      <c r="H711" s="947"/>
      <c r="I711" s="22" t="s">
        <v>1050</v>
      </c>
      <c r="J711" s="79"/>
      <c r="K711" s="1163"/>
      <c r="L711" s="1149"/>
      <c r="M711" s="1149"/>
    </row>
    <row r="712" spans="1:13" ht="11.25" x14ac:dyDescent="0.25">
      <c r="A712" s="947"/>
      <c r="B712" s="976"/>
      <c r="C712" s="963"/>
      <c r="D712" s="947"/>
      <c r="E712" s="947"/>
      <c r="F712" s="19" t="s">
        <v>3345</v>
      </c>
      <c r="G712" s="95">
        <v>4</v>
      </c>
      <c r="H712" s="947"/>
      <c r="I712" s="22" t="s">
        <v>1050</v>
      </c>
      <c r="J712" s="79"/>
      <c r="K712" s="1163"/>
      <c r="L712" s="1149"/>
      <c r="M712" s="1149"/>
    </row>
    <row r="713" spans="1:13" ht="11.25" x14ac:dyDescent="0.25">
      <c r="A713" s="947"/>
      <c r="B713" s="976"/>
      <c r="C713" s="963"/>
      <c r="D713" s="947"/>
      <c r="E713" s="947"/>
      <c r="F713" s="19" t="s">
        <v>3346</v>
      </c>
      <c r="G713" s="95">
        <v>2</v>
      </c>
      <c r="H713" s="947"/>
      <c r="I713" s="22" t="s">
        <v>1050</v>
      </c>
      <c r="J713" s="79"/>
      <c r="K713" s="1163"/>
      <c r="L713" s="1149"/>
      <c r="M713" s="1149"/>
    </row>
    <row r="714" spans="1:13" ht="11.25" x14ac:dyDescent="0.25">
      <c r="A714" s="947"/>
      <c r="B714" s="976"/>
      <c r="C714" s="963"/>
      <c r="D714" s="947"/>
      <c r="E714" s="947"/>
      <c r="F714" s="19" t="s">
        <v>3347</v>
      </c>
      <c r="G714" s="95">
        <v>1</v>
      </c>
      <c r="H714" s="947"/>
      <c r="I714" s="22" t="s">
        <v>1050</v>
      </c>
      <c r="J714" s="79"/>
      <c r="K714" s="1163"/>
      <c r="L714" s="1149"/>
      <c r="M714" s="1149"/>
    </row>
    <row r="715" spans="1:13" ht="11.25" x14ac:dyDescent="0.25">
      <c r="A715" s="937" t="s">
        <v>7626</v>
      </c>
      <c r="B715" s="939" t="s">
        <v>7038</v>
      </c>
      <c r="C715" s="962" t="s">
        <v>5827</v>
      </c>
      <c r="D715" s="937" t="s">
        <v>6794</v>
      </c>
      <c r="E715" s="937" t="s">
        <v>3349</v>
      </c>
      <c r="F715" s="19" t="s">
        <v>3281</v>
      </c>
      <c r="G715" s="95">
        <v>1173</v>
      </c>
      <c r="H715" s="937" t="s">
        <v>6682</v>
      </c>
      <c r="I715" s="22" t="s">
        <v>1050</v>
      </c>
      <c r="J715" s="79"/>
      <c r="K715" s="1162">
        <v>4</v>
      </c>
      <c r="L715" s="941"/>
      <c r="M715" s="941"/>
    </row>
    <row r="716" spans="1:13" ht="11.25" x14ac:dyDescent="0.25">
      <c r="A716" s="947"/>
      <c r="B716" s="976"/>
      <c r="C716" s="963"/>
      <c r="D716" s="947"/>
      <c r="E716" s="947"/>
      <c r="F716" s="19" t="s">
        <v>3350</v>
      </c>
      <c r="G716" s="95">
        <v>1</v>
      </c>
      <c r="H716" s="947"/>
      <c r="I716" s="22" t="s">
        <v>3351</v>
      </c>
      <c r="J716" s="79"/>
      <c r="K716" s="1163"/>
      <c r="L716" s="944"/>
      <c r="M716" s="944"/>
    </row>
    <row r="717" spans="1:13" ht="22.5" x14ac:dyDescent="0.25">
      <c r="A717" s="947"/>
      <c r="B717" s="976"/>
      <c r="C717" s="963"/>
      <c r="D717" s="947"/>
      <c r="E717" s="947"/>
      <c r="F717" s="19" t="s">
        <v>1787</v>
      </c>
      <c r="G717" s="95">
        <v>1</v>
      </c>
      <c r="H717" s="947"/>
      <c r="I717" s="22" t="s">
        <v>3343</v>
      </c>
      <c r="J717" s="79" t="s">
        <v>3352</v>
      </c>
      <c r="K717" s="1163"/>
      <c r="L717" s="944"/>
      <c r="M717" s="944"/>
    </row>
    <row r="718" spans="1:13" ht="11.25" x14ac:dyDescent="0.25">
      <c r="A718" s="947"/>
      <c r="B718" s="976"/>
      <c r="C718" s="963"/>
      <c r="D718" s="947"/>
      <c r="E718" s="947"/>
      <c r="F718" s="19" t="s">
        <v>3353</v>
      </c>
      <c r="G718" s="95">
        <v>1</v>
      </c>
      <c r="H718" s="947"/>
      <c r="I718" s="22" t="s">
        <v>3354</v>
      </c>
      <c r="J718" s="79" t="s">
        <v>3355</v>
      </c>
      <c r="K718" s="1163"/>
      <c r="L718" s="944"/>
      <c r="M718" s="944"/>
    </row>
    <row r="719" spans="1:13" ht="11.25" x14ac:dyDescent="0.25">
      <c r="A719" s="947"/>
      <c r="B719" s="976"/>
      <c r="C719" s="963"/>
      <c r="D719" s="947"/>
      <c r="E719" s="947"/>
      <c r="F719" s="19" t="s">
        <v>3356</v>
      </c>
      <c r="G719" s="95">
        <v>1</v>
      </c>
      <c r="H719" s="947"/>
      <c r="I719" s="22"/>
      <c r="J719" s="79"/>
      <c r="K719" s="1163"/>
      <c r="L719" s="944"/>
      <c r="M719" s="944"/>
    </row>
    <row r="720" spans="1:13" ht="11.25" x14ac:dyDescent="0.25">
      <c r="A720" s="947"/>
      <c r="B720" s="976"/>
      <c r="C720" s="963"/>
      <c r="D720" s="947"/>
      <c r="E720" s="947"/>
      <c r="F720" s="19" t="s">
        <v>3357</v>
      </c>
      <c r="G720" s="95">
        <v>1</v>
      </c>
      <c r="H720" s="947"/>
      <c r="I720" s="22"/>
      <c r="J720" s="79"/>
      <c r="K720" s="1163"/>
      <c r="L720" s="944"/>
      <c r="M720" s="944"/>
    </row>
    <row r="721" spans="1:13" ht="11.25" x14ac:dyDescent="0.25">
      <c r="A721" s="947"/>
      <c r="B721" s="976"/>
      <c r="C721" s="963"/>
      <c r="D721" s="947"/>
      <c r="E721" s="947"/>
      <c r="F721" s="19" t="s">
        <v>3358</v>
      </c>
      <c r="G721" s="95">
        <v>2</v>
      </c>
      <c r="H721" s="947"/>
      <c r="I721" s="22" t="s">
        <v>3343</v>
      </c>
      <c r="J721" s="79" t="s">
        <v>3359</v>
      </c>
      <c r="K721" s="1163"/>
      <c r="L721" s="944"/>
      <c r="M721" s="944"/>
    </row>
    <row r="722" spans="1:13" ht="11.25" x14ac:dyDescent="0.25">
      <c r="A722" s="947"/>
      <c r="B722" s="976"/>
      <c r="C722" s="963"/>
      <c r="D722" s="947"/>
      <c r="E722" s="947"/>
      <c r="F722" s="19" t="s">
        <v>3360</v>
      </c>
      <c r="G722" s="95">
        <v>1</v>
      </c>
      <c r="H722" s="947"/>
      <c r="I722" s="22" t="s">
        <v>3361</v>
      </c>
      <c r="J722" s="79" t="s">
        <v>3362</v>
      </c>
      <c r="K722" s="1163"/>
      <c r="L722" s="944"/>
      <c r="M722" s="944"/>
    </row>
    <row r="723" spans="1:13" ht="11.25" x14ac:dyDescent="0.25">
      <c r="A723" s="947"/>
      <c r="B723" s="976"/>
      <c r="C723" s="963"/>
      <c r="D723" s="947"/>
      <c r="E723" s="947"/>
      <c r="F723" s="19" t="s">
        <v>3363</v>
      </c>
      <c r="G723" s="95">
        <v>2</v>
      </c>
      <c r="H723" s="947"/>
      <c r="I723" s="22"/>
      <c r="J723" s="79"/>
      <c r="K723" s="1163"/>
      <c r="L723" s="944"/>
      <c r="M723" s="944"/>
    </row>
    <row r="724" spans="1:13" ht="11.25" x14ac:dyDescent="0.25">
      <c r="A724" s="947"/>
      <c r="B724" s="976"/>
      <c r="C724" s="963"/>
      <c r="D724" s="947"/>
      <c r="E724" s="947"/>
      <c r="F724" s="19" t="s">
        <v>3364</v>
      </c>
      <c r="G724" s="95">
        <v>1</v>
      </c>
      <c r="H724" s="947"/>
      <c r="I724" s="22" t="s">
        <v>3365</v>
      </c>
      <c r="J724" s="79"/>
      <c r="K724" s="1163"/>
      <c r="L724" s="944"/>
      <c r="M724" s="944"/>
    </row>
    <row r="725" spans="1:13" ht="11.25" x14ac:dyDescent="0.25">
      <c r="A725" s="947"/>
      <c r="B725" s="976"/>
      <c r="C725" s="963"/>
      <c r="D725" s="947"/>
      <c r="E725" s="947"/>
      <c r="F725" s="19" t="s">
        <v>3366</v>
      </c>
      <c r="G725" s="95">
        <v>1</v>
      </c>
      <c r="H725" s="947"/>
      <c r="I725" s="22" t="s">
        <v>438</v>
      </c>
      <c r="J725" s="79" t="s">
        <v>3367</v>
      </c>
      <c r="K725" s="1163"/>
      <c r="L725" s="944"/>
      <c r="M725" s="944"/>
    </row>
    <row r="726" spans="1:13" ht="11.25" x14ac:dyDescent="0.25">
      <c r="A726" s="947"/>
      <c r="B726" s="976"/>
      <c r="C726" s="963"/>
      <c r="D726" s="947"/>
      <c r="E726" s="947"/>
      <c r="F726" s="19" t="s">
        <v>3368</v>
      </c>
      <c r="G726" s="95">
        <v>1</v>
      </c>
      <c r="H726" s="947"/>
      <c r="I726" s="22"/>
      <c r="J726" s="79"/>
      <c r="K726" s="1163"/>
      <c r="L726" s="944"/>
      <c r="M726" s="944"/>
    </row>
    <row r="727" spans="1:13" ht="11.25" x14ac:dyDescent="0.25">
      <c r="A727" s="937" t="s">
        <v>5260</v>
      </c>
      <c r="B727" s="939" t="s">
        <v>170</v>
      </c>
      <c r="C727" s="962" t="s">
        <v>5827</v>
      </c>
      <c r="D727" s="949" t="s">
        <v>7162</v>
      </c>
      <c r="E727" s="937" t="s">
        <v>5827</v>
      </c>
      <c r="F727" s="19" t="s">
        <v>3369</v>
      </c>
      <c r="G727" s="95">
        <v>1</v>
      </c>
      <c r="H727" s="937" t="s">
        <v>6682</v>
      </c>
      <c r="I727" s="22" t="s">
        <v>3284</v>
      </c>
      <c r="J727" s="79" t="s">
        <v>3050</v>
      </c>
      <c r="K727" s="1162">
        <v>2</v>
      </c>
      <c r="L727" s="1148"/>
      <c r="M727" s="1148"/>
    </row>
    <row r="728" spans="1:13" ht="11.25" x14ac:dyDescent="0.25">
      <c r="A728" s="947"/>
      <c r="B728" s="976"/>
      <c r="C728" s="963"/>
      <c r="D728" s="960"/>
      <c r="E728" s="947"/>
      <c r="F728" s="10" t="s">
        <v>3283</v>
      </c>
      <c r="G728" s="243">
        <v>560</v>
      </c>
      <c r="H728" s="947"/>
      <c r="I728" s="22" t="s">
        <v>3284</v>
      </c>
      <c r="J728" s="79">
        <v>802375</v>
      </c>
      <c r="K728" s="1163"/>
      <c r="L728" s="1149"/>
      <c r="M728" s="1149"/>
    </row>
    <row r="729" spans="1:13" ht="11.25" x14ac:dyDescent="0.25">
      <c r="A729" s="947"/>
      <c r="B729" s="976"/>
      <c r="C729" s="963"/>
      <c r="D729" s="960"/>
      <c r="E729" s="947"/>
      <c r="F729" s="19" t="s">
        <v>3285</v>
      </c>
      <c r="G729" s="95">
        <v>280</v>
      </c>
      <c r="H729" s="947"/>
      <c r="I729" s="22" t="s">
        <v>3284</v>
      </c>
      <c r="J729" s="79" t="s">
        <v>3286</v>
      </c>
      <c r="K729" s="1163"/>
      <c r="L729" s="1149"/>
      <c r="M729" s="1149"/>
    </row>
    <row r="730" spans="1:13" ht="11.25" x14ac:dyDescent="0.25">
      <c r="A730" s="947"/>
      <c r="B730" s="976"/>
      <c r="C730" s="963"/>
      <c r="D730" s="960"/>
      <c r="E730" s="947"/>
      <c r="F730" s="19" t="s">
        <v>3287</v>
      </c>
      <c r="G730" s="95">
        <v>140</v>
      </c>
      <c r="H730" s="947"/>
      <c r="I730" s="22" t="s">
        <v>3284</v>
      </c>
      <c r="J730" s="79">
        <v>802371</v>
      </c>
      <c r="K730" s="1163"/>
      <c r="L730" s="1149"/>
      <c r="M730" s="1149"/>
    </row>
    <row r="731" spans="1:13" ht="11.25" x14ac:dyDescent="0.25">
      <c r="A731" s="947"/>
      <c r="B731" s="976"/>
      <c r="C731" s="963"/>
      <c r="D731" s="960"/>
      <c r="E731" s="947"/>
      <c r="F731" s="19" t="s">
        <v>3288</v>
      </c>
      <c r="G731" s="95">
        <v>16</v>
      </c>
      <c r="H731" s="947"/>
      <c r="I731" s="22" t="s">
        <v>3284</v>
      </c>
      <c r="J731" s="79">
        <v>781443</v>
      </c>
      <c r="K731" s="1163"/>
      <c r="L731" s="1149"/>
      <c r="M731" s="1149"/>
    </row>
    <row r="732" spans="1:13" ht="11.25" x14ac:dyDescent="0.25">
      <c r="A732" s="947"/>
      <c r="B732" s="976"/>
      <c r="C732" s="963"/>
      <c r="D732" s="960"/>
      <c r="E732" s="947"/>
      <c r="F732" s="19" t="s">
        <v>3292</v>
      </c>
      <c r="G732" s="95">
        <v>60</v>
      </c>
      <c r="H732" s="947"/>
      <c r="I732" s="22" t="s">
        <v>3284</v>
      </c>
      <c r="J732" s="79">
        <v>80125</v>
      </c>
      <c r="K732" s="1163"/>
      <c r="L732" s="1149"/>
      <c r="M732" s="1149"/>
    </row>
    <row r="733" spans="1:13" ht="11.25" x14ac:dyDescent="0.25">
      <c r="A733" s="947"/>
      <c r="B733" s="976"/>
      <c r="C733" s="963"/>
      <c r="D733" s="960"/>
      <c r="E733" s="947"/>
      <c r="F733" s="19" t="s">
        <v>3293</v>
      </c>
      <c r="G733" s="95">
        <v>175</v>
      </c>
      <c r="H733" s="947"/>
      <c r="I733" s="22" t="s">
        <v>3284</v>
      </c>
      <c r="J733" s="79">
        <v>804973</v>
      </c>
      <c r="K733" s="1163"/>
      <c r="L733" s="1149"/>
      <c r="M733" s="1149"/>
    </row>
    <row r="734" spans="1:13" ht="11.25" x14ac:dyDescent="0.25">
      <c r="A734" s="947"/>
      <c r="B734" s="976"/>
      <c r="C734" s="963"/>
      <c r="D734" s="960"/>
      <c r="E734" s="947"/>
      <c r="F734" s="19" t="s">
        <v>3295</v>
      </c>
      <c r="G734" s="95">
        <v>120</v>
      </c>
      <c r="H734" s="947"/>
      <c r="I734" s="22" t="s">
        <v>3284</v>
      </c>
      <c r="J734" s="79">
        <v>783257</v>
      </c>
      <c r="K734" s="1163"/>
      <c r="L734" s="1149"/>
      <c r="M734" s="1149"/>
    </row>
    <row r="735" spans="1:13" ht="11.25" x14ac:dyDescent="0.25">
      <c r="A735" s="947"/>
      <c r="B735" s="976"/>
      <c r="C735" s="963"/>
      <c r="D735" s="960"/>
      <c r="E735" s="947"/>
      <c r="F735" s="19" t="s">
        <v>3296</v>
      </c>
      <c r="G735" s="95">
        <v>17</v>
      </c>
      <c r="H735" s="947"/>
      <c r="I735" s="22" t="s">
        <v>3284</v>
      </c>
      <c r="J735" s="79" t="s">
        <v>3297</v>
      </c>
      <c r="K735" s="1163"/>
      <c r="L735" s="1149"/>
      <c r="M735" s="1149"/>
    </row>
    <row r="736" spans="1:13" ht="11.25" x14ac:dyDescent="0.25">
      <c r="A736" s="947"/>
      <c r="B736" s="976"/>
      <c r="C736" s="963"/>
      <c r="D736" s="960"/>
      <c r="E736" s="947"/>
      <c r="F736" s="19" t="s">
        <v>3298</v>
      </c>
      <c r="G736" s="95">
        <v>130</v>
      </c>
      <c r="H736" s="947"/>
      <c r="I736" s="22" t="s">
        <v>3284</v>
      </c>
      <c r="J736" s="79" t="s">
        <v>3299</v>
      </c>
      <c r="K736" s="1163"/>
      <c r="L736" s="1149"/>
      <c r="M736" s="1149"/>
    </row>
    <row r="737" spans="1:13" ht="11.25" x14ac:dyDescent="0.25">
      <c r="A737" s="947"/>
      <c r="B737" s="976"/>
      <c r="C737" s="963"/>
      <c r="D737" s="960"/>
      <c r="E737" s="947"/>
      <c r="F737" s="19" t="s">
        <v>3300</v>
      </c>
      <c r="G737" s="95">
        <v>35</v>
      </c>
      <c r="H737" s="947"/>
      <c r="I737" s="22" t="s">
        <v>3284</v>
      </c>
      <c r="J737" s="79" t="s">
        <v>3301</v>
      </c>
      <c r="K737" s="1163"/>
      <c r="L737" s="1149"/>
      <c r="M737" s="1149"/>
    </row>
    <row r="738" spans="1:13" ht="11.25" x14ac:dyDescent="0.25">
      <c r="A738" s="947"/>
      <c r="B738" s="976"/>
      <c r="C738" s="963"/>
      <c r="D738" s="960"/>
      <c r="E738" s="947"/>
      <c r="F738" s="19" t="s">
        <v>3302</v>
      </c>
      <c r="G738" s="95">
        <v>47</v>
      </c>
      <c r="H738" s="947"/>
      <c r="I738" s="22" t="s">
        <v>2700</v>
      </c>
      <c r="J738" s="79" t="s">
        <v>3303</v>
      </c>
      <c r="K738" s="1163"/>
      <c r="L738" s="1149"/>
      <c r="M738" s="1149"/>
    </row>
    <row r="739" spans="1:13" ht="11.25" x14ac:dyDescent="0.25">
      <c r="A739" s="947"/>
      <c r="B739" s="976"/>
      <c r="C739" s="963"/>
      <c r="D739" s="960"/>
      <c r="E739" s="947"/>
      <c r="F739" s="19" t="s">
        <v>3304</v>
      </c>
      <c r="G739" s="95">
        <v>2</v>
      </c>
      <c r="H739" s="947"/>
      <c r="I739" s="22" t="s">
        <v>3284</v>
      </c>
      <c r="J739" s="79" t="s">
        <v>3305</v>
      </c>
      <c r="K739" s="1163"/>
      <c r="L739" s="1149"/>
      <c r="M739" s="1149"/>
    </row>
    <row r="740" spans="1:13" ht="11.25" x14ac:dyDescent="0.25">
      <c r="A740" s="937" t="s">
        <v>5261</v>
      </c>
      <c r="B740" s="939" t="s">
        <v>170</v>
      </c>
      <c r="C740" s="962" t="s">
        <v>5827</v>
      </c>
      <c r="D740" s="937" t="s">
        <v>7162</v>
      </c>
      <c r="E740" s="937" t="s">
        <v>1443</v>
      </c>
      <c r="F740" s="19" t="s">
        <v>3370</v>
      </c>
      <c r="G740" s="95">
        <v>5</v>
      </c>
      <c r="H740" s="937" t="s">
        <v>6682</v>
      </c>
      <c r="I740" s="22" t="s">
        <v>3284</v>
      </c>
      <c r="J740" s="79" t="s">
        <v>3052</v>
      </c>
      <c r="K740" s="1162">
        <v>2</v>
      </c>
      <c r="L740" s="1148"/>
      <c r="M740" s="1148"/>
    </row>
    <row r="741" spans="1:13" ht="11.25" x14ac:dyDescent="0.25">
      <c r="A741" s="947"/>
      <c r="B741" s="976"/>
      <c r="C741" s="963"/>
      <c r="D741" s="947"/>
      <c r="E741" s="947"/>
      <c r="F741" s="19" t="s">
        <v>3371</v>
      </c>
      <c r="G741" s="95">
        <v>5</v>
      </c>
      <c r="H741" s="947"/>
      <c r="I741" s="22" t="s">
        <v>3372</v>
      </c>
      <c r="J741" s="79" t="s">
        <v>3373</v>
      </c>
      <c r="K741" s="1163"/>
      <c r="L741" s="1149"/>
      <c r="M741" s="1149"/>
    </row>
    <row r="742" spans="1:13" ht="10.15" customHeight="1" x14ac:dyDescent="0.25">
      <c r="A742" s="937" t="s">
        <v>7627</v>
      </c>
      <c r="B742" s="939" t="s">
        <v>170</v>
      </c>
      <c r="C742" s="962" t="s">
        <v>5827</v>
      </c>
      <c r="D742" s="937" t="s">
        <v>7162</v>
      </c>
      <c r="E742" s="937" t="s">
        <v>1454</v>
      </c>
      <c r="F742" s="19" t="s">
        <v>3383</v>
      </c>
      <c r="G742" s="95">
        <v>22</v>
      </c>
      <c r="H742" s="937" t="s">
        <v>6682</v>
      </c>
      <c r="I742" s="22" t="s">
        <v>1118</v>
      </c>
      <c r="J742" s="79"/>
      <c r="K742" s="1162">
        <v>2</v>
      </c>
      <c r="L742" s="1148"/>
      <c r="M742" s="1148"/>
    </row>
    <row r="743" spans="1:13" ht="14.45" customHeight="1" x14ac:dyDescent="0.25">
      <c r="A743" s="947"/>
      <c r="B743" s="976"/>
      <c r="C743" s="963"/>
      <c r="D743" s="947"/>
      <c r="E743" s="947"/>
      <c r="F743" s="19" t="s">
        <v>3384</v>
      </c>
      <c r="G743" s="95">
        <v>5</v>
      </c>
      <c r="H743" s="947"/>
      <c r="I743" s="22" t="s">
        <v>1050</v>
      </c>
      <c r="J743" s="79"/>
      <c r="K743" s="1163"/>
      <c r="L743" s="1149"/>
      <c r="M743" s="1149"/>
    </row>
    <row r="744" spans="1:13" ht="14.45" customHeight="1" x14ac:dyDescent="0.25">
      <c r="A744" s="938"/>
      <c r="B744" s="940"/>
      <c r="C744" s="1060"/>
      <c r="D744" s="938"/>
      <c r="E744" s="938"/>
      <c r="F744" s="19" t="s">
        <v>3385</v>
      </c>
      <c r="G744" s="95">
        <v>4</v>
      </c>
      <c r="H744" s="938"/>
      <c r="I744" s="22" t="s">
        <v>1050</v>
      </c>
      <c r="J744" s="79"/>
      <c r="K744" s="1172"/>
      <c r="L744" s="1150"/>
      <c r="M744" s="1150"/>
    </row>
    <row r="745" spans="1:13" ht="11.25" x14ac:dyDescent="0.25">
      <c r="A745" s="937" t="s">
        <v>7628</v>
      </c>
      <c r="B745" s="939" t="s">
        <v>6804</v>
      </c>
      <c r="C745" s="962" t="s">
        <v>5827</v>
      </c>
      <c r="D745" s="949" t="s">
        <v>7170</v>
      </c>
      <c r="E745" s="937" t="s">
        <v>5827</v>
      </c>
      <c r="F745" s="218" t="s">
        <v>3386</v>
      </c>
      <c r="G745" s="256">
        <v>2</v>
      </c>
      <c r="H745" s="937" t="s">
        <v>6682</v>
      </c>
      <c r="I745" s="219" t="s">
        <v>1118</v>
      </c>
      <c r="J745" s="220" t="s">
        <v>3387</v>
      </c>
      <c r="K745" s="1163">
        <v>2</v>
      </c>
      <c r="L745" s="1148"/>
      <c r="M745" s="1148"/>
    </row>
    <row r="746" spans="1:13" ht="11.25" x14ac:dyDescent="0.25">
      <c r="A746" s="947"/>
      <c r="B746" s="976"/>
      <c r="C746" s="963"/>
      <c r="D746" s="960"/>
      <c r="E746" s="947"/>
      <c r="F746" s="19" t="s">
        <v>3386</v>
      </c>
      <c r="G746" s="95">
        <v>2</v>
      </c>
      <c r="H746" s="947"/>
      <c r="I746" s="22" t="s">
        <v>1118</v>
      </c>
      <c r="J746" s="79" t="s">
        <v>3388</v>
      </c>
      <c r="K746" s="1163"/>
      <c r="L746" s="1149"/>
      <c r="M746" s="1149"/>
    </row>
    <row r="747" spans="1:13" ht="33.75" x14ac:dyDescent="0.25">
      <c r="A747" s="947"/>
      <c r="B747" s="976"/>
      <c r="C747" s="963"/>
      <c r="D747" s="960"/>
      <c r="E747" s="947"/>
      <c r="F747" s="19" t="s">
        <v>3386</v>
      </c>
      <c r="G747" s="95">
        <v>3</v>
      </c>
      <c r="H747" s="947"/>
      <c r="I747" s="22" t="s">
        <v>1118</v>
      </c>
      <c r="J747" s="79" t="s">
        <v>3389</v>
      </c>
      <c r="K747" s="1163"/>
      <c r="L747" s="1149"/>
      <c r="M747" s="1149"/>
    </row>
    <row r="748" spans="1:13" ht="11.25" x14ac:dyDescent="0.25">
      <c r="A748" s="947"/>
      <c r="B748" s="976"/>
      <c r="C748" s="963"/>
      <c r="D748" s="960"/>
      <c r="E748" s="947"/>
      <c r="F748" s="19" t="s">
        <v>3390</v>
      </c>
      <c r="G748" s="95">
        <v>4</v>
      </c>
      <c r="H748" s="947"/>
      <c r="I748" s="22" t="s">
        <v>1050</v>
      </c>
      <c r="J748" s="79"/>
      <c r="K748" s="1163"/>
      <c r="L748" s="1149"/>
      <c r="M748" s="1149"/>
    </row>
    <row r="749" spans="1:13" ht="11.25" x14ac:dyDescent="0.25">
      <c r="A749" s="947"/>
      <c r="B749" s="976"/>
      <c r="C749" s="963"/>
      <c r="D749" s="960"/>
      <c r="E749" s="947"/>
      <c r="F749" s="19" t="s">
        <v>3391</v>
      </c>
      <c r="G749" s="95">
        <v>3</v>
      </c>
      <c r="H749" s="947"/>
      <c r="I749" s="22" t="s">
        <v>1050</v>
      </c>
      <c r="J749" s="79"/>
      <c r="K749" s="1163"/>
      <c r="L749" s="1149"/>
      <c r="M749" s="1149"/>
    </row>
    <row r="750" spans="1:13" ht="11.25" x14ac:dyDescent="0.25">
      <c r="A750" s="947"/>
      <c r="B750" s="976"/>
      <c r="C750" s="963"/>
      <c r="D750" s="960"/>
      <c r="E750" s="947"/>
      <c r="F750" s="19" t="s">
        <v>3392</v>
      </c>
      <c r="G750" s="95">
        <v>3</v>
      </c>
      <c r="H750" s="947"/>
      <c r="I750" s="22" t="s">
        <v>1050</v>
      </c>
      <c r="J750" s="79"/>
      <c r="K750" s="1163"/>
      <c r="L750" s="1149"/>
      <c r="M750" s="1149"/>
    </row>
    <row r="751" spans="1:13" ht="11.25" x14ac:dyDescent="0.25">
      <c r="A751" s="947"/>
      <c r="B751" s="976"/>
      <c r="C751" s="963"/>
      <c r="D751" s="960"/>
      <c r="E751" s="947"/>
      <c r="F751" s="19" t="s">
        <v>3393</v>
      </c>
      <c r="G751" s="95">
        <v>8</v>
      </c>
      <c r="H751" s="947"/>
      <c r="I751" s="22" t="s">
        <v>1050</v>
      </c>
      <c r="J751" s="79"/>
      <c r="K751" s="1163"/>
      <c r="L751" s="1149"/>
      <c r="M751" s="1149"/>
    </row>
    <row r="752" spans="1:13" ht="11.25" x14ac:dyDescent="0.25">
      <c r="A752" s="947"/>
      <c r="B752" s="976"/>
      <c r="C752" s="963"/>
      <c r="D752" s="960"/>
      <c r="E752" s="947"/>
      <c r="F752" s="19" t="s">
        <v>3344</v>
      </c>
      <c r="G752" s="95">
        <v>2</v>
      </c>
      <c r="H752" s="947"/>
      <c r="I752" s="22" t="s">
        <v>1050</v>
      </c>
      <c r="J752" s="79"/>
      <c r="K752" s="1163"/>
      <c r="L752" s="1149"/>
      <c r="M752" s="1149"/>
    </row>
    <row r="753" spans="1:13" ht="11.25" x14ac:dyDescent="0.25">
      <c r="A753" s="938"/>
      <c r="B753" s="940"/>
      <c r="C753" s="1060"/>
      <c r="D753" s="950"/>
      <c r="E753" s="938"/>
      <c r="F753" s="19" t="s">
        <v>3394</v>
      </c>
      <c r="G753" s="95">
        <v>8</v>
      </c>
      <c r="H753" s="938"/>
      <c r="I753" s="22" t="s">
        <v>1050</v>
      </c>
      <c r="J753" s="79"/>
      <c r="K753" s="1172"/>
      <c r="L753" s="1150"/>
      <c r="M753" s="1150"/>
    </row>
    <row r="754" spans="1:13" ht="11.25" x14ac:dyDescent="0.25">
      <c r="A754" s="937" t="s">
        <v>7629</v>
      </c>
      <c r="B754" s="939" t="s">
        <v>6802</v>
      </c>
      <c r="C754" s="962" t="s">
        <v>5827</v>
      </c>
      <c r="D754" s="937" t="s">
        <v>7169</v>
      </c>
      <c r="E754" s="937" t="s">
        <v>1454</v>
      </c>
      <c r="F754" s="19" t="s">
        <v>3374</v>
      </c>
      <c r="G754" s="95">
        <v>1</v>
      </c>
      <c r="H754" s="937" t="s">
        <v>6682</v>
      </c>
      <c r="I754" s="22" t="s">
        <v>1118</v>
      </c>
      <c r="J754" s="79"/>
      <c r="K754" s="1162">
        <v>2</v>
      </c>
      <c r="L754" s="1148"/>
      <c r="M754" s="1148"/>
    </row>
    <row r="755" spans="1:13" ht="11.25" x14ac:dyDescent="0.25">
      <c r="A755" s="947"/>
      <c r="B755" s="976"/>
      <c r="C755" s="963"/>
      <c r="D755" s="947"/>
      <c r="E755" s="947"/>
      <c r="F755" s="19" t="s">
        <v>3375</v>
      </c>
      <c r="G755" s="95">
        <v>10</v>
      </c>
      <c r="H755" s="947"/>
      <c r="I755" s="22" t="s">
        <v>1118</v>
      </c>
      <c r="J755" s="79"/>
      <c r="K755" s="1163"/>
      <c r="L755" s="1149"/>
      <c r="M755" s="1149"/>
    </row>
    <row r="756" spans="1:13" ht="11.25" x14ac:dyDescent="0.25">
      <c r="A756" s="947"/>
      <c r="B756" s="976"/>
      <c r="C756" s="963"/>
      <c r="D756" s="947"/>
      <c r="E756" s="947"/>
      <c r="F756" s="19" t="s">
        <v>3376</v>
      </c>
      <c r="G756" s="95">
        <v>2</v>
      </c>
      <c r="H756" s="947"/>
      <c r="I756" s="22" t="s">
        <v>3377</v>
      </c>
      <c r="J756" s="79" t="s">
        <v>3378</v>
      </c>
      <c r="K756" s="1163"/>
      <c r="L756" s="1149"/>
      <c r="M756" s="1149"/>
    </row>
    <row r="757" spans="1:13" ht="11.25" x14ac:dyDescent="0.25">
      <c r="A757" s="947"/>
      <c r="B757" s="976"/>
      <c r="C757" s="963"/>
      <c r="D757" s="947"/>
      <c r="E757" s="947"/>
      <c r="F757" s="19" t="s">
        <v>3379</v>
      </c>
      <c r="G757" s="95">
        <v>3</v>
      </c>
      <c r="H757" s="947"/>
      <c r="I757" s="22" t="s">
        <v>3380</v>
      </c>
      <c r="J757" s="79" t="s">
        <v>3381</v>
      </c>
      <c r="K757" s="1163"/>
      <c r="L757" s="1149"/>
      <c r="M757" s="1149"/>
    </row>
    <row r="758" spans="1:13" ht="11.25" x14ac:dyDescent="0.25">
      <c r="A758" s="947"/>
      <c r="B758" s="976"/>
      <c r="C758" s="963"/>
      <c r="D758" s="947"/>
      <c r="E758" s="947"/>
      <c r="F758" s="19" t="s">
        <v>3382</v>
      </c>
      <c r="G758" s="95">
        <v>26</v>
      </c>
      <c r="H758" s="947"/>
      <c r="I758" s="22" t="s">
        <v>1050</v>
      </c>
      <c r="J758" s="79"/>
      <c r="K758" s="1163"/>
      <c r="L758" s="1149"/>
      <c r="M758" s="1149"/>
    </row>
    <row r="759" spans="1:13" ht="11.25" x14ac:dyDescent="0.25">
      <c r="A759" s="937" t="s">
        <v>7630</v>
      </c>
      <c r="B759" s="939" t="s">
        <v>6805</v>
      </c>
      <c r="C759" s="962" t="s">
        <v>5827</v>
      </c>
      <c r="D759" s="949" t="s">
        <v>6803</v>
      </c>
      <c r="E759" s="246" t="s">
        <v>3395</v>
      </c>
      <c r="F759" s="19" t="s">
        <v>3315</v>
      </c>
      <c r="G759" s="95">
        <v>1</v>
      </c>
      <c r="H759" s="937" t="s">
        <v>6682</v>
      </c>
      <c r="I759" s="22" t="s">
        <v>3316</v>
      </c>
      <c r="J759" s="79"/>
      <c r="K759" s="1162">
        <v>2</v>
      </c>
      <c r="L759" s="941"/>
      <c r="M759" s="941"/>
    </row>
    <row r="760" spans="1:13" ht="11.25" x14ac:dyDescent="0.25">
      <c r="A760" s="947"/>
      <c r="B760" s="976" t="s">
        <v>170</v>
      </c>
      <c r="C760" s="963" t="s">
        <v>1595</v>
      </c>
      <c r="D760" s="960" t="s">
        <v>194</v>
      </c>
      <c r="E760" s="246" t="s">
        <v>1443</v>
      </c>
      <c r="F760" s="19" t="s">
        <v>3396</v>
      </c>
      <c r="G760" s="95">
        <v>1</v>
      </c>
      <c r="H760" s="947">
        <v>1</v>
      </c>
      <c r="I760" s="22" t="s">
        <v>290</v>
      </c>
      <c r="J760" s="79" t="s">
        <v>3054</v>
      </c>
      <c r="K760" s="1163"/>
      <c r="L760" s="944"/>
      <c r="M760" s="944"/>
    </row>
    <row r="761" spans="1:13" ht="11.25" x14ac:dyDescent="0.25">
      <c r="A761" s="947"/>
      <c r="B761" s="976" t="s">
        <v>170</v>
      </c>
      <c r="C761" s="963" t="s">
        <v>1595</v>
      </c>
      <c r="D761" s="960" t="s">
        <v>194</v>
      </c>
      <c r="E761" s="246" t="s">
        <v>1443</v>
      </c>
      <c r="F761" s="19" t="s">
        <v>3397</v>
      </c>
      <c r="G761" s="95">
        <v>3</v>
      </c>
      <c r="H761" s="947">
        <v>1</v>
      </c>
      <c r="I761" s="22" t="s">
        <v>3318</v>
      </c>
      <c r="J761" s="79" t="s">
        <v>3057</v>
      </c>
      <c r="K761" s="1163"/>
      <c r="L761" s="944"/>
      <c r="M761" s="944"/>
    </row>
    <row r="762" spans="1:13" ht="11.25" x14ac:dyDescent="0.25">
      <c r="A762" s="947"/>
      <c r="B762" s="976" t="s">
        <v>170</v>
      </c>
      <c r="C762" s="963" t="s">
        <v>1595</v>
      </c>
      <c r="D762" s="960" t="s">
        <v>194</v>
      </c>
      <c r="E762" s="246" t="s">
        <v>5827</v>
      </c>
      <c r="F762" s="19" t="s">
        <v>3317</v>
      </c>
      <c r="G762" s="95">
        <v>18</v>
      </c>
      <c r="H762" s="947">
        <v>1</v>
      </c>
      <c r="I762" s="22" t="s">
        <v>3318</v>
      </c>
      <c r="J762" s="79" t="s">
        <v>3319</v>
      </c>
      <c r="K762" s="1163"/>
      <c r="L762" s="944"/>
      <c r="M762" s="944"/>
    </row>
    <row r="763" spans="1:13" ht="11.25" x14ac:dyDescent="0.25">
      <c r="A763" s="938"/>
      <c r="B763" s="940" t="s">
        <v>170</v>
      </c>
      <c r="C763" s="1060" t="s">
        <v>1595</v>
      </c>
      <c r="D763" s="950" t="s">
        <v>194</v>
      </c>
      <c r="E763" s="246" t="s">
        <v>3398</v>
      </c>
      <c r="F763" s="19" t="s">
        <v>3321</v>
      </c>
      <c r="G763" s="95">
        <v>2</v>
      </c>
      <c r="H763" s="938">
        <v>1</v>
      </c>
      <c r="I763" s="22" t="s">
        <v>3318</v>
      </c>
      <c r="J763" s="79" t="s">
        <v>3399</v>
      </c>
      <c r="K763" s="1163"/>
      <c r="L763" s="942"/>
      <c r="M763" s="942"/>
    </row>
    <row r="764" spans="1:13" s="8" customFormat="1" ht="11.25" x14ac:dyDescent="0.25">
      <c r="A764" s="937" t="s">
        <v>7631</v>
      </c>
      <c r="B764" s="939" t="s">
        <v>6800</v>
      </c>
      <c r="C764" s="962" t="s">
        <v>5827</v>
      </c>
      <c r="D764" s="937" t="s">
        <v>6799</v>
      </c>
      <c r="E764" s="937" t="s">
        <v>5827</v>
      </c>
      <c r="F764" s="34" t="s">
        <v>3323</v>
      </c>
      <c r="G764" s="35">
        <v>14</v>
      </c>
      <c r="H764" s="937" t="s">
        <v>6682</v>
      </c>
      <c r="I764" s="36"/>
      <c r="J764" s="65"/>
      <c r="K764" s="1162">
        <v>1</v>
      </c>
      <c r="L764" s="1148"/>
      <c r="M764" s="1148"/>
    </row>
    <row r="765" spans="1:13" s="8" customFormat="1" ht="11.25" x14ac:dyDescent="0.25">
      <c r="A765" s="947"/>
      <c r="B765" s="976"/>
      <c r="C765" s="963"/>
      <c r="D765" s="947"/>
      <c r="E765" s="947"/>
      <c r="F765" s="34" t="s">
        <v>3324</v>
      </c>
      <c r="G765" s="35">
        <v>27</v>
      </c>
      <c r="H765" s="947"/>
      <c r="I765" s="36"/>
      <c r="J765" s="65"/>
      <c r="K765" s="1163"/>
      <c r="L765" s="1149"/>
      <c r="M765" s="1149"/>
    </row>
    <row r="766" spans="1:13" s="8" customFormat="1" ht="11.25" x14ac:dyDescent="0.25">
      <c r="A766" s="947"/>
      <c r="B766" s="976"/>
      <c r="C766" s="963"/>
      <c r="D766" s="947"/>
      <c r="E766" s="947"/>
      <c r="F766" s="34" t="s">
        <v>3325</v>
      </c>
      <c r="G766" s="35">
        <v>31</v>
      </c>
      <c r="H766" s="947"/>
      <c r="I766" s="36"/>
      <c r="J766" s="65"/>
      <c r="K766" s="1163"/>
      <c r="L766" s="1149"/>
      <c r="M766" s="1149"/>
    </row>
    <row r="767" spans="1:13" s="8" customFormat="1" ht="11.25" x14ac:dyDescent="0.25">
      <c r="A767" s="947"/>
      <c r="B767" s="976"/>
      <c r="C767" s="963"/>
      <c r="D767" s="947"/>
      <c r="E767" s="947"/>
      <c r="F767" s="34" t="s">
        <v>3326</v>
      </c>
      <c r="G767" s="35">
        <v>27</v>
      </c>
      <c r="H767" s="947"/>
      <c r="I767" s="36"/>
      <c r="J767" s="65"/>
      <c r="K767" s="1163"/>
      <c r="L767" s="1149"/>
      <c r="M767" s="1149"/>
    </row>
    <row r="768" spans="1:13" s="8" customFormat="1" ht="11.25" x14ac:dyDescent="0.25">
      <c r="A768" s="947"/>
      <c r="B768" s="976"/>
      <c r="C768" s="963"/>
      <c r="D768" s="947"/>
      <c r="E768" s="947"/>
      <c r="F768" s="34" t="s">
        <v>3327</v>
      </c>
      <c r="G768" s="35">
        <v>3</v>
      </c>
      <c r="H768" s="947"/>
      <c r="I768" s="36"/>
      <c r="J768" s="65"/>
      <c r="K768" s="1163"/>
      <c r="L768" s="1149"/>
      <c r="M768" s="1149"/>
    </row>
    <row r="769" spans="1:13" s="8" customFormat="1" ht="11.25" x14ac:dyDescent="0.25">
      <c r="A769" s="937" t="s">
        <v>7632</v>
      </c>
      <c r="B769" s="939" t="s">
        <v>6800</v>
      </c>
      <c r="C769" s="962" t="s">
        <v>5827</v>
      </c>
      <c r="D769" s="937" t="s">
        <v>6799</v>
      </c>
      <c r="E769" s="937" t="s">
        <v>1454</v>
      </c>
      <c r="F769" s="34" t="s">
        <v>3400</v>
      </c>
      <c r="G769" s="35">
        <v>1</v>
      </c>
      <c r="H769" s="937" t="s">
        <v>6682</v>
      </c>
      <c r="I769" s="36"/>
      <c r="J769" s="65"/>
      <c r="K769" s="1162">
        <v>1</v>
      </c>
      <c r="L769" s="1148"/>
      <c r="M769" s="1148"/>
    </row>
    <row r="770" spans="1:13" s="8" customFormat="1" ht="11.25" x14ac:dyDescent="0.25">
      <c r="A770" s="947"/>
      <c r="B770" s="976"/>
      <c r="C770" s="963"/>
      <c r="D770" s="947"/>
      <c r="E770" s="947"/>
      <c r="F770" s="34" t="s">
        <v>3326</v>
      </c>
      <c r="G770" s="35">
        <v>19</v>
      </c>
      <c r="H770" s="947"/>
      <c r="I770" s="36"/>
      <c r="J770" s="65"/>
      <c r="K770" s="1163"/>
      <c r="L770" s="1149"/>
      <c r="M770" s="1149"/>
    </row>
    <row r="771" spans="1:13" s="8" customFormat="1" ht="11.25" x14ac:dyDescent="0.25">
      <c r="A771" s="243" t="s">
        <v>7633</v>
      </c>
      <c r="B771" s="241" t="s">
        <v>6415</v>
      </c>
      <c r="C771" s="214" t="s">
        <v>5827</v>
      </c>
      <c r="D771" s="243" t="s">
        <v>6797</v>
      </c>
      <c r="E771" s="243" t="s">
        <v>5827</v>
      </c>
      <c r="F771" s="34" t="s">
        <v>3329</v>
      </c>
      <c r="G771" s="35">
        <v>46</v>
      </c>
      <c r="H771" s="35" t="s">
        <v>6682</v>
      </c>
      <c r="I771" s="36"/>
      <c r="J771" s="65"/>
      <c r="K771" s="252">
        <v>2</v>
      </c>
      <c r="L771" s="863"/>
      <c r="M771" s="863"/>
    </row>
    <row r="772" spans="1:13" ht="11.25" x14ac:dyDescent="0.25">
      <c r="A772" s="937" t="s">
        <v>7635</v>
      </c>
      <c r="B772" s="939" t="s">
        <v>170</v>
      </c>
      <c r="C772" s="966" t="s">
        <v>5831</v>
      </c>
      <c r="D772" s="937" t="s">
        <v>7162</v>
      </c>
      <c r="E772" s="246" t="s">
        <v>4537</v>
      </c>
      <c r="F772" s="19" t="s">
        <v>4820</v>
      </c>
      <c r="G772" s="95">
        <v>1</v>
      </c>
      <c r="H772" s="937" t="s">
        <v>6682</v>
      </c>
      <c r="I772" s="22" t="s">
        <v>3284</v>
      </c>
      <c r="J772" s="79" t="s">
        <v>3050</v>
      </c>
      <c r="K772" s="1162">
        <v>2</v>
      </c>
      <c r="L772" s="1148"/>
      <c r="M772" s="1148"/>
    </row>
    <row r="773" spans="1:13" ht="11.25" x14ac:dyDescent="0.25">
      <c r="A773" s="947"/>
      <c r="B773" s="976"/>
      <c r="C773" s="967"/>
      <c r="D773" s="947"/>
      <c r="E773" s="246" t="s">
        <v>5831</v>
      </c>
      <c r="F773" s="10" t="s">
        <v>3283</v>
      </c>
      <c r="G773" s="243">
        <v>350</v>
      </c>
      <c r="H773" s="947"/>
      <c r="I773" s="22" t="s">
        <v>3284</v>
      </c>
      <c r="J773" s="79">
        <v>802375</v>
      </c>
      <c r="K773" s="1163"/>
      <c r="L773" s="1149"/>
      <c r="M773" s="1149"/>
    </row>
    <row r="774" spans="1:13" ht="11.25" x14ac:dyDescent="0.25">
      <c r="A774" s="947"/>
      <c r="B774" s="976"/>
      <c r="C774" s="967"/>
      <c r="D774" s="947"/>
      <c r="E774" s="246" t="s">
        <v>5831</v>
      </c>
      <c r="F774" s="19" t="s">
        <v>3285</v>
      </c>
      <c r="G774" s="95">
        <v>172</v>
      </c>
      <c r="H774" s="947"/>
      <c r="I774" s="22" t="s">
        <v>3284</v>
      </c>
      <c r="J774" s="79" t="s">
        <v>3286</v>
      </c>
      <c r="K774" s="1163"/>
      <c r="L774" s="1149"/>
      <c r="M774" s="1149"/>
    </row>
    <row r="775" spans="1:13" ht="11.25" x14ac:dyDescent="0.25">
      <c r="A775" s="947"/>
      <c r="B775" s="976"/>
      <c r="C775" s="967"/>
      <c r="D775" s="947"/>
      <c r="E775" s="246" t="s">
        <v>5831</v>
      </c>
      <c r="F775" s="19" t="s">
        <v>3287</v>
      </c>
      <c r="G775" s="95">
        <v>84</v>
      </c>
      <c r="H775" s="947"/>
      <c r="I775" s="22" t="s">
        <v>3284</v>
      </c>
      <c r="J775" s="79">
        <v>802371</v>
      </c>
      <c r="K775" s="1163"/>
      <c r="L775" s="1149"/>
      <c r="M775" s="1149"/>
    </row>
    <row r="776" spans="1:13" ht="11.25" x14ac:dyDescent="0.25">
      <c r="A776" s="947"/>
      <c r="B776" s="976"/>
      <c r="C776" s="967"/>
      <c r="D776" s="947"/>
      <c r="E776" s="246" t="s">
        <v>5831</v>
      </c>
      <c r="F776" s="19" t="s">
        <v>3288</v>
      </c>
      <c r="G776" s="95">
        <v>15</v>
      </c>
      <c r="H776" s="947"/>
      <c r="I776" s="22" t="s">
        <v>3284</v>
      </c>
      <c r="J776" s="79">
        <v>781443</v>
      </c>
      <c r="K776" s="1163"/>
      <c r="L776" s="1149"/>
      <c r="M776" s="1149"/>
    </row>
    <row r="777" spans="1:13" ht="11.25" x14ac:dyDescent="0.25">
      <c r="A777" s="947"/>
      <c r="B777" s="976"/>
      <c r="C777" s="967"/>
      <c r="D777" s="947"/>
      <c r="E777" s="246" t="s">
        <v>5831</v>
      </c>
      <c r="F777" s="19" t="s">
        <v>3292</v>
      </c>
      <c r="G777" s="95">
        <v>38</v>
      </c>
      <c r="H777" s="947"/>
      <c r="I777" s="22" t="s">
        <v>3284</v>
      </c>
      <c r="J777" s="79">
        <v>80125</v>
      </c>
      <c r="K777" s="1163"/>
      <c r="L777" s="1149"/>
      <c r="M777" s="1149"/>
    </row>
    <row r="778" spans="1:13" ht="11.25" x14ac:dyDescent="0.25">
      <c r="A778" s="947"/>
      <c r="B778" s="976"/>
      <c r="C778" s="967"/>
      <c r="D778" s="947"/>
      <c r="E778" s="246" t="s">
        <v>5831</v>
      </c>
      <c r="F778" s="19" t="s">
        <v>3293</v>
      </c>
      <c r="G778" s="95">
        <v>110</v>
      </c>
      <c r="H778" s="947"/>
      <c r="I778" s="22" t="s">
        <v>3284</v>
      </c>
      <c r="J778" s="79">
        <v>804973</v>
      </c>
      <c r="K778" s="1163"/>
      <c r="L778" s="1149"/>
      <c r="M778" s="1149"/>
    </row>
    <row r="779" spans="1:13" ht="11.25" x14ac:dyDescent="0.25">
      <c r="A779" s="947"/>
      <c r="B779" s="976"/>
      <c r="C779" s="967"/>
      <c r="D779" s="947"/>
      <c r="E779" s="246" t="s">
        <v>4537</v>
      </c>
      <c r="F779" s="19" t="s">
        <v>4821</v>
      </c>
      <c r="G779" s="95">
        <v>5</v>
      </c>
      <c r="H779" s="947"/>
      <c r="I779" s="22" t="s">
        <v>3284</v>
      </c>
      <c r="J779" s="79" t="s">
        <v>3052</v>
      </c>
      <c r="K779" s="1163"/>
      <c r="L779" s="1149"/>
      <c r="M779" s="1149"/>
    </row>
    <row r="780" spans="1:13" ht="11.25" x14ac:dyDescent="0.25">
      <c r="A780" s="947"/>
      <c r="B780" s="976"/>
      <c r="C780" s="967"/>
      <c r="D780" s="947"/>
      <c r="E780" s="246" t="s">
        <v>4537</v>
      </c>
      <c r="F780" s="19" t="s">
        <v>3371</v>
      </c>
      <c r="G780" s="95">
        <v>5</v>
      </c>
      <c r="H780" s="947"/>
      <c r="I780" s="22" t="s">
        <v>3372</v>
      </c>
      <c r="J780" s="79" t="s">
        <v>3373</v>
      </c>
      <c r="K780" s="1163"/>
      <c r="L780" s="1149"/>
      <c r="M780" s="1149"/>
    </row>
    <row r="781" spans="1:13" ht="11.25" x14ac:dyDescent="0.25">
      <c r="A781" s="947"/>
      <c r="B781" s="976"/>
      <c r="C781" s="967"/>
      <c r="D781" s="947"/>
      <c r="E781" s="246" t="s">
        <v>5831</v>
      </c>
      <c r="F781" s="19" t="s">
        <v>3295</v>
      </c>
      <c r="G781" s="95">
        <v>76</v>
      </c>
      <c r="H781" s="947"/>
      <c r="I781" s="22" t="s">
        <v>3284</v>
      </c>
      <c r="J781" s="79">
        <v>783257</v>
      </c>
      <c r="K781" s="1163"/>
      <c r="L781" s="1149"/>
      <c r="M781" s="1149"/>
    </row>
    <row r="782" spans="1:13" ht="11.25" x14ac:dyDescent="0.25">
      <c r="A782" s="947"/>
      <c r="B782" s="976"/>
      <c r="C782" s="967"/>
      <c r="D782" s="947"/>
      <c r="E782" s="246" t="s">
        <v>5831</v>
      </c>
      <c r="F782" s="19" t="s">
        <v>3296</v>
      </c>
      <c r="G782" s="95">
        <v>15</v>
      </c>
      <c r="H782" s="947"/>
      <c r="I782" s="22" t="s">
        <v>3284</v>
      </c>
      <c r="J782" s="79" t="s">
        <v>3297</v>
      </c>
      <c r="K782" s="1163"/>
      <c r="L782" s="1149"/>
      <c r="M782" s="1149"/>
    </row>
    <row r="783" spans="1:13" ht="11.25" x14ac:dyDescent="0.25">
      <c r="A783" s="947"/>
      <c r="B783" s="976"/>
      <c r="C783" s="967"/>
      <c r="D783" s="947"/>
      <c r="E783" s="246" t="s">
        <v>5831</v>
      </c>
      <c r="F783" s="19" t="s">
        <v>3298</v>
      </c>
      <c r="G783" s="95">
        <v>83</v>
      </c>
      <c r="H783" s="947"/>
      <c r="I783" s="22" t="s">
        <v>3284</v>
      </c>
      <c r="J783" s="79" t="s">
        <v>3299</v>
      </c>
      <c r="K783" s="1163"/>
      <c r="L783" s="1149"/>
      <c r="M783" s="1149"/>
    </row>
    <row r="784" spans="1:13" ht="11.25" x14ac:dyDescent="0.25">
      <c r="A784" s="947"/>
      <c r="B784" s="976"/>
      <c r="C784" s="967"/>
      <c r="D784" s="947"/>
      <c r="E784" s="246" t="s">
        <v>5831</v>
      </c>
      <c r="F784" s="19" t="s">
        <v>3300</v>
      </c>
      <c r="G784" s="95">
        <v>15</v>
      </c>
      <c r="H784" s="947"/>
      <c r="I784" s="22" t="s">
        <v>3284</v>
      </c>
      <c r="J784" s="79" t="s">
        <v>3301</v>
      </c>
      <c r="K784" s="1163"/>
      <c r="L784" s="1149"/>
      <c r="M784" s="1149"/>
    </row>
    <row r="785" spans="1:13" ht="11.25" x14ac:dyDescent="0.25">
      <c r="A785" s="947"/>
      <c r="B785" s="976"/>
      <c r="C785" s="967"/>
      <c r="D785" s="947"/>
      <c r="E785" s="246" t="s">
        <v>5831</v>
      </c>
      <c r="F785" s="19" t="s">
        <v>3302</v>
      </c>
      <c r="G785" s="95">
        <v>65</v>
      </c>
      <c r="H785" s="947"/>
      <c r="I785" s="22" t="s">
        <v>2700</v>
      </c>
      <c r="J785" s="79" t="s">
        <v>3303</v>
      </c>
      <c r="K785" s="1163"/>
      <c r="L785" s="1149"/>
      <c r="M785" s="1149"/>
    </row>
    <row r="786" spans="1:13" ht="11.25" x14ac:dyDescent="0.25">
      <c r="A786" s="947"/>
      <c r="B786" s="976"/>
      <c r="C786" s="967"/>
      <c r="D786" s="947"/>
      <c r="E786" s="246" t="s">
        <v>5831</v>
      </c>
      <c r="F786" s="19" t="s">
        <v>3304</v>
      </c>
      <c r="G786" s="95">
        <v>2</v>
      </c>
      <c r="H786" s="947"/>
      <c r="I786" s="22" t="s">
        <v>3284</v>
      </c>
      <c r="J786" s="79" t="s">
        <v>3305</v>
      </c>
      <c r="K786" s="1163"/>
      <c r="L786" s="1149"/>
      <c r="M786" s="1149"/>
    </row>
    <row r="787" spans="1:13" ht="11.25" x14ac:dyDescent="0.25">
      <c r="A787" s="947"/>
      <c r="B787" s="976"/>
      <c r="C787" s="967"/>
      <c r="D787" s="947"/>
      <c r="E787" s="246" t="s">
        <v>4537</v>
      </c>
      <c r="F787" s="19" t="s">
        <v>3396</v>
      </c>
      <c r="G787" s="95">
        <v>1</v>
      </c>
      <c r="H787" s="947"/>
      <c r="I787" s="22" t="s">
        <v>290</v>
      </c>
      <c r="J787" s="79" t="s">
        <v>3054</v>
      </c>
      <c r="K787" s="1163"/>
      <c r="L787" s="1149"/>
      <c r="M787" s="1149"/>
    </row>
    <row r="788" spans="1:13" ht="11.25" x14ac:dyDescent="0.25">
      <c r="A788" s="947"/>
      <c r="B788" s="976"/>
      <c r="C788" s="967"/>
      <c r="D788" s="947"/>
      <c r="E788" s="246" t="s">
        <v>4537</v>
      </c>
      <c r="F788" s="19" t="s">
        <v>3397</v>
      </c>
      <c r="G788" s="95">
        <v>3</v>
      </c>
      <c r="H788" s="947"/>
      <c r="I788" s="22" t="s">
        <v>3318</v>
      </c>
      <c r="J788" s="79" t="s">
        <v>3057</v>
      </c>
      <c r="K788" s="1163"/>
      <c r="L788" s="1149"/>
      <c r="M788" s="1149"/>
    </row>
    <row r="789" spans="1:13" ht="11.25" x14ac:dyDescent="0.25">
      <c r="A789" s="947"/>
      <c r="B789" s="976"/>
      <c r="C789" s="967"/>
      <c r="D789" s="947"/>
      <c r="E789" s="246" t="s">
        <v>5831</v>
      </c>
      <c r="F789" s="19" t="s">
        <v>3317</v>
      </c>
      <c r="G789" s="95">
        <v>18</v>
      </c>
      <c r="H789" s="947"/>
      <c r="I789" s="22" t="s">
        <v>3318</v>
      </c>
      <c r="J789" s="79" t="s">
        <v>3319</v>
      </c>
      <c r="K789" s="1163"/>
      <c r="L789" s="1149"/>
      <c r="M789" s="1149"/>
    </row>
    <row r="790" spans="1:13" ht="11.25" x14ac:dyDescent="0.25">
      <c r="A790" s="947"/>
      <c r="B790" s="976"/>
      <c r="C790" s="967"/>
      <c r="D790" s="947"/>
      <c r="E790" s="246" t="s">
        <v>4515</v>
      </c>
      <c r="F790" s="19" t="s">
        <v>3321</v>
      </c>
      <c r="G790" s="95">
        <v>1</v>
      </c>
      <c r="H790" s="947"/>
      <c r="I790" s="22" t="s">
        <v>3318</v>
      </c>
      <c r="J790" s="79" t="s">
        <v>4822</v>
      </c>
      <c r="K790" s="1163"/>
      <c r="L790" s="1150"/>
      <c r="M790" s="1150"/>
    </row>
    <row r="791" spans="1:13" s="8" customFormat="1" ht="11.25" x14ac:dyDescent="0.25">
      <c r="A791" s="937" t="s">
        <v>7636</v>
      </c>
      <c r="B791" s="939" t="s">
        <v>6800</v>
      </c>
      <c r="C791" s="966" t="s">
        <v>5831</v>
      </c>
      <c r="D791" s="937" t="s">
        <v>6799</v>
      </c>
      <c r="E791" s="937" t="s">
        <v>5831</v>
      </c>
      <c r="F791" s="34" t="s">
        <v>3323</v>
      </c>
      <c r="G791" s="35">
        <v>8</v>
      </c>
      <c r="H791" s="937" t="s">
        <v>6682</v>
      </c>
      <c r="I791" s="36" t="s">
        <v>1050</v>
      </c>
      <c r="J791" s="65"/>
      <c r="K791" s="1162">
        <v>1</v>
      </c>
      <c r="L791" s="941"/>
      <c r="M791" s="941"/>
    </row>
    <row r="792" spans="1:13" s="8" customFormat="1" ht="11.25" x14ac:dyDescent="0.25">
      <c r="A792" s="947"/>
      <c r="B792" s="976"/>
      <c r="C792" s="967"/>
      <c r="D792" s="947"/>
      <c r="E792" s="947"/>
      <c r="F792" s="34" t="s">
        <v>3324</v>
      </c>
      <c r="G792" s="35">
        <v>1</v>
      </c>
      <c r="H792" s="947"/>
      <c r="I792" s="36" t="s">
        <v>1050</v>
      </c>
      <c r="J792" s="65"/>
      <c r="K792" s="1163"/>
      <c r="L792" s="944"/>
      <c r="M792" s="944"/>
    </row>
    <row r="793" spans="1:13" s="8" customFormat="1" ht="11.25" x14ac:dyDescent="0.25">
      <c r="A793" s="947"/>
      <c r="B793" s="976"/>
      <c r="C793" s="967"/>
      <c r="D793" s="947"/>
      <c r="E793" s="947"/>
      <c r="F793" s="34" t="s">
        <v>3325</v>
      </c>
      <c r="G793" s="35">
        <v>61</v>
      </c>
      <c r="H793" s="947"/>
      <c r="I793" s="36" t="s">
        <v>1050</v>
      </c>
      <c r="J793" s="65"/>
      <c r="K793" s="1163"/>
      <c r="L793" s="944"/>
      <c r="M793" s="944"/>
    </row>
    <row r="794" spans="1:13" s="8" customFormat="1" ht="11.25" x14ac:dyDescent="0.25">
      <c r="A794" s="947"/>
      <c r="B794" s="976"/>
      <c r="C794" s="967"/>
      <c r="D794" s="947"/>
      <c r="E794" s="947"/>
      <c r="F794" s="34" t="s">
        <v>3326</v>
      </c>
      <c r="G794" s="35">
        <v>27</v>
      </c>
      <c r="H794" s="947"/>
      <c r="I794" s="36" t="s">
        <v>1050</v>
      </c>
      <c r="J794" s="65"/>
      <c r="K794" s="1163"/>
      <c r="L794" s="944"/>
      <c r="M794" s="944"/>
    </row>
    <row r="795" spans="1:13" s="8" customFormat="1" ht="11.25" x14ac:dyDescent="0.25">
      <c r="A795" s="947"/>
      <c r="B795" s="976"/>
      <c r="C795" s="967"/>
      <c r="D795" s="947"/>
      <c r="E795" s="947"/>
      <c r="F795" s="34" t="s">
        <v>4819</v>
      </c>
      <c r="G795" s="35">
        <v>2</v>
      </c>
      <c r="H795" s="947"/>
      <c r="I795" s="36" t="s">
        <v>1050</v>
      </c>
      <c r="J795" s="65"/>
      <c r="K795" s="1163"/>
      <c r="L795" s="944"/>
      <c r="M795" s="944"/>
    </row>
    <row r="796" spans="1:13" s="8" customFormat="1" ht="11.25" x14ac:dyDescent="0.25">
      <c r="A796" s="947"/>
      <c r="B796" s="976"/>
      <c r="C796" s="967"/>
      <c r="D796" s="947"/>
      <c r="E796" s="947"/>
      <c r="F796" s="34" t="s">
        <v>3327</v>
      </c>
      <c r="G796" s="35">
        <v>2</v>
      </c>
      <c r="H796" s="947"/>
      <c r="I796" s="36" t="s">
        <v>1050</v>
      </c>
      <c r="J796" s="65"/>
      <c r="K796" s="1172"/>
      <c r="L796" s="944"/>
      <c r="M796" s="944"/>
    </row>
    <row r="797" spans="1:13" s="8" customFormat="1" ht="11.25" x14ac:dyDescent="0.25">
      <c r="A797" s="243" t="s">
        <v>7637</v>
      </c>
      <c r="B797" s="241" t="s">
        <v>6415</v>
      </c>
      <c r="C797" s="335" t="s">
        <v>5831</v>
      </c>
      <c r="D797" s="243" t="s">
        <v>6797</v>
      </c>
      <c r="E797" s="243" t="s">
        <v>5831</v>
      </c>
      <c r="F797" s="34" t="s">
        <v>3329</v>
      </c>
      <c r="G797" s="35">
        <v>34</v>
      </c>
      <c r="H797" s="35" t="s">
        <v>6682</v>
      </c>
      <c r="I797" s="36" t="s">
        <v>1050</v>
      </c>
      <c r="J797" s="65"/>
      <c r="K797" s="258">
        <v>2</v>
      </c>
      <c r="L797" s="841"/>
      <c r="M797" s="841"/>
    </row>
    <row r="798" spans="1:13" s="18" customFormat="1" ht="22.5" x14ac:dyDescent="0.25">
      <c r="A798" s="937" t="s">
        <v>10308</v>
      </c>
      <c r="B798" s="939" t="s">
        <v>10309</v>
      </c>
      <c r="C798" s="1053" t="s">
        <v>7923</v>
      </c>
      <c r="D798" s="1164" t="s">
        <v>10310</v>
      </c>
      <c r="E798" s="1083" t="s">
        <v>9438</v>
      </c>
      <c r="F798" s="510" t="s">
        <v>10311</v>
      </c>
      <c r="G798" s="497">
        <v>4</v>
      </c>
      <c r="H798" s="1164" t="s">
        <v>6682</v>
      </c>
      <c r="I798" s="48"/>
      <c r="J798" s="553"/>
      <c r="K798" s="937"/>
      <c r="L798" s="941"/>
      <c r="M798" s="941"/>
    </row>
    <row r="799" spans="1:13" s="18" customFormat="1" ht="22.5" x14ac:dyDescent="0.25">
      <c r="A799" s="1029"/>
      <c r="B799" s="1088"/>
      <c r="C799" s="1054"/>
      <c r="D799" s="1077"/>
      <c r="E799" s="1083"/>
      <c r="F799" s="510" t="s">
        <v>10312</v>
      </c>
      <c r="G799" s="497">
        <v>1</v>
      </c>
      <c r="H799" s="1077"/>
      <c r="I799" s="48"/>
      <c r="J799" s="553"/>
      <c r="K799" s="1029"/>
      <c r="L799" s="1031"/>
      <c r="M799" s="1031"/>
    </row>
    <row r="800" spans="1:13" s="18" customFormat="1" ht="22.5" x14ac:dyDescent="0.25">
      <c r="A800" s="1029"/>
      <c r="B800" s="1088"/>
      <c r="C800" s="1054"/>
      <c r="D800" s="1077"/>
      <c r="E800" s="1083"/>
      <c r="F800" s="510" t="s">
        <v>10313</v>
      </c>
      <c r="G800" s="497">
        <v>1</v>
      </c>
      <c r="H800" s="1077"/>
      <c r="I800" s="48"/>
      <c r="J800" s="553"/>
      <c r="K800" s="1029"/>
      <c r="L800" s="1031"/>
      <c r="M800" s="1031"/>
    </row>
    <row r="801" spans="1:13" s="18" customFormat="1" ht="11.25" x14ac:dyDescent="0.25">
      <c r="A801" s="1029"/>
      <c r="B801" s="1088"/>
      <c r="C801" s="1054"/>
      <c r="D801" s="1077"/>
      <c r="E801" s="1083"/>
      <c r="F801" s="510" t="s">
        <v>10314</v>
      </c>
      <c r="G801" s="497">
        <v>1457</v>
      </c>
      <c r="H801" s="1077"/>
      <c r="I801" s="48"/>
      <c r="J801" s="553"/>
      <c r="K801" s="1029"/>
      <c r="L801" s="1031"/>
      <c r="M801" s="1031"/>
    </row>
    <row r="802" spans="1:13" s="18" customFormat="1" ht="11.25" x14ac:dyDescent="0.25">
      <c r="A802" s="1029"/>
      <c r="B802" s="1088"/>
      <c r="C802" s="1054"/>
      <c r="D802" s="1077"/>
      <c r="E802" s="1083"/>
      <c r="F802" s="510" t="s">
        <v>10315</v>
      </c>
      <c r="G802" s="497">
        <v>896</v>
      </c>
      <c r="H802" s="1077"/>
      <c r="I802" s="48"/>
      <c r="J802" s="553"/>
      <c r="K802" s="1029"/>
      <c r="L802" s="1031"/>
      <c r="M802" s="1031"/>
    </row>
    <row r="803" spans="1:13" s="18" customFormat="1" ht="11.25" x14ac:dyDescent="0.25">
      <c r="A803" s="1029"/>
      <c r="B803" s="1088"/>
      <c r="C803" s="1054"/>
      <c r="D803" s="1077"/>
      <c r="E803" s="1083"/>
      <c r="F803" s="510" t="s">
        <v>10316</v>
      </c>
      <c r="G803" s="497">
        <v>192</v>
      </c>
      <c r="H803" s="1077"/>
      <c r="I803" s="48"/>
      <c r="J803" s="553"/>
      <c r="K803" s="1029"/>
      <c r="L803" s="1031"/>
      <c r="M803" s="1031"/>
    </row>
    <row r="804" spans="1:13" s="18" customFormat="1" ht="11.25" x14ac:dyDescent="0.25">
      <c r="A804" s="1029"/>
      <c r="B804" s="1088"/>
      <c r="C804" s="1054"/>
      <c r="D804" s="1077"/>
      <c r="E804" s="1083"/>
      <c r="F804" s="510" t="s">
        <v>10317</v>
      </c>
      <c r="G804" s="497">
        <v>557</v>
      </c>
      <c r="H804" s="1077"/>
      <c r="I804" s="48"/>
      <c r="J804" s="553"/>
      <c r="K804" s="1029"/>
      <c r="L804" s="1031"/>
      <c r="M804" s="1031"/>
    </row>
    <row r="805" spans="1:13" s="18" customFormat="1" ht="11.25" x14ac:dyDescent="0.25">
      <c r="A805" s="1029"/>
      <c r="B805" s="1088"/>
      <c r="C805" s="1054"/>
      <c r="D805" s="1077"/>
      <c r="E805" s="1083"/>
      <c r="F805" s="510" t="s">
        <v>10318</v>
      </c>
      <c r="G805" s="497">
        <v>120</v>
      </c>
      <c r="H805" s="1077"/>
      <c r="I805" s="48"/>
      <c r="J805" s="553"/>
      <c r="K805" s="1029"/>
      <c r="L805" s="1031"/>
      <c r="M805" s="1031"/>
    </row>
    <row r="806" spans="1:13" s="18" customFormat="1" ht="11.25" x14ac:dyDescent="0.25">
      <c r="A806" s="1029"/>
      <c r="B806" s="1088"/>
      <c r="C806" s="1054"/>
      <c r="D806" s="1077"/>
      <c r="E806" s="1083"/>
      <c r="F806" s="510" t="s">
        <v>10319</v>
      </c>
      <c r="G806" s="497">
        <v>12</v>
      </c>
      <c r="H806" s="1077"/>
      <c r="I806" s="48"/>
      <c r="J806" s="553"/>
      <c r="K806" s="1029"/>
      <c r="L806" s="1031"/>
      <c r="M806" s="1031"/>
    </row>
    <row r="807" spans="1:13" s="18" customFormat="1" ht="11.25" customHeight="1" x14ac:dyDescent="0.25">
      <c r="A807" s="1029"/>
      <c r="B807" s="1088"/>
      <c r="C807" s="1054"/>
      <c r="D807" s="1077"/>
      <c r="E807" s="1083"/>
      <c r="F807" s="510" t="s">
        <v>10320</v>
      </c>
      <c r="G807" s="497">
        <v>7</v>
      </c>
      <c r="H807" s="1077"/>
      <c r="I807" s="48"/>
      <c r="J807" s="553"/>
      <c r="K807" s="1029"/>
      <c r="L807" s="1031"/>
      <c r="M807" s="1031"/>
    </row>
    <row r="808" spans="1:13" s="18" customFormat="1" ht="11.25" x14ac:dyDescent="0.25">
      <c r="A808" s="1029"/>
      <c r="B808" s="1088"/>
      <c r="C808" s="1054"/>
      <c r="D808" s="1077"/>
      <c r="E808" s="1083"/>
      <c r="F808" s="510" t="s">
        <v>10321</v>
      </c>
      <c r="G808" s="497">
        <v>30</v>
      </c>
      <c r="H808" s="1077"/>
      <c r="I808" s="48"/>
      <c r="J808" s="553"/>
      <c r="K808" s="1029"/>
      <c r="L808" s="1031"/>
      <c r="M808" s="1031"/>
    </row>
    <row r="809" spans="1:13" s="18" customFormat="1" ht="22.5" x14ac:dyDescent="0.25">
      <c r="A809" s="1029"/>
      <c r="B809" s="1088"/>
      <c r="C809" s="1054"/>
      <c r="D809" s="1077"/>
      <c r="E809" s="1083"/>
      <c r="F809" s="510" t="s">
        <v>10322</v>
      </c>
      <c r="G809" s="497">
        <v>777</v>
      </c>
      <c r="H809" s="1077"/>
      <c r="I809" s="48"/>
      <c r="J809" s="553"/>
      <c r="K809" s="1029"/>
      <c r="L809" s="1031"/>
      <c r="M809" s="1031"/>
    </row>
    <row r="810" spans="1:13" s="18" customFormat="1" ht="11.25" x14ac:dyDescent="0.25">
      <c r="A810" s="1029"/>
      <c r="B810" s="1088"/>
      <c r="C810" s="1054"/>
      <c r="D810" s="1077"/>
      <c r="E810" s="1083"/>
      <c r="F810" s="510" t="s">
        <v>10323</v>
      </c>
      <c r="G810" s="497">
        <v>1</v>
      </c>
      <c r="H810" s="1077"/>
      <c r="I810" s="48"/>
      <c r="J810" s="553"/>
      <c r="K810" s="1029"/>
      <c r="L810" s="1031"/>
      <c r="M810" s="1031"/>
    </row>
    <row r="811" spans="1:13" s="18" customFormat="1" ht="11.25" x14ac:dyDescent="0.25">
      <c r="A811" s="1029"/>
      <c r="B811" s="1088"/>
      <c r="C811" s="1054"/>
      <c r="D811" s="1077"/>
      <c r="E811" s="1083"/>
      <c r="F811" s="510" t="s">
        <v>10324</v>
      </c>
      <c r="G811" s="497">
        <v>1</v>
      </c>
      <c r="H811" s="1077"/>
      <c r="I811" s="48"/>
      <c r="J811" s="553"/>
      <c r="K811" s="1029"/>
      <c r="L811" s="1031"/>
      <c r="M811" s="1031"/>
    </row>
    <row r="812" spans="1:13" s="18" customFormat="1" ht="11.25" x14ac:dyDescent="0.25">
      <c r="A812" s="1029"/>
      <c r="B812" s="1088"/>
      <c r="C812" s="1054"/>
      <c r="D812" s="1077"/>
      <c r="E812" s="1083"/>
      <c r="F812" s="510" t="s">
        <v>10325</v>
      </c>
      <c r="G812" s="497">
        <v>1</v>
      </c>
      <c r="H812" s="1077"/>
      <c r="I812" s="48"/>
      <c r="J812" s="553"/>
      <c r="K812" s="1029"/>
      <c r="L812" s="1031"/>
      <c r="M812" s="1031"/>
    </row>
    <row r="813" spans="1:13" s="18" customFormat="1" ht="11.25" x14ac:dyDescent="0.25">
      <c r="A813" s="1029"/>
      <c r="B813" s="1088"/>
      <c r="C813" s="1054"/>
      <c r="D813" s="1077"/>
      <c r="E813" s="1083"/>
      <c r="F813" s="510" t="s">
        <v>10326</v>
      </c>
      <c r="G813" s="497">
        <v>1</v>
      </c>
      <c r="H813" s="1077"/>
      <c r="I813" s="48"/>
      <c r="J813" s="553"/>
      <c r="K813" s="1029"/>
      <c r="L813" s="1031"/>
      <c r="M813" s="1031"/>
    </row>
    <row r="814" spans="1:13" s="18" customFormat="1" ht="11.25" x14ac:dyDescent="0.25">
      <c r="A814" s="1029"/>
      <c r="B814" s="1088"/>
      <c r="C814" s="1054"/>
      <c r="D814" s="1077"/>
      <c r="E814" s="1083"/>
      <c r="F814" s="510" t="s">
        <v>10327</v>
      </c>
      <c r="G814" s="497">
        <v>1</v>
      </c>
      <c r="H814" s="1077"/>
      <c r="I814" s="48"/>
      <c r="J814" s="553"/>
      <c r="K814" s="1029"/>
      <c r="L814" s="1031"/>
      <c r="M814" s="1031"/>
    </row>
    <row r="815" spans="1:13" s="18" customFormat="1" ht="11.25" x14ac:dyDescent="0.25">
      <c r="A815" s="1029"/>
      <c r="B815" s="1088"/>
      <c r="C815" s="1054"/>
      <c r="D815" s="1077"/>
      <c r="E815" s="1083"/>
      <c r="F815" s="510" t="s">
        <v>10328</v>
      </c>
      <c r="G815" s="497">
        <v>1</v>
      </c>
      <c r="H815" s="1077"/>
      <c r="I815" s="48"/>
      <c r="J815" s="553"/>
      <c r="K815" s="1029"/>
      <c r="L815" s="1031"/>
      <c r="M815" s="1031"/>
    </row>
    <row r="816" spans="1:13" s="18" customFormat="1" ht="11.25" x14ac:dyDescent="0.25">
      <c r="A816" s="1029"/>
      <c r="B816" s="1088"/>
      <c r="C816" s="1054"/>
      <c r="D816" s="1077"/>
      <c r="E816" s="1083"/>
      <c r="F816" s="510" t="s">
        <v>10329</v>
      </c>
      <c r="G816" s="497">
        <v>1</v>
      </c>
      <c r="H816" s="1077"/>
      <c r="I816" s="48"/>
      <c r="J816" s="553"/>
      <c r="K816" s="1029"/>
      <c r="L816" s="1031"/>
      <c r="M816" s="1031"/>
    </row>
    <row r="817" spans="1:13" s="18" customFormat="1" ht="11.25" x14ac:dyDescent="0.25">
      <c r="A817" s="1029"/>
      <c r="B817" s="1088"/>
      <c r="C817" s="1054"/>
      <c r="D817" s="1077"/>
      <c r="E817" s="1083"/>
      <c r="F817" s="510" t="s">
        <v>10330</v>
      </c>
      <c r="G817" s="497">
        <v>1</v>
      </c>
      <c r="H817" s="1077"/>
      <c r="I817" s="48"/>
      <c r="J817" s="553"/>
      <c r="K817" s="1029"/>
      <c r="L817" s="1031"/>
      <c r="M817" s="1031"/>
    </row>
    <row r="818" spans="1:13" s="18" customFormat="1" ht="11.25" x14ac:dyDescent="0.25">
      <c r="A818" s="1029"/>
      <c r="B818" s="1088"/>
      <c r="C818" s="1054"/>
      <c r="D818" s="1077"/>
      <c r="E818" s="1083"/>
      <c r="F818" s="510" t="s">
        <v>10331</v>
      </c>
      <c r="G818" s="497">
        <v>1</v>
      </c>
      <c r="H818" s="1077"/>
      <c r="I818" s="48"/>
      <c r="J818" s="553"/>
      <c r="K818" s="1029"/>
      <c r="L818" s="1031"/>
      <c r="M818" s="1031"/>
    </row>
    <row r="819" spans="1:13" s="18" customFormat="1" ht="11.25" x14ac:dyDescent="0.25">
      <c r="A819" s="1029"/>
      <c r="B819" s="1088"/>
      <c r="C819" s="1054"/>
      <c r="D819" s="1077"/>
      <c r="E819" s="1083"/>
      <c r="F819" s="510" t="s">
        <v>10332</v>
      </c>
      <c r="G819" s="497">
        <v>1</v>
      </c>
      <c r="H819" s="1077"/>
      <c r="I819" s="48"/>
      <c r="J819" s="553"/>
      <c r="K819" s="1029"/>
      <c r="L819" s="1031"/>
      <c r="M819" s="1031"/>
    </row>
    <row r="820" spans="1:13" s="18" customFormat="1" ht="11.25" x14ac:dyDescent="0.25">
      <c r="A820" s="1029"/>
      <c r="B820" s="1088"/>
      <c r="C820" s="1054"/>
      <c r="D820" s="1077"/>
      <c r="E820" s="1083"/>
      <c r="F820" s="510" t="s">
        <v>10333</v>
      </c>
      <c r="G820" s="497">
        <v>1</v>
      </c>
      <c r="H820" s="1077"/>
      <c r="I820" s="48"/>
      <c r="J820" s="553"/>
      <c r="K820" s="1029"/>
      <c r="L820" s="1031"/>
      <c r="M820" s="1031"/>
    </row>
    <row r="821" spans="1:13" s="18" customFormat="1" ht="11.25" x14ac:dyDescent="0.25">
      <c r="A821" s="1029"/>
      <c r="B821" s="1088"/>
      <c r="C821" s="1054"/>
      <c r="D821" s="1077"/>
      <c r="E821" s="1083"/>
      <c r="F821" s="510" t="s">
        <v>10334</v>
      </c>
      <c r="G821" s="497">
        <v>1</v>
      </c>
      <c r="H821" s="1077"/>
      <c r="I821" s="48"/>
      <c r="J821" s="553"/>
      <c r="K821" s="1029"/>
      <c r="L821" s="1031"/>
      <c r="M821" s="1031"/>
    </row>
    <row r="822" spans="1:13" s="18" customFormat="1" ht="11.25" x14ac:dyDescent="0.25">
      <c r="A822" s="1030"/>
      <c r="B822" s="1089"/>
      <c r="C822" s="1055"/>
      <c r="D822" s="1050"/>
      <c r="E822" s="1083"/>
      <c r="F822" s="510" t="s">
        <v>10335</v>
      </c>
      <c r="G822" s="497">
        <v>166</v>
      </c>
      <c r="H822" s="1050"/>
      <c r="I822" s="48"/>
      <c r="J822" s="553"/>
      <c r="K822" s="1030"/>
      <c r="L822" s="1032"/>
      <c r="M822" s="1032"/>
    </row>
    <row r="823" spans="1:13" s="18" customFormat="1" ht="11.25" x14ac:dyDescent="0.25">
      <c r="A823" s="937" t="s">
        <v>10336</v>
      </c>
      <c r="B823" s="939" t="s">
        <v>10309</v>
      </c>
      <c r="C823" s="1053" t="s">
        <v>7923</v>
      </c>
      <c r="D823" s="1164" t="s">
        <v>10337</v>
      </c>
      <c r="E823" s="1071" t="s">
        <v>9438</v>
      </c>
      <c r="F823" s="510" t="s">
        <v>10338</v>
      </c>
      <c r="G823" s="497">
        <v>3</v>
      </c>
      <c r="H823" s="1164" t="s">
        <v>6682</v>
      </c>
      <c r="I823" s="48"/>
      <c r="J823" s="553"/>
      <c r="K823" s="937"/>
      <c r="L823" s="941"/>
      <c r="M823" s="941"/>
    </row>
    <row r="824" spans="1:13" s="18" customFormat="1" ht="22.5" x14ac:dyDescent="0.25">
      <c r="A824" s="1029"/>
      <c r="B824" s="1088"/>
      <c r="C824" s="1200"/>
      <c r="D824" s="1077"/>
      <c r="E824" s="1083"/>
      <c r="F824" s="510" t="s">
        <v>10339</v>
      </c>
      <c r="G824" s="497">
        <v>1</v>
      </c>
      <c r="H824" s="1077"/>
      <c r="I824" s="48"/>
      <c r="J824" s="553"/>
      <c r="K824" s="1029"/>
      <c r="L824" s="1031"/>
      <c r="M824" s="1031"/>
    </row>
    <row r="825" spans="1:13" s="18" customFormat="1" ht="11.25" x14ac:dyDescent="0.25">
      <c r="A825" s="1029"/>
      <c r="B825" s="1088"/>
      <c r="C825" s="1200"/>
      <c r="D825" s="1077"/>
      <c r="E825" s="1083"/>
      <c r="F825" s="510" t="s">
        <v>10340</v>
      </c>
      <c r="G825" s="497">
        <v>1</v>
      </c>
      <c r="H825" s="1077"/>
      <c r="I825" s="48"/>
      <c r="J825" s="553"/>
      <c r="K825" s="1029"/>
      <c r="L825" s="1031"/>
      <c r="M825" s="1031"/>
    </row>
    <row r="826" spans="1:13" s="18" customFormat="1" ht="11.25" x14ac:dyDescent="0.25">
      <c r="A826" s="1029"/>
      <c r="B826" s="1088"/>
      <c r="C826" s="1200"/>
      <c r="D826" s="1077"/>
      <c r="E826" s="1083"/>
      <c r="F826" s="510" t="s">
        <v>10341</v>
      </c>
      <c r="G826" s="497">
        <v>1</v>
      </c>
      <c r="H826" s="1077"/>
      <c r="I826" s="48"/>
      <c r="J826" s="553"/>
      <c r="K826" s="1029"/>
      <c r="L826" s="1031"/>
      <c r="M826" s="1031"/>
    </row>
    <row r="827" spans="1:13" s="18" customFormat="1" ht="11.25" x14ac:dyDescent="0.25">
      <c r="A827" s="1029"/>
      <c r="B827" s="1088"/>
      <c r="C827" s="1200"/>
      <c r="D827" s="1077"/>
      <c r="E827" s="1083"/>
      <c r="F827" s="510" t="s">
        <v>7045</v>
      </c>
      <c r="G827" s="497">
        <v>40</v>
      </c>
      <c r="H827" s="1077"/>
      <c r="I827" s="48"/>
      <c r="J827" s="553"/>
      <c r="K827" s="1029"/>
      <c r="L827" s="1031"/>
      <c r="M827" s="1031"/>
    </row>
    <row r="828" spans="1:13" s="18" customFormat="1" ht="11.25" x14ac:dyDescent="0.25">
      <c r="A828" s="1029"/>
      <c r="B828" s="1088"/>
      <c r="C828" s="1200"/>
      <c r="D828" s="1077"/>
      <c r="E828" s="1083"/>
      <c r="F828" s="510" t="s">
        <v>10342</v>
      </c>
      <c r="G828" s="497">
        <v>268</v>
      </c>
      <c r="H828" s="1077"/>
      <c r="I828" s="48"/>
      <c r="J828" s="553"/>
      <c r="K828" s="1029"/>
      <c r="L828" s="1031"/>
      <c r="M828" s="1031"/>
    </row>
    <row r="829" spans="1:13" s="18" customFormat="1" ht="11.25" x14ac:dyDescent="0.25">
      <c r="A829" s="1029"/>
      <c r="B829" s="1088"/>
      <c r="C829" s="1200"/>
      <c r="D829" s="1077"/>
      <c r="E829" s="1083"/>
      <c r="F829" s="510" t="s">
        <v>10343</v>
      </c>
      <c r="G829" s="497">
        <v>40</v>
      </c>
      <c r="H829" s="1077"/>
      <c r="I829" s="48"/>
      <c r="J829" s="553"/>
      <c r="K829" s="1029"/>
      <c r="L829" s="1031"/>
      <c r="M829" s="1031"/>
    </row>
    <row r="830" spans="1:13" s="18" customFormat="1" ht="11.25" x14ac:dyDescent="0.25">
      <c r="A830" s="1029"/>
      <c r="B830" s="1088"/>
      <c r="C830" s="1200"/>
      <c r="D830" s="1077"/>
      <c r="E830" s="1083"/>
      <c r="F830" s="510" t="s">
        <v>10344</v>
      </c>
      <c r="G830" s="497">
        <v>56</v>
      </c>
      <c r="H830" s="1077"/>
      <c r="I830" s="48"/>
      <c r="J830" s="553"/>
      <c r="K830" s="1029"/>
      <c r="L830" s="1031"/>
      <c r="M830" s="1031"/>
    </row>
    <row r="831" spans="1:13" s="18" customFormat="1" ht="11.25" x14ac:dyDescent="0.25">
      <c r="A831" s="1029"/>
      <c r="B831" s="1088"/>
      <c r="C831" s="1200"/>
      <c r="D831" s="1077"/>
      <c r="E831" s="1083"/>
      <c r="F831" s="510" t="s">
        <v>10345</v>
      </c>
      <c r="G831" s="497">
        <v>378</v>
      </c>
      <c r="H831" s="1077"/>
      <c r="I831" s="48"/>
      <c r="J831" s="553"/>
      <c r="K831" s="1029"/>
      <c r="L831" s="1031"/>
      <c r="M831" s="1031"/>
    </row>
    <row r="832" spans="1:13" s="18" customFormat="1" ht="11.25" x14ac:dyDescent="0.25">
      <c r="A832" s="1029"/>
      <c r="B832" s="1088"/>
      <c r="C832" s="1200"/>
      <c r="D832" s="1077"/>
      <c r="E832" s="1083"/>
      <c r="F832" s="510" t="s">
        <v>10346</v>
      </c>
      <c r="G832" s="497">
        <v>4</v>
      </c>
      <c r="H832" s="1077"/>
      <c r="I832" s="48"/>
      <c r="J832" s="553"/>
      <c r="K832" s="1029"/>
      <c r="L832" s="1031"/>
      <c r="M832" s="1031"/>
    </row>
    <row r="833" spans="1:13" s="18" customFormat="1" ht="11.25" x14ac:dyDescent="0.25">
      <c r="A833" s="1029"/>
      <c r="B833" s="1088"/>
      <c r="C833" s="1200"/>
      <c r="D833" s="1077"/>
      <c r="E833" s="1083"/>
      <c r="F833" s="510" t="s">
        <v>10347</v>
      </c>
      <c r="G833" s="497">
        <v>45</v>
      </c>
      <c r="H833" s="1077"/>
      <c r="I833" s="48"/>
      <c r="J833" s="553"/>
      <c r="K833" s="1029"/>
      <c r="L833" s="1031"/>
      <c r="M833" s="1031"/>
    </row>
    <row r="834" spans="1:13" s="18" customFormat="1" ht="11.25" x14ac:dyDescent="0.25">
      <c r="A834" s="1029"/>
      <c r="B834" s="1088"/>
      <c r="C834" s="1200"/>
      <c r="D834" s="1077"/>
      <c r="E834" s="1083"/>
      <c r="F834" s="510" t="s">
        <v>10348</v>
      </c>
      <c r="G834" s="497">
        <v>4</v>
      </c>
      <c r="H834" s="1077"/>
      <c r="I834" s="48"/>
      <c r="J834" s="553"/>
      <c r="K834" s="1029"/>
      <c r="L834" s="1031"/>
      <c r="M834" s="1031"/>
    </row>
    <row r="835" spans="1:13" s="18" customFormat="1" ht="11.25" x14ac:dyDescent="0.25">
      <c r="A835" s="1029"/>
      <c r="B835" s="1088"/>
      <c r="C835" s="1200"/>
      <c r="D835" s="1077"/>
      <c r="E835" s="1083"/>
      <c r="F835" s="510" t="s">
        <v>10349</v>
      </c>
      <c r="G835" s="497">
        <v>1080</v>
      </c>
      <c r="H835" s="1077"/>
      <c r="I835" s="48"/>
      <c r="J835" s="553"/>
      <c r="K835" s="1029"/>
      <c r="L835" s="1031"/>
      <c r="M835" s="1031"/>
    </row>
    <row r="836" spans="1:13" s="18" customFormat="1" ht="11.25" x14ac:dyDescent="0.25">
      <c r="A836" s="1030"/>
      <c r="B836" s="1089"/>
      <c r="C836" s="1200"/>
      <c r="D836" s="1050"/>
      <c r="E836" s="1083"/>
      <c r="F836" s="510" t="s">
        <v>10350</v>
      </c>
      <c r="G836" s="497">
        <v>1</v>
      </c>
      <c r="H836" s="1050"/>
      <c r="I836" s="48"/>
      <c r="J836" s="553"/>
      <c r="K836" s="1030"/>
      <c r="L836" s="1032"/>
      <c r="M836" s="1032"/>
    </row>
    <row r="837" spans="1:13" s="18" customFormat="1" ht="36" customHeight="1" x14ac:dyDescent="0.25">
      <c r="A837" s="937" t="s">
        <v>10351</v>
      </c>
      <c r="B837" s="939" t="s">
        <v>10309</v>
      </c>
      <c r="C837" s="1053" t="s">
        <v>7923</v>
      </c>
      <c r="D837" s="1164" t="s">
        <v>10352</v>
      </c>
      <c r="E837" s="1164" t="s">
        <v>9438</v>
      </c>
      <c r="F837" s="510" t="s">
        <v>10353</v>
      </c>
      <c r="G837" s="497">
        <v>12</v>
      </c>
      <c r="H837" s="1164" t="s">
        <v>6682</v>
      </c>
      <c r="I837" s="48"/>
      <c r="J837" s="553"/>
      <c r="K837" s="937"/>
      <c r="L837" s="941"/>
      <c r="M837" s="941"/>
    </row>
    <row r="838" spans="1:13" s="18" customFormat="1" ht="22.5" x14ac:dyDescent="0.25">
      <c r="A838" s="1029"/>
      <c r="B838" s="976"/>
      <c r="C838" s="1054"/>
      <c r="D838" s="1109"/>
      <c r="E838" s="1109"/>
      <c r="F838" s="510" t="s">
        <v>10354</v>
      </c>
      <c r="G838" s="497">
        <v>116</v>
      </c>
      <c r="H838" s="1109"/>
      <c r="I838" s="48"/>
      <c r="J838" s="553"/>
      <c r="K838" s="1029"/>
      <c r="L838" s="1031"/>
      <c r="M838" s="1031"/>
    </row>
    <row r="839" spans="1:13" s="18" customFormat="1" ht="22.5" x14ac:dyDescent="0.25">
      <c r="A839" s="1029"/>
      <c r="B839" s="976"/>
      <c r="C839" s="1054"/>
      <c r="D839" s="1109"/>
      <c r="E839" s="1109"/>
      <c r="F839" s="510" t="s">
        <v>10355</v>
      </c>
      <c r="G839" s="497">
        <v>12</v>
      </c>
      <c r="H839" s="1109"/>
      <c r="I839" s="48"/>
      <c r="J839" s="553"/>
      <c r="K839" s="1029"/>
      <c r="L839" s="1031"/>
      <c r="M839" s="1031"/>
    </row>
    <row r="840" spans="1:13" s="18" customFormat="1" ht="22.5" x14ac:dyDescent="0.25">
      <c r="A840" s="1029"/>
      <c r="B840" s="976"/>
      <c r="C840" s="1054"/>
      <c r="D840" s="1109"/>
      <c r="E840" s="1109"/>
      <c r="F840" s="510" t="s">
        <v>10356</v>
      </c>
      <c r="G840" s="497">
        <v>4420</v>
      </c>
      <c r="H840" s="1109"/>
      <c r="I840" s="48"/>
      <c r="J840" s="553"/>
      <c r="K840" s="1029"/>
      <c r="L840" s="1031"/>
      <c r="M840" s="1031"/>
    </row>
    <row r="841" spans="1:13" s="18" customFormat="1" ht="11.25" x14ac:dyDescent="0.25">
      <c r="A841" s="1029"/>
      <c r="B841" s="976"/>
      <c r="C841" s="1054"/>
      <c r="D841" s="1109"/>
      <c r="E841" s="1109"/>
      <c r="F841" s="510" t="s">
        <v>10357</v>
      </c>
      <c r="G841" s="497">
        <v>37520</v>
      </c>
      <c r="H841" s="1109"/>
      <c r="I841" s="48"/>
      <c r="J841" s="553"/>
      <c r="K841" s="1029"/>
      <c r="L841" s="1031"/>
      <c r="M841" s="1031"/>
    </row>
    <row r="842" spans="1:13" s="18" customFormat="1" ht="22.5" x14ac:dyDescent="0.25">
      <c r="A842" s="1029"/>
      <c r="B842" s="976"/>
      <c r="C842" s="1054"/>
      <c r="D842" s="1109"/>
      <c r="E842" s="1109"/>
      <c r="F842" s="510" t="s">
        <v>10358</v>
      </c>
      <c r="G842" s="497">
        <v>29740</v>
      </c>
      <c r="H842" s="1109"/>
      <c r="I842" s="48"/>
      <c r="J842" s="553"/>
      <c r="K842" s="1029"/>
      <c r="L842" s="1031"/>
      <c r="M842" s="1031"/>
    </row>
    <row r="843" spans="1:13" s="18" customFormat="1" ht="11.25" x14ac:dyDescent="0.25">
      <c r="A843" s="1029"/>
      <c r="B843" s="976"/>
      <c r="C843" s="1054"/>
      <c r="D843" s="1109"/>
      <c r="E843" s="1109"/>
      <c r="F843" s="510" t="s">
        <v>10359</v>
      </c>
      <c r="G843" s="497">
        <v>4245</v>
      </c>
      <c r="H843" s="1109"/>
      <c r="I843" s="48"/>
      <c r="J843" s="553"/>
      <c r="K843" s="1029"/>
      <c r="L843" s="1031"/>
      <c r="M843" s="1031"/>
    </row>
    <row r="844" spans="1:13" s="18" customFormat="1" ht="11.25" x14ac:dyDescent="0.25">
      <c r="A844" s="1029"/>
      <c r="B844" s="976"/>
      <c r="C844" s="1054"/>
      <c r="D844" s="1109"/>
      <c r="E844" s="1109"/>
      <c r="F844" s="510" t="s">
        <v>10360</v>
      </c>
      <c r="G844" s="497">
        <v>5235</v>
      </c>
      <c r="H844" s="1109"/>
      <c r="I844" s="48"/>
      <c r="J844" s="553"/>
      <c r="K844" s="1029"/>
      <c r="L844" s="1031"/>
      <c r="M844" s="1031"/>
    </row>
    <row r="845" spans="1:13" s="18" customFormat="1" ht="11.25" x14ac:dyDescent="0.25">
      <c r="A845" s="1029"/>
      <c r="B845" s="976"/>
      <c r="C845" s="1054"/>
      <c r="D845" s="1109"/>
      <c r="E845" s="1109"/>
      <c r="F845" s="510" t="s">
        <v>10361</v>
      </c>
      <c r="G845" s="497">
        <v>3145</v>
      </c>
      <c r="H845" s="1109"/>
      <c r="I845" s="48"/>
      <c r="J845" s="553"/>
      <c r="K845" s="1029"/>
      <c r="L845" s="1031"/>
      <c r="M845" s="1031"/>
    </row>
    <row r="846" spans="1:13" s="18" customFormat="1" ht="11.25" x14ac:dyDescent="0.25">
      <c r="A846" s="1030"/>
      <c r="B846" s="940"/>
      <c r="C846" s="1055"/>
      <c r="D846" s="1110"/>
      <c r="E846" s="1110"/>
      <c r="F846" s="510" t="s">
        <v>10362</v>
      </c>
      <c r="G846" s="497">
        <v>150</v>
      </c>
      <c r="H846" s="1110"/>
      <c r="I846" s="48"/>
      <c r="J846" s="553"/>
      <c r="K846" s="1030"/>
      <c r="L846" s="1032"/>
      <c r="M846" s="1032"/>
    </row>
    <row r="847" spans="1:13" s="556" customFormat="1" ht="258.75" x14ac:dyDescent="0.25">
      <c r="A847" s="554" t="s">
        <v>10363</v>
      </c>
      <c r="B847" s="555" t="s">
        <v>10364</v>
      </c>
      <c r="C847" s="550" t="s">
        <v>7923</v>
      </c>
      <c r="D847" s="539" t="s">
        <v>10365</v>
      </c>
      <c r="E847" s="539" t="s">
        <v>10366</v>
      </c>
      <c r="F847" s="539" t="s">
        <v>10367</v>
      </c>
      <c r="G847" s="539">
        <v>2</v>
      </c>
      <c r="H847" s="539" t="s">
        <v>6684</v>
      </c>
      <c r="I847" s="13"/>
      <c r="J847" s="13"/>
      <c r="K847" s="554"/>
      <c r="L847" s="859"/>
      <c r="M847" s="859"/>
    </row>
    <row r="848" spans="1:13" s="18" customFormat="1" ht="11.25" x14ac:dyDescent="0.25">
      <c r="A848" s="949" t="s">
        <v>10368</v>
      </c>
      <c r="B848" s="1116" t="s">
        <v>10369</v>
      </c>
      <c r="C848" s="1201" t="s">
        <v>7923</v>
      </c>
      <c r="D848" s="1076" t="s">
        <v>10370</v>
      </c>
      <c r="E848" s="1076" t="s">
        <v>9438</v>
      </c>
      <c r="F848" s="524" t="s">
        <v>10371</v>
      </c>
      <c r="G848" s="557">
        <v>1</v>
      </c>
      <c r="H848" s="1204" t="s">
        <v>6682</v>
      </c>
      <c r="I848" s="13"/>
      <c r="J848" s="56"/>
      <c r="K848" s="949"/>
      <c r="L848" s="941"/>
      <c r="M848" s="941"/>
    </row>
    <row r="849" spans="1:13" s="18" customFormat="1" ht="11.25" x14ac:dyDescent="0.25">
      <c r="A849" s="960"/>
      <c r="B849" s="1117"/>
      <c r="C849" s="1202"/>
      <c r="D849" s="1072"/>
      <c r="E849" s="1072"/>
      <c r="F849" s="524" t="s">
        <v>10372</v>
      </c>
      <c r="G849" s="557">
        <v>1</v>
      </c>
      <c r="H849" s="1205"/>
      <c r="I849" s="13"/>
      <c r="J849" s="56"/>
      <c r="K849" s="960"/>
      <c r="L849" s="944"/>
      <c r="M849" s="944"/>
    </row>
    <row r="850" spans="1:13" s="18" customFormat="1" ht="11.25" x14ac:dyDescent="0.25">
      <c r="A850" s="960"/>
      <c r="B850" s="1117"/>
      <c r="C850" s="1202"/>
      <c r="D850" s="1072"/>
      <c r="E850" s="1072"/>
      <c r="F850" s="524" t="s">
        <v>9829</v>
      </c>
      <c r="G850" s="557">
        <v>1</v>
      </c>
      <c r="H850" s="1205"/>
      <c r="I850" s="13"/>
      <c r="J850" s="56"/>
      <c r="K850" s="960"/>
      <c r="L850" s="944"/>
      <c r="M850" s="944"/>
    </row>
    <row r="851" spans="1:13" s="18" customFormat="1" ht="11.25" x14ac:dyDescent="0.25">
      <c r="A851" s="960"/>
      <c r="B851" s="1117"/>
      <c r="C851" s="1202"/>
      <c r="D851" s="1072"/>
      <c r="E851" s="1072"/>
      <c r="F851" s="524" t="s">
        <v>10373</v>
      </c>
      <c r="G851" s="557">
        <v>2</v>
      </c>
      <c r="H851" s="1205"/>
      <c r="I851" s="13"/>
      <c r="J851" s="56"/>
      <c r="K851" s="960"/>
      <c r="L851" s="944"/>
      <c r="M851" s="944"/>
    </row>
    <row r="852" spans="1:13" s="18" customFormat="1" ht="11.25" x14ac:dyDescent="0.25">
      <c r="A852" s="960"/>
      <c r="B852" s="1117"/>
      <c r="C852" s="1202"/>
      <c r="D852" s="1072"/>
      <c r="E852" s="1072"/>
      <c r="F852" s="524" t="s">
        <v>10374</v>
      </c>
      <c r="G852" s="557">
        <v>31</v>
      </c>
      <c r="H852" s="1205"/>
      <c r="I852" s="13"/>
      <c r="J852" s="56"/>
      <c r="K852" s="960"/>
      <c r="L852" s="944"/>
      <c r="M852" s="944"/>
    </row>
    <row r="853" spans="1:13" s="18" customFormat="1" ht="11.25" x14ac:dyDescent="0.25">
      <c r="A853" s="960"/>
      <c r="B853" s="1117"/>
      <c r="C853" s="1202"/>
      <c r="D853" s="1072"/>
      <c r="E853" s="1072"/>
      <c r="F853" s="524" t="s">
        <v>10375</v>
      </c>
      <c r="G853" s="557">
        <v>31</v>
      </c>
      <c r="H853" s="1205"/>
      <c r="I853" s="13"/>
      <c r="J853" s="56"/>
      <c r="K853" s="960"/>
      <c r="L853" s="944"/>
      <c r="M853" s="944"/>
    </row>
    <row r="854" spans="1:13" s="18" customFormat="1" ht="11.25" x14ac:dyDescent="0.25">
      <c r="A854" s="960"/>
      <c r="B854" s="1117"/>
      <c r="C854" s="1202"/>
      <c r="D854" s="1072"/>
      <c r="E854" s="1072"/>
      <c r="F854" s="524" t="s">
        <v>10376</v>
      </c>
      <c r="G854" s="557">
        <v>31</v>
      </c>
      <c r="H854" s="1205"/>
      <c r="I854" s="13"/>
      <c r="J854" s="56"/>
      <c r="K854" s="960"/>
      <c r="L854" s="944"/>
      <c r="M854" s="944"/>
    </row>
    <row r="855" spans="1:13" s="18" customFormat="1" ht="11.25" x14ac:dyDescent="0.25">
      <c r="A855" s="960"/>
      <c r="B855" s="1117"/>
      <c r="C855" s="1202"/>
      <c r="D855" s="1072"/>
      <c r="E855" s="1072"/>
      <c r="F855" s="524" t="s">
        <v>10377</v>
      </c>
      <c r="G855" s="557">
        <v>31</v>
      </c>
      <c r="H855" s="1205"/>
      <c r="I855" s="13"/>
      <c r="J855" s="56"/>
      <c r="K855" s="960"/>
      <c r="L855" s="944"/>
      <c r="M855" s="944"/>
    </row>
    <row r="856" spans="1:13" s="18" customFormat="1" ht="11.25" x14ac:dyDescent="0.25">
      <c r="A856" s="960"/>
      <c r="B856" s="1117"/>
      <c r="C856" s="1202"/>
      <c r="D856" s="1072"/>
      <c r="E856" s="1072"/>
      <c r="F856" s="524" t="s">
        <v>10378</v>
      </c>
      <c r="G856" s="557">
        <v>31</v>
      </c>
      <c r="H856" s="1205"/>
      <c r="I856" s="13"/>
      <c r="J856" s="56"/>
      <c r="K856" s="960"/>
      <c r="L856" s="944"/>
      <c r="M856" s="944"/>
    </row>
    <row r="857" spans="1:13" s="18" customFormat="1" ht="22.5" x14ac:dyDescent="0.25">
      <c r="A857" s="960"/>
      <c r="B857" s="1117"/>
      <c r="C857" s="1202"/>
      <c r="D857" s="1072"/>
      <c r="E857" s="1072"/>
      <c r="F857" s="524" t="s">
        <v>10379</v>
      </c>
      <c r="G857" s="557">
        <v>1</v>
      </c>
      <c r="H857" s="1205"/>
      <c r="I857" s="13"/>
      <c r="J857" s="56"/>
      <c r="K857" s="960"/>
      <c r="L857" s="944"/>
      <c r="M857" s="944"/>
    </row>
    <row r="858" spans="1:13" s="18" customFormat="1" ht="22.5" x14ac:dyDescent="0.25">
      <c r="A858" s="960"/>
      <c r="B858" s="1117"/>
      <c r="C858" s="1202"/>
      <c r="D858" s="1072"/>
      <c r="E858" s="1072"/>
      <c r="F858" s="524" t="s">
        <v>10380</v>
      </c>
      <c r="G858" s="557">
        <v>1795</v>
      </c>
      <c r="H858" s="1205"/>
      <c r="I858" s="13"/>
      <c r="J858" s="56"/>
      <c r="K858" s="960"/>
      <c r="L858" s="944"/>
      <c r="M858" s="944"/>
    </row>
    <row r="859" spans="1:13" s="18" customFormat="1" ht="22.5" x14ac:dyDescent="0.25">
      <c r="A859" s="960"/>
      <c r="B859" s="1117"/>
      <c r="C859" s="1202"/>
      <c r="D859" s="1072"/>
      <c r="E859" s="1072"/>
      <c r="F859" s="524" t="s">
        <v>10381</v>
      </c>
      <c r="G859" s="557">
        <v>1020</v>
      </c>
      <c r="H859" s="1205"/>
      <c r="I859" s="13"/>
      <c r="J859" s="56"/>
      <c r="K859" s="960"/>
      <c r="L859" s="944"/>
      <c r="M859" s="944"/>
    </row>
    <row r="860" spans="1:13" s="18" customFormat="1" ht="11.25" x14ac:dyDescent="0.25">
      <c r="A860" s="960"/>
      <c r="B860" s="1117"/>
      <c r="C860" s="1202"/>
      <c r="D860" s="1072"/>
      <c r="E860" s="1072"/>
      <c r="F860" s="524" t="s">
        <v>10382</v>
      </c>
      <c r="G860" s="557">
        <v>1020</v>
      </c>
      <c r="H860" s="1205"/>
      <c r="I860" s="13"/>
      <c r="J860" s="56"/>
      <c r="K860" s="960"/>
      <c r="L860" s="944"/>
      <c r="M860" s="944"/>
    </row>
    <row r="861" spans="1:13" s="18" customFormat="1" ht="22.5" x14ac:dyDescent="0.25">
      <c r="A861" s="960"/>
      <c r="B861" s="1117"/>
      <c r="C861" s="1202"/>
      <c r="D861" s="1072"/>
      <c r="E861" s="1072"/>
      <c r="F861" s="524" t="s">
        <v>10383</v>
      </c>
      <c r="G861" s="557">
        <v>940</v>
      </c>
      <c r="H861" s="1205"/>
      <c r="I861" s="13"/>
      <c r="J861" s="56"/>
      <c r="K861" s="960"/>
      <c r="L861" s="944"/>
      <c r="M861" s="944"/>
    </row>
    <row r="862" spans="1:13" s="18" customFormat="1" ht="11.25" x14ac:dyDescent="0.25">
      <c r="A862" s="960"/>
      <c r="B862" s="1117"/>
      <c r="C862" s="1202"/>
      <c r="D862" s="1072"/>
      <c r="E862" s="1072"/>
      <c r="F862" s="524" t="s">
        <v>10384</v>
      </c>
      <c r="G862" s="557">
        <v>1</v>
      </c>
      <c r="H862" s="1205"/>
      <c r="I862" s="13"/>
      <c r="J862" s="56"/>
      <c r="K862" s="960"/>
      <c r="L862" s="944"/>
      <c r="M862" s="944"/>
    </row>
    <row r="863" spans="1:13" s="18" customFormat="1" ht="11.25" x14ac:dyDescent="0.25">
      <c r="A863" s="950"/>
      <c r="B863" s="1118"/>
      <c r="C863" s="1203"/>
      <c r="D863" s="1073"/>
      <c r="E863" s="1073"/>
      <c r="F863" s="524" t="s">
        <v>10385</v>
      </c>
      <c r="G863" s="557">
        <v>1</v>
      </c>
      <c r="H863" s="1206"/>
      <c r="I863" s="13"/>
      <c r="J863" s="56"/>
      <c r="K863" s="950"/>
      <c r="L863" s="942"/>
      <c r="M863" s="942"/>
    </row>
    <row r="864" spans="1:13" s="18" customFormat="1" ht="18" customHeight="1" x14ac:dyDescent="0.25">
      <c r="A864" s="937" t="s">
        <v>10386</v>
      </c>
      <c r="B864" s="939" t="s">
        <v>6415</v>
      </c>
      <c r="C864" s="1053" t="s">
        <v>7923</v>
      </c>
      <c r="D864" s="1164" t="s">
        <v>10387</v>
      </c>
      <c r="E864" s="48"/>
      <c r="F864" s="558" t="s">
        <v>10388</v>
      </c>
      <c r="G864" s="559">
        <v>2</v>
      </c>
      <c r="H864" s="48" t="s">
        <v>6684</v>
      </c>
      <c r="I864" s="75"/>
      <c r="J864" s="75"/>
      <c r="K864" s="937"/>
      <c r="L864" s="941"/>
      <c r="M864" s="941"/>
    </row>
    <row r="865" spans="1:13" s="18" customFormat="1" ht="18" customHeight="1" x14ac:dyDescent="0.25">
      <c r="A865" s="947"/>
      <c r="B865" s="976"/>
      <c r="C865" s="1054"/>
      <c r="D865" s="1109"/>
      <c r="E865" s="48"/>
      <c r="F865" s="558" t="s">
        <v>10389</v>
      </c>
      <c r="G865" s="559">
        <v>1</v>
      </c>
      <c r="H865" s="48" t="s">
        <v>6684</v>
      </c>
      <c r="I865" s="75"/>
      <c r="J865" s="75"/>
      <c r="K865" s="947"/>
      <c r="L865" s="944"/>
      <c r="M865" s="944"/>
    </row>
    <row r="866" spans="1:13" s="18" customFormat="1" ht="18" customHeight="1" x14ac:dyDescent="0.25">
      <c r="A866" s="947"/>
      <c r="B866" s="976"/>
      <c r="C866" s="1054"/>
      <c r="D866" s="1109"/>
      <c r="E866" s="48"/>
      <c r="F866" s="558" t="s">
        <v>10390</v>
      </c>
      <c r="G866" s="559">
        <v>1</v>
      </c>
      <c r="H866" s="48" t="s">
        <v>6684</v>
      </c>
      <c r="I866" s="75"/>
      <c r="J866" s="75"/>
      <c r="K866" s="947"/>
      <c r="L866" s="944"/>
      <c r="M866" s="944"/>
    </row>
    <row r="867" spans="1:13" s="18" customFormat="1" ht="18" customHeight="1" x14ac:dyDescent="0.25">
      <c r="A867" s="947"/>
      <c r="B867" s="976"/>
      <c r="C867" s="1054"/>
      <c r="D867" s="1109"/>
      <c r="E867" s="48"/>
      <c r="F867" s="558" t="s">
        <v>10391</v>
      </c>
      <c r="G867" s="559">
        <v>1</v>
      </c>
      <c r="H867" s="48" t="s">
        <v>6684</v>
      </c>
      <c r="I867" s="75"/>
      <c r="J867" s="75"/>
      <c r="K867" s="947"/>
      <c r="L867" s="944"/>
      <c r="M867" s="944"/>
    </row>
    <row r="868" spans="1:13" s="18" customFormat="1" ht="18" customHeight="1" x14ac:dyDescent="0.25">
      <c r="A868" s="947"/>
      <c r="B868" s="976"/>
      <c r="C868" s="1054"/>
      <c r="D868" s="1109"/>
      <c r="E868" s="48"/>
      <c r="F868" s="558" t="s">
        <v>10392</v>
      </c>
      <c r="G868" s="559">
        <v>1</v>
      </c>
      <c r="H868" s="48" t="s">
        <v>6684</v>
      </c>
      <c r="I868" s="75"/>
      <c r="J868" s="75"/>
      <c r="K868" s="947"/>
      <c r="L868" s="944"/>
      <c r="M868" s="944"/>
    </row>
    <row r="869" spans="1:13" s="18" customFormat="1" ht="18" customHeight="1" x14ac:dyDescent="0.25">
      <c r="A869" s="947"/>
      <c r="B869" s="976"/>
      <c r="C869" s="1054"/>
      <c r="D869" s="1109"/>
      <c r="E869" s="48"/>
      <c r="F869" s="558" t="s">
        <v>10393</v>
      </c>
      <c r="G869" s="559">
        <v>1</v>
      </c>
      <c r="H869" s="48" t="s">
        <v>6684</v>
      </c>
      <c r="I869" s="75"/>
      <c r="J869" s="75"/>
      <c r="K869" s="947"/>
      <c r="L869" s="944"/>
      <c r="M869" s="944"/>
    </row>
    <row r="870" spans="1:13" s="18" customFormat="1" ht="18" customHeight="1" x14ac:dyDescent="0.25">
      <c r="A870" s="947"/>
      <c r="B870" s="976"/>
      <c r="C870" s="1054"/>
      <c r="D870" s="1109"/>
      <c r="E870" s="48"/>
      <c r="F870" s="558" t="s">
        <v>10394</v>
      </c>
      <c r="G870" s="559">
        <v>1</v>
      </c>
      <c r="H870" s="48" t="s">
        <v>6684</v>
      </c>
      <c r="I870" s="75"/>
      <c r="J870" s="75"/>
      <c r="K870" s="947"/>
      <c r="L870" s="944"/>
      <c r="M870" s="944"/>
    </row>
    <row r="871" spans="1:13" s="18" customFormat="1" ht="18" customHeight="1" x14ac:dyDescent="0.25">
      <c r="A871" s="947"/>
      <c r="B871" s="976"/>
      <c r="C871" s="1054"/>
      <c r="D871" s="1109"/>
      <c r="E871" s="48"/>
      <c r="F871" s="558" t="s">
        <v>10395</v>
      </c>
      <c r="G871" s="559">
        <v>1</v>
      </c>
      <c r="H871" s="48" t="s">
        <v>8576</v>
      </c>
      <c r="I871" s="75"/>
      <c r="J871" s="75"/>
      <c r="K871" s="947"/>
      <c r="L871" s="944"/>
      <c r="M871" s="944"/>
    </row>
    <row r="872" spans="1:13" s="18" customFormat="1" ht="18" customHeight="1" x14ac:dyDescent="0.25">
      <c r="A872" s="947"/>
      <c r="B872" s="976"/>
      <c r="C872" s="1054"/>
      <c r="D872" s="1109"/>
      <c r="E872" s="48"/>
      <c r="F872" s="558" t="s">
        <v>10396</v>
      </c>
      <c r="G872" s="559">
        <v>1</v>
      </c>
      <c r="H872" s="48" t="s">
        <v>6684</v>
      </c>
      <c r="I872" s="75"/>
      <c r="J872" s="75"/>
      <c r="K872" s="947"/>
      <c r="L872" s="944"/>
      <c r="M872" s="944"/>
    </row>
    <row r="873" spans="1:13" s="18" customFormat="1" ht="18" customHeight="1" x14ac:dyDescent="0.25">
      <c r="A873" s="947"/>
      <c r="B873" s="976"/>
      <c r="C873" s="1054"/>
      <c r="D873" s="1109"/>
      <c r="E873" s="48" t="s">
        <v>10397</v>
      </c>
      <c r="F873" s="558" t="s">
        <v>10398</v>
      </c>
      <c r="G873" s="559">
        <v>3</v>
      </c>
      <c r="H873" s="48" t="s">
        <v>6684</v>
      </c>
      <c r="I873" s="75"/>
      <c r="J873" s="75"/>
      <c r="K873" s="947"/>
      <c r="L873" s="944"/>
      <c r="M873" s="944"/>
    </row>
    <row r="874" spans="1:13" s="18" customFormat="1" ht="18" customHeight="1" x14ac:dyDescent="0.25">
      <c r="A874" s="947"/>
      <c r="B874" s="976"/>
      <c r="C874" s="1054"/>
      <c r="D874" s="1109"/>
      <c r="E874" s="48" t="s">
        <v>10397</v>
      </c>
      <c r="F874" s="558" t="s">
        <v>10399</v>
      </c>
      <c r="G874" s="559">
        <v>15</v>
      </c>
      <c r="H874" s="48" t="s">
        <v>6684</v>
      </c>
      <c r="I874" s="75"/>
      <c r="J874" s="75"/>
      <c r="K874" s="947"/>
      <c r="L874" s="944"/>
      <c r="M874" s="944"/>
    </row>
    <row r="875" spans="1:13" s="18" customFormat="1" ht="18" customHeight="1" x14ac:dyDescent="0.25">
      <c r="A875" s="947"/>
      <c r="B875" s="976"/>
      <c r="C875" s="1054"/>
      <c r="D875" s="1109"/>
      <c r="E875" s="48" t="s">
        <v>10397</v>
      </c>
      <c r="F875" s="558" t="s">
        <v>10400</v>
      </c>
      <c r="G875" s="559">
        <v>4</v>
      </c>
      <c r="H875" s="48" t="s">
        <v>6684</v>
      </c>
      <c r="I875" s="75"/>
      <c r="J875" s="75"/>
      <c r="K875" s="947"/>
      <c r="L875" s="944"/>
      <c r="M875" s="944"/>
    </row>
    <row r="876" spans="1:13" s="18" customFormat="1" ht="18" customHeight="1" x14ac:dyDescent="0.25">
      <c r="A876" s="947"/>
      <c r="B876" s="976"/>
      <c r="C876" s="1054"/>
      <c r="D876" s="1109"/>
      <c r="E876" s="48"/>
      <c r="F876" s="558" t="s">
        <v>10401</v>
      </c>
      <c r="G876" s="559">
        <v>1</v>
      </c>
      <c r="H876" s="48" t="s">
        <v>6684</v>
      </c>
      <c r="I876" s="75"/>
      <c r="J876" s="75"/>
      <c r="K876" s="947"/>
      <c r="L876" s="944"/>
      <c r="M876" s="944"/>
    </row>
    <row r="877" spans="1:13" s="18" customFormat="1" ht="18" customHeight="1" x14ac:dyDescent="0.25">
      <c r="A877" s="947"/>
      <c r="B877" s="976"/>
      <c r="C877" s="1054"/>
      <c r="D877" s="1109"/>
      <c r="E877" s="48"/>
      <c r="F877" s="558" t="s">
        <v>10402</v>
      </c>
      <c r="G877" s="559">
        <v>10</v>
      </c>
      <c r="H877" s="48" t="s">
        <v>6684</v>
      </c>
      <c r="I877" s="75"/>
      <c r="J877" s="75"/>
      <c r="K877" s="947"/>
      <c r="L877" s="944"/>
      <c r="M877" s="944"/>
    </row>
    <row r="878" spans="1:13" s="18" customFormat="1" ht="18" customHeight="1" x14ac:dyDescent="0.25">
      <c r="A878" s="947"/>
      <c r="B878" s="976"/>
      <c r="C878" s="1054"/>
      <c r="D878" s="1109"/>
      <c r="E878" s="48"/>
      <c r="F878" s="558" t="s">
        <v>10403</v>
      </c>
      <c r="G878" s="559">
        <v>9</v>
      </c>
      <c r="H878" s="48" t="s">
        <v>6684</v>
      </c>
      <c r="I878" s="75"/>
      <c r="J878" s="75"/>
      <c r="K878" s="947"/>
      <c r="L878" s="944"/>
      <c r="M878" s="944"/>
    </row>
    <row r="879" spans="1:13" s="18" customFormat="1" ht="18" customHeight="1" x14ac:dyDescent="0.25">
      <c r="A879" s="947"/>
      <c r="B879" s="976"/>
      <c r="C879" s="1054"/>
      <c r="D879" s="1109"/>
      <c r="E879" s="48"/>
      <c r="F879" s="558" t="s">
        <v>10404</v>
      </c>
      <c r="G879" s="559">
        <v>73</v>
      </c>
      <c r="H879" s="48" t="s">
        <v>6684</v>
      </c>
      <c r="I879" s="75"/>
      <c r="J879" s="75"/>
      <c r="K879" s="947"/>
      <c r="L879" s="944"/>
      <c r="M879" s="944"/>
    </row>
    <row r="880" spans="1:13" s="18" customFormat="1" ht="18" customHeight="1" x14ac:dyDescent="0.25">
      <c r="A880" s="938"/>
      <c r="B880" s="940"/>
      <c r="C880" s="1055"/>
      <c r="D880" s="1110"/>
      <c r="E880" s="48" t="s">
        <v>10405</v>
      </c>
      <c r="F880" s="558" t="s">
        <v>10406</v>
      </c>
      <c r="G880" s="559">
        <v>59</v>
      </c>
      <c r="H880" s="48" t="s">
        <v>6684</v>
      </c>
      <c r="I880" s="75"/>
      <c r="J880" s="75"/>
      <c r="K880" s="938"/>
      <c r="L880" s="942"/>
      <c r="M880" s="942"/>
    </row>
    <row r="881" spans="1:13" s="18" customFormat="1" ht="18" customHeight="1" x14ac:dyDescent="0.25">
      <c r="A881" s="937" t="s">
        <v>10407</v>
      </c>
      <c r="B881" s="939" t="s">
        <v>6800</v>
      </c>
      <c r="C881" s="1053" t="s">
        <v>7923</v>
      </c>
      <c r="D881" s="1164" t="s">
        <v>6800</v>
      </c>
      <c r="E881" s="48" t="s">
        <v>10408</v>
      </c>
      <c r="F881" s="48" t="s">
        <v>10409</v>
      </c>
      <c r="G881" s="559">
        <v>213</v>
      </c>
      <c r="H881" s="48" t="s">
        <v>6684</v>
      </c>
      <c r="I881" s="75"/>
      <c r="J881" s="75"/>
      <c r="K881" s="937"/>
      <c r="L881" s="941"/>
      <c r="M881" s="941"/>
    </row>
    <row r="882" spans="1:13" s="18" customFormat="1" ht="18" customHeight="1" x14ac:dyDescent="0.25">
      <c r="A882" s="947"/>
      <c r="B882" s="976"/>
      <c r="C882" s="1054"/>
      <c r="D882" s="1109"/>
      <c r="E882" s="48" t="s">
        <v>10408</v>
      </c>
      <c r="F882" s="48" t="s">
        <v>10409</v>
      </c>
      <c r="G882" s="559">
        <v>8</v>
      </c>
      <c r="H882" s="48" t="s">
        <v>6684</v>
      </c>
      <c r="I882" s="75"/>
      <c r="J882" s="75"/>
      <c r="K882" s="947"/>
      <c r="L882" s="944"/>
      <c r="M882" s="944"/>
    </row>
    <row r="883" spans="1:13" s="18" customFormat="1" ht="18" customHeight="1" x14ac:dyDescent="0.25">
      <c r="A883" s="947"/>
      <c r="B883" s="976"/>
      <c r="C883" s="1054"/>
      <c r="D883" s="1109"/>
      <c r="E883" s="48" t="s">
        <v>10410</v>
      </c>
      <c r="F883" s="48" t="s">
        <v>10411</v>
      </c>
      <c r="G883" s="559">
        <v>9</v>
      </c>
      <c r="H883" s="48" t="s">
        <v>6684</v>
      </c>
      <c r="I883" s="75"/>
      <c r="J883" s="75"/>
      <c r="K883" s="947"/>
      <c r="L883" s="944"/>
      <c r="M883" s="944"/>
    </row>
    <row r="884" spans="1:13" s="18" customFormat="1" ht="18" customHeight="1" x14ac:dyDescent="0.25">
      <c r="A884" s="947"/>
      <c r="B884" s="976"/>
      <c r="C884" s="1054"/>
      <c r="D884" s="1109"/>
      <c r="E884" s="48" t="s">
        <v>10408</v>
      </c>
      <c r="F884" s="48" t="s">
        <v>10412</v>
      </c>
      <c r="G884" s="559">
        <v>136</v>
      </c>
      <c r="H884" s="48" t="s">
        <v>6684</v>
      </c>
      <c r="I884" s="75"/>
      <c r="J884" s="75"/>
      <c r="K884" s="947"/>
      <c r="L884" s="944"/>
      <c r="M884" s="944"/>
    </row>
    <row r="885" spans="1:13" s="18" customFormat="1" ht="18" customHeight="1" x14ac:dyDescent="0.25">
      <c r="A885" s="938"/>
      <c r="B885" s="940"/>
      <c r="C885" s="1055"/>
      <c r="D885" s="1110"/>
      <c r="E885" s="48" t="s">
        <v>10413</v>
      </c>
      <c r="F885" s="48" t="s">
        <v>10414</v>
      </c>
      <c r="G885" s="559">
        <v>12</v>
      </c>
      <c r="H885" s="48" t="s">
        <v>6684</v>
      </c>
      <c r="I885" s="75"/>
      <c r="J885" s="75"/>
      <c r="K885" s="938"/>
      <c r="L885" s="942"/>
      <c r="M885" s="942"/>
    </row>
    <row r="886" spans="1:13" s="18" customFormat="1" ht="18" customHeight="1" x14ac:dyDescent="0.25">
      <c r="A886" s="936" t="s">
        <v>10415</v>
      </c>
      <c r="B886" s="945" t="s">
        <v>10416</v>
      </c>
      <c r="C886" s="984" t="s">
        <v>7923</v>
      </c>
      <c r="D886" s="1080" t="s">
        <v>10417</v>
      </c>
      <c r="E886" s="1164" t="s">
        <v>9260</v>
      </c>
      <c r="F886" s="48" t="s">
        <v>10418</v>
      </c>
      <c r="G886" s="559">
        <v>50</v>
      </c>
      <c r="H886" s="48" t="s">
        <v>7965</v>
      </c>
      <c r="I886" s="75"/>
      <c r="J886" s="75"/>
      <c r="K886" s="936"/>
      <c r="L886" s="943"/>
      <c r="M886" s="943"/>
    </row>
    <row r="887" spans="1:13" s="18" customFormat="1" ht="18" customHeight="1" x14ac:dyDescent="0.25">
      <c r="A887" s="936"/>
      <c r="B887" s="945"/>
      <c r="C887" s="984"/>
      <c r="D887" s="1080"/>
      <c r="E887" s="1109"/>
      <c r="F887" s="48" t="s">
        <v>10419</v>
      </c>
      <c r="G887" s="559">
        <v>3630</v>
      </c>
      <c r="H887" s="48" t="s">
        <v>7965</v>
      </c>
      <c r="I887" s="75"/>
      <c r="J887" s="75"/>
      <c r="K887" s="936"/>
      <c r="L887" s="943"/>
      <c r="M887" s="943"/>
    </row>
    <row r="888" spans="1:13" s="18" customFormat="1" ht="18" customHeight="1" x14ac:dyDescent="0.25">
      <c r="A888" s="936"/>
      <c r="B888" s="945"/>
      <c r="C888" s="984"/>
      <c r="D888" s="1080"/>
      <c r="E888" s="1109"/>
      <c r="F888" s="48" t="s">
        <v>10420</v>
      </c>
      <c r="G888" s="559">
        <v>302</v>
      </c>
      <c r="H888" s="48" t="s">
        <v>7965</v>
      </c>
      <c r="I888" s="75"/>
      <c r="J888" s="75"/>
      <c r="K888" s="936"/>
      <c r="L888" s="943"/>
      <c r="M888" s="943"/>
    </row>
    <row r="889" spans="1:13" s="18" customFormat="1" ht="18" customHeight="1" x14ac:dyDescent="0.25">
      <c r="A889" s="936"/>
      <c r="B889" s="945"/>
      <c r="C889" s="984"/>
      <c r="D889" s="1080"/>
      <c r="E889" s="1109"/>
      <c r="F889" s="48" t="s">
        <v>10421</v>
      </c>
      <c r="G889" s="559">
        <v>720</v>
      </c>
      <c r="H889" s="48" t="s">
        <v>7965</v>
      </c>
      <c r="I889" s="75"/>
      <c r="J889" s="75"/>
      <c r="K889" s="936"/>
      <c r="L889" s="943"/>
      <c r="M889" s="943"/>
    </row>
    <row r="890" spans="1:13" s="18" customFormat="1" ht="18" customHeight="1" x14ac:dyDescent="0.25">
      <c r="A890" s="936"/>
      <c r="B890" s="945"/>
      <c r="C890" s="984"/>
      <c r="D890" s="1080"/>
      <c r="E890" s="1109"/>
      <c r="F890" s="48" t="s">
        <v>10422</v>
      </c>
      <c r="G890" s="559">
        <v>353</v>
      </c>
      <c r="H890" s="48" t="s">
        <v>7965</v>
      </c>
      <c r="I890" s="75"/>
      <c r="J890" s="75"/>
      <c r="K890" s="936"/>
      <c r="L890" s="943"/>
      <c r="M890" s="943"/>
    </row>
    <row r="891" spans="1:13" s="18" customFormat="1" ht="18" customHeight="1" x14ac:dyDescent="0.25">
      <c r="A891" s="1041"/>
      <c r="B891" s="1069"/>
      <c r="C891" s="1207"/>
      <c r="D891" s="1080"/>
      <c r="E891" s="1109"/>
      <c r="F891" s="48" t="s">
        <v>10423</v>
      </c>
      <c r="G891" s="559">
        <v>3060</v>
      </c>
      <c r="H891" s="48" t="s">
        <v>7965</v>
      </c>
      <c r="I891" s="75"/>
      <c r="J891" s="75"/>
      <c r="K891" s="1041"/>
      <c r="L891" s="1034"/>
      <c r="M891" s="1034"/>
    </row>
    <row r="892" spans="1:13" s="18" customFormat="1" ht="18" customHeight="1" x14ac:dyDescent="0.25">
      <c r="A892" s="1041"/>
      <c r="B892" s="1069"/>
      <c r="C892" s="1207"/>
      <c r="D892" s="1080"/>
      <c r="E892" s="1109"/>
      <c r="F892" s="48" t="s">
        <v>10424</v>
      </c>
      <c r="G892" s="559">
        <v>2523</v>
      </c>
      <c r="H892" s="48" t="s">
        <v>7965</v>
      </c>
      <c r="I892" s="75"/>
      <c r="J892" s="75"/>
      <c r="K892" s="1041"/>
      <c r="L892" s="1034"/>
      <c r="M892" s="1034"/>
    </row>
    <row r="893" spans="1:13" s="18" customFormat="1" ht="18" customHeight="1" x14ac:dyDescent="0.25">
      <c r="A893" s="1041"/>
      <c r="B893" s="1069"/>
      <c r="C893" s="1207"/>
      <c r="D893" s="1080"/>
      <c r="E893" s="1109"/>
      <c r="F893" s="48" t="s">
        <v>10425</v>
      </c>
      <c r="G893" s="559">
        <v>115</v>
      </c>
      <c r="H893" s="48" t="s">
        <v>6684</v>
      </c>
      <c r="I893" s="75"/>
      <c r="J893" s="75"/>
      <c r="K893" s="1041"/>
      <c r="L893" s="1034"/>
      <c r="M893" s="1034"/>
    </row>
    <row r="894" spans="1:13" s="18" customFormat="1" ht="18" customHeight="1" x14ac:dyDescent="0.25">
      <c r="A894" s="1041"/>
      <c r="B894" s="1069"/>
      <c r="C894" s="1207"/>
      <c r="D894" s="1080"/>
      <c r="E894" s="1109"/>
      <c r="F894" s="48" t="s">
        <v>10426</v>
      </c>
      <c r="G894" s="559">
        <v>42</v>
      </c>
      <c r="H894" s="48" t="s">
        <v>6684</v>
      </c>
      <c r="I894" s="75"/>
      <c r="J894" s="75"/>
      <c r="K894" s="1041"/>
      <c r="L894" s="1034"/>
      <c r="M894" s="1034"/>
    </row>
    <row r="895" spans="1:13" s="18" customFormat="1" ht="18" customHeight="1" x14ac:dyDescent="0.25">
      <c r="A895" s="1041"/>
      <c r="B895" s="1069"/>
      <c r="C895" s="1207"/>
      <c r="D895" s="1080"/>
      <c r="E895" s="1109"/>
      <c r="F895" s="48" t="s">
        <v>10427</v>
      </c>
      <c r="G895" s="559">
        <v>10</v>
      </c>
      <c r="H895" s="48" t="s">
        <v>6684</v>
      </c>
      <c r="I895" s="75"/>
      <c r="J895" s="75"/>
      <c r="K895" s="1041"/>
      <c r="L895" s="1034"/>
      <c r="M895" s="1034"/>
    </row>
    <row r="896" spans="1:13" s="18" customFormat="1" ht="18" customHeight="1" x14ac:dyDescent="0.25">
      <c r="A896" s="1041"/>
      <c r="B896" s="1069"/>
      <c r="C896" s="1207"/>
      <c r="D896" s="1080"/>
      <c r="E896" s="1109"/>
      <c r="F896" s="48" t="s">
        <v>10428</v>
      </c>
      <c r="G896" s="559">
        <v>1</v>
      </c>
      <c r="H896" s="48" t="s">
        <v>7965</v>
      </c>
      <c r="I896" s="75"/>
      <c r="J896" s="75"/>
      <c r="K896" s="1041"/>
      <c r="L896" s="1034"/>
      <c r="M896" s="1034"/>
    </row>
    <row r="897" spans="1:13" s="18" customFormat="1" ht="18" customHeight="1" x14ac:dyDescent="0.25">
      <c r="A897" s="1041"/>
      <c r="B897" s="1069"/>
      <c r="C897" s="1207"/>
      <c r="D897" s="1080"/>
      <c r="E897" s="1109"/>
      <c r="F897" s="48" t="s">
        <v>10429</v>
      </c>
      <c r="G897" s="559">
        <v>510</v>
      </c>
      <c r="H897" s="48" t="s">
        <v>7965</v>
      </c>
      <c r="I897" s="75"/>
      <c r="J897" s="75"/>
      <c r="K897" s="1041"/>
      <c r="L897" s="1034"/>
      <c r="M897" s="1034"/>
    </row>
    <row r="898" spans="1:13" s="18" customFormat="1" ht="18" customHeight="1" x14ac:dyDescent="0.25">
      <c r="A898" s="1041"/>
      <c r="B898" s="1069"/>
      <c r="C898" s="1207"/>
      <c r="D898" s="1080"/>
      <c r="E898" s="1109"/>
      <c r="F898" s="48" t="s">
        <v>10430</v>
      </c>
      <c r="G898" s="559">
        <v>18</v>
      </c>
      <c r="H898" s="48" t="s">
        <v>7965</v>
      </c>
      <c r="I898" s="75"/>
      <c r="J898" s="75"/>
      <c r="K898" s="1041"/>
      <c r="L898" s="1034"/>
      <c r="M898" s="1034"/>
    </row>
    <row r="899" spans="1:13" s="18" customFormat="1" ht="18" customHeight="1" x14ac:dyDescent="0.25">
      <c r="A899" s="1041"/>
      <c r="B899" s="1069"/>
      <c r="C899" s="1207"/>
      <c r="D899" s="1080"/>
      <c r="E899" s="1109"/>
      <c r="F899" s="48" t="s">
        <v>10431</v>
      </c>
      <c r="G899" s="559">
        <v>73</v>
      </c>
      <c r="H899" s="48" t="s">
        <v>7965</v>
      </c>
      <c r="I899" s="75"/>
      <c r="J899" s="75"/>
      <c r="K899" s="1041"/>
      <c r="L899" s="1034"/>
      <c r="M899" s="1034"/>
    </row>
    <row r="900" spans="1:13" s="18" customFormat="1" ht="18" customHeight="1" x14ac:dyDescent="0.25">
      <c r="A900" s="1041"/>
      <c r="B900" s="1069"/>
      <c r="C900" s="1207"/>
      <c r="D900" s="1080"/>
      <c r="E900" s="1109"/>
      <c r="F900" s="48" t="s">
        <v>10432</v>
      </c>
      <c r="G900" s="559">
        <v>95</v>
      </c>
      <c r="H900" s="48" t="s">
        <v>7965</v>
      </c>
      <c r="I900" s="75"/>
      <c r="J900" s="75"/>
      <c r="K900" s="1041"/>
      <c r="L900" s="1034"/>
      <c r="M900" s="1034"/>
    </row>
    <row r="901" spans="1:13" s="18" customFormat="1" ht="18" customHeight="1" x14ac:dyDescent="0.25">
      <c r="A901" s="1041"/>
      <c r="B901" s="1069"/>
      <c r="C901" s="1207"/>
      <c r="D901" s="1080"/>
      <c r="E901" s="1109"/>
      <c r="F901" s="48" t="s">
        <v>10433</v>
      </c>
      <c r="G901" s="559">
        <v>311</v>
      </c>
      <c r="H901" s="48" t="s">
        <v>7965</v>
      </c>
      <c r="I901" s="75"/>
      <c r="J901" s="75"/>
      <c r="K901" s="1041"/>
      <c r="L901" s="1034"/>
      <c r="M901" s="1034"/>
    </row>
    <row r="902" spans="1:13" s="18" customFormat="1" ht="18" customHeight="1" x14ac:dyDescent="0.25">
      <c r="A902" s="1041"/>
      <c r="B902" s="1069"/>
      <c r="C902" s="1207"/>
      <c r="D902" s="1080"/>
      <c r="E902" s="1109"/>
      <c r="F902" s="48" t="s">
        <v>10434</v>
      </c>
      <c r="G902" s="559">
        <v>498</v>
      </c>
      <c r="H902" s="48" t="s">
        <v>7965</v>
      </c>
      <c r="I902" s="75"/>
      <c r="J902" s="75"/>
      <c r="K902" s="1041"/>
      <c r="L902" s="1034"/>
      <c r="M902" s="1034"/>
    </row>
    <row r="903" spans="1:13" s="18" customFormat="1" ht="18" customHeight="1" x14ac:dyDescent="0.25">
      <c r="A903" s="1041"/>
      <c r="B903" s="1069"/>
      <c r="C903" s="1207"/>
      <c r="D903" s="1080"/>
      <c r="E903" s="1109"/>
      <c r="F903" s="48" t="s">
        <v>10425</v>
      </c>
      <c r="G903" s="559">
        <v>1</v>
      </c>
      <c r="H903" s="48" t="s">
        <v>6684</v>
      </c>
      <c r="I903" s="75"/>
      <c r="J903" s="75"/>
      <c r="K903" s="1041"/>
      <c r="L903" s="1034"/>
      <c r="M903" s="1034"/>
    </row>
    <row r="904" spans="1:13" s="18" customFormat="1" ht="18" customHeight="1" x14ac:dyDescent="0.25">
      <c r="A904" s="1041"/>
      <c r="B904" s="1069"/>
      <c r="C904" s="1207"/>
      <c r="D904" s="1080"/>
      <c r="E904" s="1109"/>
      <c r="F904" s="48" t="s">
        <v>10426</v>
      </c>
      <c r="G904" s="559">
        <v>1</v>
      </c>
      <c r="H904" s="48" t="s">
        <v>6684</v>
      </c>
      <c r="I904" s="75"/>
      <c r="J904" s="75"/>
      <c r="K904" s="1041"/>
      <c r="L904" s="1034"/>
      <c r="M904" s="1034"/>
    </row>
    <row r="905" spans="1:13" s="18" customFormat="1" ht="18" customHeight="1" x14ac:dyDescent="0.25">
      <c r="A905" s="1041"/>
      <c r="B905" s="1069"/>
      <c r="C905" s="1207"/>
      <c r="D905" s="1080"/>
      <c r="E905" s="1109"/>
      <c r="F905" s="48" t="s">
        <v>10427</v>
      </c>
      <c r="G905" s="559">
        <v>1</v>
      </c>
      <c r="H905" s="48" t="s">
        <v>6684</v>
      </c>
      <c r="I905" s="75"/>
      <c r="J905" s="75"/>
      <c r="K905" s="1041"/>
      <c r="L905" s="1034"/>
      <c r="M905" s="1034"/>
    </row>
    <row r="906" spans="1:13" s="18" customFormat="1" ht="18" customHeight="1" x14ac:dyDescent="0.25">
      <c r="A906" s="1041"/>
      <c r="B906" s="1069"/>
      <c r="C906" s="1207"/>
      <c r="D906" s="1080"/>
      <c r="E906" s="1109"/>
      <c r="F906" s="48" t="s">
        <v>10435</v>
      </c>
      <c r="G906" s="559">
        <v>4250</v>
      </c>
      <c r="H906" s="48" t="s">
        <v>6684</v>
      </c>
      <c r="I906" s="75"/>
      <c r="J906" s="75"/>
      <c r="K906" s="1041"/>
      <c r="L906" s="1034"/>
      <c r="M906" s="1034"/>
    </row>
    <row r="907" spans="1:13" s="18" customFormat="1" ht="18" customHeight="1" x14ac:dyDescent="0.25">
      <c r="A907" s="1041"/>
      <c r="B907" s="1069"/>
      <c r="C907" s="1207"/>
      <c r="D907" s="1080"/>
      <c r="E907" s="1109"/>
      <c r="F907" s="48" t="s">
        <v>10436</v>
      </c>
      <c r="G907" s="559">
        <v>34</v>
      </c>
      <c r="H907" s="48" t="s">
        <v>6684</v>
      </c>
      <c r="I907" s="75"/>
      <c r="J907" s="75"/>
      <c r="K907" s="1041"/>
      <c r="L907" s="1034"/>
      <c r="M907" s="1034"/>
    </row>
    <row r="908" spans="1:13" s="18" customFormat="1" ht="18" customHeight="1" x14ac:dyDescent="0.25">
      <c r="A908" s="1041"/>
      <c r="B908" s="1069"/>
      <c r="C908" s="1207"/>
      <c r="D908" s="1080"/>
      <c r="E908" s="1109"/>
      <c r="F908" s="48" t="s">
        <v>10437</v>
      </c>
      <c r="G908" s="559">
        <v>1250</v>
      </c>
      <c r="H908" s="48" t="s">
        <v>6684</v>
      </c>
      <c r="I908" s="75"/>
      <c r="J908" s="75"/>
      <c r="K908" s="1041"/>
      <c r="L908" s="1034"/>
      <c r="M908" s="1034"/>
    </row>
    <row r="909" spans="1:13" s="18" customFormat="1" ht="18" customHeight="1" x14ac:dyDescent="0.25">
      <c r="A909" s="1041"/>
      <c r="B909" s="1069"/>
      <c r="C909" s="1207"/>
      <c r="D909" s="1080"/>
      <c r="E909" s="1109"/>
      <c r="F909" s="48" t="s">
        <v>10438</v>
      </c>
      <c r="G909" s="559">
        <v>1</v>
      </c>
      <c r="H909" s="48" t="s">
        <v>6684</v>
      </c>
      <c r="I909" s="75"/>
      <c r="J909" s="75"/>
      <c r="K909" s="1041"/>
      <c r="L909" s="1034"/>
      <c r="M909" s="1034"/>
    </row>
    <row r="910" spans="1:13" s="18" customFormat="1" ht="18" customHeight="1" x14ac:dyDescent="0.25">
      <c r="A910" s="1041"/>
      <c r="B910" s="1069"/>
      <c r="C910" s="1207"/>
      <c r="D910" s="1080"/>
      <c r="E910" s="1109"/>
      <c r="F910" s="48" t="s">
        <v>10439</v>
      </c>
      <c r="G910" s="559">
        <v>152</v>
      </c>
      <c r="H910" s="48" t="s">
        <v>6684</v>
      </c>
      <c r="I910" s="75"/>
      <c r="J910" s="75"/>
      <c r="K910" s="1041"/>
      <c r="L910" s="1034"/>
      <c r="M910" s="1034"/>
    </row>
    <row r="911" spans="1:13" s="18" customFormat="1" ht="18" customHeight="1" x14ac:dyDescent="0.25">
      <c r="A911" s="1041"/>
      <c r="B911" s="1069"/>
      <c r="C911" s="1207"/>
      <c r="D911" s="1080"/>
      <c r="E911" s="1109"/>
      <c r="F911" s="48" t="s">
        <v>10440</v>
      </c>
      <c r="G911" s="559">
        <v>160</v>
      </c>
      <c r="H911" s="48" t="s">
        <v>6684</v>
      </c>
      <c r="I911" s="75"/>
      <c r="J911" s="75"/>
      <c r="K911" s="1041"/>
      <c r="L911" s="1034"/>
      <c r="M911" s="1034"/>
    </row>
    <row r="912" spans="1:13" s="18" customFormat="1" ht="18" customHeight="1" x14ac:dyDescent="0.25">
      <c r="A912" s="1041"/>
      <c r="B912" s="1069"/>
      <c r="C912" s="1207"/>
      <c r="D912" s="1080"/>
      <c r="E912" s="1109"/>
      <c r="F912" s="48" t="s">
        <v>10441</v>
      </c>
      <c r="G912" s="559">
        <v>214</v>
      </c>
      <c r="H912" s="48" t="s">
        <v>6684</v>
      </c>
      <c r="I912" s="75"/>
      <c r="J912" s="75"/>
      <c r="K912" s="1041"/>
      <c r="L912" s="1034"/>
      <c r="M912" s="1034"/>
    </row>
    <row r="913" spans="1:13" s="18" customFormat="1" ht="18" customHeight="1" x14ac:dyDescent="0.25">
      <c r="A913" s="1041"/>
      <c r="B913" s="1069"/>
      <c r="C913" s="1207"/>
      <c r="D913" s="1080"/>
      <c r="E913" s="1109"/>
      <c r="F913" s="48" t="s">
        <v>10442</v>
      </c>
      <c r="G913" s="559">
        <v>30</v>
      </c>
      <c r="H913" s="48" t="s">
        <v>6684</v>
      </c>
      <c r="I913" s="75"/>
      <c r="J913" s="75"/>
      <c r="K913" s="1041"/>
      <c r="L913" s="1034"/>
      <c r="M913" s="1034"/>
    </row>
    <row r="914" spans="1:13" s="18" customFormat="1" ht="18" customHeight="1" x14ac:dyDescent="0.25">
      <c r="A914" s="1041"/>
      <c r="B914" s="1069"/>
      <c r="C914" s="1207"/>
      <c r="D914" s="1080"/>
      <c r="E914" s="1109"/>
      <c r="F914" s="48" t="s">
        <v>10443</v>
      </c>
      <c r="G914" s="559">
        <v>4464</v>
      </c>
      <c r="H914" s="48" t="s">
        <v>6684</v>
      </c>
      <c r="I914" s="75"/>
      <c r="J914" s="75"/>
      <c r="K914" s="1041"/>
      <c r="L914" s="1034"/>
      <c r="M914" s="1034"/>
    </row>
    <row r="915" spans="1:13" s="18" customFormat="1" ht="18" customHeight="1" x14ac:dyDescent="0.25">
      <c r="A915" s="1041"/>
      <c r="B915" s="1069"/>
      <c r="C915" s="1207"/>
      <c r="D915" s="1080"/>
      <c r="E915" s="1109"/>
      <c r="F915" s="48" t="s">
        <v>10444</v>
      </c>
      <c r="G915" s="559">
        <v>90</v>
      </c>
      <c r="H915" s="48" t="s">
        <v>6684</v>
      </c>
      <c r="I915" s="75"/>
      <c r="J915" s="75"/>
      <c r="K915" s="1041"/>
      <c r="L915" s="1034"/>
      <c r="M915" s="1034"/>
    </row>
    <row r="916" spans="1:13" s="18" customFormat="1" ht="18" customHeight="1" x14ac:dyDescent="0.25">
      <c r="A916" s="1041"/>
      <c r="B916" s="1069"/>
      <c r="C916" s="1207"/>
      <c r="D916" s="1080"/>
      <c r="E916" s="1109"/>
      <c r="F916" s="48" t="s">
        <v>10445</v>
      </c>
      <c r="G916" s="559">
        <v>6</v>
      </c>
      <c r="H916" s="48" t="s">
        <v>6684</v>
      </c>
      <c r="I916" s="75"/>
      <c r="J916" s="75"/>
      <c r="K916" s="1041"/>
      <c r="L916" s="1034"/>
      <c r="M916" s="1034"/>
    </row>
    <row r="917" spans="1:13" s="18" customFormat="1" ht="18" customHeight="1" x14ac:dyDescent="0.25">
      <c r="A917" s="1041"/>
      <c r="B917" s="1069"/>
      <c r="C917" s="1207"/>
      <c r="D917" s="1080"/>
      <c r="E917" s="1109"/>
      <c r="F917" s="48" t="s">
        <v>10446</v>
      </c>
      <c r="G917" s="559">
        <v>3</v>
      </c>
      <c r="H917" s="48" t="s">
        <v>6684</v>
      </c>
      <c r="I917" s="75"/>
      <c r="J917" s="75"/>
      <c r="K917" s="1041"/>
      <c r="L917" s="1034"/>
      <c r="M917" s="1034"/>
    </row>
    <row r="918" spans="1:13" s="18" customFormat="1" ht="18" customHeight="1" x14ac:dyDescent="0.25">
      <c r="A918" s="1041"/>
      <c r="B918" s="1069"/>
      <c r="C918" s="1207"/>
      <c r="D918" s="1080"/>
      <c r="E918" s="1110"/>
      <c r="F918" s="48" t="s">
        <v>6191</v>
      </c>
      <c r="G918" s="559">
        <v>45</v>
      </c>
      <c r="H918" s="48" t="s">
        <v>6684</v>
      </c>
      <c r="I918" s="75"/>
      <c r="J918" s="75"/>
      <c r="K918" s="1041"/>
      <c r="L918" s="1034"/>
      <c r="M918" s="1034"/>
    </row>
    <row r="919" spans="1:13" s="18" customFormat="1" ht="18" customHeight="1" x14ac:dyDescent="0.25">
      <c r="A919" s="936" t="s">
        <v>10447</v>
      </c>
      <c r="B919" s="945" t="s">
        <v>10416</v>
      </c>
      <c r="C919" s="984" t="s">
        <v>7923</v>
      </c>
      <c r="D919" s="1080" t="s">
        <v>10448</v>
      </c>
      <c r="E919" s="1080" t="s">
        <v>9260</v>
      </c>
      <c r="F919" s="48" t="s">
        <v>10449</v>
      </c>
      <c r="G919" s="559">
        <v>1</v>
      </c>
      <c r="H919" s="48" t="s">
        <v>6684</v>
      </c>
      <c r="I919" s="75"/>
      <c r="J919" s="75"/>
      <c r="K919" s="936"/>
      <c r="L919" s="943"/>
      <c r="M919" s="943"/>
    </row>
    <row r="920" spans="1:13" s="18" customFormat="1" ht="18" customHeight="1" x14ac:dyDescent="0.25">
      <c r="A920" s="936"/>
      <c r="B920" s="945"/>
      <c r="C920" s="984"/>
      <c r="D920" s="1080"/>
      <c r="E920" s="1080"/>
      <c r="F920" s="48" t="s">
        <v>10450</v>
      </c>
      <c r="G920" s="559">
        <v>1</v>
      </c>
      <c r="H920" s="48" t="s">
        <v>6684</v>
      </c>
      <c r="I920" s="75"/>
      <c r="J920" s="75"/>
      <c r="K920" s="936"/>
      <c r="L920" s="943"/>
      <c r="M920" s="943"/>
    </row>
    <row r="921" spans="1:13" s="18" customFormat="1" ht="18" customHeight="1" x14ac:dyDescent="0.25">
      <c r="A921" s="936"/>
      <c r="B921" s="945"/>
      <c r="C921" s="984"/>
      <c r="D921" s="1080"/>
      <c r="E921" s="1080"/>
      <c r="F921" s="48" t="s">
        <v>10451</v>
      </c>
      <c r="G921" s="559">
        <v>1</v>
      </c>
      <c r="H921" s="48" t="s">
        <v>6684</v>
      </c>
      <c r="I921" s="75"/>
      <c r="J921" s="75"/>
      <c r="K921" s="936"/>
      <c r="L921" s="943"/>
      <c r="M921" s="943"/>
    </row>
    <row r="922" spans="1:13" s="18" customFormat="1" ht="18" customHeight="1" x14ac:dyDescent="0.25">
      <c r="A922" s="936"/>
      <c r="B922" s="945"/>
      <c r="C922" s="984"/>
      <c r="D922" s="1080"/>
      <c r="E922" s="1080"/>
      <c r="F922" s="48" t="s">
        <v>10452</v>
      </c>
      <c r="G922" s="559">
        <v>1</v>
      </c>
      <c r="H922" s="48" t="s">
        <v>6684</v>
      </c>
      <c r="I922" s="75"/>
      <c r="J922" s="75"/>
      <c r="K922" s="936"/>
      <c r="L922" s="943"/>
      <c r="M922" s="943"/>
    </row>
    <row r="923" spans="1:13" s="18" customFormat="1" ht="18" customHeight="1" x14ac:dyDescent="0.25">
      <c r="A923" s="936"/>
      <c r="B923" s="945"/>
      <c r="C923" s="984"/>
      <c r="D923" s="1080"/>
      <c r="E923" s="1080"/>
      <c r="F923" s="48" t="s">
        <v>10453</v>
      </c>
      <c r="G923" s="559">
        <v>1</v>
      </c>
      <c r="H923" s="48" t="s">
        <v>6684</v>
      </c>
      <c r="I923" s="75"/>
      <c r="J923" s="75"/>
      <c r="K923" s="936"/>
      <c r="L923" s="943"/>
      <c r="M923" s="943"/>
    </row>
    <row r="924" spans="1:13" s="18" customFormat="1" ht="18" customHeight="1" x14ac:dyDescent="0.25">
      <c r="A924" s="1041"/>
      <c r="B924" s="1069"/>
      <c r="C924" s="1207"/>
      <c r="D924" s="1080"/>
      <c r="E924" s="1080"/>
      <c r="F924" s="48" t="s">
        <v>10454</v>
      </c>
      <c r="G924" s="559">
        <v>2</v>
      </c>
      <c r="H924" s="48" t="s">
        <v>6684</v>
      </c>
      <c r="I924" s="75"/>
      <c r="J924" s="75"/>
      <c r="K924" s="1041"/>
      <c r="L924" s="1034"/>
      <c r="M924" s="1034"/>
    </row>
    <row r="925" spans="1:13" s="18" customFormat="1" ht="18" customHeight="1" x14ac:dyDescent="0.25">
      <c r="A925" s="1041"/>
      <c r="B925" s="1069"/>
      <c r="C925" s="1207"/>
      <c r="D925" s="1080"/>
      <c r="E925" s="1080"/>
      <c r="F925" s="48" t="s">
        <v>3353</v>
      </c>
      <c r="G925" s="559">
        <v>1</v>
      </c>
      <c r="H925" s="48" t="s">
        <v>6684</v>
      </c>
      <c r="I925" s="75"/>
      <c r="J925" s="75"/>
      <c r="K925" s="1041"/>
      <c r="L925" s="1034"/>
      <c r="M925" s="1034"/>
    </row>
    <row r="926" spans="1:13" s="18" customFormat="1" ht="18" customHeight="1" x14ac:dyDescent="0.25">
      <c r="A926" s="1041"/>
      <c r="B926" s="1069"/>
      <c r="C926" s="1207"/>
      <c r="D926" s="1080"/>
      <c r="E926" s="1080"/>
      <c r="F926" s="48" t="s">
        <v>10455</v>
      </c>
      <c r="G926" s="559">
        <v>1</v>
      </c>
      <c r="H926" s="48" t="s">
        <v>6684</v>
      </c>
      <c r="I926" s="75"/>
      <c r="J926" s="75"/>
      <c r="K926" s="1041"/>
      <c r="L926" s="1034"/>
      <c r="M926" s="1034"/>
    </row>
    <row r="927" spans="1:13" s="18" customFormat="1" ht="18" customHeight="1" x14ac:dyDescent="0.25">
      <c r="A927" s="1041"/>
      <c r="B927" s="1069"/>
      <c r="C927" s="1207"/>
      <c r="D927" s="1080"/>
      <c r="E927" s="1080"/>
      <c r="F927" s="48" t="s">
        <v>10456</v>
      </c>
      <c r="G927" s="559">
        <v>2</v>
      </c>
      <c r="H927" s="48" t="s">
        <v>6684</v>
      </c>
      <c r="I927" s="75"/>
      <c r="J927" s="75"/>
      <c r="K927" s="1041"/>
      <c r="L927" s="1034"/>
      <c r="M927" s="1034"/>
    </row>
    <row r="928" spans="1:13" s="18" customFormat="1" ht="18" customHeight="1" x14ac:dyDescent="0.25">
      <c r="A928" s="1041"/>
      <c r="B928" s="1069"/>
      <c r="C928" s="1207"/>
      <c r="D928" s="1080"/>
      <c r="E928" s="1080"/>
      <c r="F928" s="48" t="s">
        <v>10457</v>
      </c>
      <c r="G928" s="559">
        <v>1</v>
      </c>
      <c r="H928" s="48" t="s">
        <v>6684</v>
      </c>
      <c r="I928" s="75"/>
      <c r="J928" s="75"/>
      <c r="K928" s="1041"/>
      <c r="L928" s="1034"/>
      <c r="M928" s="1034"/>
    </row>
    <row r="929" spans="1:13" s="18" customFormat="1" ht="18" customHeight="1" x14ac:dyDescent="0.25">
      <c r="A929" s="1041"/>
      <c r="B929" s="1069"/>
      <c r="C929" s="1207"/>
      <c r="D929" s="1080"/>
      <c r="E929" s="1080"/>
      <c r="F929" s="48" t="s">
        <v>10458</v>
      </c>
      <c r="G929" s="559">
        <v>2</v>
      </c>
      <c r="H929" s="48" t="s">
        <v>6684</v>
      </c>
      <c r="I929" s="75"/>
      <c r="J929" s="75"/>
      <c r="K929" s="1041"/>
      <c r="L929" s="1034"/>
      <c r="M929" s="1034"/>
    </row>
    <row r="930" spans="1:13" s="18" customFormat="1" ht="18" customHeight="1" x14ac:dyDescent="0.25">
      <c r="A930" s="1041"/>
      <c r="B930" s="1069"/>
      <c r="C930" s="1207"/>
      <c r="D930" s="1080"/>
      <c r="E930" s="1080"/>
      <c r="F930" s="48" t="s">
        <v>10459</v>
      </c>
      <c r="G930" s="559">
        <v>2</v>
      </c>
      <c r="H930" s="48" t="s">
        <v>6684</v>
      </c>
      <c r="I930" s="75"/>
      <c r="J930" s="75"/>
      <c r="K930" s="1041"/>
      <c r="L930" s="1034"/>
      <c r="M930" s="1034"/>
    </row>
    <row r="931" spans="1:13" s="18" customFormat="1" ht="18" customHeight="1" x14ac:dyDescent="0.25">
      <c r="A931" s="1041"/>
      <c r="B931" s="1069"/>
      <c r="C931" s="1207"/>
      <c r="D931" s="1080"/>
      <c r="E931" s="1080"/>
      <c r="F931" s="48" t="s">
        <v>10460</v>
      </c>
      <c r="G931" s="559">
        <v>1</v>
      </c>
      <c r="H931" s="48" t="s">
        <v>6684</v>
      </c>
      <c r="I931" s="75"/>
      <c r="J931" s="75"/>
      <c r="K931" s="1041"/>
      <c r="L931" s="1034"/>
      <c r="M931" s="1034"/>
    </row>
    <row r="932" spans="1:13" s="18" customFormat="1" ht="18" customHeight="1" x14ac:dyDescent="0.25">
      <c r="A932" s="1041"/>
      <c r="B932" s="1069"/>
      <c r="C932" s="1207"/>
      <c r="D932" s="1080"/>
      <c r="E932" s="1080"/>
      <c r="F932" s="48" t="s">
        <v>10461</v>
      </c>
      <c r="G932" s="559">
        <v>2</v>
      </c>
      <c r="H932" s="48" t="s">
        <v>6684</v>
      </c>
      <c r="I932" s="75"/>
      <c r="J932" s="75"/>
      <c r="K932" s="1041"/>
      <c r="L932" s="1034"/>
      <c r="M932" s="1034"/>
    </row>
    <row r="933" spans="1:13" s="18" customFormat="1" ht="18" customHeight="1" x14ac:dyDescent="0.25">
      <c r="A933" s="1041"/>
      <c r="B933" s="1069"/>
      <c r="C933" s="1207"/>
      <c r="D933" s="1080"/>
      <c r="E933" s="1080"/>
      <c r="F933" s="48" t="s">
        <v>10462</v>
      </c>
      <c r="G933" s="559">
        <v>1</v>
      </c>
      <c r="H933" s="48" t="s">
        <v>6684</v>
      </c>
      <c r="I933" s="75"/>
      <c r="J933" s="75"/>
      <c r="K933" s="1041"/>
      <c r="L933" s="1034"/>
      <c r="M933" s="1034"/>
    </row>
    <row r="934" spans="1:13" s="18" customFormat="1" ht="18" customHeight="1" x14ac:dyDescent="0.25">
      <c r="A934" s="1041"/>
      <c r="B934" s="1069"/>
      <c r="C934" s="1207"/>
      <c r="D934" s="1080"/>
      <c r="E934" s="1080"/>
      <c r="F934" s="48" t="s">
        <v>10463</v>
      </c>
      <c r="G934" s="559">
        <v>3</v>
      </c>
      <c r="H934" s="48" t="s">
        <v>6684</v>
      </c>
      <c r="I934" s="75"/>
      <c r="J934" s="75"/>
      <c r="K934" s="1041"/>
      <c r="L934" s="1034"/>
      <c r="M934" s="1034"/>
    </row>
    <row r="935" spans="1:13" s="18" customFormat="1" ht="18" customHeight="1" x14ac:dyDescent="0.25">
      <c r="A935" s="1041"/>
      <c r="B935" s="1069"/>
      <c r="C935" s="1207"/>
      <c r="D935" s="1080"/>
      <c r="E935" s="1080"/>
      <c r="F935" s="48" t="s">
        <v>10464</v>
      </c>
      <c r="G935" s="559">
        <v>6</v>
      </c>
      <c r="H935" s="48" t="s">
        <v>6684</v>
      </c>
      <c r="I935" s="75"/>
      <c r="J935" s="75"/>
      <c r="K935" s="1041"/>
      <c r="L935" s="1034"/>
      <c r="M935" s="1034"/>
    </row>
    <row r="936" spans="1:13" s="18" customFormat="1" ht="18" customHeight="1" x14ac:dyDescent="0.25">
      <c r="A936" s="1041"/>
      <c r="B936" s="1069"/>
      <c r="C936" s="1207"/>
      <c r="D936" s="1080"/>
      <c r="E936" s="1080"/>
      <c r="F936" s="48" t="s">
        <v>10465</v>
      </c>
      <c r="G936" s="559">
        <v>1</v>
      </c>
      <c r="H936" s="48" t="s">
        <v>6684</v>
      </c>
      <c r="I936" s="75"/>
      <c r="J936" s="75"/>
      <c r="K936" s="1041"/>
      <c r="L936" s="1034"/>
      <c r="M936" s="1034"/>
    </row>
    <row r="937" spans="1:13" s="18" customFormat="1" ht="18" customHeight="1" x14ac:dyDescent="0.25">
      <c r="A937" s="1041"/>
      <c r="B937" s="1069"/>
      <c r="C937" s="1207"/>
      <c r="D937" s="1080"/>
      <c r="E937" s="1080"/>
      <c r="F937" s="48" t="s">
        <v>10466</v>
      </c>
      <c r="G937" s="559">
        <v>1</v>
      </c>
      <c r="H937" s="48" t="s">
        <v>6684</v>
      </c>
      <c r="I937" s="75"/>
      <c r="J937" s="75"/>
      <c r="K937" s="1041"/>
      <c r="L937" s="1034"/>
      <c r="M937" s="1034"/>
    </row>
    <row r="938" spans="1:13" s="18" customFormat="1" ht="18" customHeight="1" x14ac:dyDescent="0.25">
      <c r="A938" s="1041"/>
      <c r="B938" s="1069"/>
      <c r="C938" s="1207"/>
      <c r="D938" s="1080"/>
      <c r="E938" s="1080"/>
      <c r="F938" s="48" t="s">
        <v>10467</v>
      </c>
      <c r="G938" s="559">
        <v>1</v>
      </c>
      <c r="H938" s="48" t="s">
        <v>6684</v>
      </c>
      <c r="I938" s="75"/>
      <c r="J938" s="75"/>
      <c r="K938" s="1041"/>
      <c r="L938" s="1034"/>
      <c r="M938" s="1034"/>
    </row>
    <row r="939" spans="1:13" s="18" customFormat="1" ht="18" customHeight="1" x14ac:dyDescent="0.25">
      <c r="A939" s="1041"/>
      <c r="B939" s="1069"/>
      <c r="C939" s="1207"/>
      <c r="D939" s="1080"/>
      <c r="E939" s="1080"/>
      <c r="F939" s="48" t="s">
        <v>10468</v>
      </c>
      <c r="G939" s="559">
        <v>1</v>
      </c>
      <c r="H939" s="48" t="s">
        <v>6684</v>
      </c>
      <c r="I939" s="75"/>
      <c r="J939" s="75"/>
      <c r="K939" s="1041"/>
      <c r="L939" s="1034"/>
      <c r="M939" s="1034"/>
    </row>
    <row r="940" spans="1:13" s="18" customFormat="1" ht="18" customHeight="1" x14ac:dyDescent="0.25">
      <c r="A940" s="1041"/>
      <c r="B940" s="1069"/>
      <c r="C940" s="1207"/>
      <c r="D940" s="1080"/>
      <c r="E940" s="1080"/>
      <c r="F940" s="48" t="s">
        <v>10469</v>
      </c>
      <c r="G940" s="559">
        <v>1</v>
      </c>
      <c r="H940" s="48" t="s">
        <v>6684</v>
      </c>
      <c r="I940" s="75"/>
      <c r="J940" s="75"/>
      <c r="K940" s="1041"/>
      <c r="L940" s="1034"/>
      <c r="M940" s="1034"/>
    </row>
    <row r="941" spans="1:13" s="18" customFormat="1" ht="18" customHeight="1" x14ac:dyDescent="0.25">
      <c r="A941" s="1041"/>
      <c r="B941" s="1069"/>
      <c r="C941" s="1207"/>
      <c r="D941" s="1080"/>
      <c r="E941" s="1080"/>
      <c r="F941" s="48" t="s">
        <v>10470</v>
      </c>
      <c r="G941" s="559">
        <v>1</v>
      </c>
      <c r="H941" s="48" t="s">
        <v>6684</v>
      </c>
      <c r="I941" s="75"/>
      <c r="J941" s="75"/>
      <c r="K941" s="1041"/>
      <c r="L941" s="1034"/>
      <c r="M941" s="1034"/>
    </row>
    <row r="942" spans="1:13" s="18" customFormat="1" ht="18" customHeight="1" x14ac:dyDescent="0.25">
      <c r="A942" s="1041"/>
      <c r="B942" s="1069"/>
      <c r="C942" s="1207"/>
      <c r="D942" s="1080"/>
      <c r="E942" s="1080"/>
      <c r="F942" s="48" t="s">
        <v>10471</v>
      </c>
      <c r="G942" s="559">
        <v>1</v>
      </c>
      <c r="H942" s="48" t="s">
        <v>6684</v>
      </c>
      <c r="I942" s="75"/>
      <c r="J942" s="75"/>
      <c r="K942" s="1041"/>
      <c r="L942" s="1034"/>
      <c r="M942" s="1034"/>
    </row>
    <row r="943" spans="1:13" s="18" customFormat="1" ht="18" customHeight="1" x14ac:dyDescent="0.25">
      <c r="A943" s="1041"/>
      <c r="B943" s="1069"/>
      <c r="C943" s="1207"/>
      <c r="D943" s="1080"/>
      <c r="E943" s="1080"/>
      <c r="F943" s="48" t="s">
        <v>10472</v>
      </c>
      <c r="G943" s="559">
        <v>1</v>
      </c>
      <c r="H943" s="48" t="s">
        <v>6684</v>
      </c>
      <c r="I943" s="75"/>
      <c r="J943" s="75"/>
      <c r="K943" s="1041"/>
      <c r="L943" s="1034"/>
      <c r="M943" s="1034"/>
    </row>
    <row r="944" spans="1:13" s="18" customFormat="1" ht="22.5" customHeight="1" x14ac:dyDescent="0.25">
      <c r="A944" s="981" t="s">
        <v>10368</v>
      </c>
      <c r="B944" s="1208" t="s">
        <v>10473</v>
      </c>
      <c r="C944" s="1053" t="s">
        <v>7923</v>
      </c>
      <c r="D944" s="1211" t="s">
        <v>10474</v>
      </c>
      <c r="E944" s="1211" t="s">
        <v>7923</v>
      </c>
      <c r="F944" s="560" t="s">
        <v>10475</v>
      </c>
      <c r="G944" s="561" t="s">
        <v>10476</v>
      </c>
      <c r="H944" s="1211">
        <v>1</v>
      </c>
      <c r="I944" s="561"/>
      <c r="J944" s="561"/>
      <c r="K944" s="981"/>
      <c r="L944" s="941"/>
      <c r="M944" s="941"/>
    </row>
    <row r="945" spans="1:13" s="18" customFormat="1" ht="22.5" customHeight="1" x14ac:dyDescent="0.25">
      <c r="A945" s="1146"/>
      <c r="B945" s="1209"/>
      <c r="C945" s="1054"/>
      <c r="D945" s="1212"/>
      <c r="E945" s="1212"/>
      <c r="F945" s="560" t="s">
        <v>10477</v>
      </c>
      <c r="G945" s="561" t="s">
        <v>10476</v>
      </c>
      <c r="H945" s="1212"/>
      <c r="I945" s="561"/>
      <c r="J945" s="561"/>
      <c r="K945" s="1146"/>
      <c r="L945" s="944"/>
      <c r="M945" s="944"/>
    </row>
    <row r="946" spans="1:13" s="18" customFormat="1" ht="22.5" customHeight="1" x14ac:dyDescent="0.25">
      <c r="A946" s="1146"/>
      <c r="B946" s="1209"/>
      <c r="C946" s="1054"/>
      <c r="D946" s="1212"/>
      <c r="E946" s="1212"/>
      <c r="F946" s="560" t="s">
        <v>10478</v>
      </c>
      <c r="G946" s="561" t="s">
        <v>10476</v>
      </c>
      <c r="H946" s="1212"/>
      <c r="I946" s="561"/>
      <c r="J946" s="561"/>
      <c r="K946" s="1146"/>
      <c r="L946" s="944"/>
      <c r="M946" s="944"/>
    </row>
    <row r="947" spans="1:13" s="18" customFormat="1" ht="22.5" customHeight="1" x14ac:dyDescent="0.25">
      <c r="A947" s="1146"/>
      <c r="B947" s="1209"/>
      <c r="C947" s="1054"/>
      <c r="D947" s="1212"/>
      <c r="E947" s="1212"/>
      <c r="F947" s="560" t="s">
        <v>10479</v>
      </c>
      <c r="G947" s="561" t="s">
        <v>10476</v>
      </c>
      <c r="H947" s="1212"/>
      <c r="I947" s="561"/>
      <c r="J947" s="561"/>
      <c r="K947" s="1146"/>
      <c r="L947" s="944"/>
      <c r="M947" s="944"/>
    </row>
    <row r="948" spans="1:13" s="18" customFormat="1" ht="22.5" customHeight="1" x14ac:dyDescent="0.25">
      <c r="A948" s="1146"/>
      <c r="B948" s="1209"/>
      <c r="C948" s="1054"/>
      <c r="D948" s="1212"/>
      <c r="E948" s="1212"/>
      <c r="F948" s="560" t="s">
        <v>10480</v>
      </c>
      <c r="G948" s="561">
        <v>2</v>
      </c>
      <c r="H948" s="1212"/>
      <c r="I948" s="561"/>
      <c r="J948" s="561"/>
      <c r="K948" s="1146"/>
      <c r="L948" s="944"/>
      <c r="M948" s="944"/>
    </row>
    <row r="949" spans="1:13" s="18" customFormat="1" ht="22.5" customHeight="1" x14ac:dyDescent="0.25">
      <c r="A949" s="1146"/>
      <c r="B949" s="1209"/>
      <c r="C949" s="1054"/>
      <c r="D949" s="1212"/>
      <c r="E949" s="1212"/>
      <c r="F949" s="560" t="s">
        <v>10481</v>
      </c>
      <c r="G949" s="561">
        <v>56</v>
      </c>
      <c r="H949" s="1212"/>
      <c r="I949" s="561"/>
      <c r="J949" s="561"/>
      <c r="K949" s="1146"/>
      <c r="L949" s="944"/>
      <c r="M949" s="944"/>
    </row>
    <row r="950" spans="1:13" s="18" customFormat="1" ht="22.5" customHeight="1" x14ac:dyDescent="0.25">
      <c r="A950" s="1146"/>
      <c r="B950" s="1209"/>
      <c r="C950" s="1054"/>
      <c r="D950" s="1212"/>
      <c r="E950" s="1212"/>
      <c r="F950" s="560" t="s">
        <v>10482</v>
      </c>
      <c r="G950" s="561">
        <v>56</v>
      </c>
      <c r="H950" s="1212"/>
      <c r="I950" s="561"/>
      <c r="J950" s="561"/>
      <c r="K950" s="1146"/>
      <c r="L950" s="944"/>
      <c r="M950" s="944"/>
    </row>
    <row r="951" spans="1:13" s="18" customFormat="1" ht="22.5" customHeight="1" x14ac:dyDescent="0.25">
      <c r="A951" s="1146"/>
      <c r="B951" s="1209"/>
      <c r="C951" s="1054"/>
      <c r="D951" s="1212"/>
      <c r="E951" s="1212"/>
      <c r="F951" s="560" t="s">
        <v>10483</v>
      </c>
      <c r="G951" s="561">
        <v>56</v>
      </c>
      <c r="H951" s="1212"/>
      <c r="I951" s="561"/>
      <c r="J951" s="561"/>
      <c r="K951" s="1146"/>
      <c r="L951" s="944"/>
      <c r="M951" s="944"/>
    </row>
    <row r="952" spans="1:13" s="18" customFormat="1" ht="22.5" customHeight="1" x14ac:dyDescent="0.25">
      <c r="A952" s="1146"/>
      <c r="B952" s="1209"/>
      <c r="C952" s="1054"/>
      <c r="D952" s="1212"/>
      <c r="E952" s="1212"/>
      <c r="F952" s="560" t="s">
        <v>10484</v>
      </c>
      <c r="G952" s="561">
        <v>76</v>
      </c>
      <c r="H952" s="1212"/>
      <c r="I952" s="561"/>
      <c r="J952" s="561"/>
      <c r="K952" s="1146"/>
      <c r="L952" s="944"/>
      <c r="M952" s="944"/>
    </row>
    <row r="953" spans="1:13" s="18" customFormat="1" ht="22.5" customHeight="1" x14ac:dyDescent="0.25">
      <c r="A953" s="1146"/>
      <c r="B953" s="1209"/>
      <c r="C953" s="1054"/>
      <c r="D953" s="1212"/>
      <c r="E953" s="1212"/>
      <c r="F953" s="560" t="s">
        <v>10485</v>
      </c>
      <c r="G953" s="561">
        <v>2</v>
      </c>
      <c r="H953" s="1212"/>
      <c r="I953" s="561"/>
      <c r="J953" s="561"/>
      <c r="K953" s="1146"/>
      <c r="L953" s="944"/>
      <c r="M953" s="944"/>
    </row>
    <row r="954" spans="1:13" s="18" customFormat="1" ht="22.5" customHeight="1" x14ac:dyDescent="0.25">
      <c r="A954" s="1146"/>
      <c r="B954" s="1209"/>
      <c r="C954" s="1054"/>
      <c r="D954" s="1212"/>
      <c r="E954" s="1212"/>
      <c r="F954" s="560" t="s">
        <v>10486</v>
      </c>
      <c r="G954" s="561" t="s">
        <v>10476</v>
      </c>
      <c r="H954" s="1212"/>
      <c r="I954" s="561"/>
      <c r="J954" s="561"/>
      <c r="K954" s="1146"/>
      <c r="L954" s="944"/>
      <c r="M954" s="944"/>
    </row>
    <row r="955" spans="1:13" s="18" customFormat="1" ht="22.5" customHeight="1" x14ac:dyDescent="0.25">
      <c r="A955" s="1146"/>
      <c r="B955" s="1209"/>
      <c r="C955" s="1054"/>
      <c r="D955" s="1212"/>
      <c r="E955" s="1212"/>
      <c r="F955" s="560" t="s">
        <v>10487</v>
      </c>
      <c r="G955" s="561">
        <v>150</v>
      </c>
      <c r="H955" s="1212"/>
      <c r="I955" s="561"/>
      <c r="J955" s="561"/>
      <c r="K955" s="1146"/>
      <c r="L955" s="944"/>
      <c r="M955" s="944"/>
    </row>
    <row r="956" spans="1:13" s="18" customFormat="1" ht="22.5" customHeight="1" x14ac:dyDescent="0.25">
      <c r="A956" s="1146"/>
      <c r="B956" s="1209"/>
      <c r="C956" s="1054"/>
      <c r="D956" s="1212"/>
      <c r="E956" s="1212"/>
      <c r="F956" s="560" t="s">
        <v>10488</v>
      </c>
      <c r="G956" s="561">
        <v>675</v>
      </c>
      <c r="H956" s="1212"/>
      <c r="I956" s="561"/>
      <c r="J956" s="561"/>
      <c r="K956" s="1146"/>
      <c r="L956" s="944"/>
      <c r="M956" s="944"/>
    </row>
    <row r="957" spans="1:13" s="18" customFormat="1" ht="22.5" customHeight="1" x14ac:dyDescent="0.25">
      <c r="A957" s="1146"/>
      <c r="B957" s="1209"/>
      <c r="C957" s="1054"/>
      <c r="D957" s="1212"/>
      <c r="E957" s="1212"/>
      <c r="F957" s="560" t="s">
        <v>10489</v>
      </c>
      <c r="G957" s="561">
        <v>1550</v>
      </c>
      <c r="H957" s="1212"/>
      <c r="I957" s="561"/>
      <c r="J957" s="561"/>
      <c r="K957" s="1146"/>
      <c r="L957" s="944"/>
      <c r="M957" s="944"/>
    </row>
    <row r="958" spans="1:13" s="18" customFormat="1" ht="22.5" customHeight="1" x14ac:dyDescent="0.25">
      <c r="A958" s="1146"/>
      <c r="B958" s="1209"/>
      <c r="C958" s="1054"/>
      <c r="D958" s="1212"/>
      <c r="E958" s="1212"/>
      <c r="F958" s="560" t="s">
        <v>10490</v>
      </c>
      <c r="G958" s="561">
        <v>2150</v>
      </c>
      <c r="H958" s="1212"/>
      <c r="I958" s="561"/>
      <c r="J958" s="561"/>
      <c r="K958" s="1146"/>
      <c r="L958" s="944"/>
      <c r="M958" s="944"/>
    </row>
    <row r="959" spans="1:13" s="18" customFormat="1" ht="22.5" customHeight="1" x14ac:dyDescent="0.25">
      <c r="A959" s="1146"/>
      <c r="B959" s="1209"/>
      <c r="C959" s="1054"/>
      <c r="D959" s="1212"/>
      <c r="E959" s="1212"/>
      <c r="F959" s="560" t="s">
        <v>10491</v>
      </c>
      <c r="G959" s="561">
        <v>1050</v>
      </c>
      <c r="H959" s="1212"/>
      <c r="I959" s="561"/>
      <c r="J959" s="561"/>
      <c r="K959" s="1146"/>
      <c r="L959" s="944"/>
      <c r="M959" s="944"/>
    </row>
    <row r="960" spans="1:13" s="18" customFormat="1" ht="22.5" customHeight="1" x14ac:dyDescent="0.25">
      <c r="A960" s="1146"/>
      <c r="B960" s="1209"/>
      <c r="C960" s="1054"/>
      <c r="D960" s="1212"/>
      <c r="E960" s="1212"/>
      <c r="F960" s="560" t="s">
        <v>10492</v>
      </c>
      <c r="G960" s="561">
        <v>315</v>
      </c>
      <c r="H960" s="1212"/>
      <c r="I960" s="561"/>
      <c r="J960" s="561"/>
      <c r="K960" s="1146"/>
      <c r="L960" s="944"/>
      <c r="M960" s="944"/>
    </row>
    <row r="961" spans="1:13" s="18" customFormat="1" ht="22.5" customHeight="1" x14ac:dyDescent="0.25">
      <c r="A961" s="1146"/>
      <c r="B961" s="1209"/>
      <c r="C961" s="1054"/>
      <c r="D961" s="1212"/>
      <c r="E961" s="1212"/>
      <c r="F961" s="560" t="s">
        <v>10493</v>
      </c>
      <c r="G961" s="561">
        <v>315</v>
      </c>
      <c r="H961" s="1212"/>
      <c r="I961" s="561"/>
      <c r="J961" s="561"/>
      <c r="K961" s="1146"/>
      <c r="L961" s="944"/>
      <c r="M961" s="944"/>
    </row>
    <row r="962" spans="1:13" s="18" customFormat="1" ht="22.5" customHeight="1" x14ac:dyDescent="0.25">
      <c r="A962" s="1146"/>
      <c r="B962" s="1209"/>
      <c r="C962" s="1054"/>
      <c r="D962" s="1212"/>
      <c r="E962" s="1212"/>
      <c r="F962" s="560" t="s">
        <v>10494</v>
      </c>
      <c r="G962" s="561">
        <v>150</v>
      </c>
      <c r="H962" s="1212"/>
      <c r="I962" s="561"/>
      <c r="J962" s="561"/>
      <c r="K962" s="1146"/>
      <c r="L962" s="944"/>
      <c r="M962" s="944"/>
    </row>
    <row r="963" spans="1:13" s="18" customFormat="1" ht="22.5" customHeight="1" x14ac:dyDescent="0.25">
      <c r="A963" s="1146"/>
      <c r="B963" s="1209"/>
      <c r="C963" s="1054"/>
      <c r="D963" s="1212"/>
      <c r="E963" s="1212"/>
      <c r="F963" s="560" t="s">
        <v>10495</v>
      </c>
      <c r="G963" s="561">
        <v>100</v>
      </c>
      <c r="H963" s="1212"/>
      <c r="I963" s="561"/>
      <c r="J963" s="561"/>
      <c r="K963" s="1146"/>
      <c r="L963" s="944"/>
      <c r="M963" s="944"/>
    </row>
    <row r="964" spans="1:13" s="18" customFormat="1" ht="22.5" customHeight="1" x14ac:dyDescent="0.25">
      <c r="A964" s="1146"/>
      <c r="B964" s="1209"/>
      <c r="C964" s="1054"/>
      <c r="D964" s="1212"/>
      <c r="E964" s="1212"/>
      <c r="F964" s="560" t="s">
        <v>10496</v>
      </c>
      <c r="G964" s="561">
        <v>250</v>
      </c>
      <c r="H964" s="1212"/>
      <c r="I964" s="561"/>
      <c r="J964" s="561"/>
      <c r="K964" s="1146"/>
      <c r="L964" s="944"/>
      <c r="M964" s="944"/>
    </row>
    <row r="965" spans="1:13" s="18" customFormat="1" ht="22.5" customHeight="1" x14ac:dyDescent="0.25">
      <c r="A965" s="1146"/>
      <c r="B965" s="1209"/>
      <c r="C965" s="1054"/>
      <c r="D965" s="1212"/>
      <c r="E965" s="1212"/>
      <c r="F965" s="560" t="s">
        <v>10497</v>
      </c>
      <c r="G965" s="561">
        <v>520</v>
      </c>
      <c r="H965" s="1212"/>
      <c r="I965" s="561"/>
      <c r="J965" s="561"/>
      <c r="K965" s="1146"/>
      <c r="L965" s="944"/>
      <c r="M965" s="944"/>
    </row>
    <row r="966" spans="1:13" s="18" customFormat="1" ht="22.5" customHeight="1" x14ac:dyDescent="0.25">
      <c r="A966" s="1146"/>
      <c r="B966" s="1209"/>
      <c r="C966" s="1054"/>
      <c r="D966" s="1212"/>
      <c r="E966" s="1212"/>
      <c r="F966" s="560" t="s">
        <v>10498</v>
      </c>
      <c r="G966" s="561">
        <v>720</v>
      </c>
      <c r="H966" s="1212"/>
      <c r="I966" s="561"/>
      <c r="J966" s="561"/>
      <c r="K966" s="1146"/>
      <c r="L966" s="944"/>
      <c r="M966" s="944"/>
    </row>
    <row r="967" spans="1:13" s="18" customFormat="1" ht="22.5" customHeight="1" x14ac:dyDescent="0.25">
      <c r="A967" s="1146"/>
      <c r="B967" s="1209"/>
      <c r="C967" s="1054"/>
      <c r="D967" s="1212"/>
      <c r="E967" s="1212"/>
      <c r="F967" s="560" t="s">
        <v>10499</v>
      </c>
      <c r="G967" s="561">
        <v>1</v>
      </c>
      <c r="H967" s="1212"/>
      <c r="I967" s="561"/>
      <c r="J967" s="561"/>
      <c r="K967" s="1146"/>
      <c r="L967" s="944"/>
      <c r="M967" s="944"/>
    </row>
    <row r="968" spans="1:13" s="18" customFormat="1" ht="18" customHeight="1" x14ac:dyDescent="0.25">
      <c r="A968" s="1146"/>
      <c r="B968" s="1209"/>
      <c r="C968" s="1054"/>
      <c r="D968" s="1212"/>
      <c r="E968" s="1212"/>
      <c r="F968" s="560" t="s">
        <v>10500</v>
      </c>
      <c r="G968" s="561">
        <v>22</v>
      </c>
      <c r="H968" s="1212"/>
      <c r="I968" s="561"/>
      <c r="J968" s="561"/>
      <c r="K968" s="1146"/>
      <c r="L968" s="944"/>
      <c r="M968" s="944"/>
    </row>
    <row r="969" spans="1:13" s="18" customFormat="1" ht="18" customHeight="1" x14ac:dyDescent="0.25">
      <c r="A969" s="1146"/>
      <c r="B969" s="1209"/>
      <c r="C969" s="1054"/>
      <c r="D969" s="1212"/>
      <c r="E969" s="1212"/>
      <c r="F969" s="560" t="s">
        <v>906</v>
      </c>
      <c r="G969" s="561" t="s">
        <v>10476</v>
      </c>
      <c r="H969" s="1212"/>
      <c r="I969" s="561"/>
      <c r="J969" s="561"/>
      <c r="K969" s="1146"/>
      <c r="L969" s="944"/>
      <c r="M969" s="944"/>
    </row>
    <row r="970" spans="1:13" s="18" customFormat="1" ht="18" customHeight="1" x14ac:dyDescent="0.25">
      <c r="A970" s="1146"/>
      <c r="B970" s="1209"/>
      <c r="C970" s="1054"/>
      <c r="D970" s="1212"/>
      <c r="E970" s="1212"/>
      <c r="F970" s="560" t="s">
        <v>10501</v>
      </c>
      <c r="G970" s="561">
        <v>70</v>
      </c>
      <c r="H970" s="1212"/>
      <c r="I970" s="561"/>
      <c r="J970" s="561"/>
      <c r="K970" s="1146"/>
      <c r="L970" s="944"/>
      <c r="M970" s="944"/>
    </row>
    <row r="971" spans="1:13" s="18" customFormat="1" ht="18" customHeight="1" x14ac:dyDescent="0.25">
      <c r="A971" s="1146"/>
      <c r="B971" s="1209"/>
      <c r="C971" s="1054"/>
      <c r="D971" s="1212"/>
      <c r="E971" s="1212"/>
      <c r="F971" s="560" t="s">
        <v>10502</v>
      </c>
      <c r="G971" s="561">
        <v>120</v>
      </c>
      <c r="H971" s="1212"/>
      <c r="I971" s="561"/>
      <c r="J971" s="561"/>
      <c r="K971" s="1146"/>
      <c r="L971" s="944"/>
      <c r="M971" s="944"/>
    </row>
    <row r="972" spans="1:13" s="18" customFormat="1" ht="18" customHeight="1" x14ac:dyDescent="0.25">
      <c r="A972" s="1146"/>
      <c r="B972" s="1209"/>
      <c r="C972" s="1054"/>
      <c r="D972" s="1212"/>
      <c r="E972" s="1212"/>
      <c r="F972" s="560" t="s">
        <v>10503</v>
      </c>
      <c r="G972" s="561">
        <v>310</v>
      </c>
      <c r="H972" s="1212"/>
      <c r="I972" s="561"/>
      <c r="J972" s="561"/>
      <c r="K972" s="1146"/>
      <c r="L972" s="944"/>
      <c r="M972" s="944"/>
    </row>
    <row r="973" spans="1:13" s="18" customFormat="1" ht="18" customHeight="1" x14ac:dyDescent="0.25">
      <c r="A973" s="1146"/>
      <c r="B973" s="1209"/>
      <c r="C973" s="1054"/>
      <c r="D973" s="1212"/>
      <c r="E973" s="1212"/>
      <c r="F973" s="560" t="s">
        <v>10504</v>
      </c>
      <c r="G973" s="561">
        <v>970</v>
      </c>
      <c r="H973" s="1212"/>
      <c r="I973" s="561"/>
      <c r="J973" s="561"/>
      <c r="K973" s="1146"/>
      <c r="L973" s="944"/>
      <c r="M973" s="944"/>
    </row>
    <row r="974" spans="1:13" s="18" customFormat="1" ht="18" customHeight="1" x14ac:dyDescent="0.25">
      <c r="A974" s="1146"/>
      <c r="B974" s="1209"/>
      <c r="C974" s="1054"/>
      <c r="D974" s="1212"/>
      <c r="E974" s="1212"/>
      <c r="F974" s="560" t="s">
        <v>10495</v>
      </c>
      <c r="G974" s="561">
        <v>30</v>
      </c>
      <c r="H974" s="1212"/>
      <c r="I974" s="561"/>
      <c r="J974" s="561"/>
      <c r="K974" s="1146"/>
      <c r="L974" s="944"/>
      <c r="M974" s="944"/>
    </row>
    <row r="975" spans="1:13" s="18" customFormat="1" ht="18" customHeight="1" x14ac:dyDescent="0.25">
      <c r="A975" s="1146"/>
      <c r="B975" s="1209"/>
      <c r="C975" s="1054"/>
      <c r="D975" s="1212"/>
      <c r="E975" s="1212"/>
      <c r="F975" s="560" t="s">
        <v>10496</v>
      </c>
      <c r="G975" s="561">
        <v>100</v>
      </c>
      <c r="H975" s="1212"/>
      <c r="I975" s="561"/>
      <c r="J975" s="561"/>
      <c r="K975" s="1146"/>
      <c r="L975" s="944"/>
      <c r="M975" s="944"/>
    </row>
    <row r="976" spans="1:13" s="18" customFormat="1" ht="18" customHeight="1" x14ac:dyDescent="0.25">
      <c r="A976" s="1146"/>
      <c r="B976" s="1209"/>
      <c r="C976" s="1054"/>
      <c r="D976" s="1212"/>
      <c r="E976" s="1212"/>
      <c r="F976" s="560" t="s">
        <v>10497</v>
      </c>
      <c r="G976" s="561">
        <v>145</v>
      </c>
      <c r="H976" s="1212"/>
      <c r="I976" s="561"/>
      <c r="J976" s="561"/>
      <c r="K976" s="1146"/>
      <c r="L976" s="944"/>
      <c r="M976" s="944"/>
    </row>
    <row r="977" spans="1:13" s="18" customFormat="1" ht="18" customHeight="1" x14ac:dyDescent="0.25">
      <c r="A977" s="1146"/>
      <c r="B977" s="1209"/>
      <c r="C977" s="1054"/>
      <c r="D977" s="1212"/>
      <c r="E977" s="1212"/>
      <c r="F977" s="560" t="s">
        <v>10498</v>
      </c>
      <c r="G977" s="561">
        <v>485</v>
      </c>
      <c r="H977" s="1212"/>
      <c r="I977" s="561"/>
      <c r="J977" s="561"/>
      <c r="K977" s="1146"/>
      <c r="L977" s="944"/>
      <c r="M977" s="944"/>
    </row>
    <row r="978" spans="1:13" s="18" customFormat="1" ht="18" customHeight="1" x14ac:dyDescent="0.25">
      <c r="A978" s="1147"/>
      <c r="B978" s="1210"/>
      <c r="C978" s="1055"/>
      <c r="D978" s="1213"/>
      <c r="E978" s="1213"/>
      <c r="F978" s="560" t="s">
        <v>10499</v>
      </c>
      <c r="G978" s="561">
        <v>1</v>
      </c>
      <c r="H978" s="1213"/>
      <c r="I978" s="561"/>
      <c r="J978" s="561"/>
      <c r="K978" s="1147"/>
      <c r="L978" s="942"/>
      <c r="M978" s="942"/>
    </row>
    <row r="979" spans="1:13" s="18" customFormat="1" ht="22.5" customHeight="1" x14ac:dyDescent="0.25">
      <c r="A979" s="949" t="s">
        <v>10505</v>
      </c>
      <c r="B979" s="1116" t="s">
        <v>10506</v>
      </c>
      <c r="C979" s="1053" t="s">
        <v>7923</v>
      </c>
      <c r="D979" s="1076" t="s">
        <v>10507</v>
      </c>
      <c r="E979" s="1076" t="s">
        <v>9438</v>
      </c>
      <c r="F979" s="562" t="s">
        <v>10508</v>
      </c>
      <c r="G979" s="498">
        <v>1</v>
      </c>
      <c r="H979" s="1076" t="s">
        <v>6682</v>
      </c>
      <c r="I979" s="563"/>
      <c r="J979" s="498"/>
      <c r="K979" s="949"/>
      <c r="L979" s="941"/>
      <c r="M979" s="941"/>
    </row>
    <row r="980" spans="1:13" s="18" customFormat="1" ht="11.25" x14ac:dyDescent="0.25">
      <c r="A980" s="960"/>
      <c r="B980" s="1117"/>
      <c r="C980" s="1054"/>
      <c r="D980" s="1072"/>
      <c r="E980" s="1072"/>
      <c r="F980" s="562" t="s">
        <v>10509</v>
      </c>
      <c r="G980" s="498">
        <v>1</v>
      </c>
      <c r="H980" s="1072"/>
      <c r="I980" s="563"/>
      <c r="J980" s="498"/>
      <c r="K980" s="960"/>
      <c r="L980" s="944"/>
      <c r="M980" s="944"/>
    </row>
    <row r="981" spans="1:13" s="18" customFormat="1" ht="11.25" x14ac:dyDescent="0.25">
      <c r="A981" s="960"/>
      <c r="B981" s="1117"/>
      <c r="C981" s="1054"/>
      <c r="D981" s="1072"/>
      <c r="E981" s="1072"/>
      <c r="F981" s="562" t="s">
        <v>10510</v>
      </c>
      <c r="G981" s="498">
        <v>1</v>
      </c>
      <c r="H981" s="1072"/>
      <c r="I981" s="563"/>
      <c r="J981" s="498"/>
      <c r="K981" s="960"/>
      <c r="L981" s="944"/>
      <c r="M981" s="944"/>
    </row>
    <row r="982" spans="1:13" s="18" customFormat="1" ht="11.25" x14ac:dyDescent="0.25">
      <c r="A982" s="960"/>
      <c r="B982" s="1117"/>
      <c r="C982" s="1054"/>
      <c r="D982" s="1072"/>
      <c r="E982" s="1072"/>
      <c r="F982" s="562" t="s">
        <v>10511</v>
      </c>
      <c r="G982" s="498">
        <v>1</v>
      </c>
      <c r="H982" s="1072"/>
      <c r="I982" s="563"/>
      <c r="J982" s="498"/>
      <c r="K982" s="960"/>
      <c r="L982" s="944"/>
      <c r="M982" s="944"/>
    </row>
    <row r="983" spans="1:13" s="18" customFormat="1" ht="11.25" x14ac:dyDescent="0.25">
      <c r="A983" s="960"/>
      <c r="B983" s="1117"/>
      <c r="C983" s="1054"/>
      <c r="D983" s="1072"/>
      <c r="E983" s="1072"/>
      <c r="F983" s="562" t="s">
        <v>10512</v>
      </c>
      <c r="G983" s="498">
        <v>1</v>
      </c>
      <c r="H983" s="1072"/>
      <c r="I983" s="563"/>
      <c r="J983" s="498"/>
      <c r="K983" s="960"/>
      <c r="L983" s="944"/>
      <c r="M983" s="944"/>
    </row>
    <row r="984" spans="1:13" s="18" customFormat="1" ht="11.25" x14ac:dyDescent="0.25">
      <c r="A984" s="960"/>
      <c r="B984" s="1117"/>
      <c r="C984" s="1054"/>
      <c r="D984" s="1072"/>
      <c r="E984" s="1072"/>
      <c r="F984" s="562" t="s">
        <v>10513</v>
      </c>
      <c r="G984" s="498">
        <v>1</v>
      </c>
      <c r="H984" s="1072"/>
      <c r="I984" s="563"/>
      <c r="J984" s="498"/>
      <c r="K984" s="960"/>
      <c r="L984" s="944"/>
      <c r="M984" s="944"/>
    </row>
    <row r="985" spans="1:13" s="18" customFormat="1" ht="11.25" x14ac:dyDescent="0.25">
      <c r="A985" s="960"/>
      <c r="B985" s="1117"/>
      <c r="C985" s="1054"/>
      <c r="D985" s="1072"/>
      <c r="E985" s="1072"/>
      <c r="F985" s="562" t="s">
        <v>10514</v>
      </c>
      <c r="G985" s="498">
        <v>1</v>
      </c>
      <c r="H985" s="1072"/>
      <c r="I985" s="563"/>
      <c r="J985" s="498"/>
      <c r="K985" s="960"/>
      <c r="L985" s="944"/>
      <c r="M985" s="944"/>
    </row>
    <row r="986" spans="1:13" s="18" customFormat="1" ht="11.25" x14ac:dyDescent="0.25">
      <c r="A986" s="960"/>
      <c r="B986" s="1117"/>
      <c r="C986" s="1054"/>
      <c r="D986" s="1072"/>
      <c r="E986" s="1072"/>
      <c r="F986" s="562" t="s">
        <v>10515</v>
      </c>
      <c r="G986" s="498">
        <v>1</v>
      </c>
      <c r="H986" s="1072"/>
      <c r="I986" s="563"/>
      <c r="J986" s="498"/>
      <c r="K986" s="960"/>
      <c r="L986" s="944"/>
      <c r="M986" s="944"/>
    </row>
    <row r="987" spans="1:13" s="18" customFormat="1" ht="11.25" x14ac:dyDescent="0.25">
      <c r="A987" s="960"/>
      <c r="B987" s="1117"/>
      <c r="C987" s="1054"/>
      <c r="D987" s="1072"/>
      <c r="E987" s="1072"/>
      <c r="F987" s="562" t="s">
        <v>10516</v>
      </c>
      <c r="G987" s="498">
        <v>1</v>
      </c>
      <c r="H987" s="1072"/>
      <c r="I987" s="563"/>
      <c r="J987" s="498"/>
      <c r="K987" s="960"/>
      <c r="L987" s="944"/>
      <c r="M987" s="944"/>
    </row>
    <row r="988" spans="1:13" s="18" customFormat="1" ht="11.25" x14ac:dyDescent="0.25">
      <c r="A988" s="960"/>
      <c r="B988" s="1117"/>
      <c r="C988" s="1054"/>
      <c r="D988" s="1072"/>
      <c r="E988" s="1072"/>
      <c r="F988" s="562" t="s">
        <v>10517</v>
      </c>
      <c r="G988" s="498">
        <v>1</v>
      </c>
      <c r="H988" s="1072"/>
      <c r="I988" s="563"/>
      <c r="J988" s="498"/>
      <c r="K988" s="960"/>
      <c r="L988" s="944"/>
      <c r="M988" s="944"/>
    </row>
    <row r="989" spans="1:13" s="18" customFormat="1" ht="11.25" x14ac:dyDescent="0.25">
      <c r="A989" s="960"/>
      <c r="B989" s="1117"/>
      <c r="C989" s="1054"/>
      <c r="D989" s="1072"/>
      <c r="E989" s="1072"/>
      <c r="F989" s="562" t="s">
        <v>10518</v>
      </c>
      <c r="G989" s="498">
        <v>1</v>
      </c>
      <c r="H989" s="1072"/>
      <c r="I989" s="563"/>
      <c r="J989" s="498"/>
      <c r="K989" s="960"/>
      <c r="L989" s="944"/>
      <c r="M989" s="944"/>
    </row>
    <row r="990" spans="1:13" s="18" customFormat="1" ht="11.25" x14ac:dyDescent="0.25">
      <c r="A990" s="960"/>
      <c r="B990" s="1117"/>
      <c r="C990" s="1054"/>
      <c r="D990" s="1072"/>
      <c r="E990" s="1072"/>
      <c r="F990" s="562" t="s">
        <v>10519</v>
      </c>
      <c r="G990" s="498">
        <v>1</v>
      </c>
      <c r="H990" s="1072"/>
      <c r="I990" s="563"/>
      <c r="J990" s="498"/>
      <c r="K990" s="960"/>
      <c r="L990" s="944"/>
      <c r="M990" s="944"/>
    </row>
    <row r="991" spans="1:13" s="18" customFormat="1" ht="11.25" x14ac:dyDescent="0.25">
      <c r="A991" s="960"/>
      <c r="B991" s="1117"/>
      <c r="C991" s="1054"/>
      <c r="D991" s="1072"/>
      <c r="E991" s="1072"/>
      <c r="F991" s="562" t="s">
        <v>10520</v>
      </c>
      <c r="G991" s="498">
        <v>1</v>
      </c>
      <c r="H991" s="1072"/>
      <c r="I991" s="563"/>
      <c r="J991" s="498"/>
      <c r="K991" s="960"/>
      <c r="L991" s="944"/>
      <c r="M991" s="944"/>
    </row>
    <row r="992" spans="1:13" s="18" customFormat="1" ht="11.25" x14ac:dyDescent="0.25">
      <c r="A992" s="960"/>
      <c r="B992" s="1117"/>
      <c r="C992" s="1054"/>
      <c r="D992" s="1072"/>
      <c r="E992" s="1072"/>
      <c r="F992" s="562" t="s">
        <v>10521</v>
      </c>
      <c r="G992" s="498">
        <v>100</v>
      </c>
      <c r="H992" s="1072"/>
      <c r="I992" s="563"/>
      <c r="J992" s="498"/>
      <c r="K992" s="960"/>
      <c r="L992" s="944"/>
      <c r="M992" s="944"/>
    </row>
    <row r="993" spans="1:13" s="18" customFormat="1" ht="22.5" x14ac:dyDescent="0.25">
      <c r="A993" s="960"/>
      <c r="B993" s="1117"/>
      <c r="C993" s="1054"/>
      <c r="D993" s="1072"/>
      <c r="E993" s="1072"/>
      <c r="F993" s="562" t="s">
        <v>10522</v>
      </c>
      <c r="G993" s="498">
        <v>100</v>
      </c>
      <c r="H993" s="1072"/>
      <c r="I993" s="563"/>
      <c r="J993" s="498"/>
      <c r="K993" s="960"/>
      <c r="L993" s="944"/>
      <c r="M993" s="944"/>
    </row>
    <row r="994" spans="1:13" s="18" customFormat="1" ht="11.25" x14ac:dyDescent="0.25">
      <c r="A994" s="960"/>
      <c r="B994" s="1117"/>
      <c r="C994" s="1054"/>
      <c r="D994" s="1072"/>
      <c r="E994" s="1072"/>
      <c r="F994" s="562" t="s">
        <v>10523</v>
      </c>
      <c r="G994" s="498">
        <v>1</v>
      </c>
      <c r="H994" s="1072"/>
      <c r="I994" s="563"/>
      <c r="J994" s="498"/>
      <c r="K994" s="960"/>
      <c r="L994" s="944"/>
      <c r="M994" s="944"/>
    </row>
    <row r="995" spans="1:13" s="18" customFormat="1" ht="11.25" x14ac:dyDescent="0.25">
      <c r="A995" s="960"/>
      <c r="B995" s="1117"/>
      <c r="C995" s="1054"/>
      <c r="D995" s="1072"/>
      <c r="E995" s="1072"/>
      <c r="F995" s="562" t="s">
        <v>10524</v>
      </c>
      <c r="G995" s="498">
        <v>1</v>
      </c>
      <c r="H995" s="1072"/>
      <c r="I995" s="563"/>
      <c r="J995" s="498"/>
      <c r="K995" s="960"/>
      <c r="L995" s="944"/>
      <c r="M995" s="944"/>
    </row>
    <row r="996" spans="1:13" s="18" customFormat="1" ht="11.25" x14ac:dyDescent="0.25">
      <c r="A996" s="960"/>
      <c r="B996" s="1117"/>
      <c r="C996" s="1054"/>
      <c r="D996" s="1072"/>
      <c r="E996" s="1072"/>
      <c r="F996" s="562" t="s">
        <v>10525</v>
      </c>
      <c r="G996" s="498">
        <v>10</v>
      </c>
      <c r="H996" s="1072"/>
      <c r="I996" s="563"/>
      <c r="J996" s="498"/>
      <c r="K996" s="960"/>
      <c r="L996" s="944"/>
      <c r="M996" s="944"/>
    </row>
    <row r="997" spans="1:13" s="18" customFormat="1" ht="11.25" x14ac:dyDescent="0.25">
      <c r="A997" s="960"/>
      <c r="B997" s="1117"/>
      <c r="C997" s="1054"/>
      <c r="D997" s="1072"/>
      <c r="E997" s="1072"/>
      <c r="F997" s="562" t="s">
        <v>10526</v>
      </c>
      <c r="G997" s="498">
        <v>8</v>
      </c>
      <c r="H997" s="1072"/>
      <c r="I997" s="563"/>
      <c r="J997" s="498"/>
      <c r="K997" s="960"/>
      <c r="L997" s="944"/>
      <c r="M997" s="944"/>
    </row>
    <row r="998" spans="1:13" s="18" customFormat="1" ht="11.25" x14ac:dyDescent="0.25">
      <c r="A998" s="960"/>
      <c r="B998" s="1117"/>
      <c r="C998" s="1054"/>
      <c r="D998" s="1072"/>
      <c r="E998" s="1072"/>
      <c r="F998" s="562" t="s">
        <v>10527</v>
      </c>
      <c r="G998" s="498">
        <v>10</v>
      </c>
      <c r="H998" s="1072"/>
      <c r="I998" s="563"/>
      <c r="J998" s="498"/>
      <c r="K998" s="960"/>
      <c r="L998" s="944"/>
      <c r="M998" s="944"/>
    </row>
    <row r="999" spans="1:13" s="18" customFormat="1" ht="11.25" x14ac:dyDescent="0.25">
      <c r="A999" s="960"/>
      <c r="B999" s="1117"/>
      <c r="C999" s="1054"/>
      <c r="D999" s="1072"/>
      <c r="E999" s="1072"/>
      <c r="F999" s="562" t="s">
        <v>10528</v>
      </c>
      <c r="G999" s="498">
        <v>24</v>
      </c>
      <c r="H999" s="1072"/>
      <c r="I999" s="563"/>
      <c r="J999" s="498"/>
      <c r="K999" s="960"/>
      <c r="L999" s="944"/>
      <c r="M999" s="944"/>
    </row>
    <row r="1000" spans="1:13" s="18" customFormat="1" ht="11.25" x14ac:dyDescent="0.25">
      <c r="A1000" s="960"/>
      <c r="B1000" s="1117"/>
      <c r="C1000" s="1054"/>
      <c r="D1000" s="1072"/>
      <c r="E1000" s="1072"/>
      <c r="F1000" s="562" t="s">
        <v>10529</v>
      </c>
      <c r="G1000" s="498">
        <v>6</v>
      </c>
      <c r="H1000" s="1072"/>
      <c r="I1000" s="563"/>
      <c r="J1000" s="498"/>
      <c r="K1000" s="960"/>
      <c r="L1000" s="944"/>
      <c r="M1000" s="944"/>
    </row>
    <row r="1001" spans="1:13" s="18" customFormat="1" ht="11.25" x14ac:dyDescent="0.25">
      <c r="A1001" s="960"/>
      <c r="B1001" s="1117"/>
      <c r="C1001" s="1054"/>
      <c r="D1001" s="1072"/>
      <c r="E1001" s="1072"/>
      <c r="F1001" s="562" t="s">
        <v>10530</v>
      </c>
      <c r="G1001" s="498">
        <v>6</v>
      </c>
      <c r="H1001" s="1072"/>
      <c r="I1001" s="563"/>
      <c r="J1001" s="498"/>
      <c r="K1001" s="960"/>
      <c r="L1001" s="944"/>
      <c r="M1001" s="944"/>
    </row>
    <row r="1002" spans="1:13" s="18" customFormat="1" ht="11.25" x14ac:dyDescent="0.25">
      <c r="A1002" s="960"/>
      <c r="B1002" s="1117"/>
      <c r="C1002" s="1054"/>
      <c r="D1002" s="1072"/>
      <c r="E1002" s="1072"/>
      <c r="F1002" s="562" t="s">
        <v>10531</v>
      </c>
      <c r="G1002" s="498">
        <v>6</v>
      </c>
      <c r="H1002" s="1072"/>
      <c r="I1002" s="563"/>
      <c r="J1002" s="498"/>
      <c r="K1002" s="960"/>
      <c r="L1002" s="944"/>
      <c r="M1002" s="944"/>
    </row>
    <row r="1003" spans="1:13" s="18" customFormat="1" ht="11.25" x14ac:dyDescent="0.25">
      <c r="A1003" s="960"/>
      <c r="B1003" s="1117"/>
      <c r="C1003" s="1054"/>
      <c r="D1003" s="1072"/>
      <c r="E1003" s="1072"/>
      <c r="F1003" s="562" t="s">
        <v>10532</v>
      </c>
      <c r="G1003" s="498">
        <v>6</v>
      </c>
      <c r="H1003" s="1072"/>
      <c r="I1003" s="563"/>
      <c r="J1003" s="498"/>
      <c r="K1003" s="960"/>
      <c r="L1003" s="944"/>
      <c r="M1003" s="944"/>
    </row>
    <row r="1004" spans="1:13" s="18" customFormat="1" ht="11.25" x14ac:dyDescent="0.25">
      <c r="A1004" s="960"/>
      <c r="B1004" s="1117"/>
      <c r="C1004" s="1054"/>
      <c r="D1004" s="1072"/>
      <c r="E1004" s="1072"/>
      <c r="F1004" s="562" t="s">
        <v>10533</v>
      </c>
      <c r="G1004" s="498">
        <v>6</v>
      </c>
      <c r="H1004" s="1072"/>
      <c r="I1004" s="563"/>
      <c r="J1004" s="498"/>
      <c r="K1004" s="960"/>
      <c r="L1004" s="944"/>
      <c r="M1004" s="944"/>
    </row>
    <row r="1005" spans="1:13" s="18" customFormat="1" ht="11.25" x14ac:dyDescent="0.25">
      <c r="A1005" s="960"/>
      <c r="B1005" s="1117"/>
      <c r="C1005" s="1054"/>
      <c r="D1005" s="1072"/>
      <c r="E1005" s="1072"/>
      <c r="F1005" s="562" t="s">
        <v>10534</v>
      </c>
      <c r="G1005" s="498">
        <v>1846</v>
      </c>
      <c r="H1005" s="1072"/>
      <c r="I1005" s="498"/>
      <c r="J1005" s="498"/>
      <c r="K1005" s="960"/>
      <c r="L1005" s="944"/>
      <c r="M1005" s="944"/>
    </row>
    <row r="1006" spans="1:13" s="18" customFormat="1" ht="22.5" x14ac:dyDescent="0.25">
      <c r="A1006" s="960"/>
      <c r="B1006" s="1117"/>
      <c r="C1006" s="1054"/>
      <c r="D1006" s="1072"/>
      <c r="E1006" s="1072"/>
      <c r="F1006" s="562" t="s">
        <v>10535</v>
      </c>
      <c r="G1006" s="498">
        <v>150</v>
      </c>
      <c r="H1006" s="1072"/>
      <c r="I1006" s="563"/>
      <c r="J1006" s="498"/>
      <c r="K1006" s="960"/>
      <c r="L1006" s="944"/>
      <c r="M1006" s="944"/>
    </row>
    <row r="1007" spans="1:13" s="18" customFormat="1" ht="11.25" x14ac:dyDescent="0.25">
      <c r="A1007" s="960"/>
      <c r="B1007" s="1117"/>
      <c r="C1007" s="1054"/>
      <c r="D1007" s="1072"/>
      <c r="E1007" s="1072"/>
      <c r="F1007" s="562" t="s">
        <v>10536</v>
      </c>
      <c r="G1007" s="498">
        <v>5</v>
      </c>
      <c r="H1007" s="1072"/>
      <c r="I1007" s="563"/>
      <c r="J1007" s="498"/>
      <c r="K1007" s="960"/>
      <c r="L1007" s="944"/>
      <c r="M1007" s="944"/>
    </row>
    <row r="1008" spans="1:13" s="18" customFormat="1" ht="11.25" x14ac:dyDescent="0.25">
      <c r="A1008" s="960"/>
      <c r="B1008" s="1117"/>
      <c r="C1008" s="1054"/>
      <c r="D1008" s="1072"/>
      <c r="E1008" s="1072"/>
      <c r="F1008" s="562" t="s">
        <v>10537</v>
      </c>
      <c r="G1008" s="498">
        <v>1</v>
      </c>
      <c r="H1008" s="1072"/>
      <c r="I1008" s="563"/>
      <c r="J1008" s="498"/>
      <c r="K1008" s="960"/>
      <c r="L1008" s="944"/>
      <c r="M1008" s="944"/>
    </row>
    <row r="1009" spans="1:13" s="18" customFormat="1" ht="11.25" x14ac:dyDescent="0.25">
      <c r="A1009" s="960"/>
      <c r="B1009" s="1117"/>
      <c r="C1009" s="1054"/>
      <c r="D1009" s="1072"/>
      <c r="E1009" s="1072"/>
      <c r="F1009" s="562" t="s">
        <v>10538</v>
      </c>
      <c r="G1009" s="498">
        <v>1</v>
      </c>
      <c r="H1009" s="1072"/>
      <c r="I1009" s="563"/>
      <c r="J1009" s="498"/>
      <c r="K1009" s="960"/>
      <c r="L1009" s="944"/>
      <c r="M1009" s="944"/>
    </row>
    <row r="1010" spans="1:13" s="18" customFormat="1" ht="11.25" x14ac:dyDescent="0.25">
      <c r="A1010" s="960"/>
      <c r="B1010" s="1117"/>
      <c r="C1010" s="1054"/>
      <c r="D1010" s="1072"/>
      <c r="E1010" s="1072"/>
      <c r="F1010" s="562" t="s">
        <v>10539</v>
      </c>
      <c r="G1010" s="498">
        <v>1</v>
      </c>
      <c r="H1010" s="1072"/>
      <c r="I1010" s="563"/>
      <c r="J1010" s="498"/>
      <c r="K1010" s="960"/>
      <c r="L1010" s="944"/>
      <c r="M1010" s="944"/>
    </row>
    <row r="1011" spans="1:13" s="18" customFormat="1" ht="11.25" x14ac:dyDescent="0.25">
      <c r="A1011" s="960"/>
      <c r="B1011" s="1117"/>
      <c r="C1011" s="1054"/>
      <c r="D1011" s="1072"/>
      <c r="E1011" s="1072"/>
      <c r="F1011" s="562" t="s">
        <v>10540</v>
      </c>
      <c r="G1011" s="498">
        <v>1</v>
      </c>
      <c r="H1011" s="1072"/>
      <c r="I1011" s="563"/>
      <c r="J1011" s="498"/>
      <c r="K1011" s="960"/>
      <c r="L1011" s="944"/>
      <c r="M1011" s="944"/>
    </row>
    <row r="1012" spans="1:13" s="18" customFormat="1" ht="11.25" x14ac:dyDescent="0.25">
      <c r="A1012" s="960"/>
      <c r="B1012" s="1117"/>
      <c r="C1012" s="1054"/>
      <c r="D1012" s="1072"/>
      <c r="E1012" s="1072"/>
      <c r="F1012" s="562" t="s">
        <v>10541</v>
      </c>
      <c r="G1012" s="498">
        <v>60</v>
      </c>
      <c r="H1012" s="1072"/>
      <c r="I1012" s="563"/>
      <c r="J1012" s="498"/>
      <c r="K1012" s="960"/>
      <c r="L1012" s="944"/>
      <c r="M1012" s="944"/>
    </row>
    <row r="1013" spans="1:13" s="18" customFormat="1" ht="11.25" x14ac:dyDescent="0.25">
      <c r="A1013" s="960"/>
      <c r="B1013" s="1117"/>
      <c r="C1013" s="1054"/>
      <c r="D1013" s="1072"/>
      <c r="E1013" s="1072"/>
      <c r="F1013" s="562" t="s">
        <v>10542</v>
      </c>
      <c r="G1013" s="498">
        <v>25</v>
      </c>
      <c r="H1013" s="1072"/>
      <c r="I1013" s="563"/>
      <c r="J1013" s="498"/>
      <c r="K1013" s="960"/>
      <c r="L1013" s="944"/>
      <c r="M1013" s="944"/>
    </row>
    <row r="1014" spans="1:13" s="18" customFormat="1" ht="11.25" x14ac:dyDescent="0.25">
      <c r="A1014" s="950"/>
      <c r="B1014" s="1118"/>
      <c r="C1014" s="1055"/>
      <c r="D1014" s="1073"/>
      <c r="E1014" s="1073"/>
      <c r="F1014" s="562" t="s">
        <v>10543</v>
      </c>
      <c r="G1014" s="498">
        <v>1</v>
      </c>
      <c r="H1014" s="1073"/>
      <c r="I1014" s="563"/>
      <c r="J1014" s="498"/>
      <c r="K1014" s="950"/>
      <c r="L1014" s="942"/>
      <c r="M1014" s="942"/>
    </row>
    <row r="1015" spans="1:13" s="18" customFormat="1" ht="15.75" customHeight="1" x14ac:dyDescent="0.25">
      <c r="A1015" s="981" t="s">
        <v>10544</v>
      </c>
      <c r="B1015" s="939" t="s">
        <v>170</v>
      </c>
      <c r="C1015" s="1053" t="s">
        <v>7923</v>
      </c>
      <c r="D1015" s="1164" t="s">
        <v>10545</v>
      </c>
      <c r="E1015" s="1164" t="s">
        <v>9781</v>
      </c>
      <c r="F1015" s="510" t="s">
        <v>10546</v>
      </c>
      <c r="G1015" s="497">
        <v>1</v>
      </c>
      <c r="H1015" s="1164" t="s">
        <v>6682</v>
      </c>
      <c r="I1015" s="48"/>
      <c r="J1015" s="553"/>
      <c r="K1015" s="981"/>
      <c r="L1015" s="941"/>
      <c r="M1015" s="941"/>
    </row>
    <row r="1016" spans="1:13" s="18" customFormat="1" ht="15" customHeight="1" x14ac:dyDescent="0.25">
      <c r="A1016" s="1146"/>
      <c r="B1016" s="1088"/>
      <c r="C1016" s="1054"/>
      <c r="D1016" s="1077"/>
      <c r="E1016" s="1077"/>
      <c r="F1016" s="510" t="s">
        <v>9650</v>
      </c>
      <c r="G1016" s="497">
        <v>2</v>
      </c>
      <c r="H1016" s="1109"/>
      <c r="I1016" s="48"/>
      <c r="J1016" s="553"/>
      <c r="K1016" s="1146"/>
      <c r="L1016" s="944"/>
      <c r="M1016" s="944"/>
    </row>
    <row r="1017" spans="1:13" s="18" customFormat="1" ht="15" customHeight="1" x14ac:dyDescent="0.25">
      <c r="A1017" s="1146"/>
      <c r="B1017" s="1088"/>
      <c r="C1017" s="1054"/>
      <c r="D1017" s="1077"/>
      <c r="E1017" s="1077"/>
      <c r="F1017" s="510" t="s">
        <v>10547</v>
      </c>
      <c r="G1017" s="497">
        <v>1</v>
      </c>
      <c r="H1017" s="1109"/>
      <c r="I1017" s="48"/>
      <c r="J1017" s="553"/>
      <c r="K1017" s="1146"/>
      <c r="L1017" s="944"/>
      <c r="M1017" s="944"/>
    </row>
    <row r="1018" spans="1:13" s="18" customFormat="1" ht="22.5" x14ac:dyDescent="0.25">
      <c r="A1018" s="1146"/>
      <c r="B1018" s="1088"/>
      <c r="C1018" s="1054"/>
      <c r="D1018" s="1077"/>
      <c r="E1018" s="1077"/>
      <c r="F1018" s="510" t="s">
        <v>10548</v>
      </c>
      <c r="G1018" s="497">
        <v>1</v>
      </c>
      <c r="H1018" s="1109"/>
      <c r="I1018" s="48"/>
      <c r="J1018" s="553"/>
      <c r="K1018" s="1146"/>
      <c r="L1018" s="944"/>
      <c r="M1018" s="944"/>
    </row>
    <row r="1019" spans="1:13" s="18" customFormat="1" ht="15" customHeight="1" x14ac:dyDescent="0.25">
      <c r="A1019" s="1146"/>
      <c r="B1019" s="1088"/>
      <c r="C1019" s="1054"/>
      <c r="D1019" s="1077"/>
      <c r="E1019" s="1077"/>
      <c r="F1019" s="510" t="s">
        <v>10549</v>
      </c>
      <c r="G1019" s="497">
        <v>1</v>
      </c>
      <c r="H1019" s="1109"/>
      <c r="I1019" s="48"/>
      <c r="J1019" s="553"/>
      <c r="K1019" s="1146"/>
      <c r="L1019" s="944"/>
      <c r="M1019" s="944"/>
    </row>
    <row r="1020" spans="1:13" s="18" customFormat="1" ht="15" customHeight="1" x14ac:dyDescent="0.25">
      <c r="A1020" s="1146"/>
      <c r="B1020" s="1088"/>
      <c r="C1020" s="1054"/>
      <c r="D1020" s="1077"/>
      <c r="E1020" s="1077"/>
      <c r="F1020" s="510" t="s">
        <v>10550</v>
      </c>
      <c r="G1020" s="497">
        <v>12</v>
      </c>
      <c r="H1020" s="1109"/>
      <c r="I1020" s="48"/>
      <c r="J1020" s="553"/>
      <c r="K1020" s="1146"/>
      <c r="L1020" s="944"/>
      <c r="M1020" s="944"/>
    </row>
    <row r="1021" spans="1:13" s="18" customFormat="1" ht="15" customHeight="1" x14ac:dyDescent="0.25">
      <c r="A1021" s="1146"/>
      <c r="B1021" s="1088"/>
      <c r="C1021" s="1054"/>
      <c r="D1021" s="1077"/>
      <c r="E1021" s="1077"/>
      <c r="F1021" s="510" t="s">
        <v>10551</v>
      </c>
      <c r="G1021" s="497">
        <v>17</v>
      </c>
      <c r="H1021" s="1109"/>
      <c r="I1021" s="48"/>
      <c r="J1021" s="553"/>
      <c r="K1021" s="1146"/>
      <c r="L1021" s="944"/>
      <c r="M1021" s="944"/>
    </row>
    <row r="1022" spans="1:13" s="18" customFormat="1" ht="15" customHeight="1" x14ac:dyDescent="0.25">
      <c r="A1022" s="1146"/>
      <c r="B1022" s="1088"/>
      <c r="C1022" s="1054"/>
      <c r="D1022" s="1077"/>
      <c r="E1022" s="1077"/>
      <c r="F1022" s="510" t="s">
        <v>10552</v>
      </c>
      <c r="G1022" s="497">
        <v>26</v>
      </c>
      <c r="H1022" s="1109"/>
      <c r="I1022" s="48"/>
      <c r="J1022" s="553"/>
      <c r="K1022" s="1146"/>
      <c r="L1022" s="944"/>
      <c r="M1022" s="944"/>
    </row>
    <row r="1023" spans="1:13" s="18" customFormat="1" ht="15" customHeight="1" x14ac:dyDescent="0.25">
      <c r="A1023" s="1146"/>
      <c r="B1023" s="1088"/>
      <c r="C1023" s="1054"/>
      <c r="D1023" s="1077"/>
      <c r="E1023" s="1077"/>
      <c r="F1023" s="510" t="s">
        <v>10553</v>
      </c>
      <c r="G1023" s="497">
        <v>4</v>
      </c>
      <c r="H1023" s="1109"/>
      <c r="I1023" s="48"/>
      <c r="J1023" s="553"/>
      <c r="K1023" s="1146"/>
      <c r="L1023" s="944"/>
      <c r="M1023" s="944"/>
    </row>
    <row r="1024" spans="1:13" s="18" customFormat="1" ht="15" customHeight="1" x14ac:dyDescent="0.25">
      <c r="A1024" s="1146"/>
      <c r="B1024" s="1088"/>
      <c r="C1024" s="1054"/>
      <c r="D1024" s="1077"/>
      <c r="E1024" s="1077"/>
      <c r="F1024" s="510" t="s">
        <v>10554</v>
      </c>
      <c r="G1024" s="497">
        <v>1</v>
      </c>
      <c r="H1024" s="1109"/>
      <c r="I1024" s="48"/>
      <c r="J1024" s="553"/>
      <c r="K1024" s="1146"/>
      <c r="L1024" s="944"/>
      <c r="M1024" s="944"/>
    </row>
    <row r="1025" spans="1:13" s="18" customFormat="1" ht="15" customHeight="1" x14ac:dyDescent="0.25">
      <c r="A1025" s="1146"/>
      <c r="B1025" s="1088"/>
      <c r="C1025" s="1054"/>
      <c r="D1025" s="1077"/>
      <c r="E1025" s="1077"/>
      <c r="F1025" s="510" t="s">
        <v>10555</v>
      </c>
      <c r="G1025" s="497">
        <v>36</v>
      </c>
      <c r="H1025" s="1109"/>
      <c r="I1025" s="48"/>
      <c r="J1025" s="553"/>
      <c r="K1025" s="1146"/>
      <c r="L1025" s="944"/>
      <c r="M1025" s="944"/>
    </row>
    <row r="1026" spans="1:13" s="18" customFormat="1" ht="15" customHeight="1" x14ac:dyDescent="0.25">
      <c r="A1026" s="1146"/>
      <c r="B1026" s="1088"/>
      <c r="C1026" s="1054"/>
      <c r="D1026" s="1077"/>
      <c r="E1026" s="1077"/>
      <c r="F1026" s="510" t="s">
        <v>10556</v>
      </c>
      <c r="G1026" s="497">
        <v>4</v>
      </c>
      <c r="H1026" s="1109"/>
      <c r="I1026" s="48"/>
      <c r="J1026" s="553"/>
      <c r="K1026" s="1146"/>
      <c r="L1026" s="944"/>
      <c r="M1026" s="944"/>
    </row>
    <row r="1027" spans="1:13" s="18" customFormat="1" ht="15" customHeight="1" x14ac:dyDescent="0.25">
      <c r="A1027" s="1146"/>
      <c r="B1027" s="1088"/>
      <c r="C1027" s="1054"/>
      <c r="D1027" s="1077"/>
      <c r="E1027" s="1077"/>
      <c r="F1027" s="510" t="s">
        <v>10557</v>
      </c>
      <c r="G1027" s="497">
        <v>4</v>
      </c>
      <c r="H1027" s="1109"/>
      <c r="I1027" s="48"/>
      <c r="J1027" s="553"/>
      <c r="K1027" s="1146"/>
      <c r="L1027" s="944"/>
      <c r="M1027" s="944"/>
    </row>
    <row r="1028" spans="1:13" s="18" customFormat="1" ht="15" customHeight="1" x14ac:dyDescent="0.25">
      <c r="A1028" s="1146"/>
      <c r="B1028" s="1088"/>
      <c r="C1028" s="1054"/>
      <c r="D1028" s="1077"/>
      <c r="E1028" s="1077"/>
      <c r="F1028" s="510" t="s">
        <v>10558</v>
      </c>
      <c r="G1028" s="497">
        <v>4</v>
      </c>
      <c r="H1028" s="1109"/>
      <c r="I1028" s="48"/>
      <c r="J1028" s="553"/>
      <c r="K1028" s="1146"/>
      <c r="L1028" s="944"/>
      <c r="M1028" s="944"/>
    </row>
    <row r="1029" spans="1:13" s="18" customFormat="1" ht="15" customHeight="1" x14ac:dyDescent="0.25">
      <c r="A1029" s="1146"/>
      <c r="B1029" s="1088"/>
      <c r="C1029" s="1054"/>
      <c r="D1029" s="1077"/>
      <c r="E1029" s="1077"/>
      <c r="F1029" s="510" t="s">
        <v>10559</v>
      </c>
      <c r="G1029" s="497">
        <v>18</v>
      </c>
      <c r="H1029" s="1109"/>
      <c r="I1029" s="48"/>
      <c r="J1029" s="553"/>
      <c r="K1029" s="1146"/>
      <c r="L1029" s="944"/>
      <c r="M1029" s="944"/>
    </row>
    <row r="1030" spans="1:13" s="18" customFormat="1" ht="15" customHeight="1" x14ac:dyDescent="0.25">
      <c r="A1030" s="1146"/>
      <c r="B1030" s="1089"/>
      <c r="C1030" s="1054"/>
      <c r="D1030" s="1050"/>
      <c r="E1030" s="1050"/>
      <c r="F1030" s="510" t="s">
        <v>10560</v>
      </c>
      <c r="G1030" s="497">
        <v>1</v>
      </c>
      <c r="H1030" s="1050"/>
      <c r="I1030" s="48"/>
      <c r="J1030" s="553"/>
      <c r="K1030" s="1146"/>
      <c r="L1030" s="944"/>
      <c r="M1030" s="944"/>
    </row>
    <row r="1031" spans="1:13" s="18" customFormat="1" ht="13.5" customHeight="1" x14ac:dyDescent="0.25">
      <c r="A1031" s="1146"/>
      <c r="B1031" s="939" t="s">
        <v>170</v>
      </c>
      <c r="C1031" s="1054"/>
      <c r="D1031" s="1164" t="s">
        <v>10561</v>
      </c>
      <c r="E1031" s="1164" t="s">
        <v>9781</v>
      </c>
      <c r="F1031" s="510" t="s">
        <v>10562</v>
      </c>
      <c r="G1031" s="497">
        <v>4</v>
      </c>
      <c r="H1031" s="1164" t="s">
        <v>6682</v>
      </c>
      <c r="I1031" s="48"/>
      <c r="J1031" s="553"/>
      <c r="K1031" s="1146"/>
      <c r="L1031" s="944"/>
      <c r="M1031" s="944"/>
    </row>
    <row r="1032" spans="1:13" s="18" customFormat="1" ht="15" customHeight="1" x14ac:dyDescent="0.25">
      <c r="A1032" s="1146"/>
      <c r="B1032" s="1088"/>
      <c r="C1032" s="1054"/>
      <c r="D1032" s="1077"/>
      <c r="E1032" s="1077"/>
      <c r="F1032" s="510" t="s">
        <v>10563</v>
      </c>
      <c r="G1032" s="497">
        <v>5</v>
      </c>
      <c r="H1032" s="1109"/>
      <c r="I1032" s="48"/>
      <c r="J1032" s="553"/>
      <c r="K1032" s="1146"/>
      <c r="L1032" s="944"/>
      <c r="M1032" s="944"/>
    </row>
    <row r="1033" spans="1:13" s="18" customFormat="1" ht="15" customHeight="1" x14ac:dyDescent="0.25">
      <c r="A1033" s="1146"/>
      <c r="B1033" s="1088"/>
      <c r="C1033" s="1054"/>
      <c r="D1033" s="1077"/>
      <c r="E1033" s="1077"/>
      <c r="F1033" s="510" t="s">
        <v>10564</v>
      </c>
      <c r="G1033" s="497">
        <v>1</v>
      </c>
      <c r="H1033" s="1109"/>
      <c r="I1033" s="48"/>
      <c r="J1033" s="553"/>
      <c r="K1033" s="1146"/>
      <c r="L1033" s="944"/>
      <c r="M1033" s="944"/>
    </row>
    <row r="1034" spans="1:13" s="18" customFormat="1" ht="15" customHeight="1" x14ac:dyDescent="0.25">
      <c r="A1034" s="1147"/>
      <c r="B1034" s="1089"/>
      <c r="C1034" s="1055"/>
      <c r="D1034" s="1050"/>
      <c r="E1034" s="1050"/>
      <c r="F1034" s="510" t="s">
        <v>10560</v>
      </c>
      <c r="G1034" s="497">
        <v>1</v>
      </c>
      <c r="H1034" s="1110"/>
      <c r="I1034" s="48"/>
      <c r="J1034" s="553"/>
      <c r="K1034" s="1147"/>
      <c r="L1034" s="942"/>
      <c r="M1034" s="942"/>
    </row>
    <row r="1035" spans="1:13" ht="11.25" x14ac:dyDescent="0.25">
      <c r="A1035" s="936" t="s">
        <v>6397</v>
      </c>
      <c r="B1035" s="945" t="s">
        <v>7038</v>
      </c>
      <c r="C1035" s="946" t="s">
        <v>5603</v>
      </c>
      <c r="D1035" s="927" t="s">
        <v>6794</v>
      </c>
      <c r="E1035" s="936" t="s">
        <v>5603</v>
      </c>
      <c r="F1035" s="19" t="s">
        <v>5604</v>
      </c>
      <c r="G1035" s="95">
        <v>1</v>
      </c>
      <c r="H1035" s="936" t="s">
        <v>6682</v>
      </c>
      <c r="I1035" s="22" t="s">
        <v>5630</v>
      </c>
      <c r="J1035" s="62" t="s">
        <v>5631</v>
      </c>
      <c r="K1035" s="940">
        <v>4</v>
      </c>
      <c r="L1035" s="942"/>
      <c r="M1035" s="942"/>
    </row>
    <row r="1036" spans="1:13" ht="11.25" x14ac:dyDescent="0.25">
      <c r="A1036" s="936"/>
      <c r="B1036" s="945"/>
      <c r="C1036" s="946"/>
      <c r="D1036" s="927"/>
      <c r="E1036" s="936"/>
      <c r="F1036" s="19" t="s">
        <v>5665</v>
      </c>
      <c r="G1036" s="95">
        <v>1</v>
      </c>
      <c r="H1036" s="936"/>
      <c r="I1036" s="22"/>
      <c r="J1036" s="62" t="s">
        <v>5664</v>
      </c>
      <c r="K1036" s="945"/>
      <c r="L1036" s="943"/>
      <c r="M1036" s="943"/>
    </row>
    <row r="1037" spans="1:13" ht="11.25" x14ac:dyDescent="0.25">
      <c r="A1037" s="936"/>
      <c r="B1037" s="945"/>
      <c r="C1037" s="946"/>
      <c r="D1037" s="927"/>
      <c r="E1037" s="936"/>
      <c r="F1037" s="19" t="s">
        <v>5623</v>
      </c>
      <c r="G1037" s="95">
        <v>1</v>
      </c>
      <c r="H1037" s="936"/>
      <c r="I1037" s="22"/>
      <c r="J1037" s="62"/>
      <c r="K1037" s="945"/>
      <c r="L1037" s="943"/>
      <c r="M1037" s="943"/>
    </row>
    <row r="1038" spans="1:13" ht="11.25" x14ac:dyDescent="0.25">
      <c r="A1038" s="936"/>
      <c r="B1038" s="945"/>
      <c r="C1038" s="946"/>
      <c r="D1038" s="927"/>
      <c r="E1038" s="936"/>
      <c r="F1038" s="19" t="s">
        <v>5624</v>
      </c>
      <c r="G1038" s="95">
        <v>1</v>
      </c>
      <c r="H1038" s="936"/>
      <c r="I1038" s="22"/>
      <c r="J1038" s="62"/>
      <c r="K1038" s="945"/>
      <c r="L1038" s="943"/>
      <c r="M1038" s="943"/>
    </row>
    <row r="1039" spans="1:13" ht="11.25" x14ac:dyDescent="0.25">
      <c r="A1039" s="936"/>
      <c r="B1039" s="945"/>
      <c r="C1039" s="946"/>
      <c r="D1039" s="927"/>
      <c r="E1039" s="936"/>
      <c r="F1039" s="19" t="s">
        <v>5663</v>
      </c>
      <c r="G1039" s="95">
        <v>2</v>
      </c>
      <c r="H1039" s="936"/>
      <c r="I1039" s="22"/>
      <c r="J1039" s="62"/>
      <c r="K1039" s="945"/>
      <c r="L1039" s="943"/>
      <c r="M1039" s="943"/>
    </row>
    <row r="1040" spans="1:13" ht="11.25" x14ac:dyDescent="0.25">
      <c r="A1040" s="936"/>
      <c r="B1040" s="945"/>
      <c r="C1040" s="946"/>
      <c r="D1040" s="927"/>
      <c r="E1040" s="936"/>
      <c r="F1040" s="19" t="s">
        <v>1787</v>
      </c>
      <c r="G1040" s="95">
        <v>1</v>
      </c>
      <c r="H1040" s="936"/>
      <c r="I1040" s="22" t="s">
        <v>10</v>
      </c>
      <c r="J1040" s="62" t="s">
        <v>5632</v>
      </c>
      <c r="K1040" s="945"/>
      <c r="L1040" s="943"/>
      <c r="M1040" s="943"/>
    </row>
    <row r="1041" spans="1:13" ht="11.25" x14ac:dyDescent="0.25">
      <c r="A1041" s="936"/>
      <c r="B1041" s="945"/>
      <c r="C1041" s="946"/>
      <c r="D1041" s="927"/>
      <c r="E1041" s="936"/>
      <c r="F1041" s="19" t="s">
        <v>3353</v>
      </c>
      <c r="G1041" s="95">
        <v>2</v>
      </c>
      <c r="H1041" s="936"/>
      <c r="I1041" s="22" t="s">
        <v>5633</v>
      </c>
      <c r="J1041" s="62" t="s">
        <v>5634</v>
      </c>
      <c r="K1041" s="945"/>
      <c r="L1041" s="943"/>
      <c r="M1041" s="943"/>
    </row>
    <row r="1042" spans="1:13" ht="11.25" x14ac:dyDescent="0.25">
      <c r="A1042" s="936"/>
      <c r="B1042" s="945"/>
      <c r="C1042" s="946"/>
      <c r="D1042" s="927"/>
      <c r="E1042" s="936"/>
      <c r="F1042" s="19" t="s">
        <v>5605</v>
      </c>
      <c r="G1042" s="95">
        <v>1</v>
      </c>
      <c r="H1042" s="936"/>
      <c r="I1042" s="22" t="s">
        <v>5635</v>
      </c>
      <c r="J1042" s="62" t="s">
        <v>5636</v>
      </c>
      <c r="K1042" s="945"/>
      <c r="L1042" s="943"/>
      <c r="M1042" s="943"/>
    </row>
    <row r="1043" spans="1:13" ht="11.25" x14ac:dyDescent="0.25">
      <c r="A1043" s="936"/>
      <c r="B1043" s="945"/>
      <c r="C1043" s="946"/>
      <c r="D1043" s="927"/>
      <c r="E1043" s="936"/>
      <c r="F1043" s="19" t="s">
        <v>5606</v>
      </c>
      <c r="G1043" s="95">
        <v>2</v>
      </c>
      <c r="H1043" s="936"/>
      <c r="I1043" s="22" t="s">
        <v>3036</v>
      </c>
      <c r="J1043" s="62"/>
      <c r="K1043" s="945"/>
      <c r="L1043" s="943"/>
      <c r="M1043" s="943"/>
    </row>
    <row r="1044" spans="1:13" ht="11.25" x14ac:dyDescent="0.25">
      <c r="A1044" s="936"/>
      <c r="B1044" s="945"/>
      <c r="C1044" s="946"/>
      <c r="D1044" s="927"/>
      <c r="E1044" s="936"/>
      <c r="F1044" s="19" t="s">
        <v>5625</v>
      </c>
      <c r="G1044" s="95">
        <v>2</v>
      </c>
      <c r="H1044" s="936"/>
      <c r="I1044" s="22"/>
      <c r="J1044" s="62" t="s">
        <v>5637</v>
      </c>
      <c r="K1044" s="945"/>
      <c r="L1044" s="943"/>
      <c r="M1044" s="943"/>
    </row>
    <row r="1045" spans="1:13" ht="11.25" x14ac:dyDescent="0.25">
      <c r="A1045" s="936"/>
      <c r="B1045" s="945"/>
      <c r="C1045" s="946"/>
      <c r="D1045" s="927"/>
      <c r="E1045" s="936"/>
      <c r="F1045" s="19" t="s">
        <v>5626</v>
      </c>
      <c r="G1045" s="95">
        <v>2</v>
      </c>
      <c r="H1045" s="936"/>
      <c r="I1045" s="22"/>
      <c r="J1045" s="62"/>
      <c r="K1045" s="945"/>
      <c r="L1045" s="943"/>
      <c r="M1045" s="943"/>
    </row>
    <row r="1046" spans="1:13" ht="11.25" x14ac:dyDescent="0.25">
      <c r="A1046" s="936"/>
      <c r="B1046" s="945"/>
      <c r="C1046" s="946"/>
      <c r="D1046" s="927"/>
      <c r="E1046" s="936"/>
      <c r="F1046" s="19" t="s">
        <v>5627</v>
      </c>
      <c r="G1046" s="95">
        <v>2</v>
      </c>
      <c r="H1046" s="936"/>
      <c r="I1046" s="22"/>
      <c r="J1046" s="62" t="s">
        <v>5638</v>
      </c>
      <c r="K1046" s="945"/>
      <c r="L1046" s="943"/>
      <c r="M1046" s="943"/>
    </row>
    <row r="1047" spans="1:13" ht="11.25" x14ac:dyDescent="0.25">
      <c r="A1047" s="936"/>
      <c r="B1047" s="945"/>
      <c r="C1047" s="946"/>
      <c r="D1047" s="927"/>
      <c r="E1047" s="936"/>
      <c r="F1047" s="19" t="s">
        <v>5607</v>
      </c>
      <c r="G1047" s="95">
        <v>4</v>
      </c>
      <c r="H1047" s="936"/>
      <c r="I1047" s="22"/>
      <c r="J1047" s="62"/>
      <c r="K1047" s="945"/>
      <c r="L1047" s="943"/>
      <c r="M1047" s="943"/>
    </row>
    <row r="1048" spans="1:13" ht="11.25" x14ac:dyDescent="0.25">
      <c r="A1048" s="936"/>
      <c r="B1048" s="945"/>
      <c r="C1048" s="946"/>
      <c r="D1048" s="927"/>
      <c r="E1048" s="936"/>
      <c r="F1048" s="19" t="s">
        <v>5608</v>
      </c>
      <c r="G1048" s="95">
        <v>2</v>
      </c>
      <c r="H1048" s="936"/>
      <c r="I1048" s="22" t="s">
        <v>5639</v>
      </c>
      <c r="J1048" s="62"/>
      <c r="K1048" s="945"/>
      <c r="L1048" s="943"/>
      <c r="M1048" s="943"/>
    </row>
    <row r="1049" spans="1:13" ht="11.25" x14ac:dyDescent="0.25">
      <c r="A1049" s="936"/>
      <c r="B1049" s="945"/>
      <c r="C1049" s="946"/>
      <c r="D1049" s="927"/>
      <c r="E1049" s="936"/>
      <c r="F1049" s="19" t="s">
        <v>5609</v>
      </c>
      <c r="G1049" s="95">
        <v>2</v>
      </c>
      <c r="H1049" s="936"/>
      <c r="I1049" s="22" t="s">
        <v>3036</v>
      </c>
      <c r="J1049" s="62"/>
      <c r="K1049" s="945"/>
      <c r="L1049" s="943"/>
      <c r="M1049" s="943"/>
    </row>
    <row r="1050" spans="1:13" ht="11.25" x14ac:dyDescent="0.25">
      <c r="A1050" s="936"/>
      <c r="B1050" s="945"/>
      <c r="C1050" s="946"/>
      <c r="D1050" s="927"/>
      <c r="E1050" s="936"/>
      <c r="F1050" s="19" t="s">
        <v>5628</v>
      </c>
      <c r="G1050" s="95">
        <v>2</v>
      </c>
      <c r="H1050" s="936"/>
      <c r="I1050" s="22" t="s">
        <v>3036</v>
      </c>
      <c r="J1050" s="62"/>
      <c r="K1050" s="945"/>
      <c r="L1050" s="943"/>
      <c r="M1050" s="943"/>
    </row>
    <row r="1051" spans="1:13" ht="11.25" x14ac:dyDescent="0.25">
      <c r="A1051" s="936"/>
      <c r="B1051" s="945"/>
      <c r="C1051" s="946"/>
      <c r="D1051" s="927"/>
      <c r="E1051" s="936"/>
      <c r="F1051" s="19" t="s">
        <v>5629</v>
      </c>
      <c r="G1051" s="95">
        <v>4</v>
      </c>
      <c r="H1051" s="936"/>
      <c r="I1051" s="22" t="s">
        <v>3036</v>
      </c>
      <c r="J1051" s="62"/>
      <c r="K1051" s="945"/>
      <c r="L1051" s="943"/>
      <c r="M1051" s="943"/>
    </row>
    <row r="1052" spans="1:13" ht="11.25" x14ac:dyDescent="0.25">
      <c r="A1052" s="936"/>
      <c r="B1052" s="945"/>
      <c r="C1052" s="946"/>
      <c r="D1052" s="927"/>
      <c r="E1052" s="936"/>
      <c r="F1052" s="19" t="s">
        <v>5629</v>
      </c>
      <c r="G1052" s="95">
        <v>2</v>
      </c>
      <c r="H1052" s="936"/>
      <c r="I1052" s="22" t="s">
        <v>3036</v>
      </c>
      <c r="J1052" s="62"/>
      <c r="K1052" s="945"/>
      <c r="L1052" s="943"/>
      <c r="M1052" s="943"/>
    </row>
    <row r="1053" spans="1:13" ht="11.25" x14ac:dyDescent="0.25">
      <c r="A1053" s="936"/>
      <c r="B1053" s="945"/>
      <c r="C1053" s="946"/>
      <c r="D1053" s="927"/>
      <c r="E1053" s="936"/>
      <c r="F1053" s="19" t="s">
        <v>5626</v>
      </c>
      <c r="G1053" s="95">
        <v>2</v>
      </c>
      <c r="H1053" s="936"/>
      <c r="I1053" s="22"/>
      <c r="J1053" s="62"/>
      <c r="K1053" s="945"/>
      <c r="L1053" s="943"/>
      <c r="M1053" s="943"/>
    </row>
    <row r="1054" spans="1:13" ht="11.25" x14ac:dyDescent="0.25">
      <c r="A1054" s="936"/>
      <c r="B1054" s="945"/>
      <c r="C1054" s="946"/>
      <c r="D1054" s="927"/>
      <c r="E1054" s="936"/>
      <c r="F1054" s="19" t="s">
        <v>5610</v>
      </c>
      <c r="G1054" s="95">
        <v>1</v>
      </c>
      <c r="H1054" s="936"/>
      <c r="I1054" s="22" t="s">
        <v>5640</v>
      </c>
      <c r="J1054" s="62"/>
      <c r="K1054" s="945"/>
      <c r="L1054" s="943"/>
      <c r="M1054" s="943"/>
    </row>
    <row r="1055" spans="1:13" ht="11.25" x14ac:dyDescent="0.25">
      <c r="A1055" s="936"/>
      <c r="B1055" s="945"/>
      <c r="C1055" s="946"/>
      <c r="D1055" s="927"/>
      <c r="E1055" s="936"/>
      <c r="F1055" s="19" t="s">
        <v>5611</v>
      </c>
      <c r="G1055" s="95">
        <v>1</v>
      </c>
      <c r="H1055" s="936"/>
      <c r="I1055" s="22" t="s">
        <v>5640</v>
      </c>
      <c r="J1055" s="62"/>
      <c r="K1055" s="945"/>
      <c r="L1055" s="943"/>
      <c r="M1055" s="943"/>
    </row>
    <row r="1056" spans="1:13" ht="11.25" x14ac:dyDescent="0.25">
      <c r="A1056" s="936"/>
      <c r="B1056" s="945"/>
      <c r="C1056" s="946"/>
      <c r="D1056" s="927"/>
      <c r="E1056" s="936"/>
      <c r="F1056" s="19" t="s">
        <v>5620</v>
      </c>
      <c r="G1056" s="95">
        <v>2</v>
      </c>
      <c r="H1056" s="936"/>
      <c r="I1056" s="22"/>
      <c r="J1056" s="62"/>
      <c r="K1056" s="945"/>
      <c r="L1056" s="943"/>
      <c r="M1056" s="943"/>
    </row>
    <row r="1057" spans="1:13" ht="11.25" x14ac:dyDescent="0.25">
      <c r="A1057" s="936"/>
      <c r="B1057" s="945"/>
      <c r="C1057" s="946"/>
      <c r="D1057" s="927"/>
      <c r="E1057" s="936"/>
      <c r="F1057" s="19" t="s">
        <v>5621</v>
      </c>
      <c r="G1057" s="95">
        <v>2</v>
      </c>
      <c r="H1057" s="936"/>
      <c r="I1057" s="22"/>
      <c r="J1057" s="62"/>
      <c r="K1057" s="945"/>
      <c r="L1057" s="943"/>
      <c r="M1057" s="943"/>
    </row>
    <row r="1058" spans="1:13" ht="11.25" x14ac:dyDescent="0.25">
      <c r="A1058" s="936"/>
      <c r="B1058" s="945"/>
      <c r="C1058" s="946"/>
      <c r="D1058" s="927"/>
      <c r="E1058" s="936"/>
      <c r="F1058" s="19" t="s">
        <v>5622</v>
      </c>
      <c r="G1058" s="95">
        <v>1</v>
      </c>
      <c r="H1058" s="936"/>
      <c r="I1058" s="22"/>
      <c r="J1058" s="62"/>
      <c r="K1058" s="945"/>
      <c r="L1058" s="943"/>
      <c r="M1058" s="943"/>
    </row>
    <row r="1059" spans="1:13" ht="11.25" x14ac:dyDescent="0.25">
      <c r="A1059" s="936"/>
      <c r="B1059" s="945"/>
      <c r="C1059" s="946"/>
      <c r="D1059" s="927"/>
      <c r="E1059" s="936"/>
      <c r="F1059" s="19" t="s">
        <v>3353</v>
      </c>
      <c r="G1059" s="95">
        <v>1</v>
      </c>
      <c r="H1059" s="936"/>
      <c r="I1059" s="22"/>
      <c r="J1059" s="62"/>
      <c r="K1059" s="945"/>
      <c r="L1059" s="943"/>
      <c r="M1059" s="943"/>
    </row>
    <row r="1060" spans="1:13" ht="11.25" x14ac:dyDescent="0.25">
      <c r="A1060" s="936"/>
      <c r="B1060" s="945"/>
      <c r="C1060" s="946"/>
      <c r="D1060" s="927"/>
      <c r="E1060" s="936"/>
      <c r="F1060" s="19" t="s">
        <v>3356</v>
      </c>
      <c r="G1060" s="95">
        <v>1</v>
      </c>
      <c r="H1060" s="936"/>
      <c r="I1060" s="22"/>
      <c r="J1060" s="62"/>
      <c r="K1060" s="945"/>
      <c r="L1060" s="943"/>
      <c r="M1060" s="943"/>
    </row>
    <row r="1061" spans="1:13" ht="11.25" x14ac:dyDescent="0.25">
      <c r="A1061" s="936"/>
      <c r="B1061" s="945"/>
      <c r="C1061" s="946"/>
      <c r="D1061" s="927"/>
      <c r="E1061" s="936"/>
      <c r="F1061" s="19" t="s">
        <v>5612</v>
      </c>
      <c r="G1061" s="95">
        <v>1</v>
      </c>
      <c r="H1061" s="936"/>
      <c r="I1061" s="22" t="s">
        <v>5641</v>
      </c>
      <c r="J1061" s="62" t="s">
        <v>5642</v>
      </c>
      <c r="K1061" s="945"/>
      <c r="L1061" s="943"/>
      <c r="M1061" s="943"/>
    </row>
    <row r="1062" spans="1:13" ht="11.25" x14ac:dyDescent="0.25">
      <c r="A1062" s="936"/>
      <c r="B1062" s="945"/>
      <c r="C1062" s="946"/>
      <c r="D1062" s="927"/>
      <c r="E1062" s="936"/>
      <c r="F1062" s="19" t="s">
        <v>5613</v>
      </c>
      <c r="G1062" s="95">
        <v>3</v>
      </c>
      <c r="H1062" s="936"/>
      <c r="I1062" s="22" t="s">
        <v>5640</v>
      </c>
      <c r="J1062" s="62" t="s">
        <v>5643</v>
      </c>
      <c r="K1062" s="945"/>
      <c r="L1062" s="943"/>
      <c r="M1062" s="943"/>
    </row>
    <row r="1063" spans="1:13" ht="11.25" x14ac:dyDescent="0.25">
      <c r="A1063" s="936"/>
      <c r="B1063" s="945"/>
      <c r="C1063" s="946"/>
      <c r="D1063" s="927"/>
      <c r="E1063" s="936"/>
      <c r="F1063" s="19" t="s">
        <v>5614</v>
      </c>
      <c r="G1063" s="95">
        <v>1</v>
      </c>
      <c r="H1063" s="936"/>
      <c r="I1063" s="22" t="s">
        <v>3036</v>
      </c>
      <c r="J1063" s="62"/>
      <c r="K1063" s="945"/>
      <c r="L1063" s="943"/>
      <c r="M1063" s="943"/>
    </row>
    <row r="1064" spans="1:13" ht="11.25" x14ac:dyDescent="0.25">
      <c r="A1064" s="936"/>
      <c r="B1064" s="945"/>
      <c r="C1064" s="946"/>
      <c r="D1064" s="927"/>
      <c r="E1064" s="936"/>
      <c r="F1064" s="19" t="s">
        <v>5647</v>
      </c>
      <c r="G1064" s="95">
        <v>5</v>
      </c>
      <c r="H1064" s="936"/>
      <c r="I1064" s="22"/>
      <c r="J1064" s="62"/>
      <c r="K1064" s="945"/>
      <c r="L1064" s="943"/>
      <c r="M1064" s="943"/>
    </row>
    <row r="1065" spans="1:13" ht="11.25" x14ac:dyDescent="0.25">
      <c r="A1065" s="936"/>
      <c r="B1065" s="945"/>
      <c r="C1065" s="946"/>
      <c r="D1065" s="927"/>
      <c r="E1065" s="936"/>
      <c r="F1065" s="19" t="s">
        <v>5648</v>
      </c>
      <c r="G1065" s="95">
        <v>5</v>
      </c>
      <c r="H1065" s="936"/>
      <c r="I1065" s="22"/>
      <c r="J1065" s="62"/>
      <c r="K1065" s="945"/>
      <c r="L1065" s="943"/>
      <c r="M1065" s="943"/>
    </row>
    <row r="1066" spans="1:13" ht="11.25" x14ac:dyDescent="0.25">
      <c r="A1066" s="936"/>
      <c r="B1066" s="945"/>
      <c r="C1066" s="946"/>
      <c r="D1066" s="927"/>
      <c r="E1066" s="936"/>
      <c r="F1066" s="19" t="s">
        <v>5649</v>
      </c>
      <c r="G1066" s="95">
        <v>5</v>
      </c>
      <c r="H1066" s="936"/>
      <c r="I1066" s="22"/>
      <c r="J1066" s="62"/>
      <c r="K1066" s="945"/>
      <c r="L1066" s="943"/>
      <c r="M1066" s="943"/>
    </row>
    <row r="1067" spans="1:13" ht="11.25" x14ac:dyDescent="0.25">
      <c r="A1067" s="936"/>
      <c r="B1067" s="945"/>
      <c r="C1067" s="946"/>
      <c r="D1067" s="927"/>
      <c r="E1067" s="936"/>
      <c r="F1067" s="19" t="s">
        <v>5650</v>
      </c>
      <c r="G1067" s="95">
        <v>5</v>
      </c>
      <c r="H1067" s="936"/>
      <c r="I1067" s="22"/>
      <c r="J1067" s="62"/>
      <c r="K1067" s="945"/>
      <c r="L1067" s="943"/>
      <c r="M1067" s="943"/>
    </row>
    <row r="1068" spans="1:13" ht="11.25" x14ac:dyDescent="0.25">
      <c r="A1068" s="936"/>
      <c r="B1068" s="945"/>
      <c r="C1068" s="946"/>
      <c r="D1068" s="927"/>
      <c r="E1068" s="936"/>
      <c r="F1068" s="19" t="s">
        <v>5651</v>
      </c>
      <c r="G1068" s="95">
        <v>5</v>
      </c>
      <c r="H1068" s="936"/>
      <c r="I1068" s="22"/>
      <c r="J1068" s="62"/>
      <c r="K1068" s="945"/>
      <c r="L1068" s="943"/>
      <c r="M1068" s="943"/>
    </row>
    <row r="1069" spans="1:13" ht="11.25" x14ac:dyDescent="0.25">
      <c r="A1069" s="936"/>
      <c r="B1069" s="945"/>
      <c r="C1069" s="946"/>
      <c r="D1069" s="927"/>
      <c r="E1069" s="936"/>
      <c r="F1069" s="19" t="s">
        <v>5652</v>
      </c>
      <c r="G1069" s="95">
        <v>4</v>
      </c>
      <c r="H1069" s="936"/>
      <c r="I1069" s="22"/>
      <c r="J1069" s="62"/>
      <c r="K1069" s="945"/>
      <c r="L1069" s="943"/>
      <c r="M1069" s="943"/>
    </row>
    <row r="1070" spans="1:13" ht="11.25" x14ac:dyDescent="0.25">
      <c r="A1070" s="936"/>
      <c r="B1070" s="945"/>
      <c r="C1070" s="946"/>
      <c r="D1070" s="927"/>
      <c r="E1070" s="936"/>
      <c r="F1070" s="19" t="s">
        <v>5653</v>
      </c>
      <c r="G1070" s="95">
        <v>3</v>
      </c>
      <c r="H1070" s="936"/>
      <c r="I1070" s="22"/>
      <c r="J1070" s="62"/>
      <c r="K1070" s="945"/>
      <c r="L1070" s="943"/>
      <c r="M1070" s="943"/>
    </row>
    <row r="1071" spans="1:13" ht="11.25" x14ac:dyDescent="0.25">
      <c r="A1071" s="936"/>
      <c r="B1071" s="945"/>
      <c r="C1071" s="946"/>
      <c r="D1071" s="927"/>
      <c r="E1071" s="936"/>
      <c r="F1071" s="19" t="s">
        <v>5654</v>
      </c>
      <c r="G1071" s="95">
        <v>5</v>
      </c>
      <c r="H1071" s="936"/>
      <c r="I1071" s="22"/>
      <c r="J1071" s="62"/>
      <c r="K1071" s="945"/>
      <c r="L1071" s="943"/>
      <c r="M1071" s="943"/>
    </row>
    <row r="1072" spans="1:13" ht="11.25" x14ac:dyDescent="0.25">
      <c r="A1072" s="936"/>
      <c r="B1072" s="945"/>
      <c r="C1072" s="946"/>
      <c r="D1072" s="927"/>
      <c r="E1072" s="936"/>
      <c r="F1072" s="19" t="s">
        <v>5615</v>
      </c>
      <c r="G1072" s="95">
        <v>9</v>
      </c>
      <c r="H1072" s="936"/>
      <c r="I1072" s="22" t="s">
        <v>3036</v>
      </c>
      <c r="J1072" s="62" t="s">
        <v>5644</v>
      </c>
      <c r="K1072" s="945"/>
      <c r="L1072" s="943"/>
      <c r="M1072" s="943"/>
    </row>
    <row r="1073" spans="1:13" ht="11.25" x14ac:dyDescent="0.25">
      <c r="A1073" s="936"/>
      <c r="B1073" s="945"/>
      <c r="C1073" s="946"/>
      <c r="D1073" s="927"/>
      <c r="E1073" s="936"/>
      <c r="F1073" s="19" t="s">
        <v>5616</v>
      </c>
      <c r="G1073" s="95">
        <v>3</v>
      </c>
      <c r="H1073" s="936"/>
      <c r="I1073" s="22" t="s">
        <v>3036</v>
      </c>
      <c r="J1073" s="62" t="s">
        <v>5645</v>
      </c>
      <c r="K1073" s="945"/>
      <c r="L1073" s="943"/>
      <c r="M1073" s="943"/>
    </row>
    <row r="1074" spans="1:13" ht="11.25" x14ac:dyDescent="0.25">
      <c r="A1074" s="936"/>
      <c r="B1074" s="945"/>
      <c r="C1074" s="946"/>
      <c r="D1074" s="927"/>
      <c r="E1074" s="936"/>
      <c r="F1074" s="19" t="s">
        <v>5617</v>
      </c>
      <c r="G1074" s="95">
        <v>440</v>
      </c>
      <c r="H1074" s="936"/>
      <c r="I1074" s="22" t="s">
        <v>3036</v>
      </c>
      <c r="J1074" s="62" t="s">
        <v>3037</v>
      </c>
      <c r="K1074" s="945"/>
      <c r="L1074" s="943"/>
      <c r="M1074" s="943"/>
    </row>
    <row r="1075" spans="1:13" ht="11.25" x14ac:dyDescent="0.25">
      <c r="A1075" s="936"/>
      <c r="B1075" s="945"/>
      <c r="C1075" s="946"/>
      <c r="D1075" s="927"/>
      <c r="E1075" s="936"/>
      <c r="F1075" s="19" t="s">
        <v>5619</v>
      </c>
      <c r="G1075" s="95">
        <v>25</v>
      </c>
      <c r="H1075" s="936"/>
      <c r="I1075" s="22" t="s">
        <v>3036</v>
      </c>
      <c r="J1075" s="62" t="s">
        <v>3037</v>
      </c>
      <c r="K1075" s="945"/>
      <c r="L1075" s="943"/>
      <c r="M1075" s="943"/>
    </row>
    <row r="1076" spans="1:13" ht="11.25" x14ac:dyDescent="0.25">
      <c r="A1076" s="936"/>
      <c r="B1076" s="945"/>
      <c r="C1076" s="946"/>
      <c r="D1076" s="927"/>
      <c r="E1076" s="936"/>
      <c r="F1076" s="19" t="s">
        <v>3040</v>
      </c>
      <c r="G1076" s="95">
        <v>4</v>
      </c>
      <c r="H1076" s="936"/>
      <c r="I1076" s="22" t="s">
        <v>5646</v>
      </c>
      <c r="J1076" s="62"/>
      <c r="K1076" s="945"/>
      <c r="L1076" s="943"/>
      <c r="M1076" s="943"/>
    </row>
    <row r="1077" spans="1:13" ht="11.25" x14ac:dyDescent="0.25">
      <c r="A1077" s="936"/>
      <c r="B1077" s="945"/>
      <c r="C1077" s="946"/>
      <c r="D1077" s="927"/>
      <c r="E1077" s="936"/>
      <c r="F1077" s="19" t="s">
        <v>3041</v>
      </c>
      <c r="G1077" s="95">
        <v>15</v>
      </c>
      <c r="H1077" s="936"/>
      <c r="I1077" s="22"/>
      <c r="J1077" s="62"/>
      <c r="K1077" s="945"/>
      <c r="L1077" s="943"/>
      <c r="M1077" s="943"/>
    </row>
    <row r="1078" spans="1:13" ht="11.25" x14ac:dyDescent="0.25">
      <c r="A1078" s="936"/>
      <c r="B1078" s="945"/>
      <c r="C1078" s="946"/>
      <c r="D1078" s="927"/>
      <c r="E1078" s="936"/>
      <c r="F1078" s="19" t="s">
        <v>3042</v>
      </c>
      <c r="G1078" s="95">
        <v>4</v>
      </c>
      <c r="H1078" s="936"/>
      <c r="I1078" s="22"/>
      <c r="J1078" s="62"/>
      <c r="K1078" s="945"/>
      <c r="L1078" s="943"/>
      <c r="M1078" s="943"/>
    </row>
    <row r="1079" spans="1:13" ht="11.25" x14ac:dyDescent="0.25">
      <c r="A1079" s="936"/>
      <c r="B1079" s="945"/>
      <c r="C1079" s="946"/>
      <c r="D1079" s="927"/>
      <c r="E1079" s="936"/>
      <c r="F1079" s="19" t="s">
        <v>3043</v>
      </c>
      <c r="G1079" s="95">
        <v>25</v>
      </c>
      <c r="H1079" s="936"/>
      <c r="I1079" s="22"/>
      <c r="J1079" s="62"/>
      <c r="K1079" s="945"/>
      <c r="L1079" s="943"/>
      <c r="M1079" s="943"/>
    </row>
    <row r="1080" spans="1:13" ht="11.25" x14ac:dyDescent="0.25">
      <c r="A1080" s="936"/>
      <c r="B1080" s="945"/>
      <c r="C1080" s="946"/>
      <c r="D1080" s="927"/>
      <c r="E1080" s="936"/>
      <c r="F1080" s="19" t="s">
        <v>5618</v>
      </c>
      <c r="G1080" s="95">
        <v>1</v>
      </c>
      <c r="H1080" s="936"/>
      <c r="I1080" s="22"/>
      <c r="J1080" s="62"/>
      <c r="K1080" s="945"/>
      <c r="L1080" s="943"/>
      <c r="M1080" s="943"/>
    </row>
    <row r="1081" spans="1:13" ht="11.25" x14ac:dyDescent="0.25">
      <c r="A1081" s="936" t="s">
        <v>6416</v>
      </c>
      <c r="B1081" s="945" t="s">
        <v>170</v>
      </c>
      <c r="C1081" s="946" t="s">
        <v>5603</v>
      </c>
      <c r="D1081" s="936" t="s">
        <v>7162</v>
      </c>
      <c r="E1081" s="936" t="s">
        <v>5603</v>
      </c>
      <c r="F1081" s="19" t="s">
        <v>648</v>
      </c>
      <c r="G1081" s="95">
        <v>1</v>
      </c>
      <c r="H1081" s="936" t="s">
        <v>6682</v>
      </c>
      <c r="I1081" s="22" t="s">
        <v>3117</v>
      </c>
      <c r="J1081" s="62" t="s">
        <v>3117</v>
      </c>
      <c r="K1081" s="945">
        <v>2</v>
      </c>
      <c r="L1081" s="943"/>
      <c r="M1081" s="943"/>
    </row>
    <row r="1082" spans="1:13" ht="11.25" x14ac:dyDescent="0.25">
      <c r="A1082" s="936"/>
      <c r="B1082" s="945"/>
      <c r="C1082" s="946"/>
      <c r="D1082" s="936"/>
      <c r="E1082" s="936"/>
      <c r="F1082" s="19" t="s">
        <v>5705</v>
      </c>
      <c r="G1082" s="95">
        <v>12</v>
      </c>
      <c r="H1082" s="936"/>
      <c r="I1082" s="22"/>
      <c r="J1082" s="62"/>
      <c r="K1082" s="945"/>
      <c r="L1082" s="943"/>
      <c r="M1082" s="943"/>
    </row>
    <row r="1083" spans="1:13" ht="11.25" x14ac:dyDescent="0.25">
      <c r="A1083" s="936"/>
      <c r="B1083" s="945"/>
      <c r="C1083" s="946"/>
      <c r="D1083" s="936"/>
      <c r="E1083" s="936"/>
      <c r="F1083" s="19" t="s">
        <v>5706</v>
      </c>
      <c r="G1083" s="95">
        <v>12</v>
      </c>
      <c r="H1083" s="936"/>
      <c r="I1083" s="22"/>
      <c r="J1083" s="62"/>
      <c r="K1083" s="945"/>
      <c r="L1083" s="943"/>
      <c r="M1083" s="943"/>
    </row>
    <row r="1084" spans="1:13" ht="11.25" x14ac:dyDescent="0.25">
      <c r="A1084" s="936"/>
      <c r="B1084" s="945"/>
      <c r="C1084" s="946"/>
      <c r="D1084" s="936"/>
      <c r="E1084" s="936"/>
      <c r="F1084" s="10" t="s">
        <v>649</v>
      </c>
      <c r="G1084" s="243">
        <v>1</v>
      </c>
      <c r="H1084" s="936"/>
      <c r="I1084" s="22" t="s">
        <v>3117</v>
      </c>
      <c r="J1084" s="62" t="s">
        <v>3117</v>
      </c>
      <c r="K1084" s="945"/>
      <c r="L1084" s="943"/>
      <c r="M1084" s="943"/>
    </row>
    <row r="1085" spans="1:13" ht="11.25" x14ac:dyDescent="0.25">
      <c r="A1085" s="936"/>
      <c r="B1085" s="945"/>
      <c r="C1085" s="946"/>
      <c r="D1085" s="936"/>
      <c r="E1085" s="936"/>
      <c r="F1085" s="19" t="s">
        <v>289</v>
      </c>
      <c r="G1085" s="95">
        <v>2</v>
      </c>
      <c r="H1085" s="936"/>
      <c r="I1085" s="22" t="s">
        <v>3117</v>
      </c>
      <c r="J1085" s="62" t="s">
        <v>3117</v>
      </c>
      <c r="K1085" s="945"/>
      <c r="L1085" s="943"/>
      <c r="M1085" s="943"/>
    </row>
    <row r="1086" spans="1:13" ht="11.25" x14ac:dyDescent="0.25">
      <c r="A1086" s="936"/>
      <c r="B1086" s="945"/>
      <c r="C1086" s="946"/>
      <c r="D1086" s="936"/>
      <c r="E1086" s="936"/>
      <c r="F1086" s="19" t="s">
        <v>288</v>
      </c>
      <c r="G1086" s="95">
        <v>2</v>
      </c>
      <c r="H1086" s="936"/>
      <c r="I1086" s="22" t="s">
        <v>3117</v>
      </c>
      <c r="J1086" s="62" t="s">
        <v>3117</v>
      </c>
      <c r="K1086" s="945"/>
      <c r="L1086" s="943"/>
      <c r="M1086" s="943"/>
    </row>
    <row r="1087" spans="1:13" ht="11.25" x14ac:dyDescent="0.25">
      <c r="A1087" s="936"/>
      <c r="B1087" s="945"/>
      <c r="C1087" s="946"/>
      <c r="D1087" s="936"/>
      <c r="E1087" s="936"/>
      <c r="F1087" s="19" t="s">
        <v>3208</v>
      </c>
      <c r="G1087" s="95">
        <v>1</v>
      </c>
      <c r="H1087" s="936"/>
      <c r="I1087" s="22" t="s">
        <v>3117</v>
      </c>
      <c r="J1087" s="62" t="s">
        <v>3117</v>
      </c>
      <c r="K1087" s="945"/>
      <c r="L1087" s="943"/>
      <c r="M1087" s="943"/>
    </row>
    <row r="1088" spans="1:13" ht="11.25" x14ac:dyDescent="0.25">
      <c r="A1088" s="936"/>
      <c r="B1088" s="945"/>
      <c r="C1088" s="946"/>
      <c r="D1088" s="936"/>
      <c r="E1088" s="936"/>
      <c r="F1088" s="19" t="s">
        <v>5666</v>
      </c>
      <c r="G1088" s="95">
        <v>3</v>
      </c>
      <c r="H1088" s="936"/>
      <c r="I1088" s="22" t="s">
        <v>3117</v>
      </c>
      <c r="J1088" s="62" t="s">
        <v>3117</v>
      </c>
      <c r="K1088" s="945"/>
      <c r="L1088" s="943"/>
      <c r="M1088" s="943"/>
    </row>
    <row r="1089" spans="1:13" ht="11.25" x14ac:dyDescent="0.25">
      <c r="A1089" s="936"/>
      <c r="B1089" s="945"/>
      <c r="C1089" s="946"/>
      <c r="D1089" s="936"/>
      <c r="E1089" s="936"/>
      <c r="F1089" s="19" t="s">
        <v>5667</v>
      </c>
      <c r="G1089" s="95">
        <v>3</v>
      </c>
      <c r="H1089" s="936"/>
      <c r="I1089" s="22" t="s">
        <v>3117</v>
      </c>
      <c r="J1089" s="62" t="s">
        <v>3117</v>
      </c>
      <c r="K1089" s="945"/>
      <c r="L1089" s="943"/>
      <c r="M1089" s="943"/>
    </row>
    <row r="1090" spans="1:13" ht="11.25" x14ac:dyDescent="0.25">
      <c r="A1090" s="936"/>
      <c r="B1090" s="945"/>
      <c r="C1090" s="946"/>
      <c r="D1090" s="936"/>
      <c r="E1090" s="936"/>
      <c r="F1090" s="19" t="s">
        <v>5668</v>
      </c>
      <c r="G1090" s="95">
        <v>1</v>
      </c>
      <c r="H1090" s="936"/>
      <c r="I1090" s="22" t="s">
        <v>3117</v>
      </c>
      <c r="J1090" s="62" t="s">
        <v>3117</v>
      </c>
      <c r="K1090" s="945"/>
      <c r="L1090" s="943"/>
      <c r="M1090" s="943"/>
    </row>
    <row r="1091" spans="1:13" ht="11.25" x14ac:dyDescent="0.25">
      <c r="A1091" s="936"/>
      <c r="B1091" s="945"/>
      <c r="C1091" s="946"/>
      <c r="D1091" s="936"/>
      <c r="E1091" s="936"/>
      <c r="F1091" s="19" t="s">
        <v>5669</v>
      </c>
      <c r="G1091" s="95">
        <v>1</v>
      </c>
      <c r="H1091" s="936"/>
      <c r="I1091" s="22" t="s">
        <v>3117</v>
      </c>
      <c r="J1091" s="62" t="s">
        <v>3117</v>
      </c>
      <c r="K1091" s="945"/>
      <c r="L1091" s="943"/>
      <c r="M1091" s="943"/>
    </row>
    <row r="1092" spans="1:13" ht="11.25" x14ac:dyDescent="0.25">
      <c r="A1092" s="936"/>
      <c r="B1092" s="945"/>
      <c r="C1092" s="946"/>
      <c r="D1092" s="936"/>
      <c r="E1092" s="936"/>
      <c r="F1092" s="19" t="s">
        <v>5670</v>
      </c>
      <c r="G1092" s="95">
        <v>1</v>
      </c>
      <c r="H1092" s="936"/>
      <c r="I1092" s="22" t="s">
        <v>196</v>
      </c>
      <c r="J1092" s="62" t="s">
        <v>5680</v>
      </c>
      <c r="K1092" s="945"/>
      <c r="L1092" s="943"/>
      <c r="M1092" s="943"/>
    </row>
    <row r="1093" spans="1:13" ht="11.25" x14ac:dyDescent="0.25">
      <c r="A1093" s="936"/>
      <c r="B1093" s="945"/>
      <c r="C1093" s="946"/>
      <c r="D1093" s="936"/>
      <c r="E1093" s="936"/>
      <c r="F1093" s="19" t="s">
        <v>5671</v>
      </c>
      <c r="G1093" s="95">
        <v>1</v>
      </c>
      <c r="H1093" s="936"/>
      <c r="I1093" s="22" t="s">
        <v>196</v>
      </c>
      <c r="J1093" s="62" t="s">
        <v>5681</v>
      </c>
      <c r="K1093" s="945"/>
      <c r="L1093" s="943"/>
      <c r="M1093" s="943"/>
    </row>
    <row r="1094" spans="1:13" ht="11.25" x14ac:dyDescent="0.25">
      <c r="A1094" s="936"/>
      <c r="B1094" s="945"/>
      <c r="C1094" s="946"/>
      <c r="D1094" s="936"/>
      <c r="E1094" s="936"/>
      <c r="F1094" s="19" t="s">
        <v>5672</v>
      </c>
      <c r="G1094" s="95">
        <v>1</v>
      </c>
      <c r="H1094" s="936"/>
      <c r="I1094" s="22" t="s">
        <v>196</v>
      </c>
      <c r="J1094" s="62" t="s">
        <v>5682</v>
      </c>
      <c r="K1094" s="945"/>
      <c r="L1094" s="943"/>
      <c r="M1094" s="943"/>
    </row>
    <row r="1095" spans="1:13" ht="11.25" x14ac:dyDescent="0.25">
      <c r="A1095" s="936"/>
      <c r="B1095" s="945"/>
      <c r="C1095" s="946"/>
      <c r="D1095" s="936"/>
      <c r="E1095" s="936"/>
      <c r="F1095" s="19" t="s">
        <v>5673</v>
      </c>
      <c r="G1095" s="95">
        <v>1</v>
      </c>
      <c r="H1095" s="936"/>
      <c r="I1095" s="22" t="s">
        <v>196</v>
      </c>
      <c r="J1095" s="62" t="s">
        <v>5683</v>
      </c>
      <c r="K1095" s="945"/>
      <c r="L1095" s="943"/>
      <c r="M1095" s="943"/>
    </row>
    <row r="1096" spans="1:13" ht="11.25" x14ac:dyDescent="0.25">
      <c r="A1096" s="936"/>
      <c r="B1096" s="945"/>
      <c r="C1096" s="946"/>
      <c r="D1096" s="936"/>
      <c r="E1096" s="936"/>
      <c r="F1096" s="19" t="s">
        <v>5674</v>
      </c>
      <c r="G1096" s="95">
        <v>2</v>
      </c>
      <c r="H1096" s="936"/>
      <c r="I1096" s="22" t="s">
        <v>225</v>
      </c>
      <c r="J1096" s="62" t="s">
        <v>4301</v>
      </c>
      <c r="K1096" s="945"/>
      <c r="L1096" s="943"/>
      <c r="M1096" s="943"/>
    </row>
    <row r="1097" spans="1:13" ht="11.25" x14ac:dyDescent="0.25">
      <c r="A1097" s="936"/>
      <c r="B1097" s="945"/>
      <c r="C1097" s="946"/>
      <c r="D1097" s="936"/>
      <c r="E1097" s="936"/>
      <c r="F1097" s="19" t="s">
        <v>5667</v>
      </c>
      <c r="G1097" s="95">
        <v>6</v>
      </c>
      <c r="H1097" s="936"/>
      <c r="I1097" s="22" t="s">
        <v>5684</v>
      </c>
      <c r="J1097" s="62" t="s">
        <v>5685</v>
      </c>
      <c r="K1097" s="945"/>
      <c r="L1097" s="943"/>
      <c r="M1097" s="943"/>
    </row>
    <row r="1098" spans="1:13" ht="11.25" x14ac:dyDescent="0.25">
      <c r="A1098" s="936"/>
      <c r="B1098" s="945"/>
      <c r="C1098" s="946"/>
      <c r="D1098" s="936"/>
      <c r="E1098" s="936"/>
      <c r="F1098" s="19" t="s">
        <v>5675</v>
      </c>
      <c r="G1098" s="95">
        <v>6</v>
      </c>
      <c r="H1098" s="936"/>
      <c r="I1098" s="22" t="s">
        <v>5684</v>
      </c>
      <c r="J1098" s="62" t="s">
        <v>5686</v>
      </c>
      <c r="K1098" s="945"/>
      <c r="L1098" s="943"/>
      <c r="M1098" s="943"/>
    </row>
    <row r="1099" spans="1:13" ht="11.25" x14ac:dyDescent="0.25">
      <c r="A1099" s="936"/>
      <c r="B1099" s="945"/>
      <c r="C1099" s="946"/>
      <c r="D1099" s="936"/>
      <c r="E1099" s="936"/>
      <c r="F1099" s="19" t="s">
        <v>5676</v>
      </c>
      <c r="G1099" s="95">
        <v>1</v>
      </c>
      <c r="H1099" s="936"/>
      <c r="I1099" s="22" t="s">
        <v>3217</v>
      </c>
      <c r="J1099" s="62" t="s">
        <v>5687</v>
      </c>
      <c r="K1099" s="945"/>
      <c r="L1099" s="943"/>
      <c r="M1099" s="943"/>
    </row>
    <row r="1100" spans="1:13" ht="11.25" x14ac:dyDescent="0.25">
      <c r="A1100" s="936" t="s">
        <v>7638</v>
      </c>
      <c r="B1100" s="945" t="s">
        <v>170</v>
      </c>
      <c r="C1100" s="946" t="s">
        <v>5603</v>
      </c>
      <c r="D1100" s="936" t="s">
        <v>7162</v>
      </c>
      <c r="E1100" s="936" t="s">
        <v>5603</v>
      </c>
      <c r="F1100" s="41" t="s">
        <v>3224</v>
      </c>
      <c r="G1100" s="96">
        <v>7</v>
      </c>
      <c r="H1100" s="936" t="s">
        <v>6682</v>
      </c>
      <c r="I1100" s="37" t="s">
        <v>3068</v>
      </c>
      <c r="J1100" s="64" t="s">
        <v>3069</v>
      </c>
      <c r="K1100" s="945">
        <v>2</v>
      </c>
      <c r="L1100" s="943"/>
      <c r="M1100" s="943"/>
    </row>
    <row r="1101" spans="1:13" ht="11.25" x14ac:dyDescent="0.25">
      <c r="A1101" s="936"/>
      <c r="B1101" s="945"/>
      <c r="C1101" s="946"/>
      <c r="D1101" s="936"/>
      <c r="E1101" s="936"/>
      <c r="F1101" s="41" t="s">
        <v>5677</v>
      </c>
      <c r="G1101" s="96">
        <v>6</v>
      </c>
      <c r="H1101" s="936"/>
      <c r="I1101" s="37" t="s">
        <v>196</v>
      </c>
      <c r="J1101" s="64" t="s">
        <v>3052</v>
      </c>
      <c r="K1101" s="945"/>
      <c r="L1101" s="943"/>
      <c r="M1101" s="943"/>
    </row>
    <row r="1102" spans="1:13" ht="11.25" x14ac:dyDescent="0.25">
      <c r="A1102" s="936"/>
      <c r="B1102" s="945"/>
      <c r="C1102" s="946"/>
      <c r="D1102" s="936"/>
      <c r="E1102" s="936"/>
      <c r="F1102" s="41" t="s">
        <v>3089</v>
      </c>
      <c r="G1102" s="96">
        <v>4</v>
      </c>
      <c r="H1102" s="936"/>
      <c r="I1102" s="37" t="s">
        <v>196</v>
      </c>
      <c r="J1102" s="64" t="s">
        <v>3090</v>
      </c>
      <c r="K1102" s="945"/>
      <c r="L1102" s="943"/>
      <c r="M1102" s="943"/>
    </row>
    <row r="1103" spans="1:13" ht="11.25" x14ac:dyDescent="0.25">
      <c r="A1103" s="936"/>
      <c r="B1103" s="945"/>
      <c r="C1103" s="946"/>
      <c r="D1103" s="936"/>
      <c r="E1103" s="936"/>
      <c r="F1103" s="41" t="s">
        <v>5678</v>
      </c>
      <c r="G1103" s="96">
        <v>2</v>
      </c>
      <c r="H1103" s="936"/>
      <c r="I1103" s="37" t="s">
        <v>196</v>
      </c>
      <c r="J1103" s="64" t="s">
        <v>5688</v>
      </c>
      <c r="K1103" s="945"/>
      <c r="L1103" s="943"/>
      <c r="M1103" s="943"/>
    </row>
    <row r="1104" spans="1:13" ht="11.25" x14ac:dyDescent="0.25">
      <c r="A1104" s="936"/>
      <c r="B1104" s="945"/>
      <c r="C1104" s="946"/>
      <c r="D1104" s="936"/>
      <c r="E1104" s="936"/>
      <c r="F1104" s="41" t="s">
        <v>5679</v>
      </c>
      <c r="G1104" s="96">
        <v>1</v>
      </c>
      <c r="H1104" s="936"/>
      <c r="I1104" s="37" t="s">
        <v>196</v>
      </c>
      <c r="J1104" s="64" t="s">
        <v>5689</v>
      </c>
      <c r="K1104" s="945"/>
      <c r="L1104" s="943"/>
      <c r="M1104" s="943"/>
    </row>
    <row r="1105" spans="1:13" ht="11.25" x14ac:dyDescent="0.25">
      <c r="A1105" s="936"/>
      <c r="B1105" s="945"/>
      <c r="C1105" s="946"/>
      <c r="D1105" s="936"/>
      <c r="E1105" s="936"/>
      <c r="F1105" s="41" t="s">
        <v>3092</v>
      </c>
      <c r="G1105" s="96">
        <v>50</v>
      </c>
      <c r="H1105" s="936"/>
      <c r="I1105" s="37" t="s">
        <v>196</v>
      </c>
      <c r="J1105" s="64" t="s">
        <v>3093</v>
      </c>
      <c r="K1105" s="945"/>
      <c r="L1105" s="943"/>
      <c r="M1105" s="943"/>
    </row>
    <row r="1106" spans="1:13" ht="11.25" x14ac:dyDescent="0.25">
      <c r="A1106" s="936"/>
      <c r="B1106" s="945"/>
      <c r="C1106" s="946"/>
      <c r="D1106" s="936"/>
      <c r="E1106" s="936"/>
      <c r="F1106" s="41" t="s">
        <v>3095</v>
      </c>
      <c r="G1106" s="96">
        <v>2</v>
      </c>
      <c r="H1106" s="936"/>
      <c r="I1106" s="37" t="s">
        <v>196</v>
      </c>
      <c r="J1106" s="64" t="s">
        <v>3096</v>
      </c>
      <c r="K1106" s="945"/>
      <c r="L1106" s="943"/>
      <c r="M1106" s="943"/>
    </row>
    <row r="1107" spans="1:13" ht="11.25" x14ac:dyDescent="0.25">
      <c r="A1107" s="936"/>
      <c r="B1107" s="945"/>
      <c r="C1107" s="946"/>
      <c r="D1107" s="936"/>
      <c r="E1107" s="936"/>
      <c r="F1107" s="41" t="s">
        <v>3097</v>
      </c>
      <c r="G1107" s="96">
        <v>6</v>
      </c>
      <c r="H1107" s="936"/>
      <c r="I1107" s="37" t="s">
        <v>196</v>
      </c>
      <c r="J1107" s="64" t="s">
        <v>3098</v>
      </c>
      <c r="K1107" s="945"/>
      <c r="L1107" s="943"/>
      <c r="M1107" s="943"/>
    </row>
    <row r="1108" spans="1:13" ht="11.25" x14ac:dyDescent="0.25">
      <c r="A1108" s="936"/>
      <c r="B1108" s="945"/>
      <c r="C1108" s="946"/>
      <c r="D1108" s="936"/>
      <c r="E1108" s="936"/>
      <c r="F1108" s="41" t="s">
        <v>3099</v>
      </c>
      <c r="G1108" s="96">
        <v>6</v>
      </c>
      <c r="H1108" s="936"/>
      <c r="I1108" s="37" t="s">
        <v>196</v>
      </c>
      <c r="J1108" s="64" t="s">
        <v>3100</v>
      </c>
      <c r="K1108" s="945"/>
      <c r="L1108" s="943"/>
      <c r="M1108" s="943"/>
    </row>
    <row r="1109" spans="1:13" ht="22.5" x14ac:dyDescent="0.25">
      <c r="A1109" s="936"/>
      <c r="B1109" s="945"/>
      <c r="C1109" s="946"/>
      <c r="D1109" s="936"/>
      <c r="E1109" s="936"/>
      <c r="F1109" s="41" t="s">
        <v>3086</v>
      </c>
      <c r="G1109" s="96">
        <v>6</v>
      </c>
      <c r="H1109" s="936"/>
      <c r="I1109" s="37" t="s">
        <v>3087</v>
      </c>
      <c r="J1109" s="64" t="s">
        <v>3103</v>
      </c>
      <c r="K1109" s="945"/>
      <c r="L1109" s="943"/>
      <c r="M1109" s="943"/>
    </row>
    <row r="1110" spans="1:13" ht="11.25" x14ac:dyDescent="0.25">
      <c r="A1110" s="936"/>
      <c r="B1110" s="945"/>
      <c r="C1110" s="946"/>
      <c r="D1110" s="936"/>
      <c r="E1110" s="936"/>
      <c r="F1110" s="41" t="s">
        <v>3107</v>
      </c>
      <c r="G1110" s="96">
        <v>12</v>
      </c>
      <c r="H1110" s="936"/>
      <c r="I1110" s="37" t="s">
        <v>3074</v>
      </c>
      <c r="J1110" s="64" t="s">
        <v>3108</v>
      </c>
      <c r="K1110" s="945"/>
      <c r="L1110" s="943"/>
      <c r="M1110" s="943"/>
    </row>
    <row r="1111" spans="1:13" s="8" customFormat="1" ht="11.25" x14ac:dyDescent="0.25">
      <c r="A1111" s="936" t="s">
        <v>7639</v>
      </c>
      <c r="B1111" s="945" t="s">
        <v>6793</v>
      </c>
      <c r="C1111" s="946" t="s">
        <v>5603</v>
      </c>
      <c r="D1111" s="936" t="s">
        <v>6792</v>
      </c>
      <c r="E1111" s="936" t="s">
        <v>5603</v>
      </c>
      <c r="F1111" s="34" t="s">
        <v>5690</v>
      </c>
      <c r="G1111" s="35">
        <v>1</v>
      </c>
      <c r="H1111" s="936" t="s">
        <v>6682</v>
      </c>
      <c r="I1111" s="36" t="s">
        <v>3068</v>
      </c>
      <c r="J1111" s="65" t="s">
        <v>3069</v>
      </c>
      <c r="K1111" s="945">
        <v>1</v>
      </c>
      <c r="L1111" s="943"/>
      <c r="M1111" s="943"/>
    </row>
    <row r="1112" spans="1:13" s="8" customFormat="1" ht="22.5" x14ac:dyDescent="0.25">
      <c r="A1112" s="936"/>
      <c r="B1112" s="945"/>
      <c r="C1112" s="946"/>
      <c r="D1112" s="936"/>
      <c r="E1112" s="936"/>
      <c r="F1112" s="34" t="s">
        <v>5691</v>
      </c>
      <c r="G1112" s="35">
        <v>5</v>
      </c>
      <c r="H1112" s="936"/>
      <c r="I1112" s="36" t="s">
        <v>210</v>
      </c>
      <c r="J1112" s="65" t="s">
        <v>212</v>
      </c>
      <c r="K1112" s="945"/>
      <c r="L1112" s="943"/>
      <c r="M1112" s="943"/>
    </row>
    <row r="1113" spans="1:13" s="8" customFormat="1" ht="11.25" x14ac:dyDescent="0.25">
      <c r="A1113" s="936"/>
      <c r="B1113" s="945"/>
      <c r="C1113" s="946"/>
      <c r="D1113" s="936"/>
      <c r="E1113" s="936"/>
      <c r="F1113" s="34" t="s">
        <v>3166</v>
      </c>
      <c r="G1113" s="35">
        <v>15</v>
      </c>
      <c r="H1113" s="936"/>
      <c r="I1113" s="36" t="s">
        <v>3074</v>
      </c>
      <c r="J1113" s="65" t="s">
        <v>3167</v>
      </c>
      <c r="K1113" s="945"/>
      <c r="L1113" s="943"/>
      <c r="M1113" s="943"/>
    </row>
    <row r="1114" spans="1:13" s="8" customFormat="1" ht="22.5" x14ac:dyDescent="0.25">
      <c r="A1114" s="936"/>
      <c r="B1114" s="945"/>
      <c r="C1114" s="946"/>
      <c r="D1114" s="936"/>
      <c r="E1114" s="936"/>
      <c r="F1114" s="34" t="s">
        <v>5692</v>
      </c>
      <c r="G1114" s="35">
        <v>1</v>
      </c>
      <c r="H1114" s="936"/>
      <c r="I1114" s="36" t="s">
        <v>225</v>
      </c>
      <c r="J1114" s="65" t="s">
        <v>5698</v>
      </c>
      <c r="K1114" s="945"/>
      <c r="L1114" s="943"/>
      <c r="M1114" s="943"/>
    </row>
    <row r="1115" spans="1:13" s="8" customFormat="1" ht="11.25" x14ac:dyDescent="0.25">
      <c r="A1115" s="936"/>
      <c r="B1115" s="945"/>
      <c r="C1115" s="946"/>
      <c r="D1115" s="936"/>
      <c r="E1115" s="936"/>
      <c r="F1115" s="34" t="s">
        <v>5693</v>
      </c>
      <c r="G1115" s="35">
        <v>1</v>
      </c>
      <c r="H1115" s="936"/>
      <c r="I1115" s="36" t="s">
        <v>225</v>
      </c>
      <c r="J1115" s="65" t="s">
        <v>4301</v>
      </c>
      <c r="K1115" s="945"/>
      <c r="L1115" s="943"/>
      <c r="M1115" s="943"/>
    </row>
    <row r="1116" spans="1:13" s="8" customFormat="1" ht="11.25" x14ac:dyDescent="0.25">
      <c r="A1116" s="936"/>
      <c r="B1116" s="945"/>
      <c r="C1116" s="946"/>
      <c r="D1116" s="936"/>
      <c r="E1116" s="936"/>
      <c r="F1116" s="34" t="s">
        <v>5694</v>
      </c>
      <c r="G1116" s="35">
        <v>1</v>
      </c>
      <c r="H1116" s="936"/>
      <c r="I1116" s="36" t="s">
        <v>3162</v>
      </c>
      <c r="J1116" s="65" t="s">
        <v>5699</v>
      </c>
      <c r="K1116" s="945"/>
      <c r="L1116" s="943"/>
      <c r="M1116" s="943"/>
    </row>
    <row r="1117" spans="1:13" s="8" customFormat="1" ht="11.25" x14ac:dyDescent="0.25">
      <c r="A1117" s="936"/>
      <c r="B1117" s="945"/>
      <c r="C1117" s="946"/>
      <c r="D1117" s="936"/>
      <c r="E1117" s="936"/>
      <c r="F1117" s="34" t="s">
        <v>5695</v>
      </c>
      <c r="G1117" s="35">
        <v>5</v>
      </c>
      <c r="H1117" s="936"/>
      <c r="I1117" s="36" t="s">
        <v>5700</v>
      </c>
      <c r="J1117" s="65" t="s">
        <v>5701</v>
      </c>
      <c r="K1117" s="945"/>
      <c r="L1117" s="943"/>
      <c r="M1117" s="943"/>
    </row>
    <row r="1118" spans="1:13" s="8" customFormat="1" ht="11.25" x14ac:dyDescent="0.25">
      <c r="A1118" s="936"/>
      <c r="B1118" s="945"/>
      <c r="C1118" s="946"/>
      <c r="D1118" s="936"/>
      <c r="E1118" s="936"/>
      <c r="F1118" s="34" t="s">
        <v>5696</v>
      </c>
      <c r="G1118" s="35">
        <v>1</v>
      </c>
      <c r="H1118" s="936"/>
      <c r="I1118" s="36" t="s">
        <v>5702</v>
      </c>
      <c r="J1118" s="65" t="s">
        <v>5703</v>
      </c>
      <c r="K1118" s="945"/>
      <c r="L1118" s="943"/>
      <c r="M1118" s="943"/>
    </row>
    <row r="1119" spans="1:13" s="8" customFormat="1" ht="11.25" x14ac:dyDescent="0.25">
      <c r="A1119" s="936"/>
      <c r="B1119" s="945"/>
      <c r="C1119" s="946"/>
      <c r="D1119" s="936"/>
      <c r="E1119" s="936"/>
      <c r="F1119" s="34" t="s">
        <v>5697</v>
      </c>
      <c r="G1119" s="35">
        <v>5</v>
      </c>
      <c r="H1119" s="936"/>
      <c r="I1119" s="36" t="s">
        <v>3162</v>
      </c>
      <c r="J1119" s="65" t="s">
        <v>5704</v>
      </c>
      <c r="K1119" s="945"/>
      <c r="L1119" s="943"/>
      <c r="M1119" s="943"/>
    </row>
    <row r="1120" spans="1:13" ht="11.25" x14ac:dyDescent="0.25">
      <c r="A1120" s="936" t="s">
        <v>7640</v>
      </c>
      <c r="B1120" s="945" t="s">
        <v>5662</v>
      </c>
      <c r="C1120" s="946" t="s">
        <v>5603</v>
      </c>
      <c r="D1120" s="936" t="s">
        <v>7166</v>
      </c>
      <c r="E1120" s="936" t="s">
        <v>5603</v>
      </c>
      <c r="F1120" s="10" t="s">
        <v>5655</v>
      </c>
      <c r="G1120" s="243">
        <v>10</v>
      </c>
      <c r="H1120" s="936" t="s">
        <v>6682</v>
      </c>
      <c r="I1120" s="48"/>
      <c r="J1120" s="55"/>
      <c r="K1120" s="945">
        <v>1</v>
      </c>
      <c r="L1120" s="943"/>
      <c r="M1120" s="943"/>
    </row>
    <row r="1121" spans="1:13" ht="11.25" x14ac:dyDescent="0.25">
      <c r="A1121" s="936"/>
      <c r="B1121" s="945"/>
      <c r="C1121" s="946"/>
      <c r="D1121" s="936"/>
      <c r="E1121" s="936"/>
      <c r="F1121" s="10" t="s">
        <v>5656</v>
      </c>
      <c r="G1121" s="243">
        <v>9</v>
      </c>
      <c r="H1121" s="936"/>
      <c r="I1121" s="48" t="s">
        <v>5661</v>
      </c>
      <c r="J1121" s="55"/>
      <c r="K1121" s="945"/>
      <c r="L1121" s="943"/>
      <c r="M1121" s="943"/>
    </row>
    <row r="1122" spans="1:13" ht="11.25" x14ac:dyDescent="0.25">
      <c r="A1122" s="936"/>
      <c r="B1122" s="945"/>
      <c r="C1122" s="946"/>
      <c r="D1122" s="936"/>
      <c r="E1122" s="936"/>
      <c r="F1122" s="10" t="s">
        <v>5657</v>
      </c>
      <c r="G1122" s="243">
        <v>1</v>
      </c>
      <c r="H1122" s="936"/>
      <c r="I1122" s="48"/>
      <c r="J1122" s="55"/>
      <c r="K1122" s="945"/>
      <c r="L1122" s="943"/>
      <c r="M1122" s="943"/>
    </row>
    <row r="1123" spans="1:13" ht="11.25" x14ac:dyDescent="0.25">
      <c r="A1123" s="936"/>
      <c r="B1123" s="945"/>
      <c r="C1123" s="946"/>
      <c r="D1123" s="936"/>
      <c r="E1123" s="936"/>
      <c r="F1123" s="10" t="s">
        <v>5658</v>
      </c>
      <c r="G1123" s="243">
        <v>1000</v>
      </c>
      <c r="H1123" s="936"/>
      <c r="I1123" s="48"/>
      <c r="J1123" s="55"/>
      <c r="K1123" s="945"/>
      <c r="L1123" s="943"/>
      <c r="M1123" s="943"/>
    </row>
    <row r="1124" spans="1:13" ht="11.25" x14ac:dyDescent="0.25">
      <c r="A1124" s="936"/>
      <c r="B1124" s="945"/>
      <c r="C1124" s="946"/>
      <c r="D1124" s="936"/>
      <c r="E1124" s="936"/>
      <c r="F1124" s="10" t="s">
        <v>5659</v>
      </c>
      <c r="G1124" s="243">
        <v>5</v>
      </c>
      <c r="H1124" s="936"/>
      <c r="I1124" s="48"/>
      <c r="J1124" s="55"/>
      <c r="K1124" s="945"/>
      <c r="L1124" s="943"/>
      <c r="M1124" s="943"/>
    </row>
    <row r="1125" spans="1:13" ht="11.25" x14ac:dyDescent="0.25">
      <c r="A1125" s="936"/>
      <c r="B1125" s="945"/>
      <c r="C1125" s="946"/>
      <c r="D1125" s="936"/>
      <c r="E1125" s="936"/>
      <c r="F1125" s="10" t="s">
        <v>5660</v>
      </c>
      <c r="G1125" s="243">
        <v>1</v>
      </c>
      <c r="H1125" s="936"/>
      <c r="I1125" s="48"/>
      <c r="J1125" s="55"/>
      <c r="K1125" s="945"/>
      <c r="L1125" s="943"/>
      <c r="M1125" s="943"/>
    </row>
    <row r="1126" spans="1:13" ht="11.25" x14ac:dyDescent="0.25">
      <c r="A1126" s="937" t="s">
        <v>6424</v>
      </c>
      <c r="B1126" s="939" t="s">
        <v>170</v>
      </c>
      <c r="C1126" s="966" t="s">
        <v>5926</v>
      </c>
      <c r="D1126" s="937" t="s">
        <v>7162</v>
      </c>
      <c r="E1126" s="936" t="s">
        <v>5926</v>
      </c>
      <c r="F1126" s="68" t="s">
        <v>6384</v>
      </c>
      <c r="G1126" s="96">
        <v>1</v>
      </c>
      <c r="H1126" s="937" t="s">
        <v>6682</v>
      </c>
      <c r="I1126" s="37" t="s">
        <v>6380</v>
      </c>
      <c r="J1126" s="64">
        <v>7648448</v>
      </c>
      <c r="K1126" s="1160">
        <v>1</v>
      </c>
      <c r="L1126" s="941"/>
      <c r="M1126" s="949"/>
    </row>
    <row r="1127" spans="1:13" ht="11.25" x14ac:dyDescent="0.25">
      <c r="A1127" s="947"/>
      <c r="B1127" s="976"/>
      <c r="C1127" s="967"/>
      <c r="D1127" s="947"/>
      <c r="E1127" s="936"/>
      <c r="F1127" s="19" t="s">
        <v>6385</v>
      </c>
      <c r="G1127" s="96">
        <v>1</v>
      </c>
      <c r="H1127" s="947"/>
      <c r="I1127" s="37" t="s">
        <v>6381</v>
      </c>
      <c r="J1127" s="64" t="s">
        <v>6382</v>
      </c>
      <c r="K1127" s="1161"/>
      <c r="L1127" s="944"/>
      <c r="M1127" s="982"/>
    </row>
    <row r="1128" spans="1:13" ht="11.25" x14ac:dyDescent="0.25">
      <c r="A1128" s="947"/>
      <c r="B1128" s="976"/>
      <c r="C1128" s="967"/>
      <c r="D1128" s="947"/>
      <c r="E1128" s="936"/>
      <c r="F1128" s="41" t="s">
        <v>6386</v>
      </c>
      <c r="G1128" s="96">
        <v>1</v>
      </c>
      <c r="H1128" s="947"/>
      <c r="I1128" s="37" t="s">
        <v>196</v>
      </c>
      <c r="J1128" s="64">
        <v>788307</v>
      </c>
      <c r="K1128" s="1161"/>
      <c r="L1128" s="944"/>
      <c r="M1128" s="982"/>
    </row>
    <row r="1129" spans="1:13" ht="11.25" x14ac:dyDescent="0.25">
      <c r="A1129" s="947"/>
      <c r="B1129" s="976"/>
      <c r="C1129" s="967"/>
      <c r="D1129" s="947"/>
      <c r="E1129" s="936"/>
      <c r="F1129" s="41" t="s">
        <v>6387</v>
      </c>
      <c r="G1129" s="96">
        <v>1</v>
      </c>
      <c r="H1129" s="947"/>
      <c r="I1129" s="37" t="s">
        <v>196</v>
      </c>
      <c r="J1129" s="64">
        <v>764828</v>
      </c>
      <c r="K1129" s="1161"/>
      <c r="L1129" s="944"/>
      <c r="M1129" s="982"/>
    </row>
    <row r="1130" spans="1:13" ht="11.25" x14ac:dyDescent="0.25">
      <c r="A1130" s="947"/>
      <c r="B1130" s="976"/>
      <c r="C1130" s="967"/>
      <c r="D1130" s="947"/>
      <c r="E1130" s="936"/>
      <c r="F1130" s="68" t="s">
        <v>6384</v>
      </c>
      <c r="G1130" s="96">
        <v>1</v>
      </c>
      <c r="H1130" s="947"/>
      <c r="I1130" s="37" t="s">
        <v>196</v>
      </c>
      <c r="J1130" s="64">
        <v>8008</v>
      </c>
      <c r="K1130" s="1161"/>
      <c r="L1130" s="944"/>
      <c r="M1130" s="982"/>
    </row>
    <row r="1131" spans="1:13" ht="11.25" x14ac:dyDescent="0.25">
      <c r="A1131" s="947"/>
      <c r="B1131" s="976"/>
      <c r="C1131" s="967"/>
      <c r="D1131" s="947"/>
      <c r="E1131" s="936"/>
      <c r="F1131" s="41" t="s">
        <v>6388</v>
      </c>
      <c r="G1131" s="96">
        <v>83</v>
      </c>
      <c r="H1131" s="947"/>
      <c r="I1131" s="37" t="s">
        <v>196</v>
      </c>
      <c r="J1131" s="64">
        <v>761773</v>
      </c>
      <c r="K1131" s="1161"/>
      <c r="L1131" s="944"/>
      <c r="M1131" s="982"/>
    </row>
    <row r="1132" spans="1:13" ht="11.25" x14ac:dyDescent="0.25">
      <c r="A1132" s="947"/>
      <c r="B1132" s="976"/>
      <c r="C1132" s="967"/>
      <c r="D1132" s="947"/>
      <c r="E1132" s="936"/>
      <c r="F1132" s="41" t="s">
        <v>6389</v>
      </c>
      <c r="G1132" s="96">
        <v>2</v>
      </c>
      <c r="H1132" s="947"/>
      <c r="I1132" s="37" t="s">
        <v>196</v>
      </c>
      <c r="J1132" s="64">
        <v>761371</v>
      </c>
      <c r="K1132" s="1161"/>
      <c r="L1132" s="944"/>
      <c r="M1132" s="982"/>
    </row>
    <row r="1133" spans="1:13" ht="11.25" x14ac:dyDescent="0.25">
      <c r="A1133" s="947"/>
      <c r="B1133" s="976"/>
      <c r="C1133" s="967"/>
      <c r="D1133" s="947"/>
      <c r="E1133" s="936"/>
      <c r="F1133" s="41" t="s">
        <v>6390</v>
      </c>
      <c r="G1133" s="96">
        <v>143</v>
      </c>
      <c r="H1133" s="947"/>
      <c r="I1133" s="37" t="s">
        <v>196</v>
      </c>
      <c r="J1133" s="64">
        <v>761490</v>
      </c>
      <c r="K1133" s="1161"/>
      <c r="L1133" s="944"/>
      <c r="M1133" s="982"/>
    </row>
    <row r="1134" spans="1:13" ht="11.25" x14ac:dyDescent="0.25">
      <c r="A1134" s="947"/>
      <c r="B1134" s="976"/>
      <c r="C1134" s="967"/>
      <c r="D1134" s="947"/>
      <c r="E1134" s="936"/>
      <c r="F1134" s="41" t="s">
        <v>6390</v>
      </c>
      <c r="G1134" s="96">
        <v>244</v>
      </c>
      <c r="H1134" s="947"/>
      <c r="I1134" s="37" t="s">
        <v>196</v>
      </c>
      <c r="J1134" s="64">
        <v>761371</v>
      </c>
      <c r="K1134" s="1161"/>
      <c r="L1134" s="944"/>
      <c r="M1134" s="982"/>
    </row>
    <row r="1135" spans="1:13" ht="11.25" x14ac:dyDescent="0.25">
      <c r="A1135" s="947"/>
      <c r="B1135" s="976"/>
      <c r="C1135" s="967"/>
      <c r="D1135" s="947"/>
      <c r="E1135" s="936"/>
      <c r="F1135" s="41" t="s">
        <v>6391</v>
      </c>
      <c r="G1135" s="96">
        <v>2</v>
      </c>
      <c r="H1135" s="947"/>
      <c r="I1135" s="37" t="s">
        <v>196</v>
      </c>
      <c r="J1135" s="64" t="s">
        <v>6383</v>
      </c>
      <c r="K1135" s="1161"/>
      <c r="L1135" s="944"/>
      <c r="M1135" s="982"/>
    </row>
    <row r="1136" spans="1:13" ht="11.25" x14ac:dyDescent="0.25">
      <c r="A1136" s="947"/>
      <c r="B1136" s="976"/>
      <c r="C1136" s="967"/>
      <c r="D1136" s="947"/>
      <c r="E1136" s="936"/>
      <c r="F1136" s="41" t="s">
        <v>6392</v>
      </c>
      <c r="G1136" s="96">
        <v>4</v>
      </c>
      <c r="H1136" s="947"/>
      <c r="I1136" s="37" t="s">
        <v>196</v>
      </c>
      <c r="J1136" s="64">
        <v>766304</v>
      </c>
      <c r="K1136" s="1161"/>
      <c r="L1136" s="944"/>
      <c r="M1136" s="982"/>
    </row>
    <row r="1137" spans="1:13" ht="11.25" x14ac:dyDescent="0.25">
      <c r="A1137" s="947"/>
      <c r="B1137" s="976"/>
      <c r="C1137" s="967"/>
      <c r="D1137" s="947"/>
      <c r="E1137" s="936"/>
      <c r="F1137" s="41" t="s">
        <v>6393</v>
      </c>
      <c r="G1137" s="96">
        <v>41</v>
      </c>
      <c r="H1137" s="947"/>
      <c r="I1137" s="37" t="s">
        <v>196</v>
      </c>
      <c r="J1137" s="64">
        <v>766231</v>
      </c>
      <c r="K1137" s="1161"/>
      <c r="L1137" s="944"/>
      <c r="M1137" s="982"/>
    </row>
    <row r="1138" spans="1:13" ht="11.25" x14ac:dyDescent="0.25">
      <c r="A1138" s="947"/>
      <c r="B1138" s="976"/>
      <c r="C1138" s="967"/>
      <c r="D1138" s="947"/>
      <c r="E1138" s="936"/>
      <c r="F1138" s="41" t="s">
        <v>6348</v>
      </c>
      <c r="G1138" s="96">
        <v>160</v>
      </c>
      <c r="H1138" s="947"/>
      <c r="I1138" s="37" t="s">
        <v>196</v>
      </c>
      <c r="J1138" s="64"/>
      <c r="K1138" s="1161"/>
      <c r="L1138" s="944"/>
      <c r="M1138" s="982"/>
    </row>
    <row r="1139" spans="1:13" ht="11.25" x14ac:dyDescent="0.25">
      <c r="A1139" s="938"/>
      <c r="B1139" s="940"/>
      <c r="C1139" s="992"/>
      <c r="D1139" s="938"/>
      <c r="E1139" s="936"/>
      <c r="F1139" s="41" t="s">
        <v>6394</v>
      </c>
      <c r="G1139" s="96">
        <v>7</v>
      </c>
      <c r="H1139" s="938"/>
      <c r="I1139" s="37" t="s">
        <v>196</v>
      </c>
      <c r="J1139" s="64">
        <v>781824</v>
      </c>
      <c r="K1139" s="1161"/>
      <c r="L1139" s="942"/>
      <c r="M1139" s="983"/>
    </row>
    <row r="1140" spans="1:13" ht="22.5" x14ac:dyDescent="0.25">
      <c r="A1140" s="317" t="s">
        <v>6425</v>
      </c>
      <c r="B1140" s="244" t="s">
        <v>6798</v>
      </c>
      <c r="C1140" s="336" t="s">
        <v>5926</v>
      </c>
      <c r="D1140" s="243" t="s">
        <v>6801</v>
      </c>
      <c r="E1140" s="243" t="s">
        <v>6396</v>
      </c>
      <c r="F1140" s="41" t="s">
        <v>6395</v>
      </c>
      <c r="G1140" s="96">
        <v>1</v>
      </c>
      <c r="H1140" s="362" t="s">
        <v>6682</v>
      </c>
      <c r="I1140" s="37" t="s">
        <v>1600</v>
      </c>
      <c r="J1140" s="64"/>
      <c r="K1140" s="325">
        <v>1</v>
      </c>
      <c r="L1140" s="852"/>
      <c r="M1140" s="820"/>
    </row>
    <row r="1141" spans="1:13" s="8" customFormat="1" ht="11.25" x14ac:dyDescent="0.25">
      <c r="A1141" s="937" t="s">
        <v>7641</v>
      </c>
      <c r="B1141" s="939" t="s">
        <v>6800</v>
      </c>
      <c r="C1141" s="966" t="s">
        <v>5926</v>
      </c>
      <c r="D1141" s="936" t="s">
        <v>6799</v>
      </c>
      <c r="E1141" s="936" t="s">
        <v>5926</v>
      </c>
      <c r="F1141" s="34" t="s">
        <v>5973</v>
      </c>
      <c r="G1141" s="35">
        <v>32</v>
      </c>
      <c r="H1141" s="936" t="s">
        <v>6682</v>
      </c>
      <c r="I1141" s="36" t="s">
        <v>6399</v>
      </c>
      <c r="J1141" s="65" t="s">
        <v>6400</v>
      </c>
      <c r="K1141" s="1154">
        <v>1</v>
      </c>
      <c r="L1141" s="1155"/>
      <c r="M1141" s="1158"/>
    </row>
    <row r="1142" spans="1:13" s="8" customFormat="1" ht="11.25" x14ac:dyDescent="0.25">
      <c r="A1142" s="947"/>
      <c r="B1142" s="976"/>
      <c r="C1142" s="967"/>
      <c r="D1142" s="936"/>
      <c r="E1142" s="936"/>
      <c r="F1142" s="34" t="s">
        <v>5973</v>
      </c>
      <c r="G1142" s="35">
        <v>8</v>
      </c>
      <c r="H1142" s="936"/>
      <c r="I1142" s="36" t="s">
        <v>6401</v>
      </c>
      <c r="J1142" s="65" t="s">
        <v>6402</v>
      </c>
      <c r="K1142" s="1154"/>
      <c r="L1142" s="1155"/>
      <c r="M1142" s="1159"/>
    </row>
    <row r="1143" spans="1:13" s="8" customFormat="1" ht="11.25" x14ac:dyDescent="0.25">
      <c r="A1143" s="947"/>
      <c r="B1143" s="976"/>
      <c r="C1143" s="967"/>
      <c r="D1143" s="936"/>
      <c r="E1143" s="936"/>
      <c r="F1143" s="34" t="s">
        <v>5973</v>
      </c>
      <c r="G1143" s="35">
        <v>1</v>
      </c>
      <c r="H1143" s="936"/>
      <c r="I1143" s="36" t="s">
        <v>6401</v>
      </c>
      <c r="J1143" s="65" t="s">
        <v>6403</v>
      </c>
      <c r="K1143" s="1154"/>
      <c r="L1143" s="1155"/>
      <c r="M1143" s="1159"/>
    </row>
    <row r="1144" spans="1:13" s="8" customFormat="1" ht="11.25" x14ac:dyDescent="0.25">
      <c r="A1144" s="947"/>
      <c r="B1144" s="976"/>
      <c r="C1144" s="967"/>
      <c r="D1144" s="936"/>
      <c r="E1144" s="936"/>
      <c r="F1144" s="34" t="s">
        <v>5973</v>
      </c>
      <c r="G1144" s="35">
        <v>48</v>
      </c>
      <c r="H1144" s="936"/>
      <c r="I1144" s="36" t="s">
        <v>6401</v>
      </c>
      <c r="J1144" s="65" t="s">
        <v>6400</v>
      </c>
      <c r="K1144" s="1154"/>
      <c r="L1144" s="1155"/>
      <c r="M1144" s="1159"/>
    </row>
    <row r="1145" spans="1:13" s="8" customFormat="1" ht="11.25" x14ac:dyDescent="0.25">
      <c r="A1145" s="947"/>
      <c r="B1145" s="976"/>
      <c r="C1145" s="967"/>
      <c r="D1145" s="936"/>
      <c r="E1145" s="936"/>
      <c r="F1145" s="34" t="s">
        <v>5973</v>
      </c>
      <c r="G1145" s="35">
        <v>3</v>
      </c>
      <c r="H1145" s="936"/>
      <c r="I1145" s="36" t="s">
        <v>6401</v>
      </c>
      <c r="J1145" s="65" t="s">
        <v>6404</v>
      </c>
      <c r="K1145" s="1154"/>
      <c r="L1145" s="1155"/>
      <c r="M1145" s="1159"/>
    </row>
    <row r="1146" spans="1:13" s="8" customFormat="1" ht="11.25" x14ac:dyDescent="0.25">
      <c r="A1146" s="947"/>
      <c r="B1146" s="976"/>
      <c r="C1146" s="967"/>
      <c r="D1146" s="936"/>
      <c r="E1146" s="936"/>
      <c r="F1146" s="34" t="s">
        <v>5973</v>
      </c>
      <c r="G1146" s="35">
        <v>1</v>
      </c>
      <c r="H1146" s="936"/>
      <c r="I1146" s="36" t="s">
        <v>6405</v>
      </c>
      <c r="J1146" s="65" t="s">
        <v>6406</v>
      </c>
      <c r="K1146" s="1154"/>
      <c r="L1146" s="1155"/>
      <c r="M1146" s="1159"/>
    </row>
    <row r="1147" spans="1:13" s="8" customFormat="1" ht="11.25" x14ac:dyDescent="0.25">
      <c r="A1147" s="947"/>
      <c r="B1147" s="976"/>
      <c r="C1147" s="967"/>
      <c r="D1147" s="936"/>
      <c r="E1147" s="936"/>
      <c r="F1147" s="34" t="s">
        <v>5973</v>
      </c>
      <c r="G1147" s="35">
        <v>1</v>
      </c>
      <c r="H1147" s="936"/>
      <c r="I1147" s="36" t="s">
        <v>6407</v>
      </c>
      <c r="J1147" s="65" t="s">
        <v>6406</v>
      </c>
      <c r="K1147" s="1154"/>
      <c r="L1147" s="1155"/>
      <c r="M1147" s="1159"/>
    </row>
    <row r="1148" spans="1:13" s="8" customFormat="1" ht="11.25" x14ac:dyDescent="0.25">
      <c r="A1148" s="947"/>
      <c r="B1148" s="976"/>
      <c r="C1148" s="967"/>
      <c r="D1148" s="936"/>
      <c r="E1148" s="243" t="s">
        <v>839</v>
      </c>
      <c r="F1148" s="34" t="s">
        <v>6412</v>
      </c>
      <c r="G1148" s="35">
        <v>1</v>
      </c>
      <c r="H1148" s="936"/>
      <c r="I1148" s="36" t="s">
        <v>6408</v>
      </c>
      <c r="J1148" s="65" t="s">
        <v>6409</v>
      </c>
      <c r="K1148" s="1154"/>
      <c r="L1148" s="1155"/>
      <c r="M1148" s="1159"/>
    </row>
    <row r="1149" spans="1:13" s="8" customFormat="1" ht="22.5" x14ac:dyDescent="0.25">
      <c r="A1149" s="947"/>
      <c r="B1149" s="976"/>
      <c r="C1149" s="967"/>
      <c r="D1149" s="936"/>
      <c r="E1149" s="937" t="s">
        <v>6414</v>
      </c>
      <c r="F1149" s="34" t="s">
        <v>5973</v>
      </c>
      <c r="G1149" s="35">
        <v>1</v>
      </c>
      <c r="H1149" s="936"/>
      <c r="I1149" s="36" t="s">
        <v>6410</v>
      </c>
      <c r="J1149" s="65" t="s">
        <v>6411</v>
      </c>
      <c r="K1149" s="1154"/>
      <c r="L1149" s="1155"/>
      <c r="M1149" s="1159"/>
    </row>
    <row r="1150" spans="1:13" s="8" customFormat="1" ht="11.25" x14ac:dyDescent="0.25">
      <c r="A1150" s="938"/>
      <c r="B1150" s="940"/>
      <c r="C1150" s="992"/>
      <c r="D1150" s="936"/>
      <c r="E1150" s="938"/>
      <c r="F1150" s="34" t="s">
        <v>6413</v>
      </c>
      <c r="G1150" s="35">
        <v>1</v>
      </c>
      <c r="H1150" s="936"/>
      <c r="I1150" s="36"/>
      <c r="J1150" s="65"/>
      <c r="K1150" s="1154"/>
      <c r="L1150" s="1155"/>
      <c r="M1150" s="1159"/>
    </row>
    <row r="1151" spans="1:13" s="8" customFormat="1" ht="11.25" x14ac:dyDescent="0.25">
      <c r="A1151" s="243" t="s">
        <v>7642</v>
      </c>
      <c r="B1151" s="244" t="s">
        <v>6415</v>
      </c>
      <c r="C1151" s="319" t="s">
        <v>5926</v>
      </c>
      <c r="D1151" s="243" t="s">
        <v>6797</v>
      </c>
      <c r="E1151" s="243" t="s">
        <v>5926</v>
      </c>
      <c r="F1151" s="34" t="s">
        <v>6415</v>
      </c>
      <c r="G1151" s="35">
        <v>32</v>
      </c>
      <c r="H1151" s="362" t="s">
        <v>6682</v>
      </c>
      <c r="I1151" s="36"/>
      <c r="J1151" s="65"/>
      <c r="K1151" s="252">
        <v>2</v>
      </c>
      <c r="L1151" s="863"/>
      <c r="M1151" s="876"/>
    </row>
    <row r="1152" spans="1:13" s="5" customFormat="1" ht="11.25" x14ac:dyDescent="0.25">
      <c r="A1152" s="949" t="s">
        <v>7643</v>
      </c>
      <c r="B1152" s="970" t="s">
        <v>6685</v>
      </c>
      <c r="C1152" s="966" t="s">
        <v>5926</v>
      </c>
      <c r="D1152" s="949" t="s">
        <v>6791</v>
      </c>
      <c r="E1152" s="949" t="s">
        <v>6539</v>
      </c>
      <c r="F1152" s="10" t="s">
        <v>6544</v>
      </c>
      <c r="G1152" s="243">
        <v>1</v>
      </c>
      <c r="H1152" s="949" t="s">
        <v>6682</v>
      </c>
      <c r="I1152" s="10" t="s">
        <v>6534</v>
      </c>
      <c r="J1152" s="55" t="s">
        <v>6535</v>
      </c>
      <c r="K1152" s="970">
        <v>1</v>
      </c>
      <c r="L1152" s="941"/>
      <c r="M1152" s="949"/>
    </row>
    <row r="1153" spans="1:13" s="5" customFormat="1" ht="11.25" x14ac:dyDescent="0.25">
      <c r="A1153" s="960"/>
      <c r="B1153" s="972"/>
      <c r="C1153" s="967"/>
      <c r="D1153" s="960"/>
      <c r="E1153" s="960"/>
      <c r="F1153" s="10" t="s">
        <v>6540</v>
      </c>
      <c r="G1153" s="243">
        <v>8</v>
      </c>
      <c r="H1153" s="960"/>
      <c r="I1153" s="10" t="s">
        <v>6534</v>
      </c>
      <c r="J1153" s="55">
        <v>565075</v>
      </c>
      <c r="K1153" s="972"/>
      <c r="L1153" s="944"/>
      <c r="M1153" s="982"/>
    </row>
    <row r="1154" spans="1:13" s="5" customFormat="1" ht="11.25" x14ac:dyDescent="0.25">
      <c r="A1154" s="960"/>
      <c r="B1154" s="972"/>
      <c r="C1154" s="967"/>
      <c r="D1154" s="960"/>
      <c r="E1154" s="960"/>
      <c r="F1154" s="10" t="s">
        <v>6003</v>
      </c>
      <c r="G1154" s="243">
        <v>8</v>
      </c>
      <c r="H1154" s="960"/>
      <c r="I1154" s="10" t="s">
        <v>6536</v>
      </c>
      <c r="J1154" s="55" t="s">
        <v>6537</v>
      </c>
      <c r="K1154" s="972"/>
      <c r="L1154" s="944"/>
      <c r="M1154" s="982"/>
    </row>
    <row r="1155" spans="1:13" s="5" customFormat="1" ht="11.25" x14ac:dyDescent="0.25">
      <c r="A1155" s="960"/>
      <c r="B1155" s="972"/>
      <c r="C1155" s="967"/>
      <c r="D1155" s="960"/>
      <c r="E1155" s="960"/>
      <c r="F1155" s="10" t="s">
        <v>6541</v>
      </c>
      <c r="G1155" s="243">
        <v>16</v>
      </c>
      <c r="H1155" s="960"/>
      <c r="I1155" s="10" t="s">
        <v>6534</v>
      </c>
      <c r="J1155" s="55">
        <v>528653</v>
      </c>
      <c r="K1155" s="972"/>
      <c r="L1155" s="944"/>
      <c r="M1155" s="982"/>
    </row>
    <row r="1156" spans="1:13" s="5" customFormat="1" ht="11.25" x14ac:dyDescent="0.25">
      <c r="A1156" s="960"/>
      <c r="B1156" s="972"/>
      <c r="C1156" s="967"/>
      <c r="D1156" s="960"/>
      <c r="E1156" s="960"/>
      <c r="F1156" s="10" t="s">
        <v>6542</v>
      </c>
      <c r="G1156" s="243">
        <v>8</v>
      </c>
      <c r="H1156" s="960"/>
      <c r="I1156" s="10"/>
      <c r="J1156" s="55" t="s">
        <v>6538</v>
      </c>
      <c r="K1156" s="972"/>
      <c r="L1156" s="944"/>
      <c r="M1156" s="982"/>
    </row>
    <row r="1157" spans="1:13" s="5" customFormat="1" ht="11.25" x14ac:dyDescent="0.25">
      <c r="A1157" s="950"/>
      <c r="B1157" s="971"/>
      <c r="C1157" s="992"/>
      <c r="D1157" s="950"/>
      <c r="E1157" s="950"/>
      <c r="F1157" s="10" t="s">
        <v>6543</v>
      </c>
      <c r="G1157" s="243">
        <v>1</v>
      </c>
      <c r="H1157" s="950"/>
      <c r="I1157" s="10"/>
      <c r="J1157" s="55">
        <v>76102</v>
      </c>
      <c r="K1157" s="971"/>
      <c r="L1157" s="942"/>
      <c r="M1157" s="983"/>
    </row>
    <row r="1158" spans="1:13" ht="11.25" x14ac:dyDescent="0.25">
      <c r="A1158" s="937" t="s">
        <v>7644</v>
      </c>
      <c r="B1158" s="939" t="s">
        <v>170</v>
      </c>
      <c r="C1158" s="962" t="s">
        <v>6136</v>
      </c>
      <c r="D1158" s="937" t="s">
        <v>7162</v>
      </c>
      <c r="E1158" s="936" t="s">
        <v>6136</v>
      </c>
      <c r="F1158" s="68" t="s">
        <v>6388</v>
      </c>
      <c r="G1158" s="96">
        <v>58</v>
      </c>
      <c r="H1158" s="937" t="s">
        <v>6682</v>
      </c>
      <c r="I1158" s="37" t="s">
        <v>196</v>
      </c>
      <c r="J1158" s="64"/>
      <c r="K1158" s="1160">
        <v>1</v>
      </c>
      <c r="L1158" s="941"/>
      <c r="M1158" s="949"/>
    </row>
    <row r="1159" spans="1:13" ht="11.25" x14ac:dyDescent="0.25">
      <c r="A1159" s="947"/>
      <c r="B1159" s="976"/>
      <c r="C1159" s="963"/>
      <c r="D1159" s="947"/>
      <c r="E1159" s="936"/>
      <c r="F1159" s="19" t="s">
        <v>6390</v>
      </c>
      <c r="G1159" s="96">
        <v>672</v>
      </c>
      <c r="H1159" s="947"/>
      <c r="I1159" s="37" t="s">
        <v>196</v>
      </c>
      <c r="J1159" s="64"/>
      <c r="K1159" s="1161"/>
      <c r="L1159" s="944"/>
      <c r="M1159" s="982"/>
    </row>
    <row r="1160" spans="1:13" ht="11.25" x14ac:dyDescent="0.25">
      <c r="A1160" s="947"/>
      <c r="B1160" s="976"/>
      <c r="C1160" s="963"/>
      <c r="D1160" s="947"/>
      <c r="E1160" s="936"/>
      <c r="F1160" s="68" t="s">
        <v>6388</v>
      </c>
      <c r="G1160" s="96">
        <v>48</v>
      </c>
      <c r="H1160" s="947"/>
      <c r="I1160" s="37" t="s">
        <v>3284</v>
      </c>
      <c r="J1160" s="64">
        <v>704701</v>
      </c>
      <c r="K1160" s="1161"/>
      <c r="L1160" s="944"/>
      <c r="M1160" s="982"/>
    </row>
    <row r="1161" spans="1:13" ht="11.25" x14ac:dyDescent="0.25">
      <c r="A1161" s="947"/>
      <c r="B1161" s="976"/>
      <c r="C1161" s="963"/>
      <c r="D1161" s="947"/>
      <c r="E1161" s="936"/>
      <c r="F1161" s="41" t="s">
        <v>6419</v>
      </c>
      <c r="G1161" s="96">
        <v>8</v>
      </c>
      <c r="H1161" s="947"/>
      <c r="I1161" s="37" t="s">
        <v>3284</v>
      </c>
      <c r="J1161" s="64">
        <v>801271</v>
      </c>
      <c r="K1161" s="1161"/>
      <c r="L1161" s="944"/>
      <c r="M1161" s="982"/>
    </row>
    <row r="1162" spans="1:13" ht="11.25" x14ac:dyDescent="0.25">
      <c r="A1162" s="947"/>
      <c r="B1162" s="976"/>
      <c r="C1162" s="963"/>
      <c r="D1162" s="947"/>
      <c r="E1162" s="936"/>
      <c r="F1162" s="68" t="s">
        <v>6390</v>
      </c>
      <c r="G1162" s="96">
        <v>651</v>
      </c>
      <c r="H1162" s="947"/>
      <c r="I1162" s="37" t="s">
        <v>3284</v>
      </c>
      <c r="J1162" s="64">
        <v>801371</v>
      </c>
      <c r="K1162" s="1161"/>
      <c r="L1162" s="944"/>
      <c r="M1162" s="982"/>
    </row>
    <row r="1163" spans="1:13" ht="11.25" x14ac:dyDescent="0.25">
      <c r="A1163" s="938"/>
      <c r="B1163" s="940"/>
      <c r="C1163" s="1060"/>
      <c r="D1163" s="938"/>
      <c r="E1163" s="936"/>
      <c r="F1163" s="41" t="s">
        <v>6420</v>
      </c>
      <c r="G1163" s="96">
        <v>54</v>
      </c>
      <c r="H1163" s="938"/>
      <c r="I1163" s="37" t="s">
        <v>6417</v>
      </c>
      <c r="J1163" s="64" t="s">
        <v>6418</v>
      </c>
      <c r="K1163" s="1161"/>
      <c r="L1163" s="942"/>
      <c r="M1163" s="983"/>
    </row>
    <row r="1164" spans="1:13" s="31" customFormat="1" ht="22.5" x14ac:dyDescent="0.25">
      <c r="A1164" s="243" t="s">
        <v>7645</v>
      </c>
      <c r="B1164" s="244" t="s">
        <v>6798</v>
      </c>
      <c r="C1164" s="247" t="s">
        <v>6136</v>
      </c>
      <c r="D1164" s="243" t="s">
        <v>6801</v>
      </c>
      <c r="E1164" s="243" t="s">
        <v>6396</v>
      </c>
      <c r="F1164" s="68" t="s">
        <v>6395</v>
      </c>
      <c r="G1164" s="96">
        <v>1</v>
      </c>
      <c r="H1164" s="362" t="s">
        <v>6682</v>
      </c>
      <c r="I1164" s="96" t="s">
        <v>1600</v>
      </c>
      <c r="J1164" s="257"/>
      <c r="K1164" s="325">
        <v>1</v>
      </c>
      <c r="L1164" s="864"/>
      <c r="M1164" s="823"/>
    </row>
    <row r="1165" spans="1:13" s="8" customFormat="1" ht="11.25" x14ac:dyDescent="0.25">
      <c r="A1165" s="937" t="s">
        <v>7646</v>
      </c>
      <c r="B1165" s="939" t="s">
        <v>6800</v>
      </c>
      <c r="C1165" s="962" t="s">
        <v>6136</v>
      </c>
      <c r="D1165" s="936" t="s">
        <v>6799</v>
      </c>
      <c r="E1165" s="936" t="s">
        <v>6136</v>
      </c>
      <c r="F1165" s="34" t="s">
        <v>5973</v>
      </c>
      <c r="G1165" s="35">
        <v>28</v>
      </c>
      <c r="H1165" s="936" t="s">
        <v>6682</v>
      </c>
      <c r="I1165" s="36" t="s">
        <v>6405</v>
      </c>
      <c r="J1165" s="65" t="s">
        <v>6421</v>
      </c>
      <c r="K1165" s="1154">
        <v>1</v>
      </c>
      <c r="L1165" s="1155"/>
      <c r="M1165" s="1158"/>
    </row>
    <row r="1166" spans="1:13" s="8" customFormat="1" ht="11.25" x14ac:dyDescent="0.25">
      <c r="A1166" s="947"/>
      <c r="B1166" s="976"/>
      <c r="C1166" s="963"/>
      <c r="D1166" s="936"/>
      <c r="E1166" s="936"/>
      <c r="F1166" s="34" t="s">
        <v>5973</v>
      </c>
      <c r="G1166" s="35">
        <v>26</v>
      </c>
      <c r="H1166" s="936"/>
      <c r="I1166" s="36" t="s">
        <v>6405</v>
      </c>
      <c r="J1166" s="65" t="s">
        <v>6422</v>
      </c>
      <c r="K1166" s="1154"/>
      <c r="L1166" s="1155"/>
      <c r="M1166" s="1159"/>
    </row>
    <row r="1167" spans="1:13" s="8" customFormat="1" ht="11.25" x14ac:dyDescent="0.25">
      <c r="A1167" s="938"/>
      <c r="B1167" s="940"/>
      <c r="C1167" s="1060"/>
      <c r="D1167" s="936"/>
      <c r="E1167" s="936"/>
      <c r="F1167" s="34" t="s">
        <v>5973</v>
      </c>
      <c r="G1167" s="35">
        <v>13</v>
      </c>
      <c r="H1167" s="936"/>
      <c r="I1167" s="36" t="s">
        <v>6405</v>
      </c>
      <c r="J1167" s="65" t="s">
        <v>6423</v>
      </c>
      <c r="K1167" s="1154"/>
      <c r="L1167" s="1155"/>
      <c r="M1167" s="1159"/>
    </row>
    <row r="1168" spans="1:13" s="8" customFormat="1" ht="11.25" x14ac:dyDescent="0.25">
      <c r="A1168" s="317" t="s">
        <v>7647</v>
      </c>
      <c r="B1168" s="244" t="s">
        <v>6415</v>
      </c>
      <c r="C1168" s="888" t="s">
        <v>6136</v>
      </c>
      <c r="D1168" s="243" t="s">
        <v>6797</v>
      </c>
      <c r="E1168" s="243" t="s">
        <v>6136</v>
      </c>
      <c r="F1168" s="34" t="s">
        <v>6415</v>
      </c>
      <c r="G1168" s="35">
        <v>51</v>
      </c>
      <c r="H1168" s="362" t="s">
        <v>6682</v>
      </c>
      <c r="I1168" s="36"/>
      <c r="J1168" s="65"/>
      <c r="K1168" s="252">
        <v>2</v>
      </c>
      <c r="L1168" s="863"/>
      <c r="M1168" s="876"/>
    </row>
  </sheetData>
  <sheetProtection password="FB83" sheet="1" objects="1" scenarios="1"/>
  <autoFilter ref="A1:M1168"/>
  <mergeCells count="805">
    <mergeCell ref="H944:H978"/>
    <mergeCell ref="A979:A1014"/>
    <mergeCell ref="B979:B1014"/>
    <mergeCell ref="C979:C1014"/>
    <mergeCell ref="D979:D1014"/>
    <mergeCell ref="E979:E1014"/>
    <mergeCell ref="H979:H1014"/>
    <mergeCell ref="K979:K1014"/>
    <mergeCell ref="A1015:A1034"/>
    <mergeCell ref="B1015:B1030"/>
    <mergeCell ref="C1015:C1034"/>
    <mergeCell ref="D1015:D1030"/>
    <mergeCell ref="E1015:E1030"/>
    <mergeCell ref="H1015:H1030"/>
    <mergeCell ref="B1031:B1034"/>
    <mergeCell ref="D1031:D1034"/>
    <mergeCell ref="E1031:E1034"/>
    <mergeCell ref="H1031:H1034"/>
    <mergeCell ref="A919:A943"/>
    <mergeCell ref="B919:B943"/>
    <mergeCell ref="C919:C943"/>
    <mergeCell ref="D919:D943"/>
    <mergeCell ref="E919:E943"/>
    <mergeCell ref="A944:A978"/>
    <mergeCell ref="B944:B978"/>
    <mergeCell ref="C944:C978"/>
    <mergeCell ref="D944:D978"/>
    <mergeCell ref="E944:E978"/>
    <mergeCell ref="A881:A885"/>
    <mergeCell ref="B881:B885"/>
    <mergeCell ref="C881:C885"/>
    <mergeCell ref="D881:D885"/>
    <mergeCell ref="A886:A918"/>
    <mergeCell ref="B886:B918"/>
    <mergeCell ref="C886:C918"/>
    <mergeCell ref="D886:D918"/>
    <mergeCell ref="E886:E918"/>
    <mergeCell ref="A848:A863"/>
    <mergeCell ref="B848:B863"/>
    <mergeCell ref="C848:C863"/>
    <mergeCell ref="D848:D863"/>
    <mergeCell ref="E848:E863"/>
    <mergeCell ref="H848:H863"/>
    <mergeCell ref="A864:A880"/>
    <mergeCell ref="B864:B880"/>
    <mergeCell ref="C864:C880"/>
    <mergeCell ref="D864:D880"/>
    <mergeCell ref="A823:A836"/>
    <mergeCell ref="B823:B836"/>
    <mergeCell ref="C823:C836"/>
    <mergeCell ref="D823:D836"/>
    <mergeCell ref="E823:E836"/>
    <mergeCell ref="H823:H836"/>
    <mergeCell ref="A837:A846"/>
    <mergeCell ref="B837:B846"/>
    <mergeCell ref="C837:C846"/>
    <mergeCell ref="D837:D846"/>
    <mergeCell ref="E837:E846"/>
    <mergeCell ref="H837:H846"/>
    <mergeCell ref="L759:L763"/>
    <mergeCell ref="M759:M763"/>
    <mergeCell ref="K791:K796"/>
    <mergeCell ref="L791:L796"/>
    <mergeCell ref="M791:M796"/>
    <mergeCell ref="K759:K763"/>
    <mergeCell ref="K702:K714"/>
    <mergeCell ref="L702:L714"/>
    <mergeCell ref="M702:M714"/>
    <mergeCell ref="L754:L758"/>
    <mergeCell ref="L715:L726"/>
    <mergeCell ref="M715:M726"/>
    <mergeCell ref="M754:M758"/>
    <mergeCell ref="M745:M753"/>
    <mergeCell ref="K742:K744"/>
    <mergeCell ref="M742:M744"/>
    <mergeCell ref="L745:L753"/>
    <mergeCell ref="E715:E726"/>
    <mergeCell ref="K715:K726"/>
    <mergeCell ref="L727:L739"/>
    <mergeCell ref="M727:M739"/>
    <mergeCell ref="M740:M741"/>
    <mergeCell ref="E740:E741"/>
    <mergeCell ref="K740:K741"/>
    <mergeCell ref="L740:L741"/>
    <mergeCell ref="E727:E739"/>
    <mergeCell ref="K727:K739"/>
    <mergeCell ref="H727:H739"/>
    <mergeCell ref="E745:E753"/>
    <mergeCell ref="K745:K753"/>
    <mergeCell ref="H745:H753"/>
    <mergeCell ref="A572:A574"/>
    <mergeCell ref="B572:B574"/>
    <mergeCell ref="C572:C574"/>
    <mergeCell ref="D572:D574"/>
    <mergeCell ref="E572:E574"/>
    <mergeCell ref="K572:K574"/>
    <mergeCell ref="A576:A583"/>
    <mergeCell ref="E702:E714"/>
    <mergeCell ref="A584:A600"/>
    <mergeCell ref="B584:B600"/>
    <mergeCell ref="C584:C600"/>
    <mergeCell ref="D584:D600"/>
    <mergeCell ref="E584:E600"/>
    <mergeCell ref="K584:K600"/>
    <mergeCell ref="C607:C617"/>
    <mergeCell ref="D607:D617"/>
    <mergeCell ref="H621:H624"/>
    <mergeCell ref="H625:H658"/>
    <mergeCell ref="K689:K701"/>
    <mergeCell ref="B675:B676"/>
    <mergeCell ref="C675:C676"/>
    <mergeCell ref="E754:E758"/>
    <mergeCell ref="K754:K758"/>
    <mergeCell ref="L607:L617"/>
    <mergeCell ref="M607:M617"/>
    <mergeCell ref="A659:A665"/>
    <mergeCell ref="B659:B665"/>
    <mergeCell ref="C659:C665"/>
    <mergeCell ref="D659:D665"/>
    <mergeCell ref="E659:E665"/>
    <mergeCell ref="K659:K665"/>
    <mergeCell ref="L659:L665"/>
    <mergeCell ref="M659:M665"/>
    <mergeCell ref="K621:K624"/>
    <mergeCell ref="A621:A624"/>
    <mergeCell ref="B621:B624"/>
    <mergeCell ref="C621:C624"/>
    <mergeCell ref="D621:D624"/>
    <mergeCell ref="A625:A658"/>
    <mergeCell ref="B625:B658"/>
    <mergeCell ref="C625:C658"/>
    <mergeCell ref="D625:D658"/>
    <mergeCell ref="K625:K658"/>
    <mergeCell ref="A607:A617"/>
    <mergeCell ref="B607:B617"/>
    <mergeCell ref="B518:B524"/>
    <mergeCell ref="D512:D513"/>
    <mergeCell ref="E512:E513"/>
    <mergeCell ref="K512:K513"/>
    <mergeCell ref="L512:L513"/>
    <mergeCell ref="M512:M513"/>
    <mergeCell ref="A514:A517"/>
    <mergeCell ref="B514:B517"/>
    <mergeCell ref="C514:C517"/>
    <mergeCell ref="D514:D517"/>
    <mergeCell ref="E514:E517"/>
    <mergeCell ref="L514:L517"/>
    <mergeCell ref="M514:M517"/>
    <mergeCell ref="K515:K517"/>
    <mergeCell ref="C518:C524"/>
    <mergeCell ref="D518:D524"/>
    <mergeCell ref="A518:A524"/>
    <mergeCell ref="E518:E524"/>
    <mergeCell ref="K518:K524"/>
    <mergeCell ref="L518:L524"/>
    <mergeCell ref="M518:M524"/>
    <mergeCell ref="H512:H513"/>
    <mergeCell ref="H514:H517"/>
    <mergeCell ref="H518:H524"/>
    <mergeCell ref="A444:A445"/>
    <mergeCell ref="B444:B445"/>
    <mergeCell ref="C444:C445"/>
    <mergeCell ref="D444:D445"/>
    <mergeCell ref="E444:E445"/>
    <mergeCell ref="K444:K445"/>
    <mergeCell ref="E621:E624"/>
    <mergeCell ref="A619:A620"/>
    <mergeCell ref="B619:B620"/>
    <mergeCell ref="C619:C620"/>
    <mergeCell ref="D619:D620"/>
    <mergeCell ref="E619:E620"/>
    <mergeCell ref="K619:K620"/>
    <mergeCell ref="E494:E504"/>
    <mergeCell ref="K494:K504"/>
    <mergeCell ref="C453:C481"/>
    <mergeCell ref="D453:D481"/>
    <mergeCell ref="E453:E481"/>
    <mergeCell ref="K453:K481"/>
    <mergeCell ref="A601:A605"/>
    <mergeCell ref="A506:A510"/>
    <mergeCell ref="B506:B510"/>
    <mergeCell ref="C506:C510"/>
    <mergeCell ref="D506:D510"/>
    <mergeCell ref="L361:L377"/>
    <mergeCell ref="M361:M377"/>
    <mergeCell ref="L378:L401"/>
    <mergeCell ref="M378:M401"/>
    <mergeCell ref="L402:L405"/>
    <mergeCell ref="M402:M405"/>
    <mergeCell ref="A442:A443"/>
    <mergeCell ref="B442:B443"/>
    <mergeCell ref="C442:C443"/>
    <mergeCell ref="D442:D443"/>
    <mergeCell ref="E442:E443"/>
    <mergeCell ref="K442:K443"/>
    <mergeCell ref="M442:M443"/>
    <mergeCell ref="A406:A408"/>
    <mergeCell ref="B406:B408"/>
    <mergeCell ref="C406:C408"/>
    <mergeCell ref="D406:D408"/>
    <mergeCell ref="K406:K408"/>
    <mergeCell ref="L406:L408"/>
    <mergeCell ref="M406:M408"/>
    <mergeCell ref="K378:K401"/>
    <mergeCell ref="A402:A405"/>
    <mergeCell ref="B402:B405"/>
    <mergeCell ref="C402:C405"/>
    <mergeCell ref="L266:L281"/>
    <mergeCell ref="M266:M281"/>
    <mergeCell ref="L282:L314"/>
    <mergeCell ref="M282:M314"/>
    <mergeCell ref="L315:L330"/>
    <mergeCell ref="M315:M330"/>
    <mergeCell ref="L331:L336"/>
    <mergeCell ref="M331:M336"/>
    <mergeCell ref="L344:L360"/>
    <mergeCell ref="M344:M360"/>
    <mergeCell ref="L337:L341"/>
    <mergeCell ref="M337:M341"/>
    <mergeCell ref="L163:L180"/>
    <mergeCell ref="M163:M180"/>
    <mergeCell ref="L181:L188"/>
    <mergeCell ref="M181:M188"/>
    <mergeCell ref="L189:L191"/>
    <mergeCell ref="M189:M191"/>
    <mergeCell ref="L192:L201"/>
    <mergeCell ref="M192:M201"/>
    <mergeCell ref="L216:L265"/>
    <mergeCell ref="M216:M265"/>
    <mergeCell ref="M202:M208"/>
    <mergeCell ref="A155:A161"/>
    <mergeCell ref="B155:B161"/>
    <mergeCell ref="C155:C161"/>
    <mergeCell ref="D155:D161"/>
    <mergeCell ref="E155:E161"/>
    <mergeCell ref="K155:K161"/>
    <mergeCell ref="L155:L161"/>
    <mergeCell ref="M155:M161"/>
    <mergeCell ref="L116:L154"/>
    <mergeCell ref="M116:M154"/>
    <mergeCell ref="L86:L89"/>
    <mergeCell ref="M86:M89"/>
    <mergeCell ref="K114:K115"/>
    <mergeCell ref="L114:L115"/>
    <mergeCell ref="M114:M115"/>
    <mergeCell ref="L90:L91"/>
    <mergeCell ref="M90:M91"/>
    <mergeCell ref="L92:L108"/>
    <mergeCell ref="M92:M108"/>
    <mergeCell ref="K90:K91"/>
    <mergeCell ref="M109:M113"/>
    <mergeCell ref="L109:L113"/>
    <mergeCell ref="L2:L28"/>
    <mergeCell ref="M2:M28"/>
    <mergeCell ref="L29:L44"/>
    <mergeCell ref="M29:M44"/>
    <mergeCell ref="L45:L55"/>
    <mergeCell ref="M45:M55"/>
    <mergeCell ref="L57:L73"/>
    <mergeCell ref="M57:M73"/>
    <mergeCell ref="L74:L85"/>
    <mergeCell ref="M74:M85"/>
    <mergeCell ref="K45:K55"/>
    <mergeCell ref="A45:A55"/>
    <mergeCell ref="B45:B55"/>
    <mergeCell ref="C45:C55"/>
    <mergeCell ref="D45:D55"/>
    <mergeCell ref="E45:E55"/>
    <mergeCell ref="K2:K28"/>
    <mergeCell ref="A29:A44"/>
    <mergeCell ref="B29:B44"/>
    <mergeCell ref="C29:C44"/>
    <mergeCell ref="D29:D44"/>
    <mergeCell ref="E29:E44"/>
    <mergeCell ref="K29:K44"/>
    <mergeCell ref="A2:A28"/>
    <mergeCell ref="B2:B28"/>
    <mergeCell ref="C2:C28"/>
    <mergeCell ref="D2:D28"/>
    <mergeCell ref="E2:E28"/>
    <mergeCell ref="H2:H28"/>
    <mergeCell ref="H29:H44"/>
    <mergeCell ref="H45:H55"/>
    <mergeCell ref="K57:K73"/>
    <mergeCell ref="A74:A85"/>
    <mergeCell ref="B74:B85"/>
    <mergeCell ref="C74:C85"/>
    <mergeCell ref="D74:D85"/>
    <mergeCell ref="E74:E85"/>
    <mergeCell ref="K74:K85"/>
    <mergeCell ref="A57:A73"/>
    <mergeCell ref="B57:B73"/>
    <mergeCell ref="C57:C73"/>
    <mergeCell ref="D57:D73"/>
    <mergeCell ref="E57:E73"/>
    <mergeCell ref="H57:H73"/>
    <mergeCell ref="H74:H85"/>
    <mergeCell ref="A92:A108"/>
    <mergeCell ref="B92:B108"/>
    <mergeCell ref="C92:C108"/>
    <mergeCell ref="D92:D108"/>
    <mergeCell ref="E92:E108"/>
    <mergeCell ref="K92:K108"/>
    <mergeCell ref="A116:A154"/>
    <mergeCell ref="B116:B154"/>
    <mergeCell ref="C116:C154"/>
    <mergeCell ref="D116:D154"/>
    <mergeCell ref="E116:E154"/>
    <mergeCell ref="A109:A113"/>
    <mergeCell ref="B109:B113"/>
    <mergeCell ref="C109:C113"/>
    <mergeCell ref="C114:C115"/>
    <mergeCell ref="D114:D115"/>
    <mergeCell ref="E114:E115"/>
    <mergeCell ref="A90:A91"/>
    <mergeCell ref="B90:B91"/>
    <mergeCell ref="C90:C91"/>
    <mergeCell ref="D90:D91"/>
    <mergeCell ref="E90:E91"/>
    <mergeCell ref="K116:K154"/>
    <mergeCell ref="A192:A201"/>
    <mergeCell ref="B192:B201"/>
    <mergeCell ref="C192:C201"/>
    <mergeCell ref="D192:D201"/>
    <mergeCell ref="E192:E201"/>
    <mergeCell ref="K192:K201"/>
    <mergeCell ref="D109:D113"/>
    <mergeCell ref="E109:E113"/>
    <mergeCell ref="K109:K113"/>
    <mergeCell ref="K163:K180"/>
    <mergeCell ref="A181:A188"/>
    <mergeCell ref="B181:B188"/>
    <mergeCell ref="C181:C188"/>
    <mergeCell ref="D181:D188"/>
    <mergeCell ref="E181:E188"/>
    <mergeCell ref="K181:K188"/>
    <mergeCell ref="A163:A180"/>
    <mergeCell ref="B163:B180"/>
    <mergeCell ref="C163:C180"/>
    <mergeCell ref="D163:D180"/>
    <mergeCell ref="E163:E180"/>
    <mergeCell ref="A114:A115"/>
    <mergeCell ref="B114:B115"/>
    <mergeCell ref="M209:M215"/>
    <mergeCell ref="A202:A208"/>
    <mergeCell ref="B202:B208"/>
    <mergeCell ref="C202:C208"/>
    <mergeCell ref="D202:D208"/>
    <mergeCell ref="E202:E208"/>
    <mergeCell ref="K202:K208"/>
    <mergeCell ref="L202:L208"/>
    <mergeCell ref="A209:A215"/>
    <mergeCell ref="B209:B215"/>
    <mergeCell ref="C209:C215"/>
    <mergeCell ref="D209:D215"/>
    <mergeCell ref="E209:E215"/>
    <mergeCell ref="K209:K215"/>
    <mergeCell ref="L209:L215"/>
    <mergeCell ref="H189:H191"/>
    <mergeCell ref="H192:H201"/>
    <mergeCell ref="H202:H208"/>
    <mergeCell ref="H209:H215"/>
    <mergeCell ref="A216:A265"/>
    <mergeCell ref="B216:B265"/>
    <mergeCell ref="C216:C265"/>
    <mergeCell ref="D216:D265"/>
    <mergeCell ref="E216:E265"/>
    <mergeCell ref="K216:K265"/>
    <mergeCell ref="A266:A281"/>
    <mergeCell ref="B266:B281"/>
    <mergeCell ref="C266:C281"/>
    <mergeCell ref="D266:D281"/>
    <mergeCell ref="E266:E281"/>
    <mergeCell ref="K266:K281"/>
    <mergeCell ref="H216:H265"/>
    <mergeCell ref="H266:H281"/>
    <mergeCell ref="K282:K314"/>
    <mergeCell ref="A315:A330"/>
    <mergeCell ref="B315:B330"/>
    <mergeCell ref="C315:C330"/>
    <mergeCell ref="D315:D330"/>
    <mergeCell ref="E315:E330"/>
    <mergeCell ref="K315:K330"/>
    <mergeCell ref="A282:A314"/>
    <mergeCell ref="B282:B314"/>
    <mergeCell ref="C282:C314"/>
    <mergeCell ref="D282:D314"/>
    <mergeCell ref="E282:E314"/>
    <mergeCell ref="H282:H314"/>
    <mergeCell ref="H315:H330"/>
    <mergeCell ref="K331:K336"/>
    <mergeCell ref="A337:A341"/>
    <mergeCell ref="B337:B341"/>
    <mergeCell ref="C337:C341"/>
    <mergeCell ref="D337:D341"/>
    <mergeCell ref="E337:E341"/>
    <mergeCell ref="K337:K341"/>
    <mergeCell ref="A331:A336"/>
    <mergeCell ref="B331:B336"/>
    <mergeCell ref="C331:C336"/>
    <mergeCell ref="D331:D336"/>
    <mergeCell ref="E331:E336"/>
    <mergeCell ref="H337:H341"/>
    <mergeCell ref="H331:H336"/>
    <mergeCell ref="K344:K360"/>
    <mergeCell ref="A361:A377"/>
    <mergeCell ref="B361:B377"/>
    <mergeCell ref="C361:C377"/>
    <mergeCell ref="D361:D377"/>
    <mergeCell ref="E361:E377"/>
    <mergeCell ref="K361:K377"/>
    <mergeCell ref="A344:A360"/>
    <mergeCell ref="B344:B360"/>
    <mergeCell ref="C344:C360"/>
    <mergeCell ref="D344:D360"/>
    <mergeCell ref="E344:E360"/>
    <mergeCell ref="H344:H360"/>
    <mergeCell ref="H361:H377"/>
    <mergeCell ref="D402:D405"/>
    <mergeCell ref="E402:E405"/>
    <mergeCell ref="K402:K405"/>
    <mergeCell ref="A378:A401"/>
    <mergeCell ref="B378:B401"/>
    <mergeCell ref="C378:C401"/>
    <mergeCell ref="D378:D401"/>
    <mergeCell ref="E378:E401"/>
    <mergeCell ref="H378:H401"/>
    <mergeCell ref="H402:H405"/>
    <mergeCell ref="A431:A441"/>
    <mergeCell ref="B431:B441"/>
    <mergeCell ref="C431:C441"/>
    <mergeCell ref="D431:D441"/>
    <mergeCell ref="E431:E441"/>
    <mergeCell ref="K431:K441"/>
    <mergeCell ref="A409:A430"/>
    <mergeCell ref="B409:B430"/>
    <mergeCell ref="C409:C430"/>
    <mergeCell ref="D409:D430"/>
    <mergeCell ref="E409:E430"/>
    <mergeCell ref="E406:E408"/>
    <mergeCell ref="K409:K430"/>
    <mergeCell ref="L442:L443"/>
    <mergeCell ref="L444:L445"/>
    <mergeCell ref="L431:L441"/>
    <mergeCell ref="M431:M441"/>
    <mergeCell ref="M444:M445"/>
    <mergeCell ref="H406:H408"/>
    <mergeCell ref="H409:H430"/>
    <mergeCell ref="H431:H441"/>
    <mergeCell ref="H442:H443"/>
    <mergeCell ref="H444:H445"/>
    <mergeCell ref="A446:A452"/>
    <mergeCell ref="B446:B452"/>
    <mergeCell ref="C446:C452"/>
    <mergeCell ref="D446:D452"/>
    <mergeCell ref="A482:A484"/>
    <mergeCell ref="B482:B484"/>
    <mergeCell ref="C482:C484"/>
    <mergeCell ref="D482:D484"/>
    <mergeCell ref="A486:A493"/>
    <mergeCell ref="B486:B493"/>
    <mergeCell ref="C486:C493"/>
    <mergeCell ref="D486:D493"/>
    <mergeCell ref="A494:A504"/>
    <mergeCell ref="B494:B504"/>
    <mergeCell ref="C494:C504"/>
    <mergeCell ref="D494:D504"/>
    <mergeCell ref="A453:A481"/>
    <mergeCell ref="B453:B481"/>
    <mergeCell ref="A512:A513"/>
    <mergeCell ref="B512:B513"/>
    <mergeCell ref="C512:C513"/>
    <mergeCell ref="L494:L504"/>
    <mergeCell ref="L453:L481"/>
    <mergeCell ref="H446:H452"/>
    <mergeCell ref="H453:H481"/>
    <mergeCell ref="M494:M504"/>
    <mergeCell ref="E506:E510"/>
    <mergeCell ref="K506:K510"/>
    <mergeCell ref="L506:L510"/>
    <mergeCell ref="M506:M510"/>
    <mergeCell ref="K446:K452"/>
    <mergeCell ref="L446:L452"/>
    <mergeCell ref="M446:M452"/>
    <mergeCell ref="E446:E452"/>
    <mergeCell ref="M453:M481"/>
    <mergeCell ref="E482:E484"/>
    <mergeCell ref="K482:K484"/>
    <mergeCell ref="E486:E493"/>
    <mergeCell ref="K486:K493"/>
    <mergeCell ref="L486:L493"/>
    <mergeCell ref="M486:M493"/>
    <mergeCell ref="H494:H504"/>
    <mergeCell ref="H506:H510"/>
    <mergeCell ref="M525:M552"/>
    <mergeCell ref="K553:K571"/>
    <mergeCell ref="L553:L571"/>
    <mergeCell ref="M553:M571"/>
    <mergeCell ref="A553:A571"/>
    <mergeCell ref="B553:B571"/>
    <mergeCell ref="C553:C571"/>
    <mergeCell ref="D553:D571"/>
    <mergeCell ref="E553:E571"/>
    <mergeCell ref="A525:A552"/>
    <mergeCell ref="B525:B552"/>
    <mergeCell ref="C525:C552"/>
    <mergeCell ref="D525:D552"/>
    <mergeCell ref="E525:E552"/>
    <mergeCell ref="K525:K552"/>
    <mergeCell ref="L525:L552"/>
    <mergeCell ref="H525:H552"/>
    <mergeCell ref="H553:H571"/>
    <mergeCell ref="L572:L574"/>
    <mergeCell ref="M572:M574"/>
    <mergeCell ref="L584:L600"/>
    <mergeCell ref="M584:M600"/>
    <mergeCell ref="H576:H583"/>
    <mergeCell ref="H584:H600"/>
    <mergeCell ref="B601:B605"/>
    <mergeCell ref="C601:C605"/>
    <mergeCell ref="D601:D605"/>
    <mergeCell ref="E601:E605"/>
    <mergeCell ref="K601:K605"/>
    <mergeCell ref="L601:L605"/>
    <mergeCell ref="M601:M605"/>
    <mergeCell ref="L576:L583"/>
    <mergeCell ref="M576:M583"/>
    <mergeCell ref="B576:B583"/>
    <mergeCell ref="C576:C583"/>
    <mergeCell ref="D576:D583"/>
    <mergeCell ref="E576:E583"/>
    <mergeCell ref="K576:K583"/>
    <mergeCell ref="H601:H605"/>
    <mergeCell ref="H572:H574"/>
    <mergeCell ref="L689:L701"/>
    <mergeCell ref="L625:L658"/>
    <mergeCell ref="M625:M658"/>
    <mergeCell ref="L666:L674"/>
    <mergeCell ref="M666:M674"/>
    <mergeCell ref="E607:E617"/>
    <mergeCell ref="K607:K617"/>
    <mergeCell ref="E651:E655"/>
    <mergeCell ref="L621:L624"/>
    <mergeCell ref="M621:M624"/>
    <mergeCell ref="L619:L620"/>
    <mergeCell ref="M619:M620"/>
    <mergeCell ref="H607:H617"/>
    <mergeCell ref="H619:H620"/>
    <mergeCell ref="M689:M701"/>
    <mergeCell ref="K675:K676"/>
    <mergeCell ref="L675:L676"/>
    <mergeCell ref="M675:M676"/>
    <mergeCell ref="E678:E686"/>
    <mergeCell ref="K677:K688"/>
    <mergeCell ref="L677:L688"/>
    <mergeCell ref="M677:M688"/>
    <mergeCell ref="K666:K674"/>
    <mergeCell ref="E689:E701"/>
    <mergeCell ref="D675:D676"/>
    <mergeCell ref="A715:A726"/>
    <mergeCell ref="B715:B726"/>
    <mergeCell ref="C715:C726"/>
    <mergeCell ref="D715:D726"/>
    <mergeCell ref="A727:A739"/>
    <mergeCell ref="B727:B739"/>
    <mergeCell ref="C727:C739"/>
    <mergeCell ref="D727:D739"/>
    <mergeCell ref="A675:A676"/>
    <mergeCell ref="A677:A688"/>
    <mergeCell ref="B677:B688"/>
    <mergeCell ref="C677:C688"/>
    <mergeCell ref="D677:D688"/>
    <mergeCell ref="A689:A701"/>
    <mergeCell ref="B689:B701"/>
    <mergeCell ref="C689:C701"/>
    <mergeCell ref="D689:D701"/>
    <mergeCell ref="A666:A674"/>
    <mergeCell ref="B666:B674"/>
    <mergeCell ref="C666:C674"/>
    <mergeCell ref="D666:D674"/>
    <mergeCell ref="A702:A714"/>
    <mergeCell ref="B702:B714"/>
    <mergeCell ref="C702:C714"/>
    <mergeCell ref="D702:D714"/>
    <mergeCell ref="L742:L744"/>
    <mergeCell ref="E742:E744"/>
    <mergeCell ref="A742:A744"/>
    <mergeCell ref="B742:B744"/>
    <mergeCell ref="C742:C744"/>
    <mergeCell ref="D742:D744"/>
    <mergeCell ref="H742:H744"/>
    <mergeCell ref="A740:A741"/>
    <mergeCell ref="B740:B741"/>
    <mergeCell ref="C740:C741"/>
    <mergeCell ref="D740:D741"/>
    <mergeCell ref="H675:H676"/>
    <mergeCell ref="H677:H688"/>
    <mergeCell ref="H689:H701"/>
    <mergeCell ref="H702:H714"/>
    <mergeCell ref="H715:H726"/>
    <mergeCell ref="A759:A763"/>
    <mergeCell ref="B759:B763"/>
    <mergeCell ref="C759:C763"/>
    <mergeCell ref="D759:D763"/>
    <mergeCell ref="A745:A753"/>
    <mergeCell ref="B745:B753"/>
    <mergeCell ref="C745:C753"/>
    <mergeCell ref="D745:D753"/>
    <mergeCell ref="A754:A758"/>
    <mergeCell ref="B754:B758"/>
    <mergeCell ref="C754:C758"/>
    <mergeCell ref="D754:D758"/>
    <mergeCell ref="E769:E770"/>
    <mergeCell ref="K769:K770"/>
    <mergeCell ref="L769:L770"/>
    <mergeCell ref="M769:M770"/>
    <mergeCell ref="K764:K768"/>
    <mergeCell ref="L764:L768"/>
    <mergeCell ref="M764:M768"/>
    <mergeCell ref="E764:E768"/>
    <mergeCell ref="A769:A770"/>
    <mergeCell ref="B769:B770"/>
    <mergeCell ref="C769:C770"/>
    <mergeCell ref="D769:D770"/>
    <mergeCell ref="A764:A768"/>
    <mergeCell ref="B764:B768"/>
    <mergeCell ref="C764:C768"/>
    <mergeCell ref="D764:D768"/>
    <mergeCell ref="K1035:K1080"/>
    <mergeCell ref="L1035:L1080"/>
    <mergeCell ref="M1035:M1080"/>
    <mergeCell ref="A772:A790"/>
    <mergeCell ref="B772:B790"/>
    <mergeCell ref="C772:C790"/>
    <mergeCell ref="D772:D790"/>
    <mergeCell ref="K772:K790"/>
    <mergeCell ref="A1035:A1080"/>
    <mergeCell ref="B1035:B1080"/>
    <mergeCell ref="C1035:C1080"/>
    <mergeCell ref="D1035:D1080"/>
    <mergeCell ref="E1035:E1080"/>
    <mergeCell ref="A791:A796"/>
    <mergeCell ref="B791:B796"/>
    <mergeCell ref="C791:C796"/>
    <mergeCell ref="D791:D796"/>
    <mergeCell ref="E791:E796"/>
    <mergeCell ref="A798:A822"/>
    <mergeCell ref="B798:B822"/>
    <mergeCell ref="C798:C822"/>
    <mergeCell ref="D798:D822"/>
    <mergeCell ref="E798:E822"/>
    <mergeCell ref="H798:H822"/>
    <mergeCell ref="E1126:E1139"/>
    <mergeCell ref="M1081:M1099"/>
    <mergeCell ref="K1100:K1110"/>
    <mergeCell ref="L1100:L1110"/>
    <mergeCell ref="K1081:K1099"/>
    <mergeCell ref="L1081:L1099"/>
    <mergeCell ref="K1120:K1125"/>
    <mergeCell ref="L1120:L1125"/>
    <mergeCell ref="K1111:K1119"/>
    <mergeCell ref="M1100:M1110"/>
    <mergeCell ref="L1111:L1119"/>
    <mergeCell ref="M1111:M1119"/>
    <mergeCell ref="M1120:M1125"/>
    <mergeCell ref="M1126:M1139"/>
    <mergeCell ref="H1120:H1125"/>
    <mergeCell ref="H1126:H1139"/>
    <mergeCell ref="M1158:M1163"/>
    <mergeCell ref="M1141:M1150"/>
    <mergeCell ref="M1152:M1157"/>
    <mergeCell ref="A1081:A1099"/>
    <mergeCell ref="B1081:B1099"/>
    <mergeCell ref="C1081:C1099"/>
    <mergeCell ref="D1081:D1099"/>
    <mergeCell ref="E1081:E1099"/>
    <mergeCell ref="E1158:E1163"/>
    <mergeCell ref="E1152:E1157"/>
    <mergeCell ref="C1152:C1157"/>
    <mergeCell ref="D1152:D1157"/>
    <mergeCell ref="B1111:B1119"/>
    <mergeCell ref="C1111:C1119"/>
    <mergeCell ref="D1111:D1119"/>
    <mergeCell ref="E1111:E1119"/>
    <mergeCell ref="A1111:A1119"/>
    <mergeCell ref="A1126:A1139"/>
    <mergeCell ref="B1126:B1139"/>
    <mergeCell ref="A1100:A1110"/>
    <mergeCell ref="B1100:B1110"/>
    <mergeCell ref="C1100:C1110"/>
    <mergeCell ref="D1100:D1110"/>
    <mergeCell ref="H1111:H1119"/>
    <mergeCell ref="M1165:M1167"/>
    <mergeCell ref="A1120:A1125"/>
    <mergeCell ref="B1120:B1125"/>
    <mergeCell ref="C1120:C1125"/>
    <mergeCell ref="D1120:D1125"/>
    <mergeCell ref="E1120:E1125"/>
    <mergeCell ref="A1158:A1163"/>
    <mergeCell ref="L1141:L1150"/>
    <mergeCell ref="A1141:A1150"/>
    <mergeCell ref="B1141:B1150"/>
    <mergeCell ref="C1141:C1150"/>
    <mergeCell ref="D1141:D1150"/>
    <mergeCell ref="E1141:E1147"/>
    <mergeCell ref="K1141:K1150"/>
    <mergeCell ref="L1158:L1163"/>
    <mergeCell ref="K1158:K1163"/>
    <mergeCell ref="D1158:D1163"/>
    <mergeCell ref="A1165:A1167"/>
    <mergeCell ref="B1165:B1167"/>
    <mergeCell ref="C1165:C1167"/>
    <mergeCell ref="K1152:K1157"/>
    <mergeCell ref="L1152:L1157"/>
    <mergeCell ref="K1126:K1139"/>
    <mergeCell ref="L1126:L1139"/>
    <mergeCell ref="D1165:D1167"/>
    <mergeCell ref="E1165:E1167"/>
    <mergeCell ref="K1165:K1167"/>
    <mergeCell ref="L1165:L1167"/>
    <mergeCell ref="K86:K89"/>
    <mergeCell ref="A189:A191"/>
    <mergeCell ref="B189:B191"/>
    <mergeCell ref="C189:C191"/>
    <mergeCell ref="D189:D191"/>
    <mergeCell ref="E189:E191"/>
    <mergeCell ref="K189:K191"/>
    <mergeCell ref="B1158:B1163"/>
    <mergeCell ref="C1158:C1163"/>
    <mergeCell ref="A86:A89"/>
    <mergeCell ref="B86:B89"/>
    <mergeCell ref="C86:C89"/>
    <mergeCell ref="D86:D89"/>
    <mergeCell ref="E86:E89"/>
    <mergeCell ref="E1149:E1150"/>
    <mergeCell ref="A1152:A1157"/>
    <mergeCell ref="B1152:B1157"/>
    <mergeCell ref="E1100:E1110"/>
    <mergeCell ref="C1126:C1139"/>
    <mergeCell ref="D1126:D1139"/>
    <mergeCell ref="H86:H89"/>
    <mergeCell ref="H90:H91"/>
    <mergeCell ref="H92:H108"/>
    <mergeCell ref="H109:H113"/>
    <mergeCell ref="H114:H115"/>
    <mergeCell ref="H116:H154"/>
    <mergeCell ref="H155:H161"/>
    <mergeCell ref="H163:H180"/>
    <mergeCell ref="H181:H188"/>
    <mergeCell ref="H1141:H1150"/>
    <mergeCell ref="H1152:H1157"/>
    <mergeCell ref="H1158:H1163"/>
    <mergeCell ref="H1165:H1167"/>
    <mergeCell ref="L409:L430"/>
    <mergeCell ref="M409:M430"/>
    <mergeCell ref="L482:L484"/>
    <mergeCell ref="M482:M484"/>
    <mergeCell ref="L772:L790"/>
    <mergeCell ref="M772:M790"/>
    <mergeCell ref="H754:H758"/>
    <mergeCell ref="H759:H763"/>
    <mergeCell ref="H764:H768"/>
    <mergeCell ref="H769:H770"/>
    <mergeCell ref="H772:H790"/>
    <mergeCell ref="H791:H796"/>
    <mergeCell ref="H1035:H1080"/>
    <mergeCell ref="H1081:H1099"/>
    <mergeCell ref="H1100:H1110"/>
    <mergeCell ref="H659:H665"/>
    <mergeCell ref="H666:H674"/>
    <mergeCell ref="H740:H741"/>
    <mergeCell ref="H482:H484"/>
    <mergeCell ref="H486:H493"/>
    <mergeCell ref="K798:K822"/>
    <mergeCell ref="L798:L822"/>
    <mergeCell ref="M798:M822"/>
    <mergeCell ref="K823:K836"/>
    <mergeCell ref="L823:L836"/>
    <mergeCell ref="M823:M836"/>
    <mergeCell ref="K837:K846"/>
    <mergeCell ref="L837:L846"/>
    <mergeCell ref="M837:M846"/>
    <mergeCell ref="K848:K863"/>
    <mergeCell ref="L848:L863"/>
    <mergeCell ref="M848:M863"/>
    <mergeCell ref="K864:K880"/>
    <mergeCell ref="L864:L880"/>
    <mergeCell ref="M864:M880"/>
    <mergeCell ref="K881:K885"/>
    <mergeCell ref="L881:L885"/>
    <mergeCell ref="M881:M885"/>
    <mergeCell ref="L979:L1014"/>
    <mergeCell ref="M979:M1014"/>
    <mergeCell ref="K1015:K1034"/>
    <mergeCell ref="L1015:L1034"/>
    <mergeCell ref="M1015:M1034"/>
    <mergeCell ref="K886:K918"/>
    <mergeCell ref="L886:L918"/>
    <mergeCell ref="M886:M918"/>
    <mergeCell ref="K919:K943"/>
    <mergeCell ref="L919:L943"/>
    <mergeCell ref="M919:M943"/>
    <mergeCell ref="K944:K978"/>
    <mergeCell ref="L944:L978"/>
    <mergeCell ref="M944:M978"/>
  </mergeCells>
  <printOptions horizontalCentered="1" gridLines="1"/>
  <pageMargins left="0.39370078740157483" right="0.39370078740157483" top="0.78740157480314965" bottom="0.78740157480314965" header="0.39370078740157483" footer="0.39370078740157483"/>
  <pageSetup paperSize="8" scale="75" fitToHeight="10" orientation="landscape" horizontalDpi="300" verticalDpi="300" r:id="rId1"/>
  <headerFooter alignWithMargins="0">
    <oddHeader>&amp;L&amp;8COUR DE JUSTICE DE L'UNION EUROPÉENNE
Cahier des charges Maintenance - Exploitation des installations techniques&amp;CInventaire Technique CJUE
Domaine 4 - Protection et Sécurité Incendie</oddHeader>
    <oddFooter>&amp;C&amp;10
&amp;R&amp;9&amp;P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1021"/>
  <sheetViews>
    <sheetView showGridLines="0" zoomScale="91" zoomScaleNormal="91" zoomScaleSheetLayoutView="55" workbookViewId="0">
      <pane ySplit="1" topLeftCell="A2" activePane="bottomLeft" state="frozen"/>
      <selection pane="bottomLeft" activeCell="L2" sqref="L2:L15"/>
    </sheetView>
  </sheetViews>
  <sheetFormatPr defaultColWidth="9.140625" defaultRowHeight="18" customHeight="1" outlineLevelCol="1" x14ac:dyDescent="0.25"/>
  <cols>
    <col min="1" max="1" width="9.140625" style="31" customWidth="1"/>
    <col min="2" max="2" width="16.5703125" style="100" customWidth="1"/>
    <col min="3" max="3" width="13.7109375" style="11" customWidth="1" outlineLevel="1"/>
    <col min="4" max="4" width="23.85546875" style="31" customWidth="1"/>
    <col min="5" max="5" width="16.42578125" style="31" customWidth="1" outlineLevel="1"/>
    <col min="6" max="6" width="43.5703125" style="6" customWidth="1" outlineLevel="1"/>
    <col min="7" max="7" width="5" style="31" customWidth="1" outlineLevel="1"/>
    <col min="8" max="8" width="6.140625" style="16" customWidth="1"/>
    <col min="9" max="9" width="17.28515625" style="18" bestFit="1" customWidth="1" outlineLevel="1"/>
    <col min="10" max="10" width="16.7109375" style="18" customWidth="1" outlineLevel="1"/>
    <col min="11" max="11" width="10" style="30" customWidth="1" outlineLevel="1"/>
    <col min="12" max="12" width="13.5703125" style="6" customWidth="1"/>
    <col min="13" max="13" width="13.28515625" style="6" customWidth="1"/>
    <col min="14" max="16384" width="9.140625" style="6"/>
  </cols>
  <sheetData>
    <row r="1" spans="1:14" s="97" customFormat="1" ht="22.5" x14ac:dyDescent="0.25">
      <c r="A1" s="98" t="s">
        <v>4906</v>
      </c>
      <c r="B1" s="98" t="s">
        <v>60</v>
      </c>
      <c r="C1" s="104" t="s">
        <v>718</v>
      </c>
      <c r="D1" s="98" t="s">
        <v>63</v>
      </c>
      <c r="E1" s="98" t="s">
        <v>66</v>
      </c>
      <c r="F1" s="98" t="s">
        <v>71</v>
      </c>
      <c r="G1" s="104" t="s">
        <v>72</v>
      </c>
      <c r="H1" s="104" t="s">
        <v>6790</v>
      </c>
      <c r="I1" s="105" t="s">
        <v>1</v>
      </c>
      <c r="J1" s="105" t="s">
        <v>2</v>
      </c>
      <c r="K1" s="105" t="s">
        <v>4907</v>
      </c>
      <c r="L1" s="105" t="s">
        <v>12622</v>
      </c>
      <c r="M1" s="105" t="s">
        <v>12623</v>
      </c>
      <c r="N1" s="741" t="s">
        <v>12704</v>
      </c>
    </row>
    <row r="2" spans="1:14" ht="11.25" x14ac:dyDescent="0.25">
      <c r="A2" s="936" t="s">
        <v>5262</v>
      </c>
      <c r="B2" s="945" t="s">
        <v>292</v>
      </c>
      <c r="C2" s="946" t="s">
        <v>904</v>
      </c>
      <c r="D2" s="936" t="s">
        <v>7171</v>
      </c>
      <c r="E2" s="936" t="s">
        <v>904</v>
      </c>
      <c r="F2" s="280" t="s">
        <v>293</v>
      </c>
      <c r="G2" s="116">
        <v>15</v>
      </c>
      <c r="H2" s="936" t="s">
        <v>6682</v>
      </c>
      <c r="I2" s="75" t="s">
        <v>294</v>
      </c>
      <c r="J2" s="75" t="s">
        <v>295</v>
      </c>
      <c r="K2" s="945">
        <v>2</v>
      </c>
      <c r="L2" s="943"/>
      <c r="M2" s="941"/>
    </row>
    <row r="3" spans="1:14" ht="15" customHeight="1" x14ac:dyDescent="0.25">
      <c r="A3" s="936"/>
      <c r="B3" s="945"/>
      <c r="C3" s="946"/>
      <c r="D3" s="936"/>
      <c r="E3" s="936"/>
      <c r="F3" s="280" t="s">
        <v>296</v>
      </c>
      <c r="G3" s="116">
        <v>35</v>
      </c>
      <c r="H3" s="936"/>
      <c r="I3" s="75" t="s">
        <v>294</v>
      </c>
      <c r="J3" s="75" t="s">
        <v>297</v>
      </c>
      <c r="K3" s="945"/>
      <c r="L3" s="943"/>
      <c r="M3" s="944"/>
    </row>
    <row r="4" spans="1:14" ht="22.5" x14ac:dyDescent="0.25">
      <c r="A4" s="936"/>
      <c r="B4" s="945"/>
      <c r="C4" s="946"/>
      <c r="D4" s="936"/>
      <c r="E4" s="936"/>
      <c r="F4" s="280" t="s">
        <v>298</v>
      </c>
      <c r="G4" s="116">
        <v>65</v>
      </c>
      <c r="H4" s="936"/>
      <c r="I4" s="75" t="s">
        <v>294</v>
      </c>
      <c r="J4" s="75" t="s">
        <v>299</v>
      </c>
      <c r="K4" s="945"/>
      <c r="L4" s="943"/>
      <c r="M4" s="944"/>
    </row>
    <row r="5" spans="1:14" ht="15" customHeight="1" x14ac:dyDescent="0.25">
      <c r="A5" s="936"/>
      <c r="B5" s="945"/>
      <c r="C5" s="946"/>
      <c r="D5" s="936"/>
      <c r="E5" s="936"/>
      <c r="F5" s="280" t="s">
        <v>300</v>
      </c>
      <c r="G5" s="116">
        <v>5</v>
      </c>
      <c r="H5" s="936"/>
      <c r="I5" s="75" t="s">
        <v>294</v>
      </c>
      <c r="J5" s="75" t="s">
        <v>301</v>
      </c>
      <c r="K5" s="945"/>
      <c r="L5" s="943"/>
      <c r="M5" s="944"/>
    </row>
    <row r="6" spans="1:14" ht="15" customHeight="1" x14ac:dyDescent="0.25">
      <c r="A6" s="936"/>
      <c r="B6" s="945"/>
      <c r="C6" s="946"/>
      <c r="D6" s="936"/>
      <c r="E6" s="936"/>
      <c r="F6" s="280" t="s">
        <v>302</v>
      </c>
      <c r="G6" s="116">
        <v>10</v>
      </c>
      <c r="H6" s="936"/>
      <c r="I6" s="75" t="s">
        <v>294</v>
      </c>
      <c r="J6" s="75" t="s">
        <v>303</v>
      </c>
      <c r="K6" s="945"/>
      <c r="L6" s="943"/>
      <c r="M6" s="944"/>
    </row>
    <row r="7" spans="1:14" ht="15" customHeight="1" x14ac:dyDescent="0.25">
      <c r="A7" s="936"/>
      <c r="B7" s="945"/>
      <c r="C7" s="946"/>
      <c r="D7" s="936"/>
      <c r="E7" s="936"/>
      <c r="F7" s="280" t="s">
        <v>302</v>
      </c>
      <c r="G7" s="116">
        <v>10</v>
      </c>
      <c r="H7" s="936"/>
      <c r="I7" s="75" t="s">
        <v>294</v>
      </c>
      <c r="J7" s="75" t="s">
        <v>304</v>
      </c>
      <c r="K7" s="945"/>
      <c r="L7" s="943"/>
      <c r="M7" s="944"/>
    </row>
    <row r="8" spans="1:14" ht="15" customHeight="1" x14ac:dyDescent="0.25">
      <c r="A8" s="936"/>
      <c r="B8" s="945"/>
      <c r="C8" s="946"/>
      <c r="D8" s="936"/>
      <c r="E8" s="936"/>
      <c r="F8" s="280" t="s">
        <v>305</v>
      </c>
      <c r="G8" s="116">
        <v>6</v>
      </c>
      <c r="H8" s="936"/>
      <c r="I8" s="75" t="s">
        <v>91</v>
      </c>
      <c r="J8" s="75" t="s">
        <v>306</v>
      </c>
      <c r="K8" s="945"/>
      <c r="L8" s="943"/>
      <c r="M8" s="944"/>
    </row>
    <row r="9" spans="1:14" ht="15" customHeight="1" x14ac:dyDescent="0.25">
      <c r="A9" s="936"/>
      <c r="B9" s="945"/>
      <c r="C9" s="946"/>
      <c r="D9" s="936"/>
      <c r="E9" s="936"/>
      <c r="F9" s="280" t="s">
        <v>307</v>
      </c>
      <c r="G9" s="116">
        <v>4</v>
      </c>
      <c r="H9" s="936"/>
      <c r="I9" s="75" t="s">
        <v>308</v>
      </c>
      <c r="J9" s="75" t="s">
        <v>309</v>
      </c>
      <c r="K9" s="945"/>
      <c r="L9" s="943"/>
      <c r="M9" s="944"/>
    </row>
    <row r="10" spans="1:14" ht="15" customHeight="1" x14ac:dyDescent="0.25">
      <c r="A10" s="936"/>
      <c r="B10" s="945"/>
      <c r="C10" s="946"/>
      <c r="D10" s="936"/>
      <c r="E10" s="936"/>
      <c r="F10" s="280" t="s">
        <v>310</v>
      </c>
      <c r="G10" s="116">
        <v>30</v>
      </c>
      <c r="H10" s="936"/>
      <c r="I10" s="75" t="s">
        <v>1619</v>
      </c>
      <c r="J10" s="75" t="s">
        <v>311</v>
      </c>
      <c r="K10" s="945"/>
      <c r="L10" s="943"/>
      <c r="M10" s="944"/>
    </row>
    <row r="11" spans="1:14" ht="15" customHeight="1" x14ac:dyDescent="0.25">
      <c r="A11" s="936"/>
      <c r="B11" s="945"/>
      <c r="C11" s="946"/>
      <c r="D11" s="936"/>
      <c r="E11" s="936"/>
      <c r="F11" s="281" t="s">
        <v>653</v>
      </c>
      <c r="G11" s="44">
        <v>65</v>
      </c>
      <c r="H11" s="936"/>
      <c r="I11" s="45" t="s">
        <v>210</v>
      </c>
      <c r="J11" s="45" t="s">
        <v>312</v>
      </c>
      <c r="K11" s="945"/>
      <c r="L11" s="943"/>
      <c r="M11" s="944"/>
    </row>
    <row r="12" spans="1:14" ht="15" customHeight="1" x14ac:dyDescent="0.25">
      <c r="A12" s="936"/>
      <c r="B12" s="945"/>
      <c r="C12" s="946"/>
      <c r="D12" s="936"/>
      <c r="E12" s="936"/>
      <c r="F12" s="281" t="s">
        <v>4272</v>
      </c>
      <c r="G12" s="44">
        <v>3</v>
      </c>
      <c r="H12" s="936"/>
      <c r="I12" s="45" t="s">
        <v>294</v>
      </c>
      <c r="J12" s="45" t="s">
        <v>4273</v>
      </c>
      <c r="K12" s="945"/>
      <c r="L12" s="943"/>
      <c r="M12" s="944"/>
    </row>
    <row r="13" spans="1:14" ht="15" customHeight="1" x14ac:dyDescent="0.25">
      <c r="A13" s="936"/>
      <c r="B13" s="945"/>
      <c r="C13" s="946"/>
      <c r="D13" s="936"/>
      <c r="E13" s="936"/>
      <c r="F13" s="281" t="s">
        <v>4274</v>
      </c>
      <c r="G13" s="44">
        <v>1</v>
      </c>
      <c r="H13" s="936"/>
      <c r="I13" s="45" t="s">
        <v>4275</v>
      </c>
      <c r="J13" s="45" t="s">
        <v>4276</v>
      </c>
      <c r="K13" s="945"/>
      <c r="L13" s="943"/>
      <c r="M13" s="944"/>
    </row>
    <row r="14" spans="1:14" ht="15" customHeight="1" x14ac:dyDescent="0.25">
      <c r="A14" s="936"/>
      <c r="B14" s="945"/>
      <c r="C14" s="946"/>
      <c r="D14" s="936"/>
      <c r="E14" s="936"/>
      <c r="F14" s="281" t="s">
        <v>3166</v>
      </c>
      <c r="G14" s="44">
        <v>106</v>
      </c>
      <c r="H14" s="936"/>
      <c r="I14" s="45" t="s">
        <v>3074</v>
      </c>
      <c r="J14" s="45" t="s">
        <v>3167</v>
      </c>
      <c r="K14" s="945"/>
      <c r="L14" s="943"/>
      <c r="M14" s="944"/>
    </row>
    <row r="15" spans="1:14" s="77" customFormat="1" ht="15" customHeight="1" x14ac:dyDescent="0.25">
      <c r="A15" s="936"/>
      <c r="B15" s="945"/>
      <c r="C15" s="946"/>
      <c r="D15" s="936"/>
      <c r="E15" s="936"/>
      <c r="F15" s="135" t="s">
        <v>372</v>
      </c>
      <c r="G15" s="96">
        <v>1</v>
      </c>
      <c r="H15" s="936"/>
      <c r="I15" s="37"/>
      <c r="J15" s="45"/>
      <c r="K15" s="945"/>
      <c r="L15" s="943"/>
      <c r="M15" s="942"/>
    </row>
    <row r="16" spans="1:14" s="97" customFormat="1" ht="15" customHeight="1" x14ac:dyDescent="0.25">
      <c r="A16" s="936" t="s">
        <v>7648</v>
      </c>
      <c r="B16" s="945" t="s">
        <v>292</v>
      </c>
      <c r="C16" s="946" t="s">
        <v>904</v>
      </c>
      <c r="D16" s="936" t="s">
        <v>7174</v>
      </c>
      <c r="E16" s="936" t="s">
        <v>904</v>
      </c>
      <c r="F16" s="135" t="s">
        <v>363</v>
      </c>
      <c r="G16" s="96">
        <v>10</v>
      </c>
      <c r="H16" s="936" t="s">
        <v>6682</v>
      </c>
      <c r="I16" s="37" t="s">
        <v>290</v>
      </c>
      <c r="J16" s="37" t="s">
        <v>369</v>
      </c>
      <c r="K16" s="945">
        <v>1</v>
      </c>
      <c r="L16" s="943"/>
      <c r="M16" s="941"/>
    </row>
    <row r="17" spans="1:13" s="97" customFormat="1" ht="15" customHeight="1" x14ac:dyDescent="0.25">
      <c r="A17" s="936"/>
      <c r="B17" s="945"/>
      <c r="C17" s="946"/>
      <c r="D17" s="936"/>
      <c r="E17" s="936"/>
      <c r="F17" s="135" t="s">
        <v>364</v>
      </c>
      <c r="G17" s="96">
        <v>70</v>
      </c>
      <c r="H17" s="936"/>
      <c r="I17" s="37" t="s">
        <v>290</v>
      </c>
      <c r="J17" s="37" t="s">
        <v>369</v>
      </c>
      <c r="K17" s="945"/>
      <c r="L17" s="943"/>
      <c r="M17" s="944"/>
    </row>
    <row r="18" spans="1:13" s="97" customFormat="1" ht="15" customHeight="1" x14ac:dyDescent="0.25">
      <c r="A18" s="936"/>
      <c r="B18" s="945"/>
      <c r="C18" s="946"/>
      <c r="D18" s="936"/>
      <c r="E18" s="936"/>
      <c r="F18" s="135" t="s">
        <v>365</v>
      </c>
      <c r="G18" s="96">
        <v>80</v>
      </c>
      <c r="H18" s="936"/>
      <c r="I18" s="37" t="s">
        <v>290</v>
      </c>
      <c r="J18" s="37" t="s">
        <v>369</v>
      </c>
      <c r="K18" s="945"/>
      <c r="L18" s="943"/>
      <c r="M18" s="944"/>
    </row>
    <row r="19" spans="1:13" s="97" customFormat="1" ht="15" customHeight="1" x14ac:dyDescent="0.25">
      <c r="A19" s="936"/>
      <c r="B19" s="945"/>
      <c r="C19" s="946"/>
      <c r="D19" s="936"/>
      <c r="E19" s="936"/>
      <c r="F19" s="135" t="s">
        <v>366</v>
      </c>
      <c r="G19" s="96">
        <v>30</v>
      </c>
      <c r="H19" s="936"/>
      <c r="I19" s="37" t="s">
        <v>370</v>
      </c>
      <c r="J19" s="37">
        <v>10365</v>
      </c>
      <c r="K19" s="945"/>
      <c r="L19" s="943"/>
      <c r="M19" s="944"/>
    </row>
    <row r="20" spans="1:13" s="97" customFormat="1" ht="15" customHeight="1" x14ac:dyDescent="0.25">
      <c r="A20" s="936"/>
      <c r="B20" s="945"/>
      <c r="C20" s="946"/>
      <c r="D20" s="936"/>
      <c r="E20" s="936"/>
      <c r="F20" s="135" t="s">
        <v>367</v>
      </c>
      <c r="G20" s="96">
        <v>100</v>
      </c>
      <c r="H20" s="936"/>
      <c r="I20" s="37" t="s">
        <v>370</v>
      </c>
      <c r="J20" s="37">
        <v>10365</v>
      </c>
      <c r="K20" s="945"/>
      <c r="L20" s="943"/>
      <c r="M20" s="944"/>
    </row>
    <row r="21" spans="1:13" s="97" customFormat="1" ht="15" customHeight="1" x14ac:dyDescent="0.25">
      <c r="A21" s="936"/>
      <c r="B21" s="945"/>
      <c r="C21" s="946"/>
      <c r="D21" s="936"/>
      <c r="E21" s="936"/>
      <c r="F21" s="135" t="s">
        <v>368</v>
      </c>
      <c r="G21" s="96">
        <v>5</v>
      </c>
      <c r="H21" s="936"/>
      <c r="I21" s="37" t="s">
        <v>290</v>
      </c>
      <c r="J21" s="37" t="s">
        <v>371</v>
      </c>
      <c r="K21" s="945"/>
      <c r="L21" s="943"/>
      <c r="M21" s="944"/>
    </row>
    <row r="22" spans="1:13" s="97" customFormat="1" ht="15" customHeight="1" x14ac:dyDescent="0.25">
      <c r="A22" s="936"/>
      <c r="B22" s="945"/>
      <c r="C22" s="946"/>
      <c r="D22" s="936"/>
      <c r="E22" s="936"/>
      <c r="F22" s="135" t="s">
        <v>3452</v>
      </c>
      <c r="G22" s="96">
        <v>328</v>
      </c>
      <c r="H22" s="936"/>
      <c r="I22" s="37" t="s">
        <v>210</v>
      </c>
      <c r="J22" s="37" t="s">
        <v>4279</v>
      </c>
      <c r="K22" s="945"/>
      <c r="L22" s="943"/>
      <c r="M22" s="944"/>
    </row>
    <row r="23" spans="1:13" s="97" customFormat="1" ht="15" customHeight="1" x14ac:dyDescent="0.25">
      <c r="A23" s="936"/>
      <c r="B23" s="945"/>
      <c r="C23" s="946"/>
      <c r="D23" s="936"/>
      <c r="E23" s="936"/>
      <c r="F23" s="135" t="s">
        <v>4277</v>
      </c>
      <c r="G23" s="96">
        <v>164</v>
      </c>
      <c r="H23" s="936"/>
      <c r="I23" s="37" t="s">
        <v>210</v>
      </c>
      <c r="J23" s="37" t="s">
        <v>4280</v>
      </c>
      <c r="K23" s="945"/>
      <c r="L23" s="943"/>
      <c r="M23" s="944"/>
    </row>
    <row r="24" spans="1:13" s="97" customFormat="1" ht="15" customHeight="1" x14ac:dyDescent="0.25">
      <c r="A24" s="936"/>
      <c r="B24" s="945"/>
      <c r="C24" s="946"/>
      <c r="D24" s="936"/>
      <c r="E24" s="936"/>
      <c r="F24" s="135" t="s">
        <v>4278</v>
      </c>
      <c r="G24" s="96">
        <v>164</v>
      </c>
      <c r="H24" s="936"/>
      <c r="I24" s="37" t="s">
        <v>210</v>
      </c>
      <c r="J24" s="37" t="s">
        <v>4281</v>
      </c>
      <c r="K24" s="945"/>
      <c r="L24" s="943"/>
      <c r="M24" s="942"/>
    </row>
    <row r="25" spans="1:13" ht="15" customHeight="1" x14ac:dyDescent="0.25">
      <c r="A25" s="936" t="s">
        <v>5263</v>
      </c>
      <c r="B25" s="945" t="s">
        <v>7071</v>
      </c>
      <c r="C25" s="946" t="s">
        <v>904</v>
      </c>
      <c r="D25" s="936" t="s">
        <v>7173</v>
      </c>
      <c r="E25" s="936" t="s">
        <v>904</v>
      </c>
      <c r="F25" s="282" t="s">
        <v>313</v>
      </c>
      <c r="G25" s="116">
        <v>1</v>
      </c>
      <c r="H25" s="936" t="s">
        <v>6682</v>
      </c>
      <c r="I25" s="46" t="s">
        <v>332</v>
      </c>
      <c r="J25" s="75" t="s">
        <v>333</v>
      </c>
      <c r="K25" s="945">
        <v>2</v>
      </c>
      <c r="L25" s="943"/>
      <c r="M25" s="941"/>
    </row>
    <row r="26" spans="1:13" ht="15" customHeight="1" x14ac:dyDescent="0.25">
      <c r="A26" s="936"/>
      <c r="B26" s="945"/>
      <c r="C26" s="946"/>
      <c r="D26" s="936"/>
      <c r="E26" s="936"/>
      <c r="F26" s="282" t="s">
        <v>314</v>
      </c>
      <c r="G26" s="116">
        <v>2</v>
      </c>
      <c r="H26" s="936"/>
      <c r="I26" s="46" t="s">
        <v>332</v>
      </c>
      <c r="J26" s="75" t="s">
        <v>334</v>
      </c>
      <c r="K26" s="945"/>
      <c r="L26" s="943"/>
      <c r="M26" s="944"/>
    </row>
    <row r="27" spans="1:13" ht="15" customHeight="1" x14ac:dyDescent="0.25">
      <c r="A27" s="936"/>
      <c r="B27" s="945"/>
      <c r="C27" s="946"/>
      <c r="D27" s="936"/>
      <c r="E27" s="936"/>
      <c r="F27" s="282" t="s">
        <v>315</v>
      </c>
      <c r="G27" s="116">
        <v>1</v>
      </c>
      <c r="H27" s="936"/>
      <c r="I27" s="46" t="s">
        <v>332</v>
      </c>
      <c r="J27" s="75"/>
      <c r="K27" s="945"/>
      <c r="L27" s="943"/>
      <c r="M27" s="944"/>
    </row>
    <row r="28" spans="1:13" ht="15" customHeight="1" x14ac:dyDescent="0.25">
      <c r="A28" s="936"/>
      <c r="B28" s="945"/>
      <c r="C28" s="946"/>
      <c r="D28" s="936"/>
      <c r="E28" s="936"/>
      <c r="F28" s="282" t="s">
        <v>316</v>
      </c>
      <c r="G28" s="116">
        <v>1</v>
      </c>
      <c r="H28" s="936"/>
      <c r="I28" s="46" t="s">
        <v>332</v>
      </c>
      <c r="J28" s="75"/>
      <c r="K28" s="945"/>
      <c r="L28" s="943"/>
      <c r="M28" s="944"/>
    </row>
    <row r="29" spans="1:13" ht="15" customHeight="1" x14ac:dyDescent="0.25">
      <c r="A29" s="936"/>
      <c r="B29" s="945"/>
      <c r="C29" s="946"/>
      <c r="D29" s="936"/>
      <c r="E29" s="936"/>
      <c r="F29" s="282" t="s">
        <v>317</v>
      </c>
      <c r="G29" s="116">
        <v>51</v>
      </c>
      <c r="H29" s="936"/>
      <c r="I29" s="75" t="s">
        <v>46</v>
      </c>
      <c r="J29" s="76" t="s">
        <v>335</v>
      </c>
      <c r="K29" s="945"/>
      <c r="L29" s="943"/>
      <c r="M29" s="944"/>
    </row>
    <row r="30" spans="1:13" ht="15" customHeight="1" x14ac:dyDescent="0.25">
      <c r="A30" s="936"/>
      <c r="B30" s="945"/>
      <c r="C30" s="946"/>
      <c r="D30" s="936"/>
      <c r="E30" s="936"/>
      <c r="F30" s="282" t="s">
        <v>318</v>
      </c>
      <c r="G30" s="116">
        <v>20</v>
      </c>
      <c r="H30" s="936"/>
      <c r="I30" s="75" t="s">
        <v>336</v>
      </c>
      <c r="J30" s="76" t="s">
        <v>337</v>
      </c>
      <c r="K30" s="945"/>
      <c r="L30" s="943"/>
      <c r="M30" s="944"/>
    </row>
    <row r="31" spans="1:13" ht="15" customHeight="1" x14ac:dyDescent="0.25">
      <c r="A31" s="936"/>
      <c r="B31" s="945"/>
      <c r="C31" s="946"/>
      <c r="D31" s="936"/>
      <c r="E31" s="936"/>
      <c r="F31" s="282" t="s">
        <v>319</v>
      </c>
      <c r="G31" s="116">
        <v>11</v>
      </c>
      <c r="H31" s="936"/>
      <c r="I31" s="75" t="s">
        <v>336</v>
      </c>
      <c r="J31" s="76" t="s">
        <v>338</v>
      </c>
      <c r="K31" s="945"/>
      <c r="L31" s="943"/>
      <c r="M31" s="944"/>
    </row>
    <row r="32" spans="1:13" ht="15" customHeight="1" x14ac:dyDescent="0.25">
      <c r="A32" s="936"/>
      <c r="B32" s="945"/>
      <c r="C32" s="946"/>
      <c r="D32" s="936"/>
      <c r="E32" s="936"/>
      <c r="F32" s="282" t="s">
        <v>320</v>
      </c>
      <c r="G32" s="116">
        <v>3</v>
      </c>
      <c r="H32" s="936"/>
      <c r="I32" s="75" t="s">
        <v>339</v>
      </c>
      <c r="J32" s="76" t="s">
        <v>340</v>
      </c>
      <c r="K32" s="945"/>
      <c r="L32" s="943"/>
      <c r="M32" s="944"/>
    </row>
    <row r="33" spans="1:13" ht="15" customHeight="1" x14ac:dyDescent="0.25">
      <c r="A33" s="936"/>
      <c r="B33" s="945"/>
      <c r="C33" s="946"/>
      <c r="D33" s="936"/>
      <c r="E33" s="936"/>
      <c r="F33" s="282" t="s">
        <v>321</v>
      </c>
      <c r="G33" s="116">
        <v>4</v>
      </c>
      <c r="H33" s="936"/>
      <c r="I33" s="75" t="s">
        <v>46</v>
      </c>
      <c r="J33" s="76" t="s">
        <v>341</v>
      </c>
      <c r="K33" s="945"/>
      <c r="L33" s="943"/>
      <c r="M33" s="944"/>
    </row>
    <row r="34" spans="1:13" ht="15" customHeight="1" x14ac:dyDescent="0.25">
      <c r="A34" s="936"/>
      <c r="B34" s="945"/>
      <c r="C34" s="946"/>
      <c r="D34" s="936"/>
      <c r="E34" s="936"/>
      <c r="F34" s="282" t="s">
        <v>323</v>
      </c>
      <c r="G34" s="116">
        <v>21</v>
      </c>
      <c r="H34" s="936"/>
      <c r="I34" s="75" t="s">
        <v>46</v>
      </c>
      <c r="J34" s="76" t="s">
        <v>343</v>
      </c>
      <c r="K34" s="945"/>
      <c r="L34" s="943"/>
      <c r="M34" s="944"/>
    </row>
    <row r="35" spans="1:13" s="97" customFormat="1" ht="15" customHeight="1" x14ac:dyDescent="0.25">
      <c r="A35" s="936"/>
      <c r="B35" s="945"/>
      <c r="C35" s="946"/>
      <c r="D35" s="936"/>
      <c r="E35" s="936"/>
      <c r="F35" s="282" t="s">
        <v>4899</v>
      </c>
      <c r="G35" s="116">
        <v>2</v>
      </c>
      <c r="H35" s="936"/>
      <c r="I35" s="75"/>
      <c r="J35" s="76"/>
      <c r="K35" s="945"/>
      <c r="L35" s="943"/>
      <c r="M35" s="944"/>
    </row>
    <row r="36" spans="1:13" ht="15" customHeight="1" x14ac:dyDescent="0.25">
      <c r="A36" s="936"/>
      <c r="B36" s="945"/>
      <c r="C36" s="946"/>
      <c r="D36" s="936"/>
      <c r="E36" s="936"/>
      <c r="F36" s="282" t="s">
        <v>324</v>
      </c>
      <c r="G36" s="116">
        <v>5</v>
      </c>
      <c r="H36" s="936"/>
      <c r="I36" s="75" t="s">
        <v>344</v>
      </c>
      <c r="J36" s="76" t="s">
        <v>345</v>
      </c>
      <c r="K36" s="945"/>
      <c r="L36" s="943"/>
      <c r="M36" s="944"/>
    </row>
    <row r="37" spans="1:13" ht="15" customHeight="1" x14ac:dyDescent="0.25">
      <c r="A37" s="936"/>
      <c r="B37" s="945"/>
      <c r="C37" s="946"/>
      <c r="D37" s="936"/>
      <c r="E37" s="936"/>
      <c r="F37" s="282" t="s">
        <v>325</v>
      </c>
      <c r="G37" s="116">
        <v>3</v>
      </c>
      <c r="H37" s="936"/>
      <c r="I37" s="75" t="s">
        <v>346</v>
      </c>
      <c r="J37" s="76" t="s">
        <v>347</v>
      </c>
      <c r="K37" s="945"/>
      <c r="L37" s="943"/>
      <c r="M37" s="944"/>
    </row>
    <row r="38" spans="1:13" ht="15" customHeight="1" x14ac:dyDescent="0.25">
      <c r="A38" s="936"/>
      <c r="B38" s="945"/>
      <c r="C38" s="946"/>
      <c r="D38" s="936"/>
      <c r="E38" s="936"/>
      <c r="F38" s="282" t="s">
        <v>325</v>
      </c>
      <c r="G38" s="116">
        <v>10</v>
      </c>
      <c r="H38" s="936"/>
      <c r="I38" s="75" t="s">
        <v>346</v>
      </c>
      <c r="J38" s="76" t="s">
        <v>348</v>
      </c>
      <c r="K38" s="945"/>
      <c r="L38" s="943"/>
      <c r="M38" s="944"/>
    </row>
    <row r="39" spans="1:13" ht="15" customHeight="1" x14ac:dyDescent="0.25">
      <c r="A39" s="936"/>
      <c r="B39" s="945"/>
      <c r="C39" s="946"/>
      <c r="D39" s="936"/>
      <c r="E39" s="936"/>
      <c r="F39" s="282" t="s">
        <v>326</v>
      </c>
      <c r="G39" s="116">
        <v>5</v>
      </c>
      <c r="H39" s="936"/>
      <c r="I39" s="75" t="s">
        <v>349</v>
      </c>
      <c r="J39" s="76" t="s">
        <v>350</v>
      </c>
      <c r="K39" s="945"/>
      <c r="L39" s="943"/>
      <c r="M39" s="944"/>
    </row>
    <row r="40" spans="1:13" ht="15" customHeight="1" x14ac:dyDescent="0.25">
      <c r="A40" s="936"/>
      <c r="B40" s="945"/>
      <c r="C40" s="946"/>
      <c r="D40" s="936"/>
      <c r="E40" s="936"/>
      <c r="F40" s="282" t="s">
        <v>327</v>
      </c>
      <c r="G40" s="116">
        <v>2</v>
      </c>
      <c r="H40" s="936"/>
      <c r="I40" s="75" t="s">
        <v>336</v>
      </c>
      <c r="J40" s="76" t="s">
        <v>337</v>
      </c>
      <c r="K40" s="945"/>
      <c r="L40" s="943"/>
      <c r="M40" s="944"/>
    </row>
    <row r="41" spans="1:13" ht="15" customHeight="1" x14ac:dyDescent="0.25">
      <c r="A41" s="936"/>
      <c r="B41" s="945"/>
      <c r="C41" s="946"/>
      <c r="D41" s="936"/>
      <c r="E41" s="936"/>
      <c r="F41" s="282" t="s">
        <v>329</v>
      </c>
      <c r="G41" s="116">
        <v>1</v>
      </c>
      <c r="H41" s="936"/>
      <c r="I41" s="75" t="s">
        <v>352</v>
      </c>
      <c r="J41" s="76" t="s">
        <v>353</v>
      </c>
      <c r="K41" s="945"/>
      <c r="L41" s="943"/>
      <c r="M41" s="944"/>
    </row>
    <row r="42" spans="1:13" ht="15" customHeight="1" x14ac:dyDescent="0.25">
      <c r="A42" s="936"/>
      <c r="B42" s="945"/>
      <c r="C42" s="946"/>
      <c r="D42" s="936"/>
      <c r="E42" s="936"/>
      <c r="F42" s="282" t="s">
        <v>330</v>
      </c>
      <c r="G42" s="116">
        <v>1</v>
      </c>
      <c r="H42" s="936"/>
      <c r="I42" s="75" t="s">
        <v>352</v>
      </c>
      <c r="J42" s="76" t="s">
        <v>354</v>
      </c>
      <c r="K42" s="945"/>
      <c r="L42" s="943"/>
      <c r="M42" s="944"/>
    </row>
    <row r="43" spans="1:13" ht="15" customHeight="1" x14ac:dyDescent="0.25">
      <c r="A43" s="936"/>
      <c r="B43" s="945"/>
      <c r="C43" s="946"/>
      <c r="D43" s="936"/>
      <c r="E43" s="936"/>
      <c r="F43" s="282" t="s">
        <v>331</v>
      </c>
      <c r="G43" s="116">
        <v>1</v>
      </c>
      <c r="H43" s="936"/>
      <c r="I43" s="75" t="s">
        <v>339</v>
      </c>
      <c r="J43" s="76" t="s">
        <v>340</v>
      </c>
      <c r="K43" s="945"/>
      <c r="L43" s="943"/>
      <c r="M43" s="944"/>
    </row>
    <row r="44" spans="1:13" ht="15" customHeight="1" x14ac:dyDescent="0.25">
      <c r="A44" s="936"/>
      <c r="B44" s="945"/>
      <c r="C44" s="946"/>
      <c r="D44" s="936"/>
      <c r="E44" s="936"/>
      <c r="F44" s="282" t="s">
        <v>4282</v>
      </c>
      <c r="G44" s="116">
        <v>3</v>
      </c>
      <c r="H44" s="936"/>
      <c r="I44" s="75" t="s">
        <v>4299</v>
      </c>
      <c r="J44" s="76" t="s">
        <v>3117</v>
      </c>
      <c r="K44" s="945"/>
      <c r="L44" s="943"/>
      <c r="M44" s="944"/>
    </row>
    <row r="45" spans="1:13" ht="15" customHeight="1" x14ac:dyDescent="0.25">
      <c r="A45" s="936"/>
      <c r="B45" s="945"/>
      <c r="C45" s="946"/>
      <c r="D45" s="936"/>
      <c r="E45" s="936"/>
      <c r="F45" s="282" t="s">
        <v>4283</v>
      </c>
      <c r="G45" s="116">
        <v>1</v>
      </c>
      <c r="H45" s="936"/>
      <c r="I45" s="75" t="s">
        <v>225</v>
      </c>
      <c r="J45" s="76" t="s">
        <v>4300</v>
      </c>
      <c r="K45" s="945"/>
      <c r="L45" s="943"/>
      <c r="M45" s="944"/>
    </row>
    <row r="46" spans="1:13" ht="15" customHeight="1" x14ac:dyDescent="0.25">
      <c r="A46" s="936"/>
      <c r="B46" s="945"/>
      <c r="C46" s="946"/>
      <c r="D46" s="936"/>
      <c r="E46" s="936"/>
      <c r="F46" s="282" t="s">
        <v>4284</v>
      </c>
      <c r="G46" s="116">
        <v>1</v>
      </c>
      <c r="H46" s="936"/>
      <c r="I46" s="75" t="s">
        <v>225</v>
      </c>
      <c r="J46" s="76" t="s">
        <v>4301</v>
      </c>
      <c r="K46" s="945"/>
      <c r="L46" s="943"/>
      <c r="M46" s="944"/>
    </row>
    <row r="47" spans="1:13" ht="15" customHeight="1" x14ac:dyDescent="0.25">
      <c r="A47" s="936"/>
      <c r="B47" s="945"/>
      <c r="C47" s="946"/>
      <c r="D47" s="936"/>
      <c r="E47" s="936"/>
      <c r="F47" s="282" t="s">
        <v>4285</v>
      </c>
      <c r="G47" s="116">
        <v>1</v>
      </c>
      <c r="H47" s="936"/>
      <c r="I47" s="75" t="s">
        <v>4302</v>
      </c>
      <c r="J47" s="76" t="s">
        <v>4303</v>
      </c>
      <c r="K47" s="945"/>
      <c r="L47" s="943"/>
      <c r="M47" s="944"/>
    </row>
    <row r="48" spans="1:13" ht="15" customHeight="1" x14ac:dyDescent="0.25">
      <c r="A48" s="936"/>
      <c r="B48" s="945"/>
      <c r="C48" s="946"/>
      <c r="D48" s="936"/>
      <c r="E48" s="936"/>
      <c r="F48" s="282" t="s">
        <v>4286</v>
      </c>
      <c r="G48" s="116">
        <v>1</v>
      </c>
      <c r="H48" s="936"/>
      <c r="I48" s="75" t="s">
        <v>4304</v>
      </c>
      <c r="J48" s="76" t="s">
        <v>4305</v>
      </c>
      <c r="K48" s="945"/>
      <c r="L48" s="943"/>
      <c r="M48" s="944"/>
    </row>
    <row r="49" spans="1:13" ht="15" customHeight="1" x14ac:dyDescent="0.25">
      <c r="A49" s="936"/>
      <c r="B49" s="945"/>
      <c r="C49" s="946"/>
      <c r="D49" s="936"/>
      <c r="E49" s="936"/>
      <c r="F49" s="282" t="s">
        <v>4287</v>
      </c>
      <c r="G49" s="116">
        <v>6</v>
      </c>
      <c r="H49" s="936"/>
      <c r="I49" s="75" t="s">
        <v>332</v>
      </c>
      <c r="J49" s="76" t="s">
        <v>4306</v>
      </c>
      <c r="K49" s="945"/>
      <c r="L49" s="943"/>
      <c r="M49" s="944"/>
    </row>
    <row r="50" spans="1:13" ht="15" customHeight="1" x14ac:dyDescent="0.25">
      <c r="A50" s="936"/>
      <c r="B50" s="945"/>
      <c r="C50" s="946"/>
      <c r="D50" s="936"/>
      <c r="E50" s="936"/>
      <c r="F50" s="282" t="s">
        <v>4274</v>
      </c>
      <c r="G50" s="116">
        <v>2</v>
      </c>
      <c r="H50" s="936"/>
      <c r="I50" s="75" t="s">
        <v>4275</v>
      </c>
      <c r="J50" s="76" t="s">
        <v>4276</v>
      </c>
      <c r="K50" s="945"/>
      <c r="L50" s="943"/>
      <c r="M50" s="944"/>
    </row>
    <row r="51" spans="1:13" ht="15" customHeight="1" x14ac:dyDescent="0.25">
      <c r="A51" s="936"/>
      <c r="B51" s="945"/>
      <c r="C51" s="946"/>
      <c r="D51" s="936"/>
      <c r="E51" s="936"/>
      <c r="F51" s="282" t="s">
        <v>4288</v>
      </c>
      <c r="G51" s="116">
        <v>60</v>
      </c>
      <c r="H51" s="936"/>
      <c r="I51" s="75" t="s">
        <v>46</v>
      </c>
      <c r="J51" s="76" t="s">
        <v>4307</v>
      </c>
      <c r="K51" s="945"/>
      <c r="L51" s="943"/>
      <c r="M51" s="944"/>
    </row>
    <row r="52" spans="1:13" ht="15" customHeight="1" x14ac:dyDescent="0.25">
      <c r="A52" s="936"/>
      <c r="B52" s="945"/>
      <c r="C52" s="946"/>
      <c r="D52" s="936"/>
      <c r="E52" s="936"/>
      <c r="F52" s="282" t="s">
        <v>4289</v>
      </c>
      <c r="G52" s="116">
        <v>91</v>
      </c>
      <c r="H52" s="936"/>
      <c r="I52" s="75" t="s">
        <v>46</v>
      </c>
      <c r="J52" s="76" t="s">
        <v>4308</v>
      </c>
      <c r="K52" s="945"/>
      <c r="L52" s="943"/>
      <c r="M52" s="944"/>
    </row>
    <row r="53" spans="1:13" ht="15" customHeight="1" x14ac:dyDescent="0.25">
      <c r="A53" s="936"/>
      <c r="B53" s="945"/>
      <c r="C53" s="946"/>
      <c r="D53" s="936"/>
      <c r="E53" s="936"/>
      <c r="F53" s="282" t="s">
        <v>4290</v>
      </c>
      <c r="G53" s="116">
        <v>6</v>
      </c>
      <c r="H53" s="936"/>
      <c r="I53" s="75" t="s">
        <v>46</v>
      </c>
      <c r="J53" s="76" t="s">
        <v>4309</v>
      </c>
      <c r="K53" s="945"/>
      <c r="L53" s="943"/>
      <c r="M53" s="944"/>
    </row>
    <row r="54" spans="1:13" ht="15" customHeight="1" x14ac:dyDescent="0.25">
      <c r="A54" s="936"/>
      <c r="B54" s="945"/>
      <c r="C54" s="946"/>
      <c r="D54" s="936"/>
      <c r="E54" s="936"/>
      <c r="F54" s="282" t="s">
        <v>4291</v>
      </c>
      <c r="G54" s="116">
        <v>3</v>
      </c>
      <c r="H54" s="936"/>
      <c r="I54" s="75" t="s">
        <v>46</v>
      </c>
      <c r="J54" s="76" t="s">
        <v>4310</v>
      </c>
      <c r="K54" s="945"/>
      <c r="L54" s="943"/>
      <c r="M54" s="944"/>
    </row>
    <row r="55" spans="1:13" ht="15" customHeight="1" x14ac:dyDescent="0.25">
      <c r="A55" s="936"/>
      <c r="B55" s="945"/>
      <c r="C55" s="946"/>
      <c r="D55" s="936"/>
      <c r="E55" s="936"/>
      <c r="F55" s="282" t="s">
        <v>4292</v>
      </c>
      <c r="G55" s="116">
        <v>12</v>
      </c>
      <c r="H55" s="936"/>
      <c r="I55" s="75" t="s">
        <v>46</v>
      </c>
      <c r="J55" s="76" t="s">
        <v>4311</v>
      </c>
      <c r="K55" s="945"/>
      <c r="L55" s="943"/>
      <c r="M55" s="944"/>
    </row>
    <row r="56" spans="1:13" ht="15" customHeight="1" x14ac:dyDescent="0.25">
      <c r="A56" s="936"/>
      <c r="B56" s="945"/>
      <c r="C56" s="946"/>
      <c r="D56" s="936"/>
      <c r="E56" s="936"/>
      <c r="F56" s="282" t="s">
        <v>4293</v>
      </c>
      <c r="G56" s="116">
        <v>80</v>
      </c>
      <c r="H56" s="936"/>
      <c r="I56" s="75" t="s">
        <v>46</v>
      </c>
      <c r="J56" s="76" t="s">
        <v>4312</v>
      </c>
      <c r="K56" s="945"/>
      <c r="L56" s="943"/>
      <c r="M56" s="944"/>
    </row>
    <row r="57" spans="1:13" ht="15" customHeight="1" x14ac:dyDescent="0.25">
      <c r="A57" s="936"/>
      <c r="B57" s="945"/>
      <c r="C57" s="946"/>
      <c r="D57" s="936"/>
      <c r="E57" s="936"/>
      <c r="F57" s="282" t="s">
        <v>326</v>
      </c>
      <c r="G57" s="116">
        <v>80</v>
      </c>
      <c r="H57" s="936"/>
      <c r="I57" s="75" t="s">
        <v>46</v>
      </c>
      <c r="J57" s="76" t="s">
        <v>4313</v>
      </c>
      <c r="K57" s="945"/>
      <c r="L57" s="943"/>
      <c r="M57" s="944"/>
    </row>
    <row r="58" spans="1:13" ht="15" customHeight="1" x14ac:dyDescent="0.25">
      <c r="A58" s="936"/>
      <c r="B58" s="945"/>
      <c r="C58" s="946"/>
      <c r="D58" s="936"/>
      <c r="E58" s="936"/>
      <c r="F58" s="282" t="s">
        <v>4294</v>
      </c>
      <c r="G58" s="116">
        <v>80</v>
      </c>
      <c r="H58" s="936"/>
      <c r="I58" s="75" t="s">
        <v>46</v>
      </c>
      <c r="J58" s="76" t="s">
        <v>4314</v>
      </c>
      <c r="K58" s="945"/>
      <c r="L58" s="943"/>
      <c r="M58" s="944"/>
    </row>
    <row r="59" spans="1:13" ht="15" customHeight="1" x14ac:dyDescent="0.25">
      <c r="A59" s="936"/>
      <c r="B59" s="945"/>
      <c r="C59" s="946"/>
      <c r="D59" s="936"/>
      <c r="E59" s="936"/>
      <c r="F59" s="282" t="s">
        <v>4295</v>
      </c>
      <c r="G59" s="116">
        <v>5</v>
      </c>
      <c r="H59" s="936"/>
      <c r="I59" s="75" t="s">
        <v>46</v>
      </c>
      <c r="J59" s="76" t="s">
        <v>3554</v>
      </c>
      <c r="K59" s="945"/>
      <c r="L59" s="943"/>
      <c r="M59" s="944"/>
    </row>
    <row r="60" spans="1:13" ht="15" customHeight="1" x14ac:dyDescent="0.25">
      <c r="A60" s="936"/>
      <c r="B60" s="945"/>
      <c r="C60" s="946"/>
      <c r="D60" s="936"/>
      <c r="E60" s="936"/>
      <c r="F60" s="282" t="s">
        <v>4296</v>
      </c>
      <c r="G60" s="116">
        <v>10</v>
      </c>
      <c r="H60" s="936"/>
      <c r="I60" s="75" t="s">
        <v>46</v>
      </c>
      <c r="J60" s="76" t="s">
        <v>4315</v>
      </c>
      <c r="K60" s="945"/>
      <c r="L60" s="943"/>
      <c r="M60" s="944"/>
    </row>
    <row r="61" spans="1:13" ht="15" customHeight="1" x14ac:dyDescent="0.25">
      <c r="A61" s="936"/>
      <c r="B61" s="945"/>
      <c r="C61" s="946"/>
      <c r="D61" s="936"/>
      <c r="E61" s="936"/>
      <c r="F61" s="282" t="s">
        <v>4297</v>
      </c>
      <c r="G61" s="116">
        <v>10</v>
      </c>
      <c r="H61" s="936"/>
      <c r="I61" s="75" t="s">
        <v>46</v>
      </c>
      <c r="J61" s="76" t="s">
        <v>4316</v>
      </c>
      <c r="K61" s="945"/>
      <c r="L61" s="943"/>
      <c r="M61" s="944"/>
    </row>
    <row r="62" spans="1:13" ht="15" customHeight="1" x14ac:dyDescent="0.25">
      <c r="A62" s="936"/>
      <c r="B62" s="945"/>
      <c r="C62" s="946"/>
      <c r="D62" s="936"/>
      <c r="E62" s="936"/>
      <c r="F62" s="282" t="s">
        <v>4298</v>
      </c>
      <c r="G62" s="116">
        <v>10</v>
      </c>
      <c r="H62" s="936"/>
      <c r="I62" s="75" t="s">
        <v>46</v>
      </c>
      <c r="J62" s="76" t="s">
        <v>4317</v>
      </c>
      <c r="K62" s="945"/>
      <c r="L62" s="943"/>
      <c r="M62" s="942"/>
    </row>
    <row r="63" spans="1:13" s="97" customFormat="1" ht="15" customHeight="1" x14ac:dyDescent="0.25">
      <c r="A63" s="936" t="s">
        <v>5264</v>
      </c>
      <c r="B63" s="945" t="s">
        <v>7175</v>
      </c>
      <c r="C63" s="946" t="s">
        <v>904</v>
      </c>
      <c r="D63" s="936" t="s">
        <v>6546</v>
      </c>
      <c r="E63" s="936" t="s">
        <v>904</v>
      </c>
      <c r="F63" s="281" t="s">
        <v>4337</v>
      </c>
      <c r="G63" s="44">
        <v>14</v>
      </c>
      <c r="H63" s="936" t="s">
        <v>6682</v>
      </c>
      <c r="I63" s="45" t="s">
        <v>446</v>
      </c>
      <c r="J63" s="45" t="s">
        <v>4347</v>
      </c>
      <c r="K63" s="945">
        <v>2</v>
      </c>
      <c r="L63" s="943"/>
      <c r="M63" s="941"/>
    </row>
    <row r="64" spans="1:13" s="97" customFormat="1" ht="15" customHeight="1" x14ac:dyDescent="0.25">
      <c r="A64" s="936"/>
      <c r="B64" s="945"/>
      <c r="C64" s="946"/>
      <c r="D64" s="936"/>
      <c r="E64" s="936"/>
      <c r="F64" s="281" t="s">
        <v>3166</v>
      </c>
      <c r="G64" s="44">
        <v>16</v>
      </c>
      <c r="H64" s="936"/>
      <c r="I64" s="45" t="s">
        <v>3074</v>
      </c>
      <c r="J64" s="45" t="s">
        <v>3167</v>
      </c>
      <c r="K64" s="945"/>
      <c r="L64" s="943"/>
      <c r="M64" s="944"/>
    </row>
    <row r="65" spans="1:13" s="97" customFormat="1" ht="15" customHeight="1" x14ac:dyDescent="0.25">
      <c r="A65" s="936"/>
      <c r="B65" s="945"/>
      <c r="C65" s="946"/>
      <c r="D65" s="936"/>
      <c r="E65" s="936"/>
      <c r="F65" s="281" t="s">
        <v>4338</v>
      </c>
      <c r="G65" s="44">
        <v>6</v>
      </c>
      <c r="H65" s="936"/>
      <c r="I65" s="45" t="s">
        <v>3498</v>
      </c>
      <c r="J65" s="45" t="s">
        <v>4348</v>
      </c>
      <c r="K65" s="945"/>
      <c r="L65" s="943"/>
      <c r="M65" s="944"/>
    </row>
    <row r="66" spans="1:13" s="97" customFormat="1" ht="15" customHeight="1" x14ac:dyDescent="0.25">
      <c r="A66" s="936"/>
      <c r="B66" s="945"/>
      <c r="C66" s="946"/>
      <c r="D66" s="936"/>
      <c r="E66" s="936"/>
      <c r="F66" s="281" t="s">
        <v>4339</v>
      </c>
      <c r="G66" s="44">
        <v>6</v>
      </c>
      <c r="H66" s="936"/>
      <c r="I66" s="45" t="s">
        <v>3498</v>
      </c>
      <c r="J66" s="45" t="s">
        <v>4349</v>
      </c>
      <c r="K66" s="945"/>
      <c r="L66" s="943"/>
      <c r="M66" s="944"/>
    </row>
    <row r="67" spans="1:13" s="97" customFormat="1" ht="15" customHeight="1" x14ac:dyDescent="0.25">
      <c r="A67" s="936"/>
      <c r="B67" s="945"/>
      <c r="C67" s="946"/>
      <c r="D67" s="936"/>
      <c r="E67" s="936"/>
      <c r="F67" s="281" t="s">
        <v>4340</v>
      </c>
      <c r="G67" s="44">
        <v>8</v>
      </c>
      <c r="H67" s="936"/>
      <c r="I67" s="45" t="s">
        <v>3498</v>
      </c>
      <c r="J67" s="45" t="s">
        <v>4350</v>
      </c>
      <c r="K67" s="945"/>
      <c r="L67" s="943"/>
      <c r="M67" s="944"/>
    </row>
    <row r="68" spans="1:13" s="97" customFormat="1" ht="15" customHeight="1" x14ac:dyDescent="0.25">
      <c r="A68" s="936"/>
      <c r="B68" s="945"/>
      <c r="C68" s="946"/>
      <c r="D68" s="936"/>
      <c r="E68" s="936"/>
      <c r="F68" s="281" t="s">
        <v>4341</v>
      </c>
      <c r="G68" s="44">
        <v>5</v>
      </c>
      <c r="H68" s="936"/>
      <c r="I68" s="45" t="s">
        <v>4351</v>
      </c>
      <c r="J68" s="45" t="s">
        <v>4352</v>
      </c>
      <c r="K68" s="945"/>
      <c r="L68" s="943"/>
      <c r="M68" s="944"/>
    </row>
    <row r="69" spans="1:13" s="97" customFormat="1" ht="15" customHeight="1" x14ac:dyDescent="0.25">
      <c r="A69" s="936"/>
      <c r="B69" s="945"/>
      <c r="C69" s="946"/>
      <c r="D69" s="936"/>
      <c r="E69" s="936"/>
      <c r="F69" s="281" t="s">
        <v>4342</v>
      </c>
      <c r="G69" s="44">
        <v>1</v>
      </c>
      <c r="H69" s="936"/>
      <c r="I69" s="45" t="s">
        <v>4353</v>
      </c>
      <c r="J69" s="45" t="s">
        <v>4276</v>
      </c>
      <c r="K69" s="945"/>
      <c r="L69" s="943"/>
      <c r="M69" s="944"/>
    </row>
    <row r="70" spans="1:13" s="97" customFormat="1" ht="15" customHeight="1" x14ac:dyDescent="0.25">
      <c r="A70" s="936"/>
      <c r="B70" s="945"/>
      <c r="C70" s="946"/>
      <c r="D70" s="936"/>
      <c r="E70" s="936"/>
      <c r="F70" s="281" t="s">
        <v>4321</v>
      </c>
      <c r="G70" s="44">
        <v>1</v>
      </c>
      <c r="H70" s="936"/>
      <c r="I70" s="45" t="s">
        <v>4354</v>
      </c>
      <c r="J70" s="45" t="s">
        <v>4355</v>
      </c>
      <c r="K70" s="945"/>
      <c r="L70" s="943"/>
      <c r="M70" s="944"/>
    </row>
    <row r="71" spans="1:13" s="97" customFormat="1" ht="15" customHeight="1" x14ac:dyDescent="0.25">
      <c r="A71" s="936"/>
      <c r="B71" s="945"/>
      <c r="C71" s="946"/>
      <c r="D71" s="936"/>
      <c r="E71" s="936"/>
      <c r="F71" s="281" t="s">
        <v>4343</v>
      </c>
      <c r="G71" s="44">
        <v>1</v>
      </c>
      <c r="H71" s="936"/>
      <c r="I71" s="45" t="s">
        <v>4354</v>
      </c>
      <c r="J71" s="45" t="s">
        <v>4356</v>
      </c>
      <c r="K71" s="945"/>
      <c r="L71" s="943"/>
      <c r="M71" s="944"/>
    </row>
    <row r="72" spans="1:13" s="97" customFormat="1" ht="15" customHeight="1" x14ac:dyDescent="0.25">
      <c r="A72" s="936"/>
      <c r="B72" s="945"/>
      <c r="C72" s="946"/>
      <c r="D72" s="936"/>
      <c r="E72" s="936"/>
      <c r="F72" s="281" t="s">
        <v>4274</v>
      </c>
      <c r="G72" s="44">
        <v>1</v>
      </c>
      <c r="H72" s="936"/>
      <c r="I72" s="45" t="s">
        <v>4353</v>
      </c>
      <c r="J72" s="45" t="s">
        <v>4276</v>
      </c>
      <c r="K72" s="945"/>
      <c r="L72" s="943"/>
      <c r="M72" s="944"/>
    </row>
    <row r="73" spans="1:13" s="97" customFormat="1" ht="15" customHeight="1" x14ac:dyDescent="0.25">
      <c r="A73" s="936"/>
      <c r="B73" s="945"/>
      <c r="C73" s="946"/>
      <c r="D73" s="936"/>
      <c r="E73" s="936"/>
      <c r="F73" s="281" t="s">
        <v>4344</v>
      </c>
      <c r="G73" s="44">
        <v>6</v>
      </c>
      <c r="H73" s="936"/>
      <c r="I73" s="45" t="s">
        <v>4357</v>
      </c>
      <c r="J73" s="45" t="s">
        <v>4358</v>
      </c>
      <c r="K73" s="945"/>
      <c r="L73" s="943"/>
      <c r="M73" s="944"/>
    </row>
    <row r="74" spans="1:13" s="97" customFormat="1" ht="15" customHeight="1" x14ac:dyDescent="0.25">
      <c r="A74" s="936"/>
      <c r="B74" s="945"/>
      <c r="C74" s="946"/>
      <c r="D74" s="936"/>
      <c r="E74" s="936"/>
      <c r="F74" s="281" t="s">
        <v>4345</v>
      </c>
      <c r="G74" s="44">
        <v>12</v>
      </c>
      <c r="H74" s="936"/>
      <c r="I74" s="45" t="s">
        <v>4359</v>
      </c>
      <c r="J74" s="45" t="s">
        <v>4360</v>
      </c>
      <c r="K74" s="945"/>
      <c r="L74" s="943"/>
      <c r="M74" s="944"/>
    </row>
    <row r="75" spans="1:13" s="97" customFormat="1" ht="15" customHeight="1" x14ac:dyDescent="0.25">
      <c r="A75" s="936"/>
      <c r="B75" s="945"/>
      <c r="C75" s="946"/>
      <c r="D75" s="936"/>
      <c r="E75" s="936"/>
      <c r="F75" s="281" t="s">
        <v>4321</v>
      </c>
      <c r="G75" s="44">
        <v>3</v>
      </c>
      <c r="H75" s="936"/>
      <c r="I75" s="45" t="s">
        <v>4354</v>
      </c>
      <c r="J75" s="45" t="s">
        <v>4355</v>
      </c>
      <c r="K75" s="945"/>
      <c r="L75" s="943"/>
      <c r="M75" s="944"/>
    </row>
    <row r="76" spans="1:13" s="97" customFormat="1" ht="15" customHeight="1" x14ac:dyDescent="0.25">
      <c r="A76" s="936"/>
      <c r="B76" s="945"/>
      <c r="C76" s="946"/>
      <c r="D76" s="936"/>
      <c r="E76" s="936"/>
      <c r="F76" s="281" t="s">
        <v>4346</v>
      </c>
      <c r="G76" s="44">
        <v>2</v>
      </c>
      <c r="H76" s="936"/>
      <c r="I76" s="45" t="s">
        <v>3498</v>
      </c>
      <c r="J76" s="45" t="s">
        <v>4361</v>
      </c>
      <c r="K76" s="945"/>
      <c r="L76" s="943"/>
      <c r="M76" s="944"/>
    </row>
    <row r="77" spans="1:13" s="97" customFormat="1" ht="15" customHeight="1" x14ac:dyDescent="0.25">
      <c r="A77" s="936"/>
      <c r="B77" s="945"/>
      <c r="C77" s="946"/>
      <c r="D77" s="936"/>
      <c r="E77" s="936"/>
      <c r="F77" s="281" t="s">
        <v>4344</v>
      </c>
      <c r="G77" s="44">
        <v>2</v>
      </c>
      <c r="H77" s="936"/>
      <c r="I77" s="45" t="s">
        <v>4357</v>
      </c>
      <c r="J77" s="45" t="s">
        <v>4358</v>
      </c>
      <c r="K77" s="945"/>
      <c r="L77" s="943"/>
      <c r="M77" s="942"/>
    </row>
    <row r="78" spans="1:13" s="97" customFormat="1" ht="15" customHeight="1" x14ac:dyDescent="0.25">
      <c r="A78" s="936" t="s">
        <v>7649</v>
      </c>
      <c r="B78" s="945" t="s">
        <v>7175</v>
      </c>
      <c r="C78" s="946" t="s">
        <v>904</v>
      </c>
      <c r="D78" s="936" t="s">
        <v>7176</v>
      </c>
      <c r="E78" s="936" t="s">
        <v>904</v>
      </c>
      <c r="F78" s="281" t="s">
        <v>4330</v>
      </c>
      <c r="G78" s="44">
        <v>2</v>
      </c>
      <c r="H78" s="936" t="s">
        <v>6682</v>
      </c>
      <c r="I78" s="45" t="s">
        <v>3446</v>
      </c>
      <c r="J78" s="45" t="s">
        <v>4332</v>
      </c>
      <c r="K78" s="945">
        <v>2</v>
      </c>
      <c r="L78" s="943"/>
      <c r="M78" s="941"/>
    </row>
    <row r="79" spans="1:13" s="97" customFormat="1" ht="15" customHeight="1" x14ac:dyDescent="0.25">
      <c r="A79" s="936"/>
      <c r="B79" s="945"/>
      <c r="C79" s="946"/>
      <c r="D79" s="936"/>
      <c r="E79" s="936"/>
      <c r="F79" s="281" t="s">
        <v>3445</v>
      </c>
      <c r="G79" s="44">
        <v>1</v>
      </c>
      <c r="H79" s="936"/>
      <c r="I79" s="45" t="s">
        <v>3446</v>
      </c>
      <c r="J79" s="45" t="s">
        <v>4333</v>
      </c>
      <c r="K79" s="945"/>
      <c r="L79" s="943"/>
      <c r="M79" s="944"/>
    </row>
    <row r="80" spans="1:13" s="97" customFormat="1" ht="15" customHeight="1" x14ac:dyDescent="0.25">
      <c r="A80" s="936"/>
      <c r="B80" s="945"/>
      <c r="C80" s="946"/>
      <c r="D80" s="936"/>
      <c r="E80" s="936"/>
      <c r="F80" s="281" t="s">
        <v>3445</v>
      </c>
      <c r="G80" s="44">
        <v>1</v>
      </c>
      <c r="H80" s="936"/>
      <c r="I80" s="45" t="s">
        <v>3446</v>
      </c>
      <c r="J80" s="45" t="s">
        <v>4334</v>
      </c>
      <c r="K80" s="945"/>
      <c r="L80" s="943"/>
      <c r="M80" s="944"/>
    </row>
    <row r="81" spans="1:13" s="97" customFormat="1" ht="15" customHeight="1" x14ac:dyDescent="0.25">
      <c r="A81" s="936"/>
      <c r="B81" s="945"/>
      <c r="C81" s="946"/>
      <c r="D81" s="936"/>
      <c r="E81" s="936"/>
      <c r="F81" s="281" t="s">
        <v>3445</v>
      </c>
      <c r="G81" s="44">
        <v>1</v>
      </c>
      <c r="H81" s="936"/>
      <c r="I81" s="45" t="s">
        <v>3446</v>
      </c>
      <c r="J81" s="37" t="s">
        <v>3447</v>
      </c>
      <c r="K81" s="945"/>
      <c r="L81" s="943"/>
      <c r="M81" s="944"/>
    </row>
    <row r="82" spans="1:13" s="97" customFormat="1" ht="15" customHeight="1" x14ac:dyDescent="0.25">
      <c r="A82" s="936"/>
      <c r="B82" s="945"/>
      <c r="C82" s="946"/>
      <c r="D82" s="936"/>
      <c r="E82" s="936"/>
      <c r="F82" s="281" t="s">
        <v>4331</v>
      </c>
      <c r="G82" s="44">
        <v>2</v>
      </c>
      <c r="H82" s="936"/>
      <c r="I82" s="45" t="s">
        <v>4335</v>
      </c>
      <c r="J82" s="45" t="s">
        <v>4336</v>
      </c>
      <c r="K82" s="945"/>
      <c r="L82" s="943"/>
      <c r="M82" s="944"/>
    </row>
    <row r="83" spans="1:13" s="97" customFormat="1" ht="15" customHeight="1" x14ac:dyDescent="0.25">
      <c r="A83" s="936"/>
      <c r="B83" s="945"/>
      <c r="C83" s="946"/>
      <c r="D83" s="936"/>
      <c r="E83" s="936"/>
      <c r="F83" s="135" t="s">
        <v>3448</v>
      </c>
      <c r="G83" s="96">
        <v>1</v>
      </c>
      <c r="H83" s="936"/>
      <c r="I83" s="37" t="s">
        <v>3449</v>
      </c>
      <c r="J83" s="75"/>
      <c r="K83" s="945"/>
      <c r="L83" s="943"/>
      <c r="M83" s="942"/>
    </row>
    <row r="84" spans="1:13" ht="15" customHeight="1" x14ac:dyDescent="0.25">
      <c r="A84" s="936" t="s">
        <v>5265</v>
      </c>
      <c r="B84" s="945" t="s">
        <v>359</v>
      </c>
      <c r="C84" s="946" t="s">
        <v>904</v>
      </c>
      <c r="D84" s="936" t="s">
        <v>7172</v>
      </c>
      <c r="E84" s="936" t="s">
        <v>904</v>
      </c>
      <c r="F84" s="135" t="s">
        <v>355</v>
      </c>
      <c r="G84" s="96">
        <v>1</v>
      </c>
      <c r="H84" s="936" t="s">
        <v>6682</v>
      </c>
      <c r="I84" s="37" t="s">
        <v>360</v>
      </c>
      <c r="J84" s="76" t="s">
        <v>361</v>
      </c>
      <c r="K84" s="945">
        <v>1</v>
      </c>
      <c r="L84" s="943"/>
      <c r="M84" s="941"/>
    </row>
    <row r="85" spans="1:13" ht="15" customHeight="1" x14ac:dyDescent="0.25">
      <c r="A85" s="936"/>
      <c r="B85" s="945"/>
      <c r="C85" s="946"/>
      <c r="D85" s="936"/>
      <c r="E85" s="936"/>
      <c r="F85" s="135" t="s">
        <v>356</v>
      </c>
      <c r="G85" s="96">
        <v>1</v>
      </c>
      <c r="H85" s="936"/>
      <c r="I85" s="37" t="s">
        <v>360</v>
      </c>
      <c r="J85" s="76" t="s">
        <v>362</v>
      </c>
      <c r="K85" s="945"/>
      <c r="L85" s="943"/>
      <c r="M85" s="944"/>
    </row>
    <row r="86" spans="1:13" ht="15" customHeight="1" x14ac:dyDescent="0.25">
      <c r="A86" s="936"/>
      <c r="B86" s="945"/>
      <c r="C86" s="946"/>
      <c r="D86" s="936"/>
      <c r="E86" s="936"/>
      <c r="F86" s="135" t="s">
        <v>357</v>
      </c>
      <c r="G86" s="96">
        <v>1</v>
      </c>
      <c r="H86" s="936"/>
      <c r="I86" s="37" t="s">
        <v>360</v>
      </c>
      <c r="J86" s="76" t="s">
        <v>362</v>
      </c>
      <c r="K86" s="945"/>
      <c r="L86" s="943"/>
      <c r="M86" s="944"/>
    </row>
    <row r="87" spans="1:13" ht="22.5" x14ac:dyDescent="0.25">
      <c r="A87" s="936"/>
      <c r="B87" s="945"/>
      <c r="C87" s="946"/>
      <c r="D87" s="936"/>
      <c r="E87" s="936"/>
      <c r="F87" s="135" t="s">
        <v>358</v>
      </c>
      <c r="G87" s="96">
        <v>1</v>
      </c>
      <c r="H87" s="936"/>
      <c r="I87" s="37" t="s">
        <v>360</v>
      </c>
      <c r="J87" s="76" t="s">
        <v>362</v>
      </c>
      <c r="K87" s="945"/>
      <c r="L87" s="943"/>
      <c r="M87" s="944"/>
    </row>
    <row r="88" spans="1:13" ht="15" customHeight="1" x14ac:dyDescent="0.25">
      <c r="A88" s="936"/>
      <c r="B88" s="945"/>
      <c r="C88" s="946"/>
      <c r="D88" s="936"/>
      <c r="E88" s="936"/>
      <c r="F88" s="135" t="s">
        <v>4318</v>
      </c>
      <c r="G88" s="96">
        <v>1</v>
      </c>
      <c r="H88" s="936"/>
      <c r="I88" s="37" t="s">
        <v>360</v>
      </c>
      <c r="J88" s="37" t="s">
        <v>4323</v>
      </c>
      <c r="K88" s="945"/>
      <c r="L88" s="943"/>
      <c r="M88" s="944"/>
    </row>
    <row r="89" spans="1:13" ht="15" customHeight="1" x14ac:dyDescent="0.25">
      <c r="A89" s="936"/>
      <c r="B89" s="945"/>
      <c r="C89" s="946"/>
      <c r="D89" s="936"/>
      <c r="E89" s="936"/>
      <c r="F89" s="135" t="s">
        <v>4319</v>
      </c>
      <c r="G89" s="96">
        <v>2</v>
      </c>
      <c r="H89" s="936"/>
      <c r="I89" s="37" t="s">
        <v>4324</v>
      </c>
      <c r="J89" s="37" t="s">
        <v>4325</v>
      </c>
      <c r="K89" s="945"/>
      <c r="L89" s="943"/>
      <c r="M89" s="944"/>
    </row>
    <row r="90" spans="1:13" ht="15" customHeight="1" x14ac:dyDescent="0.25">
      <c r="A90" s="936"/>
      <c r="B90" s="945"/>
      <c r="C90" s="946"/>
      <c r="D90" s="936"/>
      <c r="E90" s="936"/>
      <c r="F90" s="135" t="s">
        <v>4320</v>
      </c>
      <c r="G90" s="96">
        <v>2</v>
      </c>
      <c r="H90" s="936"/>
      <c r="I90" s="37" t="s">
        <v>4324</v>
      </c>
      <c r="J90" s="37" t="s">
        <v>4326</v>
      </c>
      <c r="K90" s="945"/>
      <c r="L90" s="943"/>
      <c r="M90" s="944"/>
    </row>
    <row r="91" spans="1:13" ht="15" customHeight="1" x14ac:dyDescent="0.25">
      <c r="A91" s="936"/>
      <c r="B91" s="945"/>
      <c r="C91" s="946"/>
      <c r="D91" s="936"/>
      <c r="E91" s="936"/>
      <c r="F91" s="135" t="s">
        <v>4321</v>
      </c>
      <c r="G91" s="96">
        <v>1</v>
      </c>
      <c r="H91" s="936"/>
      <c r="I91" s="37" t="s">
        <v>4327</v>
      </c>
      <c r="J91" s="37" t="s">
        <v>4328</v>
      </c>
      <c r="K91" s="945"/>
      <c r="L91" s="943"/>
      <c r="M91" s="944"/>
    </row>
    <row r="92" spans="1:13" ht="15" customHeight="1" x14ac:dyDescent="0.25">
      <c r="A92" s="936"/>
      <c r="B92" s="945"/>
      <c r="C92" s="946"/>
      <c r="D92" s="936"/>
      <c r="E92" s="936"/>
      <c r="F92" s="135" t="s">
        <v>4322</v>
      </c>
      <c r="G92" s="96">
        <v>25</v>
      </c>
      <c r="H92" s="936"/>
      <c r="I92" s="37" t="s">
        <v>360</v>
      </c>
      <c r="J92" s="37" t="s">
        <v>4329</v>
      </c>
      <c r="K92" s="945"/>
      <c r="L92" s="943"/>
      <c r="M92" s="942"/>
    </row>
    <row r="93" spans="1:13" s="97" customFormat="1" ht="45" x14ac:dyDescent="0.25">
      <c r="A93" s="450" t="s">
        <v>7884</v>
      </c>
      <c r="B93" s="400" t="s">
        <v>359</v>
      </c>
      <c r="C93" s="449" t="s">
        <v>904</v>
      </c>
      <c r="D93" s="403" t="s">
        <v>7172</v>
      </c>
      <c r="E93" s="450" t="s">
        <v>7885</v>
      </c>
      <c r="F93" s="135" t="s">
        <v>7875</v>
      </c>
      <c r="G93" s="96">
        <v>1</v>
      </c>
      <c r="H93" s="450" t="s">
        <v>6682</v>
      </c>
      <c r="I93" s="37"/>
      <c r="J93" s="37"/>
      <c r="K93" s="400">
        <v>1</v>
      </c>
      <c r="L93" s="833"/>
      <c r="M93" s="866"/>
    </row>
    <row r="94" spans="1:13" s="8" customFormat="1" ht="15" customHeight="1" x14ac:dyDescent="0.25">
      <c r="A94" s="936" t="s">
        <v>5266</v>
      </c>
      <c r="B94" s="945" t="s">
        <v>291</v>
      </c>
      <c r="C94" s="946" t="s">
        <v>904</v>
      </c>
      <c r="D94" s="936" t="s">
        <v>7177</v>
      </c>
      <c r="E94" s="936" t="s">
        <v>904</v>
      </c>
      <c r="F94" s="19" t="s">
        <v>224</v>
      </c>
      <c r="G94" s="467">
        <f>1-1+1</f>
        <v>1</v>
      </c>
      <c r="H94" s="936" t="s">
        <v>6682</v>
      </c>
      <c r="I94" s="22" t="s">
        <v>225</v>
      </c>
      <c r="J94" s="22"/>
      <c r="K94" s="945">
        <v>2</v>
      </c>
      <c r="L94" s="943"/>
      <c r="M94" s="941"/>
    </row>
    <row r="95" spans="1:13" s="8" customFormat="1" ht="15" customHeight="1" x14ac:dyDescent="0.25">
      <c r="A95" s="936"/>
      <c r="B95" s="945"/>
      <c r="C95" s="946"/>
      <c r="D95" s="936"/>
      <c r="E95" s="936"/>
      <c r="F95" s="19" t="s">
        <v>226</v>
      </c>
      <c r="G95" s="467">
        <f>1-1+1</f>
        <v>1</v>
      </c>
      <c r="H95" s="936"/>
      <c r="I95" s="22" t="s">
        <v>227</v>
      </c>
      <c r="J95" s="22" t="s">
        <v>228</v>
      </c>
      <c r="K95" s="945"/>
      <c r="L95" s="943"/>
      <c r="M95" s="944"/>
    </row>
    <row r="96" spans="1:13" s="8" customFormat="1" ht="15" customHeight="1" x14ac:dyDescent="0.25">
      <c r="A96" s="936"/>
      <c r="B96" s="945"/>
      <c r="C96" s="946"/>
      <c r="D96" s="936"/>
      <c r="E96" s="936"/>
      <c r="F96" s="19" t="s">
        <v>229</v>
      </c>
      <c r="G96" s="467">
        <v>1</v>
      </c>
      <c r="H96" s="936"/>
      <c r="I96" s="22" t="s">
        <v>227</v>
      </c>
      <c r="J96" s="22" t="s">
        <v>230</v>
      </c>
      <c r="K96" s="945"/>
      <c r="L96" s="943"/>
      <c r="M96" s="944"/>
    </row>
    <row r="97" spans="1:13" s="8" customFormat="1" ht="15" customHeight="1" x14ac:dyDescent="0.25">
      <c r="A97" s="936"/>
      <c r="B97" s="945"/>
      <c r="C97" s="946"/>
      <c r="D97" s="936"/>
      <c r="E97" s="936"/>
      <c r="F97" s="19" t="s">
        <v>231</v>
      </c>
      <c r="G97" s="467">
        <f>3+4-4</f>
        <v>3</v>
      </c>
      <c r="H97" s="936"/>
      <c r="I97" s="22" t="s">
        <v>227</v>
      </c>
      <c r="J97" s="22" t="s">
        <v>232</v>
      </c>
      <c r="K97" s="945"/>
      <c r="L97" s="943"/>
      <c r="M97" s="944"/>
    </row>
    <row r="98" spans="1:13" s="8" customFormat="1" ht="15" customHeight="1" x14ac:dyDescent="0.25">
      <c r="A98" s="936"/>
      <c r="B98" s="945"/>
      <c r="C98" s="946"/>
      <c r="D98" s="936"/>
      <c r="E98" s="936"/>
      <c r="F98" s="19" t="s">
        <v>233</v>
      </c>
      <c r="G98" s="467">
        <f>1-1+1</f>
        <v>1</v>
      </c>
      <c r="H98" s="936"/>
      <c r="I98" s="22" t="s">
        <v>227</v>
      </c>
      <c r="J98" s="22" t="s">
        <v>232</v>
      </c>
      <c r="K98" s="945"/>
      <c r="L98" s="943"/>
      <c r="M98" s="944"/>
    </row>
    <row r="99" spans="1:13" s="8" customFormat="1" ht="15" customHeight="1" x14ac:dyDescent="0.25">
      <c r="A99" s="936"/>
      <c r="B99" s="945"/>
      <c r="C99" s="946"/>
      <c r="D99" s="936"/>
      <c r="E99" s="936"/>
      <c r="F99" s="19" t="s">
        <v>234</v>
      </c>
      <c r="G99" s="467">
        <f>3-3+3</f>
        <v>3</v>
      </c>
      <c r="H99" s="936"/>
      <c r="I99" s="22" t="s">
        <v>227</v>
      </c>
      <c r="J99" s="22" t="s">
        <v>235</v>
      </c>
      <c r="K99" s="945"/>
      <c r="L99" s="943"/>
      <c r="M99" s="944"/>
    </row>
    <row r="100" spans="1:13" s="8" customFormat="1" ht="15" customHeight="1" x14ac:dyDescent="0.25">
      <c r="A100" s="936"/>
      <c r="B100" s="945"/>
      <c r="C100" s="946"/>
      <c r="D100" s="936"/>
      <c r="E100" s="936"/>
      <c r="F100" s="19" t="s">
        <v>236</v>
      </c>
      <c r="G100" s="467">
        <f t="shared" ref="G100:G110" si="0">1-1+1</f>
        <v>1</v>
      </c>
      <c r="H100" s="936"/>
      <c r="I100" s="22" t="s">
        <v>227</v>
      </c>
      <c r="J100" s="22" t="s">
        <v>237</v>
      </c>
      <c r="K100" s="945"/>
      <c r="L100" s="943"/>
      <c r="M100" s="944"/>
    </row>
    <row r="101" spans="1:13" s="8" customFormat="1" ht="15" customHeight="1" x14ac:dyDescent="0.25">
      <c r="A101" s="936"/>
      <c r="B101" s="945"/>
      <c r="C101" s="946"/>
      <c r="D101" s="936"/>
      <c r="E101" s="936"/>
      <c r="F101" s="19" t="s">
        <v>238</v>
      </c>
      <c r="G101" s="467">
        <f t="shared" si="0"/>
        <v>1</v>
      </c>
      <c r="H101" s="936"/>
      <c r="I101" s="22" t="s">
        <v>227</v>
      </c>
      <c r="J101" s="22" t="s">
        <v>235</v>
      </c>
      <c r="K101" s="945"/>
      <c r="L101" s="943"/>
      <c r="M101" s="944"/>
    </row>
    <row r="102" spans="1:13" s="8" customFormat="1" ht="15" customHeight="1" x14ac:dyDescent="0.25">
      <c r="A102" s="936"/>
      <c r="B102" s="945"/>
      <c r="C102" s="946"/>
      <c r="D102" s="936"/>
      <c r="E102" s="936"/>
      <c r="F102" s="19" t="s">
        <v>239</v>
      </c>
      <c r="G102" s="467">
        <f t="shared" si="0"/>
        <v>1</v>
      </c>
      <c r="H102" s="936"/>
      <c r="I102" s="22" t="s">
        <v>240</v>
      </c>
      <c r="J102" s="22" t="s">
        <v>241</v>
      </c>
      <c r="K102" s="945"/>
      <c r="L102" s="943"/>
      <c r="M102" s="944"/>
    </row>
    <row r="103" spans="1:13" s="8" customFormat="1" ht="15" customHeight="1" x14ac:dyDescent="0.25">
      <c r="A103" s="936"/>
      <c r="B103" s="945"/>
      <c r="C103" s="946"/>
      <c r="D103" s="936"/>
      <c r="E103" s="936"/>
      <c r="F103" s="19" t="s">
        <v>5910</v>
      </c>
      <c r="G103" s="467">
        <f t="shared" si="0"/>
        <v>1</v>
      </c>
      <c r="H103" s="936"/>
      <c r="I103" s="22"/>
      <c r="J103" s="22"/>
      <c r="K103" s="945"/>
      <c r="L103" s="943"/>
      <c r="M103" s="944"/>
    </row>
    <row r="104" spans="1:13" s="8" customFormat="1" ht="15" customHeight="1" x14ac:dyDescent="0.25">
      <c r="A104" s="936"/>
      <c r="B104" s="945"/>
      <c r="C104" s="946"/>
      <c r="D104" s="936"/>
      <c r="E104" s="936"/>
      <c r="F104" s="19" t="s">
        <v>198</v>
      </c>
      <c r="G104" s="467">
        <f t="shared" si="0"/>
        <v>1</v>
      </c>
      <c r="H104" s="936"/>
      <c r="I104" s="22"/>
      <c r="J104" s="22"/>
      <c r="K104" s="945"/>
      <c r="L104" s="943"/>
      <c r="M104" s="944"/>
    </row>
    <row r="105" spans="1:13" s="8" customFormat="1" ht="15" customHeight="1" x14ac:dyDescent="0.25">
      <c r="A105" s="936"/>
      <c r="B105" s="945"/>
      <c r="C105" s="946"/>
      <c r="D105" s="936"/>
      <c r="E105" s="936"/>
      <c r="F105" s="19" t="s">
        <v>243</v>
      </c>
      <c r="G105" s="467">
        <f t="shared" si="0"/>
        <v>1</v>
      </c>
      <c r="H105" s="936"/>
      <c r="I105" s="22" t="s">
        <v>227</v>
      </c>
      <c r="J105" s="22" t="s">
        <v>244</v>
      </c>
      <c r="K105" s="945"/>
      <c r="L105" s="943"/>
      <c r="M105" s="944"/>
    </row>
    <row r="106" spans="1:13" s="8" customFormat="1" ht="15" customHeight="1" x14ac:dyDescent="0.25">
      <c r="A106" s="936"/>
      <c r="B106" s="945"/>
      <c r="C106" s="946"/>
      <c r="D106" s="936"/>
      <c r="E106" s="936"/>
      <c r="F106" s="19" t="s">
        <v>245</v>
      </c>
      <c r="G106" s="467">
        <f t="shared" si="0"/>
        <v>1</v>
      </c>
      <c r="H106" s="936"/>
      <c r="I106" s="22" t="s">
        <v>246</v>
      </c>
      <c r="J106" s="22" t="s">
        <v>247</v>
      </c>
      <c r="K106" s="945"/>
      <c r="L106" s="943"/>
      <c r="M106" s="944"/>
    </row>
    <row r="107" spans="1:13" s="8" customFormat="1" ht="15" customHeight="1" x14ac:dyDescent="0.25">
      <c r="A107" s="936"/>
      <c r="B107" s="945"/>
      <c r="C107" s="946"/>
      <c r="D107" s="936"/>
      <c r="E107" s="936"/>
      <c r="F107" s="19" t="s">
        <v>248</v>
      </c>
      <c r="G107" s="467">
        <f t="shared" si="0"/>
        <v>1</v>
      </c>
      <c r="H107" s="936"/>
      <c r="I107" s="22" t="s">
        <v>249</v>
      </c>
      <c r="J107" s="22" t="s">
        <v>250</v>
      </c>
      <c r="K107" s="945"/>
      <c r="L107" s="943"/>
      <c r="M107" s="944"/>
    </row>
    <row r="108" spans="1:13" s="8" customFormat="1" ht="15" customHeight="1" x14ac:dyDescent="0.25">
      <c r="A108" s="936"/>
      <c r="B108" s="945"/>
      <c r="C108" s="946"/>
      <c r="D108" s="936"/>
      <c r="E108" s="936"/>
      <c r="F108" s="19" t="s">
        <v>251</v>
      </c>
      <c r="G108" s="467">
        <f t="shared" si="0"/>
        <v>1</v>
      </c>
      <c r="H108" s="936"/>
      <c r="I108" s="22" t="s">
        <v>252</v>
      </c>
      <c r="J108" s="22" t="s">
        <v>253</v>
      </c>
      <c r="K108" s="945"/>
      <c r="L108" s="943"/>
      <c r="M108" s="944"/>
    </row>
    <row r="109" spans="1:13" s="8" customFormat="1" ht="15" customHeight="1" x14ac:dyDescent="0.25">
      <c r="A109" s="936"/>
      <c r="B109" s="945"/>
      <c r="C109" s="946"/>
      <c r="D109" s="936"/>
      <c r="E109" s="936"/>
      <c r="F109" s="19" t="s">
        <v>254</v>
      </c>
      <c r="G109" s="467">
        <f t="shared" si="0"/>
        <v>1</v>
      </c>
      <c r="H109" s="936"/>
      <c r="I109" s="22" t="s">
        <v>255</v>
      </c>
      <c r="J109" s="22" t="s">
        <v>256</v>
      </c>
      <c r="K109" s="945"/>
      <c r="L109" s="943"/>
      <c r="M109" s="944"/>
    </row>
    <row r="110" spans="1:13" s="8" customFormat="1" ht="15" customHeight="1" x14ac:dyDescent="0.25">
      <c r="A110" s="936"/>
      <c r="B110" s="945"/>
      <c r="C110" s="946"/>
      <c r="D110" s="936"/>
      <c r="E110" s="936"/>
      <c r="F110" s="19" t="s">
        <v>257</v>
      </c>
      <c r="G110" s="467">
        <f t="shared" si="0"/>
        <v>1</v>
      </c>
      <c r="H110" s="936"/>
      <c r="I110" s="22" t="s">
        <v>227</v>
      </c>
      <c r="J110" s="22" t="s">
        <v>258</v>
      </c>
      <c r="K110" s="945"/>
      <c r="L110" s="943"/>
      <c r="M110" s="944"/>
    </row>
    <row r="111" spans="1:13" s="8" customFormat="1" ht="15" customHeight="1" x14ac:dyDescent="0.25">
      <c r="A111" s="936"/>
      <c r="B111" s="945"/>
      <c r="C111" s="946"/>
      <c r="D111" s="936"/>
      <c r="E111" s="936"/>
      <c r="F111" s="19" t="s">
        <v>259</v>
      </c>
      <c r="G111" s="467">
        <f>220+37-37</f>
        <v>220</v>
      </c>
      <c r="H111" s="936"/>
      <c r="I111" s="22" t="s">
        <v>252</v>
      </c>
      <c r="J111" s="22" t="s">
        <v>260</v>
      </c>
      <c r="K111" s="945"/>
      <c r="L111" s="943"/>
      <c r="M111" s="944"/>
    </row>
    <row r="112" spans="1:13" s="8" customFormat="1" ht="15" customHeight="1" x14ac:dyDescent="0.25">
      <c r="A112" s="936"/>
      <c r="B112" s="945"/>
      <c r="C112" s="946"/>
      <c r="D112" s="936"/>
      <c r="E112" s="936"/>
      <c r="F112" s="19" t="s">
        <v>261</v>
      </c>
      <c r="G112" s="467">
        <f>5-5+5</f>
        <v>5</v>
      </c>
      <c r="H112" s="936"/>
      <c r="I112" s="22" t="s">
        <v>227</v>
      </c>
      <c r="J112" s="22" t="s">
        <v>262</v>
      </c>
      <c r="K112" s="945"/>
      <c r="L112" s="943"/>
      <c r="M112" s="944"/>
    </row>
    <row r="113" spans="1:13" s="8" customFormat="1" ht="15" customHeight="1" x14ac:dyDescent="0.25">
      <c r="A113" s="936"/>
      <c r="B113" s="945"/>
      <c r="C113" s="946"/>
      <c r="D113" s="936"/>
      <c r="E113" s="936"/>
      <c r="F113" s="19" t="s">
        <v>263</v>
      </c>
      <c r="G113" s="467">
        <f>1-1+1</f>
        <v>1</v>
      </c>
      <c r="H113" s="936"/>
      <c r="I113" s="22" t="s">
        <v>264</v>
      </c>
      <c r="J113" s="22" t="s">
        <v>265</v>
      </c>
      <c r="K113" s="945"/>
      <c r="L113" s="943"/>
      <c r="M113" s="944"/>
    </row>
    <row r="114" spans="1:13" s="8" customFormat="1" ht="15" customHeight="1" x14ac:dyDescent="0.25">
      <c r="A114" s="936"/>
      <c r="B114" s="945"/>
      <c r="C114" s="946"/>
      <c r="D114" s="936"/>
      <c r="E114" s="936"/>
      <c r="F114" s="19" t="s">
        <v>266</v>
      </c>
      <c r="G114" s="467">
        <f>1-1+1</f>
        <v>1</v>
      </c>
      <c r="H114" s="936"/>
      <c r="I114" s="22" t="s">
        <v>252</v>
      </c>
      <c r="J114" s="22" t="s">
        <v>260</v>
      </c>
      <c r="K114" s="945"/>
      <c r="L114" s="943"/>
      <c r="M114" s="944"/>
    </row>
    <row r="115" spans="1:13" s="8" customFormat="1" ht="15" customHeight="1" x14ac:dyDescent="0.25">
      <c r="A115" s="936"/>
      <c r="B115" s="945"/>
      <c r="C115" s="946"/>
      <c r="D115" s="936"/>
      <c r="E115" s="936"/>
      <c r="F115" s="19" t="s">
        <v>267</v>
      </c>
      <c r="G115" s="467">
        <f>1-1+1</f>
        <v>1</v>
      </c>
      <c r="H115" s="936"/>
      <c r="I115" s="22"/>
      <c r="J115" s="22"/>
      <c r="K115" s="945"/>
      <c r="L115" s="943"/>
      <c r="M115" s="944"/>
    </row>
    <row r="116" spans="1:13" s="8" customFormat="1" ht="15" customHeight="1" x14ac:dyDescent="0.25">
      <c r="A116" s="936"/>
      <c r="B116" s="945"/>
      <c r="C116" s="946"/>
      <c r="D116" s="936"/>
      <c r="E116" s="936"/>
      <c r="F116" s="19" t="s">
        <v>268</v>
      </c>
      <c r="G116" s="467">
        <f>1-1+1</f>
        <v>1</v>
      </c>
      <c r="H116" s="936"/>
      <c r="I116" s="22" t="s">
        <v>227</v>
      </c>
      <c r="J116" s="22" t="s">
        <v>269</v>
      </c>
      <c r="K116" s="945"/>
      <c r="L116" s="943"/>
      <c r="M116" s="944"/>
    </row>
    <row r="117" spans="1:13" s="8" customFormat="1" ht="15" customHeight="1" x14ac:dyDescent="0.25">
      <c r="A117" s="936"/>
      <c r="B117" s="945"/>
      <c r="C117" s="946"/>
      <c r="D117" s="936"/>
      <c r="E117" s="936"/>
      <c r="F117" s="283" t="s">
        <v>3433</v>
      </c>
      <c r="G117" s="39">
        <v>1</v>
      </c>
      <c r="H117" s="936"/>
      <c r="I117" s="40" t="s">
        <v>3434</v>
      </c>
      <c r="J117" s="40" t="s">
        <v>2622</v>
      </c>
      <c r="K117" s="945"/>
      <c r="L117" s="943"/>
      <c r="M117" s="944"/>
    </row>
    <row r="118" spans="1:13" s="8" customFormat="1" ht="15" customHeight="1" x14ac:dyDescent="0.25">
      <c r="A118" s="936"/>
      <c r="B118" s="945"/>
      <c r="C118" s="946"/>
      <c r="D118" s="936"/>
      <c r="E118" s="936"/>
      <c r="F118" s="19" t="s">
        <v>270</v>
      </c>
      <c r="G118" s="467">
        <f>1-1+1</f>
        <v>1</v>
      </c>
      <c r="H118" s="936"/>
      <c r="I118" s="22"/>
      <c r="J118" s="22"/>
      <c r="K118" s="945"/>
      <c r="L118" s="943"/>
      <c r="M118" s="944"/>
    </row>
    <row r="119" spans="1:13" s="8" customFormat="1" ht="15" customHeight="1" x14ac:dyDescent="0.25">
      <c r="A119" s="936"/>
      <c r="B119" s="945"/>
      <c r="C119" s="946"/>
      <c r="D119" s="936"/>
      <c r="E119" s="936"/>
      <c r="F119" s="135" t="s">
        <v>3435</v>
      </c>
      <c r="G119" s="96">
        <v>7</v>
      </c>
      <c r="H119" s="936"/>
      <c r="I119" s="37" t="s">
        <v>227</v>
      </c>
      <c r="J119" s="37" t="s">
        <v>3436</v>
      </c>
      <c r="K119" s="945"/>
      <c r="L119" s="943"/>
      <c r="M119" s="944"/>
    </row>
    <row r="120" spans="1:13" s="8" customFormat="1" ht="15" customHeight="1" x14ac:dyDescent="0.25">
      <c r="A120" s="936"/>
      <c r="B120" s="945"/>
      <c r="C120" s="946"/>
      <c r="D120" s="936"/>
      <c r="E120" s="936"/>
      <c r="F120" s="135" t="s">
        <v>3437</v>
      </c>
      <c r="G120" s="96">
        <v>1</v>
      </c>
      <c r="H120" s="936"/>
      <c r="I120" s="37" t="s">
        <v>227</v>
      </c>
      <c r="J120" s="37" t="s">
        <v>3438</v>
      </c>
      <c r="K120" s="945"/>
      <c r="L120" s="943"/>
      <c r="M120" s="944"/>
    </row>
    <row r="121" spans="1:13" s="8" customFormat="1" ht="15" customHeight="1" x14ac:dyDescent="0.25">
      <c r="A121" s="936"/>
      <c r="B121" s="945"/>
      <c r="C121" s="946"/>
      <c r="D121" s="936"/>
      <c r="E121" s="936"/>
      <c r="F121" s="135" t="s">
        <v>3439</v>
      </c>
      <c r="G121" s="96">
        <v>7</v>
      </c>
      <c r="H121" s="936"/>
      <c r="I121" s="37" t="s">
        <v>227</v>
      </c>
      <c r="J121" s="37" t="s">
        <v>3440</v>
      </c>
      <c r="K121" s="945"/>
      <c r="L121" s="943"/>
      <c r="M121" s="944"/>
    </row>
    <row r="122" spans="1:13" s="8" customFormat="1" ht="15" customHeight="1" x14ac:dyDescent="0.25">
      <c r="A122" s="936"/>
      <c r="B122" s="945"/>
      <c r="C122" s="946"/>
      <c r="D122" s="936"/>
      <c r="E122" s="936"/>
      <c r="F122" s="135" t="s">
        <v>3441</v>
      </c>
      <c r="G122" s="96">
        <v>3</v>
      </c>
      <c r="H122" s="936"/>
      <c r="I122" s="37" t="s">
        <v>227</v>
      </c>
      <c r="J122" s="37" t="s">
        <v>3442</v>
      </c>
      <c r="K122" s="945"/>
      <c r="L122" s="943"/>
      <c r="M122" s="944"/>
    </row>
    <row r="123" spans="1:13" s="8" customFormat="1" ht="15" customHeight="1" x14ac:dyDescent="0.25">
      <c r="A123" s="936"/>
      <c r="B123" s="945"/>
      <c r="C123" s="946"/>
      <c r="D123" s="936"/>
      <c r="E123" s="936"/>
      <c r="F123" s="135" t="s">
        <v>3443</v>
      </c>
      <c r="G123" s="96">
        <v>7</v>
      </c>
      <c r="H123" s="936"/>
      <c r="I123" s="37" t="s">
        <v>227</v>
      </c>
      <c r="J123" s="37" t="s">
        <v>3444</v>
      </c>
      <c r="K123" s="945"/>
      <c r="L123" s="943"/>
      <c r="M123" s="942"/>
    </row>
    <row r="124" spans="1:13" ht="15" customHeight="1" x14ac:dyDescent="0.25">
      <c r="A124" s="936" t="s">
        <v>5267</v>
      </c>
      <c r="B124" s="945" t="s">
        <v>292</v>
      </c>
      <c r="C124" s="929" t="s">
        <v>535</v>
      </c>
      <c r="D124" s="936" t="s">
        <v>7171</v>
      </c>
      <c r="E124" s="936" t="s">
        <v>3034</v>
      </c>
      <c r="F124" s="280" t="s">
        <v>293</v>
      </c>
      <c r="G124" s="116">
        <v>11</v>
      </c>
      <c r="H124" s="936" t="s">
        <v>6682</v>
      </c>
      <c r="I124" s="75" t="s">
        <v>294</v>
      </c>
      <c r="J124" s="75" t="s">
        <v>295</v>
      </c>
      <c r="K124" s="945">
        <v>2</v>
      </c>
      <c r="L124" s="943"/>
      <c r="M124" s="941"/>
    </row>
    <row r="125" spans="1:13" ht="15" customHeight="1" x14ac:dyDescent="0.25">
      <c r="A125" s="936"/>
      <c r="B125" s="945"/>
      <c r="C125" s="929"/>
      <c r="D125" s="936"/>
      <c r="E125" s="936"/>
      <c r="F125" s="280" t="s">
        <v>296</v>
      </c>
      <c r="G125" s="116">
        <v>35</v>
      </c>
      <c r="H125" s="936"/>
      <c r="I125" s="75" t="s">
        <v>294</v>
      </c>
      <c r="J125" s="75" t="s">
        <v>297</v>
      </c>
      <c r="K125" s="945"/>
      <c r="L125" s="943"/>
      <c r="M125" s="944"/>
    </row>
    <row r="126" spans="1:13" ht="22.5" x14ac:dyDescent="0.25">
      <c r="A126" s="936"/>
      <c r="B126" s="945"/>
      <c r="C126" s="929"/>
      <c r="D126" s="936"/>
      <c r="E126" s="936"/>
      <c r="F126" s="280" t="s">
        <v>298</v>
      </c>
      <c r="G126" s="116">
        <v>40</v>
      </c>
      <c r="H126" s="936"/>
      <c r="I126" s="75" t="s">
        <v>294</v>
      </c>
      <c r="J126" s="75" t="s">
        <v>299</v>
      </c>
      <c r="K126" s="945"/>
      <c r="L126" s="943"/>
      <c r="M126" s="944"/>
    </row>
    <row r="127" spans="1:13" ht="15" customHeight="1" x14ac:dyDescent="0.25">
      <c r="A127" s="936"/>
      <c r="B127" s="945"/>
      <c r="C127" s="929"/>
      <c r="D127" s="936"/>
      <c r="E127" s="936"/>
      <c r="F127" s="280" t="s">
        <v>300</v>
      </c>
      <c r="G127" s="116">
        <v>1</v>
      </c>
      <c r="H127" s="936"/>
      <c r="I127" s="75" t="s">
        <v>294</v>
      </c>
      <c r="J127" s="75" t="s">
        <v>301</v>
      </c>
      <c r="K127" s="945"/>
      <c r="L127" s="943"/>
      <c r="M127" s="944"/>
    </row>
    <row r="128" spans="1:13" ht="15" customHeight="1" x14ac:dyDescent="0.25">
      <c r="A128" s="936"/>
      <c r="B128" s="945"/>
      <c r="C128" s="929"/>
      <c r="D128" s="936"/>
      <c r="E128" s="936"/>
      <c r="F128" s="280" t="s">
        <v>302</v>
      </c>
      <c r="G128" s="116">
        <v>10</v>
      </c>
      <c r="H128" s="936"/>
      <c r="I128" s="75" t="s">
        <v>294</v>
      </c>
      <c r="J128" s="75" t="s">
        <v>303</v>
      </c>
      <c r="K128" s="945"/>
      <c r="L128" s="943"/>
      <c r="M128" s="944"/>
    </row>
    <row r="129" spans="1:13" ht="15" customHeight="1" x14ac:dyDescent="0.25">
      <c r="A129" s="936"/>
      <c r="B129" s="945"/>
      <c r="C129" s="929"/>
      <c r="D129" s="936"/>
      <c r="E129" s="936"/>
      <c r="F129" s="280" t="s">
        <v>302</v>
      </c>
      <c r="G129" s="116">
        <v>10</v>
      </c>
      <c r="H129" s="936"/>
      <c r="I129" s="75" t="s">
        <v>294</v>
      </c>
      <c r="J129" s="75" t="s">
        <v>304</v>
      </c>
      <c r="K129" s="945"/>
      <c r="L129" s="943"/>
      <c r="M129" s="944"/>
    </row>
    <row r="130" spans="1:13" ht="15" customHeight="1" x14ac:dyDescent="0.25">
      <c r="A130" s="936"/>
      <c r="B130" s="945"/>
      <c r="C130" s="929"/>
      <c r="D130" s="936"/>
      <c r="E130" s="936"/>
      <c r="F130" s="280" t="s">
        <v>305</v>
      </c>
      <c r="G130" s="116">
        <v>5</v>
      </c>
      <c r="H130" s="936"/>
      <c r="I130" s="75" t="s">
        <v>91</v>
      </c>
      <c r="J130" s="75" t="s">
        <v>306</v>
      </c>
      <c r="K130" s="945"/>
      <c r="L130" s="943"/>
      <c r="M130" s="944"/>
    </row>
    <row r="131" spans="1:13" ht="15" customHeight="1" x14ac:dyDescent="0.25">
      <c r="A131" s="936"/>
      <c r="B131" s="945"/>
      <c r="C131" s="929"/>
      <c r="D131" s="936"/>
      <c r="E131" s="936"/>
      <c r="F131" s="280" t="s">
        <v>307</v>
      </c>
      <c r="G131" s="116">
        <v>4</v>
      </c>
      <c r="H131" s="936"/>
      <c r="I131" s="75" t="s">
        <v>308</v>
      </c>
      <c r="J131" s="75" t="s">
        <v>309</v>
      </c>
      <c r="K131" s="945"/>
      <c r="L131" s="943"/>
      <c r="M131" s="944"/>
    </row>
    <row r="132" spans="1:13" ht="15" customHeight="1" x14ac:dyDescent="0.25">
      <c r="A132" s="936"/>
      <c r="B132" s="945"/>
      <c r="C132" s="929"/>
      <c r="D132" s="936"/>
      <c r="E132" s="936"/>
      <c r="F132" s="280" t="s">
        <v>310</v>
      </c>
      <c r="G132" s="116">
        <v>40</v>
      </c>
      <c r="H132" s="936"/>
      <c r="I132" s="75" t="s">
        <v>654</v>
      </c>
      <c r="J132" s="75" t="s">
        <v>311</v>
      </c>
      <c r="K132" s="945"/>
      <c r="L132" s="943"/>
      <c r="M132" s="944"/>
    </row>
    <row r="133" spans="1:13" ht="15" customHeight="1" x14ac:dyDescent="0.25">
      <c r="A133" s="936"/>
      <c r="B133" s="945"/>
      <c r="C133" s="929"/>
      <c r="D133" s="936"/>
      <c r="E133" s="936"/>
      <c r="F133" s="281" t="s">
        <v>653</v>
      </c>
      <c r="G133" s="44">
        <v>40</v>
      </c>
      <c r="H133" s="936"/>
      <c r="I133" s="45" t="s">
        <v>210</v>
      </c>
      <c r="J133" s="45" t="s">
        <v>312</v>
      </c>
      <c r="K133" s="945"/>
      <c r="L133" s="943"/>
      <c r="M133" s="944"/>
    </row>
    <row r="134" spans="1:13" s="97" customFormat="1" ht="15" customHeight="1" x14ac:dyDescent="0.25">
      <c r="A134" s="936"/>
      <c r="B134" s="945"/>
      <c r="C134" s="929"/>
      <c r="D134" s="936"/>
      <c r="E134" s="936"/>
      <c r="F134" s="281" t="s">
        <v>372</v>
      </c>
      <c r="G134" s="44">
        <v>1</v>
      </c>
      <c r="H134" s="936"/>
      <c r="I134" s="45"/>
      <c r="J134" s="45"/>
      <c r="K134" s="945"/>
      <c r="L134" s="943"/>
      <c r="M134" s="944"/>
    </row>
    <row r="135" spans="1:13" ht="15" customHeight="1" x14ac:dyDescent="0.25">
      <c r="A135" s="936"/>
      <c r="B135" s="945"/>
      <c r="C135" s="929"/>
      <c r="D135" s="936"/>
      <c r="E135" s="936"/>
      <c r="F135" s="281" t="s">
        <v>4378</v>
      </c>
      <c r="G135" s="44">
        <v>45</v>
      </c>
      <c r="H135" s="936"/>
      <c r="I135" s="45"/>
      <c r="J135" s="45"/>
      <c r="K135" s="945"/>
      <c r="L135" s="943"/>
      <c r="M135" s="944"/>
    </row>
    <row r="136" spans="1:13" ht="15" customHeight="1" x14ac:dyDescent="0.25">
      <c r="A136" s="936"/>
      <c r="B136" s="945"/>
      <c r="C136" s="929"/>
      <c r="D136" s="936"/>
      <c r="E136" s="936"/>
      <c r="F136" s="281" t="s">
        <v>4379</v>
      </c>
      <c r="G136" s="44">
        <v>1</v>
      </c>
      <c r="H136" s="936"/>
      <c r="I136" s="45"/>
      <c r="J136" s="45"/>
      <c r="K136" s="945"/>
      <c r="L136" s="943"/>
      <c r="M136" s="942"/>
    </row>
    <row r="137" spans="1:13" s="97" customFormat="1" ht="15" customHeight="1" x14ac:dyDescent="0.25">
      <c r="A137" s="936" t="s">
        <v>7650</v>
      </c>
      <c r="B137" s="945" t="s">
        <v>292</v>
      </c>
      <c r="C137" s="929" t="s">
        <v>535</v>
      </c>
      <c r="D137" s="936" t="s">
        <v>7174</v>
      </c>
      <c r="E137" s="936" t="s">
        <v>3034</v>
      </c>
      <c r="F137" s="135" t="s">
        <v>363</v>
      </c>
      <c r="G137" s="96">
        <v>80</v>
      </c>
      <c r="H137" s="936" t="s">
        <v>6682</v>
      </c>
      <c r="I137" s="37" t="s">
        <v>290</v>
      </c>
      <c r="J137" s="37" t="s">
        <v>369</v>
      </c>
      <c r="K137" s="945">
        <v>1</v>
      </c>
      <c r="L137" s="943"/>
      <c r="M137" s="941"/>
    </row>
    <row r="138" spans="1:13" s="97" customFormat="1" ht="15" customHeight="1" x14ac:dyDescent="0.25">
      <c r="A138" s="936"/>
      <c r="B138" s="945"/>
      <c r="C138" s="929"/>
      <c r="D138" s="936"/>
      <c r="E138" s="936"/>
      <c r="F138" s="135" t="s">
        <v>364</v>
      </c>
      <c r="G138" s="96">
        <v>40</v>
      </c>
      <c r="H138" s="936"/>
      <c r="I138" s="37" t="s">
        <v>290</v>
      </c>
      <c r="J138" s="37" t="s">
        <v>369</v>
      </c>
      <c r="K138" s="945"/>
      <c r="L138" s="943"/>
      <c r="M138" s="944"/>
    </row>
    <row r="139" spans="1:13" s="97" customFormat="1" ht="15" customHeight="1" x14ac:dyDescent="0.25">
      <c r="A139" s="936"/>
      <c r="B139" s="945"/>
      <c r="C139" s="929"/>
      <c r="D139" s="936"/>
      <c r="E139" s="936"/>
      <c r="F139" s="135" t="s">
        <v>365</v>
      </c>
      <c r="G139" s="96">
        <v>80</v>
      </c>
      <c r="H139" s="936"/>
      <c r="I139" s="37" t="s">
        <v>290</v>
      </c>
      <c r="J139" s="37" t="s">
        <v>369</v>
      </c>
      <c r="K139" s="945"/>
      <c r="L139" s="943"/>
      <c r="M139" s="944"/>
    </row>
    <row r="140" spans="1:13" s="97" customFormat="1" ht="15" customHeight="1" x14ac:dyDescent="0.25">
      <c r="A140" s="936"/>
      <c r="B140" s="945"/>
      <c r="C140" s="929"/>
      <c r="D140" s="936"/>
      <c r="E140" s="936"/>
      <c r="F140" s="135" t="s">
        <v>366</v>
      </c>
      <c r="G140" s="96">
        <v>20</v>
      </c>
      <c r="H140" s="936"/>
      <c r="I140" s="37" t="s">
        <v>370</v>
      </c>
      <c r="J140" s="37">
        <v>10365</v>
      </c>
      <c r="K140" s="945"/>
      <c r="L140" s="943"/>
      <c r="M140" s="944"/>
    </row>
    <row r="141" spans="1:13" s="97" customFormat="1" ht="15" customHeight="1" x14ac:dyDescent="0.25">
      <c r="A141" s="936"/>
      <c r="B141" s="945"/>
      <c r="C141" s="929"/>
      <c r="D141" s="936"/>
      <c r="E141" s="936"/>
      <c r="F141" s="135" t="s">
        <v>367</v>
      </c>
      <c r="G141" s="96">
        <v>70</v>
      </c>
      <c r="H141" s="936"/>
      <c r="I141" s="37" t="s">
        <v>370</v>
      </c>
      <c r="J141" s="37">
        <v>10365</v>
      </c>
      <c r="K141" s="945"/>
      <c r="L141" s="943"/>
      <c r="M141" s="944"/>
    </row>
    <row r="142" spans="1:13" s="97" customFormat="1" ht="15" customHeight="1" x14ac:dyDescent="0.25">
      <c r="A142" s="936"/>
      <c r="B142" s="945"/>
      <c r="C142" s="929"/>
      <c r="D142" s="936"/>
      <c r="E142" s="936"/>
      <c r="F142" s="135" t="s">
        <v>368</v>
      </c>
      <c r="G142" s="96">
        <v>1</v>
      </c>
      <c r="H142" s="936"/>
      <c r="I142" s="37" t="s">
        <v>290</v>
      </c>
      <c r="J142" s="37" t="s">
        <v>371</v>
      </c>
      <c r="K142" s="945"/>
      <c r="L142" s="943"/>
      <c r="M142" s="944"/>
    </row>
    <row r="143" spans="1:13" s="97" customFormat="1" ht="15" customHeight="1" x14ac:dyDescent="0.25">
      <c r="A143" s="936"/>
      <c r="B143" s="945"/>
      <c r="C143" s="929"/>
      <c r="D143" s="936"/>
      <c r="E143" s="936"/>
      <c r="F143" s="135" t="s">
        <v>3452</v>
      </c>
      <c r="G143" s="96">
        <v>236</v>
      </c>
      <c r="H143" s="936"/>
      <c r="I143" s="37"/>
      <c r="J143" s="37"/>
      <c r="K143" s="945"/>
      <c r="L143" s="943"/>
      <c r="M143" s="944"/>
    </row>
    <row r="144" spans="1:13" s="97" customFormat="1" ht="15" customHeight="1" x14ac:dyDescent="0.25">
      <c r="A144" s="936"/>
      <c r="B144" s="945"/>
      <c r="C144" s="929"/>
      <c r="D144" s="936"/>
      <c r="E144" s="936"/>
      <c r="F144" s="135" t="s">
        <v>4277</v>
      </c>
      <c r="G144" s="96">
        <v>118</v>
      </c>
      <c r="H144" s="936"/>
      <c r="I144" s="37" t="s">
        <v>210</v>
      </c>
      <c r="J144" s="37" t="s">
        <v>4377</v>
      </c>
      <c r="K144" s="945"/>
      <c r="L144" s="943"/>
      <c r="M144" s="944"/>
    </row>
    <row r="145" spans="1:13" s="97" customFormat="1" ht="15" customHeight="1" x14ac:dyDescent="0.25">
      <c r="A145" s="936"/>
      <c r="B145" s="945"/>
      <c r="C145" s="929"/>
      <c r="D145" s="936"/>
      <c r="E145" s="936"/>
      <c r="F145" s="135" t="s">
        <v>4278</v>
      </c>
      <c r="G145" s="96">
        <v>118</v>
      </c>
      <c r="H145" s="936"/>
      <c r="I145" s="37" t="s">
        <v>210</v>
      </c>
      <c r="J145" s="37" t="s">
        <v>4281</v>
      </c>
      <c r="K145" s="945"/>
      <c r="L145" s="943"/>
      <c r="M145" s="942"/>
    </row>
    <row r="146" spans="1:13" s="97" customFormat="1" ht="22.5" x14ac:dyDescent="0.25">
      <c r="A146" s="450" t="s">
        <v>7886</v>
      </c>
      <c r="B146" s="400" t="s">
        <v>292</v>
      </c>
      <c r="C146" s="459" t="s">
        <v>535</v>
      </c>
      <c r="D146" s="403" t="s">
        <v>7171</v>
      </c>
      <c r="E146" s="450" t="s">
        <v>3034</v>
      </c>
      <c r="F146" s="135" t="s">
        <v>7887</v>
      </c>
      <c r="G146" s="96">
        <v>1</v>
      </c>
      <c r="H146" s="450" t="s">
        <v>6682</v>
      </c>
      <c r="I146" s="37"/>
      <c r="J146" s="37"/>
      <c r="K146" s="400">
        <v>1</v>
      </c>
      <c r="L146" s="833"/>
      <c r="M146" s="866"/>
    </row>
    <row r="147" spans="1:13" ht="15" customHeight="1" x14ac:dyDescent="0.25">
      <c r="A147" s="936" t="s">
        <v>5268</v>
      </c>
      <c r="B147" s="945" t="s">
        <v>7071</v>
      </c>
      <c r="C147" s="929" t="s">
        <v>535</v>
      </c>
      <c r="D147" s="936" t="s">
        <v>7173</v>
      </c>
      <c r="E147" s="936" t="s">
        <v>3034</v>
      </c>
      <c r="F147" s="282" t="s">
        <v>313</v>
      </c>
      <c r="G147" s="116">
        <v>1</v>
      </c>
      <c r="H147" s="936" t="s">
        <v>6682</v>
      </c>
      <c r="I147" s="46" t="s">
        <v>332</v>
      </c>
      <c r="J147" s="75" t="s">
        <v>333</v>
      </c>
      <c r="K147" s="945">
        <v>2</v>
      </c>
      <c r="L147" s="943"/>
      <c r="M147" s="941"/>
    </row>
    <row r="148" spans="1:13" ht="15" customHeight="1" x14ac:dyDescent="0.25">
      <c r="A148" s="936"/>
      <c r="B148" s="945"/>
      <c r="C148" s="929"/>
      <c r="D148" s="936"/>
      <c r="E148" s="936"/>
      <c r="F148" s="282" t="s">
        <v>314</v>
      </c>
      <c r="G148" s="116">
        <v>2</v>
      </c>
      <c r="H148" s="936"/>
      <c r="I148" s="46" t="s">
        <v>332</v>
      </c>
      <c r="J148" s="75" t="s">
        <v>334</v>
      </c>
      <c r="K148" s="945"/>
      <c r="L148" s="943"/>
      <c r="M148" s="944"/>
    </row>
    <row r="149" spans="1:13" ht="15" customHeight="1" x14ac:dyDescent="0.25">
      <c r="A149" s="936"/>
      <c r="B149" s="945"/>
      <c r="C149" s="929"/>
      <c r="D149" s="936"/>
      <c r="E149" s="936"/>
      <c r="F149" s="282" t="s">
        <v>315</v>
      </c>
      <c r="G149" s="116">
        <v>1</v>
      </c>
      <c r="H149" s="936"/>
      <c r="I149" s="46" t="s">
        <v>332</v>
      </c>
      <c r="J149" s="75"/>
      <c r="K149" s="945"/>
      <c r="L149" s="943"/>
      <c r="M149" s="944"/>
    </row>
    <row r="150" spans="1:13" ht="15" customHeight="1" x14ac:dyDescent="0.25">
      <c r="A150" s="936"/>
      <c r="B150" s="945"/>
      <c r="C150" s="929"/>
      <c r="D150" s="936"/>
      <c r="E150" s="936"/>
      <c r="F150" s="282" t="s">
        <v>316</v>
      </c>
      <c r="G150" s="116">
        <v>1</v>
      </c>
      <c r="H150" s="936"/>
      <c r="I150" s="46" t="s">
        <v>332</v>
      </c>
      <c r="J150" s="75"/>
      <c r="K150" s="945"/>
      <c r="L150" s="943"/>
      <c r="M150" s="944"/>
    </row>
    <row r="151" spans="1:13" ht="15" customHeight="1" x14ac:dyDescent="0.25">
      <c r="A151" s="936"/>
      <c r="B151" s="945"/>
      <c r="C151" s="929"/>
      <c r="D151" s="936"/>
      <c r="E151" s="936"/>
      <c r="F151" s="282" t="s">
        <v>317</v>
      </c>
      <c r="G151" s="116">
        <v>20</v>
      </c>
      <c r="H151" s="936"/>
      <c r="I151" s="75" t="s">
        <v>46</v>
      </c>
      <c r="J151" s="75" t="s">
        <v>335</v>
      </c>
      <c r="K151" s="945"/>
      <c r="L151" s="943"/>
      <c r="M151" s="944"/>
    </row>
    <row r="152" spans="1:13" ht="15" customHeight="1" x14ac:dyDescent="0.25">
      <c r="A152" s="936"/>
      <c r="B152" s="945"/>
      <c r="C152" s="929"/>
      <c r="D152" s="936"/>
      <c r="E152" s="936"/>
      <c r="F152" s="282" t="s">
        <v>318</v>
      </c>
      <c r="G152" s="116">
        <v>20</v>
      </c>
      <c r="H152" s="936"/>
      <c r="I152" s="75" t="s">
        <v>336</v>
      </c>
      <c r="J152" s="75" t="s">
        <v>337</v>
      </c>
      <c r="K152" s="945"/>
      <c r="L152" s="943"/>
      <c r="M152" s="944"/>
    </row>
    <row r="153" spans="1:13" ht="15" customHeight="1" x14ac:dyDescent="0.25">
      <c r="A153" s="936"/>
      <c r="B153" s="945"/>
      <c r="C153" s="929"/>
      <c r="D153" s="936"/>
      <c r="E153" s="936"/>
      <c r="F153" s="282" t="s">
        <v>319</v>
      </c>
      <c r="G153" s="116">
        <v>11</v>
      </c>
      <c r="H153" s="936"/>
      <c r="I153" s="75" t="s">
        <v>336</v>
      </c>
      <c r="J153" s="75" t="s">
        <v>338</v>
      </c>
      <c r="K153" s="945"/>
      <c r="L153" s="943"/>
      <c r="M153" s="944"/>
    </row>
    <row r="154" spans="1:13" ht="15" customHeight="1" x14ac:dyDescent="0.25">
      <c r="A154" s="936"/>
      <c r="B154" s="945"/>
      <c r="C154" s="929"/>
      <c r="D154" s="936"/>
      <c r="E154" s="936"/>
      <c r="F154" s="282" t="s">
        <v>320</v>
      </c>
      <c r="G154" s="116">
        <v>3</v>
      </c>
      <c r="H154" s="936"/>
      <c r="I154" s="75" t="s">
        <v>339</v>
      </c>
      <c r="J154" s="75" t="s">
        <v>340</v>
      </c>
      <c r="K154" s="945"/>
      <c r="L154" s="943"/>
      <c r="M154" s="944"/>
    </row>
    <row r="155" spans="1:13" ht="15" customHeight="1" x14ac:dyDescent="0.25">
      <c r="A155" s="936"/>
      <c r="B155" s="945"/>
      <c r="C155" s="929"/>
      <c r="D155" s="936"/>
      <c r="E155" s="936"/>
      <c r="F155" s="282" t="s">
        <v>323</v>
      </c>
      <c r="G155" s="116">
        <v>19</v>
      </c>
      <c r="H155" s="936"/>
      <c r="I155" s="75" t="s">
        <v>46</v>
      </c>
      <c r="J155" s="75" t="s">
        <v>343</v>
      </c>
      <c r="K155" s="945"/>
      <c r="L155" s="943"/>
      <c r="M155" s="944"/>
    </row>
    <row r="156" spans="1:13" ht="15" customHeight="1" x14ac:dyDescent="0.25">
      <c r="A156" s="936"/>
      <c r="B156" s="945"/>
      <c r="C156" s="929"/>
      <c r="D156" s="936"/>
      <c r="E156" s="936"/>
      <c r="F156" s="282" t="s">
        <v>324</v>
      </c>
      <c r="G156" s="116">
        <v>3</v>
      </c>
      <c r="H156" s="936"/>
      <c r="I156" s="75" t="s">
        <v>344</v>
      </c>
      <c r="J156" s="75" t="s">
        <v>345</v>
      </c>
      <c r="K156" s="945"/>
      <c r="L156" s="943"/>
      <c r="M156" s="944"/>
    </row>
    <row r="157" spans="1:13" ht="15" customHeight="1" x14ac:dyDescent="0.25">
      <c r="A157" s="936"/>
      <c r="B157" s="945"/>
      <c r="C157" s="929"/>
      <c r="D157" s="936"/>
      <c r="E157" s="936"/>
      <c r="F157" s="282" t="s">
        <v>325</v>
      </c>
      <c r="G157" s="116">
        <v>2</v>
      </c>
      <c r="H157" s="936"/>
      <c r="I157" s="75" t="s">
        <v>346</v>
      </c>
      <c r="J157" s="75" t="s">
        <v>347</v>
      </c>
      <c r="K157" s="945"/>
      <c r="L157" s="943"/>
      <c r="M157" s="944"/>
    </row>
    <row r="158" spans="1:13" ht="15" customHeight="1" x14ac:dyDescent="0.25">
      <c r="A158" s="936"/>
      <c r="B158" s="945"/>
      <c r="C158" s="929"/>
      <c r="D158" s="936"/>
      <c r="E158" s="936"/>
      <c r="F158" s="282" t="s">
        <v>325</v>
      </c>
      <c r="G158" s="116">
        <v>1</v>
      </c>
      <c r="H158" s="936"/>
      <c r="I158" s="75" t="s">
        <v>346</v>
      </c>
      <c r="J158" s="75" t="s">
        <v>348</v>
      </c>
      <c r="K158" s="945"/>
      <c r="L158" s="943"/>
      <c r="M158" s="944"/>
    </row>
    <row r="159" spans="1:13" ht="15" customHeight="1" x14ac:dyDescent="0.25">
      <c r="A159" s="936"/>
      <c r="B159" s="945"/>
      <c r="C159" s="929"/>
      <c r="D159" s="936"/>
      <c r="E159" s="936"/>
      <c r="F159" s="282" t="s">
        <v>326</v>
      </c>
      <c r="G159" s="116">
        <v>5</v>
      </c>
      <c r="H159" s="936"/>
      <c r="I159" s="75" t="s">
        <v>349</v>
      </c>
      <c r="J159" s="75" t="s">
        <v>350</v>
      </c>
      <c r="K159" s="945"/>
      <c r="L159" s="943"/>
      <c r="M159" s="944"/>
    </row>
    <row r="160" spans="1:13" ht="15" customHeight="1" x14ac:dyDescent="0.25">
      <c r="A160" s="936"/>
      <c r="B160" s="945"/>
      <c r="C160" s="929"/>
      <c r="D160" s="936"/>
      <c r="E160" s="936"/>
      <c r="F160" s="282" t="s">
        <v>327</v>
      </c>
      <c r="G160" s="116">
        <v>3</v>
      </c>
      <c r="H160" s="936"/>
      <c r="I160" s="75" t="s">
        <v>336</v>
      </c>
      <c r="J160" s="75" t="s">
        <v>337</v>
      </c>
      <c r="K160" s="945"/>
      <c r="L160" s="943"/>
      <c r="M160" s="944"/>
    </row>
    <row r="161" spans="1:13" ht="15" customHeight="1" x14ac:dyDescent="0.25">
      <c r="A161" s="936"/>
      <c r="B161" s="945"/>
      <c r="C161" s="929"/>
      <c r="D161" s="936"/>
      <c r="E161" s="936"/>
      <c r="F161" s="282" t="s">
        <v>328</v>
      </c>
      <c r="G161" s="116">
        <v>10</v>
      </c>
      <c r="H161" s="936"/>
      <c r="I161" s="75" t="s">
        <v>46</v>
      </c>
      <c r="J161" s="75" t="s">
        <v>351</v>
      </c>
      <c r="K161" s="945"/>
      <c r="L161" s="943"/>
      <c r="M161" s="944"/>
    </row>
    <row r="162" spans="1:13" ht="15" customHeight="1" x14ac:dyDescent="0.25">
      <c r="A162" s="936"/>
      <c r="B162" s="945"/>
      <c r="C162" s="929"/>
      <c r="D162" s="936"/>
      <c r="E162" s="936"/>
      <c r="F162" s="282" t="s">
        <v>329</v>
      </c>
      <c r="G162" s="116">
        <v>1</v>
      </c>
      <c r="H162" s="936"/>
      <c r="I162" s="75" t="s">
        <v>352</v>
      </c>
      <c r="J162" s="75" t="s">
        <v>353</v>
      </c>
      <c r="K162" s="945"/>
      <c r="L162" s="943"/>
      <c r="M162" s="944"/>
    </row>
    <row r="163" spans="1:13" ht="15" customHeight="1" x14ac:dyDescent="0.25">
      <c r="A163" s="936"/>
      <c r="B163" s="945"/>
      <c r="C163" s="929"/>
      <c r="D163" s="936"/>
      <c r="E163" s="936"/>
      <c r="F163" s="282" t="s">
        <v>330</v>
      </c>
      <c r="G163" s="116">
        <v>1</v>
      </c>
      <c r="H163" s="936"/>
      <c r="I163" s="75" t="s">
        <v>352</v>
      </c>
      <c r="J163" s="75" t="s">
        <v>354</v>
      </c>
      <c r="K163" s="945"/>
      <c r="L163" s="943"/>
      <c r="M163" s="944"/>
    </row>
    <row r="164" spans="1:13" ht="15" customHeight="1" x14ac:dyDescent="0.25">
      <c r="A164" s="936"/>
      <c r="B164" s="945"/>
      <c r="C164" s="929"/>
      <c r="D164" s="936"/>
      <c r="E164" s="936"/>
      <c r="F164" s="282" t="s">
        <v>331</v>
      </c>
      <c r="G164" s="116">
        <v>1</v>
      </c>
      <c r="H164" s="936"/>
      <c r="I164" s="75" t="s">
        <v>339</v>
      </c>
      <c r="J164" s="75" t="s">
        <v>340</v>
      </c>
      <c r="K164" s="945"/>
      <c r="L164" s="943"/>
      <c r="M164" s="944"/>
    </row>
    <row r="165" spans="1:13" ht="15" customHeight="1" x14ac:dyDescent="0.25">
      <c r="A165" s="936"/>
      <c r="B165" s="945"/>
      <c r="C165" s="929"/>
      <c r="D165" s="936"/>
      <c r="E165" s="936"/>
      <c r="F165" s="282" t="s">
        <v>4289</v>
      </c>
      <c r="G165" s="116">
        <v>32</v>
      </c>
      <c r="H165" s="936"/>
      <c r="I165" s="75" t="s">
        <v>46</v>
      </c>
      <c r="J165" s="75" t="s">
        <v>4308</v>
      </c>
      <c r="K165" s="945"/>
      <c r="L165" s="943"/>
      <c r="M165" s="944"/>
    </row>
    <row r="166" spans="1:13" ht="15" customHeight="1" x14ac:dyDescent="0.25">
      <c r="A166" s="936"/>
      <c r="B166" s="945"/>
      <c r="C166" s="929"/>
      <c r="D166" s="936"/>
      <c r="E166" s="936"/>
      <c r="F166" s="282" t="s">
        <v>4293</v>
      </c>
      <c r="G166" s="116">
        <v>4</v>
      </c>
      <c r="H166" s="936"/>
      <c r="I166" s="75" t="s">
        <v>46</v>
      </c>
      <c r="J166" s="75" t="s">
        <v>4312</v>
      </c>
      <c r="K166" s="945"/>
      <c r="L166" s="943"/>
      <c r="M166" s="944"/>
    </row>
    <row r="167" spans="1:13" ht="15" customHeight="1" x14ac:dyDescent="0.25">
      <c r="A167" s="936"/>
      <c r="B167" s="945"/>
      <c r="C167" s="929"/>
      <c r="D167" s="936"/>
      <c r="E167" s="936"/>
      <c r="F167" s="282" t="s">
        <v>4380</v>
      </c>
      <c r="G167" s="116">
        <v>4</v>
      </c>
      <c r="H167" s="936"/>
      <c r="I167" s="75" t="s">
        <v>46</v>
      </c>
      <c r="J167" s="75" t="s">
        <v>4313</v>
      </c>
      <c r="K167" s="945"/>
      <c r="L167" s="943"/>
      <c r="M167" s="944"/>
    </row>
    <row r="168" spans="1:13" ht="15" customHeight="1" x14ac:dyDescent="0.25">
      <c r="A168" s="936"/>
      <c r="B168" s="945"/>
      <c r="C168" s="929"/>
      <c r="D168" s="936"/>
      <c r="E168" s="936"/>
      <c r="F168" s="282" t="s">
        <v>4381</v>
      </c>
      <c r="G168" s="116">
        <v>4</v>
      </c>
      <c r="H168" s="936"/>
      <c r="I168" s="75" t="s">
        <v>46</v>
      </c>
      <c r="J168" s="75" t="s">
        <v>4314</v>
      </c>
      <c r="K168" s="945"/>
      <c r="L168" s="943"/>
      <c r="M168" s="944"/>
    </row>
    <row r="169" spans="1:13" ht="15" customHeight="1" x14ac:dyDescent="0.25">
      <c r="A169" s="936"/>
      <c r="B169" s="945"/>
      <c r="C169" s="929"/>
      <c r="D169" s="936"/>
      <c r="E169" s="936"/>
      <c r="F169" s="282" t="s">
        <v>4382</v>
      </c>
      <c r="G169" s="116">
        <v>20</v>
      </c>
      <c r="H169" s="936"/>
      <c r="I169" s="75" t="s">
        <v>46</v>
      </c>
      <c r="J169" s="75" t="s">
        <v>4384</v>
      </c>
      <c r="K169" s="945"/>
      <c r="L169" s="943"/>
      <c r="M169" s="944"/>
    </row>
    <row r="170" spans="1:13" ht="15" customHeight="1" x14ac:dyDescent="0.25">
      <c r="A170" s="936"/>
      <c r="B170" s="945"/>
      <c r="C170" s="929"/>
      <c r="D170" s="936"/>
      <c r="E170" s="936"/>
      <c r="F170" s="282" t="s">
        <v>4383</v>
      </c>
      <c r="G170" s="116">
        <v>8</v>
      </c>
      <c r="H170" s="936"/>
      <c r="I170" s="75" t="s">
        <v>46</v>
      </c>
      <c r="J170" s="75" t="s">
        <v>3554</v>
      </c>
      <c r="K170" s="945"/>
      <c r="L170" s="943"/>
      <c r="M170" s="942"/>
    </row>
    <row r="171" spans="1:13" s="97" customFormat="1" ht="15" customHeight="1" x14ac:dyDescent="0.25">
      <c r="A171" s="936" t="s">
        <v>5269</v>
      </c>
      <c r="B171" s="945" t="s">
        <v>7175</v>
      </c>
      <c r="C171" s="929" t="s">
        <v>535</v>
      </c>
      <c r="D171" s="936" t="s">
        <v>6546</v>
      </c>
      <c r="E171" s="936" t="s">
        <v>3034</v>
      </c>
      <c r="F171" s="281" t="s">
        <v>4337</v>
      </c>
      <c r="G171" s="44">
        <v>24</v>
      </c>
      <c r="H171" s="936" t="s">
        <v>6682</v>
      </c>
      <c r="I171" s="45" t="s">
        <v>446</v>
      </c>
      <c r="J171" s="45" t="s">
        <v>4393</v>
      </c>
      <c r="K171" s="945">
        <v>2</v>
      </c>
      <c r="L171" s="943"/>
      <c r="M171" s="941"/>
    </row>
    <row r="172" spans="1:13" s="97" customFormat="1" ht="15" customHeight="1" x14ac:dyDescent="0.25">
      <c r="A172" s="936"/>
      <c r="B172" s="945"/>
      <c r="C172" s="929"/>
      <c r="D172" s="936"/>
      <c r="E172" s="936"/>
      <c r="F172" s="281" t="s">
        <v>4385</v>
      </c>
      <c r="G172" s="44">
        <v>32</v>
      </c>
      <c r="H172" s="936"/>
      <c r="I172" s="45" t="s">
        <v>3074</v>
      </c>
      <c r="J172" s="45" t="s">
        <v>3167</v>
      </c>
      <c r="K172" s="945"/>
      <c r="L172" s="943"/>
      <c r="M172" s="944"/>
    </row>
    <row r="173" spans="1:13" s="97" customFormat="1" ht="15" customHeight="1" x14ac:dyDescent="0.25">
      <c r="A173" s="936"/>
      <c r="B173" s="945"/>
      <c r="C173" s="929"/>
      <c r="D173" s="936"/>
      <c r="E173" s="936"/>
      <c r="F173" s="281" t="s">
        <v>4338</v>
      </c>
      <c r="G173" s="44">
        <v>4</v>
      </c>
      <c r="H173" s="936"/>
      <c r="I173" s="45" t="s">
        <v>3498</v>
      </c>
      <c r="J173" s="45" t="s">
        <v>4394</v>
      </c>
      <c r="K173" s="945"/>
      <c r="L173" s="943"/>
      <c r="M173" s="944"/>
    </row>
    <row r="174" spans="1:13" s="97" customFormat="1" ht="15" customHeight="1" x14ac:dyDescent="0.25">
      <c r="A174" s="936"/>
      <c r="B174" s="945"/>
      <c r="C174" s="929"/>
      <c r="D174" s="936"/>
      <c r="E174" s="936"/>
      <c r="F174" s="281" t="s">
        <v>4338</v>
      </c>
      <c r="G174" s="44">
        <v>6</v>
      </c>
      <c r="H174" s="936"/>
      <c r="I174" s="45" t="s">
        <v>3498</v>
      </c>
      <c r="J174" s="45" t="s">
        <v>4348</v>
      </c>
      <c r="K174" s="945"/>
      <c r="L174" s="943"/>
      <c r="M174" s="944"/>
    </row>
    <row r="175" spans="1:13" s="97" customFormat="1" ht="15" customHeight="1" x14ac:dyDescent="0.25">
      <c r="A175" s="936"/>
      <c r="B175" s="945"/>
      <c r="C175" s="929"/>
      <c r="D175" s="936"/>
      <c r="E175" s="936"/>
      <c r="F175" s="281" t="s">
        <v>4386</v>
      </c>
      <c r="G175" s="44">
        <v>4</v>
      </c>
      <c r="H175" s="936"/>
      <c r="I175" s="45" t="s">
        <v>3498</v>
      </c>
      <c r="J175" s="45" t="s">
        <v>4395</v>
      </c>
      <c r="K175" s="945"/>
      <c r="L175" s="943"/>
      <c r="M175" s="944"/>
    </row>
    <row r="176" spans="1:13" s="97" customFormat="1" ht="15" customHeight="1" x14ac:dyDescent="0.25">
      <c r="A176" s="936"/>
      <c r="B176" s="945"/>
      <c r="C176" s="929"/>
      <c r="D176" s="936"/>
      <c r="E176" s="936"/>
      <c r="F176" s="281" t="s">
        <v>4387</v>
      </c>
      <c r="G176" s="44">
        <v>6</v>
      </c>
      <c r="H176" s="936"/>
      <c r="I176" s="45" t="s">
        <v>3498</v>
      </c>
      <c r="J176" s="45" t="s">
        <v>4349</v>
      </c>
      <c r="K176" s="945"/>
      <c r="L176" s="943"/>
      <c r="M176" s="944"/>
    </row>
    <row r="177" spans="1:13" s="97" customFormat="1" ht="15" customHeight="1" x14ac:dyDescent="0.25">
      <c r="A177" s="936"/>
      <c r="B177" s="945"/>
      <c r="C177" s="929"/>
      <c r="D177" s="936"/>
      <c r="E177" s="936"/>
      <c r="F177" s="281" t="s">
        <v>4387</v>
      </c>
      <c r="G177" s="44">
        <v>9</v>
      </c>
      <c r="H177" s="936"/>
      <c r="I177" s="45" t="s">
        <v>3498</v>
      </c>
      <c r="J177" s="45" t="s">
        <v>4396</v>
      </c>
      <c r="K177" s="945"/>
      <c r="L177" s="943"/>
      <c r="M177" s="944"/>
    </row>
    <row r="178" spans="1:13" s="97" customFormat="1" ht="15" customHeight="1" x14ac:dyDescent="0.25">
      <c r="A178" s="936"/>
      <c r="B178" s="945"/>
      <c r="C178" s="929"/>
      <c r="D178" s="936"/>
      <c r="E178" s="936"/>
      <c r="F178" s="281" t="s">
        <v>4388</v>
      </c>
      <c r="G178" s="44">
        <v>19</v>
      </c>
      <c r="H178" s="936"/>
      <c r="I178" s="45" t="s">
        <v>3498</v>
      </c>
      <c r="J178" s="45" t="s">
        <v>4350</v>
      </c>
      <c r="K178" s="945"/>
      <c r="L178" s="943"/>
      <c r="M178" s="944"/>
    </row>
    <row r="179" spans="1:13" s="97" customFormat="1" ht="15" customHeight="1" x14ac:dyDescent="0.25">
      <c r="A179" s="936"/>
      <c r="B179" s="945"/>
      <c r="C179" s="929"/>
      <c r="D179" s="936"/>
      <c r="E179" s="936"/>
      <c r="F179" s="281" t="s">
        <v>4389</v>
      </c>
      <c r="G179" s="44">
        <v>1</v>
      </c>
      <c r="H179" s="936"/>
      <c r="I179" s="45" t="s">
        <v>4351</v>
      </c>
      <c r="J179" s="45" t="s">
        <v>4352</v>
      </c>
      <c r="K179" s="945"/>
      <c r="L179" s="943"/>
      <c r="M179" s="944"/>
    </row>
    <row r="180" spans="1:13" s="97" customFormat="1" ht="15" customHeight="1" x14ac:dyDescent="0.25">
      <c r="A180" s="936"/>
      <c r="B180" s="945"/>
      <c r="C180" s="929"/>
      <c r="D180" s="936"/>
      <c r="E180" s="936"/>
      <c r="F180" s="281" t="s">
        <v>4344</v>
      </c>
      <c r="G180" s="44">
        <v>9</v>
      </c>
      <c r="H180" s="936"/>
      <c r="I180" s="45" t="s">
        <v>4357</v>
      </c>
      <c r="J180" s="45" t="s">
        <v>4358</v>
      </c>
      <c r="K180" s="945"/>
      <c r="L180" s="943"/>
      <c r="M180" s="944"/>
    </row>
    <row r="181" spans="1:13" s="97" customFormat="1" ht="15" customHeight="1" x14ac:dyDescent="0.25">
      <c r="A181" s="936"/>
      <c r="B181" s="945"/>
      <c r="C181" s="929"/>
      <c r="D181" s="936"/>
      <c r="E181" s="936"/>
      <c r="F181" s="281" t="s">
        <v>4345</v>
      </c>
      <c r="G181" s="44">
        <v>18</v>
      </c>
      <c r="H181" s="936"/>
      <c r="I181" s="45" t="s">
        <v>4359</v>
      </c>
      <c r="J181" s="45" t="s">
        <v>4360</v>
      </c>
      <c r="K181" s="945"/>
      <c r="L181" s="943"/>
      <c r="M181" s="944"/>
    </row>
    <row r="182" spans="1:13" s="97" customFormat="1" ht="15" customHeight="1" x14ac:dyDescent="0.25">
      <c r="A182" s="936"/>
      <c r="B182" s="945"/>
      <c r="C182" s="929"/>
      <c r="D182" s="936"/>
      <c r="E182" s="936"/>
      <c r="F182" s="281" t="s">
        <v>4321</v>
      </c>
      <c r="G182" s="44">
        <v>4</v>
      </c>
      <c r="H182" s="936"/>
      <c r="I182" s="45" t="s">
        <v>4354</v>
      </c>
      <c r="J182" s="45" t="s">
        <v>4397</v>
      </c>
      <c r="K182" s="945"/>
      <c r="L182" s="943"/>
      <c r="M182" s="944"/>
    </row>
    <row r="183" spans="1:13" s="97" customFormat="1" ht="15" customHeight="1" x14ac:dyDescent="0.25">
      <c r="A183" s="936"/>
      <c r="B183" s="945"/>
      <c r="C183" s="929"/>
      <c r="D183" s="936"/>
      <c r="E183" s="936"/>
      <c r="F183" s="281" t="s">
        <v>4390</v>
      </c>
      <c r="G183" s="44">
        <v>2</v>
      </c>
      <c r="H183" s="936"/>
      <c r="I183" s="45" t="s">
        <v>4398</v>
      </c>
      <c r="J183" s="45"/>
      <c r="K183" s="945"/>
      <c r="L183" s="943"/>
      <c r="M183" s="944"/>
    </row>
    <row r="184" spans="1:13" s="97" customFormat="1" ht="15" customHeight="1" x14ac:dyDescent="0.25">
      <c r="A184" s="936"/>
      <c r="B184" s="945"/>
      <c r="C184" s="929"/>
      <c r="D184" s="936"/>
      <c r="E184" s="936"/>
      <c r="F184" s="281" t="s">
        <v>4391</v>
      </c>
      <c r="G184" s="44">
        <v>1</v>
      </c>
      <c r="H184" s="936"/>
      <c r="I184" s="45" t="s">
        <v>703</v>
      </c>
      <c r="J184" s="45" t="s">
        <v>4399</v>
      </c>
      <c r="K184" s="945"/>
      <c r="L184" s="943"/>
      <c r="M184" s="944"/>
    </row>
    <row r="185" spans="1:13" s="97" customFormat="1" ht="15" customHeight="1" x14ac:dyDescent="0.25">
      <c r="A185" s="936"/>
      <c r="B185" s="945"/>
      <c r="C185" s="929"/>
      <c r="D185" s="936"/>
      <c r="E185" s="936"/>
      <c r="F185" s="281" t="s">
        <v>4391</v>
      </c>
      <c r="G185" s="44">
        <v>1</v>
      </c>
      <c r="H185" s="936"/>
      <c r="I185" s="45" t="s">
        <v>703</v>
      </c>
      <c r="J185" s="45" t="s">
        <v>4400</v>
      </c>
      <c r="K185" s="945"/>
      <c r="L185" s="943"/>
      <c r="M185" s="944"/>
    </row>
    <row r="186" spans="1:13" s="97" customFormat="1" ht="15" customHeight="1" x14ac:dyDescent="0.25">
      <c r="A186" s="936"/>
      <c r="B186" s="945"/>
      <c r="C186" s="929"/>
      <c r="D186" s="936"/>
      <c r="E186" s="936"/>
      <c r="F186" s="281" t="s">
        <v>4392</v>
      </c>
      <c r="G186" s="44">
        <v>38</v>
      </c>
      <c r="H186" s="936"/>
      <c r="I186" s="45" t="s">
        <v>3130</v>
      </c>
      <c r="J186" s="45"/>
      <c r="K186" s="945"/>
      <c r="L186" s="943"/>
      <c r="M186" s="942"/>
    </row>
    <row r="187" spans="1:13" ht="15" customHeight="1" x14ac:dyDescent="0.25">
      <c r="A187" s="936" t="s">
        <v>5270</v>
      </c>
      <c r="B187" s="945" t="s">
        <v>359</v>
      </c>
      <c r="C187" s="929" t="s">
        <v>535</v>
      </c>
      <c r="D187" s="936" t="s">
        <v>7172</v>
      </c>
      <c r="E187" s="936" t="s">
        <v>3034</v>
      </c>
      <c r="F187" s="135" t="s">
        <v>355</v>
      </c>
      <c r="G187" s="96">
        <v>1</v>
      </c>
      <c r="H187" s="936" t="s">
        <v>6682</v>
      </c>
      <c r="I187" s="37" t="s">
        <v>360</v>
      </c>
      <c r="J187" s="37" t="s">
        <v>361</v>
      </c>
      <c r="K187" s="945">
        <v>1</v>
      </c>
      <c r="L187" s="943"/>
      <c r="M187" s="941"/>
    </row>
    <row r="188" spans="1:13" ht="15" customHeight="1" x14ac:dyDescent="0.25">
      <c r="A188" s="936"/>
      <c r="B188" s="945"/>
      <c r="C188" s="929"/>
      <c r="D188" s="936"/>
      <c r="E188" s="936"/>
      <c r="F188" s="135" t="s">
        <v>356</v>
      </c>
      <c r="G188" s="96">
        <v>4</v>
      </c>
      <c r="H188" s="936"/>
      <c r="I188" s="37" t="s">
        <v>360</v>
      </c>
      <c r="J188" s="37" t="s">
        <v>362</v>
      </c>
      <c r="K188" s="945"/>
      <c r="L188" s="943"/>
      <c r="M188" s="944"/>
    </row>
    <row r="189" spans="1:13" ht="15" customHeight="1" x14ac:dyDescent="0.25">
      <c r="A189" s="936"/>
      <c r="B189" s="945"/>
      <c r="C189" s="929"/>
      <c r="D189" s="936"/>
      <c r="E189" s="936"/>
      <c r="F189" s="135" t="s">
        <v>357</v>
      </c>
      <c r="G189" s="96">
        <v>1</v>
      </c>
      <c r="H189" s="936"/>
      <c r="I189" s="37" t="s">
        <v>360</v>
      </c>
      <c r="J189" s="37" t="s">
        <v>362</v>
      </c>
      <c r="K189" s="945"/>
      <c r="L189" s="943"/>
      <c r="M189" s="944"/>
    </row>
    <row r="190" spans="1:13" ht="22.5" x14ac:dyDescent="0.25">
      <c r="A190" s="936"/>
      <c r="B190" s="945"/>
      <c r="C190" s="929"/>
      <c r="D190" s="936"/>
      <c r="E190" s="936"/>
      <c r="F190" s="135" t="s">
        <v>358</v>
      </c>
      <c r="G190" s="96">
        <v>2</v>
      </c>
      <c r="H190" s="936"/>
      <c r="I190" s="37" t="s">
        <v>360</v>
      </c>
      <c r="J190" s="37" t="s">
        <v>362</v>
      </c>
      <c r="K190" s="945"/>
      <c r="L190" s="943"/>
      <c r="M190" s="944"/>
    </row>
    <row r="191" spans="1:13" ht="15" customHeight="1" x14ac:dyDescent="0.25">
      <c r="A191" s="936"/>
      <c r="B191" s="945"/>
      <c r="C191" s="929"/>
      <c r="D191" s="936"/>
      <c r="E191" s="936"/>
      <c r="F191" s="135" t="s">
        <v>4322</v>
      </c>
      <c r="G191" s="96">
        <v>25</v>
      </c>
      <c r="H191" s="936"/>
      <c r="I191" s="37" t="s">
        <v>360</v>
      </c>
      <c r="J191" s="37" t="s">
        <v>3557</v>
      </c>
      <c r="K191" s="945"/>
      <c r="L191" s="943"/>
      <c r="M191" s="942"/>
    </row>
    <row r="192" spans="1:13" s="8" customFormat="1" ht="15" customHeight="1" x14ac:dyDescent="0.25">
      <c r="A192" s="936" t="s">
        <v>5271</v>
      </c>
      <c r="B192" s="945" t="s">
        <v>291</v>
      </c>
      <c r="C192" s="929" t="s">
        <v>535</v>
      </c>
      <c r="D192" s="936" t="s">
        <v>7177</v>
      </c>
      <c r="E192" s="936" t="s">
        <v>3034</v>
      </c>
      <c r="F192" s="19" t="s">
        <v>224</v>
      </c>
      <c r="G192" s="467">
        <v>1</v>
      </c>
      <c r="H192" s="936" t="s">
        <v>6682</v>
      </c>
      <c r="I192" s="22" t="s">
        <v>225</v>
      </c>
      <c r="J192" s="22"/>
      <c r="K192" s="945">
        <v>2</v>
      </c>
      <c r="L192" s="943"/>
      <c r="M192" s="941"/>
    </row>
    <row r="193" spans="1:13" s="8" customFormat="1" ht="15" customHeight="1" x14ac:dyDescent="0.25">
      <c r="A193" s="936"/>
      <c r="B193" s="945"/>
      <c r="C193" s="929"/>
      <c r="D193" s="936"/>
      <c r="E193" s="936"/>
      <c r="F193" s="19" t="s">
        <v>226</v>
      </c>
      <c r="G193" s="467">
        <v>1</v>
      </c>
      <c r="H193" s="936"/>
      <c r="I193" s="22" t="s">
        <v>227</v>
      </c>
      <c r="J193" s="22" t="s">
        <v>228</v>
      </c>
      <c r="K193" s="945"/>
      <c r="L193" s="943"/>
      <c r="M193" s="944"/>
    </row>
    <row r="194" spans="1:13" s="8" customFormat="1" ht="15" customHeight="1" x14ac:dyDescent="0.25">
      <c r="A194" s="936"/>
      <c r="B194" s="945"/>
      <c r="C194" s="929"/>
      <c r="D194" s="936"/>
      <c r="E194" s="936"/>
      <c r="F194" s="19" t="s">
        <v>229</v>
      </c>
      <c r="G194" s="467">
        <v>1</v>
      </c>
      <c r="H194" s="936"/>
      <c r="I194" s="22" t="s">
        <v>227</v>
      </c>
      <c r="J194" s="22" t="s">
        <v>230</v>
      </c>
      <c r="K194" s="945"/>
      <c r="L194" s="943"/>
      <c r="M194" s="944"/>
    </row>
    <row r="195" spans="1:13" s="8" customFormat="1" ht="15" customHeight="1" x14ac:dyDescent="0.25">
      <c r="A195" s="936"/>
      <c r="B195" s="945"/>
      <c r="C195" s="929"/>
      <c r="D195" s="936"/>
      <c r="E195" s="936"/>
      <c r="F195" s="19" t="s">
        <v>231</v>
      </c>
      <c r="G195" s="467">
        <v>4</v>
      </c>
      <c r="H195" s="936"/>
      <c r="I195" s="22" t="s">
        <v>227</v>
      </c>
      <c r="J195" s="22" t="s">
        <v>232</v>
      </c>
      <c r="K195" s="945"/>
      <c r="L195" s="943"/>
      <c r="M195" s="944"/>
    </row>
    <row r="196" spans="1:13" s="8" customFormat="1" ht="15" customHeight="1" x14ac:dyDescent="0.25">
      <c r="A196" s="936"/>
      <c r="B196" s="945"/>
      <c r="C196" s="929"/>
      <c r="D196" s="936"/>
      <c r="E196" s="936"/>
      <c r="F196" s="19" t="s">
        <v>233</v>
      </c>
      <c r="G196" s="467">
        <v>1</v>
      </c>
      <c r="H196" s="936"/>
      <c r="I196" s="22" t="s">
        <v>227</v>
      </c>
      <c r="J196" s="22" t="s">
        <v>232</v>
      </c>
      <c r="K196" s="945"/>
      <c r="L196" s="943"/>
      <c r="M196" s="944"/>
    </row>
    <row r="197" spans="1:13" s="8" customFormat="1" ht="15" customHeight="1" x14ac:dyDescent="0.25">
      <c r="A197" s="936"/>
      <c r="B197" s="945"/>
      <c r="C197" s="929"/>
      <c r="D197" s="936"/>
      <c r="E197" s="936"/>
      <c r="F197" s="19" t="s">
        <v>234</v>
      </c>
      <c r="G197" s="467">
        <v>4</v>
      </c>
      <c r="H197" s="936"/>
      <c r="I197" s="22" t="s">
        <v>227</v>
      </c>
      <c r="J197" s="22" t="s">
        <v>235</v>
      </c>
      <c r="K197" s="945"/>
      <c r="L197" s="943"/>
      <c r="M197" s="944"/>
    </row>
    <row r="198" spans="1:13" s="8" customFormat="1" ht="15" customHeight="1" x14ac:dyDescent="0.25">
      <c r="A198" s="936"/>
      <c r="B198" s="945"/>
      <c r="C198" s="929"/>
      <c r="D198" s="936"/>
      <c r="E198" s="936"/>
      <c r="F198" s="19" t="s">
        <v>236</v>
      </c>
      <c r="G198" s="467">
        <v>1</v>
      </c>
      <c r="H198" s="936"/>
      <c r="I198" s="22" t="s">
        <v>227</v>
      </c>
      <c r="J198" s="22" t="s">
        <v>237</v>
      </c>
      <c r="K198" s="945"/>
      <c r="L198" s="943"/>
      <c r="M198" s="944"/>
    </row>
    <row r="199" spans="1:13" s="8" customFormat="1" ht="15" customHeight="1" x14ac:dyDescent="0.25">
      <c r="A199" s="936"/>
      <c r="B199" s="945"/>
      <c r="C199" s="929"/>
      <c r="D199" s="936"/>
      <c r="E199" s="936"/>
      <c r="F199" s="19" t="s">
        <v>238</v>
      </c>
      <c r="G199" s="467">
        <v>1</v>
      </c>
      <c r="H199" s="936"/>
      <c r="I199" s="22" t="s">
        <v>227</v>
      </c>
      <c r="J199" s="22" t="s">
        <v>235</v>
      </c>
      <c r="K199" s="945"/>
      <c r="L199" s="943"/>
      <c r="M199" s="944"/>
    </row>
    <row r="200" spans="1:13" s="8" customFormat="1" ht="15" customHeight="1" x14ac:dyDescent="0.25">
      <c r="A200" s="936"/>
      <c r="B200" s="945"/>
      <c r="C200" s="929"/>
      <c r="D200" s="936"/>
      <c r="E200" s="936"/>
      <c r="F200" s="19" t="s">
        <v>239</v>
      </c>
      <c r="G200" s="467">
        <v>1</v>
      </c>
      <c r="H200" s="936"/>
      <c r="I200" s="22" t="s">
        <v>240</v>
      </c>
      <c r="J200" s="22" t="s">
        <v>241</v>
      </c>
      <c r="K200" s="945"/>
      <c r="L200" s="943"/>
      <c r="M200" s="944"/>
    </row>
    <row r="201" spans="1:13" s="8" customFormat="1" ht="15" customHeight="1" x14ac:dyDescent="0.25">
      <c r="A201" s="936"/>
      <c r="B201" s="945"/>
      <c r="C201" s="929"/>
      <c r="D201" s="936"/>
      <c r="E201" s="936"/>
      <c r="F201" s="19" t="s">
        <v>5910</v>
      </c>
      <c r="G201" s="467">
        <v>1</v>
      </c>
      <c r="H201" s="936"/>
      <c r="I201" s="22"/>
      <c r="J201" s="22"/>
      <c r="K201" s="945"/>
      <c r="L201" s="943"/>
      <c r="M201" s="944"/>
    </row>
    <row r="202" spans="1:13" s="8" customFormat="1" ht="15" customHeight="1" x14ac:dyDescent="0.25">
      <c r="A202" s="936"/>
      <c r="B202" s="945"/>
      <c r="C202" s="929"/>
      <c r="D202" s="936"/>
      <c r="E202" s="936"/>
      <c r="F202" s="19" t="s">
        <v>198</v>
      </c>
      <c r="G202" s="467">
        <v>1</v>
      </c>
      <c r="H202" s="936"/>
      <c r="I202" s="22"/>
      <c r="J202" s="22"/>
      <c r="K202" s="945"/>
      <c r="L202" s="943"/>
      <c r="M202" s="944"/>
    </row>
    <row r="203" spans="1:13" s="8" customFormat="1" ht="15" customHeight="1" x14ac:dyDescent="0.25">
      <c r="A203" s="936"/>
      <c r="B203" s="945"/>
      <c r="C203" s="929"/>
      <c r="D203" s="936"/>
      <c r="E203" s="936"/>
      <c r="F203" s="19" t="s">
        <v>243</v>
      </c>
      <c r="G203" s="467">
        <v>1</v>
      </c>
      <c r="H203" s="936"/>
      <c r="I203" s="22" t="s">
        <v>227</v>
      </c>
      <c r="J203" s="22" t="s">
        <v>244</v>
      </c>
      <c r="K203" s="945"/>
      <c r="L203" s="943"/>
      <c r="M203" s="944"/>
    </row>
    <row r="204" spans="1:13" s="8" customFormat="1" ht="15" customHeight="1" x14ac:dyDescent="0.25">
      <c r="A204" s="936"/>
      <c r="B204" s="945"/>
      <c r="C204" s="929"/>
      <c r="D204" s="936"/>
      <c r="E204" s="936"/>
      <c r="F204" s="19" t="s">
        <v>245</v>
      </c>
      <c r="G204" s="467">
        <v>1</v>
      </c>
      <c r="H204" s="936"/>
      <c r="I204" s="22" t="s">
        <v>246</v>
      </c>
      <c r="J204" s="22" t="s">
        <v>247</v>
      </c>
      <c r="K204" s="945"/>
      <c r="L204" s="943"/>
      <c r="M204" s="944"/>
    </row>
    <row r="205" spans="1:13" s="8" customFormat="1" ht="15" customHeight="1" x14ac:dyDescent="0.25">
      <c r="A205" s="936"/>
      <c r="B205" s="945"/>
      <c r="C205" s="929"/>
      <c r="D205" s="936"/>
      <c r="E205" s="936"/>
      <c r="F205" s="19" t="s">
        <v>248</v>
      </c>
      <c r="G205" s="467">
        <v>1</v>
      </c>
      <c r="H205" s="936"/>
      <c r="I205" s="22" t="s">
        <v>249</v>
      </c>
      <c r="J205" s="22" t="s">
        <v>250</v>
      </c>
      <c r="K205" s="945"/>
      <c r="L205" s="943"/>
      <c r="M205" s="944"/>
    </row>
    <row r="206" spans="1:13" s="8" customFormat="1" ht="15" customHeight="1" x14ac:dyDescent="0.25">
      <c r="A206" s="936"/>
      <c r="B206" s="945"/>
      <c r="C206" s="929"/>
      <c r="D206" s="936"/>
      <c r="E206" s="936"/>
      <c r="F206" s="19" t="s">
        <v>251</v>
      </c>
      <c r="G206" s="467">
        <v>1</v>
      </c>
      <c r="H206" s="936"/>
      <c r="I206" s="22" t="s">
        <v>252</v>
      </c>
      <c r="J206" s="22" t="s">
        <v>253</v>
      </c>
      <c r="K206" s="945"/>
      <c r="L206" s="943"/>
      <c r="M206" s="944"/>
    </row>
    <row r="207" spans="1:13" s="8" customFormat="1" ht="15" customHeight="1" x14ac:dyDescent="0.25">
      <c r="A207" s="936"/>
      <c r="B207" s="945"/>
      <c r="C207" s="929"/>
      <c r="D207" s="936"/>
      <c r="E207" s="936"/>
      <c r="F207" s="19" t="s">
        <v>254</v>
      </c>
      <c r="G207" s="467">
        <v>1</v>
      </c>
      <c r="H207" s="936"/>
      <c r="I207" s="22" t="s">
        <v>255</v>
      </c>
      <c r="J207" s="22" t="s">
        <v>256</v>
      </c>
      <c r="K207" s="945"/>
      <c r="L207" s="943"/>
      <c r="M207" s="944"/>
    </row>
    <row r="208" spans="1:13" s="8" customFormat="1" ht="15" customHeight="1" x14ac:dyDescent="0.25">
      <c r="A208" s="936"/>
      <c r="B208" s="945"/>
      <c r="C208" s="929"/>
      <c r="D208" s="936"/>
      <c r="E208" s="936"/>
      <c r="F208" s="19" t="s">
        <v>257</v>
      </c>
      <c r="G208" s="467">
        <v>1</v>
      </c>
      <c r="H208" s="936"/>
      <c r="I208" s="22" t="s">
        <v>227</v>
      </c>
      <c r="J208" s="22" t="s">
        <v>258</v>
      </c>
      <c r="K208" s="945"/>
      <c r="L208" s="943"/>
      <c r="M208" s="944"/>
    </row>
    <row r="209" spans="1:13" s="8" customFormat="1" ht="15" customHeight="1" x14ac:dyDescent="0.25">
      <c r="A209" s="936"/>
      <c r="B209" s="945"/>
      <c r="C209" s="929"/>
      <c r="D209" s="936"/>
      <c r="E209" s="936"/>
      <c r="F209" s="19" t="s">
        <v>259</v>
      </c>
      <c r="G209" s="467">
        <v>206</v>
      </c>
      <c r="H209" s="936"/>
      <c r="I209" s="22" t="s">
        <v>252</v>
      </c>
      <c r="J209" s="22" t="s">
        <v>260</v>
      </c>
      <c r="K209" s="945"/>
      <c r="L209" s="943"/>
      <c r="M209" s="944"/>
    </row>
    <row r="210" spans="1:13" s="8" customFormat="1" ht="15" customHeight="1" x14ac:dyDescent="0.25">
      <c r="A210" s="936"/>
      <c r="B210" s="945"/>
      <c r="C210" s="929"/>
      <c r="D210" s="936"/>
      <c r="E210" s="936"/>
      <c r="F210" s="19" t="s">
        <v>261</v>
      </c>
      <c r="G210" s="467">
        <v>5</v>
      </c>
      <c r="H210" s="936"/>
      <c r="I210" s="22" t="s">
        <v>227</v>
      </c>
      <c r="J210" s="22" t="s">
        <v>262</v>
      </c>
      <c r="K210" s="945"/>
      <c r="L210" s="943"/>
      <c r="M210" s="944"/>
    </row>
    <row r="211" spans="1:13" s="8" customFormat="1" ht="15" customHeight="1" x14ac:dyDescent="0.25">
      <c r="A211" s="936"/>
      <c r="B211" s="945"/>
      <c r="C211" s="929"/>
      <c r="D211" s="936"/>
      <c r="E211" s="936"/>
      <c r="F211" s="19" t="s">
        <v>263</v>
      </c>
      <c r="G211" s="467">
        <v>1</v>
      </c>
      <c r="H211" s="936"/>
      <c r="I211" s="22" t="s">
        <v>264</v>
      </c>
      <c r="J211" s="22" t="s">
        <v>265</v>
      </c>
      <c r="K211" s="945"/>
      <c r="L211" s="943"/>
      <c r="M211" s="944"/>
    </row>
    <row r="212" spans="1:13" s="8" customFormat="1" ht="15" customHeight="1" x14ac:dyDescent="0.25">
      <c r="A212" s="936"/>
      <c r="B212" s="945"/>
      <c r="C212" s="929"/>
      <c r="D212" s="936"/>
      <c r="E212" s="936"/>
      <c r="F212" s="19" t="s">
        <v>266</v>
      </c>
      <c r="G212" s="467">
        <v>1</v>
      </c>
      <c r="H212" s="936"/>
      <c r="I212" s="22" t="s">
        <v>252</v>
      </c>
      <c r="J212" s="22" t="s">
        <v>260</v>
      </c>
      <c r="K212" s="945"/>
      <c r="L212" s="943"/>
      <c r="M212" s="944"/>
    </row>
    <row r="213" spans="1:13" s="8" customFormat="1" ht="15" customHeight="1" x14ac:dyDescent="0.25">
      <c r="A213" s="936"/>
      <c r="B213" s="945"/>
      <c r="C213" s="929"/>
      <c r="D213" s="936"/>
      <c r="E213" s="936"/>
      <c r="F213" s="19" t="s">
        <v>267</v>
      </c>
      <c r="G213" s="467">
        <v>2</v>
      </c>
      <c r="H213" s="936"/>
      <c r="I213" s="22"/>
      <c r="J213" s="22"/>
      <c r="K213" s="945"/>
      <c r="L213" s="943"/>
      <c r="M213" s="944"/>
    </row>
    <row r="214" spans="1:13" s="8" customFormat="1" ht="15" customHeight="1" x14ac:dyDescent="0.25">
      <c r="A214" s="936"/>
      <c r="B214" s="945"/>
      <c r="C214" s="929"/>
      <c r="D214" s="936"/>
      <c r="E214" s="936"/>
      <c r="F214" s="19" t="s">
        <v>268</v>
      </c>
      <c r="G214" s="467">
        <v>2</v>
      </c>
      <c r="H214" s="936"/>
      <c r="I214" s="22" t="s">
        <v>227</v>
      </c>
      <c r="J214" s="22" t="s">
        <v>269</v>
      </c>
      <c r="K214" s="945"/>
      <c r="L214" s="943"/>
      <c r="M214" s="944"/>
    </row>
    <row r="215" spans="1:13" s="8" customFormat="1" ht="15" customHeight="1" x14ac:dyDescent="0.25">
      <c r="A215" s="936"/>
      <c r="B215" s="945"/>
      <c r="C215" s="929"/>
      <c r="D215" s="936"/>
      <c r="E215" s="936"/>
      <c r="F215" s="283" t="s">
        <v>270</v>
      </c>
      <c r="G215" s="39">
        <v>1</v>
      </c>
      <c r="H215" s="936"/>
      <c r="I215" s="40"/>
      <c r="J215" s="40"/>
      <c r="K215" s="945"/>
      <c r="L215" s="943"/>
      <c r="M215" s="942"/>
    </row>
    <row r="216" spans="1:13" ht="15" customHeight="1" x14ac:dyDescent="0.25">
      <c r="A216" s="936" t="s">
        <v>5272</v>
      </c>
      <c r="B216" s="945" t="s">
        <v>292</v>
      </c>
      <c r="C216" s="946" t="s">
        <v>739</v>
      </c>
      <c r="D216" s="936" t="s">
        <v>7171</v>
      </c>
      <c r="E216" s="936" t="s">
        <v>739</v>
      </c>
      <c r="F216" s="281" t="s">
        <v>293</v>
      </c>
      <c r="G216" s="44">
        <v>16</v>
      </c>
      <c r="H216" s="936" t="s">
        <v>6682</v>
      </c>
      <c r="I216" s="45" t="s">
        <v>294</v>
      </c>
      <c r="J216" s="45" t="s">
        <v>295</v>
      </c>
      <c r="K216" s="945">
        <v>2</v>
      </c>
      <c r="L216" s="943"/>
      <c r="M216" s="941"/>
    </row>
    <row r="217" spans="1:13" ht="15" customHeight="1" x14ac:dyDescent="0.25">
      <c r="A217" s="936"/>
      <c r="B217" s="945"/>
      <c r="C217" s="946"/>
      <c r="D217" s="936"/>
      <c r="E217" s="936"/>
      <c r="F217" s="281" t="s">
        <v>296</v>
      </c>
      <c r="G217" s="44">
        <v>40</v>
      </c>
      <c r="H217" s="936"/>
      <c r="I217" s="45" t="s">
        <v>294</v>
      </c>
      <c r="J217" s="45" t="s">
        <v>297</v>
      </c>
      <c r="K217" s="945"/>
      <c r="L217" s="943"/>
      <c r="M217" s="944"/>
    </row>
    <row r="218" spans="1:13" ht="15" customHeight="1" x14ac:dyDescent="0.25">
      <c r="A218" s="936"/>
      <c r="B218" s="945"/>
      <c r="C218" s="946"/>
      <c r="D218" s="936"/>
      <c r="E218" s="936"/>
      <c r="F218" s="281" t="s">
        <v>3401</v>
      </c>
      <c r="G218" s="44">
        <v>80</v>
      </c>
      <c r="H218" s="936"/>
      <c r="I218" s="45" t="s">
        <v>294</v>
      </c>
      <c r="J218" s="45" t="s">
        <v>299</v>
      </c>
      <c r="K218" s="945"/>
      <c r="L218" s="943"/>
      <c r="M218" s="944"/>
    </row>
    <row r="219" spans="1:13" ht="15" customHeight="1" x14ac:dyDescent="0.25">
      <c r="A219" s="936"/>
      <c r="B219" s="945"/>
      <c r="C219" s="946"/>
      <c r="D219" s="936"/>
      <c r="E219" s="936"/>
      <c r="F219" s="281" t="s">
        <v>300</v>
      </c>
      <c r="G219" s="44">
        <v>1</v>
      </c>
      <c r="H219" s="936"/>
      <c r="I219" s="45" t="s">
        <v>294</v>
      </c>
      <c r="J219" s="45" t="s">
        <v>301</v>
      </c>
      <c r="K219" s="945"/>
      <c r="L219" s="943"/>
      <c r="M219" s="944"/>
    </row>
    <row r="220" spans="1:13" ht="15" customHeight="1" x14ac:dyDescent="0.25">
      <c r="A220" s="936"/>
      <c r="B220" s="945"/>
      <c r="C220" s="946"/>
      <c r="D220" s="936"/>
      <c r="E220" s="936"/>
      <c r="F220" s="281" t="s">
        <v>302</v>
      </c>
      <c r="G220" s="44">
        <v>10</v>
      </c>
      <c r="H220" s="936"/>
      <c r="I220" s="45" t="s">
        <v>294</v>
      </c>
      <c r="J220" s="45" t="s">
        <v>303</v>
      </c>
      <c r="K220" s="945"/>
      <c r="L220" s="943"/>
      <c r="M220" s="944"/>
    </row>
    <row r="221" spans="1:13" ht="15" customHeight="1" x14ac:dyDescent="0.25">
      <c r="A221" s="936"/>
      <c r="B221" s="945"/>
      <c r="C221" s="946"/>
      <c r="D221" s="936"/>
      <c r="E221" s="936"/>
      <c r="F221" s="281" t="s">
        <v>302</v>
      </c>
      <c r="G221" s="44">
        <v>10</v>
      </c>
      <c r="H221" s="936"/>
      <c r="I221" s="45" t="s">
        <v>294</v>
      </c>
      <c r="J221" s="45" t="s">
        <v>304</v>
      </c>
      <c r="K221" s="945"/>
      <c r="L221" s="943"/>
      <c r="M221" s="944"/>
    </row>
    <row r="222" spans="1:13" ht="15" customHeight="1" x14ac:dyDescent="0.25">
      <c r="A222" s="936"/>
      <c r="B222" s="945"/>
      <c r="C222" s="946"/>
      <c r="D222" s="936"/>
      <c r="E222" s="936"/>
      <c r="F222" s="281" t="s">
        <v>305</v>
      </c>
      <c r="G222" s="44">
        <v>1</v>
      </c>
      <c r="H222" s="936"/>
      <c r="I222" s="45" t="s">
        <v>91</v>
      </c>
      <c r="J222" s="45" t="s">
        <v>306</v>
      </c>
      <c r="K222" s="945"/>
      <c r="L222" s="943"/>
      <c r="M222" s="944"/>
    </row>
    <row r="223" spans="1:13" ht="15" customHeight="1" x14ac:dyDescent="0.25">
      <c r="A223" s="936"/>
      <c r="B223" s="945"/>
      <c r="C223" s="946"/>
      <c r="D223" s="936"/>
      <c r="E223" s="936"/>
      <c r="F223" s="281" t="s">
        <v>307</v>
      </c>
      <c r="G223" s="44">
        <v>4</v>
      </c>
      <c r="H223" s="936"/>
      <c r="I223" s="45" t="s">
        <v>308</v>
      </c>
      <c r="J223" s="45" t="s">
        <v>309</v>
      </c>
      <c r="K223" s="945"/>
      <c r="L223" s="943"/>
      <c r="M223" s="944"/>
    </row>
    <row r="224" spans="1:13" ht="15" customHeight="1" x14ac:dyDescent="0.25">
      <c r="A224" s="936"/>
      <c r="B224" s="945"/>
      <c r="C224" s="946"/>
      <c r="D224" s="936"/>
      <c r="E224" s="936"/>
      <c r="F224" s="281" t="s">
        <v>310</v>
      </c>
      <c r="G224" s="44">
        <v>80</v>
      </c>
      <c r="H224" s="936"/>
      <c r="I224" s="45" t="s">
        <v>1619</v>
      </c>
      <c r="J224" s="45" t="s">
        <v>311</v>
      </c>
      <c r="K224" s="945"/>
      <c r="L224" s="943"/>
      <c r="M224" s="944"/>
    </row>
    <row r="225" spans="1:13" ht="15" customHeight="1" x14ac:dyDescent="0.25">
      <c r="A225" s="936"/>
      <c r="B225" s="945"/>
      <c r="C225" s="946"/>
      <c r="D225" s="936"/>
      <c r="E225" s="936"/>
      <c r="F225" s="281" t="s">
        <v>653</v>
      </c>
      <c r="G225" s="44">
        <v>80</v>
      </c>
      <c r="H225" s="936"/>
      <c r="I225" s="45" t="s">
        <v>210</v>
      </c>
      <c r="J225" s="45" t="s">
        <v>312</v>
      </c>
      <c r="K225" s="945"/>
      <c r="L225" s="943"/>
      <c r="M225" s="944"/>
    </row>
    <row r="226" spans="1:13" ht="15" customHeight="1" x14ac:dyDescent="0.25">
      <c r="A226" s="936"/>
      <c r="B226" s="945"/>
      <c r="C226" s="946"/>
      <c r="D226" s="936"/>
      <c r="E226" s="936"/>
      <c r="F226" s="281" t="s">
        <v>3402</v>
      </c>
      <c r="G226" s="44">
        <v>1</v>
      </c>
      <c r="H226" s="936"/>
      <c r="I226" s="45" t="s">
        <v>3403</v>
      </c>
      <c r="J226" s="45" t="s">
        <v>3404</v>
      </c>
      <c r="K226" s="945"/>
      <c r="L226" s="943"/>
      <c r="M226" s="944"/>
    </row>
    <row r="227" spans="1:13" ht="15" customHeight="1" x14ac:dyDescent="0.25">
      <c r="A227" s="936"/>
      <c r="B227" s="945"/>
      <c r="C227" s="946"/>
      <c r="D227" s="936"/>
      <c r="E227" s="936"/>
      <c r="F227" s="281" t="s">
        <v>3405</v>
      </c>
      <c r="G227" s="44">
        <v>1</v>
      </c>
      <c r="H227" s="936"/>
      <c r="I227" s="45" t="s">
        <v>294</v>
      </c>
      <c r="J227" s="45" t="s">
        <v>295</v>
      </c>
      <c r="K227" s="945"/>
      <c r="L227" s="943"/>
      <c r="M227" s="944"/>
    </row>
    <row r="228" spans="1:13" ht="15" customHeight="1" x14ac:dyDescent="0.25">
      <c r="A228" s="936"/>
      <c r="B228" s="945"/>
      <c r="C228" s="946"/>
      <c r="D228" s="936"/>
      <c r="E228" s="936"/>
      <c r="F228" s="281" t="s">
        <v>3406</v>
      </c>
      <c r="G228" s="44">
        <v>1</v>
      </c>
      <c r="H228" s="936"/>
      <c r="I228" s="45" t="s">
        <v>294</v>
      </c>
      <c r="J228" s="45"/>
      <c r="K228" s="945"/>
      <c r="L228" s="943"/>
      <c r="M228" s="944"/>
    </row>
    <row r="229" spans="1:13" ht="22.5" x14ac:dyDescent="0.25">
      <c r="A229" s="936"/>
      <c r="B229" s="945"/>
      <c r="C229" s="946"/>
      <c r="D229" s="936"/>
      <c r="E229" s="936"/>
      <c r="F229" s="281" t="s">
        <v>3407</v>
      </c>
      <c r="G229" s="44">
        <v>1</v>
      </c>
      <c r="H229" s="936"/>
      <c r="I229" s="45" t="s">
        <v>294</v>
      </c>
      <c r="J229" s="45"/>
      <c r="K229" s="945"/>
      <c r="L229" s="943"/>
      <c r="M229" s="944"/>
    </row>
    <row r="230" spans="1:13" ht="15" customHeight="1" x14ac:dyDescent="0.25">
      <c r="A230" s="936"/>
      <c r="B230" s="945"/>
      <c r="C230" s="946"/>
      <c r="D230" s="936"/>
      <c r="E230" s="936"/>
      <c r="F230" s="281" t="s">
        <v>4429</v>
      </c>
      <c r="G230" s="44">
        <v>1</v>
      </c>
      <c r="H230" s="936"/>
      <c r="I230" s="45" t="s">
        <v>225</v>
      </c>
      <c r="J230" s="45" t="s">
        <v>4301</v>
      </c>
      <c r="K230" s="945"/>
      <c r="L230" s="943"/>
      <c r="M230" s="942"/>
    </row>
    <row r="231" spans="1:13" ht="15" customHeight="1" x14ac:dyDescent="0.25">
      <c r="A231" s="936" t="s">
        <v>5874</v>
      </c>
      <c r="B231" s="945" t="s">
        <v>292</v>
      </c>
      <c r="C231" s="946" t="s">
        <v>739</v>
      </c>
      <c r="D231" s="936" t="s">
        <v>7171</v>
      </c>
      <c r="E231" s="936" t="s">
        <v>735</v>
      </c>
      <c r="F231" s="281" t="s">
        <v>293</v>
      </c>
      <c r="G231" s="44">
        <v>16</v>
      </c>
      <c r="H231" s="936" t="s">
        <v>6682</v>
      </c>
      <c r="I231" s="45" t="s">
        <v>294</v>
      </c>
      <c r="J231" s="45" t="s">
        <v>295</v>
      </c>
      <c r="K231" s="945">
        <v>2</v>
      </c>
      <c r="L231" s="943"/>
      <c r="M231" s="941"/>
    </row>
    <row r="232" spans="1:13" ht="15" customHeight="1" x14ac:dyDescent="0.25">
      <c r="A232" s="936"/>
      <c r="B232" s="945"/>
      <c r="C232" s="946"/>
      <c r="D232" s="936"/>
      <c r="E232" s="936"/>
      <c r="F232" s="281" t="s">
        <v>296</v>
      </c>
      <c r="G232" s="44">
        <v>40</v>
      </c>
      <c r="H232" s="936"/>
      <c r="I232" s="45" t="s">
        <v>294</v>
      </c>
      <c r="J232" s="45" t="s">
        <v>297</v>
      </c>
      <c r="K232" s="945"/>
      <c r="L232" s="943"/>
      <c r="M232" s="944"/>
    </row>
    <row r="233" spans="1:13" ht="15" customHeight="1" x14ac:dyDescent="0.25">
      <c r="A233" s="936"/>
      <c r="B233" s="945"/>
      <c r="C233" s="946"/>
      <c r="D233" s="936"/>
      <c r="E233" s="936"/>
      <c r="F233" s="281" t="s">
        <v>3408</v>
      </c>
      <c r="G233" s="44">
        <v>80</v>
      </c>
      <c r="H233" s="936"/>
      <c r="I233" s="45" t="s">
        <v>294</v>
      </c>
      <c r="J233" s="45" t="s">
        <v>7178</v>
      </c>
      <c r="K233" s="945"/>
      <c r="L233" s="943"/>
      <c r="M233" s="944"/>
    </row>
    <row r="234" spans="1:13" ht="15" customHeight="1" x14ac:dyDescent="0.25">
      <c r="A234" s="936"/>
      <c r="B234" s="945"/>
      <c r="C234" s="946"/>
      <c r="D234" s="936"/>
      <c r="E234" s="936"/>
      <c r="F234" s="281" t="s">
        <v>3409</v>
      </c>
      <c r="G234" s="44">
        <v>1</v>
      </c>
      <c r="H234" s="936"/>
      <c r="I234" s="45" t="s">
        <v>294</v>
      </c>
      <c r="J234" s="45" t="s">
        <v>7179</v>
      </c>
      <c r="K234" s="945"/>
      <c r="L234" s="943"/>
      <c r="M234" s="944"/>
    </row>
    <row r="235" spans="1:13" ht="22.5" x14ac:dyDescent="0.25">
      <c r="A235" s="936"/>
      <c r="B235" s="945"/>
      <c r="C235" s="946"/>
      <c r="D235" s="936"/>
      <c r="E235" s="936"/>
      <c r="F235" s="281" t="s">
        <v>298</v>
      </c>
      <c r="G235" s="44">
        <v>10</v>
      </c>
      <c r="H235" s="936"/>
      <c r="I235" s="45" t="s">
        <v>294</v>
      </c>
      <c r="J235" s="45" t="s">
        <v>299</v>
      </c>
      <c r="K235" s="945"/>
      <c r="L235" s="943"/>
      <c r="M235" s="944"/>
    </row>
    <row r="236" spans="1:13" ht="15" customHeight="1" x14ac:dyDescent="0.25">
      <c r="A236" s="936"/>
      <c r="B236" s="945"/>
      <c r="C236" s="946"/>
      <c r="D236" s="936"/>
      <c r="E236" s="936"/>
      <c r="F236" s="281" t="s">
        <v>300</v>
      </c>
      <c r="G236" s="44">
        <v>10</v>
      </c>
      <c r="H236" s="936"/>
      <c r="I236" s="45" t="s">
        <v>294</v>
      </c>
      <c r="J236" s="45" t="s">
        <v>301</v>
      </c>
      <c r="K236" s="945"/>
      <c r="L236" s="943"/>
      <c r="M236" s="944"/>
    </row>
    <row r="237" spans="1:13" ht="15" customHeight="1" x14ac:dyDescent="0.25">
      <c r="A237" s="936"/>
      <c r="B237" s="945"/>
      <c r="C237" s="946"/>
      <c r="D237" s="936"/>
      <c r="E237" s="936"/>
      <c r="F237" s="281" t="s">
        <v>3410</v>
      </c>
      <c r="G237" s="44">
        <v>1</v>
      </c>
      <c r="H237" s="936"/>
      <c r="I237" s="45" t="s">
        <v>294</v>
      </c>
      <c r="J237" s="45" t="s">
        <v>7180</v>
      </c>
      <c r="K237" s="945"/>
      <c r="L237" s="943"/>
      <c r="M237" s="944"/>
    </row>
    <row r="238" spans="1:13" ht="15" customHeight="1" x14ac:dyDescent="0.25">
      <c r="A238" s="936"/>
      <c r="B238" s="945"/>
      <c r="C238" s="946"/>
      <c r="D238" s="936"/>
      <c r="E238" s="936"/>
      <c r="F238" s="281" t="s">
        <v>302</v>
      </c>
      <c r="G238" s="44">
        <v>4</v>
      </c>
      <c r="H238" s="936"/>
      <c r="I238" s="45" t="s">
        <v>294</v>
      </c>
      <c r="J238" s="45" t="s">
        <v>303</v>
      </c>
      <c r="K238" s="945"/>
      <c r="L238" s="943"/>
      <c r="M238" s="944"/>
    </row>
    <row r="239" spans="1:13" ht="15" customHeight="1" x14ac:dyDescent="0.25">
      <c r="A239" s="936"/>
      <c r="B239" s="945"/>
      <c r="C239" s="946"/>
      <c r="D239" s="936"/>
      <c r="E239" s="936"/>
      <c r="F239" s="281" t="s">
        <v>302</v>
      </c>
      <c r="G239" s="44">
        <v>80</v>
      </c>
      <c r="H239" s="936"/>
      <c r="I239" s="45" t="s">
        <v>294</v>
      </c>
      <c r="J239" s="45" t="s">
        <v>304</v>
      </c>
      <c r="K239" s="945"/>
      <c r="L239" s="943"/>
      <c r="M239" s="944"/>
    </row>
    <row r="240" spans="1:13" ht="15" customHeight="1" x14ac:dyDescent="0.25">
      <c r="A240" s="936"/>
      <c r="B240" s="945"/>
      <c r="C240" s="946"/>
      <c r="D240" s="936"/>
      <c r="E240" s="936"/>
      <c r="F240" s="281" t="s">
        <v>305</v>
      </c>
      <c r="G240" s="44"/>
      <c r="H240" s="936"/>
      <c r="I240" s="45" t="s">
        <v>91</v>
      </c>
      <c r="J240" s="45" t="s">
        <v>306</v>
      </c>
      <c r="K240" s="945"/>
      <c r="L240" s="943"/>
      <c r="M240" s="944"/>
    </row>
    <row r="241" spans="1:13" ht="15" customHeight="1" x14ac:dyDescent="0.25">
      <c r="A241" s="936"/>
      <c r="B241" s="945"/>
      <c r="C241" s="946"/>
      <c r="D241" s="936"/>
      <c r="E241" s="936"/>
      <c r="F241" s="281" t="s">
        <v>307</v>
      </c>
      <c r="G241" s="44"/>
      <c r="H241" s="936"/>
      <c r="I241" s="45" t="s">
        <v>308</v>
      </c>
      <c r="J241" s="45" t="s">
        <v>309</v>
      </c>
      <c r="K241" s="945"/>
      <c r="L241" s="943"/>
      <c r="M241" s="944"/>
    </row>
    <row r="242" spans="1:13" ht="15" customHeight="1" x14ac:dyDescent="0.25">
      <c r="A242" s="936"/>
      <c r="B242" s="945"/>
      <c r="C242" s="946"/>
      <c r="D242" s="936"/>
      <c r="E242" s="936"/>
      <c r="F242" s="281" t="s">
        <v>7066</v>
      </c>
      <c r="G242" s="44"/>
      <c r="H242" s="936"/>
      <c r="I242" s="45" t="s">
        <v>654</v>
      </c>
      <c r="J242" s="45" t="s">
        <v>311</v>
      </c>
      <c r="K242" s="945"/>
      <c r="L242" s="943"/>
      <c r="M242" s="942"/>
    </row>
    <row r="243" spans="1:13" s="97" customFormat="1" ht="15" customHeight="1" x14ac:dyDescent="0.25">
      <c r="A243" s="936" t="s">
        <v>7651</v>
      </c>
      <c r="B243" s="945" t="s">
        <v>292</v>
      </c>
      <c r="C243" s="946" t="s">
        <v>739</v>
      </c>
      <c r="D243" s="936" t="s">
        <v>7174</v>
      </c>
      <c r="E243" s="936" t="s">
        <v>739</v>
      </c>
      <c r="F243" s="135" t="s">
        <v>363</v>
      </c>
      <c r="G243" s="96">
        <v>80</v>
      </c>
      <c r="H243" s="936" t="s">
        <v>6682</v>
      </c>
      <c r="I243" s="37" t="s">
        <v>290</v>
      </c>
      <c r="J243" s="37" t="s">
        <v>369</v>
      </c>
      <c r="K243" s="945">
        <v>1</v>
      </c>
      <c r="L243" s="943"/>
      <c r="M243" s="941"/>
    </row>
    <row r="244" spans="1:13" s="97" customFormat="1" ht="15" customHeight="1" x14ac:dyDescent="0.25">
      <c r="A244" s="936"/>
      <c r="B244" s="945"/>
      <c r="C244" s="946"/>
      <c r="D244" s="936"/>
      <c r="E244" s="936"/>
      <c r="F244" s="135" t="s">
        <v>364</v>
      </c>
      <c r="G244" s="96">
        <v>80</v>
      </c>
      <c r="H244" s="936"/>
      <c r="I244" s="37" t="s">
        <v>290</v>
      </c>
      <c r="J244" s="37" t="s">
        <v>369</v>
      </c>
      <c r="K244" s="945"/>
      <c r="L244" s="943"/>
      <c r="M244" s="944"/>
    </row>
    <row r="245" spans="1:13" s="97" customFormat="1" ht="15" customHeight="1" x14ac:dyDescent="0.25">
      <c r="A245" s="936"/>
      <c r="B245" s="945"/>
      <c r="C245" s="946"/>
      <c r="D245" s="936"/>
      <c r="E245" s="936"/>
      <c r="F245" s="135" t="s">
        <v>365</v>
      </c>
      <c r="G245" s="96">
        <v>80</v>
      </c>
      <c r="H245" s="936"/>
      <c r="I245" s="37" t="s">
        <v>290</v>
      </c>
      <c r="J245" s="37" t="s">
        <v>369</v>
      </c>
      <c r="K245" s="945"/>
      <c r="L245" s="943"/>
      <c r="M245" s="944"/>
    </row>
    <row r="246" spans="1:13" s="97" customFormat="1" ht="15" customHeight="1" x14ac:dyDescent="0.25">
      <c r="A246" s="936"/>
      <c r="B246" s="945"/>
      <c r="C246" s="946"/>
      <c r="D246" s="936"/>
      <c r="E246" s="936"/>
      <c r="F246" s="135" t="s">
        <v>366</v>
      </c>
      <c r="G246" s="96">
        <v>50</v>
      </c>
      <c r="H246" s="936"/>
      <c r="I246" s="37" t="s">
        <v>370</v>
      </c>
      <c r="J246" s="37">
        <v>10365</v>
      </c>
      <c r="K246" s="945"/>
      <c r="L246" s="943"/>
      <c r="M246" s="944"/>
    </row>
    <row r="247" spans="1:13" s="97" customFormat="1" ht="15" customHeight="1" x14ac:dyDescent="0.25">
      <c r="A247" s="936"/>
      <c r="B247" s="945"/>
      <c r="C247" s="946"/>
      <c r="D247" s="936"/>
      <c r="E247" s="936"/>
      <c r="F247" s="135" t="s">
        <v>367</v>
      </c>
      <c r="G247" s="96">
        <v>140</v>
      </c>
      <c r="H247" s="936"/>
      <c r="I247" s="37" t="s">
        <v>370</v>
      </c>
      <c r="J247" s="37">
        <v>10365</v>
      </c>
      <c r="K247" s="945"/>
      <c r="L247" s="943"/>
      <c r="M247" s="944"/>
    </row>
    <row r="248" spans="1:13" s="97" customFormat="1" ht="15" customHeight="1" x14ac:dyDescent="0.25">
      <c r="A248" s="936"/>
      <c r="B248" s="945"/>
      <c r="C248" s="946"/>
      <c r="D248" s="936"/>
      <c r="E248" s="936"/>
      <c r="F248" s="135" t="s">
        <v>368</v>
      </c>
      <c r="G248" s="96">
        <v>10</v>
      </c>
      <c r="H248" s="936"/>
      <c r="I248" s="37" t="s">
        <v>290</v>
      </c>
      <c r="J248" s="37" t="s">
        <v>371</v>
      </c>
      <c r="K248" s="945"/>
      <c r="L248" s="943"/>
      <c r="M248" s="942"/>
    </row>
    <row r="249" spans="1:13" s="97" customFormat="1" ht="15" customHeight="1" x14ac:dyDescent="0.25">
      <c r="A249" s="936" t="s">
        <v>7652</v>
      </c>
      <c r="B249" s="945" t="s">
        <v>292</v>
      </c>
      <c r="C249" s="946" t="s">
        <v>739</v>
      </c>
      <c r="D249" s="936" t="s">
        <v>7174</v>
      </c>
      <c r="E249" s="936" t="s">
        <v>735</v>
      </c>
      <c r="F249" s="135" t="s">
        <v>363</v>
      </c>
      <c r="G249" s="96">
        <v>30</v>
      </c>
      <c r="H249" s="936" t="s">
        <v>6682</v>
      </c>
      <c r="I249" s="37" t="s">
        <v>290</v>
      </c>
      <c r="J249" s="37" t="s">
        <v>369</v>
      </c>
      <c r="K249" s="945">
        <v>1</v>
      </c>
      <c r="L249" s="943"/>
      <c r="M249" s="941"/>
    </row>
    <row r="250" spans="1:13" s="97" customFormat="1" ht="15" customHeight="1" x14ac:dyDescent="0.25">
      <c r="A250" s="936"/>
      <c r="B250" s="945"/>
      <c r="C250" s="946"/>
      <c r="D250" s="936"/>
      <c r="E250" s="936"/>
      <c r="F250" s="135" t="s">
        <v>364</v>
      </c>
      <c r="G250" s="96">
        <v>12</v>
      </c>
      <c r="H250" s="936"/>
      <c r="I250" s="37" t="s">
        <v>290</v>
      </c>
      <c r="J250" s="37" t="s">
        <v>369</v>
      </c>
      <c r="K250" s="945"/>
      <c r="L250" s="943"/>
      <c r="M250" s="944"/>
    </row>
    <row r="251" spans="1:13" s="97" customFormat="1" ht="15" customHeight="1" x14ac:dyDescent="0.25">
      <c r="A251" s="936"/>
      <c r="B251" s="945"/>
      <c r="C251" s="946"/>
      <c r="D251" s="936"/>
      <c r="E251" s="936"/>
      <c r="F251" s="135" t="s">
        <v>365</v>
      </c>
      <c r="G251" s="96">
        <v>10</v>
      </c>
      <c r="H251" s="936"/>
      <c r="I251" s="37" t="s">
        <v>290</v>
      </c>
      <c r="J251" s="37" t="s">
        <v>369</v>
      </c>
      <c r="K251" s="945"/>
      <c r="L251" s="943"/>
      <c r="M251" s="944"/>
    </row>
    <row r="252" spans="1:13" s="97" customFormat="1" ht="15" customHeight="1" x14ac:dyDescent="0.25">
      <c r="A252" s="936"/>
      <c r="B252" s="945"/>
      <c r="C252" s="946"/>
      <c r="D252" s="936"/>
      <c r="E252" s="936"/>
      <c r="F252" s="135" t="s">
        <v>366</v>
      </c>
      <c r="G252" s="96">
        <v>10</v>
      </c>
      <c r="H252" s="936"/>
      <c r="I252" s="37" t="s">
        <v>370</v>
      </c>
      <c r="J252" s="37">
        <v>10365</v>
      </c>
      <c r="K252" s="945"/>
      <c r="L252" s="943"/>
      <c r="M252" s="944"/>
    </row>
    <row r="253" spans="1:13" s="97" customFormat="1" ht="15" customHeight="1" x14ac:dyDescent="0.25">
      <c r="A253" s="936"/>
      <c r="B253" s="945"/>
      <c r="C253" s="946"/>
      <c r="D253" s="936"/>
      <c r="E253" s="936"/>
      <c r="F253" s="135" t="s">
        <v>367</v>
      </c>
      <c r="G253" s="96">
        <v>25</v>
      </c>
      <c r="H253" s="936"/>
      <c r="I253" s="37" t="s">
        <v>370</v>
      </c>
      <c r="J253" s="37">
        <v>10365</v>
      </c>
      <c r="K253" s="945"/>
      <c r="L253" s="943"/>
      <c r="M253" s="944"/>
    </row>
    <row r="254" spans="1:13" s="97" customFormat="1" ht="15" customHeight="1" x14ac:dyDescent="0.25">
      <c r="A254" s="936"/>
      <c r="B254" s="945"/>
      <c r="C254" s="946"/>
      <c r="D254" s="936"/>
      <c r="E254" s="936"/>
      <c r="F254" s="135" t="s">
        <v>368</v>
      </c>
      <c r="G254" s="96">
        <v>1</v>
      </c>
      <c r="H254" s="936"/>
      <c r="I254" s="37" t="s">
        <v>290</v>
      </c>
      <c r="J254" s="37" t="s">
        <v>371</v>
      </c>
      <c r="K254" s="945"/>
      <c r="L254" s="943"/>
      <c r="M254" s="944"/>
    </row>
    <row r="255" spans="1:13" s="97" customFormat="1" ht="15" customHeight="1" x14ac:dyDescent="0.25">
      <c r="A255" s="936"/>
      <c r="B255" s="945"/>
      <c r="C255" s="946"/>
      <c r="D255" s="936"/>
      <c r="E255" s="936"/>
      <c r="F255" s="135" t="s">
        <v>3452</v>
      </c>
      <c r="G255" s="96">
        <v>38</v>
      </c>
      <c r="H255" s="936"/>
      <c r="I255" s="37" t="s">
        <v>210</v>
      </c>
      <c r="J255" s="37" t="s">
        <v>4279</v>
      </c>
      <c r="K255" s="945"/>
      <c r="L255" s="943"/>
      <c r="M255" s="944"/>
    </row>
    <row r="256" spans="1:13" s="97" customFormat="1" ht="15" customHeight="1" x14ac:dyDescent="0.25">
      <c r="A256" s="936"/>
      <c r="B256" s="945"/>
      <c r="C256" s="946"/>
      <c r="D256" s="936"/>
      <c r="E256" s="936"/>
      <c r="F256" s="135" t="s">
        <v>4277</v>
      </c>
      <c r="G256" s="96">
        <v>19</v>
      </c>
      <c r="H256" s="936"/>
      <c r="I256" s="37" t="s">
        <v>210</v>
      </c>
      <c r="J256" s="37" t="s">
        <v>4377</v>
      </c>
      <c r="K256" s="945"/>
      <c r="L256" s="943"/>
      <c r="M256" s="944"/>
    </row>
    <row r="257" spans="1:13" s="97" customFormat="1" ht="15" customHeight="1" x14ac:dyDescent="0.25">
      <c r="A257" s="936"/>
      <c r="B257" s="945"/>
      <c r="C257" s="946"/>
      <c r="D257" s="936"/>
      <c r="E257" s="936"/>
      <c r="F257" s="135" t="s">
        <v>4278</v>
      </c>
      <c r="G257" s="96">
        <v>19</v>
      </c>
      <c r="H257" s="936"/>
      <c r="I257" s="37" t="s">
        <v>210</v>
      </c>
      <c r="J257" s="37" t="s">
        <v>4281</v>
      </c>
      <c r="K257" s="945"/>
      <c r="L257" s="943"/>
      <c r="M257" s="942"/>
    </row>
    <row r="258" spans="1:13" s="97" customFormat="1" ht="22.5" x14ac:dyDescent="0.25">
      <c r="A258" s="450" t="s">
        <v>7889</v>
      </c>
      <c r="B258" s="400" t="s">
        <v>292</v>
      </c>
      <c r="C258" s="449" t="s">
        <v>739</v>
      </c>
      <c r="D258" s="403" t="s">
        <v>7171</v>
      </c>
      <c r="E258" s="450" t="s">
        <v>7891</v>
      </c>
      <c r="F258" s="135" t="s">
        <v>7890</v>
      </c>
      <c r="G258" s="96">
        <v>1</v>
      </c>
      <c r="H258" s="450" t="s">
        <v>6682</v>
      </c>
      <c r="I258" s="37"/>
      <c r="J258" s="37"/>
      <c r="K258" s="400">
        <v>1</v>
      </c>
      <c r="L258" s="833"/>
      <c r="M258" s="866"/>
    </row>
    <row r="259" spans="1:13" ht="15" customHeight="1" x14ac:dyDescent="0.25">
      <c r="A259" s="936" t="s">
        <v>5273</v>
      </c>
      <c r="B259" s="945" t="s">
        <v>7071</v>
      </c>
      <c r="C259" s="946" t="s">
        <v>739</v>
      </c>
      <c r="D259" s="936" t="s">
        <v>7173</v>
      </c>
      <c r="E259" s="936" t="s">
        <v>739</v>
      </c>
      <c r="F259" s="282" t="s">
        <v>313</v>
      </c>
      <c r="G259" s="116">
        <v>1</v>
      </c>
      <c r="H259" s="936" t="s">
        <v>6682</v>
      </c>
      <c r="I259" s="46" t="s">
        <v>3411</v>
      </c>
      <c r="J259" s="75" t="s">
        <v>333</v>
      </c>
      <c r="K259" s="945">
        <v>2</v>
      </c>
      <c r="L259" s="943"/>
      <c r="M259" s="941"/>
    </row>
    <row r="260" spans="1:13" ht="15" customHeight="1" x14ac:dyDescent="0.25">
      <c r="A260" s="936"/>
      <c r="B260" s="945"/>
      <c r="C260" s="946"/>
      <c r="D260" s="936"/>
      <c r="E260" s="936"/>
      <c r="F260" s="282" t="s">
        <v>314</v>
      </c>
      <c r="G260" s="116">
        <v>2</v>
      </c>
      <c r="H260" s="936"/>
      <c r="I260" s="46" t="s">
        <v>3411</v>
      </c>
      <c r="J260" s="75" t="s">
        <v>334</v>
      </c>
      <c r="K260" s="945"/>
      <c r="L260" s="943"/>
      <c r="M260" s="944"/>
    </row>
    <row r="261" spans="1:13" ht="15" customHeight="1" x14ac:dyDescent="0.25">
      <c r="A261" s="936"/>
      <c r="B261" s="945"/>
      <c r="C261" s="946"/>
      <c r="D261" s="936"/>
      <c r="E261" s="936"/>
      <c r="F261" s="282" t="s">
        <v>315</v>
      </c>
      <c r="G261" s="116">
        <v>1</v>
      </c>
      <c r="H261" s="936"/>
      <c r="I261" s="46" t="s">
        <v>3411</v>
      </c>
      <c r="J261" s="75"/>
      <c r="K261" s="945"/>
      <c r="L261" s="943"/>
      <c r="M261" s="944"/>
    </row>
    <row r="262" spans="1:13" ht="15" customHeight="1" x14ac:dyDescent="0.25">
      <c r="A262" s="936"/>
      <c r="B262" s="945"/>
      <c r="C262" s="946"/>
      <c r="D262" s="936"/>
      <c r="E262" s="936"/>
      <c r="F262" s="282" t="s">
        <v>316</v>
      </c>
      <c r="G262" s="116">
        <v>2</v>
      </c>
      <c r="H262" s="936"/>
      <c r="I262" s="46" t="s">
        <v>3411</v>
      </c>
      <c r="J262" s="75"/>
      <c r="K262" s="945"/>
      <c r="L262" s="943"/>
      <c r="M262" s="944"/>
    </row>
    <row r="263" spans="1:13" ht="15" customHeight="1" x14ac:dyDescent="0.25">
      <c r="A263" s="936"/>
      <c r="B263" s="945"/>
      <c r="C263" s="946"/>
      <c r="D263" s="936"/>
      <c r="E263" s="936"/>
      <c r="F263" s="282" t="s">
        <v>317</v>
      </c>
      <c r="G263" s="116">
        <v>121</v>
      </c>
      <c r="H263" s="936"/>
      <c r="I263" s="75" t="s">
        <v>46</v>
      </c>
      <c r="J263" s="75"/>
      <c r="K263" s="945"/>
      <c r="L263" s="943"/>
      <c r="M263" s="944"/>
    </row>
    <row r="264" spans="1:13" ht="15" customHeight="1" x14ac:dyDescent="0.25">
      <c r="A264" s="936"/>
      <c r="B264" s="945"/>
      <c r="C264" s="946"/>
      <c r="D264" s="936"/>
      <c r="E264" s="936"/>
      <c r="F264" s="282" t="s">
        <v>318</v>
      </c>
      <c r="G264" s="116">
        <v>20</v>
      </c>
      <c r="H264" s="936"/>
      <c r="I264" s="75" t="s">
        <v>336</v>
      </c>
      <c r="J264" s="75" t="s">
        <v>337</v>
      </c>
      <c r="K264" s="945"/>
      <c r="L264" s="943"/>
      <c r="M264" s="944"/>
    </row>
    <row r="265" spans="1:13" ht="15" customHeight="1" x14ac:dyDescent="0.25">
      <c r="A265" s="936"/>
      <c r="B265" s="945"/>
      <c r="C265" s="946"/>
      <c r="D265" s="936"/>
      <c r="E265" s="936"/>
      <c r="F265" s="282" t="s">
        <v>3412</v>
      </c>
      <c r="G265" s="116">
        <v>11</v>
      </c>
      <c r="H265" s="936"/>
      <c r="I265" s="75" t="s">
        <v>336</v>
      </c>
      <c r="J265" s="75" t="s">
        <v>338</v>
      </c>
      <c r="K265" s="945"/>
      <c r="L265" s="943"/>
      <c r="M265" s="944"/>
    </row>
    <row r="266" spans="1:13" ht="15" customHeight="1" x14ac:dyDescent="0.25">
      <c r="A266" s="936"/>
      <c r="B266" s="945"/>
      <c r="C266" s="946"/>
      <c r="D266" s="936"/>
      <c r="E266" s="936"/>
      <c r="F266" s="282" t="s">
        <v>320</v>
      </c>
      <c r="G266" s="116">
        <v>3</v>
      </c>
      <c r="H266" s="936"/>
      <c r="I266" s="75" t="s">
        <v>339</v>
      </c>
      <c r="J266" s="75" t="s">
        <v>340</v>
      </c>
      <c r="K266" s="945"/>
      <c r="L266" s="943"/>
      <c r="M266" s="944"/>
    </row>
    <row r="267" spans="1:13" ht="15" customHeight="1" x14ac:dyDescent="0.25">
      <c r="A267" s="936"/>
      <c r="B267" s="945"/>
      <c r="C267" s="946"/>
      <c r="D267" s="936"/>
      <c r="E267" s="936"/>
      <c r="F267" s="282" t="s">
        <v>321</v>
      </c>
      <c r="G267" s="116">
        <v>8</v>
      </c>
      <c r="H267" s="936"/>
      <c r="I267" s="75" t="s">
        <v>46</v>
      </c>
      <c r="J267" s="75" t="s">
        <v>3413</v>
      </c>
      <c r="K267" s="945"/>
      <c r="L267" s="943"/>
      <c r="M267" s="944"/>
    </row>
    <row r="268" spans="1:13" ht="15" customHeight="1" x14ac:dyDescent="0.25">
      <c r="A268" s="936"/>
      <c r="B268" s="945"/>
      <c r="C268" s="946"/>
      <c r="D268" s="936"/>
      <c r="E268" s="936"/>
      <c r="F268" s="282" t="s">
        <v>323</v>
      </c>
      <c r="G268" s="116">
        <v>26</v>
      </c>
      <c r="H268" s="936"/>
      <c r="I268" s="75" t="s">
        <v>46</v>
      </c>
      <c r="J268" s="75" t="s">
        <v>343</v>
      </c>
      <c r="K268" s="945"/>
      <c r="L268" s="943"/>
      <c r="M268" s="944"/>
    </row>
    <row r="269" spans="1:13" ht="15" customHeight="1" x14ac:dyDescent="0.25">
      <c r="A269" s="936"/>
      <c r="B269" s="945"/>
      <c r="C269" s="946"/>
      <c r="D269" s="936"/>
      <c r="E269" s="936"/>
      <c r="F269" s="282" t="s">
        <v>324</v>
      </c>
      <c r="G269" s="116">
        <v>3</v>
      </c>
      <c r="H269" s="936"/>
      <c r="I269" s="75" t="s">
        <v>344</v>
      </c>
      <c r="J269" s="75" t="s">
        <v>345</v>
      </c>
      <c r="K269" s="945"/>
      <c r="L269" s="943"/>
      <c r="M269" s="944"/>
    </row>
    <row r="270" spans="1:13" ht="15" customHeight="1" x14ac:dyDescent="0.25">
      <c r="A270" s="936"/>
      <c r="B270" s="945"/>
      <c r="C270" s="946"/>
      <c r="D270" s="936"/>
      <c r="E270" s="936"/>
      <c r="F270" s="282" t="s">
        <v>325</v>
      </c>
      <c r="G270" s="116">
        <v>2</v>
      </c>
      <c r="H270" s="936"/>
      <c r="I270" s="75" t="s">
        <v>346</v>
      </c>
      <c r="J270" s="75" t="s">
        <v>347</v>
      </c>
      <c r="K270" s="945"/>
      <c r="L270" s="943"/>
      <c r="M270" s="944"/>
    </row>
    <row r="271" spans="1:13" ht="15" customHeight="1" x14ac:dyDescent="0.25">
      <c r="A271" s="936"/>
      <c r="B271" s="945"/>
      <c r="C271" s="946"/>
      <c r="D271" s="936"/>
      <c r="E271" s="936"/>
      <c r="F271" s="282" t="s">
        <v>325</v>
      </c>
      <c r="G271" s="116">
        <v>1</v>
      </c>
      <c r="H271" s="936"/>
      <c r="I271" s="75" t="s">
        <v>346</v>
      </c>
      <c r="J271" s="75" t="s">
        <v>348</v>
      </c>
      <c r="K271" s="945"/>
      <c r="L271" s="943"/>
      <c r="M271" s="944"/>
    </row>
    <row r="272" spans="1:13" ht="15" customHeight="1" x14ac:dyDescent="0.25">
      <c r="A272" s="936"/>
      <c r="B272" s="945"/>
      <c r="C272" s="946"/>
      <c r="D272" s="936"/>
      <c r="E272" s="936"/>
      <c r="F272" s="282" t="s">
        <v>326</v>
      </c>
      <c r="G272" s="116">
        <v>5</v>
      </c>
      <c r="H272" s="936"/>
      <c r="I272" s="75" t="s">
        <v>349</v>
      </c>
      <c r="J272" s="75" t="s">
        <v>350</v>
      </c>
      <c r="K272" s="945"/>
      <c r="L272" s="943"/>
      <c r="M272" s="944"/>
    </row>
    <row r="273" spans="1:13" ht="15" customHeight="1" x14ac:dyDescent="0.25">
      <c r="A273" s="936"/>
      <c r="B273" s="945"/>
      <c r="C273" s="946"/>
      <c r="D273" s="936"/>
      <c r="E273" s="936"/>
      <c r="F273" s="282" t="s">
        <v>3414</v>
      </c>
      <c r="G273" s="116">
        <v>3</v>
      </c>
      <c r="H273" s="936"/>
      <c r="I273" s="75" t="s">
        <v>336</v>
      </c>
      <c r="J273" s="75" t="s">
        <v>337</v>
      </c>
      <c r="K273" s="945"/>
      <c r="L273" s="943"/>
      <c r="M273" s="944"/>
    </row>
    <row r="274" spans="1:13" ht="15" customHeight="1" x14ac:dyDescent="0.25">
      <c r="A274" s="936"/>
      <c r="B274" s="945"/>
      <c r="C274" s="946"/>
      <c r="D274" s="936"/>
      <c r="E274" s="936"/>
      <c r="F274" s="282" t="s">
        <v>329</v>
      </c>
      <c r="G274" s="116">
        <v>1</v>
      </c>
      <c r="H274" s="936"/>
      <c r="I274" s="75" t="s">
        <v>352</v>
      </c>
      <c r="J274" s="75" t="s">
        <v>353</v>
      </c>
      <c r="K274" s="945"/>
      <c r="L274" s="943"/>
      <c r="M274" s="944"/>
    </row>
    <row r="275" spans="1:13" ht="15" customHeight="1" x14ac:dyDescent="0.25">
      <c r="A275" s="936"/>
      <c r="B275" s="945"/>
      <c r="C275" s="946"/>
      <c r="D275" s="936"/>
      <c r="E275" s="936"/>
      <c r="F275" s="282" t="s">
        <v>3415</v>
      </c>
      <c r="G275" s="116">
        <v>1</v>
      </c>
      <c r="H275" s="936"/>
      <c r="I275" s="75" t="s">
        <v>352</v>
      </c>
      <c r="J275" s="75" t="s">
        <v>354</v>
      </c>
      <c r="K275" s="945"/>
      <c r="L275" s="943"/>
      <c r="M275" s="944"/>
    </row>
    <row r="276" spans="1:13" ht="15" customHeight="1" x14ac:dyDescent="0.25">
      <c r="A276" s="936"/>
      <c r="B276" s="945"/>
      <c r="C276" s="946"/>
      <c r="D276" s="936"/>
      <c r="E276" s="936"/>
      <c r="F276" s="282" t="s">
        <v>331</v>
      </c>
      <c r="G276" s="116">
        <v>1</v>
      </c>
      <c r="H276" s="936"/>
      <c r="I276" s="75" t="s">
        <v>339</v>
      </c>
      <c r="J276" s="75" t="s">
        <v>340</v>
      </c>
      <c r="K276" s="945"/>
      <c r="L276" s="943"/>
      <c r="M276" s="944"/>
    </row>
    <row r="277" spans="1:13" s="97" customFormat="1" ht="15" customHeight="1" x14ac:dyDescent="0.25">
      <c r="A277" s="936"/>
      <c r="B277" s="945"/>
      <c r="C277" s="946"/>
      <c r="D277" s="936"/>
      <c r="E277" s="936"/>
      <c r="F277" s="281" t="s">
        <v>4285</v>
      </c>
      <c r="G277" s="44">
        <v>1</v>
      </c>
      <c r="H277" s="936"/>
      <c r="I277" s="45" t="s">
        <v>4302</v>
      </c>
      <c r="J277" s="45" t="s">
        <v>4434</v>
      </c>
      <c r="K277" s="945"/>
      <c r="L277" s="943"/>
      <c r="M277" s="944"/>
    </row>
    <row r="278" spans="1:13" s="97" customFormat="1" ht="15" customHeight="1" x14ac:dyDescent="0.25">
      <c r="A278" s="936"/>
      <c r="B278" s="945"/>
      <c r="C278" s="946"/>
      <c r="D278" s="936"/>
      <c r="E278" s="936"/>
      <c r="F278" s="281" t="s">
        <v>4286</v>
      </c>
      <c r="G278" s="44">
        <v>1</v>
      </c>
      <c r="H278" s="936"/>
      <c r="I278" s="45" t="s">
        <v>4304</v>
      </c>
      <c r="J278" s="45" t="s">
        <v>4305</v>
      </c>
      <c r="K278" s="945"/>
      <c r="L278" s="943"/>
      <c r="M278" s="944"/>
    </row>
    <row r="279" spans="1:13" s="97" customFormat="1" ht="15" customHeight="1" x14ac:dyDescent="0.25">
      <c r="A279" s="936"/>
      <c r="B279" s="945"/>
      <c r="C279" s="946"/>
      <c r="D279" s="936"/>
      <c r="E279" s="936"/>
      <c r="F279" s="281" t="s">
        <v>4287</v>
      </c>
      <c r="G279" s="44">
        <v>6</v>
      </c>
      <c r="H279" s="936"/>
      <c r="I279" s="45" t="s">
        <v>4435</v>
      </c>
      <c r="J279" s="45" t="s">
        <v>4306</v>
      </c>
      <c r="K279" s="945"/>
      <c r="L279" s="943"/>
      <c r="M279" s="944"/>
    </row>
    <row r="280" spans="1:13" s="97" customFormat="1" ht="15" customHeight="1" x14ac:dyDescent="0.25">
      <c r="A280" s="936"/>
      <c r="B280" s="945"/>
      <c r="C280" s="946"/>
      <c r="D280" s="936"/>
      <c r="E280" s="936"/>
      <c r="F280" s="281" t="s">
        <v>4430</v>
      </c>
      <c r="G280" s="44">
        <v>2</v>
      </c>
      <c r="H280" s="936"/>
      <c r="I280" s="45" t="s">
        <v>4435</v>
      </c>
      <c r="J280" s="45"/>
      <c r="K280" s="945"/>
      <c r="L280" s="943"/>
      <c r="M280" s="944"/>
    </row>
    <row r="281" spans="1:13" s="97" customFormat="1" ht="15" customHeight="1" x14ac:dyDescent="0.25">
      <c r="A281" s="936"/>
      <c r="B281" s="945"/>
      <c r="C281" s="946"/>
      <c r="D281" s="936"/>
      <c r="E281" s="936"/>
      <c r="F281" s="281" t="s">
        <v>4431</v>
      </c>
      <c r="G281" s="44">
        <v>5</v>
      </c>
      <c r="H281" s="936"/>
      <c r="I281" s="45" t="s">
        <v>4435</v>
      </c>
      <c r="J281" s="45" t="s">
        <v>4436</v>
      </c>
      <c r="K281" s="945"/>
      <c r="L281" s="943"/>
      <c r="M281" s="944"/>
    </row>
    <row r="282" spans="1:13" s="97" customFormat="1" ht="15" customHeight="1" x14ac:dyDescent="0.25">
      <c r="A282" s="936"/>
      <c r="B282" s="945"/>
      <c r="C282" s="946"/>
      <c r="D282" s="936"/>
      <c r="E282" s="936"/>
      <c r="F282" s="281" t="s">
        <v>4432</v>
      </c>
      <c r="G282" s="44">
        <v>2</v>
      </c>
      <c r="H282" s="936"/>
      <c r="I282" s="45" t="s">
        <v>4435</v>
      </c>
      <c r="J282" s="45" t="s">
        <v>4437</v>
      </c>
      <c r="K282" s="945"/>
      <c r="L282" s="943"/>
      <c r="M282" s="944"/>
    </row>
    <row r="283" spans="1:13" s="97" customFormat="1" ht="15" customHeight="1" x14ac:dyDescent="0.25">
      <c r="A283" s="936"/>
      <c r="B283" s="945"/>
      <c r="C283" s="946"/>
      <c r="D283" s="936"/>
      <c r="E283" s="936"/>
      <c r="F283" s="281" t="s">
        <v>4274</v>
      </c>
      <c r="G283" s="44">
        <v>2</v>
      </c>
      <c r="H283" s="936"/>
      <c r="I283" s="45" t="s">
        <v>4275</v>
      </c>
      <c r="J283" s="45"/>
      <c r="K283" s="945"/>
      <c r="L283" s="943"/>
      <c r="M283" s="944"/>
    </row>
    <row r="284" spans="1:13" s="97" customFormat="1" ht="15" customHeight="1" x14ac:dyDescent="0.25">
      <c r="A284" s="936"/>
      <c r="B284" s="945"/>
      <c r="C284" s="946"/>
      <c r="D284" s="936"/>
      <c r="E284" s="936"/>
      <c r="F284" s="281" t="s">
        <v>4288</v>
      </c>
      <c r="G284" s="44">
        <v>85</v>
      </c>
      <c r="H284" s="936"/>
      <c r="I284" s="45" t="s">
        <v>46</v>
      </c>
      <c r="J284" s="45" t="s">
        <v>4307</v>
      </c>
      <c r="K284" s="945"/>
      <c r="L284" s="943"/>
      <c r="M284" s="944"/>
    </row>
    <row r="285" spans="1:13" s="97" customFormat="1" ht="15" customHeight="1" x14ac:dyDescent="0.25">
      <c r="A285" s="936"/>
      <c r="B285" s="945"/>
      <c r="C285" s="946"/>
      <c r="D285" s="936"/>
      <c r="E285" s="936"/>
      <c r="F285" s="281" t="s">
        <v>4289</v>
      </c>
      <c r="G285" s="44">
        <v>85</v>
      </c>
      <c r="H285" s="936"/>
      <c r="I285" s="45" t="s">
        <v>46</v>
      </c>
      <c r="J285" s="45" t="s">
        <v>4308</v>
      </c>
      <c r="K285" s="945"/>
      <c r="L285" s="943"/>
      <c r="M285" s="944"/>
    </row>
    <row r="286" spans="1:13" s="97" customFormat="1" ht="15" customHeight="1" x14ac:dyDescent="0.25">
      <c r="A286" s="936"/>
      <c r="B286" s="945"/>
      <c r="C286" s="946"/>
      <c r="D286" s="936"/>
      <c r="E286" s="936"/>
      <c r="F286" s="281" t="s">
        <v>4433</v>
      </c>
      <c r="G286" s="44">
        <v>10</v>
      </c>
      <c r="H286" s="936"/>
      <c r="I286" s="45" t="s">
        <v>46</v>
      </c>
      <c r="J286" s="45" t="s">
        <v>4438</v>
      </c>
      <c r="K286" s="945"/>
      <c r="L286" s="943"/>
      <c r="M286" s="944"/>
    </row>
    <row r="287" spans="1:13" s="97" customFormat="1" ht="15" customHeight="1" x14ac:dyDescent="0.25">
      <c r="A287" s="936"/>
      <c r="B287" s="945"/>
      <c r="C287" s="946"/>
      <c r="D287" s="936"/>
      <c r="E287" s="936"/>
      <c r="F287" s="281" t="s">
        <v>4292</v>
      </c>
      <c r="G287" s="44">
        <v>30</v>
      </c>
      <c r="H287" s="936"/>
      <c r="I287" s="45" t="s">
        <v>46</v>
      </c>
      <c r="J287" s="45" t="s">
        <v>4439</v>
      </c>
      <c r="K287" s="945"/>
      <c r="L287" s="943"/>
      <c r="M287" s="944"/>
    </row>
    <row r="288" spans="1:13" s="97" customFormat="1" ht="15" customHeight="1" x14ac:dyDescent="0.25">
      <c r="A288" s="936"/>
      <c r="B288" s="945"/>
      <c r="C288" s="946"/>
      <c r="D288" s="936"/>
      <c r="E288" s="936"/>
      <c r="F288" s="281" t="s">
        <v>4293</v>
      </c>
      <c r="G288" s="44">
        <v>75</v>
      </c>
      <c r="H288" s="936"/>
      <c r="I288" s="45" t="s">
        <v>46</v>
      </c>
      <c r="J288" s="45" t="s">
        <v>4312</v>
      </c>
      <c r="K288" s="945"/>
      <c r="L288" s="943"/>
      <c r="M288" s="944"/>
    </row>
    <row r="289" spans="1:13" s="97" customFormat="1" ht="15" customHeight="1" x14ac:dyDescent="0.25">
      <c r="A289" s="936"/>
      <c r="B289" s="945"/>
      <c r="C289" s="946"/>
      <c r="D289" s="936"/>
      <c r="E289" s="936"/>
      <c r="F289" s="281" t="s">
        <v>326</v>
      </c>
      <c r="G289" s="44">
        <v>75</v>
      </c>
      <c r="H289" s="936"/>
      <c r="I289" s="45" t="s">
        <v>46</v>
      </c>
      <c r="J289" s="45" t="s">
        <v>4313</v>
      </c>
      <c r="K289" s="945"/>
      <c r="L289" s="943"/>
      <c r="M289" s="944"/>
    </row>
    <row r="290" spans="1:13" s="97" customFormat="1" ht="15" customHeight="1" x14ac:dyDescent="0.25">
      <c r="A290" s="936"/>
      <c r="B290" s="945"/>
      <c r="C290" s="946"/>
      <c r="D290" s="936"/>
      <c r="E290" s="936"/>
      <c r="F290" s="281" t="s">
        <v>4294</v>
      </c>
      <c r="G290" s="44">
        <v>75</v>
      </c>
      <c r="H290" s="936"/>
      <c r="I290" s="45" t="s">
        <v>46</v>
      </c>
      <c r="J290" s="45" t="s">
        <v>4440</v>
      </c>
      <c r="K290" s="945"/>
      <c r="L290" s="943"/>
      <c r="M290" s="944"/>
    </row>
    <row r="291" spans="1:13" s="97" customFormat="1" ht="15" customHeight="1" x14ac:dyDescent="0.25">
      <c r="A291" s="936"/>
      <c r="B291" s="945"/>
      <c r="C291" s="946"/>
      <c r="D291" s="936"/>
      <c r="E291" s="936"/>
      <c r="F291" s="281" t="s">
        <v>4383</v>
      </c>
      <c r="G291" s="44">
        <v>9</v>
      </c>
      <c r="H291" s="936"/>
      <c r="I291" s="45" t="s">
        <v>46</v>
      </c>
      <c r="J291" s="45" t="s">
        <v>4441</v>
      </c>
      <c r="K291" s="945"/>
      <c r="L291" s="943"/>
      <c r="M291" s="944"/>
    </row>
    <row r="292" spans="1:13" s="97" customFormat="1" ht="15" customHeight="1" x14ac:dyDescent="0.25">
      <c r="A292" s="936"/>
      <c r="B292" s="945"/>
      <c r="C292" s="946"/>
      <c r="D292" s="936"/>
      <c r="E292" s="936"/>
      <c r="F292" s="281" t="s">
        <v>4383</v>
      </c>
      <c r="G292" s="44">
        <v>1</v>
      </c>
      <c r="H292" s="936"/>
      <c r="I292" s="45" t="s">
        <v>46</v>
      </c>
      <c r="J292" s="45" t="s">
        <v>4442</v>
      </c>
      <c r="K292" s="945"/>
      <c r="L292" s="943"/>
      <c r="M292" s="944"/>
    </row>
    <row r="293" spans="1:13" ht="15" customHeight="1" x14ac:dyDescent="0.25">
      <c r="A293" s="936"/>
      <c r="B293" s="945"/>
      <c r="C293" s="946"/>
      <c r="D293" s="936"/>
      <c r="E293" s="936"/>
      <c r="F293" s="282" t="s">
        <v>3416</v>
      </c>
      <c r="G293" s="116">
        <v>1</v>
      </c>
      <c r="H293" s="936"/>
      <c r="I293" s="75" t="s">
        <v>46</v>
      </c>
      <c r="J293" s="75" t="s">
        <v>3417</v>
      </c>
      <c r="K293" s="945"/>
      <c r="L293" s="943"/>
      <c r="M293" s="944"/>
    </row>
    <row r="294" spans="1:13" ht="15" customHeight="1" x14ac:dyDescent="0.25">
      <c r="A294" s="936"/>
      <c r="B294" s="945"/>
      <c r="C294" s="946"/>
      <c r="D294" s="936"/>
      <c r="E294" s="936"/>
      <c r="F294" s="282" t="s">
        <v>3418</v>
      </c>
      <c r="G294" s="116">
        <v>4</v>
      </c>
      <c r="H294" s="936"/>
      <c r="I294" s="75" t="s">
        <v>46</v>
      </c>
      <c r="J294" s="75" t="s">
        <v>3417</v>
      </c>
      <c r="K294" s="945"/>
      <c r="L294" s="943"/>
      <c r="M294" s="944"/>
    </row>
    <row r="295" spans="1:13" ht="15" customHeight="1" x14ac:dyDescent="0.25">
      <c r="A295" s="936"/>
      <c r="B295" s="945"/>
      <c r="C295" s="946"/>
      <c r="D295" s="936"/>
      <c r="E295" s="936"/>
      <c r="F295" s="282" t="s">
        <v>3419</v>
      </c>
      <c r="G295" s="116">
        <v>35</v>
      </c>
      <c r="H295" s="936"/>
      <c r="I295" s="75" t="s">
        <v>3420</v>
      </c>
      <c r="J295" s="75" t="s">
        <v>3421</v>
      </c>
      <c r="K295" s="945"/>
      <c r="L295" s="943"/>
      <c r="M295" s="944"/>
    </row>
    <row r="296" spans="1:13" ht="15" customHeight="1" x14ac:dyDescent="0.25">
      <c r="A296" s="936"/>
      <c r="B296" s="945"/>
      <c r="C296" s="946"/>
      <c r="D296" s="936"/>
      <c r="E296" s="936"/>
      <c r="F296" s="282" t="s">
        <v>3422</v>
      </c>
      <c r="G296" s="116">
        <v>70</v>
      </c>
      <c r="H296" s="936"/>
      <c r="I296" s="75" t="s">
        <v>3423</v>
      </c>
      <c r="J296" s="75" t="s">
        <v>3424</v>
      </c>
      <c r="K296" s="945"/>
      <c r="L296" s="943"/>
      <c r="M296" s="944"/>
    </row>
    <row r="297" spans="1:13" ht="15" customHeight="1" x14ac:dyDescent="0.25">
      <c r="A297" s="936"/>
      <c r="B297" s="945"/>
      <c r="C297" s="946"/>
      <c r="D297" s="936"/>
      <c r="E297" s="936"/>
      <c r="F297" s="282" t="s">
        <v>3425</v>
      </c>
      <c r="G297" s="116">
        <v>4</v>
      </c>
      <c r="H297" s="936"/>
      <c r="I297" s="75" t="s">
        <v>332</v>
      </c>
      <c r="J297" s="75" t="s">
        <v>3426</v>
      </c>
      <c r="K297" s="945"/>
      <c r="L297" s="943"/>
      <c r="M297" s="944"/>
    </row>
    <row r="298" spans="1:13" ht="15" customHeight="1" x14ac:dyDescent="0.25">
      <c r="A298" s="936"/>
      <c r="B298" s="945"/>
      <c r="C298" s="946"/>
      <c r="D298" s="936"/>
      <c r="E298" s="936"/>
      <c r="F298" s="282" t="s">
        <v>3427</v>
      </c>
      <c r="G298" s="116">
        <v>1</v>
      </c>
      <c r="H298" s="936"/>
      <c r="I298" s="75" t="s">
        <v>46</v>
      </c>
      <c r="J298" s="75" t="s">
        <v>3428</v>
      </c>
      <c r="K298" s="945"/>
      <c r="L298" s="943"/>
      <c r="M298" s="942"/>
    </row>
    <row r="299" spans="1:13" ht="15" customHeight="1" x14ac:dyDescent="0.25">
      <c r="A299" s="936" t="s">
        <v>5875</v>
      </c>
      <c r="B299" s="945" t="s">
        <v>7071</v>
      </c>
      <c r="C299" s="946" t="s">
        <v>739</v>
      </c>
      <c r="D299" s="936" t="s">
        <v>7173</v>
      </c>
      <c r="E299" s="936" t="s">
        <v>735</v>
      </c>
      <c r="F299" s="282" t="s">
        <v>313</v>
      </c>
      <c r="G299" s="116">
        <v>2</v>
      </c>
      <c r="H299" s="936" t="s">
        <v>6682</v>
      </c>
      <c r="I299" s="75" t="s">
        <v>332</v>
      </c>
      <c r="J299" s="75" t="s">
        <v>333</v>
      </c>
      <c r="K299" s="945">
        <v>2</v>
      </c>
      <c r="L299" s="943"/>
      <c r="M299" s="941"/>
    </row>
    <row r="300" spans="1:13" ht="15" customHeight="1" x14ac:dyDescent="0.25">
      <c r="A300" s="936"/>
      <c r="B300" s="945"/>
      <c r="C300" s="946"/>
      <c r="D300" s="936"/>
      <c r="E300" s="936"/>
      <c r="F300" s="282" t="s">
        <v>314</v>
      </c>
      <c r="G300" s="116">
        <v>1</v>
      </c>
      <c r="H300" s="936"/>
      <c r="I300" s="75" t="s">
        <v>332</v>
      </c>
      <c r="J300" s="75" t="s">
        <v>334</v>
      </c>
      <c r="K300" s="945"/>
      <c r="L300" s="943"/>
      <c r="M300" s="944"/>
    </row>
    <row r="301" spans="1:13" ht="15" customHeight="1" x14ac:dyDescent="0.25">
      <c r="A301" s="936"/>
      <c r="B301" s="945"/>
      <c r="C301" s="946"/>
      <c r="D301" s="936"/>
      <c r="E301" s="936"/>
      <c r="F301" s="282" t="s">
        <v>315</v>
      </c>
      <c r="G301" s="116">
        <v>1</v>
      </c>
      <c r="H301" s="936"/>
      <c r="I301" s="75" t="s">
        <v>332</v>
      </c>
      <c r="J301" s="75"/>
      <c r="K301" s="945"/>
      <c r="L301" s="943"/>
      <c r="M301" s="944"/>
    </row>
    <row r="302" spans="1:13" ht="15" customHeight="1" x14ac:dyDescent="0.25">
      <c r="A302" s="936"/>
      <c r="B302" s="945"/>
      <c r="C302" s="946"/>
      <c r="D302" s="936"/>
      <c r="E302" s="936"/>
      <c r="F302" s="282" t="s">
        <v>316</v>
      </c>
      <c r="G302" s="116">
        <v>1</v>
      </c>
      <c r="H302" s="936"/>
      <c r="I302" s="75" t="s">
        <v>332</v>
      </c>
      <c r="J302" s="75"/>
      <c r="K302" s="945"/>
      <c r="L302" s="943"/>
      <c r="M302" s="944"/>
    </row>
    <row r="303" spans="1:13" ht="15" customHeight="1" x14ac:dyDescent="0.25">
      <c r="A303" s="936"/>
      <c r="B303" s="945"/>
      <c r="C303" s="946"/>
      <c r="D303" s="936"/>
      <c r="E303" s="936"/>
      <c r="F303" s="282" t="s">
        <v>317</v>
      </c>
      <c r="G303" s="116">
        <v>4</v>
      </c>
      <c r="H303" s="936"/>
      <c r="I303" s="75" t="s">
        <v>46</v>
      </c>
      <c r="J303" s="75" t="s">
        <v>335</v>
      </c>
      <c r="K303" s="945"/>
      <c r="L303" s="943"/>
      <c r="M303" s="944"/>
    </row>
    <row r="304" spans="1:13" ht="15" customHeight="1" x14ac:dyDescent="0.25">
      <c r="A304" s="936"/>
      <c r="B304" s="945"/>
      <c r="C304" s="946"/>
      <c r="D304" s="936"/>
      <c r="E304" s="936"/>
      <c r="F304" s="282" t="s">
        <v>318</v>
      </c>
      <c r="G304" s="116">
        <v>4</v>
      </c>
      <c r="H304" s="936"/>
      <c r="I304" s="75" t="s">
        <v>336</v>
      </c>
      <c r="J304" s="75" t="s">
        <v>337</v>
      </c>
      <c r="K304" s="945"/>
      <c r="L304" s="943"/>
      <c r="M304" s="944"/>
    </row>
    <row r="305" spans="1:13" ht="15" customHeight="1" x14ac:dyDescent="0.25">
      <c r="A305" s="936"/>
      <c r="B305" s="945"/>
      <c r="C305" s="946"/>
      <c r="D305" s="936"/>
      <c r="E305" s="936"/>
      <c r="F305" s="282" t="s">
        <v>319</v>
      </c>
      <c r="G305" s="116">
        <v>24</v>
      </c>
      <c r="H305" s="936"/>
      <c r="I305" s="75" t="s">
        <v>336</v>
      </c>
      <c r="J305" s="75" t="s">
        <v>338</v>
      </c>
      <c r="K305" s="945"/>
      <c r="L305" s="943"/>
      <c r="M305" s="944"/>
    </row>
    <row r="306" spans="1:13" ht="15" customHeight="1" x14ac:dyDescent="0.25">
      <c r="A306" s="936"/>
      <c r="B306" s="945"/>
      <c r="C306" s="946"/>
      <c r="D306" s="936"/>
      <c r="E306" s="936"/>
      <c r="F306" s="282" t="s">
        <v>320</v>
      </c>
      <c r="G306" s="116">
        <v>3</v>
      </c>
      <c r="H306" s="936"/>
      <c r="I306" s="75" t="s">
        <v>339</v>
      </c>
      <c r="J306" s="75" t="s">
        <v>340</v>
      </c>
      <c r="K306" s="945"/>
      <c r="L306" s="943"/>
      <c r="M306" s="944"/>
    </row>
    <row r="307" spans="1:13" ht="15" customHeight="1" x14ac:dyDescent="0.25">
      <c r="A307" s="936"/>
      <c r="B307" s="945"/>
      <c r="C307" s="946"/>
      <c r="D307" s="936"/>
      <c r="E307" s="936"/>
      <c r="F307" s="282" t="s">
        <v>321</v>
      </c>
      <c r="G307" s="116">
        <v>52</v>
      </c>
      <c r="H307" s="936"/>
      <c r="I307" s="75" t="s">
        <v>655</v>
      </c>
      <c r="J307" s="75" t="s">
        <v>341</v>
      </c>
      <c r="K307" s="945"/>
      <c r="L307" s="943"/>
      <c r="M307" s="944"/>
    </row>
    <row r="308" spans="1:13" ht="15" customHeight="1" x14ac:dyDescent="0.25">
      <c r="A308" s="936"/>
      <c r="B308" s="945"/>
      <c r="C308" s="946"/>
      <c r="D308" s="936"/>
      <c r="E308" s="936"/>
      <c r="F308" s="282" t="s">
        <v>322</v>
      </c>
      <c r="G308" s="116">
        <v>1</v>
      </c>
      <c r="H308" s="936"/>
      <c r="I308" s="75" t="s">
        <v>46</v>
      </c>
      <c r="J308" s="75" t="s">
        <v>342</v>
      </c>
      <c r="K308" s="945"/>
      <c r="L308" s="943"/>
      <c r="M308" s="944"/>
    </row>
    <row r="309" spans="1:13" ht="15" customHeight="1" x14ac:dyDescent="0.25">
      <c r="A309" s="936"/>
      <c r="B309" s="945"/>
      <c r="C309" s="946"/>
      <c r="D309" s="936"/>
      <c r="E309" s="936"/>
      <c r="F309" s="282" t="s">
        <v>323</v>
      </c>
      <c r="G309" s="116">
        <v>44</v>
      </c>
      <c r="H309" s="936"/>
      <c r="I309" s="75" t="s">
        <v>46</v>
      </c>
      <c r="J309" s="75" t="s">
        <v>343</v>
      </c>
      <c r="K309" s="945"/>
      <c r="L309" s="943"/>
      <c r="M309" s="944"/>
    </row>
    <row r="310" spans="1:13" ht="15" customHeight="1" x14ac:dyDescent="0.25">
      <c r="A310" s="936"/>
      <c r="B310" s="945"/>
      <c r="C310" s="946"/>
      <c r="D310" s="936"/>
      <c r="E310" s="936"/>
      <c r="F310" s="282" t="s">
        <v>324</v>
      </c>
      <c r="G310" s="116">
        <v>20</v>
      </c>
      <c r="H310" s="936"/>
      <c r="I310" s="75" t="s">
        <v>344</v>
      </c>
      <c r="J310" s="75" t="s">
        <v>345</v>
      </c>
      <c r="K310" s="945"/>
      <c r="L310" s="943"/>
      <c r="M310" s="944"/>
    </row>
    <row r="311" spans="1:13" ht="15" customHeight="1" x14ac:dyDescent="0.25">
      <c r="A311" s="936"/>
      <c r="B311" s="945"/>
      <c r="C311" s="946"/>
      <c r="D311" s="936"/>
      <c r="E311" s="936"/>
      <c r="F311" s="282" t="s">
        <v>325</v>
      </c>
      <c r="G311" s="116">
        <v>14</v>
      </c>
      <c r="H311" s="936"/>
      <c r="I311" s="75" t="s">
        <v>346</v>
      </c>
      <c r="J311" s="75" t="s">
        <v>347</v>
      </c>
      <c r="K311" s="945"/>
      <c r="L311" s="943"/>
      <c r="M311" s="944"/>
    </row>
    <row r="312" spans="1:13" ht="15" customHeight="1" x14ac:dyDescent="0.25">
      <c r="A312" s="936"/>
      <c r="B312" s="945"/>
      <c r="C312" s="946"/>
      <c r="D312" s="936"/>
      <c r="E312" s="936"/>
      <c r="F312" s="282" t="s">
        <v>325</v>
      </c>
      <c r="G312" s="116">
        <v>10</v>
      </c>
      <c r="H312" s="936"/>
      <c r="I312" s="75" t="s">
        <v>346</v>
      </c>
      <c r="J312" s="75" t="s">
        <v>348</v>
      </c>
      <c r="K312" s="945"/>
      <c r="L312" s="943"/>
      <c r="M312" s="944"/>
    </row>
    <row r="313" spans="1:13" ht="15" customHeight="1" x14ac:dyDescent="0.25">
      <c r="A313" s="936"/>
      <c r="B313" s="945"/>
      <c r="C313" s="946"/>
      <c r="D313" s="936"/>
      <c r="E313" s="936"/>
      <c r="F313" s="282" t="s">
        <v>326</v>
      </c>
      <c r="G313" s="116">
        <v>44</v>
      </c>
      <c r="H313" s="936"/>
      <c r="I313" s="75" t="s">
        <v>349</v>
      </c>
      <c r="J313" s="75" t="s">
        <v>350</v>
      </c>
      <c r="K313" s="945"/>
      <c r="L313" s="943"/>
      <c r="M313" s="944"/>
    </row>
    <row r="314" spans="1:13" ht="15" customHeight="1" x14ac:dyDescent="0.25">
      <c r="A314" s="936"/>
      <c r="B314" s="945"/>
      <c r="C314" s="946"/>
      <c r="D314" s="936"/>
      <c r="E314" s="936"/>
      <c r="F314" s="282" t="s">
        <v>327</v>
      </c>
      <c r="G314" s="116">
        <v>22</v>
      </c>
      <c r="H314" s="936"/>
      <c r="I314" s="75" t="s">
        <v>336</v>
      </c>
      <c r="J314" s="75" t="s">
        <v>337</v>
      </c>
      <c r="K314" s="945"/>
      <c r="L314" s="943"/>
      <c r="M314" s="944"/>
    </row>
    <row r="315" spans="1:13" ht="15" customHeight="1" x14ac:dyDescent="0.25">
      <c r="A315" s="936"/>
      <c r="B315" s="945"/>
      <c r="C315" s="946"/>
      <c r="D315" s="936"/>
      <c r="E315" s="936"/>
      <c r="F315" s="282" t="s">
        <v>328</v>
      </c>
      <c r="G315" s="116">
        <v>1</v>
      </c>
      <c r="H315" s="936"/>
      <c r="I315" s="75" t="s">
        <v>46</v>
      </c>
      <c r="J315" s="75" t="s">
        <v>351</v>
      </c>
      <c r="K315" s="945"/>
      <c r="L315" s="943"/>
      <c r="M315" s="944"/>
    </row>
    <row r="316" spans="1:13" ht="15" customHeight="1" x14ac:dyDescent="0.25">
      <c r="A316" s="936"/>
      <c r="B316" s="945"/>
      <c r="C316" s="946"/>
      <c r="D316" s="936"/>
      <c r="E316" s="936"/>
      <c r="F316" s="282" t="s">
        <v>329</v>
      </c>
      <c r="G316" s="116">
        <v>1</v>
      </c>
      <c r="H316" s="936"/>
      <c r="I316" s="75" t="s">
        <v>352</v>
      </c>
      <c r="J316" s="75" t="s">
        <v>353</v>
      </c>
      <c r="K316" s="945"/>
      <c r="L316" s="943"/>
      <c r="M316" s="944"/>
    </row>
    <row r="317" spans="1:13" ht="15" customHeight="1" x14ac:dyDescent="0.25">
      <c r="A317" s="936"/>
      <c r="B317" s="945"/>
      <c r="C317" s="946"/>
      <c r="D317" s="936"/>
      <c r="E317" s="936"/>
      <c r="F317" s="282" t="s">
        <v>330</v>
      </c>
      <c r="G317" s="116">
        <v>1</v>
      </c>
      <c r="H317" s="936"/>
      <c r="I317" s="75" t="s">
        <v>352</v>
      </c>
      <c r="J317" s="75" t="s">
        <v>354</v>
      </c>
      <c r="K317" s="945"/>
      <c r="L317" s="943"/>
      <c r="M317" s="944"/>
    </row>
    <row r="318" spans="1:13" ht="15" customHeight="1" x14ac:dyDescent="0.25">
      <c r="A318" s="936"/>
      <c r="B318" s="945"/>
      <c r="C318" s="946"/>
      <c r="D318" s="936"/>
      <c r="E318" s="936"/>
      <c r="F318" s="282" t="s">
        <v>331</v>
      </c>
      <c r="G318" s="116">
        <v>1</v>
      </c>
      <c r="H318" s="936"/>
      <c r="I318" s="75" t="s">
        <v>339</v>
      </c>
      <c r="J318" s="75" t="s">
        <v>340</v>
      </c>
      <c r="K318" s="945"/>
      <c r="L318" s="943"/>
      <c r="M318" s="944"/>
    </row>
    <row r="319" spans="1:13" ht="15" customHeight="1" x14ac:dyDescent="0.25">
      <c r="A319" s="936"/>
      <c r="B319" s="945"/>
      <c r="C319" s="946"/>
      <c r="D319" s="936"/>
      <c r="E319" s="936"/>
      <c r="F319" s="282" t="s">
        <v>4289</v>
      </c>
      <c r="G319" s="116">
        <v>60</v>
      </c>
      <c r="H319" s="936"/>
      <c r="I319" s="75" t="s">
        <v>46</v>
      </c>
      <c r="J319" s="75" t="s">
        <v>4308</v>
      </c>
      <c r="K319" s="945"/>
      <c r="L319" s="943"/>
      <c r="M319" s="944"/>
    </row>
    <row r="320" spans="1:13" ht="15" customHeight="1" x14ac:dyDescent="0.25">
      <c r="A320" s="936"/>
      <c r="B320" s="945"/>
      <c r="C320" s="946"/>
      <c r="D320" s="936"/>
      <c r="E320" s="936"/>
      <c r="F320" s="282" t="s">
        <v>4293</v>
      </c>
      <c r="G320" s="116">
        <v>7</v>
      </c>
      <c r="H320" s="936"/>
      <c r="I320" s="75" t="s">
        <v>46</v>
      </c>
      <c r="J320" s="75" t="s">
        <v>4312</v>
      </c>
      <c r="K320" s="945"/>
      <c r="L320" s="943"/>
      <c r="M320" s="944"/>
    </row>
    <row r="321" spans="1:13" ht="15" customHeight="1" x14ac:dyDescent="0.25">
      <c r="A321" s="936"/>
      <c r="B321" s="945"/>
      <c r="C321" s="946"/>
      <c r="D321" s="936"/>
      <c r="E321" s="936"/>
      <c r="F321" s="282" t="s">
        <v>326</v>
      </c>
      <c r="G321" s="116">
        <v>7</v>
      </c>
      <c r="H321" s="936"/>
      <c r="I321" s="75" t="s">
        <v>46</v>
      </c>
      <c r="J321" s="75" t="s">
        <v>4313</v>
      </c>
      <c r="K321" s="945"/>
      <c r="L321" s="943"/>
      <c r="M321" s="944"/>
    </row>
    <row r="322" spans="1:13" ht="15" customHeight="1" x14ac:dyDescent="0.25">
      <c r="A322" s="936"/>
      <c r="B322" s="945"/>
      <c r="C322" s="946"/>
      <c r="D322" s="936"/>
      <c r="E322" s="936"/>
      <c r="F322" s="282" t="s">
        <v>4294</v>
      </c>
      <c r="G322" s="116">
        <v>7</v>
      </c>
      <c r="H322" s="936"/>
      <c r="I322" s="75" t="s">
        <v>46</v>
      </c>
      <c r="J322" s="75" t="s">
        <v>4440</v>
      </c>
      <c r="K322" s="945"/>
      <c r="L322" s="943"/>
      <c r="M322" s="944"/>
    </row>
    <row r="323" spans="1:13" ht="15" customHeight="1" x14ac:dyDescent="0.25">
      <c r="A323" s="936"/>
      <c r="B323" s="945"/>
      <c r="C323" s="946"/>
      <c r="D323" s="936"/>
      <c r="E323" s="936"/>
      <c r="F323" s="282" t="s">
        <v>4458</v>
      </c>
      <c r="G323" s="116">
        <v>53</v>
      </c>
      <c r="H323" s="936"/>
      <c r="I323" s="75" t="s">
        <v>46</v>
      </c>
      <c r="J323" s="75" t="s">
        <v>4384</v>
      </c>
      <c r="K323" s="945"/>
      <c r="L323" s="943"/>
      <c r="M323" s="942"/>
    </row>
    <row r="324" spans="1:13" s="97" customFormat="1" ht="15" customHeight="1" x14ac:dyDescent="0.25">
      <c r="A324" s="936" t="s">
        <v>5274</v>
      </c>
      <c r="B324" s="945" t="s">
        <v>7175</v>
      </c>
      <c r="C324" s="946" t="s">
        <v>739</v>
      </c>
      <c r="D324" s="936" t="s">
        <v>7176</v>
      </c>
      <c r="E324" s="936" t="s">
        <v>739</v>
      </c>
      <c r="F324" s="281" t="s">
        <v>4446</v>
      </c>
      <c r="G324" s="44">
        <v>3</v>
      </c>
      <c r="H324" s="936" t="s">
        <v>6682</v>
      </c>
      <c r="I324" s="45" t="s">
        <v>3446</v>
      </c>
      <c r="J324" s="45" t="s">
        <v>4332</v>
      </c>
      <c r="K324" s="945">
        <v>2</v>
      </c>
      <c r="L324" s="943"/>
      <c r="M324" s="941"/>
    </row>
    <row r="325" spans="1:13" s="97" customFormat="1" ht="15" customHeight="1" x14ac:dyDescent="0.25">
      <c r="A325" s="936"/>
      <c r="B325" s="945"/>
      <c r="C325" s="946"/>
      <c r="D325" s="936"/>
      <c r="E325" s="936"/>
      <c r="F325" s="281" t="s">
        <v>4447</v>
      </c>
      <c r="G325" s="44">
        <v>3</v>
      </c>
      <c r="H325" s="936"/>
      <c r="I325" s="45" t="s">
        <v>3446</v>
      </c>
      <c r="J325" s="45" t="s">
        <v>4333</v>
      </c>
      <c r="K325" s="945"/>
      <c r="L325" s="943"/>
      <c r="M325" s="944"/>
    </row>
    <row r="326" spans="1:13" s="97" customFormat="1" ht="15" customHeight="1" x14ac:dyDescent="0.25">
      <c r="A326" s="936"/>
      <c r="B326" s="945"/>
      <c r="C326" s="946"/>
      <c r="D326" s="936"/>
      <c r="E326" s="936"/>
      <c r="F326" s="281" t="s">
        <v>4447</v>
      </c>
      <c r="G326" s="44">
        <v>1</v>
      </c>
      <c r="H326" s="936"/>
      <c r="I326" s="45" t="s">
        <v>3446</v>
      </c>
      <c r="J326" s="45" t="s">
        <v>4334</v>
      </c>
      <c r="K326" s="945"/>
      <c r="L326" s="943"/>
      <c r="M326" s="944"/>
    </row>
    <row r="327" spans="1:13" s="97" customFormat="1" ht="15" customHeight="1" x14ac:dyDescent="0.25">
      <c r="A327" s="936"/>
      <c r="B327" s="945"/>
      <c r="C327" s="946"/>
      <c r="D327" s="936"/>
      <c r="E327" s="936"/>
      <c r="F327" s="281" t="s">
        <v>4448</v>
      </c>
      <c r="G327" s="44">
        <v>1</v>
      </c>
      <c r="H327" s="936"/>
      <c r="I327" s="45" t="s">
        <v>3446</v>
      </c>
      <c r="J327" s="45" t="s">
        <v>4454</v>
      </c>
      <c r="K327" s="945"/>
      <c r="L327" s="943"/>
      <c r="M327" s="944"/>
    </row>
    <row r="328" spans="1:13" s="97" customFormat="1" ht="15" customHeight="1" x14ac:dyDescent="0.25">
      <c r="A328" s="936"/>
      <c r="B328" s="945"/>
      <c r="C328" s="946"/>
      <c r="D328" s="936"/>
      <c r="E328" s="936"/>
      <c r="F328" s="281" t="s">
        <v>4331</v>
      </c>
      <c r="G328" s="44">
        <v>4</v>
      </c>
      <c r="H328" s="936"/>
      <c r="I328" s="45" t="s">
        <v>4455</v>
      </c>
      <c r="J328" s="45" t="s">
        <v>4336</v>
      </c>
      <c r="K328" s="945"/>
      <c r="L328" s="943"/>
      <c r="M328" s="944"/>
    </row>
    <row r="329" spans="1:13" s="97" customFormat="1" ht="15" customHeight="1" x14ac:dyDescent="0.25">
      <c r="A329" s="936"/>
      <c r="B329" s="945"/>
      <c r="C329" s="946"/>
      <c r="D329" s="936"/>
      <c r="E329" s="936"/>
      <c r="F329" s="281" t="s">
        <v>4331</v>
      </c>
      <c r="G329" s="44">
        <v>1</v>
      </c>
      <c r="H329" s="936"/>
      <c r="I329" s="45" t="s">
        <v>4456</v>
      </c>
      <c r="J329" s="45" t="s">
        <v>4457</v>
      </c>
      <c r="K329" s="945"/>
      <c r="L329" s="943"/>
      <c r="M329" s="942"/>
    </row>
    <row r="330" spans="1:13" s="97" customFormat="1" ht="15" customHeight="1" x14ac:dyDescent="0.25">
      <c r="A330" s="936" t="s">
        <v>5876</v>
      </c>
      <c r="B330" s="945" t="s">
        <v>7175</v>
      </c>
      <c r="C330" s="946" t="s">
        <v>739</v>
      </c>
      <c r="D330" s="936" t="s">
        <v>6546</v>
      </c>
      <c r="E330" s="936" t="s">
        <v>739</v>
      </c>
      <c r="F330" s="281" t="s">
        <v>4337</v>
      </c>
      <c r="G330" s="44">
        <v>28</v>
      </c>
      <c r="H330" s="936" t="s">
        <v>6682</v>
      </c>
      <c r="I330" s="45" t="s">
        <v>446</v>
      </c>
      <c r="J330" s="45" t="s">
        <v>4451</v>
      </c>
      <c r="K330" s="945">
        <v>2</v>
      </c>
      <c r="L330" s="943"/>
      <c r="M330" s="941"/>
    </row>
    <row r="331" spans="1:13" s="97" customFormat="1" ht="15" customHeight="1" x14ac:dyDescent="0.25">
      <c r="A331" s="936"/>
      <c r="B331" s="945"/>
      <c r="C331" s="946"/>
      <c r="D331" s="936"/>
      <c r="E331" s="936"/>
      <c r="F331" s="281" t="s">
        <v>3166</v>
      </c>
      <c r="G331" s="44">
        <v>40</v>
      </c>
      <c r="H331" s="936"/>
      <c r="I331" s="45" t="s">
        <v>3074</v>
      </c>
      <c r="J331" s="45" t="s">
        <v>3167</v>
      </c>
      <c r="K331" s="945"/>
      <c r="L331" s="943"/>
      <c r="M331" s="944"/>
    </row>
    <row r="332" spans="1:13" s="97" customFormat="1" ht="15" customHeight="1" x14ac:dyDescent="0.25">
      <c r="A332" s="936"/>
      <c r="B332" s="945"/>
      <c r="C332" s="946"/>
      <c r="D332" s="936"/>
      <c r="E332" s="936"/>
      <c r="F332" s="281" t="s">
        <v>4338</v>
      </c>
      <c r="G332" s="44">
        <v>4</v>
      </c>
      <c r="H332" s="936"/>
      <c r="I332" s="45" t="s">
        <v>3498</v>
      </c>
      <c r="J332" s="45" t="s">
        <v>4394</v>
      </c>
      <c r="K332" s="945"/>
      <c r="L332" s="943"/>
      <c r="M332" s="944"/>
    </row>
    <row r="333" spans="1:13" s="97" customFormat="1" ht="15" customHeight="1" x14ac:dyDescent="0.25">
      <c r="A333" s="936"/>
      <c r="B333" s="945"/>
      <c r="C333" s="946"/>
      <c r="D333" s="936"/>
      <c r="E333" s="936"/>
      <c r="F333" s="281" t="s">
        <v>4338</v>
      </c>
      <c r="G333" s="44">
        <v>1</v>
      </c>
      <c r="H333" s="936"/>
      <c r="I333" s="45" t="s">
        <v>3498</v>
      </c>
      <c r="J333" s="45" t="s">
        <v>4348</v>
      </c>
      <c r="K333" s="945"/>
      <c r="L333" s="943"/>
      <c r="M333" s="944"/>
    </row>
    <row r="334" spans="1:13" s="97" customFormat="1" ht="15" customHeight="1" x14ac:dyDescent="0.25">
      <c r="A334" s="936"/>
      <c r="B334" s="945"/>
      <c r="C334" s="946"/>
      <c r="D334" s="936"/>
      <c r="E334" s="936"/>
      <c r="F334" s="281" t="s">
        <v>4426</v>
      </c>
      <c r="G334" s="44">
        <v>2</v>
      </c>
      <c r="H334" s="936"/>
      <c r="I334" s="45" t="s">
        <v>3498</v>
      </c>
      <c r="J334" s="45" t="s">
        <v>4395</v>
      </c>
      <c r="K334" s="945"/>
      <c r="L334" s="943"/>
      <c r="M334" s="944"/>
    </row>
    <row r="335" spans="1:13" s="97" customFormat="1" ht="15" customHeight="1" x14ac:dyDescent="0.25">
      <c r="A335" s="936"/>
      <c r="B335" s="945"/>
      <c r="C335" s="946"/>
      <c r="D335" s="936"/>
      <c r="E335" s="936"/>
      <c r="F335" s="281" t="s">
        <v>4339</v>
      </c>
      <c r="G335" s="44">
        <v>5</v>
      </c>
      <c r="H335" s="936"/>
      <c r="I335" s="45" t="s">
        <v>3498</v>
      </c>
      <c r="J335" s="45" t="s">
        <v>4349</v>
      </c>
      <c r="K335" s="945"/>
      <c r="L335" s="943"/>
      <c r="M335" s="944"/>
    </row>
    <row r="336" spans="1:13" s="97" customFormat="1" ht="15" customHeight="1" x14ac:dyDescent="0.25">
      <c r="A336" s="936"/>
      <c r="B336" s="945"/>
      <c r="C336" s="946"/>
      <c r="D336" s="936"/>
      <c r="E336" s="936"/>
      <c r="F336" s="281" t="s">
        <v>4339</v>
      </c>
      <c r="G336" s="44">
        <v>1</v>
      </c>
      <c r="H336" s="936"/>
      <c r="I336" s="45" t="s">
        <v>3498</v>
      </c>
      <c r="J336" s="45" t="s">
        <v>4396</v>
      </c>
      <c r="K336" s="945"/>
      <c r="L336" s="943"/>
      <c r="M336" s="944"/>
    </row>
    <row r="337" spans="1:13" s="97" customFormat="1" ht="15" customHeight="1" x14ac:dyDescent="0.25">
      <c r="A337" s="936"/>
      <c r="B337" s="945"/>
      <c r="C337" s="946"/>
      <c r="D337" s="936"/>
      <c r="E337" s="936"/>
      <c r="F337" s="281" t="s">
        <v>4340</v>
      </c>
      <c r="G337" s="44">
        <v>10</v>
      </c>
      <c r="H337" s="936"/>
      <c r="I337" s="45" t="s">
        <v>3498</v>
      </c>
      <c r="J337" s="45" t="s">
        <v>4350</v>
      </c>
      <c r="K337" s="945"/>
      <c r="L337" s="943"/>
      <c r="M337" s="944"/>
    </row>
    <row r="338" spans="1:13" s="97" customFormat="1" ht="15" customHeight="1" x14ac:dyDescent="0.25">
      <c r="A338" s="936"/>
      <c r="B338" s="945"/>
      <c r="C338" s="946"/>
      <c r="D338" s="936"/>
      <c r="E338" s="936"/>
      <c r="F338" s="281" t="s">
        <v>4341</v>
      </c>
      <c r="G338" s="44">
        <v>5</v>
      </c>
      <c r="H338" s="936"/>
      <c r="I338" s="45" t="s">
        <v>4351</v>
      </c>
      <c r="J338" s="45" t="s">
        <v>4352</v>
      </c>
      <c r="K338" s="945"/>
      <c r="L338" s="943"/>
      <c r="M338" s="944"/>
    </row>
    <row r="339" spans="1:13" s="97" customFormat="1" ht="15" customHeight="1" x14ac:dyDescent="0.25">
      <c r="A339" s="936"/>
      <c r="B339" s="945"/>
      <c r="C339" s="946"/>
      <c r="D339" s="936"/>
      <c r="E339" s="936"/>
      <c r="F339" s="281" t="s">
        <v>4342</v>
      </c>
      <c r="G339" s="44">
        <v>1</v>
      </c>
      <c r="H339" s="936"/>
      <c r="I339" s="45" t="s">
        <v>4353</v>
      </c>
      <c r="J339" s="45" t="s">
        <v>4276</v>
      </c>
      <c r="K339" s="945"/>
      <c r="L339" s="943"/>
      <c r="M339" s="944"/>
    </row>
    <row r="340" spans="1:13" s="97" customFormat="1" ht="15" customHeight="1" x14ac:dyDescent="0.25">
      <c r="A340" s="936"/>
      <c r="B340" s="945"/>
      <c r="C340" s="946"/>
      <c r="D340" s="936"/>
      <c r="E340" s="936"/>
      <c r="F340" s="281" t="s">
        <v>4321</v>
      </c>
      <c r="G340" s="44">
        <v>1</v>
      </c>
      <c r="H340" s="936"/>
      <c r="I340" s="45" t="s">
        <v>4354</v>
      </c>
      <c r="J340" s="45" t="s">
        <v>4397</v>
      </c>
      <c r="K340" s="945"/>
      <c r="L340" s="943"/>
      <c r="M340" s="944"/>
    </row>
    <row r="341" spans="1:13" s="97" customFormat="1" ht="15" customHeight="1" x14ac:dyDescent="0.25">
      <c r="A341" s="936"/>
      <c r="B341" s="945"/>
      <c r="C341" s="946"/>
      <c r="D341" s="936"/>
      <c r="E341" s="936"/>
      <c r="F341" s="281" t="s">
        <v>4343</v>
      </c>
      <c r="G341" s="44">
        <v>1</v>
      </c>
      <c r="H341" s="936"/>
      <c r="I341" s="45" t="s">
        <v>4354</v>
      </c>
      <c r="J341" s="45" t="s">
        <v>4356</v>
      </c>
      <c r="K341" s="945"/>
      <c r="L341" s="943"/>
      <c r="M341" s="944"/>
    </row>
    <row r="342" spans="1:13" s="97" customFormat="1" ht="15" customHeight="1" x14ac:dyDescent="0.25">
      <c r="A342" s="936"/>
      <c r="B342" s="945"/>
      <c r="C342" s="946"/>
      <c r="D342" s="936"/>
      <c r="E342" s="936"/>
      <c r="F342" s="281" t="s">
        <v>4274</v>
      </c>
      <c r="G342" s="44">
        <v>1</v>
      </c>
      <c r="H342" s="936"/>
      <c r="I342" s="45" t="s">
        <v>4353</v>
      </c>
      <c r="J342" s="45" t="s">
        <v>4276</v>
      </c>
      <c r="K342" s="945"/>
      <c r="L342" s="943"/>
      <c r="M342" s="944"/>
    </row>
    <row r="343" spans="1:13" s="97" customFormat="1" ht="15" customHeight="1" x14ac:dyDescent="0.25">
      <c r="A343" s="936"/>
      <c r="B343" s="945"/>
      <c r="C343" s="946"/>
      <c r="D343" s="936"/>
      <c r="E343" s="936"/>
      <c r="F343" s="281" t="s">
        <v>4344</v>
      </c>
      <c r="G343" s="44">
        <v>4</v>
      </c>
      <c r="H343" s="936"/>
      <c r="I343" s="45" t="s">
        <v>4357</v>
      </c>
      <c r="J343" s="45" t="s">
        <v>4358</v>
      </c>
      <c r="K343" s="945"/>
      <c r="L343" s="943"/>
      <c r="M343" s="944"/>
    </row>
    <row r="344" spans="1:13" s="97" customFormat="1" ht="15" customHeight="1" x14ac:dyDescent="0.25">
      <c r="A344" s="936"/>
      <c r="B344" s="945"/>
      <c r="C344" s="946"/>
      <c r="D344" s="936"/>
      <c r="E344" s="936"/>
      <c r="F344" s="281" t="s">
        <v>4345</v>
      </c>
      <c r="G344" s="44">
        <v>8</v>
      </c>
      <c r="H344" s="936"/>
      <c r="I344" s="45" t="s">
        <v>4359</v>
      </c>
      <c r="J344" s="45" t="s">
        <v>4452</v>
      </c>
      <c r="K344" s="945"/>
      <c r="L344" s="943"/>
      <c r="M344" s="944"/>
    </row>
    <row r="345" spans="1:13" s="97" customFormat="1" ht="15" customHeight="1" x14ac:dyDescent="0.25">
      <c r="A345" s="936"/>
      <c r="B345" s="945"/>
      <c r="C345" s="946"/>
      <c r="D345" s="936"/>
      <c r="E345" s="936"/>
      <c r="F345" s="281" t="s">
        <v>4321</v>
      </c>
      <c r="G345" s="44">
        <v>2</v>
      </c>
      <c r="H345" s="936"/>
      <c r="I345" s="45" t="s">
        <v>4354</v>
      </c>
      <c r="J345" s="45" t="s">
        <v>4397</v>
      </c>
      <c r="K345" s="945"/>
      <c r="L345" s="943"/>
      <c r="M345" s="944"/>
    </row>
    <row r="346" spans="1:13" s="97" customFormat="1" ht="15" customHeight="1" x14ac:dyDescent="0.25">
      <c r="A346" s="936"/>
      <c r="B346" s="945"/>
      <c r="C346" s="946"/>
      <c r="D346" s="936"/>
      <c r="E346" s="936"/>
      <c r="F346" s="281" t="s">
        <v>4346</v>
      </c>
      <c r="G346" s="44">
        <v>1</v>
      </c>
      <c r="H346" s="936"/>
      <c r="I346" s="45" t="s">
        <v>3498</v>
      </c>
      <c r="J346" s="45" t="s">
        <v>4361</v>
      </c>
      <c r="K346" s="945"/>
      <c r="L346" s="943"/>
      <c r="M346" s="944"/>
    </row>
    <row r="347" spans="1:13" s="97" customFormat="1" ht="15" customHeight="1" x14ac:dyDescent="0.25">
      <c r="A347" s="936"/>
      <c r="B347" s="945"/>
      <c r="C347" s="946"/>
      <c r="D347" s="936"/>
      <c r="E347" s="936"/>
      <c r="F347" s="281" t="s">
        <v>4344</v>
      </c>
      <c r="G347" s="44">
        <v>1</v>
      </c>
      <c r="H347" s="936"/>
      <c r="I347" s="45" t="s">
        <v>4357</v>
      </c>
      <c r="J347" s="45" t="s">
        <v>4358</v>
      </c>
      <c r="K347" s="945"/>
      <c r="L347" s="943"/>
      <c r="M347" s="942"/>
    </row>
    <row r="348" spans="1:13" s="97" customFormat="1" ht="15" customHeight="1" x14ac:dyDescent="0.25">
      <c r="A348" s="936" t="s">
        <v>7653</v>
      </c>
      <c r="B348" s="945" t="s">
        <v>7175</v>
      </c>
      <c r="C348" s="946" t="s">
        <v>739</v>
      </c>
      <c r="D348" s="936" t="s">
        <v>6546</v>
      </c>
      <c r="E348" s="936" t="s">
        <v>735</v>
      </c>
      <c r="F348" s="281" t="s">
        <v>4338</v>
      </c>
      <c r="G348" s="44">
        <v>4</v>
      </c>
      <c r="H348" s="936" t="s">
        <v>6682</v>
      </c>
      <c r="I348" s="45" t="s">
        <v>3498</v>
      </c>
      <c r="J348" s="45" t="s">
        <v>4348</v>
      </c>
      <c r="K348" s="945">
        <v>2</v>
      </c>
      <c r="L348" s="943"/>
      <c r="M348" s="941"/>
    </row>
    <row r="349" spans="1:13" s="97" customFormat="1" ht="15" customHeight="1" x14ac:dyDescent="0.25">
      <c r="A349" s="936"/>
      <c r="B349" s="945"/>
      <c r="C349" s="946"/>
      <c r="D349" s="936"/>
      <c r="E349" s="936"/>
      <c r="F349" s="281" t="s">
        <v>4339</v>
      </c>
      <c r="G349" s="44">
        <v>4</v>
      </c>
      <c r="H349" s="936"/>
      <c r="I349" s="45" t="s">
        <v>3498</v>
      </c>
      <c r="J349" s="45" t="s">
        <v>4349</v>
      </c>
      <c r="K349" s="945"/>
      <c r="L349" s="943"/>
      <c r="M349" s="944"/>
    </row>
    <row r="350" spans="1:13" s="97" customFormat="1" ht="15" customHeight="1" x14ac:dyDescent="0.25">
      <c r="A350" s="936"/>
      <c r="B350" s="945"/>
      <c r="C350" s="946"/>
      <c r="D350" s="936"/>
      <c r="E350" s="936"/>
      <c r="F350" s="281" t="s">
        <v>4339</v>
      </c>
      <c r="G350" s="44">
        <v>3</v>
      </c>
      <c r="H350" s="936"/>
      <c r="I350" s="45" t="s">
        <v>3498</v>
      </c>
      <c r="J350" s="45" t="s">
        <v>4396</v>
      </c>
      <c r="K350" s="945"/>
      <c r="L350" s="943"/>
      <c r="M350" s="944"/>
    </row>
    <row r="351" spans="1:13" s="97" customFormat="1" ht="15" customHeight="1" x14ac:dyDescent="0.25">
      <c r="A351" s="936"/>
      <c r="B351" s="945"/>
      <c r="C351" s="946"/>
      <c r="D351" s="936"/>
      <c r="E351" s="936"/>
      <c r="F351" s="281" t="s">
        <v>4340</v>
      </c>
      <c r="G351" s="44">
        <v>8</v>
      </c>
      <c r="H351" s="936"/>
      <c r="I351" s="45" t="s">
        <v>3498</v>
      </c>
      <c r="J351" s="45" t="s">
        <v>4350</v>
      </c>
      <c r="K351" s="945"/>
      <c r="L351" s="943"/>
      <c r="M351" s="944"/>
    </row>
    <row r="352" spans="1:13" s="97" customFormat="1" ht="15" customHeight="1" x14ac:dyDescent="0.25">
      <c r="A352" s="936"/>
      <c r="B352" s="945"/>
      <c r="C352" s="946"/>
      <c r="D352" s="936"/>
      <c r="E352" s="936"/>
      <c r="F352" s="281" t="s">
        <v>4341</v>
      </c>
      <c r="G352" s="44">
        <v>2</v>
      </c>
      <c r="H352" s="936"/>
      <c r="I352" s="45" t="s">
        <v>4351</v>
      </c>
      <c r="J352" s="45" t="s">
        <v>4352</v>
      </c>
      <c r="K352" s="945"/>
      <c r="L352" s="943"/>
      <c r="M352" s="944"/>
    </row>
    <row r="353" spans="1:13" s="97" customFormat="1" ht="15" customHeight="1" x14ac:dyDescent="0.25">
      <c r="A353" s="936"/>
      <c r="B353" s="945"/>
      <c r="C353" s="946"/>
      <c r="D353" s="936"/>
      <c r="E353" s="936"/>
      <c r="F353" s="281" t="s">
        <v>4344</v>
      </c>
      <c r="G353" s="44">
        <v>4</v>
      </c>
      <c r="H353" s="936"/>
      <c r="I353" s="45" t="s">
        <v>4357</v>
      </c>
      <c r="J353" s="45" t="s">
        <v>4358</v>
      </c>
      <c r="K353" s="945"/>
      <c r="L353" s="943"/>
      <c r="M353" s="944"/>
    </row>
    <row r="354" spans="1:13" s="97" customFormat="1" ht="15" customHeight="1" x14ac:dyDescent="0.25">
      <c r="A354" s="936"/>
      <c r="B354" s="945"/>
      <c r="C354" s="946"/>
      <c r="D354" s="936"/>
      <c r="E354" s="936"/>
      <c r="F354" s="281" t="s">
        <v>4345</v>
      </c>
      <c r="G354" s="44">
        <v>8</v>
      </c>
      <c r="H354" s="936"/>
      <c r="I354" s="45" t="s">
        <v>4359</v>
      </c>
      <c r="J354" s="45" t="s">
        <v>4452</v>
      </c>
      <c r="K354" s="945"/>
      <c r="L354" s="943"/>
      <c r="M354" s="944"/>
    </row>
    <row r="355" spans="1:13" s="97" customFormat="1" ht="15" customHeight="1" x14ac:dyDescent="0.25">
      <c r="A355" s="936"/>
      <c r="B355" s="945"/>
      <c r="C355" s="946"/>
      <c r="D355" s="936"/>
      <c r="E355" s="936"/>
      <c r="F355" s="281" t="s">
        <v>4390</v>
      </c>
      <c r="G355" s="44">
        <v>6</v>
      </c>
      <c r="H355" s="936"/>
      <c r="I355" s="45" t="s">
        <v>4398</v>
      </c>
      <c r="J355" s="45"/>
      <c r="K355" s="945"/>
      <c r="L355" s="943"/>
      <c r="M355" s="944"/>
    </row>
    <row r="356" spans="1:13" s="97" customFormat="1" ht="15" customHeight="1" x14ac:dyDescent="0.25">
      <c r="A356" s="936"/>
      <c r="B356" s="945"/>
      <c r="C356" s="946"/>
      <c r="D356" s="936"/>
      <c r="E356" s="936"/>
      <c r="F356" s="281" t="s">
        <v>4459</v>
      </c>
      <c r="G356" s="44">
        <v>4</v>
      </c>
      <c r="H356" s="936"/>
      <c r="I356" s="45" t="s">
        <v>4191</v>
      </c>
      <c r="J356" s="45" t="s">
        <v>4399</v>
      </c>
      <c r="K356" s="945"/>
      <c r="L356" s="943"/>
      <c r="M356" s="944"/>
    </row>
    <row r="357" spans="1:13" s="97" customFormat="1" ht="15" customHeight="1" x14ac:dyDescent="0.25">
      <c r="A357" s="936"/>
      <c r="B357" s="945"/>
      <c r="C357" s="946"/>
      <c r="D357" s="936"/>
      <c r="E357" s="936"/>
      <c r="F357" s="281" t="s">
        <v>4460</v>
      </c>
      <c r="G357" s="44">
        <v>4</v>
      </c>
      <c r="H357" s="936"/>
      <c r="I357" s="45" t="s">
        <v>4191</v>
      </c>
      <c r="J357" s="45" t="s">
        <v>4400</v>
      </c>
      <c r="K357" s="945"/>
      <c r="L357" s="943"/>
      <c r="M357" s="942"/>
    </row>
    <row r="358" spans="1:13" s="97" customFormat="1" ht="15" customHeight="1" x14ac:dyDescent="0.25">
      <c r="A358" s="937" t="s">
        <v>7893</v>
      </c>
      <c r="B358" s="939" t="s">
        <v>7175</v>
      </c>
      <c r="C358" s="962" t="s">
        <v>739</v>
      </c>
      <c r="D358" s="937" t="s">
        <v>6546</v>
      </c>
      <c r="E358" s="937" t="s">
        <v>7892</v>
      </c>
      <c r="F358" s="281" t="s">
        <v>7861</v>
      </c>
      <c r="G358" s="1219">
        <v>1</v>
      </c>
      <c r="H358" s="937" t="s">
        <v>6682</v>
      </c>
      <c r="I358" s="45"/>
      <c r="J358" s="45"/>
      <c r="K358" s="939">
        <v>1</v>
      </c>
      <c r="L358" s="941"/>
      <c r="M358" s="941"/>
    </row>
    <row r="359" spans="1:13" s="97" customFormat="1" ht="15" customHeight="1" x14ac:dyDescent="0.25">
      <c r="A359" s="938"/>
      <c r="B359" s="940"/>
      <c r="C359" s="1060"/>
      <c r="D359" s="938"/>
      <c r="E359" s="938"/>
      <c r="F359" s="281" t="s">
        <v>7894</v>
      </c>
      <c r="G359" s="1220"/>
      <c r="H359" s="938"/>
      <c r="I359" s="45"/>
      <c r="J359" s="45"/>
      <c r="K359" s="940"/>
      <c r="L359" s="942"/>
      <c r="M359" s="942"/>
    </row>
    <row r="360" spans="1:13" ht="15" customHeight="1" x14ac:dyDescent="0.25">
      <c r="A360" s="936" t="s">
        <v>5275</v>
      </c>
      <c r="B360" s="945" t="s">
        <v>359</v>
      </c>
      <c r="C360" s="946" t="s">
        <v>739</v>
      </c>
      <c r="D360" s="936" t="s">
        <v>7172</v>
      </c>
      <c r="E360" s="936" t="s">
        <v>739</v>
      </c>
      <c r="F360" s="135" t="s">
        <v>355</v>
      </c>
      <c r="G360" s="96">
        <v>1</v>
      </c>
      <c r="H360" s="936" t="s">
        <v>6682</v>
      </c>
      <c r="I360" s="37" t="s">
        <v>360</v>
      </c>
      <c r="J360" s="37" t="s">
        <v>361</v>
      </c>
      <c r="K360" s="945">
        <v>1</v>
      </c>
      <c r="L360" s="943"/>
      <c r="M360" s="941"/>
    </row>
    <row r="361" spans="1:13" ht="15" customHeight="1" x14ac:dyDescent="0.25">
      <c r="A361" s="936"/>
      <c r="B361" s="945"/>
      <c r="C361" s="946"/>
      <c r="D361" s="936"/>
      <c r="E361" s="936"/>
      <c r="F361" s="135" t="s">
        <v>356</v>
      </c>
      <c r="G361" s="96">
        <v>4</v>
      </c>
      <c r="H361" s="936"/>
      <c r="I361" s="37" t="s">
        <v>360</v>
      </c>
      <c r="J361" s="37" t="s">
        <v>362</v>
      </c>
      <c r="K361" s="945"/>
      <c r="L361" s="943"/>
      <c r="M361" s="944"/>
    </row>
    <row r="362" spans="1:13" ht="15" customHeight="1" x14ac:dyDescent="0.25">
      <c r="A362" s="936"/>
      <c r="B362" s="945"/>
      <c r="C362" s="946"/>
      <c r="D362" s="936"/>
      <c r="E362" s="936"/>
      <c r="F362" s="135" t="s">
        <v>357</v>
      </c>
      <c r="G362" s="96">
        <v>1</v>
      </c>
      <c r="H362" s="936"/>
      <c r="I362" s="37" t="s">
        <v>360</v>
      </c>
      <c r="J362" s="37" t="s">
        <v>362</v>
      </c>
      <c r="K362" s="945"/>
      <c r="L362" s="943"/>
      <c r="M362" s="944"/>
    </row>
    <row r="363" spans="1:13" ht="15" customHeight="1" x14ac:dyDescent="0.25">
      <c r="A363" s="936"/>
      <c r="B363" s="945"/>
      <c r="C363" s="946"/>
      <c r="D363" s="936"/>
      <c r="E363" s="936"/>
      <c r="F363" s="135" t="s">
        <v>3429</v>
      </c>
      <c r="G363" s="96">
        <v>1</v>
      </c>
      <c r="H363" s="936"/>
      <c r="I363" s="37" t="s">
        <v>360</v>
      </c>
      <c r="J363" s="37" t="s">
        <v>3430</v>
      </c>
      <c r="K363" s="945"/>
      <c r="L363" s="943"/>
      <c r="M363" s="944"/>
    </row>
    <row r="364" spans="1:13" ht="15" customHeight="1" x14ac:dyDescent="0.25">
      <c r="A364" s="936"/>
      <c r="B364" s="945"/>
      <c r="C364" s="946"/>
      <c r="D364" s="936"/>
      <c r="E364" s="936"/>
      <c r="F364" s="135" t="s">
        <v>4443</v>
      </c>
      <c r="G364" s="96">
        <v>1</v>
      </c>
      <c r="H364" s="936"/>
      <c r="I364" s="37" t="s">
        <v>360</v>
      </c>
      <c r="J364" s="37" t="s">
        <v>4323</v>
      </c>
      <c r="K364" s="945"/>
      <c r="L364" s="943"/>
      <c r="M364" s="944"/>
    </row>
    <row r="365" spans="1:13" ht="15" customHeight="1" x14ac:dyDescent="0.25">
      <c r="A365" s="936"/>
      <c r="B365" s="945"/>
      <c r="C365" s="946"/>
      <c r="D365" s="936"/>
      <c r="E365" s="936"/>
      <c r="F365" s="135" t="s">
        <v>4320</v>
      </c>
      <c r="G365" s="96">
        <v>1</v>
      </c>
      <c r="H365" s="936"/>
      <c r="I365" s="37" t="s">
        <v>4324</v>
      </c>
      <c r="J365" s="37" t="s">
        <v>4326</v>
      </c>
      <c r="K365" s="945"/>
      <c r="L365" s="943"/>
      <c r="M365" s="944"/>
    </row>
    <row r="366" spans="1:13" ht="15" customHeight="1" x14ac:dyDescent="0.25">
      <c r="A366" s="936"/>
      <c r="B366" s="945"/>
      <c r="C366" s="946"/>
      <c r="D366" s="936"/>
      <c r="E366" s="936"/>
      <c r="F366" s="135" t="s">
        <v>4321</v>
      </c>
      <c r="G366" s="96">
        <v>1</v>
      </c>
      <c r="H366" s="936"/>
      <c r="I366" s="37" t="s">
        <v>4444</v>
      </c>
      <c r="J366" s="37" t="s">
        <v>4445</v>
      </c>
      <c r="K366" s="945"/>
      <c r="L366" s="943"/>
      <c r="M366" s="944"/>
    </row>
    <row r="367" spans="1:13" ht="15" customHeight="1" x14ac:dyDescent="0.25">
      <c r="A367" s="936"/>
      <c r="B367" s="945"/>
      <c r="C367" s="946"/>
      <c r="D367" s="936"/>
      <c r="E367" s="936"/>
      <c r="F367" s="135" t="s">
        <v>4322</v>
      </c>
      <c r="G367" s="96">
        <v>6</v>
      </c>
      <c r="H367" s="936"/>
      <c r="I367" s="37" t="s">
        <v>360</v>
      </c>
      <c r="J367" s="37" t="s">
        <v>3557</v>
      </c>
      <c r="K367" s="945"/>
      <c r="L367" s="943"/>
      <c r="M367" s="942"/>
    </row>
    <row r="368" spans="1:13" ht="15" customHeight="1" x14ac:dyDescent="0.25">
      <c r="A368" s="936" t="s">
        <v>5877</v>
      </c>
      <c r="B368" s="945" t="s">
        <v>359</v>
      </c>
      <c r="C368" s="946" t="s">
        <v>739</v>
      </c>
      <c r="D368" s="936" t="s">
        <v>7172</v>
      </c>
      <c r="E368" s="936" t="s">
        <v>735</v>
      </c>
      <c r="F368" s="135" t="s">
        <v>355</v>
      </c>
      <c r="G368" s="96">
        <v>1</v>
      </c>
      <c r="H368" s="936" t="s">
        <v>6682</v>
      </c>
      <c r="I368" s="37" t="s">
        <v>360</v>
      </c>
      <c r="J368" s="37" t="s">
        <v>361</v>
      </c>
      <c r="K368" s="945">
        <v>1</v>
      </c>
      <c r="L368" s="943"/>
      <c r="M368" s="941"/>
    </row>
    <row r="369" spans="1:13" ht="15" customHeight="1" x14ac:dyDescent="0.25">
      <c r="A369" s="936"/>
      <c r="B369" s="945"/>
      <c r="C369" s="946"/>
      <c r="D369" s="936"/>
      <c r="E369" s="936"/>
      <c r="F369" s="135" t="s">
        <v>356</v>
      </c>
      <c r="G369" s="96">
        <v>4</v>
      </c>
      <c r="H369" s="936"/>
      <c r="I369" s="37" t="s">
        <v>360</v>
      </c>
      <c r="J369" s="37" t="s">
        <v>362</v>
      </c>
      <c r="K369" s="945"/>
      <c r="L369" s="943"/>
      <c r="M369" s="944"/>
    </row>
    <row r="370" spans="1:13" ht="15" customHeight="1" x14ac:dyDescent="0.25">
      <c r="A370" s="936"/>
      <c r="B370" s="945"/>
      <c r="C370" s="946"/>
      <c r="D370" s="936"/>
      <c r="E370" s="936"/>
      <c r="F370" s="135" t="s">
        <v>357</v>
      </c>
      <c r="G370" s="96">
        <v>1</v>
      </c>
      <c r="H370" s="936"/>
      <c r="I370" s="37" t="s">
        <v>360</v>
      </c>
      <c r="J370" s="37" t="s">
        <v>362</v>
      </c>
      <c r="K370" s="945"/>
      <c r="L370" s="943"/>
      <c r="M370" s="944"/>
    </row>
    <row r="371" spans="1:13" ht="15" customHeight="1" x14ac:dyDescent="0.25">
      <c r="A371" s="936"/>
      <c r="B371" s="945"/>
      <c r="C371" s="946"/>
      <c r="D371" s="936"/>
      <c r="E371" s="936"/>
      <c r="F371" s="135" t="s">
        <v>4322</v>
      </c>
      <c r="G371" s="96">
        <v>6</v>
      </c>
      <c r="H371" s="936"/>
      <c r="I371" s="37" t="s">
        <v>360</v>
      </c>
      <c r="J371" s="37" t="s">
        <v>3557</v>
      </c>
      <c r="K371" s="945"/>
      <c r="L371" s="943"/>
      <c r="M371" s="942"/>
    </row>
    <row r="372" spans="1:13" s="8" customFormat="1" ht="15" customHeight="1" x14ac:dyDescent="0.25">
      <c r="A372" s="936" t="s">
        <v>5276</v>
      </c>
      <c r="B372" s="945" t="s">
        <v>291</v>
      </c>
      <c r="C372" s="946" t="s">
        <v>739</v>
      </c>
      <c r="D372" s="936" t="s">
        <v>7177</v>
      </c>
      <c r="E372" s="936" t="s">
        <v>739</v>
      </c>
      <c r="F372" s="19" t="s">
        <v>224</v>
      </c>
      <c r="G372" s="467">
        <v>1</v>
      </c>
      <c r="H372" s="936" t="s">
        <v>6682</v>
      </c>
      <c r="I372" s="22" t="s">
        <v>225</v>
      </c>
      <c r="J372" s="71"/>
      <c r="K372" s="945">
        <v>2</v>
      </c>
      <c r="L372" s="943"/>
      <c r="M372" s="941"/>
    </row>
    <row r="373" spans="1:13" s="8" customFormat="1" ht="15" customHeight="1" x14ac:dyDescent="0.25">
      <c r="A373" s="936"/>
      <c r="B373" s="945"/>
      <c r="C373" s="946"/>
      <c r="D373" s="936"/>
      <c r="E373" s="936"/>
      <c r="F373" s="19" t="s">
        <v>226</v>
      </c>
      <c r="G373" s="467">
        <v>1</v>
      </c>
      <c r="H373" s="936"/>
      <c r="I373" s="22" t="s">
        <v>227</v>
      </c>
      <c r="J373" s="71" t="s">
        <v>228</v>
      </c>
      <c r="K373" s="945"/>
      <c r="L373" s="943"/>
      <c r="M373" s="944"/>
    </row>
    <row r="374" spans="1:13" s="8" customFormat="1" ht="15" customHeight="1" x14ac:dyDescent="0.25">
      <c r="A374" s="936"/>
      <c r="B374" s="945"/>
      <c r="C374" s="946"/>
      <c r="D374" s="936"/>
      <c r="E374" s="936"/>
      <c r="F374" s="19" t="s">
        <v>229</v>
      </c>
      <c r="G374" s="467">
        <v>1</v>
      </c>
      <c r="H374" s="936"/>
      <c r="I374" s="22" t="s">
        <v>227</v>
      </c>
      <c r="J374" s="71" t="s">
        <v>230</v>
      </c>
      <c r="K374" s="945"/>
      <c r="L374" s="943"/>
      <c r="M374" s="944"/>
    </row>
    <row r="375" spans="1:13" s="8" customFormat="1" ht="15" customHeight="1" x14ac:dyDescent="0.25">
      <c r="A375" s="936"/>
      <c r="B375" s="945"/>
      <c r="C375" s="946"/>
      <c r="D375" s="936"/>
      <c r="E375" s="936"/>
      <c r="F375" s="19" t="s">
        <v>231</v>
      </c>
      <c r="G375" s="467">
        <v>5</v>
      </c>
      <c r="H375" s="936"/>
      <c r="I375" s="22" t="s">
        <v>227</v>
      </c>
      <c r="J375" s="71" t="s">
        <v>232</v>
      </c>
      <c r="K375" s="945"/>
      <c r="L375" s="943"/>
      <c r="M375" s="944"/>
    </row>
    <row r="376" spans="1:13" s="8" customFormat="1" ht="15" customHeight="1" x14ac:dyDescent="0.25">
      <c r="A376" s="936"/>
      <c r="B376" s="945"/>
      <c r="C376" s="946"/>
      <c r="D376" s="936"/>
      <c r="E376" s="936"/>
      <c r="F376" s="19" t="s">
        <v>233</v>
      </c>
      <c r="G376" s="467">
        <v>1</v>
      </c>
      <c r="H376" s="936"/>
      <c r="I376" s="22" t="s">
        <v>227</v>
      </c>
      <c r="J376" s="71" t="s">
        <v>232</v>
      </c>
      <c r="K376" s="945"/>
      <c r="L376" s="943"/>
      <c r="M376" s="944"/>
    </row>
    <row r="377" spans="1:13" s="8" customFormat="1" ht="15" customHeight="1" x14ac:dyDescent="0.25">
      <c r="A377" s="936"/>
      <c r="B377" s="945"/>
      <c r="C377" s="946"/>
      <c r="D377" s="936"/>
      <c r="E377" s="936"/>
      <c r="F377" s="19" t="s">
        <v>234</v>
      </c>
      <c r="G377" s="467">
        <v>5</v>
      </c>
      <c r="H377" s="936"/>
      <c r="I377" s="22" t="s">
        <v>227</v>
      </c>
      <c r="J377" s="71" t="s">
        <v>235</v>
      </c>
      <c r="K377" s="945"/>
      <c r="L377" s="943"/>
      <c r="M377" s="944"/>
    </row>
    <row r="378" spans="1:13" s="8" customFormat="1" ht="15" customHeight="1" x14ac:dyDescent="0.25">
      <c r="A378" s="936"/>
      <c r="B378" s="945"/>
      <c r="C378" s="946"/>
      <c r="D378" s="936"/>
      <c r="E378" s="936"/>
      <c r="F378" s="19" t="s">
        <v>236</v>
      </c>
      <c r="G378" s="467">
        <v>1</v>
      </c>
      <c r="H378" s="936"/>
      <c r="I378" s="22" t="s">
        <v>227</v>
      </c>
      <c r="J378" s="71" t="s">
        <v>237</v>
      </c>
      <c r="K378" s="945"/>
      <c r="L378" s="943"/>
      <c r="M378" s="944"/>
    </row>
    <row r="379" spans="1:13" s="8" customFormat="1" ht="15" customHeight="1" x14ac:dyDescent="0.25">
      <c r="A379" s="936"/>
      <c r="B379" s="945"/>
      <c r="C379" s="946"/>
      <c r="D379" s="936"/>
      <c r="E379" s="936"/>
      <c r="F379" s="19" t="s">
        <v>238</v>
      </c>
      <c r="G379" s="467">
        <v>1</v>
      </c>
      <c r="H379" s="936"/>
      <c r="I379" s="22" t="s">
        <v>227</v>
      </c>
      <c r="J379" s="71" t="s">
        <v>235</v>
      </c>
      <c r="K379" s="945"/>
      <c r="L379" s="943"/>
      <c r="M379" s="944"/>
    </row>
    <row r="380" spans="1:13" s="8" customFormat="1" ht="15" customHeight="1" x14ac:dyDescent="0.25">
      <c r="A380" s="936"/>
      <c r="B380" s="945"/>
      <c r="C380" s="946"/>
      <c r="D380" s="936"/>
      <c r="E380" s="936"/>
      <c r="F380" s="19" t="s">
        <v>239</v>
      </c>
      <c r="G380" s="467">
        <v>1</v>
      </c>
      <c r="H380" s="936"/>
      <c r="I380" s="22" t="s">
        <v>240</v>
      </c>
      <c r="J380" s="71" t="s">
        <v>241</v>
      </c>
      <c r="K380" s="945"/>
      <c r="L380" s="943"/>
      <c r="M380" s="944"/>
    </row>
    <row r="381" spans="1:13" s="8" customFormat="1" ht="15" customHeight="1" x14ac:dyDescent="0.25">
      <c r="A381" s="936"/>
      <c r="B381" s="945"/>
      <c r="C381" s="946"/>
      <c r="D381" s="936"/>
      <c r="E381" s="936"/>
      <c r="F381" s="19" t="s">
        <v>242</v>
      </c>
      <c r="G381" s="467">
        <v>1</v>
      </c>
      <c r="H381" s="936"/>
      <c r="I381" s="22"/>
      <c r="J381" s="71"/>
      <c r="K381" s="945"/>
      <c r="L381" s="943"/>
      <c r="M381" s="944"/>
    </row>
    <row r="382" spans="1:13" s="8" customFormat="1" ht="15" customHeight="1" x14ac:dyDescent="0.25">
      <c r="A382" s="936"/>
      <c r="B382" s="945"/>
      <c r="C382" s="946"/>
      <c r="D382" s="936"/>
      <c r="E382" s="936"/>
      <c r="F382" s="19" t="s">
        <v>198</v>
      </c>
      <c r="G382" s="467">
        <v>1</v>
      </c>
      <c r="H382" s="936"/>
      <c r="I382" s="22"/>
      <c r="J382" s="71"/>
      <c r="K382" s="945"/>
      <c r="L382" s="943"/>
      <c r="M382" s="944"/>
    </row>
    <row r="383" spans="1:13" s="8" customFormat="1" ht="15" customHeight="1" x14ac:dyDescent="0.25">
      <c r="A383" s="936"/>
      <c r="B383" s="945"/>
      <c r="C383" s="946"/>
      <c r="D383" s="936"/>
      <c r="E383" s="936"/>
      <c r="F383" s="19" t="s">
        <v>243</v>
      </c>
      <c r="G383" s="467">
        <v>1</v>
      </c>
      <c r="H383" s="936"/>
      <c r="I383" s="22" t="s">
        <v>227</v>
      </c>
      <c r="J383" s="71" t="s">
        <v>244</v>
      </c>
      <c r="K383" s="945"/>
      <c r="L383" s="943"/>
      <c r="M383" s="944"/>
    </row>
    <row r="384" spans="1:13" s="8" customFormat="1" ht="15" customHeight="1" x14ac:dyDescent="0.25">
      <c r="A384" s="936"/>
      <c r="B384" s="945"/>
      <c r="C384" s="946"/>
      <c r="D384" s="936"/>
      <c r="E384" s="936"/>
      <c r="F384" s="19" t="s">
        <v>245</v>
      </c>
      <c r="G384" s="467">
        <v>1</v>
      </c>
      <c r="H384" s="936"/>
      <c r="I384" s="22" t="s">
        <v>246</v>
      </c>
      <c r="J384" s="71" t="s">
        <v>247</v>
      </c>
      <c r="K384" s="945"/>
      <c r="L384" s="943"/>
      <c r="M384" s="944"/>
    </row>
    <row r="385" spans="1:13" s="8" customFormat="1" ht="15" customHeight="1" x14ac:dyDescent="0.25">
      <c r="A385" s="936"/>
      <c r="B385" s="945"/>
      <c r="C385" s="946"/>
      <c r="D385" s="936"/>
      <c r="E385" s="936"/>
      <c r="F385" s="19" t="s">
        <v>248</v>
      </c>
      <c r="G385" s="467">
        <v>1</v>
      </c>
      <c r="H385" s="936"/>
      <c r="I385" s="22" t="s">
        <v>249</v>
      </c>
      <c r="J385" s="71" t="s">
        <v>250</v>
      </c>
      <c r="K385" s="945"/>
      <c r="L385" s="943"/>
      <c r="M385" s="944"/>
    </row>
    <row r="386" spans="1:13" s="8" customFormat="1" ht="15" customHeight="1" x14ac:dyDescent="0.25">
      <c r="A386" s="936"/>
      <c r="B386" s="945"/>
      <c r="C386" s="946"/>
      <c r="D386" s="936"/>
      <c r="E386" s="936"/>
      <c r="F386" s="19" t="s">
        <v>251</v>
      </c>
      <c r="G386" s="467">
        <v>1</v>
      </c>
      <c r="H386" s="936"/>
      <c r="I386" s="22" t="s">
        <v>252</v>
      </c>
      <c r="J386" s="71" t="s">
        <v>253</v>
      </c>
      <c r="K386" s="945"/>
      <c r="L386" s="943"/>
      <c r="M386" s="944"/>
    </row>
    <row r="387" spans="1:13" s="8" customFormat="1" ht="15" customHeight="1" x14ac:dyDescent="0.25">
      <c r="A387" s="936"/>
      <c r="B387" s="945"/>
      <c r="C387" s="946"/>
      <c r="D387" s="936"/>
      <c r="E387" s="936"/>
      <c r="F387" s="19" t="s">
        <v>254</v>
      </c>
      <c r="G387" s="467">
        <v>1</v>
      </c>
      <c r="H387" s="936"/>
      <c r="I387" s="22" t="s">
        <v>255</v>
      </c>
      <c r="J387" s="71" t="s">
        <v>256</v>
      </c>
      <c r="K387" s="945"/>
      <c r="L387" s="943"/>
      <c r="M387" s="944"/>
    </row>
    <row r="388" spans="1:13" s="8" customFormat="1" ht="15" customHeight="1" x14ac:dyDescent="0.25">
      <c r="A388" s="936"/>
      <c r="B388" s="945"/>
      <c r="C388" s="946"/>
      <c r="D388" s="936"/>
      <c r="E388" s="936"/>
      <c r="F388" s="19" t="s">
        <v>257</v>
      </c>
      <c r="G388" s="467">
        <v>1</v>
      </c>
      <c r="H388" s="936"/>
      <c r="I388" s="22" t="s">
        <v>227</v>
      </c>
      <c r="J388" s="71" t="s">
        <v>258</v>
      </c>
      <c r="K388" s="945"/>
      <c r="L388" s="943"/>
      <c r="M388" s="944"/>
    </row>
    <row r="389" spans="1:13" s="8" customFormat="1" ht="15" customHeight="1" x14ac:dyDescent="0.25">
      <c r="A389" s="936"/>
      <c r="B389" s="945"/>
      <c r="C389" s="946"/>
      <c r="D389" s="936"/>
      <c r="E389" s="936"/>
      <c r="F389" s="19" t="s">
        <v>259</v>
      </c>
      <c r="G389" s="467">
        <v>150</v>
      </c>
      <c r="H389" s="936"/>
      <c r="I389" s="22" t="s">
        <v>252</v>
      </c>
      <c r="J389" s="71" t="s">
        <v>260</v>
      </c>
      <c r="K389" s="945"/>
      <c r="L389" s="943"/>
      <c r="M389" s="944"/>
    </row>
    <row r="390" spans="1:13" s="8" customFormat="1" ht="15" customHeight="1" x14ac:dyDescent="0.25">
      <c r="A390" s="936"/>
      <c r="B390" s="945"/>
      <c r="C390" s="946"/>
      <c r="D390" s="936"/>
      <c r="E390" s="936"/>
      <c r="F390" s="19" t="s">
        <v>261</v>
      </c>
      <c r="G390" s="467">
        <v>1</v>
      </c>
      <c r="H390" s="936"/>
      <c r="I390" s="22" t="s">
        <v>227</v>
      </c>
      <c r="J390" s="71" t="s">
        <v>262</v>
      </c>
      <c r="K390" s="945"/>
      <c r="L390" s="943"/>
      <c r="M390" s="944"/>
    </row>
    <row r="391" spans="1:13" s="8" customFormat="1" ht="15" customHeight="1" x14ac:dyDescent="0.25">
      <c r="A391" s="936"/>
      <c r="B391" s="945"/>
      <c r="C391" s="946"/>
      <c r="D391" s="936"/>
      <c r="E391" s="936"/>
      <c r="F391" s="19" t="s">
        <v>263</v>
      </c>
      <c r="G391" s="467">
        <v>8</v>
      </c>
      <c r="H391" s="936"/>
      <c r="I391" s="22" t="s">
        <v>264</v>
      </c>
      <c r="J391" s="71" t="s">
        <v>265</v>
      </c>
      <c r="K391" s="945"/>
      <c r="L391" s="943"/>
      <c r="M391" s="944"/>
    </row>
    <row r="392" spans="1:13" s="8" customFormat="1" ht="15" customHeight="1" x14ac:dyDescent="0.25">
      <c r="A392" s="936"/>
      <c r="B392" s="945"/>
      <c r="C392" s="946"/>
      <c r="D392" s="936"/>
      <c r="E392" s="936"/>
      <c r="F392" s="19" t="s">
        <v>266</v>
      </c>
      <c r="G392" s="467">
        <v>20</v>
      </c>
      <c r="H392" s="936"/>
      <c r="I392" s="22" t="s">
        <v>252</v>
      </c>
      <c r="J392" s="71" t="s">
        <v>260</v>
      </c>
      <c r="K392" s="945"/>
      <c r="L392" s="943"/>
      <c r="M392" s="944"/>
    </row>
    <row r="393" spans="1:13" s="8" customFormat="1" ht="15" customHeight="1" x14ac:dyDescent="0.25">
      <c r="A393" s="936"/>
      <c r="B393" s="945"/>
      <c r="C393" s="946"/>
      <c r="D393" s="936"/>
      <c r="E393" s="936"/>
      <c r="F393" s="19" t="s">
        <v>267</v>
      </c>
      <c r="G393" s="467">
        <v>1</v>
      </c>
      <c r="H393" s="936"/>
      <c r="I393" s="22"/>
      <c r="J393" s="71"/>
      <c r="K393" s="945"/>
      <c r="L393" s="943"/>
      <c r="M393" s="944"/>
    </row>
    <row r="394" spans="1:13" s="8" customFormat="1" ht="15" customHeight="1" x14ac:dyDescent="0.25">
      <c r="A394" s="936"/>
      <c r="B394" s="945"/>
      <c r="C394" s="946"/>
      <c r="D394" s="936"/>
      <c r="E394" s="936"/>
      <c r="F394" s="19" t="s">
        <v>268</v>
      </c>
      <c r="G394" s="467">
        <v>1</v>
      </c>
      <c r="H394" s="936"/>
      <c r="I394" s="22" t="s">
        <v>227</v>
      </c>
      <c r="J394" s="71" t="s">
        <v>269</v>
      </c>
      <c r="K394" s="945"/>
      <c r="L394" s="943"/>
      <c r="M394" s="944"/>
    </row>
    <row r="395" spans="1:13" s="8" customFormat="1" ht="15" customHeight="1" x14ac:dyDescent="0.25">
      <c r="A395" s="936"/>
      <c r="B395" s="945"/>
      <c r="C395" s="946"/>
      <c r="D395" s="936"/>
      <c r="E395" s="936"/>
      <c r="F395" s="283" t="s">
        <v>270</v>
      </c>
      <c r="G395" s="39">
        <v>1</v>
      </c>
      <c r="H395" s="936"/>
      <c r="I395" s="40"/>
      <c r="J395" s="66"/>
      <c r="K395" s="945"/>
      <c r="L395" s="943"/>
      <c r="M395" s="942"/>
    </row>
    <row r="396" spans="1:13" s="8" customFormat="1" ht="15" customHeight="1" x14ac:dyDescent="0.25">
      <c r="A396" s="936" t="s">
        <v>5878</v>
      </c>
      <c r="B396" s="945" t="s">
        <v>291</v>
      </c>
      <c r="C396" s="946" t="s">
        <v>739</v>
      </c>
      <c r="D396" s="936" t="s">
        <v>7177</v>
      </c>
      <c r="E396" s="936" t="s">
        <v>735</v>
      </c>
      <c r="F396" s="283" t="s">
        <v>224</v>
      </c>
      <c r="G396" s="39">
        <v>1</v>
      </c>
      <c r="H396" s="936" t="s">
        <v>6682</v>
      </c>
      <c r="I396" s="40" t="s">
        <v>225</v>
      </c>
      <c r="J396" s="66"/>
      <c r="K396" s="945">
        <v>2</v>
      </c>
      <c r="L396" s="943"/>
      <c r="M396" s="941"/>
    </row>
    <row r="397" spans="1:13" s="8" customFormat="1" ht="15" customHeight="1" x14ac:dyDescent="0.25">
      <c r="A397" s="936"/>
      <c r="B397" s="945"/>
      <c r="C397" s="946"/>
      <c r="D397" s="936"/>
      <c r="E397" s="936"/>
      <c r="F397" s="283" t="s">
        <v>226</v>
      </c>
      <c r="G397" s="39">
        <v>1</v>
      </c>
      <c r="H397" s="936"/>
      <c r="I397" s="40" t="s">
        <v>227</v>
      </c>
      <c r="J397" s="66" t="s">
        <v>228</v>
      </c>
      <c r="K397" s="945"/>
      <c r="L397" s="943"/>
      <c r="M397" s="944"/>
    </row>
    <row r="398" spans="1:13" s="8" customFormat="1" ht="15" customHeight="1" x14ac:dyDescent="0.25">
      <c r="A398" s="936"/>
      <c r="B398" s="945"/>
      <c r="C398" s="946"/>
      <c r="D398" s="936"/>
      <c r="E398" s="936"/>
      <c r="F398" s="283" t="s">
        <v>229</v>
      </c>
      <c r="G398" s="39">
        <v>1</v>
      </c>
      <c r="H398" s="936"/>
      <c r="I398" s="40" t="s">
        <v>227</v>
      </c>
      <c r="J398" s="66" t="s">
        <v>230</v>
      </c>
      <c r="K398" s="945"/>
      <c r="L398" s="943"/>
      <c r="M398" s="944"/>
    </row>
    <row r="399" spans="1:13" s="8" customFormat="1" ht="15" customHeight="1" x14ac:dyDescent="0.25">
      <c r="A399" s="936"/>
      <c r="B399" s="945"/>
      <c r="C399" s="946"/>
      <c r="D399" s="936"/>
      <c r="E399" s="936"/>
      <c r="F399" s="283" t="s">
        <v>231</v>
      </c>
      <c r="G399" s="39">
        <v>1</v>
      </c>
      <c r="H399" s="936"/>
      <c r="I399" s="40" t="s">
        <v>227</v>
      </c>
      <c r="J399" s="66" t="s">
        <v>232</v>
      </c>
      <c r="K399" s="945"/>
      <c r="L399" s="943"/>
      <c r="M399" s="944"/>
    </row>
    <row r="400" spans="1:13" s="8" customFormat="1" ht="15" customHeight="1" x14ac:dyDescent="0.25">
      <c r="A400" s="936"/>
      <c r="B400" s="945"/>
      <c r="C400" s="946"/>
      <c r="D400" s="936"/>
      <c r="E400" s="936"/>
      <c r="F400" s="283" t="s">
        <v>233</v>
      </c>
      <c r="G400" s="39">
        <v>1</v>
      </c>
      <c r="H400" s="936"/>
      <c r="I400" s="40" t="s">
        <v>227</v>
      </c>
      <c r="J400" s="66" t="s">
        <v>232</v>
      </c>
      <c r="K400" s="945"/>
      <c r="L400" s="943"/>
      <c r="M400" s="944"/>
    </row>
    <row r="401" spans="1:13" s="8" customFormat="1" ht="15" customHeight="1" x14ac:dyDescent="0.25">
      <c r="A401" s="936"/>
      <c r="B401" s="945"/>
      <c r="C401" s="946"/>
      <c r="D401" s="936"/>
      <c r="E401" s="936"/>
      <c r="F401" s="283" t="s">
        <v>234</v>
      </c>
      <c r="G401" s="39">
        <v>1</v>
      </c>
      <c r="H401" s="936"/>
      <c r="I401" s="40" t="s">
        <v>227</v>
      </c>
      <c r="J401" s="66" t="s">
        <v>235</v>
      </c>
      <c r="K401" s="945"/>
      <c r="L401" s="943"/>
      <c r="M401" s="944"/>
    </row>
    <row r="402" spans="1:13" s="8" customFormat="1" ht="15" customHeight="1" x14ac:dyDescent="0.25">
      <c r="A402" s="936"/>
      <c r="B402" s="945"/>
      <c r="C402" s="946"/>
      <c r="D402" s="936"/>
      <c r="E402" s="936"/>
      <c r="F402" s="283" t="s">
        <v>236</v>
      </c>
      <c r="G402" s="39">
        <v>1</v>
      </c>
      <c r="H402" s="936"/>
      <c r="I402" s="40" t="s">
        <v>227</v>
      </c>
      <c r="J402" s="66" t="s">
        <v>237</v>
      </c>
      <c r="K402" s="945"/>
      <c r="L402" s="943"/>
      <c r="M402" s="944"/>
    </row>
    <row r="403" spans="1:13" s="8" customFormat="1" ht="15" customHeight="1" x14ac:dyDescent="0.25">
      <c r="A403" s="936"/>
      <c r="B403" s="945"/>
      <c r="C403" s="946"/>
      <c r="D403" s="936"/>
      <c r="E403" s="936"/>
      <c r="F403" s="283" t="s">
        <v>238</v>
      </c>
      <c r="G403" s="39">
        <v>1</v>
      </c>
      <c r="H403" s="936"/>
      <c r="I403" s="40" t="s">
        <v>227</v>
      </c>
      <c r="J403" s="66" t="s">
        <v>235</v>
      </c>
      <c r="K403" s="945"/>
      <c r="L403" s="943"/>
      <c r="M403" s="944"/>
    </row>
    <row r="404" spans="1:13" s="8" customFormat="1" ht="15" customHeight="1" x14ac:dyDescent="0.25">
      <c r="A404" s="936"/>
      <c r="B404" s="945"/>
      <c r="C404" s="946"/>
      <c r="D404" s="936"/>
      <c r="E404" s="936"/>
      <c r="F404" s="283" t="s">
        <v>239</v>
      </c>
      <c r="G404" s="39">
        <v>1</v>
      </c>
      <c r="H404" s="936"/>
      <c r="I404" s="40" t="s">
        <v>240</v>
      </c>
      <c r="J404" s="66" t="s">
        <v>241</v>
      </c>
      <c r="K404" s="945"/>
      <c r="L404" s="943"/>
      <c r="M404" s="944"/>
    </row>
    <row r="405" spans="1:13" s="8" customFormat="1" ht="15" customHeight="1" x14ac:dyDescent="0.25">
      <c r="A405" s="936"/>
      <c r="B405" s="945"/>
      <c r="C405" s="946"/>
      <c r="D405" s="936"/>
      <c r="E405" s="936"/>
      <c r="F405" s="283" t="s">
        <v>242</v>
      </c>
      <c r="G405" s="39">
        <v>1</v>
      </c>
      <c r="H405" s="936"/>
      <c r="I405" s="40"/>
      <c r="J405" s="66"/>
      <c r="K405" s="945"/>
      <c r="L405" s="943"/>
      <c r="M405" s="944"/>
    </row>
    <row r="406" spans="1:13" s="8" customFormat="1" ht="15" customHeight="1" x14ac:dyDescent="0.25">
      <c r="A406" s="936"/>
      <c r="B406" s="945"/>
      <c r="C406" s="946"/>
      <c r="D406" s="936"/>
      <c r="E406" s="936"/>
      <c r="F406" s="283" t="s">
        <v>198</v>
      </c>
      <c r="G406" s="39">
        <v>1</v>
      </c>
      <c r="H406" s="936"/>
      <c r="I406" s="40"/>
      <c r="J406" s="66"/>
      <c r="K406" s="945"/>
      <c r="L406" s="943"/>
      <c r="M406" s="944"/>
    </row>
    <row r="407" spans="1:13" s="8" customFormat="1" ht="15" customHeight="1" x14ac:dyDescent="0.25">
      <c r="A407" s="936"/>
      <c r="B407" s="945"/>
      <c r="C407" s="946"/>
      <c r="D407" s="936"/>
      <c r="E407" s="936"/>
      <c r="F407" s="283" t="s">
        <v>243</v>
      </c>
      <c r="G407" s="39">
        <v>1</v>
      </c>
      <c r="H407" s="936"/>
      <c r="I407" s="40" t="s">
        <v>227</v>
      </c>
      <c r="J407" s="66" t="s">
        <v>244</v>
      </c>
      <c r="K407" s="945"/>
      <c r="L407" s="943"/>
      <c r="M407" s="944"/>
    </row>
    <row r="408" spans="1:13" s="8" customFormat="1" ht="15" customHeight="1" x14ac:dyDescent="0.25">
      <c r="A408" s="936"/>
      <c r="B408" s="945"/>
      <c r="C408" s="946"/>
      <c r="D408" s="936"/>
      <c r="E408" s="936"/>
      <c r="F408" s="283" t="s">
        <v>245</v>
      </c>
      <c r="G408" s="39">
        <v>1</v>
      </c>
      <c r="H408" s="936"/>
      <c r="I408" s="40" t="s">
        <v>246</v>
      </c>
      <c r="J408" s="66" t="s">
        <v>247</v>
      </c>
      <c r="K408" s="945"/>
      <c r="L408" s="943"/>
      <c r="M408" s="944"/>
    </row>
    <row r="409" spans="1:13" s="8" customFormat="1" ht="15" customHeight="1" x14ac:dyDescent="0.25">
      <c r="A409" s="936"/>
      <c r="B409" s="945"/>
      <c r="C409" s="946"/>
      <c r="D409" s="936"/>
      <c r="E409" s="936"/>
      <c r="F409" s="283" t="s">
        <v>248</v>
      </c>
      <c r="G409" s="39">
        <v>1</v>
      </c>
      <c r="H409" s="936"/>
      <c r="I409" s="40" t="s">
        <v>249</v>
      </c>
      <c r="J409" s="66" t="s">
        <v>250</v>
      </c>
      <c r="K409" s="945"/>
      <c r="L409" s="943"/>
      <c r="M409" s="944"/>
    </row>
    <row r="410" spans="1:13" s="8" customFormat="1" ht="15" customHeight="1" x14ac:dyDescent="0.25">
      <c r="A410" s="936"/>
      <c r="B410" s="945"/>
      <c r="C410" s="946"/>
      <c r="D410" s="936"/>
      <c r="E410" s="936"/>
      <c r="F410" s="283" t="s">
        <v>251</v>
      </c>
      <c r="G410" s="39">
        <v>1</v>
      </c>
      <c r="H410" s="936"/>
      <c r="I410" s="40" t="s">
        <v>252</v>
      </c>
      <c r="J410" s="66" t="s">
        <v>253</v>
      </c>
      <c r="K410" s="945"/>
      <c r="L410" s="943"/>
      <c r="M410" s="944"/>
    </row>
    <row r="411" spans="1:13" s="8" customFormat="1" ht="15" customHeight="1" x14ac:dyDescent="0.25">
      <c r="A411" s="936"/>
      <c r="B411" s="945"/>
      <c r="C411" s="946"/>
      <c r="D411" s="936"/>
      <c r="E411" s="936"/>
      <c r="F411" s="283" t="s">
        <v>254</v>
      </c>
      <c r="G411" s="39">
        <v>1</v>
      </c>
      <c r="H411" s="936"/>
      <c r="I411" s="40" t="s">
        <v>255</v>
      </c>
      <c r="J411" s="66" t="s">
        <v>256</v>
      </c>
      <c r="K411" s="945"/>
      <c r="L411" s="943"/>
      <c r="M411" s="944"/>
    </row>
    <row r="412" spans="1:13" s="8" customFormat="1" ht="15" customHeight="1" x14ac:dyDescent="0.25">
      <c r="A412" s="936"/>
      <c r="B412" s="945"/>
      <c r="C412" s="946"/>
      <c r="D412" s="936"/>
      <c r="E412" s="936"/>
      <c r="F412" s="283" t="s">
        <v>257</v>
      </c>
      <c r="G412" s="39">
        <v>1</v>
      </c>
      <c r="H412" s="936"/>
      <c r="I412" s="40" t="s">
        <v>227</v>
      </c>
      <c r="J412" s="66" t="s">
        <v>258</v>
      </c>
      <c r="K412" s="945"/>
      <c r="L412" s="943"/>
      <c r="M412" s="944"/>
    </row>
    <row r="413" spans="1:13" s="8" customFormat="1" ht="15" customHeight="1" x14ac:dyDescent="0.25">
      <c r="A413" s="936"/>
      <c r="B413" s="945"/>
      <c r="C413" s="946"/>
      <c r="D413" s="936"/>
      <c r="E413" s="936"/>
      <c r="F413" s="283" t="s">
        <v>259</v>
      </c>
      <c r="G413" s="39">
        <v>1</v>
      </c>
      <c r="H413" s="936"/>
      <c r="I413" s="40" t="s">
        <v>252</v>
      </c>
      <c r="J413" s="66" t="s">
        <v>260</v>
      </c>
      <c r="K413" s="945"/>
      <c r="L413" s="943"/>
      <c r="M413" s="944"/>
    </row>
    <row r="414" spans="1:13" s="8" customFormat="1" ht="15" customHeight="1" x14ac:dyDescent="0.25">
      <c r="A414" s="936"/>
      <c r="B414" s="945"/>
      <c r="C414" s="946"/>
      <c r="D414" s="936"/>
      <c r="E414" s="936"/>
      <c r="F414" s="283" t="s">
        <v>261</v>
      </c>
      <c r="G414" s="39">
        <v>40</v>
      </c>
      <c r="H414" s="936"/>
      <c r="I414" s="40" t="s">
        <v>227</v>
      </c>
      <c r="J414" s="66" t="s">
        <v>262</v>
      </c>
      <c r="K414" s="945"/>
      <c r="L414" s="943"/>
      <c r="M414" s="944"/>
    </row>
    <row r="415" spans="1:13" s="8" customFormat="1" ht="15" customHeight="1" x14ac:dyDescent="0.25">
      <c r="A415" s="936"/>
      <c r="B415" s="945"/>
      <c r="C415" s="946"/>
      <c r="D415" s="936"/>
      <c r="E415" s="936"/>
      <c r="F415" s="283" t="s">
        <v>263</v>
      </c>
      <c r="G415" s="39">
        <v>1</v>
      </c>
      <c r="H415" s="936"/>
      <c r="I415" s="40" t="s">
        <v>264</v>
      </c>
      <c r="J415" s="66" t="s">
        <v>265</v>
      </c>
      <c r="K415" s="945"/>
      <c r="L415" s="943"/>
      <c r="M415" s="944"/>
    </row>
    <row r="416" spans="1:13" s="8" customFormat="1" ht="15" customHeight="1" x14ac:dyDescent="0.25">
      <c r="A416" s="936"/>
      <c r="B416" s="945"/>
      <c r="C416" s="946"/>
      <c r="D416" s="936"/>
      <c r="E416" s="936"/>
      <c r="F416" s="283" t="s">
        <v>266</v>
      </c>
      <c r="G416" s="39">
        <v>20</v>
      </c>
      <c r="H416" s="936"/>
      <c r="I416" s="40" t="s">
        <v>252</v>
      </c>
      <c r="J416" s="66" t="s">
        <v>260</v>
      </c>
      <c r="K416" s="945"/>
      <c r="L416" s="943"/>
      <c r="M416" s="944"/>
    </row>
    <row r="417" spans="1:13" s="8" customFormat="1" ht="15" customHeight="1" x14ac:dyDescent="0.25">
      <c r="A417" s="936"/>
      <c r="B417" s="945"/>
      <c r="C417" s="946"/>
      <c r="D417" s="936"/>
      <c r="E417" s="936"/>
      <c r="F417" s="283" t="s">
        <v>267</v>
      </c>
      <c r="G417" s="39">
        <v>1</v>
      </c>
      <c r="H417" s="936"/>
      <c r="I417" s="40"/>
      <c r="J417" s="66"/>
      <c r="K417" s="945"/>
      <c r="L417" s="943"/>
      <c r="M417" s="944"/>
    </row>
    <row r="418" spans="1:13" s="8" customFormat="1" ht="15" customHeight="1" x14ac:dyDescent="0.25">
      <c r="A418" s="936"/>
      <c r="B418" s="945"/>
      <c r="C418" s="946"/>
      <c r="D418" s="936"/>
      <c r="E418" s="936"/>
      <c r="F418" s="283" t="s">
        <v>268</v>
      </c>
      <c r="G418" s="39">
        <v>1</v>
      </c>
      <c r="H418" s="936"/>
      <c r="I418" s="40" t="s">
        <v>227</v>
      </c>
      <c r="J418" s="66" t="s">
        <v>269</v>
      </c>
      <c r="K418" s="945"/>
      <c r="L418" s="943"/>
      <c r="M418" s="944"/>
    </row>
    <row r="419" spans="1:13" s="8" customFormat="1" ht="15" customHeight="1" x14ac:dyDescent="0.25">
      <c r="A419" s="936"/>
      <c r="B419" s="945"/>
      <c r="C419" s="946"/>
      <c r="D419" s="936"/>
      <c r="E419" s="936"/>
      <c r="F419" s="283" t="s">
        <v>270</v>
      </c>
      <c r="G419" s="39">
        <v>1</v>
      </c>
      <c r="H419" s="936"/>
      <c r="I419" s="40"/>
      <c r="J419" s="66"/>
      <c r="K419" s="945"/>
      <c r="L419" s="943"/>
      <c r="M419" s="944"/>
    </row>
    <row r="420" spans="1:13" s="8" customFormat="1" ht="15" customHeight="1" x14ac:dyDescent="0.25">
      <c r="A420" s="936"/>
      <c r="B420" s="945"/>
      <c r="C420" s="946"/>
      <c r="D420" s="936"/>
      <c r="E420" s="936"/>
      <c r="F420" s="283" t="s">
        <v>3431</v>
      </c>
      <c r="G420" s="39">
        <v>48</v>
      </c>
      <c r="H420" s="936"/>
      <c r="I420" s="40" t="s">
        <v>252</v>
      </c>
      <c r="J420" s="66" t="s">
        <v>3432</v>
      </c>
      <c r="K420" s="945"/>
      <c r="L420" s="943"/>
      <c r="M420" s="944"/>
    </row>
    <row r="421" spans="1:13" s="8" customFormat="1" ht="15" customHeight="1" x14ac:dyDescent="0.25">
      <c r="A421" s="936"/>
      <c r="B421" s="945"/>
      <c r="C421" s="946"/>
      <c r="D421" s="936"/>
      <c r="E421" s="936"/>
      <c r="F421" s="283" t="s">
        <v>3201</v>
      </c>
      <c r="G421" s="39">
        <v>1</v>
      </c>
      <c r="H421" s="936"/>
      <c r="I421" s="40" t="s">
        <v>3202</v>
      </c>
      <c r="J421" s="66"/>
      <c r="K421" s="945"/>
      <c r="L421" s="943"/>
      <c r="M421" s="944"/>
    </row>
    <row r="422" spans="1:13" s="8" customFormat="1" ht="15" customHeight="1" x14ac:dyDescent="0.25">
      <c r="A422" s="936"/>
      <c r="B422" s="945"/>
      <c r="C422" s="946"/>
      <c r="D422" s="936"/>
      <c r="E422" s="936"/>
      <c r="F422" s="283" t="s">
        <v>3203</v>
      </c>
      <c r="G422" s="39">
        <v>4</v>
      </c>
      <c r="H422" s="936"/>
      <c r="I422" s="40" t="s">
        <v>3204</v>
      </c>
      <c r="J422" s="66">
        <v>73068</v>
      </c>
      <c r="K422" s="945"/>
      <c r="L422" s="943"/>
      <c r="M422" s="944"/>
    </row>
    <row r="423" spans="1:13" s="8" customFormat="1" ht="15" customHeight="1" x14ac:dyDescent="0.25">
      <c r="A423" s="936"/>
      <c r="B423" s="945"/>
      <c r="C423" s="946"/>
      <c r="D423" s="936"/>
      <c r="E423" s="936"/>
      <c r="F423" s="283" t="s">
        <v>3205</v>
      </c>
      <c r="G423" s="39">
        <v>2</v>
      </c>
      <c r="H423" s="936"/>
      <c r="I423" s="40" t="s">
        <v>3202</v>
      </c>
      <c r="J423" s="66" t="s">
        <v>3206</v>
      </c>
      <c r="K423" s="945"/>
      <c r="L423" s="943"/>
      <c r="M423" s="942"/>
    </row>
    <row r="424" spans="1:13" s="97" customFormat="1" ht="15" customHeight="1" x14ac:dyDescent="0.25">
      <c r="A424" s="936" t="s">
        <v>5277</v>
      </c>
      <c r="B424" s="945" t="s">
        <v>292</v>
      </c>
      <c r="C424" s="929" t="s">
        <v>4210</v>
      </c>
      <c r="D424" s="936" t="s">
        <v>7171</v>
      </c>
      <c r="E424" s="936" t="s">
        <v>4210</v>
      </c>
      <c r="F424" s="280" t="s">
        <v>293</v>
      </c>
      <c r="G424" s="116">
        <v>5</v>
      </c>
      <c r="H424" s="936" t="s">
        <v>6682</v>
      </c>
      <c r="I424" s="75" t="s">
        <v>294</v>
      </c>
      <c r="J424" s="75" t="s">
        <v>295</v>
      </c>
      <c r="K424" s="945">
        <v>2</v>
      </c>
      <c r="L424" s="943"/>
      <c r="M424" s="941"/>
    </row>
    <row r="425" spans="1:13" s="97" customFormat="1" ht="15" customHeight="1" x14ac:dyDescent="0.25">
      <c r="A425" s="936"/>
      <c r="B425" s="945"/>
      <c r="C425" s="929"/>
      <c r="D425" s="936"/>
      <c r="E425" s="936"/>
      <c r="F425" s="280" t="s">
        <v>296</v>
      </c>
      <c r="G425" s="116">
        <v>22</v>
      </c>
      <c r="H425" s="936"/>
      <c r="I425" s="75" t="s">
        <v>294</v>
      </c>
      <c r="J425" s="75" t="s">
        <v>297</v>
      </c>
      <c r="K425" s="945"/>
      <c r="L425" s="943"/>
      <c r="M425" s="944"/>
    </row>
    <row r="426" spans="1:13" s="97" customFormat="1" ht="15" customHeight="1" x14ac:dyDescent="0.25">
      <c r="A426" s="936"/>
      <c r="B426" s="945"/>
      <c r="C426" s="929"/>
      <c r="D426" s="936"/>
      <c r="E426" s="936"/>
      <c r="F426" s="280" t="s">
        <v>3450</v>
      </c>
      <c r="G426" s="116">
        <v>36</v>
      </c>
      <c r="H426" s="936"/>
      <c r="I426" s="75" t="s">
        <v>294</v>
      </c>
      <c r="J426" s="75" t="s">
        <v>299</v>
      </c>
      <c r="K426" s="945"/>
      <c r="L426" s="943"/>
      <c r="M426" s="944"/>
    </row>
    <row r="427" spans="1:13" s="97" customFormat="1" ht="15" customHeight="1" x14ac:dyDescent="0.25">
      <c r="A427" s="936"/>
      <c r="B427" s="945"/>
      <c r="C427" s="929"/>
      <c r="D427" s="936"/>
      <c r="E427" s="936"/>
      <c r="F427" s="280" t="s">
        <v>7065</v>
      </c>
      <c r="G427" s="116">
        <v>10</v>
      </c>
      <c r="H427" s="936"/>
      <c r="I427" s="75" t="s">
        <v>294</v>
      </c>
      <c r="J427" s="75" t="s">
        <v>303</v>
      </c>
      <c r="K427" s="945"/>
      <c r="L427" s="943"/>
      <c r="M427" s="944"/>
    </row>
    <row r="428" spans="1:13" s="97" customFormat="1" ht="15" customHeight="1" x14ac:dyDescent="0.25">
      <c r="A428" s="936"/>
      <c r="B428" s="945"/>
      <c r="C428" s="929"/>
      <c r="D428" s="936"/>
      <c r="E428" s="936"/>
      <c r="F428" s="280" t="s">
        <v>305</v>
      </c>
      <c r="G428" s="116">
        <v>1</v>
      </c>
      <c r="H428" s="936"/>
      <c r="I428" s="75" t="s">
        <v>91</v>
      </c>
      <c r="J428" s="75" t="s">
        <v>306</v>
      </c>
      <c r="K428" s="945"/>
      <c r="L428" s="943"/>
      <c r="M428" s="944"/>
    </row>
    <row r="429" spans="1:13" s="97" customFormat="1" ht="15" customHeight="1" x14ac:dyDescent="0.25">
      <c r="A429" s="936"/>
      <c r="B429" s="945"/>
      <c r="C429" s="929"/>
      <c r="D429" s="936"/>
      <c r="E429" s="936"/>
      <c r="F429" s="280" t="s">
        <v>307</v>
      </c>
      <c r="G429" s="116">
        <v>2</v>
      </c>
      <c r="H429" s="936"/>
      <c r="I429" s="75" t="s">
        <v>308</v>
      </c>
      <c r="J429" s="75" t="s">
        <v>309</v>
      </c>
      <c r="K429" s="945"/>
      <c r="L429" s="943"/>
      <c r="M429" s="944"/>
    </row>
    <row r="430" spans="1:13" s="97" customFormat="1" ht="15" customHeight="1" x14ac:dyDescent="0.25">
      <c r="A430" s="936"/>
      <c r="B430" s="945"/>
      <c r="C430" s="929"/>
      <c r="D430" s="936"/>
      <c r="E430" s="936"/>
      <c r="F430" s="280" t="s">
        <v>7066</v>
      </c>
      <c r="G430" s="116">
        <v>15</v>
      </c>
      <c r="H430" s="936"/>
      <c r="I430" s="75" t="s">
        <v>654</v>
      </c>
      <c r="J430" s="75" t="s">
        <v>311</v>
      </c>
      <c r="K430" s="945"/>
      <c r="L430" s="943"/>
      <c r="M430" s="944"/>
    </row>
    <row r="431" spans="1:13" s="97" customFormat="1" ht="15" customHeight="1" x14ac:dyDescent="0.25">
      <c r="A431" s="936"/>
      <c r="B431" s="945"/>
      <c r="C431" s="929"/>
      <c r="D431" s="936"/>
      <c r="E431" s="936"/>
      <c r="F431" s="281" t="s">
        <v>7067</v>
      </c>
      <c r="G431" s="44">
        <v>128</v>
      </c>
      <c r="H431" s="936"/>
      <c r="I431" s="45" t="s">
        <v>210</v>
      </c>
      <c r="J431" s="136" t="s">
        <v>97</v>
      </c>
      <c r="K431" s="945"/>
      <c r="L431" s="943"/>
      <c r="M431" s="944"/>
    </row>
    <row r="432" spans="1:13" s="97" customFormat="1" ht="15" customHeight="1" x14ac:dyDescent="0.25">
      <c r="A432" s="936"/>
      <c r="B432" s="945"/>
      <c r="C432" s="929"/>
      <c r="D432" s="936"/>
      <c r="E432" s="936"/>
      <c r="F432" s="12" t="s">
        <v>3166</v>
      </c>
      <c r="G432" s="447">
        <v>59</v>
      </c>
      <c r="H432" s="936"/>
      <c r="I432" s="234" t="s">
        <v>3074</v>
      </c>
      <c r="J432" s="234" t="s">
        <v>3167</v>
      </c>
      <c r="K432" s="945"/>
      <c r="L432" s="943"/>
      <c r="M432" s="942"/>
    </row>
    <row r="433" spans="1:13" s="97" customFormat="1" ht="15" customHeight="1" x14ac:dyDescent="0.25">
      <c r="A433" s="936" t="s">
        <v>7654</v>
      </c>
      <c r="B433" s="945" t="s">
        <v>292</v>
      </c>
      <c r="C433" s="929" t="s">
        <v>4210</v>
      </c>
      <c r="D433" s="936" t="s">
        <v>7174</v>
      </c>
      <c r="E433" s="936" t="s">
        <v>4210</v>
      </c>
      <c r="F433" s="281" t="s">
        <v>363</v>
      </c>
      <c r="G433" s="44">
        <v>15</v>
      </c>
      <c r="H433" s="936" t="s">
        <v>6682</v>
      </c>
      <c r="I433" s="45" t="s">
        <v>210</v>
      </c>
      <c r="J433" s="136" t="s">
        <v>7181</v>
      </c>
      <c r="K433" s="945">
        <v>2</v>
      </c>
      <c r="L433" s="943"/>
      <c r="M433" s="941"/>
    </row>
    <row r="434" spans="1:13" s="97" customFormat="1" ht="15" customHeight="1" x14ac:dyDescent="0.25">
      <c r="A434" s="936"/>
      <c r="B434" s="945"/>
      <c r="C434" s="929"/>
      <c r="D434" s="936"/>
      <c r="E434" s="936"/>
      <c r="F434" s="12" t="s">
        <v>364</v>
      </c>
      <c r="G434" s="447">
        <v>40</v>
      </c>
      <c r="H434" s="936"/>
      <c r="I434" s="45" t="s">
        <v>210</v>
      </c>
      <c r="J434" s="136" t="s">
        <v>7181</v>
      </c>
      <c r="K434" s="945"/>
      <c r="L434" s="943"/>
      <c r="M434" s="944"/>
    </row>
    <row r="435" spans="1:13" s="97" customFormat="1" ht="15" customHeight="1" x14ac:dyDescent="0.25">
      <c r="A435" s="936"/>
      <c r="B435" s="945"/>
      <c r="C435" s="929"/>
      <c r="D435" s="936"/>
      <c r="E435" s="936"/>
      <c r="F435" s="12" t="s">
        <v>3452</v>
      </c>
      <c r="G435" s="447">
        <v>272</v>
      </c>
      <c r="H435" s="936"/>
      <c r="I435" s="136" t="s">
        <v>210</v>
      </c>
      <c r="J435" s="136" t="s">
        <v>4279</v>
      </c>
      <c r="K435" s="945"/>
      <c r="L435" s="943"/>
      <c r="M435" s="944"/>
    </row>
    <row r="436" spans="1:13" s="97" customFormat="1" ht="15" customHeight="1" x14ac:dyDescent="0.25">
      <c r="A436" s="936"/>
      <c r="B436" s="945"/>
      <c r="C436" s="929"/>
      <c r="D436" s="936"/>
      <c r="E436" s="936"/>
      <c r="F436" s="12" t="s">
        <v>4278</v>
      </c>
      <c r="G436" s="447">
        <v>92</v>
      </c>
      <c r="H436" s="936"/>
      <c r="I436" s="136" t="s">
        <v>210</v>
      </c>
      <c r="J436" s="136" t="s">
        <v>4281</v>
      </c>
      <c r="K436" s="945"/>
      <c r="L436" s="943"/>
      <c r="M436" s="944"/>
    </row>
    <row r="437" spans="1:13" s="97" customFormat="1" ht="15" customHeight="1" x14ac:dyDescent="0.25">
      <c r="A437" s="936"/>
      <c r="B437" s="945"/>
      <c r="C437" s="929"/>
      <c r="D437" s="936"/>
      <c r="E437" s="936"/>
      <c r="F437" s="135" t="s">
        <v>367</v>
      </c>
      <c r="G437" s="137">
        <v>70</v>
      </c>
      <c r="H437" s="936"/>
      <c r="I437" s="136" t="s">
        <v>370</v>
      </c>
      <c r="J437" s="136">
        <v>10365</v>
      </c>
      <c r="K437" s="945"/>
      <c r="L437" s="943"/>
      <c r="M437" s="944"/>
    </row>
    <row r="438" spans="1:13" s="97" customFormat="1" ht="15" customHeight="1" x14ac:dyDescent="0.25">
      <c r="A438" s="936"/>
      <c r="B438" s="945"/>
      <c r="C438" s="929"/>
      <c r="D438" s="936"/>
      <c r="E438" s="936"/>
      <c r="F438" s="135" t="s">
        <v>7068</v>
      </c>
      <c r="G438" s="137">
        <v>2</v>
      </c>
      <c r="H438" s="936"/>
      <c r="I438" s="136" t="s">
        <v>290</v>
      </c>
      <c r="J438" s="136" t="s">
        <v>371</v>
      </c>
      <c r="K438" s="945"/>
      <c r="L438" s="943"/>
      <c r="M438" s="942"/>
    </row>
    <row r="439" spans="1:13" s="97" customFormat="1" ht="15" customHeight="1" x14ac:dyDescent="0.25">
      <c r="A439" s="936" t="s">
        <v>5278</v>
      </c>
      <c r="B439" s="945" t="s">
        <v>7071</v>
      </c>
      <c r="C439" s="929" t="s">
        <v>4210</v>
      </c>
      <c r="D439" s="936" t="s">
        <v>7173</v>
      </c>
      <c r="E439" s="936" t="s">
        <v>4210</v>
      </c>
      <c r="F439" s="282" t="s">
        <v>317</v>
      </c>
      <c r="G439" s="116">
        <v>11</v>
      </c>
      <c r="H439" s="936" t="s">
        <v>6682</v>
      </c>
      <c r="I439" s="75" t="s">
        <v>46</v>
      </c>
      <c r="J439" s="75" t="s">
        <v>335</v>
      </c>
      <c r="K439" s="945">
        <v>2</v>
      </c>
      <c r="L439" s="943"/>
      <c r="M439" s="941"/>
    </row>
    <row r="440" spans="1:13" s="97" customFormat="1" ht="15" customHeight="1" x14ac:dyDescent="0.25">
      <c r="A440" s="936"/>
      <c r="B440" s="945"/>
      <c r="C440" s="929"/>
      <c r="D440" s="936"/>
      <c r="E440" s="936"/>
      <c r="F440" s="282" t="s">
        <v>318</v>
      </c>
      <c r="G440" s="116">
        <v>3</v>
      </c>
      <c r="H440" s="936"/>
      <c r="I440" s="75" t="s">
        <v>336</v>
      </c>
      <c r="J440" s="75" t="s">
        <v>337</v>
      </c>
      <c r="K440" s="945"/>
      <c r="L440" s="943"/>
      <c r="M440" s="944"/>
    </row>
    <row r="441" spans="1:13" s="97" customFormat="1" ht="15" customHeight="1" x14ac:dyDescent="0.25">
      <c r="A441" s="936"/>
      <c r="B441" s="945"/>
      <c r="C441" s="929"/>
      <c r="D441" s="936"/>
      <c r="E441" s="936"/>
      <c r="F441" s="282" t="s">
        <v>319</v>
      </c>
      <c r="G441" s="116">
        <v>6</v>
      </c>
      <c r="H441" s="936"/>
      <c r="I441" s="75" t="s">
        <v>336</v>
      </c>
      <c r="J441" s="75" t="s">
        <v>338</v>
      </c>
      <c r="K441" s="945"/>
      <c r="L441" s="943"/>
      <c r="M441" s="944"/>
    </row>
    <row r="442" spans="1:13" s="97" customFormat="1" ht="15" customHeight="1" x14ac:dyDescent="0.25">
      <c r="A442" s="936"/>
      <c r="B442" s="945"/>
      <c r="C442" s="929"/>
      <c r="D442" s="936"/>
      <c r="E442" s="936"/>
      <c r="F442" s="282" t="s">
        <v>321</v>
      </c>
      <c r="G442" s="116">
        <v>1</v>
      </c>
      <c r="H442" s="936"/>
      <c r="I442" s="75" t="s">
        <v>46</v>
      </c>
      <c r="J442" s="75" t="s">
        <v>341</v>
      </c>
      <c r="K442" s="945"/>
      <c r="L442" s="943"/>
      <c r="M442" s="944"/>
    </row>
    <row r="443" spans="1:13" s="97" customFormat="1" ht="15" customHeight="1" x14ac:dyDescent="0.25">
      <c r="A443" s="936"/>
      <c r="B443" s="945"/>
      <c r="C443" s="929"/>
      <c r="D443" s="936"/>
      <c r="E443" s="936"/>
      <c r="F443" s="282" t="s">
        <v>323</v>
      </c>
      <c r="G443" s="116">
        <v>6</v>
      </c>
      <c r="H443" s="936"/>
      <c r="I443" s="75" t="s">
        <v>46</v>
      </c>
      <c r="J443" s="75" t="s">
        <v>343</v>
      </c>
      <c r="K443" s="945"/>
      <c r="L443" s="943"/>
      <c r="M443" s="944"/>
    </row>
    <row r="444" spans="1:13" s="97" customFormat="1" ht="15" customHeight="1" x14ac:dyDescent="0.25">
      <c r="A444" s="936"/>
      <c r="B444" s="945"/>
      <c r="C444" s="929"/>
      <c r="D444" s="936"/>
      <c r="E444" s="936"/>
      <c r="F444" s="282" t="s">
        <v>324</v>
      </c>
      <c r="G444" s="116">
        <v>5</v>
      </c>
      <c r="H444" s="936"/>
      <c r="I444" s="75" t="s">
        <v>344</v>
      </c>
      <c r="J444" s="75" t="s">
        <v>345</v>
      </c>
      <c r="K444" s="945"/>
      <c r="L444" s="943"/>
      <c r="M444" s="944"/>
    </row>
    <row r="445" spans="1:13" s="97" customFormat="1" ht="15" customHeight="1" x14ac:dyDescent="0.25">
      <c r="A445" s="936"/>
      <c r="B445" s="945"/>
      <c r="C445" s="929"/>
      <c r="D445" s="936"/>
      <c r="E445" s="936"/>
      <c r="F445" s="282" t="s">
        <v>325</v>
      </c>
      <c r="G445" s="116">
        <v>3</v>
      </c>
      <c r="H445" s="936"/>
      <c r="I445" s="75" t="s">
        <v>346</v>
      </c>
      <c r="J445" s="75" t="s">
        <v>347</v>
      </c>
      <c r="K445" s="945"/>
      <c r="L445" s="943"/>
      <c r="M445" s="944"/>
    </row>
    <row r="446" spans="1:13" s="97" customFormat="1" ht="15" customHeight="1" x14ac:dyDescent="0.25">
      <c r="A446" s="936"/>
      <c r="B446" s="945"/>
      <c r="C446" s="929"/>
      <c r="D446" s="936"/>
      <c r="E446" s="936"/>
      <c r="F446" s="282" t="s">
        <v>326</v>
      </c>
      <c r="G446" s="116">
        <v>10</v>
      </c>
      <c r="H446" s="936"/>
      <c r="I446" s="75" t="s">
        <v>349</v>
      </c>
      <c r="J446" s="75" t="s">
        <v>350</v>
      </c>
      <c r="K446" s="945"/>
      <c r="L446" s="943"/>
      <c r="M446" s="944"/>
    </row>
    <row r="447" spans="1:13" s="97" customFormat="1" ht="15" customHeight="1" x14ac:dyDescent="0.25">
      <c r="A447" s="936"/>
      <c r="B447" s="945"/>
      <c r="C447" s="929"/>
      <c r="D447" s="936"/>
      <c r="E447" s="936"/>
      <c r="F447" s="282" t="s">
        <v>327</v>
      </c>
      <c r="G447" s="116">
        <v>5</v>
      </c>
      <c r="H447" s="936"/>
      <c r="I447" s="75" t="s">
        <v>336</v>
      </c>
      <c r="J447" s="75" t="s">
        <v>337</v>
      </c>
      <c r="K447" s="945"/>
      <c r="L447" s="943"/>
      <c r="M447" s="944"/>
    </row>
    <row r="448" spans="1:13" s="97" customFormat="1" ht="15" customHeight="1" x14ac:dyDescent="0.25">
      <c r="A448" s="936"/>
      <c r="B448" s="945"/>
      <c r="C448" s="929"/>
      <c r="D448" s="936"/>
      <c r="E448" s="936"/>
      <c r="F448" s="282" t="s">
        <v>4288</v>
      </c>
      <c r="G448" s="116">
        <v>10</v>
      </c>
      <c r="H448" s="936"/>
      <c r="I448" s="75" t="s">
        <v>46</v>
      </c>
      <c r="J448" s="75" t="s">
        <v>4307</v>
      </c>
      <c r="K448" s="945"/>
      <c r="L448" s="943"/>
      <c r="M448" s="944"/>
    </row>
    <row r="449" spans="1:13" s="97" customFormat="1" ht="15" customHeight="1" x14ac:dyDescent="0.25">
      <c r="A449" s="936"/>
      <c r="B449" s="945"/>
      <c r="C449" s="929"/>
      <c r="D449" s="936"/>
      <c r="E449" s="936"/>
      <c r="F449" s="282" t="s">
        <v>4289</v>
      </c>
      <c r="G449" s="116">
        <v>22</v>
      </c>
      <c r="H449" s="936"/>
      <c r="I449" s="75" t="s">
        <v>46</v>
      </c>
      <c r="J449" s="75" t="s">
        <v>4308</v>
      </c>
      <c r="K449" s="945"/>
      <c r="L449" s="943"/>
      <c r="M449" s="944"/>
    </row>
    <row r="450" spans="1:13" s="97" customFormat="1" ht="15" customHeight="1" x14ac:dyDescent="0.25">
      <c r="A450" s="936"/>
      <c r="B450" s="945"/>
      <c r="C450" s="929"/>
      <c r="D450" s="936"/>
      <c r="E450" s="936"/>
      <c r="F450" s="282" t="s">
        <v>4293</v>
      </c>
      <c r="G450" s="116">
        <v>15</v>
      </c>
      <c r="H450" s="936"/>
      <c r="I450" s="75" t="s">
        <v>46</v>
      </c>
      <c r="J450" s="75" t="s">
        <v>4312</v>
      </c>
      <c r="K450" s="945"/>
      <c r="L450" s="943"/>
      <c r="M450" s="944"/>
    </row>
    <row r="451" spans="1:13" s="97" customFormat="1" ht="15" customHeight="1" x14ac:dyDescent="0.25">
      <c r="A451" s="936"/>
      <c r="B451" s="945"/>
      <c r="C451" s="929"/>
      <c r="D451" s="936"/>
      <c r="E451" s="936"/>
      <c r="F451" s="282" t="s">
        <v>326</v>
      </c>
      <c r="G451" s="116">
        <v>15</v>
      </c>
      <c r="H451" s="936"/>
      <c r="I451" s="75" t="s">
        <v>46</v>
      </c>
      <c r="J451" s="75" t="s">
        <v>4313</v>
      </c>
      <c r="K451" s="945"/>
      <c r="L451" s="943"/>
      <c r="M451" s="944"/>
    </row>
    <row r="452" spans="1:13" s="97" customFormat="1" ht="15" customHeight="1" x14ac:dyDescent="0.25">
      <c r="A452" s="936"/>
      <c r="B452" s="945"/>
      <c r="C452" s="929"/>
      <c r="D452" s="936"/>
      <c r="E452" s="936"/>
      <c r="F452" s="282" t="s">
        <v>4294</v>
      </c>
      <c r="G452" s="116">
        <v>15</v>
      </c>
      <c r="H452" s="936"/>
      <c r="I452" s="75" t="s">
        <v>46</v>
      </c>
      <c r="J452" s="75" t="s">
        <v>4314</v>
      </c>
      <c r="K452" s="945"/>
      <c r="L452" s="943"/>
      <c r="M452" s="944"/>
    </row>
    <row r="453" spans="1:13" s="97" customFormat="1" ht="15" customHeight="1" x14ac:dyDescent="0.25">
      <c r="A453" s="936"/>
      <c r="B453" s="945"/>
      <c r="C453" s="929"/>
      <c r="D453" s="936"/>
      <c r="E453" s="936"/>
      <c r="F453" s="282" t="s">
        <v>4295</v>
      </c>
      <c r="G453" s="116">
        <v>2</v>
      </c>
      <c r="H453" s="936"/>
      <c r="I453" s="75" t="s">
        <v>46</v>
      </c>
      <c r="J453" s="75" t="s">
        <v>3554</v>
      </c>
      <c r="K453" s="945"/>
      <c r="L453" s="943"/>
      <c r="M453" s="942"/>
    </row>
    <row r="454" spans="1:13" s="97" customFormat="1" ht="15" customHeight="1" x14ac:dyDescent="0.25">
      <c r="A454" s="936" t="s">
        <v>5279</v>
      </c>
      <c r="B454" s="945" t="s">
        <v>359</v>
      </c>
      <c r="C454" s="929" t="s">
        <v>4210</v>
      </c>
      <c r="D454" s="936" t="s">
        <v>7172</v>
      </c>
      <c r="E454" s="927" t="s">
        <v>4210</v>
      </c>
      <c r="F454" s="135" t="s">
        <v>355</v>
      </c>
      <c r="G454" s="96">
        <v>1</v>
      </c>
      <c r="H454" s="936" t="s">
        <v>6682</v>
      </c>
      <c r="I454" s="37" t="s">
        <v>360</v>
      </c>
      <c r="J454" s="37" t="s">
        <v>361</v>
      </c>
      <c r="K454" s="945">
        <v>1</v>
      </c>
      <c r="L454" s="943"/>
      <c r="M454" s="941"/>
    </row>
    <row r="455" spans="1:13" s="97" customFormat="1" ht="15" customHeight="1" x14ac:dyDescent="0.25">
      <c r="A455" s="936"/>
      <c r="B455" s="945"/>
      <c r="C455" s="929"/>
      <c r="D455" s="936"/>
      <c r="E455" s="927"/>
      <c r="F455" s="135" t="s">
        <v>356</v>
      </c>
      <c r="G455" s="96">
        <v>1</v>
      </c>
      <c r="H455" s="936"/>
      <c r="I455" s="37" t="s">
        <v>360</v>
      </c>
      <c r="J455" s="37" t="s">
        <v>362</v>
      </c>
      <c r="K455" s="945"/>
      <c r="L455" s="943"/>
      <c r="M455" s="944"/>
    </row>
    <row r="456" spans="1:13" s="97" customFormat="1" ht="15" customHeight="1" x14ac:dyDescent="0.25">
      <c r="A456" s="936"/>
      <c r="B456" s="945"/>
      <c r="C456" s="929"/>
      <c r="D456" s="936"/>
      <c r="E456" s="927"/>
      <c r="F456" s="135" t="s">
        <v>4322</v>
      </c>
      <c r="G456" s="96">
        <v>8</v>
      </c>
      <c r="H456" s="936"/>
      <c r="I456" s="37" t="s">
        <v>360</v>
      </c>
      <c r="J456" s="37" t="s">
        <v>4329</v>
      </c>
      <c r="K456" s="945"/>
      <c r="L456" s="943"/>
      <c r="M456" s="942"/>
    </row>
    <row r="457" spans="1:13" s="97" customFormat="1" ht="33.75" x14ac:dyDescent="0.25">
      <c r="A457" s="444" t="s">
        <v>7877</v>
      </c>
      <c r="B457" s="407" t="s">
        <v>359</v>
      </c>
      <c r="C457" s="457" t="s">
        <v>4210</v>
      </c>
      <c r="D457" s="413" t="s">
        <v>7172</v>
      </c>
      <c r="E457" s="452" t="s">
        <v>7878</v>
      </c>
      <c r="F457" s="135" t="s">
        <v>7875</v>
      </c>
      <c r="G457" s="96">
        <v>1</v>
      </c>
      <c r="H457" s="444" t="s">
        <v>6682</v>
      </c>
      <c r="I457" s="37"/>
      <c r="J457" s="37"/>
      <c r="K457" s="407">
        <v>1</v>
      </c>
      <c r="L457" s="834"/>
      <c r="M457" s="867"/>
    </row>
    <row r="458" spans="1:13" s="97" customFormat="1" ht="15" customHeight="1" x14ac:dyDescent="0.25">
      <c r="A458" s="450" t="s">
        <v>5282</v>
      </c>
      <c r="B458" s="400" t="s">
        <v>7869</v>
      </c>
      <c r="C458" s="459" t="s">
        <v>4210</v>
      </c>
      <c r="D458" s="403" t="s">
        <v>7867</v>
      </c>
      <c r="E458" s="447" t="s">
        <v>4210</v>
      </c>
      <c r="F458" s="135" t="s">
        <v>7868</v>
      </c>
      <c r="G458" s="96">
        <v>1</v>
      </c>
      <c r="H458" s="450" t="s">
        <v>6682</v>
      </c>
      <c r="I458" s="37" t="s">
        <v>7865</v>
      </c>
      <c r="J458" s="37"/>
      <c r="K458" s="400">
        <v>1</v>
      </c>
      <c r="L458" s="833"/>
      <c r="M458" s="866"/>
    </row>
    <row r="459" spans="1:13" s="97" customFormat="1" ht="15" customHeight="1" x14ac:dyDescent="0.25">
      <c r="A459" s="936" t="s">
        <v>5280</v>
      </c>
      <c r="B459" s="945" t="s">
        <v>292</v>
      </c>
      <c r="C459" s="1221" t="s">
        <v>4214</v>
      </c>
      <c r="D459" s="936" t="s">
        <v>7171</v>
      </c>
      <c r="E459" s="936" t="s">
        <v>7402</v>
      </c>
      <c r="F459" s="280" t="s">
        <v>293</v>
      </c>
      <c r="G459" s="116">
        <v>5</v>
      </c>
      <c r="H459" s="936" t="s">
        <v>6682</v>
      </c>
      <c r="I459" s="75" t="s">
        <v>294</v>
      </c>
      <c r="J459" s="75" t="s">
        <v>295</v>
      </c>
      <c r="K459" s="945">
        <v>2</v>
      </c>
      <c r="L459" s="943"/>
      <c r="M459" s="941"/>
    </row>
    <row r="460" spans="1:13" s="97" customFormat="1" ht="15" customHeight="1" x14ac:dyDescent="0.25">
      <c r="A460" s="936"/>
      <c r="B460" s="945"/>
      <c r="C460" s="945"/>
      <c r="D460" s="936"/>
      <c r="E460" s="936"/>
      <c r="F460" s="280" t="s">
        <v>296</v>
      </c>
      <c r="G460" s="116">
        <v>22</v>
      </c>
      <c r="H460" s="936"/>
      <c r="I460" s="75" t="s">
        <v>294</v>
      </c>
      <c r="J460" s="75" t="s">
        <v>297</v>
      </c>
      <c r="K460" s="945"/>
      <c r="L460" s="943"/>
      <c r="M460" s="944"/>
    </row>
    <row r="461" spans="1:13" s="97" customFormat="1" ht="15" customHeight="1" x14ac:dyDescent="0.25">
      <c r="A461" s="936"/>
      <c r="B461" s="945"/>
      <c r="C461" s="945"/>
      <c r="D461" s="936"/>
      <c r="E461" s="936"/>
      <c r="F461" s="280" t="s">
        <v>3450</v>
      </c>
      <c r="G461" s="116">
        <v>36</v>
      </c>
      <c r="H461" s="936"/>
      <c r="I461" s="75" t="s">
        <v>294</v>
      </c>
      <c r="J461" s="75" t="s">
        <v>299</v>
      </c>
      <c r="K461" s="945"/>
      <c r="L461" s="943"/>
      <c r="M461" s="944"/>
    </row>
    <row r="462" spans="1:13" s="97" customFormat="1" ht="15" customHeight="1" x14ac:dyDescent="0.25">
      <c r="A462" s="936"/>
      <c r="B462" s="945"/>
      <c r="C462" s="945"/>
      <c r="D462" s="936"/>
      <c r="E462" s="936"/>
      <c r="F462" s="280" t="s">
        <v>7065</v>
      </c>
      <c r="G462" s="116">
        <v>10</v>
      </c>
      <c r="H462" s="936"/>
      <c r="I462" s="75" t="s">
        <v>294</v>
      </c>
      <c r="J462" s="75" t="s">
        <v>303</v>
      </c>
      <c r="K462" s="945"/>
      <c r="L462" s="943"/>
      <c r="M462" s="944"/>
    </row>
    <row r="463" spans="1:13" s="97" customFormat="1" ht="15" customHeight="1" x14ac:dyDescent="0.25">
      <c r="A463" s="936"/>
      <c r="B463" s="945"/>
      <c r="C463" s="945"/>
      <c r="D463" s="936"/>
      <c r="E463" s="936"/>
      <c r="F463" s="280" t="s">
        <v>305</v>
      </c>
      <c r="G463" s="116">
        <v>1</v>
      </c>
      <c r="H463" s="936"/>
      <c r="I463" s="75" t="s">
        <v>91</v>
      </c>
      <c r="J463" s="75" t="s">
        <v>306</v>
      </c>
      <c r="K463" s="945"/>
      <c r="L463" s="943"/>
      <c r="M463" s="944"/>
    </row>
    <row r="464" spans="1:13" s="97" customFormat="1" ht="15" customHeight="1" x14ac:dyDescent="0.25">
      <c r="A464" s="936"/>
      <c r="B464" s="945"/>
      <c r="C464" s="945"/>
      <c r="D464" s="936"/>
      <c r="E464" s="936"/>
      <c r="F464" s="280" t="s">
        <v>307</v>
      </c>
      <c r="G464" s="116">
        <v>2</v>
      </c>
      <c r="H464" s="936"/>
      <c r="I464" s="75" t="s">
        <v>308</v>
      </c>
      <c r="J464" s="75" t="s">
        <v>309</v>
      </c>
      <c r="K464" s="945"/>
      <c r="L464" s="943"/>
      <c r="M464" s="944"/>
    </row>
    <row r="465" spans="1:13" s="97" customFormat="1" ht="15" customHeight="1" x14ac:dyDescent="0.25">
      <c r="A465" s="936"/>
      <c r="B465" s="945"/>
      <c r="C465" s="945"/>
      <c r="D465" s="936"/>
      <c r="E465" s="936"/>
      <c r="F465" s="280" t="s">
        <v>7066</v>
      </c>
      <c r="G465" s="116">
        <v>15</v>
      </c>
      <c r="H465" s="936"/>
      <c r="I465" s="75" t="s">
        <v>654</v>
      </c>
      <c r="J465" s="75" t="s">
        <v>311</v>
      </c>
      <c r="K465" s="945"/>
      <c r="L465" s="943"/>
      <c r="M465" s="944"/>
    </row>
    <row r="466" spans="1:13" s="97" customFormat="1" ht="15" customHeight="1" x14ac:dyDescent="0.25">
      <c r="A466" s="936"/>
      <c r="B466" s="945"/>
      <c r="C466" s="945"/>
      <c r="D466" s="936"/>
      <c r="E466" s="936"/>
      <c r="F466" s="281" t="s">
        <v>7067</v>
      </c>
      <c r="G466" s="44">
        <v>128</v>
      </c>
      <c r="H466" s="936"/>
      <c r="I466" s="45" t="s">
        <v>210</v>
      </c>
      <c r="J466" s="136" t="s">
        <v>97</v>
      </c>
      <c r="K466" s="945"/>
      <c r="L466" s="943"/>
      <c r="M466" s="944"/>
    </row>
    <row r="467" spans="1:13" s="97" customFormat="1" ht="15" customHeight="1" x14ac:dyDescent="0.25">
      <c r="A467" s="936"/>
      <c r="B467" s="945"/>
      <c r="C467" s="945"/>
      <c r="D467" s="936"/>
      <c r="E467" s="936"/>
      <c r="F467" s="12" t="s">
        <v>4272</v>
      </c>
      <c r="G467" s="447">
        <v>2</v>
      </c>
      <c r="H467" s="936"/>
      <c r="I467" s="234" t="s">
        <v>294</v>
      </c>
      <c r="J467" s="234" t="s">
        <v>4273</v>
      </c>
      <c r="K467" s="945"/>
      <c r="L467" s="943"/>
      <c r="M467" s="944"/>
    </row>
    <row r="468" spans="1:13" s="97" customFormat="1" ht="15" customHeight="1" x14ac:dyDescent="0.25">
      <c r="A468" s="936"/>
      <c r="B468" s="945"/>
      <c r="C468" s="945"/>
      <c r="D468" s="936"/>
      <c r="E468" s="936"/>
      <c r="F468" s="12" t="s">
        <v>4419</v>
      </c>
      <c r="G468" s="447">
        <v>1</v>
      </c>
      <c r="H468" s="936"/>
      <c r="I468" s="234" t="s">
        <v>1924</v>
      </c>
      <c r="J468" s="45" t="s">
        <v>4420</v>
      </c>
      <c r="K468" s="945"/>
      <c r="L468" s="943"/>
      <c r="M468" s="944"/>
    </row>
    <row r="469" spans="1:13" s="97" customFormat="1" ht="15" customHeight="1" x14ac:dyDescent="0.25">
      <c r="A469" s="936"/>
      <c r="B469" s="945"/>
      <c r="C469" s="945"/>
      <c r="D469" s="936"/>
      <c r="E469" s="936"/>
      <c r="F469" s="12" t="s">
        <v>7069</v>
      </c>
      <c r="G469" s="447">
        <v>1</v>
      </c>
      <c r="H469" s="936"/>
      <c r="I469" s="45" t="s">
        <v>7070</v>
      </c>
      <c r="J469" s="45" t="s">
        <v>4276</v>
      </c>
      <c r="K469" s="945"/>
      <c r="L469" s="943"/>
      <c r="M469" s="944"/>
    </row>
    <row r="470" spans="1:13" s="97" customFormat="1" ht="15" customHeight="1" x14ac:dyDescent="0.25">
      <c r="A470" s="936"/>
      <c r="B470" s="945"/>
      <c r="C470" s="945"/>
      <c r="D470" s="936"/>
      <c r="E470" s="936"/>
      <c r="F470" s="12" t="s">
        <v>3166</v>
      </c>
      <c r="G470" s="447">
        <v>59</v>
      </c>
      <c r="H470" s="936"/>
      <c r="I470" s="234" t="s">
        <v>3074</v>
      </c>
      <c r="J470" s="234" t="s">
        <v>3167</v>
      </c>
      <c r="K470" s="945"/>
      <c r="L470" s="943"/>
      <c r="M470" s="942"/>
    </row>
    <row r="471" spans="1:13" s="97" customFormat="1" ht="15" customHeight="1" x14ac:dyDescent="0.25">
      <c r="A471" s="936" t="s">
        <v>7655</v>
      </c>
      <c r="B471" s="945" t="s">
        <v>292</v>
      </c>
      <c r="C471" s="1221" t="s">
        <v>4214</v>
      </c>
      <c r="D471" s="936" t="s">
        <v>7174</v>
      </c>
      <c r="E471" s="936" t="s">
        <v>4214</v>
      </c>
      <c r="F471" s="281" t="s">
        <v>363</v>
      </c>
      <c r="G471" s="44">
        <v>158</v>
      </c>
      <c r="H471" s="936" t="s">
        <v>6682</v>
      </c>
      <c r="I471" s="45" t="s">
        <v>210</v>
      </c>
      <c r="J471" s="136" t="s">
        <v>7181</v>
      </c>
      <c r="K471" s="945">
        <v>2</v>
      </c>
      <c r="L471" s="943"/>
      <c r="M471" s="941"/>
    </row>
    <row r="472" spans="1:13" s="97" customFormat="1" ht="15" customHeight="1" x14ac:dyDescent="0.25">
      <c r="A472" s="936"/>
      <c r="B472" s="945"/>
      <c r="C472" s="945"/>
      <c r="D472" s="936"/>
      <c r="E472" s="936"/>
      <c r="F472" s="12" t="s">
        <v>364</v>
      </c>
      <c r="G472" s="447">
        <v>1</v>
      </c>
      <c r="H472" s="936"/>
      <c r="I472" s="45" t="s">
        <v>210</v>
      </c>
      <c r="J472" s="136" t="s">
        <v>7181</v>
      </c>
      <c r="K472" s="945"/>
      <c r="L472" s="943"/>
      <c r="M472" s="944"/>
    </row>
    <row r="473" spans="1:13" s="97" customFormat="1" ht="15" customHeight="1" x14ac:dyDescent="0.25">
      <c r="A473" s="936"/>
      <c r="B473" s="945"/>
      <c r="C473" s="945"/>
      <c r="D473" s="936"/>
      <c r="E473" s="936"/>
      <c r="F473" s="12" t="s">
        <v>3452</v>
      </c>
      <c r="G473" s="447">
        <v>272</v>
      </c>
      <c r="H473" s="936"/>
      <c r="I473" s="136" t="s">
        <v>210</v>
      </c>
      <c r="J473" s="136" t="s">
        <v>4279</v>
      </c>
      <c r="K473" s="945"/>
      <c r="L473" s="943"/>
      <c r="M473" s="944"/>
    </row>
    <row r="474" spans="1:13" s="97" customFormat="1" ht="15" customHeight="1" x14ac:dyDescent="0.25">
      <c r="A474" s="936"/>
      <c r="B474" s="945"/>
      <c r="C474" s="945"/>
      <c r="D474" s="936"/>
      <c r="E474" s="936"/>
      <c r="F474" s="12" t="s">
        <v>4278</v>
      </c>
      <c r="G474" s="447">
        <v>92</v>
      </c>
      <c r="H474" s="936"/>
      <c r="I474" s="136" t="s">
        <v>210</v>
      </c>
      <c r="J474" s="136" t="s">
        <v>4281</v>
      </c>
      <c r="K474" s="945"/>
      <c r="L474" s="943"/>
      <c r="M474" s="944"/>
    </row>
    <row r="475" spans="1:13" s="97" customFormat="1" ht="15" customHeight="1" x14ac:dyDescent="0.25">
      <c r="A475" s="936"/>
      <c r="B475" s="945"/>
      <c r="C475" s="945"/>
      <c r="D475" s="936"/>
      <c r="E475" s="936"/>
      <c r="F475" s="135" t="s">
        <v>367</v>
      </c>
      <c r="G475" s="137">
        <v>70</v>
      </c>
      <c r="H475" s="936"/>
      <c r="I475" s="136" t="s">
        <v>370</v>
      </c>
      <c r="J475" s="136">
        <v>10365</v>
      </c>
      <c r="K475" s="945"/>
      <c r="L475" s="943"/>
      <c r="M475" s="944"/>
    </row>
    <row r="476" spans="1:13" s="97" customFormat="1" ht="15" customHeight="1" x14ac:dyDescent="0.25">
      <c r="A476" s="936"/>
      <c r="B476" s="945"/>
      <c r="C476" s="945"/>
      <c r="D476" s="936"/>
      <c r="E476" s="936"/>
      <c r="F476" s="135" t="s">
        <v>7068</v>
      </c>
      <c r="G476" s="137">
        <v>3</v>
      </c>
      <c r="H476" s="936"/>
      <c r="I476" s="136" t="s">
        <v>290</v>
      </c>
      <c r="J476" s="136" t="s">
        <v>371</v>
      </c>
      <c r="K476" s="945"/>
      <c r="L476" s="943"/>
      <c r="M476" s="942"/>
    </row>
    <row r="477" spans="1:13" s="97" customFormat="1" ht="22.5" x14ac:dyDescent="0.25">
      <c r="A477" s="450" t="s">
        <v>7871</v>
      </c>
      <c r="B477" s="400" t="s">
        <v>292</v>
      </c>
      <c r="C477" s="468" t="s">
        <v>4214</v>
      </c>
      <c r="D477" s="403" t="s">
        <v>7171</v>
      </c>
      <c r="E477" s="450" t="s">
        <v>4214</v>
      </c>
      <c r="F477" s="135" t="s">
        <v>292</v>
      </c>
      <c r="G477" s="137">
        <v>1</v>
      </c>
      <c r="H477" s="450" t="s">
        <v>6682</v>
      </c>
      <c r="I477" s="136" t="s">
        <v>7865</v>
      </c>
      <c r="J477" s="136"/>
      <c r="K477" s="400">
        <v>1</v>
      </c>
      <c r="L477" s="833"/>
      <c r="M477" s="866"/>
    </row>
    <row r="478" spans="1:13" s="97" customFormat="1" ht="15" customHeight="1" x14ac:dyDescent="0.25">
      <c r="A478" s="936" t="s">
        <v>5281</v>
      </c>
      <c r="B478" s="945" t="s">
        <v>7071</v>
      </c>
      <c r="C478" s="1221" t="s">
        <v>4214</v>
      </c>
      <c r="D478" s="936" t="s">
        <v>7173</v>
      </c>
      <c r="E478" s="936" t="s">
        <v>7406</v>
      </c>
      <c r="F478" s="282" t="s">
        <v>313</v>
      </c>
      <c r="G478" s="116">
        <v>1</v>
      </c>
      <c r="H478" s="936" t="s">
        <v>6682</v>
      </c>
      <c r="I478" s="46" t="s">
        <v>332</v>
      </c>
      <c r="J478" s="75" t="s">
        <v>333</v>
      </c>
      <c r="K478" s="945">
        <v>2</v>
      </c>
      <c r="L478" s="943"/>
      <c r="M478" s="941"/>
    </row>
    <row r="479" spans="1:13" s="97" customFormat="1" ht="15" customHeight="1" x14ac:dyDescent="0.25">
      <c r="A479" s="936"/>
      <c r="B479" s="945"/>
      <c r="C479" s="945"/>
      <c r="D479" s="936"/>
      <c r="E479" s="936"/>
      <c r="F479" s="282" t="s">
        <v>314</v>
      </c>
      <c r="G479" s="116">
        <v>2</v>
      </c>
      <c r="H479" s="936"/>
      <c r="I479" s="46" t="s">
        <v>332</v>
      </c>
      <c r="J479" s="75" t="s">
        <v>334</v>
      </c>
      <c r="K479" s="945"/>
      <c r="L479" s="943"/>
      <c r="M479" s="944"/>
    </row>
    <row r="480" spans="1:13" s="97" customFormat="1" ht="15" customHeight="1" x14ac:dyDescent="0.25">
      <c r="A480" s="936"/>
      <c r="B480" s="945"/>
      <c r="C480" s="945"/>
      <c r="D480" s="936"/>
      <c r="E480" s="936"/>
      <c r="F480" s="282" t="s">
        <v>315</v>
      </c>
      <c r="G480" s="116">
        <v>1</v>
      </c>
      <c r="H480" s="936"/>
      <c r="I480" s="46" t="s">
        <v>332</v>
      </c>
      <c r="J480" s="75"/>
      <c r="K480" s="945"/>
      <c r="L480" s="943"/>
      <c r="M480" s="944"/>
    </row>
    <row r="481" spans="1:13" s="97" customFormat="1" ht="15" customHeight="1" x14ac:dyDescent="0.25">
      <c r="A481" s="936"/>
      <c r="B481" s="945"/>
      <c r="C481" s="945"/>
      <c r="D481" s="936"/>
      <c r="E481" s="936"/>
      <c r="F481" s="282" t="s">
        <v>316</v>
      </c>
      <c r="G481" s="116">
        <v>2</v>
      </c>
      <c r="H481" s="936"/>
      <c r="I481" s="46" t="s">
        <v>332</v>
      </c>
      <c r="J481" s="75"/>
      <c r="K481" s="945"/>
      <c r="L481" s="943"/>
      <c r="M481" s="944"/>
    </row>
    <row r="482" spans="1:13" s="97" customFormat="1" ht="15" customHeight="1" x14ac:dyDescent="0.25">
      <c r="A482" s="936"/>
      <c r="B482" s="945"/>
      <c r="C482" s="945"/>
      <c r="D482" s="936"/>
      <c r="E482" s="936"/>
      <c r="F482" s="282" t="s">
        <v>317</v>
      </c>
      <c r="G482" s="116">
        <v>10</v>
      </c>
      <c r="H482" s="936"/>
      <c r="I482" s="75" t="s">
        <v>46</v>
      </c>
      <c r="J482" s="75" t="s">
        <v>335</v>
      </c>
      <c r="K482" s="945"/>
      <c r="L482" s="943"/>
      <c r="M482" s="944"/>
    </row>
    <row r="483" spans="1:13" s="97" customFormat="1" ht="15" customHeight="1" x14ac:dyDescent="0.25">
      <c r="A483" s="936"/>
      <c r="B483" s="945"/>
      <c r="C483" s="945"/>
      <c r="D483" s="936"/>
      <c r="E483" s="936"/>
      <c r="F483" s="282" t="s">
        <v>318</v>
      </c>
      <c r="G483" s="116">
        <v>3</v>
      </c>
      <c r="H483" s="936"/>
      <c r="I483" s="75" t="s">
        <v>336</v>
      </c>
      <c r="J483" s="75" t="s">
        <v>337</v>
      </c>
      <c r="K483" s="945"/>
      <c r="L483" s="943"/>
      <c r="M483" s="944"/>
    </row>
    <row r="484" spans="1:13" s="97" customFormat="1" ht="15" customHeight="1" x14ac:dyDescent="0.25">
      <c r="A484" s="936"/>
      <c r="B484" s="945"/>
      <c r="C484" s="945"/>
      <c r="D484" s="936"/>
      <c r="E484" s="936"/>
      <c r="F484" s="282" t="s">
        <v>319</v>
      </c>
      <c r="G484" s="116">
        <v>5</v>
      </c>
      <c r="H484" s="936"/>
      <c r="I484" s="75" t="s">
        <v>336</v>
      </c>
      <c r="J484" s="75" t="s">
        <v>338</v>
      </c>
      <c r="K484" s="945"/>
      <c r="L484" s="943"/>
      <c r="M484" s="944"/>
    </row>
    <row r="485" spans="1:13" s="97" customFormat="1" ht="15" customHeight="1" x14ac:dyDescent="0.25">
      <c r="A485" s="936"/>
      <c r="B485" s="945"/>
      <c r="C485" s="945"/>
      <c r="D485" s="936"/>
      <c r="E485" s="936"/>
      <c r="F485" s="282" t="s">
        <v>320</v>
      </c>
      <c r="G485" s="116">
        <v>3</v>
      </c>
      <c r="H485" s="936"/>
      <c r="I485" s="75" t="s">
        <v>339</v>
      </c>
      <c r="J485" s="75" t="s">
        <v>340</v>
      </c>
      <c r="K485" s="945"/>
      <c r="L485" s="943"/>
      <c r="M485" s="944"/>
    </row>
    <row r="486" spans="1:13" s="97" customFormat="1" ht="15" customHeight="1" x14ac:dyDescent="0.25">
      <c r="A486" s="936"/>
      <c r="B486" s="945"/>
      <c r="C486" s="945"/>
      <c r="D486" s="936"/>
      <c r="E486" s="936"/>
      <c r="F486" s="282" t="s">
        <v>321</v>
      </c>
      <c r="G486" s="116">
        <v>1</v>
      </c>
      <c r="H486" s="936"/>
      <c r="I486" s="75" t="s">
        <v>46</v>
      </c>
      <c r="J486" s="75" t="s">
        <v>341</v>
      </c>
      <c r="K486" s="945"/>
      <c r="L486" s="943"/>
      <c r="M486" s="944"/>
    </row>
    <row r="487" spans="1:13" s="97" customFormat="1" ht="15" customHeight="1" x14ac:dyDescent="0.25">
      <c r="A487" s="936"/>
      <c r="B487" s="945"/>
      <c r="C487" s="945"/>
      <c r="D487" s="936"/>
      <c r="E487" s="936"/>
      <c r="F487" s="282" t="s">
        <v>323</v>
      </c>
      <c r="G487" s="116">
        <v>5</v>
      </c>
      <c r="H487" s="936"/>
      <c r="I487" s="75" t="s">
        <v>46</v>
      </c>
      <c r="J487" s="75" t="s">
        <v>343</v>
      </c>
      <c r="K487" s="945"/>
      <c r="L487" s="943"/>
      <c r="M487" s="944"/>
    </row>
    <row r="488" spans="1:13" s="97" customFormat="1" ht="15" customHeight="1" x14ac:dyDescent="0.25">
      <c r="A488" s="936"/>
      <c r="B488" s="945"/>
      <c r="C488" s="945"/>
      <c r="D488" s="936"/>
      <c r="E488" s="936"/>
      <c r="F488" s="282" t="s">
        <v>324</v>
      </c>
      <c r="G488" s="116">
        <v>5</v>
      </c>
      <c r="H488" s="936"/>
      <c r="I488" s="75" t="s">
        <v>344</v>
      </c>
      <c r="J488" s="75" t="s">
        <v>345</v>
      </c>
      <c r="K488" s="945"/>
      <c r="L488" s="943"/>
      <c r="M488" s="944"/>
    </row>
    <row r="489" spans="1:13" s="97" customFormat="1" ht="15" customHeight="1" x14ac:dyDescent="0.25">
      <c r="A489" s="936"/>
      <c r="B489" s="945"/>
      <c r="C489" s="945"/>
      <c r="D489" s="936"/>
      <c r="E489" s="936"/>
      <c r="F489" s="282" t="s">
        <v>325</v>
      </c>
      <c r="G489" s="116">
        <v>2</v>
      </c>
      <c r="H489" s="936"/>
      <c r="I489" s="75" t="s">
        <v>346</v>
      </c>
      <c r="J489" s="75" t="s">
        <v>347</v>
      </c>
      <c r="K489" s="945"/>
      <c r="L489" s="943"/>
      <c r="M489" s="944"/>
    </row>
    <row r="490" spans="1:13" s="97" customFormat="1" ht="15" customHeight="1" x14ac:dyDescent="0.25">
      <c r="A490" s="936"/>
      <c r="B490" s="945"/>
      <c r="C490" s="945"/>
      <c r="D490" s="936"/>
      <c r="E490" s="936"/>
      <c r="F490" s="282" t="s">
        <v>326</v>
      </c>
      <c r="G490" s="116">
        <v>10</v>
      </c>
      <c r="H490" s="936"/>
      <c r="I490" s="75" t="s">
        <v>349</v>
      </c>
      <c r="J490" s="75" t="s">
        <v>350</v>
      </c>
      <c r="K490" s="945"/>
      <c r="L490" s="943"/>
      <c r="M490" s="944"/>
    </row>
    <row r="491" spans="1:13" s="97" customFormat="1" ht="15" customHeight="1" x14ac:dyDescent="0.25">
      <c r="A491" s="936"/>
      <c r="B491" s="945"/>
      <c r="C491" s="945"/>
      <c r="D491" s="936"/>
      <c r="E491" s="936"/>
      <c r="F491" s="282" t="s">
        <v>327</v>
      </c>
      <c r="G491" s="116">
        <v>5</v>
      </c>
      <c r="H491" s="936"/>
      <c r="I491" s="75" t="s">
        <v>336</v>
      </c>
      <c r="J491" s="75" t="s">
        <v>337</v>
      </c>
      <c r="K491" s="945"/>
      <c r="L491" s="943"/>
      <c r="M491" s="944"/>
    </row>
    <row r="492" spans="1:13" s="97" customFormat="1" ht="15" customHeight="1" x14ac:dyDescent="0.25">
      <c r="A492" s="936"/>
      <c r="B492" s="945"/>
      <c r="C492" s="945"/>
      <c r="D492" s="936"/>
      <c r="E492" s="936"/>
      <c r="F492" s="282" t="s">
        <v>329</v>
      </c>
      <c r="G492" s="116">
        <v>1</v>
      </c>
      <c r="H492" s="936"/>
      <c r="I492" s="75" t="s">
        <v>352</v>
      </c>
      <c r="J492" s="75" t="s">
        <v>353</v>
      </c>
      <c r="K492" s="945"/>
      <c r="L492" s="943"/>
      <c r="M492" s="944"/>
    </row>
    <row r="493" spans="1:13" s="97" customFormat="1" ht="15" customHeight="1" x14ac:dyDescent="0.25">
      <c r="A493" s="936"/>
      <c r="B493" s="945"/>
      <c r="C493" s="945"/>
      <c r="D493" s="936"/>
      <c r="E493" s="936"/>
      <c r="F493" s="282" t="s">
        <v>319</v>
      </c>
      <c r="G493" s="116">
        <v>1</v>
      </c>
      <c r="H493" s="936"/>
      <c r="I493" s="75" t="s">
        <v>352</v>
      </c>
      <c r="J493" s="75" t="s">
        <v>354</v>
      </c>
      <c r="K493" s="945"/>
      <c r="L493" s="943"/>
      <c r="M493" s="944"/>
    </row>
    <row r="494" spans="1:13" s="97" customFormat="1" ht="15" customHeight="1" x14ac:dyDescent="0.25">
      <c r="A494" s="936"/>
      <c r="B494" s="945"/>
      <c r="C494" s="945"/>
      <c r="D494" s="936"/>
      <c r="E494" s="936"/>
      <c r="F494" s="282" t="s">
        <v>331</v>
      </c>
      <c r="G494" s="116">
        <v>1</v>
      </c>
      <c r="H494" s="936"/>
      <c r="I494" s="75" t="s">
        <v>339</v>
      </c>
      <c r="J494" s="75" t="s">
        <v>340</v>
      </c>
      <c r="K494" s="945"/>
      <c r="L494" s="943"/>
      <c r="M494" s="944"/>
    </row>
    <row r="495" spans="1:13" s="97" customFormat="1" ht="15" customHeight="1" x14ac:dyDescent="0.25">
      <c r="A495" s="936"/>
      <c r="B495" s="945"/>
      <c r="C495" s="945"/>
      <c r="D495" s="936"/>
      <c r="E495" s="936"/>
      <c r="F495" s="282" t="s">
        <v>4282</v>
      </c>
      <c r="G495" s="116">
        <v>2</v>
      </c>
      <c r="H495" s="936"/>
      <c r="I495" s="75" t="s">
        <v>4299</v>
      </c>
      <c r="J495" s="75" t="s">
        <v>3117</v>
      </c>
      <c r="K495" s="945"/>
      <c r="L495" s="943"/>
      <c r="M495" s="944"/>
    </row>
    <row r="496" spans="1:13" s="97" customFormat="1" ht="15" customHeight="1" x14ac:dyDescent="0.25">
      <c r="A496" s="936"/>
      <c r="B496" s="945"/>
      <c r="C496" s="945"/>
      <c r="D496" s="936"/>
      <c r="E496" s="936"/>
      <c r="F496" s="282" t="s">
        <v>4421</v>
      </c>
      <c r="G496" s="116">
        <v>1</v>
      </c>
      <c r="H496" s="936"/>
      <c r="I496" s="75" t="s">
        <v>1924</v>
      </c>
      <c r="J496" s="75" t="s">
        <v>4420</v>
      </c>
      <c r="K496" s="945"/>
      <c r="L496" s="943"/>
      <c r="M496" s="944"/>
    </row>
    <row r="497" spans="1:13" s="97" customFormat="1" ht="15" customHeight="1" x14ac:dyDescent="0.25">
      <c r="A497" s="936"/>
      <c r="B497" s="945"/>
      <c r="C497" s="945"/>
      <c r="D497" s="936"/>
      <c r="E497" s="936"/>
      <c r="F497" s="282" t="s">
        <v>4285</v>
      </c>
      <c r="G497" s="116">
        <v>1</v>
      </c>
      <c r="H497" s="936"/>
      <c r="I497" s="75" t="s">
        <v>4302</v>
      </c>
      <c r="J497" s="75" t="s">
        <v>4303</v>
      </c>
      <c r="K497" s="945"/>
      <c r="L497" s="943"/>
      <c r="M497" s="944"/>
    </row>
    <row r="498" spans="1:13" s="97" customFormat="1" ht="15" customHeight="1" x14ac:dyDescent="0.25">
      <c r="A498" s="936"/>
      <c r="B498" s="945"/>
      <c r="C498" s="945"/>
      <c r="D498" s="936"/>
      <c r="E498" s="936"/>
      <c r="F498" s="282" t="s">
        <v>4286</v>
      </c>
      <c r="G498" s="116">
        <v>1</v>
      </c>
      <c r="H498" s="936"/>
      <c r="I498" s="75" t="s">
        <v>4304</v>
      </c>
      <c r="J498" s="75" t="s">
        <v>4305</v>
      </c>
      <c r="K498" s="945"/>
      <c r="L498" s="943"/>
      <c r="M498" s="944"/>
    </row>
    <row r="499" spans="1:13" s="97" customFormat="1" ht="15" customHeight="1" x14ac:dyDescent="0.25">
      <c r="A499" s="936"/>
      <c r="B499" s="945"/>
      <c r="C499" s="945"/>
      <c r="D499" s="936"/>
      <c r="E499" s="936"/>
      <c r="F499" s="282" t="s">
        <v>4287</v>
      </c>
      <c r="G499" s="116">
        <v>2</v>
      </c>
      <c r="H499" s="936"/>
      <c r="I499" s="75" t="s">
        <v>332</v>
      </c>
      <c r="J499" s="75" t="s">
        <v>4306</v>
      </c>
      <c r="K499" s="945"/>
      <c r="L499" s="943"/>
      <c r="M499" s="944"/>
    </row>
    <row r="500" spans="1:13" s="97" customFormat="1" ht="15" customHeight="1" x14ac:dyDescent="0.25">
      <c r="A500" s="936"/>
      <c r="B500" s="945"/>
      <c r="C500" s="945"/>
      <c r="D500" s="936"/>
      <c r="E500" s="936"/>
      <c r="F500" s="282" t="s">
        <v>4274</v>
      </c>
      <c r="G500" s="116">
        <v>2</v>
      </c>
      <c r="H500" s="936"/>
      <c r="I500" s="75" t="s">
        <v>4275</v>
      </c>
      <c r="J500" s="75" t="s">
        <v>4276</v>
      </c>
      <c r="K500" s="945"/>
      <c r="L500" s="943"/>
      <c r="M500" s="944"/>
    </row>
    <row r="501" spans="1:13" s="97" customFormat="1" ht="15" customHeight="1" x14ac:dyDescent="0.25">
      <c r="A501" s="936"/>
      <c r="B501" s="945"/>
      <c r="C501" s="945"/>
      <c r="D501" s="936"/>
      <c r="E501" s="936"/>
      <c r="F501" s="282" t="s">
        <v>4288</v>
      </c>
      <c r="G501" s="116">
        <v>10</v>
      </c>
      <c r="H501" s="936"/>
      <c r="I501" s="75" t="s">
        <v>46</v>
      </c>
      <c r="J501" s="75" t="s">
        <v>4307</v>
      </c>
      <c r="K501" s="945"/>
      <c r="L501" s="943"/>
      <c r="M501" s="944"/>
    </row>
    <row r="502" spans="1:13" s="97" customFormat="1" ht="15" customHeight="1" x14ac:dyDescent="0.25">
      <c r="A502" s="936"/>
      <c r="B502" s="945"/>
      <c r="C502" s="945"/>
      <c r="D502" s="936"/>
      <c r="E502" s="936"/>
      <c r="F502" s="282" t="s">
        <v>3465</v>
      </c>
      <c r="G502" s="116">
        <v>1</v>
      </c>
      <c r="H502" s="936"/>
      <c r="I502" s="75"/>
      <c r="J502" s="75"/>
      <c r="K502" s="945"/>
      <c r="L502" s="943"/>
      <c r="M502" s="944"/>
    </row>
    <row r="503" spans="1:13" s="97" customFormat="1" ht="15" customHeight="1" x14ac:dyDescent="0.25">
      <c r="A503" s="936"/>
      <c r="B503" s="945"/>
      <c r="C503" s="945"/>
      <c r="D503" s="936"/>
      <c r="E503" s="936"/>
      <c r="F503" s="282" t="s">
        <v>4289</v>
      </c>
      <c r="G503" s="116">
        <v>22</v>
      </c>
      <c r="H503" s="936"/>
      <c r="I503" s="75" t="s">
        <v>46</v>
      </c>
      <c r="J503" s="75" t="s">
        <v>4308</v>
      </c>
      <c r="K503" s="945"/>
      <c r="L503" s="943"/>
      <c r="M503" s="944"/>
    </row>
    <row r="504" spans="1:13" s="97" customFormat="1" ht="15" customHeight="1" x14ac:dyDescent="0.25">
      <c r="A504" s="936"/>
      <c r="B504" s="945"/>
      <c r="C504" s="945"/>
      <c r="D504" s="936"/>
      <c r="E504" s="936"/>
      <c r="F504" s="282" t="s">
        <v>4290</v>
      </c>
      <c r="G504" s="116">
        <v>2</v>
      </c>
      <c r="H504" s="936"/>
      <c r="I504" s="75" t="s">
        <v>46</v>
      </c>
      <c r="J504" s="75" t="s">
        <v>4309</v>
      </c>
      <c r="K504" s="945"/>
      <c r="L504" s="943"/>
      <c r="M504" s="944"/>
    </row>
    <row r="505" spans="1:13" s="97" customFormat="1" ht="15" customHeight="1" x14ac:dyDescent="0.25">
      <c r="A505" s="936"/>
      <c r="B505" s="945"/>
      <c r="C505" s="945"/>
      <c r="D505" s="936"/>
      <c r="E505" s="936"/>
      <c r="F505" s="282" t="s">
        <v>4292</v>
      </c>
      <c r="G505" s="116">
        <v>4</v>
      </c>
      <c r="H505" s="936"/>
      <c r="I505" s="75" t="s">
        <v>46</v>
      </c>
      <c r="J505" s="75" t="s">
        <v>4311</v>
      </c>
      <c r="K505" s="945"/>
      <c r="L505" s="943"/>
      <c r="M505" s="944"/>
    </row>
    <row r="506" spans="1:13" s="97" customFormat="1" ht="15" customHeight="1" x14ac:dyDescent="0.25">
      <c r="A506" s="936"/>
      <c r="B506" s="945"/>
      <c r="C506" s="945"/>
      <c r="D506" s="936"/>
      <c r="E506" s="936"/>
      <c r="F506" s="282" t="s">
        <v>4293</v>
      </c>
      <c r="G506" s="116">
        <v>15</v>
      </c>
      <c r="H506" s="936"/>
      <c r="I506" s="75" t="s">
        <v>46</v>
      </c>
      <c r="J506" s="75" t="s">
        <v>4312</v>
      </c>
      <c r="K506" s="945"/>
      <c r="L506" s="943"/>
      <c r="M506" s="944"/>
    </row>
    <row r="507" spans="1:13" s="97" customFormat="1" ht="15" customHeight="1" x14ac:dyDescent="0.25">
      <c r="A507" s="936"/>
      <c r="B507" s="945"/>
      <c r="C507" s="945"/>
      <c r="D507" s="936"/>
      <c r="E507" s="936"/>
      <c r="F507" s="282" t="s">
        <v>326</v>
      </c>
      <c r="G507" s="116">
        <v>15</v>
      </c>
      <c r="H507" s="936"/>
      <c r="I507" s="75" t="s">
        <v>46</v>
      </c>
      <c r="J507" s="75" t="s">
        <v>4313</v>
      </c>
      <c r="K507" s="945"/>
      <c r="L507" s="943"/>
      <c r="M507" s="944"/>
    </row>
    <row r="508" spans="1:13" s="97" customFormat="1" ht="15" customHeight="1" x14ac:dyDescent="0.25">
      <c r="A508" s="936"/>
      <c r="B508" s="945"/>
      <c r="C508" s="945"/>
      <c r="D508" s="936"/>
      <c r="E508" s="936"/>
      <c r="F508" s="282" t="s">
        <v>4294</v>
      </c>
      <c r="G508" s="116">
        <v>15</v>
      </c>
      <c r="H508" s="936"/>
      <c r="I508" s="75" t="s">
        <v>46</v>
      </c>
      <c r="J508" s="75" t="s">
        <v>4314</v>
      </c>
      <c r="K508" s="945"/>
      <c r="L508" s="943"/>
      <c r="M508" s="944"/>
    </row>
    <row r="509" spans="1:13" s="97" customFormat="1" ht="15" customHeight="1" x14ac:dyDescent="0.25">
      <c r="A509" s="936"/>
      <c r="B509" s="945"/>
      <c r="C509" s="945"/>
      <c r="D509" s="936"/>
      <c r="E509" s="936"/>
      <c r="F509" s="282" t="s">
        <v>4295</v>
      </c>
      <c r="G509" s="116">
        <v>2</v>
      </c>
      <c r="H509" s="936"/>
      <c r="I509" s="75" t="s">
        <v>46</v>
      </c>
      <c r="J509" s="75" t="s">
        <v>3554</v>
      </c>
      <c r="K509" s="945"/>
      <c r="L509" s="943"/>
      <c r="M509" s="942"/>
    </row>
    <row r="510" spans="1:13" s="97" customFormat="1" ht="22.5" x14ac:dyDescent="0.25">
      <c r="A510" s="450" t="s">
        <v>7872</v>
      </c>
      <c r="B510" s="400" t="s">
        <v>7071</v>
      </c>
      <c r="C510" s="468" t="s">
        <v>4214</v>
      </c>
      <c r="D510" s="403" t="s">
        <v>7173</v>
      </c>
      <c r="E510" s="450" t="s">
        <v>4214</v>
      </c>
      <c r="F510" s="282" t="s">
        <v>7873</v>
      </c>
      <c r="G510" s="116">
        <v>1</v>
      </c>
      <c r="H510" s="450" t="s">
        <v>6682</v>
      </c>
      <c r="I510" s="75" t="s">
        <v>7865</v>
      </c>
      <c r="J510" s="75"/>
      <c r="K510" s="400"/>
      <c r="L510" s="833"/>
      <c r="M510" s="866"/>
    </row>
    <row r="511" spans="1:13" s="97" customFormat="1" ht="15" customHeight="1" x14ac:dyDescent="0.25">
      <c r="A511" s="936" t="s">
        <v>5282</v>
      </c>
      <c r="B511" s="945" t="s">
        <v>359</v>
      </c>
      <c r="C511" s="1221" t="s">
        <v>4214</v>
      </c>
      <c r="D511" s="936" t="s">
        <v>7172</v>
      </c>
      <c r="E511" s="927" t="s">
        <v>7406</v>
      </c>
      <c r="F511" s="135" t="s">
        <v>355</v>
      </c>
      <c r="G511" s="96">
        <v>1</v>
      </c>
      <c r="H511" s="936" t="s">
        <v>6682</v>
      </c>
      <c r="I511" s="37" t="s">
        <v>360</v>
      </c>
      <c r="J511" s="37" t="s">
        <v>361</v>
      </c>
      <c r="K511" s="945">
        <v>1</v>
      </c>
      <c r="L511" s="943"/>
      <c r="M511" s="941"/>
    </row>
    <row r="512" spans="1:13" s="97" customFormat="1" ht="15" customHeight="1" x14ac:dyDescent="0.25">
      <c r="A512" s="936"/>
      <c r="B512" s="945"/>
      <c r="C512" s="945"/>
      <c r="D512" s="936"/>
      <c r="E512" s="927"/>
      <c r="F512" s="135" t="s">
        <v>356</v>
      </c>
      <c r="G512" s="96">
        <v>1</v>
      </c>
      <c r="H512" s="936"/>
      <c r="I512" s="37" t="s">
        <v>360</v>
      </c>
      <c r="J512" s="37" t="s">
        <v>362</v>
      </c>
      <c r="K512" s="945"/>
      <c r="L512" s="943"/>
      <c r="M512" s="944"/>
    </row>
    <row r="513" spans="1:13" s="97" customFormat="1" ht="15" customHeight="1" x14ac:dyDescent="0.25">
      <c r="A513" s="936"/>
      <c r="B513" s="945"/>
      <c r="C513" s="945"/>
      <c r="D513" s="936"/>
      <c r="E513" s="927"/>
      <c r="F513" s="135" t="s">
        <v>357</v>
      </c>
      <c r="G513" s="96">
        <v>1</v>
      </c>
      <c r="H513" s="936"/>
      <c r="I513" s="37" t="s">
        <v>360</v>
      </c>
      <c r="J513" s="37" t="s">
        <v>362</v>
      </c>
      <c r="K513" s="945"/>
      <c r="L513" s="943"/>
      <c r="M513" s="944"/>
    </row>
    <row r="514" spans="1:13" s="97" customFormat="1" ht="15" customHeight="1" x14ac:dyDescent="0.25">
      <c r="A514" s="936"/>
      <c r="B514" s="945"/>
      <c r="C514" s="945"/>
      <c r="D514" s="936"/>
      <c r="E514" s="927"/>
      <c r="F514" s="135" t="s">
        <v>4422</v>
      </c>
      <c r="G514" s="96">
        <v>1</v>
      </c>
      <c r="H514" s="936"/>
      <c r="I514" s="37"/>
      <c r="J514" s="37"/>
      <c r="K514" s="945"/>
      <c r="L514" s="943"/>
      <c r="M514" s="944"/>
    </row>
    <row r="515" spans="1:13" s="97" customFormat="1" ht="15" customHeight="1" x14ac:dyDescent="0.25">
      <c r="A515" s="936"/>
      <c r="B515" s="945"/>
      <c r="C515" s="945"/>
      <c r="D515" s="936"/>
      <c r="E515" s="927"/>
      <c r="F515" s="135" t="s">
        <v>4318</v>
      </c>
      <c r="G515" s="96">
        <v>1</v>
      </c>
      <c r="H515" s="936"/>
      <c r="I515" s="37" t="s">
        <v>360</v>
      </c>
      <c r="J515" s="37" t="s">
        <v>4323</v>
      </c>
      <c r="K515" s="945"/>
      <c r="L515" s="943"/>
      <c r="M515" s="944"/>
    </row>
    <row r="516" spans="1:13" s="97" customFormat="1" ht="15" customHeight="1" x14ac:dyDescent="0.25">
      <c r="A516" s="936"/>
      <c r="B516" s="945"/>
      <c r="C516" s="945"/>
      <c r="D516" s="936"/>
      <c r="E516" s="927"/>
      <c r="F516" s="135" t="s">
        <v>4320</v>
      </c>
      <c r="G516" s="96">
        <v>1</v>
      </c>
      <c r="H516" s="936"/>
      <c r="I516" s="37" t="s">
        <v>4324</v>
      </c>
      <c r="J516" s="37" t="s">
        <v>4326</v>
      </c>
      <c r="K516" s="945"/>
      <c r="L516" s="943"/>
      <c r="M516" s="944"/>
    </row>
    <row r="517" spans="1:13" s="97" customFormat="1" ht="15" customHeight="1" x14ac:dyDescent="0.25">
      <c r="A517" s="936"/>
      <c r="B517" s="945"/>
      <c r="C517" s="945"/>
      <c r="D517" s="936"/>
      <c r="E517" s="927"/>
      <c r="F517" s="135" t="s">
        <v>4321</v>
      </c>
      <c r="G517" s="96">
        <v>1</v>
      </c>
      <c r="H517" s="936"/>
      <c r="I517" s="37" t="s">
        <v>4354</v>
      </c>
      <c r="J517" s="37" t="s">
        <v>4424</v>
      </c>
      <c r="K517" s="945"/>
      <c r="L517" s="943"/>
      <c r="M517" s="944"/>
    </row>
    <row r="518" spans="1:13" s="97" customFormat="1" ht="15" customHeight="1" x14ac:dyDescent="0.25">
      <c r="A518" s="936"/>
      <c r="B518" s="945"/>
      <c r="C518" s="945"/>
      <c r="D518" s="936"/>
      <c r="E518" s="927"/>
      <c r="F518" s="135" t="s">
        <v>4423</v>
      </c>
      <c r="G518" s="96">
        <v>1</v>
      </c>
      <c r="H518" s="936"/>
      <c r="I518" s="37" t="s">
        <v>360</v>
      </c>
      <c r="J518" s="37" t="s">
        <v>4425</v>
      </c>
      <c r="K518" s="945"/>
      <c r="L518" s="943"/>
      <c r="M518" s="944"/>
    </row>
    <row r="519" spans="1:13" s="97" customFormat="1" ht="15" customHeight="1" x14ac:dyDescent="0.25">
      <c r="A519" s="936"/>
      <c r="B519" s="945"/>
      <c r="C519" s="945"/>
      <c r="D519" s="936"/>
      <c r="E519" s="927"/>
      <c r="F519" s="135" t="s">
        <v>4322</v>
      </c>
      <c r="G519" s="96">
        <v>9</v>
      </c>
      <c r="H519" s="936"/>
      <c r="I519" s="37" t="s">
        <v>360</v>
      </c>
      <c r="J519" s="37" t="s">
        <v>4329</v>
      </c>
      <c r="K519" s="945"/>
      <c r="L519" s="943"/>
      <c r="M519" s="942"/>
    </row>
    <row r="520" spans="1:13" s="97" customFormat="1" ht="33.75" x14ac:dyDescent="0.25">
      <c r="A520" s="444" t="s">
        <v>7874</v>
      </c>
      <c r="B520" s="407" t="s">
        <v>359</v>
      </c>
      <c r="C520" s="469" t="s">
        <v>4214</v>
      </c>
      <c r="D520" s="413" t="s">
        <v>7172</v>
      </c>
      <c r="E520" s="452" t="s">
        <v>7876</v>
      </c>
      <c r="F520" s="135" t="s">
        <v>7875</v>
      </c>
      <c r="G520" s="96">
        <v>1</v>
      </c>
      <c r="H520" s="444" t="s">
        <v>6682</v>
      </c>
      <c r="I520" s="37"/>
      <c r="J520" s="37"/>
      <c r="K520" s="407">
        <v>1</v>
      </c>
      <c r="L520" s="834"/>
      <c r="M520" s="867"/>
    </row>
    <row r="521" spans="1:13" s="97" customFormat="1" ht="22.5" x14ac:dyDescent="0.25">
      <c r="A521" s="444" t="s">
        <v>7879</v>
      </c>
      <c r="B521" s="407" t="s">
        <v>359</v>
      </c>
      <c r="C521" s="469" t="s">
        <v>4214</v>
      </c>
      <c r="D521" s="413" t="s">
        <v>7172</v>
      </c>
      <c r="E521" s="452" t="s">
        <v>7880</v>
      </c>
      <c r="F521" s="135" t="s">
        <v>7875</v>
      </c>
      <c r="G521" s="96">
        <v>1</v>
      </c>
      <c r="H521" s="444" t="s">
        <v>6682</v>
      </c>
      <c r="I521" s="37"/>
      <c r="J521" s="37"/>
      <c r="K521" s="407"/>
      <c r="L521" s="834"/>
      <c r="M521" s="867"/>
    </row>
    <row r="522" spans="1:13" s="97" customFormat="1" ht="15" customHeight="1" x14ac:dyDescent="0.25">
      <c r="A522" s="937" t="s">
        <v>5283</v>
      </c>
      <c r="B522" s="970" t="s">
        <v>7175</v>
      </c>
      <c r="C522" s="1222" t="s">
        <v>4214</v>
      </c>
      <c r="D522" s="937" t="s">
        <v>6546</v>
      </c>
      <c r="E522" s="949" t="s">
        <v>7183</v>
      </c>
      <c r="F522" s="12" t="s">
        <v>4338</v>
      </c>
      <c r="G522" s="450">
        <v>4</v>
      </c>
      <c r="H522" s="937" t="s">
        <v>6682</v>
      </c>
      <c r="I522" s="45" t="s">
        <v>3498</v>
      </c>
      <c r="J522" s="45" t="s">
        <v>4394</v>
      </c>
      <c r="K522" s="939">
        <v>1</v>
      </c>
      <c r="L522" s="941"/>
      <c r="M522" s="941"/>
    </row>
    <row r="523" spans="1:13" s="97" customFormat="1" ht="15" customHeight="1" x14ac:dyDescent="0.25">
      <c r="A523" s="947"/>
      <c r="B523" s="972"/>
      <c r="C523" s="1223"/>
      <c r="D523" s="947"/>
      <c r="E523" s="960"/>
      <c r="F523" s="12" t="s">
        <v>4338</v>
      </c>
      <c r="G523" s="450">
        <v>4</v>
      </c>
      <c r="H523" s="947"/>
      <c r="I523" s="45" t="s">
        <v>3498</v>
      </c>
      <c r="J523" s="45" t="s">
        <v>4348</v>
      </c>
      <c r="K523" s="976"/>
      <c r="L523" s="944"/>
      <c r="M523" s="944"/>
    </row>
    <row r="524" spans="1:13" s="97" customFormat="1" ht="15" customHeight="1" x14ac:dyDescent="0.25">
      <c r="A524" s="947"/>
      <c r="B524" s="972"/>
      <c r="C524" s="1223"/>
      <c r="D524" s="947"/>
      <c r="E524" s="960"/>
      <c r="F524" s="12" t="s">
        <v>4426</v>
      </c>
      <c r="G524" s="450">
        <v>2</v>
      </c>
      <c r="H524" s="947"/>
      <c r="I524" s="45" t="s">
        <v>3498</v>
      </c>
      <c r="J524" s="45" t="s">
        <v>4395</v>
      </c>
      <c r="K524" s="976"/>
      <c r="L524" s="944"/>
      <c r="M524" s="944"/>
    </row>
    <row r="525" spans="1:13" s="97" customFormat="1" ht="15" customHeight="1" x14ac:dyDescent="0.25">
      <c r="A525" s="947"/>
      <c r="B525" s="972"/>
      <c r="C525" s="1223"/>
      <c r="D525" s="947"/>
      <c r="E525" s="960"/>
      <c r="F525" s="12" t="s">
        <v>4339</v>
      </c>
      <c r="G525" s="450">
        <v>6</v>
      </c>
      <c r="H525" s="947"/>
      <c r="I525" s="45" t="s">
        <v>3498</v>
      </c>
      <c r="J525" s="45" t="s">
        <v>4349</v>
      </c>
      <c r="K525" s="976"/>
      <c r="L525" s="944"/>
      <c r="M525" s="944"/>
    </row>
    <row r="526" spans="1:13" s="97" customFormat="1" ht="15" customHeight="1" x14ac:dyDescent="0.25">
      <c r="A526" s="947"/>
      <c r="B526" s="972"/>
      <c r="C526" s="1223"/>
      <c r="D526" s="947"/>
      <c r="E526" s="960"/>
      <c r="F526" s="12" t="s">
        <v>4340</v>
      </c>
      <c r="G526" s="450">
        <v>10</v>
      </c>
      <c r="H526" s="947"/>
      <c r="I526" s="45" t="s">
        <v>3498</v>
      </c>
      <c r="J526" s="45" t="s">
        <v>4350</v>
      </c>
      <c r="K526" s="976"/>
      <c r="L526" s="944"/>
      <c r="M526" s="944"/>
    </row>
    <row r="527" spans="1:13" s="97" customFormat="1" ht="15" customHeight="1" x14ac:dyDescent="0.25">
      <c r="A527" s="947"/>
      <c r="B527" s="972"/>
      <c r="C527" s="1223"/>
      <c r="D527" s="947"/>
      <c r="E527" s="960"/>
      <c r="F527" s="12" t="s">
        <v>4341</v>
      </c>
      <c r="G527" s="450">
        <v>3</v>
      </c>
      <c r="H527" s="947"/>
      <c r="I527" s="45" t="s">
        <v>4351</v>
      </c>
      <c r="J527" s="45" t="s">
        <v>4352</v>
      </c>
      <c r="K527" s="976"/>
      <c r="L527" s="944"/>
      <c r="M527" s="944"/>
    </row>
    <row r="528" spans="1:13" s="97" customFormat="1" ht="15" customHeight="1" x14ac:dyDescent="0.25">
      <c r="A528" s="947"/>
      <c r="B528" s="972"/>
      <c r="C528" s="1223"/>
      <c r="D528" s="947"/>
      <c r="E528" s="960"/>
      <c r="F528" s="12" t="s">
        <v>4342</v>
      </c>
      <c r="G528" s="450">
        <v>1</v>
      </c>
      <c r="H528" s="947"/>
      <c r="I528" s="45" t="s">
        <v>4353</v>
      </c>
      <c r="J528" s="45" t="s">
        <v>4276</v>
      </c>
      <c r="K528" s="976"/>
      <c r="L528" s="944"/>
      <c r="M528" s="944"/>
    </row>
    <row r="529" spans="1:13" s="97" customFormat="1" ht="15" customHeight="1" x14ac:dyDescent="0.25">
      <c r="A529" s="947"/>
      <c r="B529" s="972"/>
      <c r="C529" s="1223"/>
      <c r="D529" s="947"/>
      <c r="E529" s="960"/>
      <c r="F529" s="12" t="s">
        <v>4321</v>
      </c>
      <c r="G529" s="450">
        <v>3</v>
      </c>
      <c r="H529" s="947"/>
      <c r="I529" s="45" t="s">
        <v>4354</v>
      </c>
      <c r="J529" s="45" t="s">
        <v>4355</v>
      </c>
      <c r="K529" s="976"/>
      <c r="L529" s="944"/>
      <c r="M529" s="944"/>
    </row>
    <row r="530" spans="1:13" s="97" customFormat="1" ht="15" customHeight="1" x14ac:dyDescent="0.25">
      <c r="A530" s="947"/>
      <c r="B530" s="972"/>
      <c r="C530" s="1223"/>
      <c r="D530" s="947"/>
      <c r="E530" s="960"/>
      <c r="F530" s="12" t="s">
        <v>4343</v>
      </c>
      <c r="G530" s="450">
        <v>1</v>
      </c>
      <c r="H530" s="947"/>
      <c r="I530" s="45" t="s">
        <v>4354</v>
      </c>
      <c r="J530" s="45" t="s">
        <v>4356</v>
      </c>
      <c r="K530" s="976"/>
      <c r="L530" s="944"/>
      <c r="M530" s="944"/>
    </row>
    <row r="531" spans="1:13" s="97" customFormat="1" ht="15" customHeight="1" x14ac:dyDescent="0.25">
      <c r="A531" s="947"/>
      <c r="B531" s="972"/>
      <c r="C531" s="1223"/>
      <c r="D531" s="947"/>
      <c r="E531" s="960"/>
      <c r="F531" s="12" t="s">
        <v>4274</v>
      </c>
      <c r="G531" s="450">
        <v>1</v>
      </c>
      <c r="H531" s="947"/>
      <c r="I531" s="45" t="s">
        <v>4353</v>
      </c>
      <c r="J531" s="45" t="s">
        <v>4276</v>
      </c>
      <c r="K531" s="976"/>
      <c r="L531" s="944"/>
      <c r="M531" s="944"/>
    </row>
    <row r="532" spans="1:13" s="97" customFormat="1" ht="15" customHeight="1" x14ac:dyDescent="0.25">
      <c r="A532" s="947"/>
      <c r="B532" s="972"/>
      <c r="C532" s="1223"/>
      <c r="D532" s="947"/>
      <c r="E532" s="960"/>
      <c r="F532" s="12" t="s">
        <v>4344</v>
      </c>
      <c r="G532" s="450">
        <v>4</v>
      </c>
      <c r="H532" s="947"/>
      <c r="I532" s="45" t="s">
        <v>4357</v>
      </c>
      <c r="J532" s="45" t="s">
        <v>4358</v>
      </c>
      <c r="K532" s="976"/>
      <c r="L532" s="944"/>
      <c r="M532" s="944"/>
    </row>
    <row r="533" spans="1:13" s="97" customFormat="1" ht="15" customHeight="1" x14ac:dyDescent="0.25">
      <c r="A533" s="947"/>
      <c r="B533" s="972"/>
      <c r="C533" s="1223"/>
      <c r="D533" s="947"/>
      <c r="E533" s="960"/>
      <c r="F533" s="12" t="s">
        <v>4345</v>
      </c>
      <c r="G533" s="450">
        <v>8</v>
      </c>
      <c r="H533" s="947"/>
      <c r="I533" s="45" t="s">
        <v>4359</v>
      </c>
      <c r="J533" s="45" t="s">
        <v>4360</v>
      </c>
      <c r="K533" s="976"/>
      <c r="L533" s="944"/>
      <c r="M533" s="944"/>
    </row>
    <row r="534" spans="1:13" s="97" customFormat="1" ht="15" customHeight="1" x14ac:dyDescent="0.25">
      <c r="A534" s="947"/>
      <c r="B534" s="972"/>
      <c r="C534" s="1223"/>
      <c r="D534" s="947"/>
      <c r="E534" s="960"/>
      <c r="F534" s="12" t="s">
        <v>3451</v>
      </c>
      <c r="G534" s="450">
        <v>24</v>
      </c>
      <c r="H534" s="947"/>
      <c r="I534" s="45" t="s">
        <v>3258</v>
      </c>
      <c r="J534" s="45" t="s">
        <v>4428</v>
      </c>
      <c r="K534" s="976"/>
      <c r="L534" s="944"/>
      <c r="M534" s="944"/>
    </row>
    <row r="535" spans="1:13" s="97" customFormat="1" ht="15" customHeight="1" x14ac:dyDescent="0.25">
      <c r="A535" s="938"/>
      <c r="B535" s="971"/>
      <c r="C535" s="1224"/>
      <c r="D535" s="938"/>
      <c r="E535" s="950"/>
      <c r="F535" s="12" t="s">
        <v>4427</v>
      </c>
      <c r="G535" s="450">
        <v>24</v>
      </c>
      <c r="H535" s="938"/>
      <c r="I535" s="45" t="s">
        <v>3258</v>
      </c>
      <c r="J535" s="45"/>
      <c r="K535" s="940"/>
      <c r="L535" s="942"/>
      <c r="M535" s="942"/>
    </row>
    <row r="536" spans="1:13" s="97" customFormat="1" ht="15" customHeight="1" x14ac:dyDescent="0.25">
      <c r="A536" s="450" t="s">
        <v>7870</v>
      </c>
      <c r="B536" s="400" t="s">
        <v>7175</v>
      </c>
      <c r="C536" s="468" t="s">
        <v>4214</v>
      </c>
      <c r="D536" s="403" t="s">
        <v>7867</v>
      </c>
      <c r="E536" s="447" t="s">
        <v>4214</v>
      </c>
      <c r="F536" s="135" t="s">
        <v>7868</v>
      </c>
      <c r="G536" s="96">
        <v>1</v>
      </c>
      <c r="H536" s="450" t="s">
        <v>6682</v>
      </c>
      <c r="I536" s="37" t="s">
        <v>7865</v>
      </c>
      <c r="J536" s="37"/>
      <c r="K536" s="400">
        <v>1</v>
      </c>
      <c r="L536" s="833"/>
      <c r="M536" s="866"/>
    </row>
    <row r="537" spans="1:13" s="8" customFormat="1" ht="15" customHeight="1" x14ac:dyDescent="0.25">
      <c r="A537" s="936" t="s">
        <v>7656</v>
      </c>
      <c r="B537" s="945" t="s">
        <v>291</v>
      </c>
      <c r="C537" s="1222" t="s">
        <v>4214</v>
      </c>
      <c r="D537" s="936" t="s">
        <v>7182</v>
      </c>
      <c r="E537" s="927" t="s">
        <v>7407</v>
      </c>
      <c r="F537" s="19" t="s">
        <v>224</v>
      </c>
      <c r="G537" s="467">
        <v>1</v>
      </c>
      <c r="H537" s="936" t="s">
        <v>6682</v>
      </c>
      <c r="I537" s="22" t="s">
        <v>225</v>
      </c>
      <c r="J537" s="22"/>
      <c r="K537" s="945">
        <v>2</v>
      </c>
      <c r="L537" s="943"/>
      <c r="M537" s="941"/>
    </row>
    <row r="538" spans="1:13" s="8" customFormat="1" ht="15" customHeight="1" x14ac:dyDescent="0.25">
      <c r="A538" s="936"/>
      <c r="B538" s="945"/>
      <c r="C538" s="1223"/>
      <c r="D538" s="936"/>
      <c r="E538" s="927"/>
      <c r="F538" s="19" t="s">
        <v>226</v>
      </c>
      <c r="G538" s="467">
        <v>1</v>
      </c>
      <c r="H538" s="936"/>
      <c r="I538" s="22" t="s">
        <v>227</v>
      </c>
      <c r="J538" s="22" t="s">
        <v>228</v>
      </c>
      <c r="K538" s="945"/>
      <c r="L538" s="943"/>
      <c r="M538" s="944"/>
    </row>
    <row r="539" spans="1:13" s="8" customFormat="1" ht="15" customHeight="1" x14ac:dyDescent="0.25">
      <c r="A539" s="936"/>
      <c r="B539" s="945"/>
      <c r="C539" s="1223"/>
      <c r="D539" s="936"/>
      <c r="E539" s="927"/>
      <c r="F539" s="19" t="s">
        <v>229</v>
      </c>
      <c r="G539" s="467">
        <v>1</v>
      </c>
      <c r="H539" s="936"/>
      <c r="I539" s="22" t="s">
        <v>227</v>
      </c>
      <c r="J539" s="22" t="s">
        <v>230</v>
      </c>
      <c r="K539" s="945"/>
      <c r="L539" s="943"/>
      <c r="M539" s="944"/>
    </row>
    <row r="540" spans="1:13" s="8" customFormat="1" ht="15" customHeight="1" x14ac:dyDescent="0.25">
      <c r="A540" s="936"/>
      <c r="B540" s="945"/>
      <c r="C540" s="1223"/>
      <c r="D540" s="936"/>
      <c r="E540" s="927"/>
      <c r="F540" s="19" t="s">
        <v>231</v>
      </c>
      <c r="G540" s="467">
        <v>6</v>
      </c>
      <c r="H540" s="936"/>
      <c r="I540" s="22" t="s">
        <v>227</v>
      </c>
      <c r="J540" s="22" t="s">
        <v>232</v>
      </c>
      <c r="K540" s="945"/>
      <c r="L540" s="943"/>
      <c r="M540" s="944"/>
    </row>
    <row r="541" spans="1:13" s="8" customFormat="1" ht="15" customHeight="1" x14ac:dyDescent="0.25">
      <c r="A541" s="936"/>
      <c r="B541" s="945"/>
      <c r="C541" s="1223"/>
      <c r="D541" s="936"/>
      <c r="E541" s="927"/>
      <c r="F541" s="19" t="s">
        <v>233</v>
      </c>
      <c r="G541" s="467">
        <v>1</v>
      </c>
      <c r="H541" s="936"/>
      <c r="I541" s="22" t="s">
        <v>227</v>
      </c>
      <c r="J541" s="22" t="s">
        <v>232</v>
      </c>
      <c r="K541" s="945"/>
      <c r="L541" s="943"/>
      <c r="M541" s="944"/>
    </row>
    <row r="542" spans="1:13" s="8" customFormat="1" ht="15" customHeight="1" x14ac:dyDescent="0.25">
      <c r="A542" s="936"/>
      <c r="B542" s="945"/>
      <c r="C542" s="1223"/>
      <c r="D542" s="936"/>
      <c r="E542" s="927"/>
      <c r="F542" s="19" t="s">
        <v>234</v>
      </c>
      <c r="G542" s="467">
        <v>6</v>
      </c>
      <c r="H542" s="936"/>
      <c r="I542" s="22" t="s">
        <v>227</v>
      </c>
      <c r="J542" s="22" t="s">
        <v>235</v>
      </c>
      <c r="K542" s="945"/>
      <c r="L542" s="943"/>
      <c r="M542" s="944"/>
    </row>
    <row r="543" spans="1:13" s="8" customFormat="1" ht="15" customHeight="1" x14ac:dyDescent="0.25">
      <c r="A543" s="936"/>
      <c r="B543" s="945"/>
      <c r="C543" s="1223"/>
      <c r="D543" s="936"/>
      <c r="E543" s="927"/>
      <c r="F543" s="19" t="s">
        <v>236</v>
      </c>
      <c r="G543" s="467">
        <v>1</v>
      </c>
      <c r="H543" s="936"/>
      <c r="I543" s="22" t="s">
        <v>227</v>
      </c>
      <c r="J543" s="22" t="s">
        <v>237</v>
      </c>
      <c r="K543" s="945"/>
      <c r="L543" s="943"/>
      <c r="M543" s="944"/>
    </row>
    <row r="544" spans="1:13" s="8" customFormat="1" ht="15" customHeight="1" x14ac:dyDescent="0.25">
      <c r="A544" s="936"/>
      <c r="B544" s="945"/>
      <c r="C544" s="1223"/>
      <c r="D544" s="936"/>
      <c r="E544" s="927"/>
      <c r="F544" s="19" t="s">
        <v>238</v>
      </c>
      <c r="G544" s="467">
        <v>1</v>
      </c>
      <c r="H544" s="936"/>
      <c r="I544" s="22" t="s">
        <v>227</v>
      </c>
      <c r="J544" s="22" t="s">
        <v>235</v>
      </c>
      <c r="K544" s="945"/>
      <c r="L544" s="943"/>
      <c r="M544" s="944"/>
    </row>
    <row r="545" spans="1:13" s="8" customFormat="1" ht="15" customHeight="1" x14ac:dyDescent="0.25">
      <c r="A545" s="936"/>
      <c r="B545" s="945"/>
      <c r="C545" s="1223"/>
      <c r="D545" s="936"/>
      <c r="E545" s="927"/>
      <c r="F545" s="19" t="s">
        <v>239</v>
      </c>
      <c r="G545" s="467">
        <v>1</v>
      </c>
      <c r="H545" s="936"/>
      <c r="I545" s="22" t="s">
        <v>240</v>
      </c>
      <c r="J545" s="22" t="s">
        <v>241</v>
      </c>
      <c r="K545" s="945"/>
      <c r="L545" s="943"/>
      <c r="M545" s="944"/>
    </row>
    <row r="546" spans="1:13" s="8" customFormat="1" ht="15" customHeight="1" x14ac:dyDescent="0.25">
      <c r="A546" s="936"/>
      <c r="B546" s="945"/>
      <c r="C546" s="1223"/>
      <c r="D546" s="936"/>
      <c r="E546" s="927"/>
      <c r="F546" s="19" t="s">
        <v>242</v>
      </c>
      <c r="G546" s="467">
        <v>1</v>
      </c>
      <c r="H546" s="936"/>
      <c r="I546" s="22"/>
      <c r="J546" s="22"/>
      <c r="K546" s="945"/>
      <c r="L546" s="943"/>
      <c r="M546" s="944"/>
    </row>
    <row r="547" spans="1:13" s="8" customFormat="1" ht="15" customHeight="1" x14ac:dyDescent="0.25">
      <c r="A547" s="936"/>
      <c r="B547" s="945"/>
      <c r="C547" s="1223"/>
      <c r="D547" s="936"/>
      <c r="E547" s="927"/>
      <c r="F547" s="19" t="s">
        <v>198</v>
      </c>
      <c r="G547" s="467">
        <v>1</v>
      </c>
      <c r="H547" s="936"/>
      <c r="I547" s="22"/>
      <c r="J547" s="22"/>
      <c r="K547" s="945"/>
      <c r="L547" s="943"/>
      <c r="M547" s="944"/>
    </row>
    <row r="548" spans="1:13" s="8" customFormat="1" ht="15" customHeight="1" x14ac:dyDescent="0.25">
      <c r="A548" s="936"/>
      <c r="B548" s="945"/>
      <c r="C548" s="1223"/>
      <c r="D548" s="936"/>
      <c r="E548" s="927"/>
      <c r="F548" s="19" t="s">
        <v>243</v>
      </c>
      <c r="G548" s="467">
        <v>1</v>
      </c>
      <c r="H548" s="936"/>
      <c r="I548" s="22" t="s">
        <v>227</v>
      </c>
      <c r="J548" s="22" t="s">
        <v>244</v>
      </c>
      <c r="K548" s="945"/>
      <c r="L548" s="943"/>
      <c r="M548" s="944"/>
    </row>
    <row r="549" spans="1:13" s="8" customFormat="1" ht="15" customHeight="1" x14ac:dyDescent="0.25">
      <c r="A549" s="936"/>
      <c r="B549" s="945"/>
      <c r="C549" s="1223"/>
      <c r="D549" s="936"/>
      <c r="E549" s="927"/>
      <c r="F549" s="19" t="s">
        <v>245</v>
      </c>
      <c r="G549" s="467">
        <v>1</v>
      </c>
      <c r="H549" s="936"/>
      <c r="I549" s="22" t="s">
        <v>246</v>
      </c>
      <c r="J549" s="22" t="s">
        <v>247</v>
      </c>
      <c r="K549" s="945"/>
      <c r="L549" s="943"/>
      <c r="M549" s="944"/>
    </row>
    <row r="550" spans="1:13" s="8" customFormat="1" ht="15" customHeight="1" x14ac:dyDescent="0.25">
      <c r="A550" s="936"/>
      <c r="B550" s="945"/>
      <c r="C550" s="1223"/>
      <c r="D550" s="936"/>
      <c r="E550" s="927"/>
      <c r="F550" s="19" t="s">
        <v>248</v>
      </c>
      <c r="G550" s="467">
        <v>1</v>
      </c>
      <c r="H550" s="936"/>
      <c r="I550" s="22" t="s">
        <v>249</v>
      </c>
      <c r="J550" s="22" t="s">
        <v>250</v>
      </c>
      <c r="K550" s="945"/>
      <c r="L550" s="943"/>
      <c r="M550" s="944"/>
    </row>
    <row r="551" spans="1:13" s="8" customFormat="1" ht="15" customHeight="1" x14ac:dyDescent="0.25">
      <c r="A551" s="936"/>
      <c r="B551" s="945"/>
      <c r="C551" s="1223"/>
      <c r="D551" s="936"/>
      <c r="E551" s="927"/>
      <c r="F551" s="19" t="s">
        <v>251</v>
      </c>
      <c r="G551" s="467">
        <v>1</v>
      </c>
      <c r="H551" s="936"/>
      <c r="I551" s="22" t="s">
        <v>252</v>
      </c>
      <c r="J551" s="22" t="s">
        <v>253</v>
      </c>
      <c r="K551" s="945"/>
      <c r="L551" s="943"/>
      <c r="M551" s="944"/>
    </row>
    <row r="552" spans="1:13" s="8" customFormat="1" ht="15" customHeight="1" x14ac:dyDescent="0.25">
      <c r="A552" s="936"/>
      <c r="B552" s="945"/>
      <c r="C552" s="1223"/>
      <c r="D552" s="936"/>
      <c r="E552" s="927"/>
      <c r="F552" s="19" t="s">
        <v>254</v>
      </c>
      <c r="G552" s="467">
        <v>1</v>
      </c>
      <c r="H552" s="936"/>
      <c r="I552" s="22" t="s">
        <v>255</v>
      </c>
      <c r="J552" s="22" t="s">
        <v>256</v>
      </c>
      <c r="K552" s="945"/>
      <c r="L552" s="943"/>
      <c r="M552" s="944"/>
    </row>
    <row r="553" spans="1:13" s="8" customFormat="1" ht="15" customHeight="1" x14ac:dyDescent="0.25">
      <c r="A553" s="936"/>
      <c r="B553" s="945"/>
      <c r="C553" s="1223"/>
      <c r="D553" s="936"/>
      <c r="E553" s="927"/>
      <c r="F553" s="19" t="s">
        <v>257</v>
      </c>
      <c r="G553" s="467">
        <v>1</v>
      </c>
      <c r="H553" s="936"/>
      <c r="I553" s="22" t="s">
        <v>227</v>
      </c>
      <c r="J553" s="22" t="s">
        <v>258</v>
      </c>
      <c r="K553" s="945"/>
      <c r="L553" s="943"/>
      <c r="M553" s="944"/>
    </row>
    <row r="554" spans="1:13" s="8" customFormat="1" ht="15" customHeight="1" x14ac:dyDescent="0.25">
      <c r="A554" s="936"/>
      <c r="B554" s="945"/>
      <c r="C554" s="1223"/>
      <c r="D554" s="936"/>
      <c r="E554" s="927"/>
      <c r="F554" s="19" t="s">
        <v>259</v>
      </c>
      <c r="G554" s="467">
        <v>372</v>
      </c>
      <c r="H554" s="936"/>
      <c r="I554" s="22" t="s">
        <v>252</v>
      </c>
      <c r="J554" s="22" t="s">
        <v>260</v>
      </c>
      <c r="K554" s="945"/>
      <c r="L554" s="943"/>
      <c r="M554" s="944"/>
    </row>
    <row r="555" spans="1:13" s="8" customFormat="1" ht="15" customHeight="1" x14ac:dyDescent="0.25">
      <c r="A555" s="936"/>
      <c r="B555" s="945"/>
      <c r="C555" s="1223"/>
      <c r="D555" s="936"/>
      <c r="E555" s="927"/>
      <c r="F555" s="19" t="s">
        <v>261</v>
      </c>
      <c r="G555" s="467">
        <v>1</v>
      </c>
      <c r="H555" s="936"/>
      <c r="I555" s="22" t="s">
        <v>227</v>
      </c>
      <c r="J555" s="22" t="s">
        <v>262</v>
      </c>
      <c r="K555" s="945"/>
      <c r="L555" s="943"/>
      <c r="M555" s="944"/>
    </row>
    <row r="556" spans="1:13" s="8" customFormat="1" ht="15" customHeight="1" x14ac:dyDescent="0.25">
      <c r="A556" s="936"/>
      <c r="B556" s="945"/>
      <c r="C556" s="1223"/>
      <c r="D556" s="936"/>
      <c r="E556" s="927"/>
      <c r="F556" s="19" t="s">
        <v>263</v>
      </c>
      <c r="G556" s="467">
        <v>1</v>
      </c>
      <c r="H556" s="936"/>
      <c r="I556" s="22" t="s">
        <v>264</v>
      </c>
      <c r="J556" s="22" t="s">
        <v>265</v>
      </c>
      <c r="K556" s="945"/>
      <c r="L556" s="943"/>
      <c r="M556" s="944"/>
    </row>
    <row r="557" spans="1:13" s="8" customFormat="1" ht="15" customHeight="1" x14ac:dyDescent="0.25">
      <c r="A557" s="936"/>
      <c r="B557" s="945"/>
      <c r="C557" s="1223"/>
      <c r="D557" s="936"/>
      <c r="E557" s="927"/>
      <c r="F557" s="19" t="s">
        <v>266</v>
      </c>
      <c r="G557" s="467">
        <v>1</v>
      </c>
      <c r="H557" s="936"/>
      <c r="I557" s="22" t="s">
        <v>252</v>
      </c>
      <c r="J557" s="22" t="s">
        <v>260</v>
      </c>
      <c r="K557" s="945"/>
      <c r="L557" s="943"/>
      <c r="M557" s="944"/>
    </row>
    <row r="558" spans="1:13" s="8" customFormat="1" ht="15" customHeight="1" x14ac:dyDescent="0.25">
      <c r="A558" s="936"/>
      <c r="B558" s="945"/>
      <c r="C558" s="1223"/>
      <c r="D558" s="936"/>
      <c r="E558" s="927"/>
      <c r="F558" s="19" t="s">
        <v>267</v>
      </c>
      <c r="G558" s="467">
        <v>1</v>
      </c>
      <c r="H558" s="936"/>
      <c r="I558" s="22"/>
      <c r="J558" s="22"/>
      <c r="K558" s="945"/>
      <c r="L558" s="943"/>
      <c r="M558" s="944"/>
    </row>
    <row r="559" spans="1:13" s="8" customFormat="1" ht="15" customHeight="1" x14ac:dyDescent="0.25">
      <c r="A559" s="936"/>
      <c r="B559" s="945"/>
      <c r="C559" s="1223"/>
      <c r="D559" s="936"/>
      <c r="E559" s="927"/>
      <c r="F559" s="19" t="s">
        <v>268</v>
      </c>
      <c r="G559" s="467">
        <v>1</v>
      </c>
      <c r="H559" s="936"/>
      <c r="I559" s="22" t="s">
        <v>227</v>
      </c>
      <c r="J559" s="22" t="s">
        <v>269</v>
      </c>
      <c r="K559" s="945"/>
      <c r="L559" s="943"/>
      <c r="M559" s="944"/>
    </row>
    <row r="560" spans="1:13" s="8" customFormat="1" ht="15" customHeight="1" x14ac:dyDescent="0.25">
      <c r="A560" s="936"/>
      <c r="B560" s="945"/>
      <c r="C560" s="1223"/>
      <c r="D560" s="936"/>
      <c r="E560" s="927"/>
      <c r="F560" s="283" t="s">
        <v>270</v>
      </c>
      <c r="G560" s="39">
        <v>1</v>
      </c>
      <c r="H560" s="936"/>
      <c r="I560" s="40"/>
      <c r="J560" s="40"/>
      <c r="K560" s="945"/>
      <c r="L560" s="943"/>
      <c r="M560" s="944"/>
    </row>
    <row r="561" spans="1:13" s="8" customFormat="1" ht="15" customHeight="1" x14ac:dyDescent="0.25">
      <c r="A561" s="936"/>
      <c r="B561" s="945"/>
      <c r="C561" s="1223"/>
      <c r="D561" s="936"/>
      <c r="E561" s="927"/>
      <c r="F561" s="283" t="s">
        <v>3435</v>
      </c>
      <c r="G561" s="39">
        <v>9</v>
      </c>
      <c r="H561" s="936"/>
      <c r="I561" s="40" t="s">
        <v>227</v>
      </c>
      <c r="J561" s="40" t="s">
        <v>3436</v>
      </c>
      <c r="K561" s="945"/>
      <c r="L561" s="943"/>
      <c r="M561" s="944"/>
    </row>
    <row r="562" spans="1:13" s="8" customFormat="1" ht="15" customHeight="1" x14ac:dyDescent="0.25">
      <c r="A562" s="936"/>
      <c r="B562" s="945"/>
      <c r="C562" s="1223"/>
      <c r="D562" s="936"/>
      <c r="E562" s="927"/>
      <c r="F562" s="283" t="s">
        <v>3437</v>
      </c>
      <c r="G562" s="39">
        <v>2</v>
      </c>
      <c r="H562" s="936"/>
      <c r="I562" s="40" t="s">
        <v>227</v>
      </c>
      <c r="J562" s="40" t="s">
        <v>3438</v>
      </c>
      <c r="K562" s="945"/>
      <c r="L562" s="943"/>
      <c r="M562" s="944"/>
    </row>
    <row r="563" spans="1:13" s="8" customFormat="1" ht="15" customHeight="1" x14ac:dyDescent="0.25">
      <c r="A563" s="936"/>
      <c r="B563" s="945"/>
      <c r="C563" s="1223"/>
      <c r="D563" s="936"/>
      <c r="E563" s="927"/>
      <c r="F563" s="283" t="s">
        <v>3439</v>
      </c>
      <c r="G563" s="39">
        <v>9</v>
      </c>
      <c r="H563" s="936"/>
      <c r="I563" s="40" t="s">
        <v>227</v>
      </c>
      <c r="J563" s="40" t="s">
        <v>3440</v>
      </c>
      <c r="K563" s="945"/>
      <c r="L563" s="943"/>
      <c r="M563" s="944"/>
    </row>
    <row r="564" spans="1:13" s="8" customFormat="1" ht="15" customHeight="1" x14ac:dyDescent="0.25">
      <c r="A564" s="936"/>
      <c r="B564" s="945"/>
      <c r="C564" s="1223"/>
      <c r="D564" s="936"/>
      <c r="E564" s="927"/>
      <c r="F564" s="283" t="s">
        <v>3453</v>
      </c>
      <c r="G564" s="39">
        <v>1</v>
      </c>
      <c r="H564" s="936"/>
      <c r="I564" s="40" t="s">
        <v>227</v>
      </c>
      <c r="J564" s="40" t="s">
        <v>3454</v>
      </c>
      <c r="K564" s="945"/>
      <c r="L564" s="943"/>
      <c r="M564" s="944"/>
    </row>
    <row r="565" spans="1:13" s="8" customFormat="1" ht="15" customHeight="1" x14ac:dyDescent="0.25">
      <c r="A565" s="936"/>
      <c r="B565" s="945"/>
      <c r="C565" s="1223"/>
      <c r="D565" s="936"/>
      <c r="E565" s="927"/>
      <c r="F565" s="283" t="s">
        <v>3455</v>
      </c>
      <c r="G565" s="39">
        <v>1</v>
      </c>
      <c r="H565" s="936"/>
      <c r="I565" s="40" t="s">
        <v>227</v>
      </c>
      <c r="J565" s="40" t="s">
        <v>3456</v>
      </c>
      <c r="K565" s="945"/>
      <c r="L565" s="943"/>
      <c r="M565" s="944"/>
    </row>
    <row r="566" spans="1:13" s="8" customFormat="1" ht="15" customHeight="1" x14ac:dyDescent="0.25">
      <c r="A566" s="936"/>
      <c r="B566" s="945"/>
      <c r="C566" s="1223"/>
      <c r="D566" s="936"/>
      <c r="E566" s="927"/>
      <c r="F566" s="283" t="s">
        <v>3441</v>
      </c>
      <c r="G566" s="39">
        <v>2</v>
      </c>
      <c r="H566" s="936"/>
      <c r="I566" s="40" t="s">
        <v>227</v>
      </c>
      <c r="J566" s="40" t="s">
        <v>3442</v>
      </c>
      <c r="K566" s="945"/>
      <c r="L566" s="943"/>
      <c r="M566" s="944"/>
    </row>
    <row r="567" spans="1:13" s="8" customFormat="1" ht="15" customHeight="1" x14ac:dyDescent="0.25">
      <c r="A567" s="936"/>
      <c r="B567" s="945"/>
      <c r="C567" s="1223"/>
      <c r="D567" s="936"/>
      <c r="E567" s="927"/>
      <c r="F567" s="38" t="s">
        <v>3457</v>
      </c>
      <c r="G567" s="39">
        <v>9</v>
      </c>
      <c r="H567" s="936"/>
      <c r="I567" s="40" t="s">
        <v>227</v>
      </c>
      <c r="J567" s="40" t="s">
        <v>3444</v>
      </c>
      <c r="K567" s="945"/>
      <c r="L567" s="943"/>
      <c r="M567" s="944"/>
    </row>
    <row r="568" spans="1:13" s="8" customFormat="1" ht="15" customHeight="1" x14ac:dyDescent="0.25">
      <c r="A568" s="936"/>
      <c r="B568" s="945"/>
      <c r="C568" s="1223"/>
      <c r="D568" s="936"/>
      <c r="E568" s="927"/>
      <c r="F568" s="38" t="s">
        <v>3458</v>
      </c>
      <c r="G568" s="39">
        <v>1</v>
      </c>
      <c r="H568" s="936"/>
      <c r="I568" s="40" t="s">
        <v>227</v>
      </c>
      <c r="J568" s="40" t="s">
        <v>3459</v>
      </c>
      <c r="K568" s="945"/>
      <c r="L568" s="943"/>
      <c r="M568" s="944"/>
    </row>
    <row r="569" spans="1:13" s="8" customFormat="1" ht="15" customHeight="1" x14ac:dyDescent="0.25">
      <c r="A569" s="936"/>
      <c r="B569" s="945"/>
      <c r="C569" s="1223"/>
      <c r="D569" s="936"/>
      <c r="E569" s="927"/>
      <c r="F569" s="38" t="s">
        <v>3460</v>
      </c>
      <c r="G569" s="39">
        <v>2</v>
      </c>
      <c r="H569" s="936"/>
      <c r="I569" s="40" t="s">
        <v>227</v>
      </c>
      <c r="J569" s="40" t="s">
        <v>3461</v>
      </c>
      <c r="K569" s="945"/>
      <c r="L569" s="943"/>
      <c r="M569" s="944"/>
    </row>
    <row r="570" spans="1:13" s="8" customFormat="1" ht="15" customHeight="1" x14ac:dyDescent="0.25">
      <c r="A570" s="936"/>
      <c r="B570" s="945"/>
      <c r="C570" s="1223"/>
      <c r="D570" s="936"/>
      <c r="E570" s="927"/>
      <c r="F570" s="38" t="s">
        <v>3462</v>
      </c>
      <c r="G570" s="39">
        <v>10</v>
      </c>
      <c r="H570" s="936"/>
      <c r="I570" s="40" t="s">
        <v>227</v>
      </c>
      <c r="J570" s="40" t="s">
        <v>3463</v>
      </c>
      <c r="K570" s="945"/>
      <c r="L570" s="943"/>
      <c r="M570" s="944"/>
    </row>
    <row r="571" spans="1:13" s="8" customFormat="1" ht="15" customHeight="1" x14ac:dyDescent="0.25">
      <c r="A571" s="936"/>
      <c r="B571" s="945"/>
      <c r="C571" s="1223"/>
      <c r="D571" s="936"/>
      <c r="E571" s="927"/>
      <c r="F571" s="10" t="s">
        <v>651</v>
      </c>
      <c r="G571" s="450">
        <v>1</v>
      </c>
      <c r="H571" s="936"/>
      <c r="I571" s="40"/>
      <c r="J571" s="40"/>
      <c r="K571" s="945"/>
      <c r="L571" s="943"/>
      <c r="M571" s="944"/>
    </row>
    <row r="572" spans="1:13" s="8" customFormat="1" ht="15" customHeight="1" x14ac:dyDescent="0.25">
      <c r="A572" s="936"/>
      <c r="B572" s="945"/>
      <c r="C572" s="1224"/>
      <c r="D572" s="936"/>
      <c r="E572" s="927"/>
      <c r="F572" s="38" t="s">
        <v>3464</v>
      </c>
      <c r="G572" s="39">
        <v>1</v>
      </c>
      <c r="H572" s="936"/>
      <c r="I572" s="40"/>
      <c r="J572" s="40"/>
      <c r="K572" s="945"/>
      <c r="L572" s="943"/>
      <c r="M572" s="942"/>
    </row>
    <row r="573" spans="1:13" ht="15" customHeight="1" x14ac:dyDescent="0.25">
      <c r="A573" s="936" t="s">
        <v>5284</v>
      </c>
      <c r="B573" s="945" t="s">
        <v>292</v>
      </c>
      <c r="C573" s="929" t="s">
        <v>5821</v>
      </c>
      <c r="D573" s="936" t="s">
        <v>7171</v>
      </c>
      <c r="E573" s="463" t="s">
        <v>5821</v>
      </c>
      <c r="F573" s="42" t="s">
        <v>3466</v>
      </c>
      <c r="G573" s="116">
        <v>89</v>
      </c>
      <c r="H573" s="936" t="s">
        <v>6682</v>
      </c>
      <c r="I573" s="75" t="s">
        <v>294</v>
      </c>
      <c r="J573" s="72" t="s">
        <v>3467</v>
      </c>
      <c r="K573" s="945">
        <v>2</v>
      </c>
      <c r="L573" s="943"/>
      <c r="M573" s="941"/>
    </row>
    <row r="574" spans="1:13" ht="15" customHeight="1" x14ac:dyDescent="0.25">
      <c r="A574" s="936"/>
      <c r="B574" s="945"/>
      <c r="C574" s="929"/>
      <c r="D574" s="936"/>
      <c r="E574" s="463" t="s">
        <v>1085</v>
      </c>
      <c r="F574" s="42" t="s">
        <v>3466</v>
      </c>
      <c r="G574" s="116">
        <v>19</v>
      </c>
      <c r="H574" s="936"/>
      <c r="I574" s="75" t="s">
        <v>294</v>
      </c>
      <c r="J574" s="72" t="s">
        <v>3467</v>
      </c>
      <c r="K574" s="945"/>
      <c r="L574" s="943"/>
      <c r="M574" s="944"/>
    </row>
    <row r="575" spans="1:13" ht="15" customHeight="1" x14ac:dyDescent="0.25">
      <c r="A575" s="936"/>
      <c r="B575" s="945"/>
      <c r="C575" s="929"/>
      <c r="D575" s="936"/>
      <c r="E575" s="463" t="s">
        <v>5821</v>
      </c>
      <c r="F575" s="42" t="s">
        <v>3468</v>
      </c>
      <c r="G575" s="116">
        <v>3</v>
      </c>
      <c r="H575" s="936"/>
      <c r="I575" s="75" t="s">
        <v>294</v>
      </c>
      <c r="J575" s="72" t="s">
        <v>3469</v>
      </c>
      <c r="K575" s="945"/>
      <c r="L575" s="943"/>
      <c r="M575" s="944"/>
    </row>
    <row r="576" spans="1:13" ht="15" customHeight="1" x14ac:dyDescent="0.25">
      <c r="A576" s="936"/>
      <c r="B576" s="945"/>
      <c r="C576" s="929"/>
      <c r="D576" s="936"/>
      <c r="E576" s="463" t="s">
        <v>1085</v>
      </c>
      <c r="F576" s="42" t="s">
        <v>3468</v>
      </c>
      <c r="G576" s="116">
        <v>1</v>
      </c>
      <c r="H576" s="936"/>
      <c r="I576" s="75" t="s">
        <v>294</v>
      </c>
      <c r="J576" s="72" t="s">
        <v>3469</v>
      </c>
      <c r="K576" s="945"/>
      <c r="L576" s="943"/>
      <c r="M576" s="944"/>
    </row>
    <row r="577" spans="1:13" ht="15" customHeight="1" x14ac:dyDescent="0.25">
      <c r="A577" s="936"/>
      <c r="B577" s="945"/>
      <c r="C577" s="929"/>
      <c r="D577" s="936"/>
      <c r="E577" s="463" t="s">
        <v>5821</v>
      </c>
      <c r="F577" s="42" t="s">
        <v>3470</v>
      </c>
      <c r="G577" s="116">
        <v>5</v>
      </c>
      <c r="H577" s="936"/>
      <c r="I577" s="75" t="s">
        <v>3471</v>
      </c>
      <c r="J577" s="72" t="s">
        <v>3472</v>
      </c>
      <c r="K577" s="945"/>
      <c r="L577" s="943"/>
      <c r="M577" s="944"/>
    </row>
    <row r="578" spans="1:13" s="97" customFormat="1" ht="15" customHeight="1" x14ac:dyDescent="0.25">
      <c r="A578" s="936"/>
      <c r="B578" s="945"/>
      <c r="C578" s="929"/>
      <c r="D578" s="936"/>
      <c r="E578" s="463" t="s">
        <v>1085</v>
      </c>
      <c r="F578" s="42" t="s">
        <v>3470</v>
      </c>
      <c r="G578" s="116">
        <v>1</v>
      </c>
      <c r="H578" s="936"/>
      <c r="I578" s="75" t="s">
        <v>3471</v>
      </c>
      <c r="J578" s="72" t="s">
        <v>3472</v>
      </c>
      <c r="K578" s="945"/>
      <c r="L578" s="943"/>
      <c r="M578" s="944"/>
    </row>
    <row r="579" spans="1:13" ht="15" customHeight="1" x14ac:dyDescent="0.25">
      <c r="A579" s="936"/>
      <c r="B579" s="945"/>
      <c r="C579" s="929"/>
      <c r="D579" s="936"/>
      <c r="E579" s="450" t="s">
        <v>5821</v>
      </c>
      <c r="F579" s="10" t="s">
        <v>372</v>
      </c>
      <c r="G579" s="450">
        <v>1</v>
      </c>
      <c r="H579" s="936"/>
      <c r="I579" s="75"/>
      <c r="J579" s="72"/>
      <c r="K579" s="945"/>
      <c r="L579" s="943"/>
      <c r="M579" s="942"/>
    </row>
    <row r="580" spans="1:13" s="97" customFormat="1" ht="15" customHeight="1" x14ac:dyDescent="0.25">
      <c r="A580" s="936" t="s">
        <v>7657</v>
      </c>
      <c r="B580" s="945" t="s">
        <v>292</v>
      </c>
      <c r="C580" s="929" t="s">
        <v>5821</v>
      </c>
      <c r="D580" s="936" t="s">
        <v>7174</v>
      </c>
      <c r="E580" s="937" t="s">
        <v>5821</v>
      </c>
      <c r="F580" s="41" t="s">
        <v>3514</v>
      </c>
      <c r="G580" s="96">
        <v>35</v>
      </c>
      <c r="H580" s="936" t="s">
        <v>6682</v>
      </c>
      <c r="I580" s="37" t="s">
        <v>1050</v>
      </c>
      <c r="J580" s="37"/>
      <c r="K580" s="945">
        <v>1</v>
      </c>
      <c r="L580" s="943"/>
      <c r="M580" s="941"/>
    </row>
    <row r="581" spans="1:13" s="97" customFormat="1" ht="15" customHeight="1" x14ac:dyDescent="0.25">
      <c r="A581" s="936"/>
      <c r="B581" s="945"/>
      <c r="C581" s="929"/>
      <c r="D581" s="936"/>
      <c r="E581" s="947"/>
      <c r="F581" s="41" t="s">
        <v>3515</v>
      </c>
      <c r="G581" s="96">
        <v>46</v>
      </c>
      <c r="H581" s="936"/>
      <c r="I581" s="37" t="s">
        <v>3516</v>
      </c>
      <c r="J581" s="37" t="s">
        <v>3517</v>
      </c>
      <c r="K581" s="945"/>
      <c r="L581" s="943"/>
      <c r="M581" s="944"/>
    </row>
    <row r="582" spans="1:13" s="97" customFormat="1" ht="15" customHeight="1" x14ac:dyDescent="0.25">
      <c r="A582" s="936"/>
      <c r="B582" s="945"/>
      <c r="C582" s="929"/>
      <c r="D582" s="936"/>
      <c r="E582" s="947"/>
      <c r="F582" s="41" t="s">
        <v>3518</v>
      </c>
      <c r="G582" s="96">
        <v>65</v>
      </c>
      <c r="H582" s="936"/>
      <c r="I582" s="37" t="s">
        <v>1050</v>
      </c>
      <c r="J582" s="37"/>
      <c r="K582" s="945"/>
      <c r="L582" s="943"/>
      <c r="M582" s="944"/>
    </row>
    <row r="583" spans="1:13" s="97" customFormat="1" ht="15" customHeight="1" x14ac:dyDescent="0.25">
      <c r="A583" s="936"/>
      <c r="B583" s="945"/>
      <c r="C583" s="929"/>
      <c r="D583" s="936"/>
      <c r="E583" s="947"/>
      <c r="F583" s="41" t="s">
        <v>3519</v>
      </c>
      <c r="G583" s="96">
        <v>10</v>
      </c>
      <c r="H583" s="936"/>
      <c r="I583" s="37" t="s">
        <v>290</v>
      </c>
      <c r="J583" s="37" t="s">
        <v>3520</v>
      </c>
      <c r="K583" s="945"/>
      <c r="L583" s="943"/>
      <c r="M583" s="944"/>
    </row>
    <row r="584" spans="1:13" s="97" customFormat="1" ht="15" customHeight="1" x14ac:dyDescent="0.25">
      <c r="A584" s="936"/>
      <c r="B584" s="945"/>
      <c r="C584" s="929"/>
      <c r="D584" s="936"/>
      <c r="E584" s="947"/>
      <c r="F584" s="41" t="s">
        <v>3521</v>
      </c>
      <c r="G584" s="96">
        <v>39</v>
      </c>
      <c r="H584" s="936"/>
      <c r="I584" s="37" t="s">
        <v>294</v>
      </c>
      <c r="J584" s="37" t="s">
        <v>3522</v>
      </c>
      <c r="K584" s="945"/>
      <c r="L584" s="943"/>
      <c r="M584" s="944"/>
    </row>
    <row r="585" spans="1:13" s="97" customFormat="1" ht="15" customHeight="1" x14ac:dyDescent="0.25">
      <c r="A585" s="936"/>
      <c r="B585" s="945"/>
      <c r="C585" s="929"/>
      <c r="D585" s="936"/>
      <c r="E585" s="947"/>
      <c r="F585" s="41" t="s">
        <v>3523</v>
      </c>
      <c r="G585" s="96">
        <v>2</v>
      </c>
      <c r="H585" s="936"/>
      <c r="I585" s="37" t="s">
        <v>294</v>
      </c>
      <c r="J585" s="37" t="s">
        <v>3524</v>
      </c>
      <c r="K585" s="945"/>
      <c r="L585" s="943"/>
      <c r="M585" s="944"/>
    </row>
    <row r="586" spans="1:13" s="97" customFormat="1" ht="15" customHeight="1" x14ac:dyDescent="0.25">
      <c r="A586" s="936"/>
      <c r="B586" s="945"/>
      <c r="C586" s="929"/>
      <c r="D586" s="936"/>
      <c r="E586" s="947"/>
      <c r="F586" s="10" t="s">
        <v>3525</v>
      </c>
      <c r="G586" s="450">
        <v>31</v>
      </c>
      <c r="H586" s="936"/>
      <c r="I586" s="37" t="s">
        <v>2700</v>
      </c>
      <c r="J586" s="37" t="s">
        <v>3303</v>
      </c>
      <c r="K586" s="945"/>
      <c r="L586" s="943"/>
      <c r="M586" s="944"/>
    </row>
    <row r="587" spans="1:13" s="97" customFormat="1" ht="15" customHeight="1" x14ac:dyDescent="0.25">
      <c r="A587" s="936"/>
      <c r="B587" s="945"/>
      <c r="C587" s="929"/>
      <c r="D587" s="936"/>
      <c r="E587" s="947"/>
      <c r="F587" s="10" t="s">
        <v>3526</v>
      </c>
      <c r="G587" s="450">
        <v>1</v>
      </c>
      <c r="H587" s="936"/>
      <c r="I587" s="37" t="s">
        <v>1050</v>
      </c>
      <c r="J587" s="37"/>
      <c r="K587" s="945"/>
      <c r="L587" s="943"/>
      <c r="M587" s="944"/>
    </row>
    <row r="588" spans="1:13" s="97" customFormat="1" ht="15" customHeight="1" x14ac:dyDescent="0.25">
      <c r="A588" s="936"/>
      <c r="B588" s="945"/>
      <c r="C588" s="929"/>
      <c r="D588" s="936"/>
      <c r="E588" s="947"/>
      <c r="F588" s="10" t="s">
        <v>3527</v>
      </c>
      <c r="G588" s="450">
        <v>1</v>
      </c>
      <c r="H588" s="936"/>
      <c r="I588" s="37" t="s">
        <v>1050</v>
      </c>
      <c r="J588" s="37"/>
      <c r="K588" s="945"/>
      <c r="L588" s="943"/>
      <c r="M588" s="944"/>
    </row>
    <row r="589" spans="1:13" s="97" customFormat="1" ht="15" customHeight="1" x14ac:dyDescent="0.25">
      <c r="A589" s="936"/>
      <c r="B589" s="945"/>
      <c r="C589" s="929"/>
      <c r="D589" s="936"/>
      <c r="E589" s="947"/>
      <c r="F589" s="10" t="s">
        <v>3528</v>
      </c>
      <c r="G589" s="450">
        <v>103</v>
      </c>
      <c r="H589" s="936"/>
      <c r="I589" s="37" t="s">
        <v>1050</v>
      </c>
      <c r="J589" s="37"/>
      <c r="K589" s="945"/>
      <c r="L589" s="943"/>
      <c r="M589" s="944"/>
    </row>
    <row r="590" spans="1:13" s="97" customFormat="1" ht="15" customHeight="1" x14ac:dyDescent="0.25">
      <c r="A590" s="936"/>
      <c r="B590" s="945"/>
      <c r="C590" s="929"/>
      <c r="D590" s="936"/>
      <c r="E590" s="947"/>
      <c r="F590" s="10" t="s">
        <v>3529</v>
      </c>
      <c r="G590" s="450">
        <v>11</v>
      </c>
      <c r="H590" s="936"/>
      <c r="I590" s="37" t="s">
        <v>3516</v>
      </c>
      <c r="J590" s="37" t="s">
        <v>3530</v>
      </c>
      <c r="K590" s="945"/>
      <c r="L590" s="943"/>
      <c r="M590" s="944"/>
    </row>
    <row r="591" spans="1:13" s="8" customFormat="1" ht="15" customHeight="1" x14ac:dyDescent="0.25">
      <c r="A591" s="936"/>
      <c r="B591" s="945"/>
      <c r="C591" s="929"/>
      <c r="D591" s="936"/>
      <c r="E591" s="947"/>
      <c r="F591" s="10" t="s">
        <v>3529</v>
      </c>
      <c r="G591" s="450">
        <v>93</v>
      </c>
      <c r="H591" s="936"/>
      <c r="I591" s="48" t="s">
        <v>3516</v>
      </c>
      <c r="J591" s="48">
        <v>709</v>
      </c>
      <c r="K591" s="945"/>
      <c r="L591" s="943"/>
      <c r="M591" s="944"/>
    </row>
    <row r="592" spans="1:13" s="8" customFormat="1" ht="15" customHeight="1" x14ac:dyDescent="0.25">
      <c r="A592" s="936"/>
      <c r="B592" s="945"/>
      <c r="C592" s="929"/>
      <c r="D592" s="936"/>
      <c r="E592" s="947"/>
      <c r="F592" s="10" t="s">
        <v>3531</v>
      </c>
      <c r="G592" s="450">
        <v>4</v>
      </c>
      <c r="H592" s="936"/>
      <c r="I592" s="48" t="s">
        <v>290</v>
      </c>
      <c r="J592" s="48" t="s">
        <v>3532</v>
      </c>
      <c r="K592" s="945"/>
      <c r="L592" s="943"/>
      <c r="M592" s="944"/>
    </row>
    <row r="593" spans="1:13" s="8" customFormat="1" ht="15" customHeight="1" x14ac:dyDescent="0.25">
      <c r="A593" s="936"/>
      <c r="B593" s="945"/>
      <c r="C593" s="929"/>
      <c r="D593" s="936"/>
      <c r="E593" s="947"/>
      <c r="F593" s="10" t="s">
        <v>3518</v>
      </c>
      <c r="G593" s="450">
        <v>161</v>
      </c>
      <c r="H593" s="936"/>
      <c r="I593" s="48" t="s">
        <v>1050</v>
      </c>
      <c r="J593" s="48"/>
      <c r="K593" s="945"/>
      <c r="L593" s="943"/>
      <c r="M593" s="944"/>
    </row>
    <row r="594" spans="1:13" s="8" customFormat="1" ht="15" customHeight="1" x14ac:dyDescent="0.25">
      <c r="A594" s="936"/>
      <c r="B594" s="945"/>
      <c r="C594" s="929"/>
      <c r="D594" s="936"/>
      <c r="E594" s="947"/>
      <c r="F594" s="10" t="s">
        <v>3519</v>
      </c>
      <c r="G594" s="450">
        <v>15</v>
      </c>
      <c r="H594" s="936"/>
      <c r="I594" s="48" t="s">
        <v>290</v>
      </c>
      <c r="J594" s="48" t="s">
        <v>3520</v>
      </c>
      <c r="K594" s="945"/>
      <c r="L594" s="943"/>
      <c r="M594" s="944"/>
    </row>
    <row r="595" spans="1:13" s="8" customFormat="1" ht="15" customHeight="1" x14ac:dyDescent="0.25">
      <c r="A595" s="936"/>
      <c r="B595" s="945"/>
      <c r="C595" s="929"/>
      <c r="D595" s="936"/>
      <c r="E595" s="947"/>
      <c r="F595" s="10" t="s">
        <v>3521</v>
      </c>
      <c r="G595" s="450">
        <v>126</v>
      </c>
      <c r="H595" s="936"/>
      <c r="I595" s="48" t="s">
        <v>294</v>
      </c>
      <c r="J595" s="48" t="s">
        <v>3522</v>
      </c>
      <c r="K595" s="945"/>
      <c r="L595" s="943"/>
      <c r="M595" s="944"/>
    </row>
    <row r="596" spans="1:13" s="8" customFormat="1" ht="15" customHeight="1" x14ac:dyDescent="0.25">
      <c r="A596" s="936"/>
      <c r="B596" s="945"/>
      <c r="C596" s="929"/>
      <c r="D596" s="936"/>
      <c r="E596" s="947"/>
      <c r="F596" s="10" t="s">
        <v>3523</v>
      </c>
      <c r="G596" s="450">
        <v>7</v>
      </c>
      <c r="H596" s="936"/>
      <c r="I596" s="48" t="s">
        <v>294</v>
      </c>
      <c r="J596" s="48" t="s">
        <v>3524</v>
      </c>
      <c r="K596" s="945"/>
      <c r="L596" s="943"/>
      <c r="M596" s="944"/>
    </row>
    <row r="597" spans="1:13" s="8" customFormat="1" ht="15" customHeight="1" x14ac:dyDescent="0.25">
      <c r="A597" s="936"/>
      <c r="B597" s="945"/>
      <c r="C597" s="929"/>
      <c r="D597" s="936"/>
      <c r="E597" s="947"/>
      <c r="F597" s="10" t="s">
        <v>3526</v>
      </c>
      <c r="G597" s="817">
        <v>2</v>
      </c>
      <c r="H597" s="936"/>
      <c r="I597" s="818" t="s">
        <v>1050</v>
      </c>
      <c r="J597" s="818"/>
      <c r="K597" s="945"/>
      <c r="L597" s="943"/>
      <c r="M597" s="944"/>
    </row>
    <row r="598" spans="1:13" s="8" customFormat="1" ht="22.5" x14ac:dyDescent="0.25">
      <c r="A598" s="936"/>
      <c r="B598" s="945"/>
      <c r="C598" s="929"/>
      <c r="D598" s="936"/>
      <c r="E598" s="938"/>
      <c r="F598" s="10" t="s">
        <v>12726</v>
      </c>
      <c r="G598" s="450">
        <v>1</v>
      </c>
      <c r="H598" s="936"/>
      <c r="I598" s="48" t="s">
        <v>12727</v>
      </c>
      <c r="J598" s="48" t="s">
        <v>12728</v>
      </c>
      <c r="K598" s="945"/>
      <c r="L598" s="943"/>
      <c r="M598" s="942"/>
    </row>
    <row r="599" spans="1:13" s="97" customFormat="1" ht="15" customHeight="1" x14ac:dyDescent="0.25">
      <c r="A599" s="936" t="s">
        <v>5285</v>
      </c>
      <c r="B599" s="945" t="s">
        <v>7071</v>
      </c>
      <c r="C599" s="929" t="s">
        <v>5821</v>
      </c>
      <c r="D599" s="936" t="s">
        <v>7173</v>
      </c>
      <c r="E599" s="463" t="s">
        <v>1085</v>
      </c>
      <c r="F599" s="42" t="s">
        <v>3473</v>
      </c>
      <c r="G599" s="116">
        <v>15</v>
      </c>
      <c r="H599" s="936" t="s">
        <v>6682</v>
      </c>
      <c r="I599" s="75" t="s">
        <v>3474</v>
      </c>
      <c r="J599" s="72" t="s">
        <v>3475</v>
      </c>
      <c r="K599" s="945">
        <v>2</v>
      </c>
      <c r="L599" s="943"/>
      <c r="M599" s="941"/>
    </row>
    <row r="600" spans="1:13" s="97" customFormat="1" ht="15" customHeight="1" x14ac:dyDescent="0.25">
      <c r="A600" s="936"/>
      <c r="B600" s="945"/>
      <c r="C600" s="929"/>
      <c r="D600" s="936"/>
      <c r="E600" s="991" t="s">
        <v>3476</v>
      </c>
      <c r="F600" s="42" t="s">
        <v>3477</v>
      </c>
      <c r="G600" s="116">
        <v>14</v>
      </c>
      <c r="H600" s="936"/>
      <c r="I600" s="75" t="s">
        <v>3474</v>
      </c>
      <c r="J600" s="72" t="s">
        <v>3475</v>
      </c>
      <c r="K600" s="945"/>
      <c r="L600" s="943"/>
      <c r="M600" s="944"/>
    </row>
    <row r="601" spans="1:13" s="97" customFormat="1" ht="15" customHeight="1" x14ac:dyDescent="0.25">
      <c r="A601" s="936"/>
      <c r="B601" s="945"/>
      <c r="C601" s="929"/>
      <c r="D601" s="936"/>
      <c r="E601" s="991"/>
      <c r="F601" s="42" t="s">
        <v>3478</v>
      </c>
      <c r="G601" s="116">
        <v>4</v>
      </c>
      <c r="H601" s="936"/>
      <c r="I601" s="75" t="s">
        <v>1050</v>
      </c>
      <c r="J601" s="72"/>
      <c r="K601" s="945"/>
      <c r="L601" s="943"/>
      <c r="M601" s="944"/>
    </row>
    <row r="602" spans="1:13" s="97" customFormat="1" ht="15" customHeight="1" x14ac:dyDescent="0.25">
      <c r="A602" s="936"/>
      <c r="B602" s="945"/>
      <c r="C602" s="929"/>
      <c r="D602" s="936"/>
      <c r="E602" s="991"/>
      <c r="F602" s="42" t="s">
        <v>3479</v>
      </c>
      <c r="G602" s="116">
        <v>18</v>
      </c>
      <c r="H602" s="936"/>
      <c r="I602" s="75"/>
      <c r="J602" s="72"/>
      <c r="K602" s="945"/>
      <c r="L602" s="943"/>
      <c r="M602" s="944"/>
    </row>
    <row r="603" spans="1:13" s="97" customFormat="1" ht="15" customHeight="1" x14ac:dyDescent="0.25">
      <c r="A603" s="936"/>
      <c r="B603" s="945"/>
      <c r="C603" s="929"/>
      <c r="D603" s="936"/>
      <c r="E603" s="991" t="s">
        <v>1085</v>
      </c>
      <c r="F603" s="42" t="s">
        <v>3480</v>
      </c>
      <c r="G603" s="116">
        <v>1</v>
      </c>
      <c r="H603" s="936"/>
      <c r="I603" s="75" t="s">
        <v>1118</v>
      </c>
      <c r="J603" s="72" t="s">
        <v>3417</v>
      </c>
      <c r="K603" s="945"/>
      <c r="L603" s="943"/>
      <c r="M603" s="944"/>
    </row>
    <row r="604" spans="1:13" s="97" customFormat="1" ht="15" customHeight="1" x14ac:dyDescent="0.25">
      <c r="A604" s="936"/>
      <c r="B604" s="945"/>
      <c r="C604" s="929"/>
      <c r="D604" s="936"/>
      <c r="E604" s="991"/>
      <c r="F604" s="42" t="s">
        <v>3481</v>
      </c>
      <c r="G604" s="116">
        <v>1</v>
      </c>
      <c r="H604" s="936"/>
      <c r="I604" s="75" t="s">
        <v>1118</v>
      </c>
      <c r="J604" s="72" t="s">
        <v>3417</v>
      </c>
      <c r="K604" s="945"/>
      <c r="L604" s="943"/>
      <c r="M604" s="944"/>
    </row>
    <row r="605" spans="1:13" s="97" customFormat="1" ht="15" customHeight="1" x14ac:dyDescent="0.25">
      <c r="A605" s="936"/>
      <c r="B605" s="945"/>
      <c r="C605" s="929"/>
      <c r="D605" s="936"/>
      <c r="E605" s="991"/>
      <c r="F605" s="42" t="s">
        <v>3482</v>
      </c>
      <c r="G605" s="116">
        <v>10</v>
      </c>
      <c r="H605" s="936"/>
      <c r="I605" s="75" t="s">
        <v>3420</v>
      </c>
      <c r="J605" s="72" t="s">
        <v>3421</v>
      </c>
      <c r="K605" s="945"/>
      <c r="L605" s="943"/>
      <c r="M605" s="944"/>
    </row>
    <row r="606" spans="1:13" s="97" customFormat="1" ht="15" customHeight="1" x14ac:dyDescent="0.25">
      <c r="A606" s="936"/>
      <c r="B606" s="945"/>
      <c r="C606" s="929"/>
      <c r="D606" s="936"/>
      <c r="E606" s="991"/>
      <c r="F606" s="42" t="s">
        <v>3483</v>
      </c>
      <c r="G606" s="116">
        <v>15</v>
      </c>
      <c r="H606" s="936"/>
      <c r="I606" s="75" t="s">
        <v>3423</v>
      </c>
      <c r="J606" s="72" t="s">
        <v>3424</v>
      </c>
      <c r="K606" s="945"/>
      <c r="L606" s="943"/>
      <c r="M606" s="944"/>
    </row>
    <row r="607" spans="1:13" s="97" customFormat="1" ht="15" customHeight="1" x14ac:dyDescent="0.25">
      <c r="A607" s="936"/>
      <c r="B607" s="945"/>
      <c r="C607" s="929"/>
      <c r="D607" s="936"/>
      <c r="E607" s="991"/>
      <c r="F607" s="42" t="s">
        <v>3484</v>
      </c>
      <c r="G607" s="116">
        <v>1</v>
      </c>
      <c r="H607" s="936"/>
      <c r="I607" s="75" t="s">
        <v>3485</v>
      </c>
      <c r="J607" s="72" t="s">
        <v>3426</v>
      </c>
      <c r="K607" s="945"/>
      <c r="L607" s="943"/>
      <c r="M607" s="944"/>
    </row>
    <row r="608" spans="1:13" s="97" customFormat="1" ht="15" customHeight="1" x14ac:dyDescent="0.25">
      <c r="A608" s="936"/>
      <c r="B608" s="945"/>
      <c r="C608" s="929"/>
      <c r="D608" s="936"/>
      <c r="E608" s="463" t="s">
        <v>3320</v>
      </c>
      <c r="F608" s="42" t="s">
        <v>3486</v>
      </c>
      <c r="G608" s="116">
        <v>1</v>
      </c>
      <c r="H608" s="936"/>
      <c r="I608" s="75" t="s">
        <v>1118</v>
      </c>
      <c r="J608" s="72" t="s">
        <v>3487</v>
      </c>
      <c r="K608" s="945"/>
      <c r="L608" s="943"/>
      <c r="M608" s="942"/>
    </row>
    <row r="609" spans="1:13" ht="15" customHeight="1" x14ac:dyDescent="0.25">
      <c r="A609" s="936" t="s">
        <v>5286</v>
      </c>
      <c r="B609" s="945" t="s">
        <v>359</v>
      </c>
      <c r="C609" s="929" t="s">
        <v>5821</v>
      </c>
      <c r="D609" s="936" t="s">
        <v>7172</v>
      </c>
      <c r="E609" s="463" t="s">
        <v>5821</v>
      </c>
      <c r="F609" s="42" t="s">
        <v>3511</v>
      </c>
      <c r="G609" s="116">
        <v>18</v>
      </c>
      <c r="H609" s="936" t="s">
        <v>6682</v>
      </c>
      <c r="I609" s="75" t="s">
        <v>3512</v>
      </c>
      <c r="J609" s="72" t="s">
        <v>3513</v>
      </c>
      <c r="K609" s="945">
        <v>1</v>
      </c>
      <c r="L609" s="943"/>
      <c r="M609" s="941"/>
    </row>
    <row r="610" spans="1:13" ht="15" customHeight="1" x14ac:dyDescent="0.25">
      <c r="A610" s="936"/>
      <c r="B610" s="945"/>
      <c r="C610" s="929"/>
      <c r="D610" s="936"/>
      <c r="E610" s="463" t="s">
        <v>1085</v>
      </c>
      <c r="F610" s="42" t="s">
        <v>3511</v>
      </c>
      <c r="G610" s="116">
        <v>9</v>
      </c>
      <c r="H610" s="936"/>
      <c r="I610" s="75" t="s">
        <v>3512</v>
      </c>
      <c r="J610" s="72" t="s">
        <v>3513</v>
      </c>
      <c r="K610" s="945"/>
      <c r="L610" s="943"/>
      <c r="M610" s="942"/>
    </row>
    <row r="611" spans="1:13" s="97" customFormat="1" ht="15" customHeight="1" x14ac:dyDescent="0.25">
      <c r="A611" s="937" t="s">
        <v>7899</v>
      </c>
      <c r="B611" s="939" t="s">
        <v>359</v>
      </c>
      <c r="C611" s="966" t="s">
        <v>5821</v>
      </c>
      <c r="D611" s="937" t="s">
        <v>7172</v>
      </c>
      <c r="E611" s="955" t="s">
        <v>7900</v>
      </c>
      <c r="F611" s="42" t="s">
        <v>7875</v>
      </c>
      <c r="G611" s="116">
        <v>1</v>
      </c>
      <c r="H611" s="937" t="s">
        <v>6682</v>
      </c>
      <c r="I611" s="75"/>
      <c r="J611" s="72"/>
      <c r="K611" s="939">
        <v>1</v>
      </c>
      <c r="L611" s="941"/>
      <c r="M611" s="941"/>
    </row>
    <row r="612" spans="1:13" s="97" customFormat="1" ht="15" customHeight="1" x14ac:dyDescent="0.25">
      <c r="A612" s="938"/>
      <c r="B612" s="940"/>
      <c r="C612" s="992"/>
      <c r="D612" s="938"/>
      <c r="E612" s="956"/>
      <c r="F612" s="42" t="s">
        <v>7901</v>
      </c>
      <c r="G612" s="116">
        <v>1</v>
      </c>
      <c r="H612" s="938"/>
      <c r="I612" s="75"/>
      <c r="J612" s="72"/>
      <c r="K612" s="940"/>
      <c r="L612" s="942"/>
      <c r="M612" s="942"/>
    </row>
    <row r="613" spans="1:13" s="8" customFormat="1" ht="15" customHeight="1" x14ac:dyDescent="0.25">
      <c r="A613" s="936" t="s">
        <v>5287</v>
      </c>
      <c r="B613" s="945" t="s">
        <v>291</v>
      </c>
      <c r="C613" s="929" t="s">
        <v>5821</v>
      </c>
      <c r="D613" s="936" t="s">
        <v>7177</v>
      </c>
      <c r="E613" s="450" t="s">
        <v>5821</v>
      </c>
      <c r="F613" s="19" t="s">
        <v>3533</v>
      </c>
      <c r="G613" s="467">
        <v>274</v>
      </c>
      <c r="H613" s="936" t="s">
        <v>6682</v>
      </c>
      <c r="I613" s="22" t="s">
        <v>3534</v>
      </c>
      <c r="J613" s="22" t="s">
        <v>3535</v>
      </c>
      <c r="K613" s="945">
        <v>2</v>
      </c>
      <c r="L613" s="943"/>
      <c r="M613" s="941"/>
    </row>
    <row r="614" spans="1:13" s="8" customFormat="1" ht="15" customHeight="1" x14ac:dyDescent="0.25">
      <c r="A614" s="936"/>
      <c r="B614" s="945"/>
      <c r="C614" s="929"/>
      <c r="D614" s="936"/>
      <c r="E614" s="450" t="s">
        <v>5821</v>
      </c>
      <c r="F614" s="19" t="s">
        <v>3536</v>
      </c>
      <c r="G614" s="467">
        <v>57</v>
      </c>
      <c r="H614" s="936"/>
      <c r="I614" s="22" t="s">
        <v>3534</v>
      </c>
      <c r="J614" s="22" t="s">
        <v>3537</v>
      </c>
      <c r="K614" s="945"/>
      <c r="L614" s="943"/>
      <c r="M614" s="944"/>
    </row>
    <row r="615" spans="1:13" s="8" customFormat="1" ht="15" customHeight="1" x14ac:dyDescent="0.25">
      <c r="A615" s="936"/>
      <c r="B615" s="945"/>
      <c r="C615" s="929"/>
      <c r="D615" s="936"/>
      <c r="E615" s="936" t="s">
        <v>1085</v>
      </c>
      <c r="F615" s="19" t="s">
        <v>3538</v>
      </c>
      <c r="G615" s="467">
        <v>1</v>
      </c>
      <c r="H615" s="936"/>
      <c r="I615" s="22" t="s">
        <v>2621</v>
      </c>
      <c r="J615" s="22" t="s">
        <v>2622</v>
      </c>
      <c r="K615" s="945"/>
      <c r="L615" s="943"/>
      <c r="M615" s="944"/>
    </row>
    <row r="616" spans="1:13" s="8" customFormat="1" ht="15" customHeight="1" x14ac:dyDescent="0.25">
      <c r="A616" s="936"/>
      <c r="B616" s="945"/>
      <c r="C616" s="929"/>
      <c r="D616" s="936"/>
      <c r="E616" s="936"/>
      <c r="F616" s="19" t="s">
        <v>3539</v>
      </c>
      <c r="G616" s="467">
        <v>2</v>
      </c>
      <c r="H616" s="936"/>
      <c r="I616" s="22" t="s">
        <v>3534</v>
      </c>
      <c r="J616" s="22" t="s">
        <v>3540</v>
      </c>
      <c r="K616" s="945"/>
      <c r="L616" s="943"/>
      <c r="M616" s="944"/>
    </row>
    <row r="617" spans="1:13" s="8" customFormat="1" ht="15" customHeight="1" x14ac:dyDescent="0.25">
      <c r="A617" s="936"/>
      <c r="B617" s="945"/>
      <c r="C617" s="929"/>
      <c r="D617" s="936"/>
      <c r="E617" s="450" t="s">
        <v>1085</v>
      </c>
      <c r="F617" s="19" t="s">
        <v>3533</v>
      </c>
      <c r="G617" s="467">
        <v>93</v>
      </c>
      <c r="H617" s="936"/>
      <c r="I617" s="22" t="s">
        <v>3534</v>
      </c>
      <c r="J617" s="22" t="s">
        <v>3535</v>
      </c>
      <c r="K617" s="945"/>
      <c r="L617" s="943"/>
      <c r="M617" s="944"/>
    </row>
    <row r="618" spans="1:13" s="8" customFormat="1" ht="15" customHeight="1" x14ac:dyDescent="0.25">
      <c r="A618" s="936"/>
      <c r="B618" s="945"/>
      <c r="C618" s="929"/>
      <c r="D618" s="936"/>
      <c r="E618" s="450" t="s">
        <v>1085</v>
      </c>
      <c r="F618" s="19" t="s">
        <v>3536</v>
      </c>
      <c r="G618" s="467">
        <v>12</v>
      </c>
      <c r="H618" s="936"/>
      <c r="I618" s="22" t="s">
        <v>3534</v>
      </c>
      <c r="J618" s="22" t="s">
        <v>3537</v>
      </c>
      <c r="K618" s="945"/>
      <c r="L618" s="943"/>
      <c r="M618" s="944"/>
    </row>
    <row r="619" spans="1:13" s="8" customFormat="1" ht="15" customHeight="1" x14ac:dyDescent="0.25">
      <c r="A619" s="936"/>
      <c r="B619" s="945"/>
      <c r="C619" s="929"/>
      <c r="D619" s="936"/>
      <c r="E619" s="450" t="s">
        <v>1085</v>
      </c>
      <c r="F619" s="19" t="s">
        <v>3541</v>
      </c>
      <c r="G619" s="467">
        <v>1</v>
      </c>
      <c r="H619" s="936"/>
      <c r="I619" s="22" t="s">
        <v>1050</v>
      </c>
      <c r="J619" s="22"/>
      <c r="K619" s="945"/>
      <c r="L619" s="943"/>
      <c r="M619" s="942"/>
    </row>
    <row r="620" spans="1:13" s="97" customFormat="1" ht="15" customHeight="1" x14ac:dyDescent="0.25">
      <c r="A620" s="936" t="s">
        <v>7658</v>
      </c>
      <c r="B620" s="945" t="s">
        <v>7175</v>
      </c>
      <c r="C620" s="929" t="s">
        <v>5821</v>
      </c>
      <c r="D620" s="936" t="s">
        <v>6546</v>
      </c>
      <c r="E620" s="955" t="s">
        <v>3488</v>
      </c>
      <c r="F620" s="42" t="s">
        <v>3489</v>
      </c>
      <c r="G620" s="116">
        <v>1</v>
      </c>
      <c r="H620" s="936" t="s">
        <v>6682</v>
      </c>
      <c r="I620" s="75" t="s">
        <v>3490</v>
      </c>
      <c r="J620" s="72" t="s">
        <v>3491</v>
      </c>
      <c r="K620" s="945">
        <v>2</v>
      </c>
      <c r="L620" s="943"/>
      <c r="M620" s="941"/>
    </row>
    <row r="621" spans="1:13" s="97" customFormat="1" ht="15" customHeight="1" x14ac:dyDescent="0.25">
      <c r="A621" s="936"/>
      <c r="B621" s="945"/>
      <c r="C621" s="929"/>
      <c r="D621" s="936"/>
      <c r="E621" s="964"/>
      <c r="F621" s="42" t="s">
        <v>3492</v>
      </c>
      <c r="G621" s="116">
        <v>1</v>
      </c>
      <c r="H621" s="936"/>
      <c r="I621" s="75" t="s">
        <v>3493</v>
      </c>
      <c r="J621" s="72" t="s">
        <v>3494</v>
      </c>
      <c r="K621" s="945"/>
      <c r="L621" s="943"/>
      <c r="M621" s="944"/>
    </row>
    <row r="622" spans="1:13" s="97" customFormat="1" ht="22.5" x14ac:dyDescent="0.25">
      <c r="A622" s="936"/>
      <c r="B622" s="945"/>
      <c r="C622" s="929"/>
      <c r="D622" s="936"/>
      <c r="E622" s="956"/>
      <c r="F622" s="42" t="s">
        <v>3495</v>
      </c>
      <c r="G622" s="116">
        <v>1</v>
      </c>
      <c r="H622" s="936"/>
      <c r="I622" s="75" t="s">
        <v>3493</v>
      </c>
      <c r="J622" s="72" t="s">
        <v>3496</v>
      </c>
      <c r="K622" s="945"/>
      <c r="L622" s="943"/>
      <c r="M622" s="944"/>
    </row>
    <row r="623" spans="1:13" s="97" customFormat="1" ht="22.5" x14ac:dyDescent="0.25">
      <c r="A623" s="936"/>
      <c r="B623" s="945"/>
      <c r="C623" s="929"/>
      <c r="D623" s="936"/>
      <c r="E623" s="463" t="s">
        <v>2012</v>
      </c>
      <c r="F623" s="42" t="s">
        <v>3497</v>
      </c>
      <c r="G623" s="116">
        <v>4</v>
      </c>
      <c r="H623" s="936"/>
      <c r="I623" s="75" t="s">
        <v>3498</v>
      </c>
      <c r="J623" s="72" t="s">
        <v>3499</v>
      </c>
      <c r="K623" s="945"/>
      <c r="L623" s="943"/>
      <c r="M623" s="944"/>
    </row>
    <row r="624" spans="1:13" s="97" customFormat="1" ht="22.5" x14ac:dyDescent="0.25">
      <c r="A624" s="936"/>
      <c r="B624" s="945"/>
      <c r="C624" s="929"/>
      <c r="D624" s="936"/>
      <c r="E624" s="463" t="s">
        <v>3500</v>
      </c>
      <c r="F624" s="42" t="s">
        <v>3497</v>
      </c>
      <c r="G624" s="116">
        <v>1</v>
      </c>
      <c r="H624" s="936"/>
      <c r="I624" s="75" t="s">
        <v>3498</v>
      </c>
      <c r="J624" s="72" t="s">
        <v>3499</v>
      </c>
      <c r="K624" s="945"/>
      <c r="L624" s="943"/>
      <c r="M624" s="944"/>
    </row>
    <row r="625" spans="1:13" s="97" customFormat="1" ht="22.5" x14ac:dyDescent="0.25">
      <c r="A625" s="936"/>
      <c r="B625" s="945"/>
      <c r="C625" s="929"/>
      <c r="D625" s="936"/>
      <c r="E625" s="463" t="s">
        <v>1085</v>
      </c>
      <c r="F625" s="42" t="s">
        <v>3497</v>
      </c>
      <c r="G625" s="116">
        <v>1</v>
      </c>
      <c r="H625" s="936"/>
      <c r="I625" s="75" t="s">
        <v>3498</v>
      </c>
      <c r="J625" s="72" t="s">
        <v>3499</v>
      </c>
      <c r="K625" s="945"/>
      <c r="L625" s="943"/>
      <c r="M625" s="944"/>
    </row>
    <row r="626" spans="1:13" s="97" customFormat="1" ht="22.5" x14ac:dyDescent="0.25">
      <c r="A626" s="936"/>
      <c r="B626" s="945"/>
      <c r="C626" s="929"/>
      <c r="D626" s="936"/>
      <c r="E626" s="463" t="s">
        <v>2012</v>
      </c>
      <c r="F626" s="42" t="s">
        <v>3501</v>
      </c>
      <c r="G626" s="116">
        <v>1</v>
      </c>
      <c r="H626" s="936"/>
      <c r="I626" s="75" t="s">
        <v>3498</v>
      </c>
      <c r="J626" s="72" t="s">
        <v>3499</v>
      </c>
      <c r="K626" s="945"/>
      <c r="L626" s="943"/>
      <c r="M626" s="944"/>
    </row>
    <row r="627" spans="1:13" s="97" customFormat="1" ht="15" customHeight="1" x14ac:dyDescent="0.25">
      <c r="A627" s="936"/>
      <c r="B627" s="945"/>
      <c r="C627" s="929"/>
      <c r="D627" s="936"/>
      <c r="E627" s="463" t="s">
        <v>2012</v>
      </c>
      <c r="F627" s="42" t="s">
        <v>3502</v>
      </c>
      <c r="G627" s="116">
        <v>1</v>
      </c>
      <c r="H627" s="936"/>
      <c r="I627" s="75" t="s">
        <v>3498</v>
      </c>
      <c r="J627" s="72" t="s">
        <v>3503</v>
      </c>
      <c r="K627" s="945"/>
      <c r="L627" s="943"/>
      <c r="M627" s="944"/>
    </row>
    <row r="628" spans="1:13" s="97" customFormat="1" ht="22.5" x14ac:dyDescent="0.25">
      <c r="A628" s="936"/>
      <c r="B628" s="945"/>
      <c r="C628" s="929"/>
      <c r="D628" s="936"/>
      <c r="E628" s="463" t="s">
        <v>1085</v>
      </c>
      <c r="F628" s="42" t="s">
        <v>3504</v>
      </c>
      <c r="G628" s="116">
        <v>2</v>
      </c>
      <c r="H628" s="936"/>
      <c r="I628" s="75" t="s">
        <v>3505</v>
      </c>
      <c r="J628" s="72" t="s">
        <v>3506</v>
      </c>
      <c r="K628" s="945"/>
      <c r="L628" s="943"/>
      <c r="M628" s="944"/>
    </row>
    <row r="629" spans="1:13" s="97" customFormat="1" ht="22.5" x14ac:dyDescent="0.25">
      <c r="A629" s="936"/>
      <c r="B629" s="945"/>
      <c r="C629" s="929"/>
      <c r="D629" s="936"/>
      <c r="E629" s="463" t="s">
        <v>3507</v>
      </c>
      <c r="F629" s="42" t="s">
        <v>3508</v>
      </c>
      <c r="G629" s="116">
        <v>1</v>
      </c>
      <c r="H629" s="936"/>
      <c r="I629" s="75" t="s">
        <v>3498</v>
      </c>
      <c r="J629" s="72" t="s">
        <v>3499</v>
      </c>
      <c r="K629" s="945"/>
      <c r="L629" s="943"/>
      <c r="M629" s="944"/>
    </row>
    <row r="630" spans="1:13" s="97" customFormat="1" ht="22.5" x14ac:dyDescent="0.25">
      <c r="A630" s="936"/>
      <c r="B630" s="945"/>
      <c r="C630" s="929"/>
      <c r="D630" s="936"/>
      <c r="E630" s="463" t="s">
        <v>3507</v>
      </c>
      <c r="F630" s="42" t="s">
        <v>3509</v>
      </c>
      <c r="G630" s="116">
        <v>1</v>
      </c>
      <c r="H630" s="936"/>
      <c r="I630" s="75" t="s">
        <v>3498</v>
      </c>
      <c r="J630" s="72" t="s">
        <v>3510</v>
      </c>
      <c r="K630" s="945"/>
      <c r="L630" s="943"/>
      <c r="M630" s="942"/>
    </row>
    <row r="631" spans="1:13" ht="15" customHeight="1" x14ac:dyDescent="0.25">
      <c r="A631" s="936" t="s">
        <v>5288</v>
      </c>
      <c r="B631" s="945" t="s">
        <v>292</v>
      </c>
      <c r="C631" s="946" t="s">
        <v>5827</v>
      </c>
      <c r="D631" s="936" t="s">
        <v>7171</v>
      </c>
      <c r="E631" s="991" t="s">
        <v>1443</v>
      </c>
      <c r="F631" s="42" t="s">
        <v>3542</v>
      </c>
      <c r="G631" s="116">
        <v>1</v>
      </c>
      <c r="H631" s="936" t="s">
        <v>6682</v>
      </c>
      <c r="I631" s="75" t="s">
        <v>3543</v>
      </c>
      <c r="J631" s="72" t="s">
        <v>3404</v>
      </c>
      <c r="K631" s="945">
        <v>2</v>
      </c>
      <c r="L631" s="943"/>
      <c r="M631" s="941"/>
    </row>
    <row r="632" spans="1:13" ht="15" customHeight="1" x14ac:dyDescent="0.25">
      <c r="A632" s="936"/>
      <c r="B632" s="945"/>
      <c r="C632" s="946"/>
      <c r="D632" s="936"/>
      <c r="E632" s="991"/>
      <c r="F632" s="42" t="s">
        <v>3544</v>
      </c>
      <c r="G632" s="116">
        <v>1</v>
      </c>
      <c r="H632" s="936"/>
      <c r="I632" s="75" t="s">
        <v>294</v>
      </c>
      <c r="J632" s="72" t="s">
        <v>295</v>
      </c>
      <c r="K632" s="945"/>
      <c r="L632" s="943"/>
      <c r="M632" s="944"/>
    </row>
    <row r="633" spans="1:13" ht="15" customHeight="1" x14ac:dyDescent="0.25">
      <c r="A633" s="936"/>
      <c r="B633" s="945"/>
      <c r="C633" s="946"/>
      <c r="D633" s="936"/>
      <c r="E633" s="991"/>
      <c r="F633" s="42" t="s">
        <v>3545</v>
      </c>
      <c r="G633" s="116">
        <v>1</v>
      </c>
      <c r="H633" s="936"/>
      <c r="I633" s="75" t="s">
        <v>294</v>
      </c>
      <c r="J633" s="72"/>
      <c r="K633" s="945"/>
      <c r="L633" s="943"/>
      <c r="M633" s="944"/>
    </row>
    <row r="634" spans="1:13" ht="15" customHeight="1" x14ac:dyDescent="0.25">
      <c r="A634" s="936"/>
      <c r="B634" s="945"/>
      <c r="C634" s="946"/>
      <c r="D634" s="936"/>
      <c r="E634" s="991" t="s">
        <v>5827</v>
      </c>
      <c r="F634" s="42" t="s">
        <v>3466</v>
      </c>
      <c r="G634" s="116">
        <v>74</v>
      </c>
      <c r="H634" s="936"/>
      <c r="I634" s="75" t="s">
        <v>294</v>
      </c>
      <c r="J634" s="72" t="s">
        <v>3467</v>
      </c>
      <c r="K634" s="945"/>
      <c r="L634" s="943"/>
      <c r="M634" s="944"/>
    </row>
    <row r="635" spans="1:13" ht="15" customHeight="1" x14ac:dyDescent="0.25">
      <c r="A635" s="936"/>
      <c r="B635" s="945"/>
      <c r="C635" s="946"/>
      <c r="D635" s="936"/>
      <c r="E635" s="991"/>
      <c r="F635" s="42" t="s">
        <v>3468</v>
      </c>
      <c r="G635" s="116">
        <v>7</v>
      </c>
      <c r="H635" s="936"/>
      <c r="I635" s="75" t="s">
        <v>294</v>
      </c>
      <c r="J635" s="72" t="s">
        <v>3469</v>
      </c>
      <c r="K635" s="945"/>
      <c r="L635" s="943"/>
      <c r="M635" s="944"/>
    </row>
    <row r="636" spans="1:13" s="97" customFormat="1" ht="15" customHeight="1" x14ac:dyDescent="0.25">
      <c r="A636" s="936"/>
      <c r="B636" s="945"/>
      <c r="C636" s="946"/>
      <c r="D636" s="936"/>
      <c r="E636" s="991"/>
      <c r="F636" s="42" t="s">
        <v>3470</v>
      </c>
      <c r="G636" s="116">
        <v>4</v>
      </c>
      <c r="H636" s="936"/>
      <c r="I636" s="75" t="s">
        <v>3471</v>
      </c>
      <c r="J636" s="72" t="s">
        <v>3472</v>
      </c>
      <c r="K636" s="945"/>
      <c r="L636" s="943"/>
      <c r="M636" s="944"/>
    </row>
    <row r="637" spans="1:13" ht="15" customHeight="1" x14ac:dyDescent="0.25">
      <c r="A637" s="936"/>
      <c r="B637" s="945"/>
      <c r="C637" s="946"/>
      <c r="D637" s="936"/>
      <c r="E637" s="991"/>
      <c r="F637" s="42" t="s">
        <v>372</v>
      </c>
      <c r="G637" s="116">
        <v>1</v>
      </c>
      <c r="H637" s="936"/>
      <c r="I637" s="75"/>
      <c r="J637" s="72"/>
      <c r="K637" s="945"/>
      <c r="L637" s="943"/>
      <c r="M637" s="944"/>
    </row>
    <row r="638" spans="1:13" ht="15" customHeight="1" x14ac:dyDescent="0.25">
      <c r="A638" s="936"/>
      <c r="B638" s="945"/>
      <c r="C638" s="946"/>
      <c r="D638" s="936"/>
      <c r="E638" s="455" t="s">
        <v>3552</v>
      </c>
      <c r="F638" s="42" t="s">
        <v>3558</v>
      </c>
      <c r="G638" s="116">
        <v>1</v>
      </c>
      <c r="H638" s="936"/>
      <c r="I638" s="75" t="s">
        <v>294</v>
      </c>
      <c r="J638" s="72" t="s">
        <v>297</v>
      </c>
      <c r="K638" s="945"/>
      <c r="L638" s="943"/>
      <c r="M638" s="942"/>
    </row>
    <row r="639" spans="1:13" s="97" customFormat="1" ht="15" customHeight="1" x14ac:dyDescent="0.25">
      <c r="A639" s="936" t="s">
        <v>7659</v>
      </c>
      <c r="B639" s="945" t="s">
        <v>292</v>
      </c>
      <c r="C639" s="946" t="s">
        <v>5827</v>
      </c>
      <c r="D639" s="936" t="s">
        <v>7174</v>
      </c>
      <c r="E639" s="936" t="s">
        <v>5827</v>
      </c>
      <c r="F639" s="42" t="s">
        <v>3514</v>
      </c>
      <c r="G639" s="116">
        <v>51</v>
      </c>
      <c r="H639" s="936" t="s">
        <v>6682</v>
      </c>
      <c r="I639" s="75" t="s">
        <v>1050</v>
      </c>
      <c r="J639" s="72"/>
      <c r="K639" s="945">
        <v>1</v>
      </c>
      <c r="L639" s="943"/>
      <c r="M639" s="941"/>
    </row>
    <row r="640" spans="1:13" s="97" customFormat="1" ht="15" customHeight="1" x14ac:dyDescent="0.25">
      <c r="A640" s="936"/>
      <c r="B640" s="945"/>
      <c r="C640" s="946"/>
      <c r="D640" s="936"/>
      <c r="E640" s="936"/>
      <c r="F640" s="42" t="s">
        <v>3515</v>
      </c>
      <c r="G640" s="116">
        <v>56</v>
      </c>
      <c r="H640" s="936"/>
      <c r="I640" s="75" t="s">
        <v>3516</v>
      </c>
      <c r="J640" s="72" t="s">
        <v>3517</v>
      </c>
      <c r="K640" s="945"/>
      <c r="L640" s="943"/>
      <c r="M640" s="944"/>
    </row>
    <row r="641" spans="1:13" s="97" customFormat="1" ht="15" customHeight="1" x14ac:dyDescent="0.25">
      <c r="A641" s="936"/>
      <c r="B641" s="945"/>
      <c r="C641" s="946"/>
      <c r="D641" s="936"/>
      <c r="E641" s="936"/>
      <c r="F641" s="42" t="s">
        <v>3518</v>
      </c>
      <c r="G641" s="116">
        <v>81</v>
      </c>
      <c r="H641" s="936"/>
      <c r="I641" s="75" t="s">
        <v>1050</v>
      </c>
      <c r="J641" s="72"/>
      <c r="K641" s="945"/>
      <c r="L641" s="943"/>
      <c r="M641" s="944"/>
    </row>
    <row r="642" spans="1:13" s="97" customFormat="1" ht="15" customHeight="1" x14ac:dyDescent="0.25">
      <c r="A642" s="936"/>
      <c r="B642" s="945"/>
      <c r="C642" s="946"/>
      <c r="D642" s="936"/>
      <c r="E642" s="936"/>
      <c r="F642" s="42" t="s">
        <v>3521</v>
      </c>
      <c r="G642" s="116">
        <v>51</v>
      </c>
      <c r="H642" s="936"/>
      <c r="I642" s="75" t="s">
        <v>294</v>
      </c>
      <c r="J642" s="72" t="s">
        <v>3522</v>
      </c>
      <c r="K642" s="945"/>
      <c r="L642" s="943"/>
      <c r="M642" s="944"/>
    </row>
    <row r="643" spans="1:13" s="97" customFormat="1" ht="15" customHeight="1" x14ac:dyDescent="0.25">
      <c r="A643" s="936"/>
      <c r="B643" s="945"/>
      <c r="C643" s="946"/>
      <c r="D643" s="936"/>
      <c r="E643" s="936"/>
      <c r="F643" s="42" t="s">
        <v>3523</v>
      </c>
      <c r="G643" s="116">
        <v>3</v>
      </c>
      <c r="H643" s="936"/>
      <c r="I643" s="75" t="s">
        <v>294</v>
      </c>
      <c r="J643" s="72" t="s">
        <v>3524</v>
      </c>
      <c r="K643" s="945"/>
      <c r="L643" s="943"/>
      <c r="M643" s="944"/>
    </row>
    <row r="644" spans="1:13" s="97" customFormat="1" ht="15" customHeight="1" x14ac:dyDescent="0.25">
      <c r="A644" s="936"/>
      <c r="B644" s="945"/>
      <c r="C644" s="946"/>
      <c r="D644" s="936"/>
      <c r="E644" s="936"/>
      <c r="F644" s="41" t="s">
        <v>3525</v>
      </c>
      <c r="G644" s="96">
        <v>47</v>
      </c>
      <c r="H644" s="936"/>
      <c r="I644" s="37" t="s">
        <v>2700</v>
      </c>
      <c r="J644" s="37" t="s">
        <v>3303</v>
      </c>
      <c r="K644" s="945"/>
      <c r="L644" s="943"/>
      <c r="M644" s="944"/>
    </row>
    <row r="645" spans="1:13" s="97" customFormat="1" ht="15" customHeight="1" x14ac:dyDescent="0.25">
      <c r="A645" s="936"/>
      <c r="B645" s="945"/>
      <c r="C645" s="946"/>
      <c r="D645" s="936"/>
      <c r="E645" s="936"/>
      <c r="F645" s="41" t="s">
        <v>3528</v>
      </c>
      <c r="G645" s="96">
        <v>44</v>
      </c>
      <c r="H645" s="936"/>
      <c r="I645" s="37" t="s">
        <v>1050</v>
      </c>
      <c r="J645" s="37"/>
      <c r="K645" s="945"/>
      <c r="L645" s="943"/>
      <c r="M645" s="944"/>
    </row>
    <row r="646" spans="1:13" s="97" customFormat="1" ht="15" customHeight="1" x14ac:dyDescent="0.25">
      <c r="A646" s="936"/>
      <c r="B646" s="945"/>
      <c r="C646" s="946"/>
      <c r="D646" s="936"/>
      <c r="E646" s="936"/>
      <c r="F646" s="41" t="s">
        <v>3529</v>
      </c>
      <c r="G646" s="96">
        <v>12</v>
      </c>
      <c r="H646" s="936"/>
      <c r="I646" s="37" t="s">
        <v>3516</v>
      </c>
      <c r="J646" s="37" t="s">
        <v>3530</v>
      </c>
      <c r="K646" s="945"/>
      <c r="L646" s="943"/>
      <c r="M646" s="944"/>
    </row>
    <row r="647" spans="1:13" s="97" customFormat="1" ht="15" customHeight="1" x14ac:dyDescent="0.25">
      <c r="A647" s="936"/>
      <c r="B647" s="945"/>
      <c r="C647" s="946"/>
      <c r="D647" s="936"/>
      <c r="E647" s="936"/>
      <c r="F647" s="41" t="s">
        <v>3529</v>
      </c>
      <c r="G647" s="96">
        <v>41</v>
      </c>
      <c r="H647" s="936"/>
      <c r="I647" s="37" t="s">
        <v>3516</v>
      </c>
      <c r="J647" s="37">
        <v>709</v>
      </c>
      <c r="K647" s="945"/>
      <c r="L647" s="943"/>
      <c r="M647" s="944"/>
    </row>
    <row r="648" spans="1:13" s="97" customFormat="1" ht="15" customHeight="1" x14ac:dyDescent="0.25">
      <c r="A648" s="936"/>
      <c r="B648" s="945"/>
      <c r="C648" s="946"/>
      <c r="D648" s="936"/>
      <c r="E648" s="936"/>
      <c r="F648" s="41" t="s">
        <v>3531</v>
      </c>
      <c r="G648" s="96">
        <v>7</v>
      </c>
      <c r="H648" s="936"/>
      <c r="I648" s="37" t="s">
        <v>290</v>
      </c>
      <c r="J648" s="37" t="s">
        <v>3532</v>
      </c>
      <c r="K648" s="945"/>
      <c r="L648" s="943"/>
      <c r="M648" s="944"/>
    </row>
    <row r="649" spans="1:13" s="97" customFormat="1" ht="15" customHeight="1" x14ac:dyDescent="0.25">
      <c r="A649" s="936"/>
      <c r="B649" s="945"/>
      <c r="C649" s="946"/>
      <c r="D649" s="936"/>
      <c r="E649" s="936"/>
      <c r="F649" s="41" t="s">
        <v>3518</v>
      </c>
      <c r="G649" s="96">
        <v>115</v>
      </c>
      <c r="H649" s="936"/>
      <c r="I649" s="37" t="s">
        <v>1050</v>
      </c>
      <c r="J649" s="37"/>
      <c r="K649" s="945"/>
      <c r="L649" s="943"/>
      <c r="M649" s="944"/>
    </row>
    <row r="650" spans="1:13" s="8" customFormat="1" ht="15" customHeight="1" x14ac:dyDescent="0.25">
      <c r="A650" s="936"/>
      <c r="B650" s="945"/>
      <c r="C650" s="946"/>
      <c r="D650" s="936"/>
      <c r="E650" s="936"/>
      <c r="F650" s="10" t="s">
        <v>3519</v>
      </c>
      <c r="G650" s="450">
        <v>17</v>
      </c>
      <c r="H650" s="936"/>
      <c r="I650" s="37" t="s">
        <v>290</v>
      </c>
      <c r="J650" s="37" t="s">
        <v>3520</v>
      </c>
      <c r="K650" s="945"/>
      <c r="L650" s="943"/>
      <c r="M650" s="944"/>
    </row>
    <row r="651" spans="1:13" s="8" customFormat="1" ht="15" customHeight="1" x14ac:dyDescent="0.25">
      <c r="A651" s="936"/>
      <c r="B651" s="945"/>
      <c r="C651" s="946"/>
      <c r="D651" s="936"/>
      <c r="E651" s="936"/>
      <c r="F651" s="10" t="s">
        <v>3521</v>
      </c>
      <c r="G651" s="450">
        <v>72</v>
      </c>
      <c r="H651" s="936"/>
      <c r="I651" s="37" t="s">
        <v>294</v>
      </c>
      <c r="J651" s="37" t="s">
        <v>3522</v>
      </c>
      <c r="K651" s="945"/>
      <c r="L651" s="943"/>
      <c r="M651" s="944"/>
    </row>
    <row r="652" spans="1:13" s="8" customFormat="1" ht="15" customHeight="1" x14ac:dyDescent="0.25">
      <c r="A652" s="936"/>
      <c r="B652" s="945"/>
      <c r="C652" s="946"/>
      <c r="D652" s="936"/>
      <c r="E652" s="936"/>
      <c r="F652" s="10" t="s">
        <v>3560</v>
      </c>
      <c r="G652" s="450">
        <v>2</v>
      </c>
      <c r="H652" s="936"/>
      <c r="I652" s="37" t="s">
        <v>1050</v>
      </c>
      <c r="J652" s="37"/>
      <c r="K652" s="945"/>
      <c r="L652" s="943"/>
      <c r="M652" s="944"/>
    </row>
    <row r="653" spans="1:13" s="8" customFormat="1" ht="15" customHeight="1" x14ac:dyDescent="0.25">
      <c r="A653" s="936"/>
      <c r="B653" s="945"/>
      <c r="C653" s="946"/>
      <c r="D653" s="936"/>
      <c r="E653" s="936"/>
      <c r="F653" s="10" t="s">
        <v>3523</v>
      </c>
      <c r="G653" s="450">
        <v>8</v>
      </c>
      <c r="H653" s="936"/>
      <c r="I653" s="37" t="s">
        <v>294</v>
      </c>
      <c r="J653" s="37" t="s">
        <v>3524</v>
      </c>
      <c r="K653" s="945"/>
      <c r="L653" s="943"/>
      <c r="M653" s="944"/>
    </row>
    <row r="654" spans="1:13" s="8" customFormat="1" ht="15" customHeight="1" x14ac:dyDescent="0.25">
      <c r="A654" s="936"/>
      <c r="B654" s="945"/>
      <c r="C654" s="946"/>
      <c r="D654" s="936"/>
      <c r="E654" s="450" t="s">
        <v>3552</v>
      </c>
      <c r="F654" s="10" t="s">
        <v>3561</v>
      </c>
      <c r="G654" s="450">
        <v>1</v>
      </c>
      <c r="H654" s="936"/>
      <c r="I654" s="48" t="s">
        <v>210</v>
      </c>
      <c r="J654" s="48"/>
      <c r="K654" s="945"/>
      <c r="L654" s="943"/>
      <c r="M654" s="942"/>
    </row>
    <row r="655" spans="1:13" s="97" customFormat="1" ht="15" customHeight="1" x14ac:dyDescent="0.25">
      <c r="A655" s="936" t="s">
        <v>5289</v>
      </c>
      <c r="B655" s="945" t="s">
        <v>7071</v>
      </c>
      <c r="C655" s="946" t="s">
        <v>5827</v>
      </c>
      <c r="D655" s="936" t="s">
        <v>7173</v>
      </c>
      <c r="E655" s="955" t="s">
        <v>1443</v>
      </c>
      <c r="F655" s="42" t="s">
        <v>3480</v>
      </c>
      <c r="G655" s="116">
        <v>1</v>
      </c>
      <c r="H655" s="936" t="s">
        <v>6682</v>
      </c>
      <c r="I655" s="75" t="s">
        <v>1118</v>
      </c>
      <c r="J655" s="72" t="s">
        <v>3417</v>
      </c>
      <c r="K655" s="945">
        <v>2</v>
      </c>
      <c r="L655" s="943"/>
      <c r="M655" s="941"/>
    </row>
    <row r="656" spans="1:13" s="97" customFormat="1" ht="15" customHeight="1" x14ac:dyDescent="0.25">
      <c r="A656" s="936"/>
      <c r="B656" s="945"/>
      <c r="C656" s="946"/>
      <c r="D656" s="936"/>
      <c r="E656" s="964"/>
      <c r="F656" s="42" t="s">
        <v>3481</v>
      </c>
      <c r="G656" s="116">
        <v>5</v>
      </c>
      <c r="H656" s="936"/>
      <c r="I656" s="75" t="s">
        <v>1118</v>
      </c>
      <c r="J656" s="72" t="s">
        <v>3417</v>
      </c>
      <c r="K656" s="945"/>
      <c r="L656" s="943"/>
      <c r="M656" s="944"/>
    </row>
    <row r="657" spans="1:13" s="97" customFormat="1" ht="15" customHeight="1" x14ac:dyDescent="0.25">
      <c r="A657" s="936"/>
      <c r="B657" s="945"/>
      <c r="C657" s="946"/>
      <c r="D657" s="936"/>
      <c r="E657" s="964"/>
      <c r="F657" s="42" t="s">
        <v>3482</v>
      </c>
      <c r="G657" s="116">
        <v>45</v>
      </c>
      <c r="H657" s="936"/>
      <c r="I657" s="75" t="s">
        <v>3420</v>
      </c>
      <c r="J657" s="72" t="s">
        <v>3421</v>
      </c>
      <c r="K657" s="945"/>
      <c r="L657" s="943"/>
      <c r="M657" s="944"/>
    </row>
    <row r="658" spans="1:13" s="97" customFormat="1" ht="15" customHeight="1" x14ac:dyDescent="0.25">
      <c r="A658" s="936"/>
      <c r="B658" s="945"/>
      <c r="C658" s="946"/>
      <c r="D658" s="936"/>
      <c r="E658" s="964"/>
      <c r="F658" s="42" t="s">
        <v>3483</v>
      </c>
      <c r="G658" s="116">
        <v>90</v>
      </c>
      <c r="H658" s="936"/>
      <c r="I658" s="75" t="s">
        <v>3423</v>
      </c>
      <c r="J658" s="72" t="s">
        <v>3424</v>
      </c>
      <c r="K658" s="945"/>
      <c r="L658" s="943"/>
      <c r="M658" s="944"/>
    </row>
    <row r="659" spans="1:13" s="97" customFormat="1" ht="15" customHeight="1" x14ac:dyDescent="0.25">
      <c r="A659" s="936"/>
      <c r="B659" s="945"/>
      <c r="C659" s="946"/>
      <c r="D659" s="936"/>
      <c r="E659" s="956"/>
      <c r="F659" s="42" t="s">
        <v>3484</v>
      </c>
      <c r="G659" s="116">
        <v>5</v>
      </c>
      <c r="H659" s="936"/>
      <c r="I659" s="75" t="s">
        <v>3485</v>
      </c>
      <c r="J659" s="72" t="s">
        <v>3426</v>
      </c>
      <c r="K659" s="945"/>
      <c r="L659" s="943"/>
      <c r="M659" s="944"/>
    </row>
    <row r="660" spans="1:13" s="97" customFormat="1" ht="15" customHeight="1" x14ac:dyDescent="0.25">
      <c r="A660" s="936"/>
      <c r="B660" s="945"/>
      <c r="C660" s="946"/>
      <c r="D660" s="936"/>
      <c r="E660" s="463" t="s">
        <v>5827</v>
      </c>
      <c r="F660" s="42" t="s">
        <v>3473</v>
      </c>
      <c r="G660" s="116">
        <v>86</v>
      </c>
      <c r="H660" s="936"/>
      <c r="I660" s="75" t="s">
        <v>3474</v>
      </c>
      <c r="J660" s="72" t="s">
        <v>3475</v>
      </c>
      <c r="K660" s="945"/>
      <c r="L660" s="943"/>
      <c r="M660" s="944"/>
    </row>
    <row r="661" spans="1:13" s="97" customFormat="1" ht="15" customHeight="1" x14ac:dyDescent="0.25">
      <c r="A661" s="936"/>
      <c r="B661" s="945"/>
      <c r="C661" s="946"/>
      <c r="D661" s="936"/>
      <c r="E661" s="955" t="s">
        <v>3546</v>
      </c>
      <c r="F661" s="42" t="s">
        <v>3477</v>
      </c>
      <c r="G661" s="116">
        <v>18</v>
      </c>
      <c r="H661" s="936"/>
      <c r="I661" s="75" t="s">
        <v>3474</v>
      </c>
      <c r="J661" s="72" t="s">
        <v>3475</v>
      </c>
      <c r="K661" s="945"/>
      <c r="L661" s="943"/>
      <c r="M661" s="944"/>
    </row>
    <row r="662" spans="1:13" s="97" customFormat="1" ht="15" customHeight="1" x14ac:dyDescent="0.25">
      <c r="A662" s="936"/>
      <c r="B662" s="945"/>
      <c r="C662" s="946"/>
      <c r="D662" s="936"/>
      <c r="E662" s="956"/>
      <c r="F662" s="42" t="s">
        <v>3479</v>
      </c>
      <c r="G662" s="116">
        <v>18</v>
      </c>
      <c r="H662" s="936"/>
      <c r="I662" s="75"/>
      <c r="J662" s="72"/>
      <c r="K662" s="945"/>
      <c r="L662" s="943"/>
      <c r="M662" s="944"/>
    </row>
    <row r="663" spans="1:13" s="97" customFormat="1" ht="15" customHeight="1" x14ac:dyDescent="0.25">
      <c r="A663" s="936"/>
      <c r="B663" s="945"/>
      <c r="C663" s="946"/>
      <c r="D663" s="936"/>
      <c r="E663" s="463" t="s">
        <v>3552</v>
      </c>
      <c r="F663" s="42" t="s">
        <v>3553</v>
      </c>
      <c r="G663" s="116">
        <v>1</v>
      </c>
      <c r="H663" s="936"/>
      <c r="I663" s="75" t="s">
        <v>46</v>
      </c>
      <c r="J663" s="72" t="s">
        <v>3554</v>
      </c>
      <c r="K663" s="945"/>
      <c r="L663" s="943"/>
      <c r="M663" s="942"/>
    </row>
    <row r="664" spans="1:13" ht="15" customHeight="1" x14ac:dyDescent="0.25">
      <c r="A664" s="936" t="s">
        <v>5290</v>
      </c>
      <c r="B664" s="945" t="s">
        <v>359</v>
      </c>
      <c r="C664" s="946" t="s">
        <v>5827</v>
      </c>
      <c r="D664" s="936" t="s">
        <v>7172</v>
      </c>
      <c r="E664" s="463" t="s">
        <v>1443</v>
      </c>
      <c r="F664" s="42" t="s">
        <v>3559</v>
      </c>
      <c r="G664" s="116">
        <v>1</v>
      </c>
      <c r="H664" s="936" t="s">
        <v>6682</v>
      </c>
      <c r="I664" s="75" t="s">
        <v>3512</v>
      </c>
      <c r="J664" s="72" t="s">
        <v>3430</v>
      </c>
      <c r="K664" s="945">
        <v>1</v>
      </c>
      <c r="L664" s="943"/>
      <c r="M664" s="941"/>
    </row>
    <row r="665" spans="1:13" s="97" customFormat="1" ht="15" customHeight="1" x14ac:dyDescent="0.25">
      <c r="A665" s="936"/>
      <c r="B665" s="945"/>
      <c r="C665" s="946"/>
      <c r="D665" s="936"/>
      <c r="E665" s="463" t="s">
        <v>5827</v>
      </c>
      <c r="F665" s="42" t="s">
        <v>3511</v>
      </c>
      <c r="G665" s="116">
        <v>17</v>
      </c>
      <c r="H665" s="936"/>
      <c r="I665" s="75" t="s">
        <v>3512</v>
      </c>
      <c r="J665" s="72" t="s">
        <v>3513</v>
      </c>
      <c r="K665" s="945"/>
      <c r="L665" s="943"/>
      <c r="M665" s="944"/>
    </row>
    <row r="666" spans="1:13" ht="15" customHeight="1" x14ac:dyDescent="0.25">
      <c r="A666" s="936"/>
      <c r="B666" s="945"/>
      <c r="C666" s="946"/>
      <c r="D666" s="936"/>
      <c r="E666" s="463" t="s">
        <v>3552</v>
      </c>
      <c r="F666" s="42" t="s">
        <v>3555</v>
      </c>
      <c r="G666" s="116">
        <v>1</v>
      </c>
      <c r="H666" s="936"/>
      <c r="I666" s="75" t="s">
        <v>3556</v>
      </c>
      <c r="J666" s="72" t="s">
        <v>3557</v>
      </c>
      <c r="K666" s="945"/>
      <c r="L666" s="943"/>
      <c r="M666" s="942"/>
    </row>
    <row r="667" spans="1:13" s="97" customFormat="1" ht="15" customHeight="1" x14ac:dyDescent="0.25">
      <c r="A667" s="937" t="s">
        <v>7905</v>
      </c>
      <c r="B667" s="939" t="s">
        <v>359</v>
      </c>
      <c r="C667" s="962" t="s">
        <v>5827</v>
      </c>
      <c r="D667" s="937" t="s">
        <v>7172</v>
      </c>
      <c r="E667" s="955" t="s">
        <v>5827</v>
      </c>
      <c r="F667" s="42" t="s">
        <v>7875</v>
      </c>
      <c r="G667" s="116">
        <v>1</v>
      </c>
      <c r="H667" s="937" t="s">
        <v>6682</v>
      </c>
      <c r="I667" s="75"/>
      <c r="J667" s="72"/>
      <c r="K667" s="939">
        <v>1</v>
      </c>
      <c r="L667" s="941"/>
      <c r="M667" s="941"/>
    </row>
    <row r="668" spans="1:13" s="97" customFormat="1" ht="15" customHeight="1" x14ac:dyDescent="0.25">
      <c r="A668" s="938"/>
      <c r="B668" s="940"/>
      <c r="C668" s="1060"/>
      <c r="D668" s="938"/>
      <c r="E668" s="956"/>
      <c r="F668" s="42" t="s">
        <v>7901</v>
      </c>
      <c r="G668" s="116">
        <v>1</v>
      </c>
      <c r="H668" s="938"/>
      <c r="I668" s="75"/>
      <c r="J668" s="72"/>
      <c r="K668" s="940"/>
      <c r="L668" s="942"/>
      <c r="M668" s="942"/>
    </row>
    <row r="669" spans="1:13" s="97" customFormat="1" ht="15" customHeight="1" x14ac:dyDescent="0.25">
      <c r="A669" s="936" t="s">
        <v>7660</v>
      </c>
      <c r="B669" s="945" t="s">
        <v>7175</v>
      </c>
      <c r="C669" s="946" t="s">
        <v>5827</v>
      </c>
      <c r="D669" s="936" t="s">
        <v>6546</v>
      </c>
      <c r="E669" s="991" t="s">
        <v>1443</v>
      </c>
      <c r="F669" s="42" t="s">
        <v>3547</v>
      </c>
      <c r="G669" s="116">
        <v>1</v>
      </c>
      <c r="H669" s="936" t="s">
        <v>6682</v>
      </c>
      <c r="I669" s="75" t="s">
        <v>1118</v>
      </c>
      <c r="J669" s="72" t="s">
        <v>3428</v>
      </c>
      <c r="K669" s="945">
        <v>2</v>
      </c>
      <c r="L669" s="943"/>
      <c r="M669" s="941"/>
    </row>
    <row r="670" spans="1:13" s="97" customFormat="1" ht="15" customHeight="1" x14ac:dyDescent="0.25">
      <c r="A670" s="936"/>
      <c r="B670" s="945"/>
      <c r="C670" s="946"/>
      <c r="D670" s="936"/>
      <c r="E670" s="991"/>
      <c r="F670" s="42" t="s">
        <v>3548</v>
      </c>
      <c r="G670" s="116">
        <v>1</v>
      </c>
      <c r="H670" s="936"/>
      <c r="I670" s="75" t="s">
        <v>3543</v>
      </c>
      <c r="J670" s="72" t="s">
        <v>3404</v>
      </c>
      <c r="K670" s="945"/>
      <c r="L670" s="943"/>
      <c r="M670" s="944"/>
    </row>
    <row r="671" spans="1:13" s="97" customFormat="1" ht="15" customHeight="1" x14ac:dyDescent="0.25">
      <c r="A671" s="936"/>
      <c r="B671" s="945"/>
      <c r="C671" s="946"/>
      <c r="D671" s="936"/>
      <c r="E671" s="991"/>
      <c r="F671" s="42" t="s">
        <v>3489</v>
      </c>
      <c r="G671" s="116">
        <v>1</v>
      </c>
      <c r="H671" s="936"/>
      <c r="I671" s="75" t="s">
        <v>3490</v>
      </c>
      <c r="J671" s="72" t="s">
        <v>3491</v>
      </c>
      <c r="K671" s="945"/>
      <c r="L671" s="943"/>
      <c r="M671" s="944"/>
    </row>
    <row r="672" spans="1:13" s="97" customFormat="1" ht="15" customHeight="1" x14ac:dyDescent="0.25">
      <c r="A672" s="936"/>
      <c r="B672" s="945"/>
      <c r="C672" s="946"/>
      <c r="D672" s="936"/>
      <c r="E672" s="991"/>
      <c r="F672" s="42" t="s">
        <v>3492</v>
      </c>
      <c r="G672" s="116">
        <v>1</v>
      </c>
      <c r="H672" s="936"/>
      <c r="I672" s="75" t="s">
        <v>3493</v>
      </c>
      <c r="J672" s="72" t="s">
        <v>3494</v>
      </c>
      <c r="K672" s="945"/>
      <c r="L672" s="943"/>
      <c r="M672" s="944"/>
    </row>
    <row r="673" spans="1:13" s="97" customFormat="1" ht="22.5" x14ac:dyDescent="0.25">
      <c r="A673" s="936"/>
      <c r="B673" s="945"/>
      <c r="C673" s="946"/>
      <c r="D673" s="936"/>
      <c r="E673" s="991"/>
      <c r="F673" s="42" t="s">
        <v>3495</v>
      </c>
      <c r="G673" s="116">
        <v>1</v>
      </c>
      <c r="H673" s="936"/>
      <c r="I673" s="75" t="s">
        <v>3493</v>
      </c>
      <c r="J673" s="72" t="s">
        <v>3496</v>
      </c>
      <c r="K673" s="945"/>
      <c r="L673" s="943"/>
      <c r="M673" s="944"/>
    </row>
    <row r="674" spans="1:13" s="97" customFormat="1" ht="22.5" x14ac:dyDescent="0.25">
      <c r="A674" s="936"/>
      <c r="B674" s="945"/>
      <c r="C674" s="946"/>
      <c r="D674" s="936"/>
      <c r="E674" s="463" t="s">
        <v>3549</v>
      </c>
      <c r="F674" s="42" t="s">
        <v>3497</v>
      </c>
      <c r="G674" s="116">
        <v>1</v>
      </c>
      <c r="H674" s="936"/>
      <c r="I674" s="75" t="s">
        <v>3498</v>
      </c>
      <c r="J674" s="72" t="s">
        <v>3499</v>
      </c>
      <c r="K674" s="945"/>
      <c r="L674" s="943"/>
      <c r="M674" s="944"/>
    </row>
    <row r="675" spans="1:13" s="97" customFormat="1" ht="22.5" x14ac:dyDescent="0.25">
      <c r="A675" s="936"/>
      <c r="B675" s="945"/>
      <c r="C675" s="946"/>
      <c r="D675" s="936"/>
      <c r="E675" s="463" t="s">
        <v>3550</v>
      </c>
      <c r="F675" s="42" t="s">
        <v>3497</v>
      </c>
      <c r="G675" s="116">
        <v>2</v>
      </c>
      <c r="H675" s="936"/>
      <c r="I675" s="75" t="s">
        <v>3498</v>
      </c>
      <c r="J675" s="72" t="s">
        <v>3499</v>
      </c>
      <c r="K675" s="945"/>
      <c r="L675" s="943"/>
      <c r="M675" s="944"/>
    </row>
    <row r="676" spans="1:13" s="97" customFormat="1" ht="15" customHeight="1" x14ac:dyDescent="0.25">
      <c r="A676" s="936"/>
      <c r="B676" s="945"/>
      <c r="C676" s="946"/>
      <c r="D676" s="936"/>
      <c r="E676" s="463" t="s">
        <v>3551</v>
      </c>
      <c r="F676" s="42" t="s">
        <v>3508</v>
      </c>
      <c r="G676" s="116">
        <v>1</v>
      </c>
      <c r="H676" s="936"/>
      <c r="I676" s="75"/>
      <c r="J676" s="72"/>
      <c r="K676" s="945"/>
      <c r="L676" s="943"/>
      <c r="M676" s="944"/>
    </row>
    <row r="677" spans="1:13" s="97" customFormat="1" ht="15" customHeight="1" x14ac:dyDescent="0.25">
      <c r="A677" s="936"/>
      <c r="B677" s="945"/>
      <c r="C677" s="946"/>
      <c r="D677" s="936"/>
      <c r="E677" s="463" t="s">
        <v>3551</v>
      </c>
      <c r="F677" s="42" t="s">
        <v>3509</v>
      </c>
      <c r="G677" s="116">
        <v>1</v>
      </c>
      <c r="H677" s="936"/>
      <c r="I677" s="75"/>
      <c r="J677" s="72"/>
      <c r="K677" s="945"/>
      <c r="L677" s="943"/>
      <c r="M677" s="942"/>
    </row>
    <row r="678" spans="1:13" s="97" customFormat="1" ht="15" customHeight="1" x14ac:dyDescent="0.25">
      <c r="A678" s="937" t="s">
        <v>7906</v>
      </c>
      <c r="B678" s="939" t="s">
        <v>7175</v>
      </c>
      <c r="C678" s="962" t="s">
        <v>5827</v>
      </c>
      <c r="D678" s="937" t="s">
        <v>6546</v>
      </c>
      <c r="E678" s="937" t="s">
        <v>5827</v>
      </c>
      <c r="F678" s="281" t="s">
        <v>7861</v>
      </c>
      <c r="G678" s="1219">
        <v>1</v>
      </c>
      <c r="H678" s="937" t="s">
        <v>6682</v>
      </c>
      <c r="I678" s="45"/>
      <c r="J678" s="45"/>
      <c r="K678" s="939">
        <v>1</v>
      </c>
      <c r="L678" s="941"/>
      <c r="M678" s="941"/>
    </row>
    <row r="679" spans="1:13" s="97" customFormat="1" ht="15" customHeight="1" x14ac:dyDescent="0.25">
      <c r="A679" s="938"/>
      <c r="B679" s="940"/>
      <c r="C679" s="1060"/>
      <c r="D679" s="938"/>
      <c r="E679" s="938"/>
      <c r="F679" s="281" t="s">
        <v>7894</v>
      </c>
      <c r="G679" s="1220"/>
      <c r="H679" s="938"/>
      <c r="I679" s="45"/>
      <c r="J679" s="45"/>
      <c r="K679" s="940"/>
      <c r="L679" s="942"/>
      <c r="M679" s="942"/>
    </row>
    <row r="680" spans="1:13" s="8" customFormat="1" ht="15" customHeight="1" x14ac:dyDescent="0.25">
      <c r="A680" s="936" t="s">
        <v>7661</v>
      </c>
      <c r="B680" s="945" t="s">
        <v>291</v>
      </c>
      <c r="C680" s="946" t="s">
        <v>5827</v>
      </c>
      <c r="D680" s="936" t="s">
        <v>7177</v>
      </c>
      <c r="E680" s="450" t="s">
        <v>1443</v>
      </c>
      <c r="F680" s="19" t="s">
        <v>3538</v>
      </c>
      <c r="G680" s="467">
        <v>1</v>
      </c>
      <c r="H680" s="936" t="s">
        <v>6682</v>
      </c>
      <c r="I680" s="22" t="s">
        <v>2621</v>
      </c>
      <c r="J680" s="27" t="s">
        <v>2622</v>
      </c>
      <c r="K680" s="945">
        <v>2</v>
      </c>
      <c r="L680" s="943"/>
      <c r="M680" s="941"/>
    </row>
    <row r="681" spans="1:13" s="8" customFormat="1" ht="15" customHeight="1" x14ac:dyDescent="0.25">
      <c r="A681" s="936"/>
      <c r="B681" s="945"/>
      <c r="C681" s="946"/>
      <c r="D681" s="936"/>
      <c r="E681" s="936" t="s">
        <v>5827</v>
      </c>
      <c r="F681" s="19" t="s">
        <v>3562</v>
      </c>
      <c r="G681" s="467">
        <v>1</v>
      </c>
      <c r="H681" s="936"/>
      <c r="I681" s="22" t="s">
        <v>3534</v>
      </c>
      <c r="J681" s="27" t="s">
        <v>3563</v>
      </c>
      <c r="K681" s="945"/>
      <c r="L681" s="943"/>
      <c r="M681" s="944"/>
    </row>
    <row r="682" spans="1:13" s="8" customFormat="1" ht="15" customHeight="1" x14ac:dyDescent="0.25">
      <c r="A682" s="936"/>
      <c r="B682" s="945"/>
      <c r="C682" s="946"/>
      <c r="D682" s="936"/>
      <c r="E682" s="936"/>
      <c r="F682" s="19" t="s">
        <v>3564</v>
      </c>
      <c r="G682" s="467">
        <v>2</v>
      </c>
      <c r="H682" s="936"/>
      <c r="I682" s="22" t="s">
        <v>3534</v>
      </c>
      <c r="J682" s="27" t="s">
        <v>3240</v>
      </c>
      <c r="K682" s="945"/>
      <c r="L682" s="943"/>
      <c r="M682" s="944"/>
    </row>
    <row r="683" spans="1:13" s="8" customFormat="1" ht="15" customHeight="1" x14ac:dyDescent="0.25">
      <c r="A683" s="936"/>
      <c r="B683" s="945"/>
      <c r="C683" s="946"/>
      <c r="D683" s="936"/>
      <c r="E683" s="936"/>
      <c r="F683" s="19" t="s">
        <v>3539</v>
      </c>
      <c r="G683" s="467">
        <v>4</v>
      </c>
      <c r="H683" s="936"/>
      <c r="I683" s="22" t="s">
        <v>3534</v>
      </c>
      <c r="J683" s="27" t="s">
        <v>3540</v>
      </c>
      <c r="K683" s="945"/>
      <c r="L683" s="943"/>
      <c r="M683" s="944"/>
    </row>
    <row r="684" spans="1:13" s="8" customFormat="1" ht="15" customHeight="1" x14ac:dyDescent="0.25">
      <c r="A684" s="936"/>
      <c r="B684" s="945"/>
      <c r="C684" s="946"/>
      <c r="D684" s="936"/>
      <c r="E684" s="936"/>
      <c r="F684" s="19" t="s">
        <v>3565</v>
      </c>
      <c r="G684" s="467">
        <v>1</v>
      </c>
      <c r="H684" s="936"/>
      <c r="I684" s="22" t="s">
        <v>3534</v>
      </c>
      <c r="J684" s="27" t="s">
        <v>3566</v>
      </c>
      <c r="K684" s="945"/>
      <c r="L684" s="943"/>
      <c r="M684" s="944"/>
    </row>
    <row r="685" spans="1:13" s="8" customFormat="1" ht="15" customHeight="1" x14ac:dyDescent="0.25">
      <c r="A685" s="936"/>
      <c r="B685" s="945"/>
      <c r="C685" s="946"/>
      <c r="D685" s="936"/>
      <c r="E685" s="936"/>
      <c r="F685" s="19" t="s">
        <v>3567</v>
      </c>
      <c r="G685" s="467">
        <v>1</v>
      </c>
      <c r="H685" s="936"/>
      <c r="I685" s="22" t="s">
        <v>3534</v>
      </c>
      <c r="J685" s="27" t="s">
        <v>3242</v>
      </c>
      <c r="K685" s="945"/>
      <c r="L685" s="943"/>
      <c r="M685" s="944"/>
    </row>
    <row r="686" spans="1:13" s="8" customFormat="1" ht="22.5" x14ac:dyDescent="0.25">
      <c r="A686" s="936"/>
      <c r="B686" s="945"/>
      <c r="C686" s="946"/>
      <c r="D686" s="936"/>
      <c r="E686" s="936"/>
      <c r="F686" s="19" t="s">
        <v>3533</v>
      </c>
      <c r="G686" s="467">
        <v>199</v>
      </c>
      <c r="H686" s="936"/>
      <c r="I686" s="22" t="s">
        <v>3534</v>
      </c>
      <c r="J686" s="27" t="s">
        <v>3535</v>
      </c>
      <c r="K686" s="945"/>
      <c r="L686" s="943"/>
      <c r="M686" s="944"/>
    </row>
    <row r="687" spans="1:13" s="8" customFormat="1" ht="15" customHeight="1" x14ac:dyDescent="0.25">
      <c r="A687" s="936"/>
      <c r="B687" s="945"/>
      <c r="C687" s="946"/>
      <c r="D687" s="936"/>
      <c r="E687" s="936"/>
      <c r="F687" s="19" t="s">
        <v>3536</v>
      </c>
      <c r="G687" s="467">
        <v>56</v>
      </c>
      <c r="H687" s="936"/>
      <c r="I687" s="22" t="s">
        <v>3534</v>
      </c>
      <c r="J687" s="27" t="s">
        <v>3537</v>
      </c>
      <c r="K687" s="945"/>
      <c r="L687" s="943"/>
      <c r="M687" s="942"/>
    </row>
    <row r="688" spans="1:13" ht="15" customHeight="1" x14ac:dyDescent="0.25">
      <c r="A688" s="936" t="s">
        <v>7662</v>
      </c>
      <c r="B688" s="945" t="s">
        <v>292</v>
      </c>
      <c r="C688" s="929" t="s">
        <v>5831</v>
      </c>
      <c r="D688" s="936" t="s">
        <v>7171</v>
      </c>
      <c r="E688" s="955" t="s">
        <v>4537</v>
      </c>
      <c r="F688" s="42" t="s">
        <v>3544</v>
      </c>
      <c r="G688" s="116">
        <v>1</v>
      </c>
      <c r="H688" s="936" t="s">
        <v>6682</v>
      </c>
      <c r="I688" s="75" t="s">
        <v>294</v>
      </c>
      <c r="J688" s="72" t="s">
        <v>295</v>
      </c>
      <c r="K688" s="945">
        <v>2</v>
      </c>
      <c r="L688" s="943"/>
      <c r="M688" s="941"/>
    </row>
    <row r="689" spans="1:13" ht="15" customHeight="1" x14ac:dyDescent="0.25">
      <c r="A689" s="936"/>
      <c r="B689" s="945"/>
      <c r="C689" s="929"/>
      <c r="D689" s="936"/>
      <c r="E689" s="956"/>
      <c r="F689" s="42" t="s">
        <v>3545</v>
      </c>
      <c r="G689" s="116">
        <v>1</v>
      </c>
      <c r="H689" s="936"/>
      <c r="I689" s="75" t="s">
        <v>294</v>
      </c>
      <c r="J689" s="72"/>
      <c r="K689" s="945"/>
      <c r="L689" s="943"/>
      <c r="M689" s="944"/>
    </row>
    <row r="690" spans="1:13" s="97" customFormat="1" ht="15" customHeight="1" x14ac:dyDescent="0.25">
      <c r="A690" s="936"/>
      <c r="B690" s="945"/>
      <c r="C690" s="929"/>
      <c r="D690" s="936"/>
      <c r="E690" s="456" t="s">
        <v>6675</v>
      </c>
      <c r="F690" s="42" t="s">
        <v>6676</v>
      </c>
      <c r="G690" s="116">
        <v>3</v>
      </c>
      <c r="H690" s="936"/>
      <c r="I690" s="75" t="s">
        <v>294</v>
      </c>
      <c r="J690" s="72" t="s">
        <v>6677</v>
      </c>
      <c r="K690" s="945"/>
      <c r="L690" s="943"/>
      <c r="M690" s="944"/>
    </row>
    <row r="691" spans="1:13" s="97" customFormat="1" ht="15" customHeight="1" x14ac:dyDescent="0.25">
      <c r="A691" s="936"/>
      <c r="B691" s="945"/>
      <c r="C691" s="929"/>
      <c r="D691" s="936"/>
      <c r="E691" s="456" t="s">
        <v>6675</v>
      </c>
      <c r="F691" s="42" t="s">
        <v>6678</v>
      </c>
      <c r="G691" s="116">
        <v>4</v>
      </c>
      <c r="H691" s="936"/>
      <c r="I691" s="75" t="s">
        <v>3471</v>
      </c>
      <c r="J691" s="72" t="s">
        <v>3472</v>
      </c>
      <c r="K691" s="945"/>
      <c r="L691" s="943"/>
      <c r="M691" s="944"/>
    </row>
    <row r="692" spans="1:13" s="97" customFormat="1" ht="15" customHeight="1" x14ac:dyDescent="0.25">
      <c r="A692" s="936"/>
      <c r="B692" s="945"/>
      <c r="C692" s="929"/>
      <c r="D692" s="936"/>
      <c r="E692" s="456" t="s">
        <v>6675</v>
      </c>
      <c r="F692" s="42" t="s">
        <v>6679</v>
      </c>
      <c r="G692" s="116">
        <v>60</v>
      </c>
      <c r="H692" s="936"/>
      <c r="I692" s="75" t="s">
        <v>294</v>
      </c>
      <c r="J692" s="72" t="s">
        <v>3467</v>
      </c>
      <c r="K692" s="945"/>
      <c r="L692" s="943"/>
      <c r="M692" s="944"/>
    </row>
    <row r="693" spans="1:13" ht="15" customHeight="1" x14ac:dyDescent="0.25">
      <c r="A693" s="936"/>
      <c r="B693" s="945"/>
      <c r="C693" s="929"/>
      <c r="D693" s="936"/>
      <c r="E693" s="463" t="s">
        <v>4828</v>
      </c>
      <c r="F693" s="42" t="s">
        <v>3521</v>
      </c>
      <c r="G693" s="116">
        <v>43</v>
      </c>
      <c r="H693" s="936"/>
      <c r="I693" s="75" t="s">
        <v>294</v>
      </c>
      <c r="J693" s="72" t="s">
        <v>3522</v>
      </c>
      <c r="K693" s="945"/>
      <c r="L693" s="943"/>
      <c r="M693" s="942"/>
    </row>
    <row r="694" spans="1:13" s="97" customFormat="1" ht="15" customHeight="1" x14ac:dyDescent="0.25">
      <c r="A694" s="936" t="s">
        <v>7663</v>
      </c>
      <c r="B694" s="945" t="s">
        <v>292</v>
      </c>
      <c r="C694" s="929" t="s">
        <v>5831</v>
      </c>
      <c r="D694" s="936" t="s">
        <v>7174</v>
      </c>
      <c r="E694" s="955" t="s">
        <v>4828</v>
      </c>
      <c r="F694" s="42" t="s">
        <v>3514</v>
      </c>
      <c r="G694" s="116">
        <v>37</v>
      </c>
      <c r="H694" s="936" t="s">
        <v>6682</v>
      </c>
      <c r="I694" s="75"/>
      <c r="J694" s="72"/>
      <c r="K694" s="945">
        <v>2</v>
      </c>
      <c r="L694" s="943"/>
      <c r="M694" s="941"/>
    </row>
    <row r="695" spans="1:13" s="97" customFormat="1" ht="15" customHeight="1" x14ac:dyDescent="0.25">
      <c r="A695" s="936"/>
      <c r="B695" s="945"/>
      <c r="C695" s="929"/>
      <c r="D695" s="936"/>
      <c r="E695" s="964"/>
      <c r="F695" s="42" t="s">
        <v>3515</v>
      </c>
      <c r="G695" s="116">
        <v>47</v>
      </c>
      <c r="H695" s="936"/>
      <c r="I695" s="75" t="s">
        <v>3516</v>
      </c>
      <c r="J695" s="72" t="s">
        <v>3517</v>
      </c>
      <c r="K695" s="945"/>
      <c r="L695" s="943"/>
      <c r="M695" s="944"/>
    </row>
    <row r="696" spans="1:13" s="97" customFormat="1" ht="15" customHeight="1" x14ac:dyDescent="0.25">
      <c r="A696" s="936"/>
      <c r="B696" s="945"/>
      <c r="C696" s="929"/>
      <c r="D696" s="936"/>
      <c r="E696" s="964"/>
      <c r="F696" s="42" t="s">
        <v>3518</v>
      </c>
      <c r="G696" s="116">
        <v>64</v>
      </c>
      <c r="H696" s="936"/>
      <c r="I696" s="75" t="s">
        <v>1050</v>
      </c>
      <c r="J696" s="72"/>
      <c r="K696" s="945"/>
      <c r="L696" s="943"/>
      <c r="M696" s="944"/>
    </row>
    <row r="697" spans="1:13" s="97" customFormat="1" ht="15" customHeight="1" x14ac:dyDescent="0.25">
      <c r="A697" s="936"/>
      <c r="B697" s="945"/>
      <c r="C697" s="929"/>
      <c r="D697" s="936"/>
      <c r="E697" s="964"/>
      <c r="F697" s="42" t="s">
        <v>3519</v>
      </c>
      <c r="G697" s="116">
        <v>4</v>
      </c>
      <c r="H697" s="936"/>
      <c r="I697" s="75" t="s">
        <v>290</v>
      </c>
      <c r="J697" s="72" t="s">
        <v>3520</v>
      </c>
      <c r="K697" s="945"/>
      <c r="L697" s="943"/>
      <c r="M697" s="944"/>
    </row>
    <row r="698" spans="1:13" s="97" customFormat="1" ht="15" customHeight="1" x14ac:dyDescent="0.25">
      <c r="A698" s="936"/>
      <c r="B698" s="945"/>
      <c r="C698" s="929"/>
      <c r="D698" s="936"/>
      <c r="E698" s="964"/>
      <c r="F698" s="42" t="s">
        <v>3525</v>
      </c>
      <c r="G698" s="116">
        <v>64</v>
      </c>
      <c r="H698" s="936"/>
      <c r="I698" s="75" t="s">
        <v>2700</v>
      </c>
      <c r="J698" s="72" t="s">
        <v>3303</v>
      </c>
      <c r="K698" s="945"/>
      <c r="L698" s="943"/>
      <c r="M698" s="944"/>
    </row>
    <row r="699" spans="1:13" s="97" customFormat="1" ht="15" customHeight="1" x14ac:dyDescent="0.25">
      <c r="A699" s="936"/>
      <c r="B699" s="945"/>
      <c r="C699" s="929"/>
      <c r="D699" s="936"/>
      <c r="E699" s="964"/>
      <c r="F699" s="42" t="s">
        <v>3526</v>
      </c>
      <c r="G699" s="116">
        <v>2</v>
      </c>
      <c r="H699" s="936"/>
      <c r="I699" s="75" t="s">
        <v>1050</v>
      </c>
      <c r="J699" s="72"/>
      <c r="K699" s="945"/>
      <c r="L699" s="943"/>
      <c r="M699" s="944"/>
    </row>
    <row r="700" spans="1:13" s="97" customFormat="1" ht="15" customHeight="1" x14ac:dyDescent="0.25">
      <c r="A700" s="936"/>
      <c r="B700" s="945"/>
      <c r="C700" s="929"/>
      <c r="D700" s="936"/>
      <c r="E700" s="964"/>
      <c r="F700" s="42" t="s">
        <v>3528</v>
      </c>
      <c r="G700" s="116">
        <v>41</v>
      </c>
      <c r="H700" s="936"/>
      <c r="I700" s="75"/>
      <c r="J700" s="72"/>
      <c r="K700" s="945"/>
      <c r="L700" s="943"/>
      <c r="M700" s="944"/>
    </row>
    <row r="701" spans="1:13" s="97" customFormat="1" ht="15" customHeight="1" x14ac:dyDescent="0.25">
      <c r="A701" s="936"/>
      <c r="B701" s="945"/>
      <c r="C701" s="929"/>
      <c r="D701" s="936"/>
      <c r="E701" s="964"/>
      <c r="F701" s="42" t="s">
        <v>3529</v>
      </c>
      <c r="G701" s="116">
        <v>6</v>
      </c>
      <c r="H701" s="936"/>
      <c r="I701" s="75" t="s">
        <v>3516</v>
      </c>
      <c r="J701" s="72" t="s">
        <v>3530</v>
      </c>
      <c r="K701" s="945"/>
      <c r="L701" s="943"/>
      <c r="M701" s="944"/>
    </row>
    <row r="702" spans="1:13" s="97" customFormat="1" ht="15" customHeight="1" x14ac:dyDescent="0.25">
      <c r="A702" s="936"/>
      <c r="B702" s="945"/>
      <c r="C702" s="929"/>
      <c r="D702" s="936"/>
      <c r="E702" s="964"/>
      <c r="F702" s="42" t="s">
        <v>3529</v>
      </c>
      <c r="G702" s="116">
        <v>37</v>
      </c>
      <c r="H702" s="936"/>
      <c r="I702" s="75" t="s">
        <v>3516</v>
      </c>
      <c r="J702" s="72">
        <v>709</v>
      </c>
      <c r="K702" s="945"/>
      <c r="L702" s="943"/>
      <c r="M702" s="944"/>
    </row>
    <row r="703" spans="1:13" s="97" customFormat="1" ht="15" customHeight="1" x14ac:dyDescent="0.25">
      <c r="A703" s="936"/>
      <c r="B703" s="945"/>
      <c r="C703" s="929"/>
      <c r="D703" s="936"/>
      <c r="E703" s="964"/>
      <c r="F703" s="42" t="s">
        <v>3518</v>
      </c>
      <c r="G703" s="116">
        <v>56</v>
      </c>
      <c r="H703" s="936"/>
      <c r="I703" s="75" t="s">
        <v>1050</v>
      </c>
      <c r="J703" s="72"/>
      <c r="K703" s="945"/>
      <c r="L703" s="943"/>
      <c r="M703" s="944"/>
    </row>
    <row r="704" spans="1:13" s="97" customFormat="1" ht="15" customHeight="1" x14ac:dyDescent="0.25">
      <c r="A704" s="936"/>
      <c r="B704" s="945"/>
      <c r="C704" s="929"/>
      <c r="D704" s="936"/>
      <c r="E704" s="964"/>
      <c r="F704" s="42" t="s">
        <v>3519</v>
      </c>
      <c r="G704" s="116">
        <v>6</v>
      </c>
      <c r="H704" s="936"/>
      <c r="I704" s="75" t="s">
        <v>290</v>
      </c>
      <c r="J704" s="72" t="s">
        <v>3520</v>
      </c>
      <c r="K704" s="945"/>
      <c r="L704" s="943"/>
      <c r="M704" s="944"/>
    </row>
    <row r="705" spans="1:13" s="97" customFormat="1" ht="15" customHeight="1" x14ac:dyDescent="0.25">
      <c r="A705" s="936"/>
      <c r="B705" s="945"/>
      <c r="C705" s="929"/>
      <c r="D705" s="936"/>
      <c r="E705" s="964"/>
      <c r="F705" s="42" t="s">
        <v>3525</v>
      </c>
      <c r="G705" s="116">
        <v>1</v>
      </c>
      <c r="H705" s="936"/>
      <c r="I705" s="75" t="s">
        <v>2700</v>
      </c>
      <c r="J705" s="72" t="s">
        <v>3303</v>
      </c>
      <c r="K705" s="945"/>
      <c r="L705" s="943"/>
      <c r="M705" s="944"/>
    </row>
    <row r="706" spans="1:13" s="97" customFormat="1" ht="15" customHeight="1" x14ac:dyDescent="0.25">
      <c r="A706" s="936"/>
      <c r="B706" s="945"/>
      <c r="C706" s="929"/>
      <c r="D706" s="936"/>
      <c r="E706" s="956"/>
      <c r="F706" s="42" t="s">
        <v>3526</v>
      </c>
      <c r="G706" s="116">
        <v>1</v>
      </c>
      <c r="H706" s="936"/>
      <c r="I706" s="75" t="s">
        <v>1050</v>
      </c>
      <c r="J706" s="72"/>
      <c r="K706" s="945"/>
      <c r="L706" s="943"/>
      <c r="M706" s="942"/>
    </row>
    <row r="707" spans="1:13" s="97" customFormat="1" ht="15" customHeight="1" x14ac:dyDescent="0.25">
      <c r="A707" s="936" t="s">
        <v>7664</v>
      </c>
      <c r="B707" s="945" t="s">
        <v>7071</v>
      </c>
      <c r="C707" s="929" t="s">
        <v>5831</v>
      </c>
      <c r="D707" s="936" t="s">
        <v>7173</v>
      </c>
      <c r="E707" s="463" t="s">
        <v>5831</v>
      </c>
      <c r="F707" s="42" t="s">
        <v>3473</v>
      </c>
      <c r="G707" s="116">
        <v>35</v>
      </c>
      <c r="H707" s="936" t="s">
        <v>6682</v>
      </c>
      <c r="I707" s="75" t="s">
        <v>3474</v>
      </c>
      <c r="J707" s="72" t="s">
        <v>3475</v>
      </c>
      <c r="K707" s="945">
        <v>2</v>
      </c>
      <c r="L707" s="943"/>
      <c r="M707" s="941"/>
    </row>
    <row r="708" spans="1:13" s="97" customFormat="1" ht="15" customHeight="1" x14ac:dyDescent="0.25">
      <c r="A708" s="936"/>
      <c r="B708" s="945"/>
      <c r="C708" s="929"/>
      <c r="D708" s="936"/>
      <c r="E708" s="991" t="s">
        <v>4825</v>
      </c>
      <c r="F708" s="42" t="s">
        <v>3477</v>
      </c>
      <c r="G708" s="116">
        <v>8</v>
      </c>
      <c r="H708" s="936"/>
      <c r="I708" s="75" t="s">
        <v>3474</v>
      </c>
      <c r="J708" s="72" t="s">
        <v>3475</v>
      </c>
      <c r="K708" s="945"/>
      <c r="L708" s="943"/>
      <c r="M708" s="944"/>
    </row>
    <row r="709" spans="1:13" s="97" customFormat="1" ht="15" customHeight="1" x14ac:dyDescent="0.25">
      <c r="A709" s="936"/>
      <c r="B709" s="945"/>
      <c r="C709" s="929"/>
      <c r="D709" s="936"/>
      <c r="E709" s="991"/>
      <c r="F709" s="42" t="s">
        <v>3479</v>
      </c>
      <c r="G709" s="116">
        <v>8</v>
      </c>
      <c r="H709" s="936"/>
      <c r="I709" s="75"/>
      <c r="J709" s="72"/>
      <c r="K709" s="945"/>
      <c r="L709" s="943"/>
      <c r="M709" s="944"/>
    </row>
    <row r="710" spans="1:13" s="97" customFormat="1" ht="15" customHeight="1" x14ac:dyDescent="0.25">
      <c r="A710" s="936"/>
      <c r="B710" s="945"/>
      <c r="C710" s="929"/>
      <c r="D710" s="936"/>
      <c r="E710" s="463" t="s">
        <v>4515</v>
      </c>
      <c r="F710" s="42" t="s">
        <v>3486</v>
      </c>
      <c r="G710" s="116">
        <v>1</v>
      </c>
      <c r="H710" s="936"/>
      <c r="I710" s="75" t="s">
        <v>1118</v>
      </c>
      <c r="J710" s="72" t="s">
        <v>3487</v>
      </c>
      <c r="K710" s="945"/>
      <c r="L710" s="943"/>
      <c r="M710" s="944"/>
    </row>
    <row r="711" spans="1:13" s="97" customFormat="1" ht="15" customHeight="1" x14ac:dyDescent="0.2">
      <c r="A711" s="936"/>
      <c r="B711" s="945"/>
      <c r="C711" s="929"/>
      <c r="D711" s="936"/>
      <c r="E711" s="182" t="s">
        <v>4537</v>
      </c>
      <c r="F711" s="42" t="s">
        <v>4826</v>
      </c>
      <c r="G711" s="116">
        <v>1</v>
      </c>
      <c r="H711" s="936"/>
      <c r="I711" s="75" t="s">
        <v>1118</v>
      </c>
      <c r="J711" s="72" t="s">
        <v>3428</v>
      </c>
      <c r="K711" s="945"/>
      <c r="L711" s="943"/>
      <c r="M711" s="944"/>
    </row>
    <row r="712" spans="1:13" s="97" customFormat="1" ht="15" customHeight="1" x14ac:dyDescent="0.25">
      <c r="A712" s="936"/>
      <c r="B712" s="945"/>
      <c r="C712" s="929"/>
      <c r="D712" s="936"/>
      <c r="E712" s="964" t="s">
        <v>4537</v>
      </c>
      <c r="F712" s="42" t="s">
        <v>3481</v>
      </c>
      <c r="G712" s="116">
        <v>2</v>
      </c>
      <c r="H712" s="936"/>
      <c r="I712" s="75" t="s">
        <v>1118</v>
      </c>
      <c r="J712" s="72" t="s">
        <v>3428</v>
      </c>
      <c r="K712" s="945"/>
      <c r="L712" s="943"/>
      <c r="M712" s="944"/>
    </row>
    <row r="713" spans="1:13" s="97" customFormat="1" ht="15" customHeight="1" x14ac:dyDescent="0.25">
      <c r="A713" s="936"/>
      <c r="B713" s="945"/>
      <c r="C713" s="929"/>
      <c r="D713" s="936"/>
      <c r="E713" s="964"/>
      <c r="F713" s="10" t="s">
        <v>3480</v>
      </c>
      <c r="G713" s="450">
        <v>1</v>
      </c>
      <c r="H713" s="936"/>
      <c r="I713" s="75" t="s">
        <v>1118</v>
      </c>
      <c r="J713" s="72" t="s">
        <v>3428</v>
      </c>
      <c r="K713" s="945"/>
      <c r="L713" s="943"/>
      <c r="M713" s="944"/>
    </row>
    <row r="714" spans="1:13" s="97" customFormat="1" ht="15" customHeight="1" x14ac:dyDescent="0.25">
      <c r="A714" s="936"/>
      <c r="B714" s="945"/>
      <c r="C714" s="929"/>
      <c r="D714" s="936"/>
      <c r="E714" s="964"/>
      <c r="F714" s="42" t="s">
        <v>6672</v>
      </c>
      <c r="G714" s="116">
        <v>40</v>
      </c>
      <c r="H714" s="936"/>
      <c r="I714" s="75" t="s">
        <v>6674</v>
      </c>
      <c r="J714" s="72" t="s">
        <v>3424</v>
      </c>
      <c r="K714" s="945"/>
      <c r="L714" s="943"/>
      <c r="M714" s="944"/>
    </row>
    <row r="715" spans="1:13" s="97" customFormat="1" ht="15" customHeight="1" x14ac:dyDescent="0.25">
      <c r="A715" s="936"/>
      <c r="B715" s="945"/>
      <c r="C715" s="929"/>
      <c r="D715" s="936"/>
      <c r="E715" s="964"/>
      <c r="F715" s="42" t="s">
        <v>3484</v>
      </c>
      <c r="G715" s="116">
        <v>2</v>
      </c>
      <c r="H715" s="936"/>
      <c r="I715" s="75" t="s">
        <v>3485</v>
      </c>
      <c r="J715" s="72" t="s">
        <v>3426</v>
      </c>
      <c r="K715" s="945"/>
      <c r="L715" s="943"/>
      <c r="M715" s="944"/>
    </row>
    <row r="716" spans="1:13" s="97" customFormat="1" ht="15" customHeight="1" x14ac:dyDescent="0.25">
      <c r="A716" s="936"/>
      <c r="B716" s="945"/>
      <c r="C716" s="929"/>
      <c r="D716" s="936"/>
      <c r="E716" s="956"/>
      <c r="F716" s="42" t="s">
        <v>3482</v>
      </c>
      <c r="G716" s="116">
        <v>20</v>
      </c>
      <c r="H716" s="936"/>
      <c r="I716" s="75" t="s">
        <v>3420</v>
      </c>
      <c r="J716" s="72" t="s">
        <v>6673</v>
      </c>
      <c r="K716" s="945"/>
      <c r="L716" s="943"/>
      <c r="M716" s="942"/>
    </row>
    <row r="717" spans="1:13" ht="15" customHeight="1" x14ac:dyDescent="0.25">
      <c r="A717" s="936" t="s">
        <v>7665</v>
      </c>
      <c r="B717" s="945" t="s">
        <v>359</v>
      </c>
      <c r="C717" s="929" t="s">
        <v>5831</v>
      </c>
      <c r="D717" s="936" t="s">
        <v>7172</v>
      </c>
      <c r="E717" s="463" t="s">
        <v>4537</v>
      </c>
      <c r="F717" s="42" t="s">
        <v>3548</v>
      </c>
      <c r="G717" s="116">
        <v>1</v>
      </c>
      <c r="H717" s="936" t="s">
        <v>6682</v>
      </c>
      <c r="I717" s="75" t="s">
        <v>3543</v>
      </c>
      <c r="J717" s="72" t="s">
        <v>3404</v>
      </c>
      <c r="K717" s="945">
        <v>1</v>
      </c>
      <c r="L717" s="943"/>
      <c r="M717" s="941"/>
    </row>
    <row r="718" spans="1:13" ht="15" customHeight="1" x14ac:dyDescent="0.25">
      <c r="A718" s="936"/>
      <c r="B718" s="945"/>
      <c r="C718" s="929"/>
      <c r="D718" s="936"/>
      <c r="E718" s="463" t="s">
        <v>4537</v>
      </c>
      <c r="F718" s="42" t="s">
        <v>3559</v>
      </c>
      <c r="G718" s="116">
        <v>3</v>
      </c>
      <c r="H718" s="936"/>
      <c r="I718" s="75" t="s">
        <v>3512</v>
      </c>
      <c r="J718" s="72" t="s">
        <v>3430</v>
      </c>
      <c r="K718" s="945"/>
      <c r="L718" s="943"/>
      <c r="M718" s="944"/>
    </row>
    <row r="719" spans="1:13" ht="15" customHeight="1" x14ac:dyDescent="0.25">
      <c r="A719" s="936"/>
      <c r="B719" s="945"/>
      <c r="C719" s="929"/>
      <c r="D719" s="936"/>
      <c r="E719" s="463" t="s">
        <v>5831</v>
      </c>
      <c r="F719" s="42" t="s">
        <v>3511</v>
      </c>
      <c r="G719" s="116">
        <v>4</v>
      </c>
      <c r="H719" s="936"/>
      <c r="I719" s="75" t="s">
        <v>3512</v>
      </c>
      <c r="J719" s="72" t="s">
        <v>3513</v>
      </c>
      <c r="K719" s="945"/>
      <c r="L719" s="943"/>
      <c r="M719" s="942"/>
    </row>
    <row r="720" spans="1:13" s="97" customFormat="1" ht="22.5" x14ac:dyDescent="0.25">
      <c r="A720" s="450" t="s">
        <v>7913</v>
      </c>
      <c r="B720" s="422" t="s">
        <v>359</v>
      </c>
      <c r="C720" s="459" t="s">
        <v>5831</v>
      </c>
      <c r="D720" s="420" t="s">
        <v>7172</v>
      </c>
      <c r="E720" s="463" t="s">
        <v>5831</v>
      </c>
      <c r="F720" s="42" t="s">
        <v>7875</v>
      </c>
      <c r="G720" s="116">
        <v>1</v>
      </c>
      <c r="H720" s="450" t="s">
        <v>6682</v>
      </c>
      <c r="I720" s="75"/>
      <c r="J720" s="72"/>
      <c r="K720" s="422">
        <v>1</v>
      </c>
      <c r="L720" s="833"/>
      <c r="M720" s="866"/>
    </row>
    <row r="721" spans="1:13" s="97" customFormat="1" ht="15" customHeight="1" x14ac:dyDescent="0.25">
      <c r="A721" s="936" t="s">
        <v>7666</v>
      </c>
      <c r="B721" s="945" t="s">
        <v>7175</v>
      </c>
      <c r="C721" s="929" t="s">
        <v>5831</v>
      </c>
      <c r="D721" s="936" t="s">
        <v>6546</v>
      </c>
      <c r="E721" s="991" t="s">
        <v>4537</v>
      </c>
      <c r="F721" s="42" t="s">
        <v>3489</v>
      </c>
      <c r="G721" s="116">
        <v>1</v>
      </c>
      <c r="H721" s="936" t="s">
        <v>6682</v>
      </c>
      <c r="I721" s="75" t="s">
        <v>3490</v>
      </c>
      <c r="J721" s="72" t="s">
        <v>3491</v>
      </c>
      <c r="K721" s="945">
        <v>2</v>
      </c>
      <c r="L721" s="943"/>
      <c r="M721" s="941"/>
    </row>
    <row r="722" spans="1:13" s="97" customFormat="1" ht="15" customHeight="1" x14ac:dyDescent="0.25">
      <c r="A722" s="936"/>
      <c r="B722" s="945"/>
      <c r="C722" s="929"/>
      <c r="D722" s="936"/>
      <c r="E722" s="991"/>
      <c r="F722" s="42" t="s">
        <v>3492</v>
      </c>
      <c r="G722" s="116">
        <v>1</v>
      </c>
      <c r="H722" s="936"/>
      <c r="I722" s="75" t="s">
        <v>3493</v>
      </c>
      <c r="J722" s="72" t="s">
        <v>3494</v>
      </c>
      <c r="K722" s="945"/>
      <c r="L722" s="943"/>
      <c r="M722" s="944"/>
    </row>
    <row r="723" spans="1:13" s="97" customFormat="1" ht="22.5" x14ac:dyDescent="0.25">
      <c r="A723" s="936"/>
      <c r="B723" s="945"/>
      <c r="C723" s="929"/>
      <c r="D723" s="936"/>
      <c r="E723" s="991"/>
      <c r="F723" s="42" t="s">
        <v>3495</v>
      </c>
      <c r="G723" s="116">
        <v>1</v>
      </c>
      <c r="H723" s="936"/>
      <c r="I723" s="75" t="s">
        <v>3493</v>
      </c>
      <c r="J723" s="72" t="s">
        <v>3496</v>
      </c>
      <c r="K723" s="945"/>
      <c r="L723" s="943"/>
      <c r="M723" s="944"/>
    </row>
    <row r="724" spans="1:13" s="97" customFormat="1" ht="22.5" x14ac:dyDescent="0.25">
      <c r="A724" s="936"/>
      <c r="B724" s="945"/>
      <c r="C724" s="929"/>
      <c r="D724" s="936"/>
      <c r="E724" s="463" t="s">
        <v>4745</v>
      </c>
      <c r="F724" s="42" t="s">
        <v>3497</v>
      </c>
      <c r="G724" s="116">
        <v>1</v>
      </c>
      <c r="H724" s="936"/>
      <c r="I724" s="75" t="s">
        <v>3498</v>
      </c>
      <c r="J724" s="72" t="s">
        <v>3499</v>
      </c>
      <c r="K724" s="945"/>
      <c r="L724" s="943"/>
      <c r="M724" s="944"/>
    </row>
    <row r="725" spans="1:13" s="97" customFormat="1" ht="22.5" x14ac:dyDescent="0.25">
      <c r="A725" s="936"/>
      <c r="B725" s="945"/>
      <c r="C725" s="929"/>
      <c r="D725" s="936"/>
      <c r="E725" s="463" t="s">
        <v>4745</v>
      </c>
      <c r="F725" s="42" t="s">
        <v>4827</v>
      </c>
      <c r="G725" s="116">
        <v>1</v>
      </c>
      <c r="H725" s="936"/>
      <c r="I725" s="75" t="s">
        <v>3498</v>
      </c>
      <c r="J725" s="72" t="s">
        <v>3499</v>
      </c>
      <c r="K725" s="945"/>
      <c r="L725" s="943"/>
      <c r="M725" s="944"/>
    </row>
    <row r="726" spans="1:13" s="97" customFormat="1" ht="15" customHeight="1" x14ac:dyDescent="0.25">
      <c r="A726" s="936"/>
      <c r="B726" s="945"/>
      <c r="C726" s="929"/>
      <c r="D726" s="936"/>
      <c r="E726" s="463" t="s">
        <v>4745</v>
      </c>
      <c r="F726" s="42" t="s">
        <v>3502</v>
      </c>
      <c r="G726" s="116">
        <v>1</v>
      </c>
      <c r="H726" s="936"/>
      <c r="I726" s="75" t="s">
        <v>3498</v>
      </c>
      <c r="J726" s="72" t="s">
        <v>3503</v>
      </c>
      <c r="K726" s="945"/>
      <c r="L726" s="943"/>
      <c r="M726" s="944"/>
    </row>
    <row r="727" spans="1:13" s="97" customFormat="1" ht="22.5" x14ac:dyDescent="0.25">
      <c r="A727" s="936"/>
      <c r="B727" s="945"/>
      <c r="C727" s="929"/>
      <c r="D727" s="936"/>
      <c r="E727" s="991" t="s">
        <v>4828</v>
      </c>
      <c r="F727" s="42" t="s">
        <v>4829</v>
      </c>
      <c r="G727" s="116">
        <v>1</v>
      </c>
      <c r="H727" s="936"/>
      <c r="I727" s="75" t="s">
        <v>3490</v>
      </c>
      <c r="J727" s="72" t="s">
        <v>3491</v>
      </c>
      <c r="K727" s="945"/>
      <c r="L727" s="943"/>
      <c r="M727" s="944"/>
    </row>
    <row r="728" spans="1:13" s="97" customFormat="1" ht="15" customHeight="1" x14ac:dyDescent="0.25">
      <c r="A728" s="936"/>
      <c r="B728" s="945"/>
      <c r="C728" s="929"/>
      <c r="D728" s="936"/>
      <c r="E728" s="991"/>
      <c r="F728" s="42" t="s">
        <v>4830</v>
      </c>
      <c r="G728" s="116">
        <v>1</v>
      </c>
      <c r="H728" s="936"/>
      <c r="I728" s="75" t="s">
        <v>3493</v>
      </c>
      <c r="J728" s="72" t="s">
        <v>3494</v>
      </c>
      <c r="K728" s="945"/>
      <c r="L728" s="943"/>
      <c r="M728" s="944"/>
    </row>
    <row r="729" spans="1:13" s="97" customFormat="1" ht="15" customHeight="1" x14ac:dyDescent="0.25">
      <c r="A729" s="936"/>
      <c r="B729" s="945"/>
      <c r="C729" s="929"/>
      <c r="D729" s="936"/>
      <c r="E729" s="991"/>
      <c r="F729" s="42" t="s">
        <v>4831</v>
      </c>
      <c r="G729" s="116">
        <v>1</v>
      </c>
      <c r="H729" s="936"/>
      <c r="I729" s="75" t="s">
        <v>3493</v>
      </c>
      <c r="J729" s="72" t="s">
        <v>3496</v>
      </c>
      <c r="K729" s="945"/>
      <c r="L729" s="943"/>
      <c r="M729" s="944"/>
    </row>
    <row r="730" spans="1:13" s="97" customFormat="1" ht="22.5" x14ac:dyDescent="0.25">
      <c r="A730" s="936"/>
      <c r="B730" s="945"/>
      <c r="C730" s="929"/>
      <c r="D730" s="936"/>
      <c r="E730" s="991"/>
      <c r="F730" s="42" t="s">
        <v>3508</v>
      </c>
      <c r="G730" s="116">
        <v>1</v>
      </c>
      <c r="H730" s="936"/>
      <c r="I730" s="75" t="s">
        <v>3498</v>
      </c>
      <c r="J730" s="72" t="s">
        <v>3499</v>
      </c>
      <c r="K730" s="945"/>
      <c r="L730" s="943"/>
      <c r="M730" s="944"/>
    </row>
    <row r="731" spans="1:13" s="97" customFormat="1" ht="22.5" x14ac:dyDescent="0.25">
      <c r="A731" s="936"/>
      <c r="B731" s="945"/>
      <c r="C731" s="929"/>
      <c r="D731" s="936"/>
      <c r="E731" s="463" t="s">
        <v>4828</v>
      </c>
      <c r="F731" s="42" t="s">
        <v>3509</v>
      </c>
      <c r="G731" s="116">
        <v>1</v>
      </c>
      <c r="H731" s="936"/>
      <c r="I731" s="75" t="s">
        <v>3498</v>
      </c>
      <c r="J731" s="72" t="s">
        <v>3510</v>
      </c>
      <c r="K731" s="945"/>
      <c r="L731" s="943"/>
      <c r="M731" s="942"/>
    </row>
    <row r="732" spans="1:13" s="8" customFormat="1" ht="15" customHeight="1" x14ac:dyDescent="0.25">
      <c r="A732" s="936" t="s">
        <v>7667</v>
      </c>
      <c r="B732" s="945" t="s">
        <v>291</v>
      </c>
      <c r="C732" s="929" t="s">
        <v>5831</v>
      </c>
      <c r="D732" s="936" t="s">
        <v>7177</v>
      </c>
      <c r="E732" s="936" t="s">
        <v>4537</v>
      </c>
      <c r="F732" s="19" t="s">
        <v>3538</v>
      </c>
      <c r="G732" s="467">
        <v>1</v>
      </c>
      <c r="H732" s="936" t="s">
        <v>6682</v>
      </c>
      <c r="I732" s="22" t="s">
        <v>2621</v>
      </c>
      <c r="J732" s="27" t="s">
        <v>2622</v>
      </c>
      <c r="K732" s="945">
        <v>2</v>
      </c>
      <c r="L732" s="943"/>
      <c r="M732" s="941"/>
    </row>
    <row r="733" spans="1:13" s="8" customFormat="1" ht="15" customHeight="1" x14ac:dyDescent="0.25">
      <c r="A733" s="936"/>
      <c r="B733" s="945"/>
      <c r="C733" s="929"/>
      <c r="D733" s="936"/>
      <c r="E733" s="936"/>
      <c r="F733" s="19" t="s">
        <v>3562</v>
      </c>
      <c r="G733" s="467">
        <v>1</v>
      </c>
      <c r="H733" s="936"/>
      <c r="I733" s="22" t="s">
        <v>3534</v>
      </c>
      <c r="J733" s="27" t="s">
        <v>3563</v>
      </c>
      <c r="K733" s="945"/>
      <c r="L733" s="943"/>
      <c r="M733" s="944"/>
    </row>
    <row r="734" spans="1:13" s="8" customFormat="1" ht="15" customHeight="1" x14ac:dyDescent="0.25">
      <c r="A734" s="936"/>
      <c r="B734" s="945"/>
      <c r="C734" s="929"/>
      <c r="D734" s="936"/>
      <c r="E734" s="936"/>
      <c r="F734" s="19" t="s">
        <v>4823</v>
      </c>
      <c r="G734" s="467">
        <v>1</v>
      </c>
      <c r="H734" s="936"/>
      <c r="I734" s="22" t="s">
        <v>3534</v>
      </c>
      <c r="J734" s="27" t="s">
        <v>4824</v>
      </c>
      <c r="K734" s="945"/>
      <c r="L734" s="943"/>
      <c r="M734" s="944"/>
    </row>
    <row r="735" spans="1:13" s="8" customFormat="1" ht="15" customHeight="1" x14ac:dyDescent="0.25">
      <c r="A735" s="936"/>
      <c r="B735" s="945"/>
      <c r="C735" s="929"/>
      <c r="D735" s="936"/>
      <c r="E735" s="936"/>
      <c r="F735" s="19" t="s">
        <v>3564</v>
      </c>
      <c r="G735" s="467">
        <v>2</v>
      </c>
      <c r="H735" s="936"/>
      <c r="I735" s="22" t="s">
        <v>3534</v>
      </c>
      <c r="J735" s="27" t="s">
        <v>3240</v>
      </c>
      <c r="K735" s="945"/>
      <c r="L735" s="943"/>
      <c r="M735" s="944"/>
    </row>
    <row r="736" spans="1:13" s="8" customFormat="1" ht="15" customHeight="1" x14ac:dyDescent="0.25">
      <c r="A736" s="936"/>
      <c r="B736" s="945"/>
      <c r="C736" s="929"/>
      <c r="D736" s="936"/>
      <c r="E736" s="936"/>
      <c r="F736" s="19" t="s">
        <v>3539</v>
      </c>
      <c r="G736" s="467">
        <v>1</v>
      </c>
      <c r="H736" s="936"/>
      <c r="I736" s="22" t="s">
        <v>3534</v>
      </c>
      <c r="J736" s="27" t="s">
        <v>3540</v>
      </c>
      <c r="K736" s="945"/>
      <c r="L736" s="943"/>
      <c r="M736" s="944"/>
    </row>
    <row r="737" spans="1:13" s="8" customFormat="1" ht="15" customHeight="1" x14ac:dyDescent="0.25">
      <c r="A737" s="936"/>
      <c r="B737" s="945"/>
      <c r="C737" s="929"/>
      <c r="D737" s="936"/>
      <c r="E737" s="936"/>
      <c r="F737" s="19" t="s">
        <v>3565</v>
      </c>
      <c r="G737" s="467">
        <v>2</v>
      </c>
      <c r="H737" s="936"/>
      <c r="I737" s="22" t="s">
        <v>3534</v>
      </c>
      <c r="J737" s="27" t="s">
        <v>3566</v>
      </c>
      <c r="K737" s="945"/>
      <c r="L737" s="943"/>
      <c r="M737" s="944"/>
    </row>
    <row r="738" spans="1:13" s="8" customFormat="1" ht="15" customHeight="1" x14ac:dyDescent="0.25">
      <c r="A738" s="936"/>
      <c r="B738" s="945"/>
      <c r="C738" s="929"/>
      <c r="D738" s="936"/>
      <c r="E738" s="936"/>
      <c r="F738" s="19" t="s">
        <v>3567</v>
      </c>
      <c r="G738" s="467">
        <v>1</v>
      </c>
      <c r="H738" s="936"/>
      <c r="I738" s="22" t="s">
        <v>3534</v>
      </c>
      <c r="J738" s="27" t="s">
        <v>3242</v>
      </c>
      <c r="K738" s="945"/>
      <c r="L738" s="943"/>
      <c r="M738" s="944"/>
    </row>
    <row r="739" spans="1:13" s="8" customFormat="1" ht="22.5" x14ac:dyDescent="0.25">
      <c r="A739" s="936"/>
      <c r="B739" s="945"/>
      <c r="C739" s="929"/>
      <c r="D739" s="936"/>
      <c r="E739" s="936" t="s">
        <v>5831</v>
      </c>
      <c r="F739" s="19" t="s">
        <v>3533</v>
      </c>
      <c r="G739" s="467">
        <v>149</v>
      </c>
      <c r="H739" s="936"/>
      <c r="I739" s="22" t="s">
        <v>3534</v>
      </c>
      <c r="J739" s="27" t="s">
        <v>3535</v>
      </c>
      <c r="K739" s="945"/>
      <c r="L739" s="943"/>
      <c r="M739" s="944"/>
    </row>
    <row r="740" spans="1:13" s="8" customFormat="1" ht="15" customHeight="1" x14ac:dyDescent="0.25">
      <c r="A740" s="936"/>
      <c r="B740" s="945"/>
      <c r="C740" s="929"/>
      <c r="D740" s="936"/>
      <c r="E740" s="936"/>
      <c r="F740" s="19" t="s">
        <v>3536</v>
      </c>
      <c r="G740" s="467">
        <v>28</v>
      </c>
      <c r="H740" s="936"/>
      <c r="I740" s="22" t="s">
        <v>3534</v>
      </c>
      <c r="J740" s="27" t="s">
        <v>3537</v>
      </c>
      <c r="K740" s="945"/>
      <c r="L740" s="943"/>
      <c r="M740" s="942"/>
    </row>
    <row r="741" spans="1:13" s="496" customFormat="1" ht="22.5" customHeight="1" x14ac:dyDescent="0.25">
      <c r="A741" s="1217" t="s">
        <v>10565</v>
      </c>
      <c r="B741" s="1232" t="s">
        <v>10566</v>
      </c>
      <c r="C741" s="1231" t="s">
        <v>7923</v>
      </c>
      <c r="D741" s="1226" t="s">
        <v>10567</v>
      </c>
      <c r="E741" s="1217" t="s">
        <v>7923</v>
      </c>
      <c r="F741" s="564" t="s">
        <v>10568</v>
      </c>
      <c r="G741" s="617">
        <v>54</v>
      </c>
      <c r="H741" s="1217" t="s">
        <v>6682</v>
      </c>
      <c r="I741" s="566"/>
      <c r="J741" s="566"/>
      <c r="K741" s="1226"/>
      <c r="L741" s="930"/>
      <c r="M741" s="930"/>
    </row>
    <row r="742" spans="1:13" s="496" customFormat="1" ht="22.5" customHeight="1" x14ac:dyDescent="0.25">
      <c r="A742" s="1217"/>
      <c r="B742" s="1232"/>
      <c r="C742" s="1231"/>
      <c r="D742" s="1226"/>
      <c r="E742" s="1217"/>
      <c r="F742" s="564" t="s">
        <v>10569</v>
      </c>
      <c r="G742" s="617">
        <v>182</v>
      </c>
      <c r="H742" s="1217"/>
      <c r="I742" s="566"/>
      <c r="J742" s="566"/>
      <c r="K742" s="1226"/>
      <c r="L742" s="931"/>
      <c r="M742" s="931"/>
    </row>
    <row r="743" spans="1:13" s="496" customFormat="1" ht="22.5" customHeight="1" x14ac:dyDescent="0.25">
      <c r="A743" s="1217"/>
      <c r="B743" s="1232"/>
      <c r="C743" s="1231"/>
      <c r="D743" s="1226"/>
      <c r="E743" s="1217"/>
      <c r="F743" s="564" t="s">
        <v>10570</v>
      </c>
      <c r="G743" s="617">
        <v>2</v>
      </c>
      <c r="H743" s="1217"/>
      <c r="I743" s="566"/>
      <c r="J743" s="566"/>
      <c r="K743" s="1226"/>
      <c r="L743" s="931"/>
      <c r="M743" s="931"/>
    </row>
    <row r="744" spans="1:13" s="496" customFormat="1" ht="22.5" customHeight="1" x14ac:dyDescent="0.25">
      <c r="A744" s="1217"/>
      <c r="B744" s="1232"/>
      <c r="C744" s="1231"/>
      <c r="D744" s="1226"/>
      <c r="E744" s="1217"/>
      <c r="F744" s="564" t="s">
        <v>10571</v>
      </c>
      <c r="G744" s="617">
        <v>130</v>
      </c>
      <c r="H744" s="1217"/>
      <c r="I744" s="566"/>
      <c r="J744" s="566"/>
      <c r="K744" s="1226"/>
      <c r="L744" s="931"/>
      <c r="M744" s="931"/>
    </row>
    <row r="745" spans="1:13" s="496" customFormat="1" ht="22.5" customHeight="1" x14ac:dyDescent="0.25">
      <c r="A745" s="1217"/>
      <c r="B745" s="1232"/>
      <c r="C745" s="1231"/>
      <c r="D745" s="1226"/>
      <c r="E745" s="1217"/>
      <c r="F745" s="564" t="s">
        <v>10572</v>
      </c>
      <c r="G745" s="617">
        <v>42</v>
      </c>
      <c r="H745" s="1217"/>
      <c r="I745" s="566"/>
      <c r="J745" s="566"/>
      <c r="K745" s="1226"/>
      <c r="L745" s="931"/>
      <c r="M745" s="931"/>
    </row>
    <row r="746" spans="1:13" s="496" customFormat="1" ht="22.5" customHeight="1" x14ac:dyDescent="0.25">
      <c r="A746" s="1217"/>
      <c r="B746" s="1232"/>
      <c r="C746" s="1231"/>
      <c r="D746" s="1226"/>
      <c r="E746" s="1217"/>
      <c r="F746" s="564" t="s">
        <v>10573</v>
      </c>
      <c r="G746" s="617">
        <v>36</v>
      </c>
      <c r="H746" s="1217"/>
      <c r="I746" s="566"/>
      <c r="J746" s="566"/>
      <c r="K746" s="1226"/>
      <c r="L746" s="931"/>
      <c r="M746" s="931"/>
    </row>
    <row r="747" spans="1:13" s="496" customFormat="1" ht="22.5" customHeight="1" x14ac:dyDescent="0.25">
      <c r="A747" s="1217"/>
      <c r="B747" s="1232"/>
      <c r="C747" s="1231"/>
      <c r="D747" s="1226"/>
      <c r="E747" s="1217"/>
      <c r="F747" s="564" t="s">
        <v>10574</v>
      </c>
      <c r="G747" s="617">
        <v>5</v>
      </c>
      <c r="H747" s="1217"/>
      <c r="I747" s="566"/>
      <c r="J747" s="566"/>
      <c r="K747" s="1226"/>
      <c r="L747" s="931"/>
      <c r="M747" s="931"/>
    </row>
    <row r="748" spans="1:13" s="496" customFormat="1" ht="22.5" customHeight="1" x14ac:dyDescent="0.25">
      <c r="A748" s="1217"/>
      <c r="B748" s="1232"/>
      <c r="C748" s="1231"/>
      <c r="D748" s="1226"/>
      <c r="E748" s="1217"/>
      <c r="F748" s="564" t="s">
        <v>10575</v>
      </c>
      <c r="G748" s="617">
        <v>256</v>
      </c>
      <c r="H748" s="1217"/>
      <c r="I748" s="566"/>
      <c r="J748" s="566"/>
      <c r="K748" s="1226"/>
      <c r="L748" s="931"/>
      <c r="M748" s="931"/>
    </row>
    <row r="749" spans="1:13" s="496" customFormat="1" ht="22.5" customHeight="1" x14ac:dyDescent="0.25">
      <c r="A749" s="1217"/>
      <c r="B749" s="1232"/>
      <c r="C749" s="1231"/>
      <c r="D749" s="1226"/>
      <c r="E749" s="1217"/>
      <c r="F749" s="564" t="s">
        <v>10576</v>
      </c>
      <c r="G749" s="617">
        <v>2</v>
      </c>
      <c r="H749" s="1217"/>
      <c r="I749" s="566"/>
      <c r="J749" s="566"/>
      <c r="K749" s="1226"/>
      <c r="L749" s="931"/>
      <c r="M749" s="931"/>
    </row>
    <row r="750" spans="1:13" s="496" customFormat="1" ht="22.5" customHeight="1" x14ac:dyDescent="0.25">
      <c r="A750" s="1217"/>
      <c r="B750" s="1232"/>
      <c r="C750" s="1231"/>
      <c r="D750" s="1226"/>
      <c r="E750" s="1217"/>
      <c r="F750" s="564" t="s">
        <v>10577</v>
      </c>
      <c r="G750" s="617">
        <v>4</v>
      </c>
      <c r="H750" s="1217"/>
      <c r="I750" s="566"/>
      <c r="J750" s="566"/>
      <c r="K750" s="1226"/>
      <c r="L750" s="931"/>
      <c r="M750" s="931"/>
    </row>
    <row r="751" spans="1:13" s="496" customFormat="1" ht="22.5" customHeight="1" x14ac:dyDescent="0.25">
      <c r="A751" s="1217"/>
      <c r="B751" s="1232"/>
      <c r="C751" s="1231"/>
      <c r="D751" s="1226"/>
      <c r="E751" s="1217"/>
      <c r="F751" s="564" t="s">
        <v>10578</v>
      </c>
      <c r="G751" s="617">
        <v>54</v>
      </c>
      <c r="H751" s="1217"/>
      <c r="I751" s="566"/>
      <c r="J751" s="566"/>
      <c r="K751" s="1226"/>
      <c r="L751" s="931"/>
      <c r="M751" s="931"/>
    </row>
    <row r="752" spans="1:13" s="496" customFormat="1" ht="22.5" customHeight="1" x14ac:dyDescent="0.25">
      <c r="A752" s="1217"/>
      <c r="B752" s="1232"/>
      <c r="C752" s="1231"/>
      <c r="D752" s="1226"/>
      <c r="E752" s="1217"/>
      <c r="F752" s="564" t="s">
        <v>10579</v>
      </c>
      <c r="G752" s="617">
        <v>54</v>
      </c>
      <c r="H752" s="1217"/>
      <c r="I752" s="566"/>
      <c r="J752" s="566"/>
      <c r="K752" s="1226"/>
      <c r="L752" s="931"/>
      <c r="M752" s="931"/>
    </row>
    <row r="753" spans="1:13" s="496" customFormat="1" ht="22.5" customHeight="1" x14ac:dyDescent="0.25">
      <c r="A753" s="1217"/>
      <c r="B753" s="1232"/>
      <c r="C753" s="1231"/>
      <c r="D753" s="1226"/>
      <c r="E753" s="1217"/>
      <c r="F753" s="564" t="s">
        <v>10486</v>
      </c>
      <c r="G753" s="617" t="s">
        <v>10476</v>
      </c>
      <c r="H753" s="1217"/>
      <c r="I753" s="566"/>
      <c r="J753" s="566"/>
      <c r="K753" s="1226"/>
      <c r="L753" s="931"/>
      <c r="M753" s="931"/>
    </row>
    <row r="754" spans="1:13" s="496" customFormat="1" ht="22.5" customHeight="1" x14ac:dyDescent="0.25">
      <c r="A754" s="1217"/>
      <c r="B754" s="1232"/>
      <c r="C754" s="1231"/>
      <c r="D754" s="1226"/>
      <c r="E754" s="1217"/>
      <c r="F754" s="564" t="s">
        <v>10580</v>
      </c>
      <c r="G754" s="617">
        <v>350</v>
      </c>
      <c r="H754" s="1217"/>
      <c r="I754" s="566"/>
      <c r="J754" s="566"/>
      <c r="K754" s="1226"/>
      <c r="L754" s="931"/>
      <c r="M754" s="931"/>
    </row>
    <row r="755" spans="1:13" s="496" customFormat="1" ht="22.5" customHeight="1" x14ac:dyDescent="0.25">
      <c r="A755" s="1217"/>
      <c r="B755" s="1232"/>
      <c r="C755" s="1231"/>
      <c r="D755" s="1226"/>
      <c r="E755" s="1217"/>
      <c r="F755" s="564" t="s">
        <v>10581</v>
      </c>
      <c r="G755" s="617">
        <v>1150</v>
      </c>
      <c r="H755" s="1217"/>
      <c r="I755" s="566"/>
      <c r="J755" s="566"/>
      <c r="K755" s="1226"/>
      <c r="L755" s="931"/>
      <c r="M755" s="931"/>
    </row>
    <row r="756" spans="1:13" s="496" customFormat="1" ht="22.5" customHeight="1" x14ac:dyDescent="0.25">
      <c r="A756" s="1217"/>
      <c r="B756" s="1232"/>
      <c r="C756" s="1231"/>
      <c r="D756" s="1226"/>
      <c r="E756" s="1217"/>
      <c r="F756" s="564" t="s">
        <v>10582</v>
      </c>
      <c r="G756" s="617">
        <v>1450</v>
      </c>
      <c r="H756" s="1217"/>
      <c r="I756" s="566"/>
      <c r="J756" s="566"/>
      <c r="K756" s="1226"/>
      <c r="L756" s="931"/>
      <c r="M756" s="931"/>
    </row>
    <row r="757" spans="1:13" s="496" customFormat="1" ht="22.5" customHeight="1" x14ac:dyDescent="0.25">
      <c r="A757" s="1217"/>
      <c r="B757" s="1232"/>
      <c r="C757" s="1231"/>
      <c r="D757" s="1226"/>
      <c r="E757" s="1217"/>
      <c r="F757" s="564" t="s">
        <v>10583</v>
      </c>
      <c r="G757" s="617">
        <v>350</v>
      </c>
      <c r="H757" s="1217"/>
      <c r="I757" s="566"/>
      <c r="J757" s="566"/>
      <c r="K757" s="1226"/>
      <c r="L757" s="931"/>
      <c r="M757" s="931"/>
    </row>
    <row r="758" spans="1:13" s="496" customFormat="1" ht="22.5" customHeight="1" x14ac:dyDescent="0.25">
      <c r="A758" s="1217"/>
      <c r="B758" s="1232"/>
      <c r="C758" s="1231"/>
      <c r="D758" s="1226"/>
      <c r="E758" s="1217"/>
      <c r="F758" s="564" t="s">
        <v>10584</v>
      </c>
      <c r="G758" s="617">
        <v>1010</v>
      </c>
      <c r="H758" s="1217"/>
      <c r="I758" s="566"/>
      <c r="J758" s="566"/>
      <c r="K758" s="1226"/>
      <c r="L758" s="931"/>
      <c r="M758" s="931"/>
    </row>
    <row r="759" spans="1:13" s="496" customFormat="1" ht="22.5" customHeight="1" x14ac:dyDescent="0.25">
      <c r="A759" s="1217"/>
      <c r="B759" s="1232"/>
      <c r="C759" s="1231"/>
      <c r="D759" s="1226"/>
      <c r="E759" s="1217"/>
      <c r="F759" s="564" t="s">
        <v>10585</v>
      </c>
      <c r="G759" s="617">
        <v>270</v>
      </c>
      <c r="H759" s="1217"/>
      <c r="I759" s="566"/>
      <c r="J759" s="566"/>
      <c r="K759" s="1226"/>
      <c r="L759" s="931"/>
      <c r="M759" s="931"/>
    </row>
    <row r="760" spans="1:13" s="496" customFormat="1" ht="22.5" customHeight="1" x14ac:dyDescent="0.25">
      <c r="A760" s="1217"/>
      <c r="B760" s="1232"/>
      <c r="C760" s="1231"/>
      <c r="D760" s="1226"/>
      <c r="E760" s="1217"/>
      <c r="F760" s="564" t="s">
        <v>10586</v>
      </c>
      <c r="G760" s="617">
        <v>1800</v>
      </c>
      <c r="H760" s="1217"/>
      <c r="I760" s="566"/>
      <c r="J760" s="566"/>
      <c r="K760" s="1226"/>
      <c r="L760" s="931"/>
      <c r="M760" s="931"/>
    </row>
    <row r="761" spans="1:13" s="496" customFormat="1" ht="22.5" customHeight="1" x14ac:dyDescent="0.25">
      <c r="A761" s="1217"/>
      <c r="B761" s="1232"/>
      <c r="C761" s="1231"/>
      <c r="D761" s="1226"/>
      <c r="E761" s="1217"/>
      <c r="F761" s="564" t="s">
        <v>10587</v>
      </c>
      <c r="G761" s="617">
        <v>4440</v>
      </c>
      <c r="H761" s="1217"/>
      <c r="I761" s="566"/>
      <c r="J761" s="566"/>
      <c r="K761" s="1226"/>
      <c r="L761" s="931"/>
      <c r="M761" s="931"/>
    </row>
    <row r="762" spans="1:13" s="496" customFormat="1" ht="22.5" customHeight="1" x14ac:dyDescent="0.25">
      <c r="A762" s="1217"/>
      <c r="B762" s="1232"/>
      <c r="C762" s="1231"/>
      <c r="D762" s="1226"/>
      <c r="E762" s="1217"/>
      <c r="F762" s="564" t="s">
        <v>10588</v>
      </c>
      <c r="G762" s="617">
        <v>1105</v>
      </c>
      <c r="H762" s="1217"/>
      <c r="I762" s="566"/>
      <c r="J762" s="566"/>
      <c r="K762" s="1226"/>
      <c r="L762" s="931"/>
      <c r="M762" s="931"/>
    </row>
    <row r="763" spans="1:13" s="496" customFormat="1" ht="22.5" customHeight="1" x14ac:dyDescent="0.25">
      <c r="A763" s="1217"/>
      <c r="B763" s="1232"/>
      <c r="C763" s="1231"/>
      <c r="D763" s="1226"/>
      <c r="E763" s="1217"/>
      <c r="F763" s="564" t="s">
        <v>10589</v>
      </c>
      <c r="G763" s="617">
        <v>775</v>
      </c>
      <c r="H763" s="1217"/>
      <c r="I763" s="566"/>
      <c r="J763" s="566"/>
      <c r="K763" s="1226"/>
      <c r="L763" s="931"/>
      <c r="M763" s="931"/>
    </row>
    <row r="764" spans="1:13" s="496" customFormat="1" ht="22.5" customHeight="1" x14ac:dyDescent="0.25">
      <c r="A764" s="1217"/>
      <c r="B764" s="1232"/>
      <c r="C764" s="1231"/>
      <c r="D764" s="1226"/>
      <c r="E764" s="1217"/>
      <c r="F764" s="564" t="s">
        <v>10590</v>
      </c>
      <c r="G764" s="617">
        <v>2605</v>
      </c>
      <c r="H764" s="1217"/>
      <c r="I764" s="566"/>
      <c r="J764" s="566"/>
      <c r="K764" s="1226"/>
      <c r="L764" s="931"/>
      <c r="M764" s="931"/>
    </row>
    <row r="765" spans="1:13" s="496" customFormat="1" ht="22.5" customHeight="1" x14ac:dyDescent="0.25">
      <c r="A765" s="1217"/>
      <c r="B765" s="1232"/>
      <c r="C765" s="1231"/>
      <c r="D765" s="1226"/>
      <c r="E765" s="1217"/>
      <c r="F765" s="564" t="s">
        <v>10591</v>
      </c>
      <c r="G765" s="617">
        <v>1240</v>
      </c>
      <c r="H765" s="1217"/>
      <c r="I765" s="566"/>
      <c r="J765" s="566"/>
      <c r="K765" s="1226"/>
      <c r="L765" s="931"/>
      <c r="M765" s="931"/>
    </row>
    <row r="766" spans="1:13" s="496" customFormat="1" ht="22.5" customHeight="1" x14ac:dyDescent="0.25">
      <c r="A766" s="1217"/>
      <c r="B766" s="1232"/>
      <c r="C766" s="1231"/>
      <c r="D766" s="1226"/>
      <c r="E766" s="1217"/>
      <c r="F766" s="564" t="s">
        <v>10592</v>
      </c>
      <c r="G766" s="617">
        <v>1790</v>
      </c>
      <c r="H766" s="1217"/>
      <c r="I766" s="566"/>
      <c r="J766" s="566"/>
      <c r="K766" s="1226"/>
      <c r="L766" s="931"/>
      <c r="M766" s="931"/>
    </row>
    <row r="767" spans="1:13" s="496" customFormat="1" ht="22.5" customHeight="1" x14ac:dyDescent="0.25">
      <c r="A767" s="1217"/>
      <c r="B767" s="1232"/>
      <c r="C767" s="1231"/>
      <c r="D767" s="1226"/>
      <c r="E767" s="1217"/>
      <c r="F767" s="564" t="s">
        <v>10593</v>
      </c>
      <c r="G767" s="617">
        <v>965</v>
      </c>
      <c r="H767" s="1217"/>
      <c r="I767" s="566"/>
      <c r="J767" s="566"/>
      <c r="K767" s="1226"/>
      <c r="L767" s="931"/>
      <c r="M767" s="931"/>
    </row>
    <row r="768" spans="1:13" s="496" customFormat="1" ht="22.5" customHeight="1" x14ac:dyDescent="0.25">
      <c r="A768" s="1217"/>
      <c r="B768" s="1232"/>
      <c r="C768" s="1231"/>
      <c r="D768" s="1226"/>
      <c r="E768" s="1217"/>
      <c r="F768" s="564" t="s">
        <v>10594</v>
      </c>
      <c r="G768" s="617">
        <v>3240</v>
      </c>
      <c r="H768" s="1217"/>
      <c r="I768" s="566"/>
      <c r="J768" s="566"/>
      <c r="K768" s="1226"/>
      <c r="L768" s="931"/>
      <c r="M768" s="931"/>
    </row>
    <row r="769" spans="1:13" s="496" customFormat="1" ht="22.5" customHeight="1" x14ac:dyDescent="0.25">
      <c r="A769" s="1217"/>
      <c r="B769" s="1232"/>
      <c r="C769" s="1231"/>
      <c r="D769" s="1226"/>
      <c r="E769" s="1217"/>
      <c r="F769" s="564" t="s">
        <v>10595</v>
      </c>
      <c r="G769" s="617">
        <v>1560</v>
      </c>
      <c r="H769" s="1217"/>
      <c r="I769" s="566"/>
      <c r="J769" s="566"/>
      <c r="K769" s="1226"/>
      <c r="L769" s="931"/>
      <c r="M769" s="931"/>
    </row>
    <row r="770" spans="1:13" s="496" customFormat="1" ht="22.5" customHeight="1" x14ac:dyDescent="0.25">
      <c r="A770" s="1217"/>
      <c r="B770" s="1232"/>
      <c r="C770" s="1231"/>
      <c r="D770" s="1226"/>
      <c r="E770" s="1217"/>
      <c r="F770" s="564" t="s">
        <v>10596</v>
      </c>
      <c r="G770" s="617">
        <v>1690</v>
      </c>
      <c r="H770" s="1217"/>
      <c r="I770" s="566"/>
      <c r="J770" s="566"/>
      <c r="K770" s="1226"/>
      <c r="L770" s="931"/>
      <c r="M770" s="931"/>
    </row>
    <row r="771" spans="1:13" s="496" customFormat="1" ht="22.5" customHeight="1" x14ac:dyDescent="0.25">
      <c r="A771" s="1217"/>
      <c r="B771" s="1232"/>
      <c r="C771" s="1231"/>
      <c r="D771" s="1226"/>
      <c r="E771" s="1217"/>
      <c r="F771" s="564" t="s">
        <v>10597</v>
      </c>
      <c r="G771" s="617">
        <v>955</v>
      </c>
      <c r="H771" s="1217"/>
      <c r="I771" s="566"/>
      <c r="J771" s="566"/>
      <c r="K771" s="1226"/>
      <c r="L771" s="931"/>
      <c r="M771" s="931"/>
    </row>
    <row r="772" spans="1:13" s="496" customFormat="1" ht="22.5" customHeight="1" x14ac:dyDescent="0.25">
      <c r="A772" s="1217"/>
      <c r="B772" s="1232"/>
      <c r="C772" s="1231"/>
      <c r="D772" s="1226"/>
      <c r="E772" s="1217"/>
      <c r="F772" s="564" t="s">
        <v>10598</v>
      </c>
      <c r="G772" s="617">
        <v>3250</v>
      </c>
      <c r="H772" s="1217"/>
      <c r="I772" s="566"/>
      <c r="J772" s="566"/>
      <c r="K772" s="1226"/>
      <c r="L772" s="931"/>
      <c r="M772" s="931"/>
    </row>
    <row r="773" spans="1:13" s="496" customFormat="1" ht="22.5" customHeight="1" x14ac:dyDescent="0.25">
      <c r="A773" s="1217"/>
      <c r="B773" s="1232"/>
      <c r="C773" s="1231"/>
      <c r="D773" s="1226"/>
      <c r="E773" s="1217"/>
      <c r="F773" s="564" t="s">
        <v>10599</v>
      </c>
      <c r="G773" s="617">
        <v>1560</v>
      </c>
      <c r="H773" s="1217"/>
      <c r="I773" s="566"/>
      <c r="J773" s="566"/>
      <c r="K773" s="1226"/>
      <c r="L773" s="931"/>
      <c r="M773" s="931"/>
    </row>
    <row r="774" spans="1:13" s="496" customFormat="1" ht="22.5" customHeight="1" x14ac:dyDescent="0.25">
      <c r="A774" s="1217"/>
      <c r="B774" s="1232"/>
      <c r="C774" s="1231"/>
      <c r="D774" s="1226"/>
      <c r="E774" s="1217"/>
      <c r="F774" s="564" t="s">
        <v>10600</v>
      </c>
      <c r="G774" s="617">
        <v>1690</v>
      </c>
      <c r="H774" s="1217"/>
      <c r="I774" s="566"/>
      <c r="J774" s="566"/>
      <c r="K774" s="1226"/>
      <c r="L774" s="931"/>
      <c r="M774" s="931"/>
    </row>
    <row r="775" spans="1:13" s="496" customFormat="1" ht="22.5" customHeight="1" x14ac:dyDescent="0.25">
      <c r="A775" s="1217"/>
      <c r="B775" s="1232"/>
      <c r="C775" s="1231"/>
      <c r="D775" s="1226"/>
      <c r="E775" s="1217"/>
      <c r="F775" s="564" t="s">
        <v>10495</v>
      </c>
      <c r="G775" s="617">
        <v>540</v>
      </c>
      <c r="H775" s="1217"/>
      <c r="I775" s="566"/>
      <c r="J775" s="566"/>
      <c r="K775" s="1226"/>
      <c r="L775" s="931"/>
      <c r="M775" s="931"/>
    </row>
    <row r="776" spans="1:13" s="496" customFormat="1" ht="22.5" customHeight="1" x14ac:dyDescent="0.25">
      <c r="A776" s="1217"/>
      <c r="B776" s="1232"/>
      <c r="C776" s="1231"/>
      <c r="D776" s="1226"/>
      <c r="E776" s="1217"/>
      <c r="F776" s="564" t="s">
        <v>10496</v>
      </c>
      <c r="G776" s="617">
        <v>590</v>
      </c>
      <c r="H776" s="1217"/>
      <c r="I776" s="566"/>
      <c r="J776" s="566"/>
      <c r="K776" s="1226"/>
      <c r="L776" s="931"/>
      <c r="M776" s="931"/>
    </row>
    <row r="777" spans="1:13" s="496" customFormat="1" ht="22.5" customHeight="1" x14ac:dyDescent="0.25">
      <c r="A777" s="1217"/>
      <c r="B777" s="1232"/>
      <c r="C777" s="1231"/>
      <c r="D777" s="1226"/>
      <c r="E777" s="1217"/>
      <c r="F777" s="564" t="s">
        <v>10497</v>
      </c>
      <c r="G777" s="617">
        <v>250</v>
      </c>
      <c r="H777" s="1217"/>
      <c r="I777" s="566"/>
      <c r="J777" s="566"/>
      <c r="K777" s="1226"/>
      <c r="L777" s="931"/>
      <c r="M777" s="931"/>
    </row>
    <row r="778" spans="1:13" s="496" customFormat="1" ht="22.5" customHeight="1" x14ac:dyDescent="0.25">
      <c r="A778" s="1217"/>
      <c r="B778" s="1232"/>
      <c r="C778" s="1231"/>
      <c r="D778" s="1226"/>
      <c r="E778" s="1217"/>
      <c r="F778" s="564" t="s">
        <v>10498</v>
      </c>
      <c r="G778" s="617">
        <v>2525</v>
      </c>
      <c r="H778" s="1217"/>
      <c r="I778" s="566"/>
      <c r="J778" s="566"/>
      <c r="K778" s="1226"/>
      <c r="L778" s="931"/>
      <c r="M778" s="931"/>
    </row>
    <row r="779" spans="1:13" s="496" customFormat="1" ht="22.5" customHeight="1" x14ac:dyDescent="0.25">
      <c r="A779" s="1217"/>
      <c r="B779" s="1232"/>
      <c r="C779" s="1231"/>
      <c r="D779" s="1226"/>
      <c r="E779" s="1217"/>
      <c r="F779" s="564" t="s">
        <v>10499</v>
      </c>
      <c r="G779" s="617">
        <v>1</v>
      </c>
      <c r="H779" s="1217"/>
      <c r="I779" s="566"/>
      <c r="J779" s="566"/>
      <c r="K779" s="1226"/>
      <c r="L779" s="931"/>
      <c r="M779" s="931"/>
    </row>
    <row r="780" spans="1:13" s="496" customFormat="1" ht="22.5" customHeight="1" x14ac:dyDescent="0.25">
      <c r="A780" s="1217"/>
      <c r="B780" s="1232"/>
      <c r="C780" s="1231"/>
      <c r="D780" s="1226"/>
      <c r="E780" s="1217"/>
      <c r="F780" s="564" t="s">
        <v>10601</v>
      </c>
      <c r="G780" s="617">
        <v>1</v>
      </c>
      <c r="H780" s="1217"/>
      <c r="I780" s="566"/>
      <c r="J780" s="566"/>
      <c r="K780" s="1226"/>
      <c r="L780" s="931"/>
      <c r="M780" s="931"/>
    </row>
    <row r="781" spans="1:13" s="496" customFormat="1" ht="22.5" customHeight="1" x14ac:dyDescent="0.25">
      <c r="A781" s="1217"/>
      <c r="B781" s="1232"/>
      <c r="C781" s="1231"/>
      <c r="D781" s="1226"/>
      <c r="E781" s="1217"/>
      <c r="F781" s="564" t="s">
        <v>10602</v>
      </c>
      <c r="G781" s="617">
        <v>5</v>
      </c>
      <c r="H781" s="1217"/>
      <c r="I781" s="566"/>
      <c r="J781" s="566"/>
      <c r="K781" s="1226"/>
      <c r="L781" s="931"/>
      <c r="M781" s="931"/>
    </row>
    <row r="782" spans="1:13" s="496" customFormat="1" ht="22.5" customHeight="1" x14ac:dyDescent="0.25">
      <c r="A782" s="1217"/>
      <c r="B782" s="1232"/>
      <c r="C782" s="1231"/>
      <c r="D782" s="1226"/>
      <c r="E782" s="1217"/>
      <c r="F782" s="564" t="s">
        <v>10603</v>
      </c>
      <c r="G782" s="617">
        <v>4</v>
      </c>
      <c r="H782" s="1217"/>
      <c r="I782" s="566"/>
      <c r="J782" s="566"/>
      <c r="K782" s="1226"/>
      <c r="L782" s="931"/>
      <c r="M782" s="931"/>
    </row>
    <row r="783" spans="1:13" s="496" customFormat="1" ht="22.5" customHeight="1" x14ac:dyDescent="0.25">
      <c r="A783" s="1217"/>
      <c r="B783" s="1232"/>
      <c r="C783" s="1231"/>
      <c r="D783" s="1226"/>
      <c r="E783" s="1217"/>
      <c r="F783" s="564" t="s">
        <v>10604</v>
      </c>
      <c r="G783" s="617">
        <v>1</v>
      </c>
      <c r="H783" s="1217"/>
      <c r="I783" s="566"/>
      <c r="J783" s="566"/>
      <c r="K783" s="1226"/>
      <c r="L783" s="931"/>
      <c r="M783" s="931"/>
    </row>
    <row r="784" spans="1:13" s="496" customFormat="1" ht="22.5" customHeight="1" x14ac:dyDescent="0.25">
      <c r="A784" s="1217"/>
      <c r="B784" s="1232"/>
      <c r="C784" s="1231"/>
      <c r="D784" s="1226"/>
      <c r="E784" s="1217"/>
      <c r="F784" s="564" t="s">
        <v>10605</v>
      </c>
      <c r="G784" s="617">
        <v>1</v>
      </c>
      <c r="H784" s="1217"/>
      <c r="I784" s="566"/>
      <c r="J784" s="566"/>
      <c r="K784" s="1226"/>
      <c r="L784" s="931"/>
      <c r="M784" s="931"/>
    </row>
    <row r="785" spans="1:13" s="496" customFormat="1" ht="22.5" customHeight="1" x14ac:dyDescent="0.25">
      <c r="A785" s="1217"/>
      <c r="B785" s="1232"/>
      <c r="C785" s="1231"/>
      <c r="D785" s="1226"/>
      <c r="E785" s="1217"/>
      <c r="F785" s="564" t="s">
        <v>10606</v>
      </c>
      <c r="G785" s="617">
        <v>2</v>
      </c>
      <c r="H785" s="1217"/>
      <c r="I785" s="566"/>
      <c r="J785" s="566"/>
      <c r="K785" s="1226"/>
      <c r="L785" s="931"/>
      <c r="M785" s="931"/>
    </row>
    <row r="786" spans="1:13" s="496" customFormat="1" ht="22.5" customHeight="1" x14ac:dyDescent="0.25">
      <c r="A786" s="1217"/>
      <c r="B786" s="1232"/>
      <c r="C786" s="1231"/>
      <c r="D786" s="1226"/>
      <c r="E786" s="1217"/>
      <c r="F786" s="564" t="s">
        <v>10607</v>
      </c>
      <c r="G786" s="617">
        <v>1</v>
      </c>
      <c r="H786" s="1217"/>
      <c r="I786" s="566"/>
      <c r="J786" s="566"/>
      <c r="K786" s="1226"/>
      <c r="L786" s="931"/>
      <c r="M786" s="931"/>
    </row>
    <row r="787" spans="1:13" s="496" customFormat="1" ht="22.5" customHeight="1" x14ac:dyDescent="0.25">
      <c r="A787" s="1217"/>
      <c r="B787" s="1232"/>
      <c r="C787" s="1231"/>
      <c r="D787" s="1226"/>
      <c r="E787" s="1217"/>
      <c r="F787" s="564" t="s">
        <v>10608</v>
      </c>
      <c r="G787" s="617">
        <v>3</v>
      </c>
      <c r="H787" s="1217"/>
      <c r="I787" s="566"/>
      <c r="J787" s="566"/>
      <c r="K787" s="1226"/>
      <c r="L787" s="931"/>
      <c r="M787" s="931"/>
    </row>
    <row r="788" spans="1:13" s="496" customFormat="1" ht="22.5" customHeight="1" x14ac:dyDescent="0.25">
      <c r="A788" s="1217"/>
      <c r="B788" s="1232"/>
      <c r="C788" s="1231"/>
      <c r="D788" s="1226"/>
      <c r="E788" s="1217"/>
      <c r="F788" s="564" t="s">
        <v>10609</v>
      </c>
      <c r="G788" s="617">
        <v>3</v>
      </c>
      <c r="H788" s="1217"/>
      <c r="I788" s="566"/>
      <c r="J788" s="566"/>
      <c r="K788" s="1226"/>
      <c r="L788" s="931"/>
      <c r="M788" s="931"/>
    </row>
    <row r="789" spans="1:13" s="496" customFormat="1" ht="22.5" customHeight="1" x14ac:dyDescent="0.25">
      <c r="A789" s="1217"/>
      <c r="B789" s="1232"/>
      <c r="C789" s="1231"/>
      <c r="D789" s="1226"/>
      <c r="E789" s="1217"/>
      <c r="F789" s="564" t="s">
        <v>10610</v>
      </c>
      <c r="G789" s="617">
        <v>6</v>
      </c>
      <c r="H789" s="1217"/>
      <c r="I789" s="566"/>
      <c r="J789" s="566"/>
      <c r="K789" s="1226"/>
      <c r="L789" s="931"/>
      <c r="M789" s="931"/>
    </row>
    <row r="790" spans="1:13" s="496" customFormat="1" ht="22.5" customHeight="1" x14ac:dyDescent="0.25">
      <c r="A790" s="1217"/>
      <c r="B790" s="1232"/>
      <c r="C790" s="1231"/>
      <c r="D790" s="1226"/>
      <c r="E790" s="1217"/>
      <c r="F790" s="564" t="s">
        <v>10611</v>
      </c>
      <c r="G790" s="617">
        <v>6</v>
      </c>
      <c r="H790" s="1217"/>
      <c r="I790" s="566"/>
      <c r="J790" s="566"/>
      <c r="K790" s="1226"/>
      <c r="L790" s="931"/>
      <c r="M790" s="931"/>
    </row>
    <row r="791" spans="1:13" s="496" customFormat="1" ht="22.5" customHeight="1" x14ac:dyDescent="0.25">
      <c r="A791" s="1217"/>
      <c r="B791" s="1232"/>
      <c r="C791" s="1231"/>
      <c r="D791" s="1226"/>
      <c r="E791" s="1217"/>
      <c r="F791" s="564" t="s">
        <v>10612</v>
      </c>
      <c r="G791" s="617">
        <v>1</v>
      </c>
      <c r="H791" s="1217"/>
      <c r="I791" s="566"/>
      <c r="J791" s="566"/>
      <c r="K791" s="1226"/>
      <c r="L791" s="931"/>
      <c r="M791" s="931"/>
    </row>
    <row r="792" spans="1:13" s="496" customFormat="1" ht="22.5" customHeight="1" x14ac:dyDescent="0.25">
      <c r="A792" s="1217"/>
      <c r="B792" s="1232"/>
      <c r="C792" s="1231"/>
      <c r="D792" s="1226"/>
      <c r="E792" s="1217"/>
      <c r="F792" s="564" t="s">
        <v>10486</v>
      </c>
      <c r="G792" s="617" t="s">
        <v>10476</v>
      </c>
      <c r="H792" s="1217"/>
      <c r="I792" s="566"/>
      <c r="J792" s="566"/>
      <c r="K792" s="1226"/>
      <c r="L792" s="931"/>
      <c r="M792" s="931"/>
    </row>
    <row r="793" spans="1:13" s="496" customFormat="1" ht="22.5" customHeight="1" x14ac:dyDescent="0.25">
      <c r="A793" s="1217"/>
      <c r="B793" s="1232"/>
      <c r="C793" s="1231"/>
      <c r="D793" s="1226"/>
      <c r="E793" s="1217"/>
      <c r="F793" s="564" t="s">
        <v>10613</v>
      </c>
      <c r="G793" s="617">
        <v>290</v>
      </c>
      <c r="H793" s="1217"/>
      <c r="I793" s="566"/>
      <c r="J793" s="566"/>
      <c r="K793" s="1226"/>
      <c r="L793" s="931"/>
      <c r="M793" s="931"/>
    </row>
    <row r="794" spans="1:13" s="496" customFormat="1" ht="22.5" customHeight="1" x14ac:dyDescent="0.25">
      <c r="A794" s="1217"/>
      <c r="B794" s="1232"/>
      <c r="C794" s="1231"/>
      <c r="D794" s="1226"/>
      <c r="E794" s="1217"/>
      <c r="F794" s="564" t="s">
        <v>10614</v>
      </c>
      <c r="G794" s="617">
        <v>580</v>
      </c>
      <c r="H794" s="1217"/>
      <c r="I794" s="566"/>
      <c r="J794" s="566"/>
      <c r="K794" s="1226"/>
      <c r="L794" s="931"/>
      <c r="M794" s="931"/>
    </row>
    <row r="795" spans="1:13" s="496" customFormat="1" ht="22.5" customHeight="1" x14ac:dyDescent="0.25">
      <c r="A795" s="1217"/>
      <c r="B795" s="1232"/>
      <c r="C795" s="1231"/>
      <c r="D795" s="1226"/>
      <c r="E795" s="1217"/>
      <c r="F795" s="564" t="s">
        <v>10615</v>
      </c>
      <c r="G795" s="617">
        <v>1450</v>
      </c>
      <c r="H795" s="1217"/>
      <c r="I795" s="566"/>
      <c r="J795" s="566"/>
      <c r="K795" s="1226"/>
      <c r="L795" s="931"/>
      <c r="M795" s="931"/>
    </row>
    <row r="796" spans="1:13" s="496" customFormat="1" ht="22.5" customHeight="1" x14ac:dyDescent="0.25">
      <c r="A796" s="1217"/>
      <c r="B796" s="1232"/>
      <c r="C796" s="1231"/>
      <c r="D796" s="1226"/>
      <c r="E796" s="1217"/>
      <c r="F796" s="564" t="s">
        <v>10616</v>
      </c>
      <c r="G796" s="617">
        <v>3400</v>
      </c>
      <c r="H796" s="1217"/>
      <c r="I796" s="566"/>
      <c r="J796" s="566"/>
      <c r="K796" s="1226"/>
      <c r="L796" s="931"/>
      <c r="M796" s="931"/>
    </row>
    <row r="797" spans="1:13" s="496" customFormat="1" ht="22.5" customHeight="1" x14ac:dyDescent="0.25">
      <c r="A797" s="1217"/>
      <c r="B797" s="1232"/>
      <c r="C797" s="1231"/>
      <c r="D797" s="1226"/>
      <c r="E797" s="1217"/>
      <c r="F797" s="564" t="s">
        <v>10495</v>
      </c>
      <c r="G797" s="617">
        <v>145</v>
      </c>
      <c r="H797" s="1217"/>
      <c r="I797" s="566"/>
      <c r="J797" s="566"/>
      <c r="K797" s="1226"/>
      <c r="L797" s="931"/>
      <c r="M797" s="931"/>
    </row>
    <row r="798" spans="1:13" s="496" customFormat="1" ht="22.5" customHeight="1" x14ac:dyDescent="0.25">
      <c r="A798" s="1217"/>
      <c r="B798" s="1232"/>
      <c r="C798" s="1231"/>
      <c r="D798" s="1226"/>
      <c r="E798" s="1217"/>
      <c r="F798" s="564" t="s">
        <v>10496</v>
      </c>
      <c r="G798" s="617">
        <v>375</v>
      </c>
      <c r="H798" s="1217"/>
      <c r="I798" s="566"/>
      <c r="J798" s="566"/>
      <c r="K798" s="1226"/>
      <c r="L798" s="931"/>
      <c r="M798" s="931"/>
    </row>
    <row r="799" spans="1:13" s="496" customFormat="1" ht="22.5" customHeight="1" x14ac:dyDescent="0.25">
      <c r="A799" s="1217"/>
      <c r="B799" s="1232"/>
      <c r="C799" s="1231"/>
      <c r="D799" s="1226"/>
      <c r="E799" s="1217"/>
      <c r="F799" s="564" t="s">
        <v>10497</v>
      </c>
      <c r="G799" s="617">
        <v>725</v>
      </c>
      <c r="H799" s="1217"/>
      <c r="I799" s="566"/>
      <c r="J799" s="566"/>
      <c r="K799" s="1226"/>
      <c r="L799" s="931"/>
      <c r="M799" s="931"/>
    </row>
    <row r="800" spans="1:13" s="496" customFormat="1" ht="22.5" customHeight="1" x14ac:dyDescent="0.25">
      <c r="A800" s="1217"/>
      <c r="B800" s="1232"/>
      <c r="C800" s="1231"/>
      <c r="D800" s="1226"/>
      <c r="E800" s="1217"/>
      <c r="F800" s="564" t="s">
        <v>10498</v>
      </c>
      <c r="G800" s="617">
        <v>1700</v>
      </c>
      <c r="H800" s="1217"/>
      <c r="I800" s="566"/>
      <c r="J800" s="566"/>
      <c r="K800" s="1226"/>
      <c r="L800" s="931"/>
      <c r="M800" s="931"/>
    </row>
    <row r="801" spans="1:13" s="496" customFormat="1" ht="22.5" customHeight="1" x14ac:dyDescent="0.25">
      <c r="A801" s="1217"/>
      <c r="B801" s="1232"/>
      <c r="C801" s="1231"/>
      <c r="D801" s="1226"/>
      <c r="E801" s="1217"/>
      <c r="F801" s="564" t="s">
        <v>10499</v>
      </c>
      <c r="G801" s="617">
        <v>1</v>
      </c>
      <c r="H801" s="1217"/>
      <c r="I801" s="566"/>
      <c r="J801" s="566"/>
      <c r="K801" s="1226"/>
      <c r="L801" s="931"/>
      <c r="M801" s="931"/>
    </row>
    <row r="802" spans="1:13" s="496" customFormat="1" ht="22.5" customHeight="1" x14ac:dyDescent="0.25">
      <c r="A802" s="1217"/>
      <c r="B802" s="1232"/>
      <c r="C802" s="1231"/>
      <c r="D802" s="1226"/>
      <c r="E802" s="1217"/>
      <c r="F802" s="564" t="s">
        <v>10617</v>
      </c>
      <c r="G802" s="617">
        <v>4</v>
      </c>
      <c r="H802" s="1217"/>
      <c r="I802" s="566"/>
      <c r="J802" s="566"/>
      <c r="K802" s="1226"/>
      <c r="L802" s="931"/>
      <c r="M802" s="931"/>
    </row>
    <row r="803" spans="1:13" s="496" customFormat="1" ht="22.5" customHeight="1" x14ac:dyDescent="0.25">
      <c r="A803" s="1217"/>
      <c r="B803" s="1232"/>
      <c r="C803" s="1231"/>
      <c r="D803" s="1226"/>
      <c r="E803" s="1217"/>
      <c r="F803" s="564" t="s">
        <v>10618</v>
      </c>
      <c r="G803" s="617">
        <v>4</v>
      </c>
      <c r="H803" s="1217"/>
      <c r="I803" s="566"/>
      <c r="J803" s="566"/>
      <c r="K803" s="1226"/>
      <c r="L803" s="931"/>
      <c r="M803" s="931"/>
    </row>
    <row r="804" spans="1:13" s="496" customFormat="1" ht="22.5" customHeight="1" x14ac:dyDescent="0.25">
      <c r="A804" s="1217"/>
      <c r="B804" s="1232"/>
      <c r="C804" s="1231"/>
      <c r="D804" s="1226"/>
      <c r="E804" s="1217"/>
      <c r="F804" s="564" t="s">
        <v>10577</v>
      </c>
      <c r="G804" s="617">
        <v>8</v>
      </c>
      <c r="H804" s="1217"/>
      <c r="I804" s="566"/>
      <c r="J804" s="566"/>
      <c r="K804" s="1226"/>
      <c r="L804" s="931"/>
      <c r="M804" s="931"/>
    </row>
    <row r="805" spans="1:13" s="496" customFormat="1" ht="22.5" customHeight="1" x14ac:dyDescent="0.25">
      <c r="A805" s="1217"/>
      <c r="B805" s="1232"/>
      <c r="C805" s="1231"/>
      <c r="D805" s="1226"/>
      <c r="E805" s="1217"/>
      <c r="F805" s="564" t="s">
        <v>10619</v>
      </c>
      <c r="G805" s="617">
        <v>8</v>
      </c>
      <c r="H805" s="1217"/>
      <c r="I805" s="566"/>
      <c r="J805" s="566"/>
      <c r="K805" s="1226"/>
      <c r="L805" s="931"/>
      <c r="M805" s="931"/>
    </row>
    <row r="806" spans="1:13" s="496" customFormat="1" ht="22.5" customHeight="1" x14ac:dyDescent="0.25">
      <c r="A806" s="1217"/>
      <c r="B806" s="1232"/>
      <c r="C806" s="1231"/>
      <c r="D806" s="1226"/>
      <c r="E806" s="1217"/>
      <c r="F806" s="564" t="s">
        <v>10578</v>
      </c>
      <c r="G806" s="617">
        <v>32</v>
      </c>
      <c r="H806" s="1217"/>
      <c r="I806" s="566"/>
      <c r="J806" s="566"/>
      <c r="K806" s="1226"/>
      <c r="L806" s="931"/>
      <c r="M806" s="931"/>
    </row>
    <row r="807" spans="1:13" s="496" customFormat="1" ht="22.5" customHeight="1" x14ac:dyDescent="0.25">
      <c r="A807" s="1217"/>
      <c r="B807" s="1232"/>
      <c r="C807" s="1231"/>
      <c r="D807" s="1226"/>
      <c r="E807" s="1217"/>
      <c r="F807" s="564" t="s">
        <v>10579</v>
      </c>
      <c r="G807" s="617">
        <v>32</v>
      </c>
      <c r="H807" s="1217"/>
      <c r="I807" s="566"/>
      <c r="J807" s="566"/>
      <c r="K807" s="1226"/>
      <c r="L807" s="931"/>
      <c r="M807" s="931"/>
    </row>
    <row r="808" spans="1:13" s="496" customFormat="1" ht="22.5" customHeight="1" x14ac:dyDescent="0.25">
      <c r="A808" s="1217"/>
      <c r="B808" s="1232"/>
      <c r="C808" s="1231"/>
      <c r="D808" s="1226"/>
      <c r="E808" s="1217"/>
      <c r="F808" s="564" t="s">
        <v>9831</v>
      </c>
      <c r="G808" s="617">
        <v>4</v>
      </c>
      <c r="H808" s="1217"/>
      <c r="I808" s="566"/>
      <c r="J808" s="566"/>
      <c r="K808" s="1226"/>
      <c r="L808" s="931"/>
      <c r="M808" s="931"/>
    </row>
    <row r="809" spans="1:13" s="496" customFormat="1" ht="22.5" customHeight="1" x14ac:dyDescent="0.25">
      <c r="A809" s="1217"/>
      <c r="B809" s="1232"/>
      <c r="C809" s="1231"/>
      <c r="D809" s="1226"/>
      <c r="E809" s="1217"/>
      <c r="F809" s="564" t="s">
        <v>10620</v>
      </c>
      <c r="G809" s="617">
        <v>550</v>
      </c>
      <c r="H809" s="1217"/>
      <c r="I809" s="566"/>
      <c r="J809" s="566"/>
      <c r="K809" s="1226"/>
      <c r="L809" s="931"/>
      <c r="M809" s="931"/>
    </row>
    <row r="810" spans="1:13" s="496" customFormat="1" ht="22.5" customHeight="1" x14ac:dyDescent="0.25">
      <c r="A810" s="1217"/>
      <c r="B810" s="1232"/>
      <c r="C810" s="1231"/>
      <c r="D810" s="1226"/>
      <c r="E810" s="1217"/>
      <c r="F810" s="564" t="s">
        <v>10621</v>
      </c>
      <c r="G810" s="617">
        <v>740</v>
      </c>
      <c r="H810" s="1217"/>
      <c r="I810" s="566"/>
      <c r="J810" s="566"/>
      <c r="K810" s="1226"/>
      <c r="L810" s="931"/>
      <c r="M810" s="931"/>
    </row>
    <row r="811" spans="1:13" s="496" customFormat="1" ht="22.5" customHeight="1" x14ac:dyDescent="0.25">
      <c r="A811" s="1217"/>
      <c r="B811" s="1232"/>
      <c r="C811" s="1231"/>
      <c r="D811" s="1226"/>
      <c r="E811" s="1217"/>
      <c r="F811" s="564" t="s">
        <v>10622</v>
      </c>
      <c r="G811" s="617">
        <v>350</v>
      </c>
      <c r="H811" s="1217"/>
      <c r="I811" s="566"/>
      <c r="J811" s="566"/>
      <c r="K811" s="1226"/>
      <c r="L811" s="931"/>
      <c r="M811" s="931"/>
    </row>
    <row r="812" spans="1:13" s="496" customFormat="1" ht="22.5" customHeight="1" x14ac:dyDescent="0.25">
      <c r="A812" s="1217"/>
      <c r="B812" s="1232"/>
      <c r="C812" s="1231"/>
      <c r="D812" s="1226"/>
      <c r="E812" s="1217"/>
      <c r="F812" s="564" t="s">
        <v>10623</v>
      </c>
      <c r="G812" s="617">
        <v>1460</v>
      </c>
      <c r="H812" s="1217"/>
      <c r="I812" s="566"/>
      <c r="J812" s="566"/>
      <c r="K812" s="1226"/>
      <c r="L812" s="931"/>
      <c r="M812" s="931"/>
    </row>
    <row r="813" spans="1:13" s="496" customFormat="1" ht="22.5" customHeight="1" x14ac:dyDescent="0.25">
      <c r="A813" s="1217"/>
      <c r="B813" s="1232"/>
      <c r="C813" s="1231"/>
      <c r="D813" s="1226"/>
      <c r="E813" s="1217"/>
      <c r="F813" s="564" t="s">
        <v>10624</v>
      </c>
      <c r="G813" s="617">
        <v>300</v>
      </c>
      <c r="H813" s="1217"/>
      <c r="I813" s="566"/>
      <c r="J813" s="566"/>
      <c r="K813" s="1226"/>
      <c r="L813" s="931"/>
      <c r="M813" s="931"/>
    </row>
    <row r="814" spans="1:13" s="496" customFormat="1" ht="22.5" customHeight="1" x14ac:dyDescent="0.25">
      <c r="A814" s="1217"/>
      <c r="B814" s="1232"/>
      <c r="C814" s="1231"/>
      <c r="D814" s="1226"/>
      <c r="E814" s="1217"/>
      <c r="F814" s="564" t="s">
        <v>10625</v>
      </c>
      <c r="G814" s="617">
        <v>390</v>
      </c>
      <c r="H814" s="1217"/>
      <c r="I814" s="566"/>
      <c r="J814" s="566"/>
      <c r="K814" s="1226"/>
      <c r="L814" s="931"/>
      <c r="M814" s="931"/>
    </row>
    <row r="815" spans="1:13" s="496" customFormat="1" ht="22.5" customHeight="1" x14ac:dyDescent="0.25">
      <c r="A815" s="1217"/>
      <c r="B815" s="1232"/>
      <c r="C815" s="1231"/>
      <c r="D815" s="1226"/>
      <c r="E815" s="1217"/>
      <c r="F815" s="564" t="s">
        <v>10626</v>
      </c>
      <c r="G815" s="617">
        <v>180</v>
      </c>
      <c r="H815" s="1217"/>
      <c r="I815" s="566"/>
      <c r="J815" s="566"/>
      <c r="K815" s="1226"/>
      <c r="L815" s="931"/>
      <c r="M815" s="931"/>
    </row>
    <row r="816" spans="1:13" s="496" customFormat="1" ht="22.5" customHeight="1" x14ac:dyDescent="0.25">
      <c r="A816" s="1217"/>
      <c r="B816" s="1232"/>
      <c r="C816" s="1231"/>
      <c r="D816" s="1226"/>
      <c r="E816" s="1217"/>
      <c r="F816" s="564" t="s">
        <v>10627</v>
      </c>
      <c r="G816" s="617">
        <v>1225</v>
      </c>
      <c r="H816" s="1217"/>
      <c r="I816" s="566"/>
      <c r="J816" s="566"/>
      <c r="K816" s="1226"/>
      <c r="L816" s="931"/>
      <c r="M816" s="931"/>
    </row>
    <row r="817" spans="1:13" s="496" customFormat="1" ht="22.5" customHeight="1" x14ac:dyDescent="0.25">
      <c r="A817" s="1217"/>
      <c r="B817" s="1232"/>
      <c r="C817" s="1231"/>
      <c r="D817" s="1226"/>
      <c r="E817" s="1217"/>
      <c r="F817" s="564" t="s">
        <v>10628</v>
      </c>
      <c r="G817" s="617">
        <v>350</v>
      </c>
      <c r="H817" s="1217"/>
      <c r="I817" s="566"/>
      <c r="J817" s="566"/>
      <c r="K817" s="1226"/>
      <c r="L817" s="931"/>
      <c r="M817" s="931"/>
    </row>
    <row r="818" spans="1:13" s="496" customFormat="1" ht="22.5" customHeight="1" x14ac:dyDescent="0.25">
      <c r="A818" s="1217"/>
      <c r="B818" s="1232"/>
      <c r="C818" s="1231"/>
      <c r="D818" s="1226"/>
      <c r="E818" s="1217"/>
      <c r="F818" s="564" t="s">
        <v>10629</v>
      </c>
      <c r="G818" s="617">
        <v>1010</v>
      </c>
      <c r="H818" s="1217"/>
      <c r="I818" s="566"/>
      <c r="J818" s="566"/>
      <c r="K818" s="1226"/>
      <c r="L818" s="931"/>
      <c r="M818" s="931"/>
    </row>
    <row r="819" spans="1:13" s="496" customFormat="1" ht="22.5" customHeight="1" x14ac:dyDescent="0.25">
      <c r="A819" s="1217"/>
      <c r="B819" s="1232"/>
      <c r="C819" s="1231"/>
      <c r="D819" s="1226"/>
      <c r="E819" s="1217"/>
      <c r="F819" s="564" t="s">
        <v>10630</v>
      </c>
      <c r="G819" s="617">
        <v>1</v>
      </c>
      <c r="H819" s="1217"/>
      <c r="I819" s="566"/>
      <c r="J819" s="566"/>
      <c r="K819" s="1226"/>
      <c r="L819" s="931"/>
      <c r="M819" s="931"/>
    </row>
    <row r="820" spans="1:13" s="496" customFormat="1" ht="22.5" customHeight="1" x14ac:dyDescent="0.25">
      <c r="A820" s="1217"/>
      <c r="B820" s="1232"/>
      <c r="C820" s="1231"/>
      <c r="D820" s="1226"/>
      <c r="E820" s="1217"/>
      <c r="F820" s="564" t="s">
        <v>10631</v>
      </c>
      <c r="G820" s="617">
        <v>4</v>
      </c>
      <c r="H820" s="1217"/>
      <c r="I820" s="566"/>
      <c r="J820" s="566"/>
      <c r="K820" s="1226"/>
      <c r="L820" s="931"/>
      <c r="M820" s="931"/>
    </row>
    <row r="821" spans="1:13" s="496" customFormat="1" ht="22.5" customHeight="1" x14ac:dyDescent="0.25">
      <c r="A821" s="1217"/>
      <c r="B821" s="1232"/>
      <c r="C821" s="1231"/>
      <c r="D821" s="1226"/>
      <c r="E821" s="1217"/>
      <c r="F821" s="564" t="s">
        <v>10632</v>
      </c>
      <c r="G821" s="617">
        <v>72</v>
      </c>
      <c r="H821" s="1217"/>
      <c r="I821" s="566"/>
      <c r="J821" s="566"/>
      <c r="K821" s="1226"/>
      <c r="L821" s="931"/>
      <c r="M821" s="931"/>
    </row>
    <row r="822" spans="1:13" s="496" customFormat="1" ht="22.5" customHeight="1" x14ac:dyDescent="0.25">
      <c r="A822" s="1217"/>
      <c r="B822" s="1232"/>
      <c r="C822" s="1231"/>
      <c r="D822" s="1226"/>
      <c r="E822" s="1217"/>
      <c r="F822" s="564" t="s">
        <v>10633</v>
      </c>
      <c r="G822" s="617">
        <v>174</v>
      </c>
      <c r="H822" s="1217"/>
      <c r="I822" s="566"/>
      <c r="J822" s="566"/>
      <c r="K822" s="1226"/>
      <c r="L822" s="931"/>
      <c r="M822" s="931"/>
    </row>
    <row r="823" spans="1:13" s="496" customFormat="1" ht="22.5" customHeight="1" x14ac:dyDescent="0.25">
      <c r="A823" s="1217"/>
      <c r="B823" s="1232"/>
      <c r="C823" s="1231"/>
      <c r="D823" s="1226"/>
      <c r="E823" s="1217"/>
      <c r="F823" s="564" t="s">
        <v>10634</v>
      </c>
      <c r="G823" s="617">
        <v>10</v>
      </c>
      <c r="H823" s="1217"/>
      <c r="I823" s="566"/>
      <c r="J823" s="566"/>
      <c r="K823" s="1226"/>
      <c r="L823" s="931"/>
      <c r="M823" s="931"/>
    </row>
    <row r="824" spans="1:13" s="496" customFormat="1" ht="22.5" customHeight="1" x14ac:dyDescent="0.25">
      <c r="A824" s="1217"/>
      <c r="B824" s="1232"/>
      <c r="C824" s="1231"/>
      <c r="D824" s="1226"/>
      <c r="E824" s="1217"/>
      <c r="F824" s="564" t="s">
        <v>10635</v>
      </c>
      <c r="G824" s="617">
        <v>6</v>
      </c>
      <c r="H824" s="1217"/>
      <c r="I824" s="566"/>
      <c r="J824" s="566"/>
      <c r="K824" s="1226"/>
      <c r="L824" s="931"/>
      <c r="M824" s="931"/>
    </row>
    <row r="825" spans="1:13" s="496" customFormat="1" ht="22.5" customHeight="1" x14ac:dyDescent="0.25">
      <c r="A825" s="1217"/>
      <c r="B825" s="1232"/>
      <c r="C825" s="1231"/>
      <c r="D825" s="1226"/>
      <c r="E825" s="1217"/>
      <c r="F825" s="564" t="s">
        <v>10636</v>
      </c>
      <c r="G825" s="617">
        <v>4</v>
      </c>
      <c r="H825" s="1217"/>
      <c r="I825" s="566"/>
      <c r="J825" s="566"/>
      <c r="K825" s="1226"/>
      <c r="L825" s="931"/>
      <c r="M825" s="931"/>
    </row>
    <row r="826" spans="1:13" s="496" customFormat="1" ht="22.5" customHeight="1" x14ac:dyDescent="0.25">
      <c r="A826" s="1217"/>
      <c r="B826" s="1232"/>
      <c r="C826" s="1231"/>
      <c r="D826" s="1226"/>
      <c r="E826" s="1217"/>
      <c r="F826" s="564" t="s">
        <v>10637</v>
      </c>
      <c r="G826" s="617">
        <v>2</v>
      </c>
      <c r="H826" s="1217"/>
      <c r="I826" s="566"/>
      <c r="J826" s="566"/>
      <c r="K826" s="1226"/>
      <c r="L826" s="931"/>
      <c r="M826" s="931"/>
    </row>
    <row r="827" spans="1:13" s="496" customFormat="1" ht="22.5" customHeight="1" x14ac:dyDescent="0.25">
      <c r="A827" s="1217"/>
      <c r="B827" s="1232"/>
      <c r="C827" s="1231"/>
      <c r="D827" s="1226"/>
      <c r="E827" s="1217"/>
      <c r="F827" s="564" t="s">
        <v>10638</v>
      </c>
      <c r="G827" s="617">
        <v>64</v>
      </c>
      <c r="H827" s="1217"/>
      <c r="I827" s="566"/>
      <c r="J827" s="566"/>
      <c r="K827" s="1226"/>
      <c r="L827" s="931"/>
      <c r="M827" s="931"/>
    </row>
    <row r="828" spans="1:13" s="496" customFormat="1" ht="22.5" customHeight="1" x14ac:dyDescent="0.25">
      <c r="A828" s="1217"/>
      <c r="B828" s="1232"/>
      <c r="C828" s="1231"/>
      <c r="D828" s="1226"/>
      <c r="E828" s="1217"/>
      <c r="F828" s="564" t="s">
        <v>10639</v>
      </c>
      <c r="G828" s="617">
        <v>120</v>
      </c>
      <c r="H828" s="1217"/>
      <c r="I828" s="566"/>
      <c r="J828" s="566"/>
      <c r="K828" s="1226"/>
      <c r="L828" s="931"/>
      <c r="M828" s="931"/>
    </row>
    <row r="829" spans="1:13" s="496" customFormat="1" ht="22.5" customHeight="1" x14ac:dyDescent="0.25">
      <c r="A829" s="1217"/>
      <c r="B829" s="1232"/>
      <c r="C829" s="1231"/>
      <c r="D829" s="1226"/>
      <c r="E829" s="1217"/>
      <c r="F829" s="564" t="s">
        <v>10640</v>
      </c>
      <c r="G829" s="617">
        <v>6</v>
      </c>
      <c r="H829" s="1217"/>
      <c r="I829" s="566"/>
      <c r="J829" s="566"/>
      <c r="K829" s="1226"/>
      <c r="L829" s="931"/>
      <c r="M829" s="931"/>
    </row>
    <row r="830" spans="1:13" s="496" customFormat="1" ht="22.5" customHeight="1" x14ac:dyDescent="0.25">
      <c r="A830" s="1217"/>
      <c r="B830" s="1232"/>
      <c r="C830" s="1231"/>
      <c r="D830" s="1226"/>
      <c r="E830" s="1217"/>
      <c r="F830" s="564" t="s">
        <v>10641</v>
      </c>
      <c r="G830" s="617">
        <v>4</v>
      </c>
      <c r="H830" s="1217"/>
      <c r="I830" s="566"/>
      <c r="J830" s="566"/>
      <c r="K830" s="1226"/>
      <c r="L830" s="931"/>
      <c r="M830" s="931"/>
    </row>
    <row r="831" spans="1:13" s="496" customFormat="1" ht="22.5" customHeight="1" x14ac:dyDescent="0.25">
      <c r="A831" s="1217"/>
      <c r="B831" s="1232"/>
      <c r="C831" s="1231"/>
      <c r="D831" s="1226"/>
      <c r="E831" s="1217"/>
      <c r="F831" s="564" t="s">
        <v>10642</v>
      </c>
      <c r="G831" s="617">
        <v>2</v>
      </c>
      <c r="H831" s="1217"/>
      <c r="I831" s="566"/>
      <c r="J831" s="566"/>
      <c r="K831" s="1226"/>
      <c r="L831" s="931"/>
      <c r="M831" s="931"/>
    </row>
    <row r="832" spans="1:13" s="496" customFormat="1" ht="22.5" customHeight="1" x14ac:dyDescent="0.25">
      <c r="A832" s="1217"/>
      <c r="B832" s="1232"/>
      <c r="C832" s="1231"/>
      <c r="D832" s="1226"/>
      <c r="E832" s="1217"/>
      <c r="F832" s="564" t="s">
        <v>10643</v>
      </c>
      <c r="G832" s="617">
        <v>1</v>
      </c>
      <c r="H832" s="1217"/>
      <c r="I832" s="566"/>
      <c r="J832" s="566"/>
      <c r="K832" s="1226"/>
      <c r="L832" s="931"/>
      <c r="M832" s="931"/>
    </row>
    <row r="833" spans="1:13" s="496" customFormat="1" ht="22.5" customHeight="1" x14ac:dyDescent="0.25">
      <c r="A833" s="1217"/>
      <c r="B833" s="1232"/>
      <c r="C833" s="1231"/>
      <c r="D833" s="1226"/>
      <c r="E833" s="1217"/>
      <c r="F833" s="564" t="s">
        <v>10644</v>
      </c>
      <c r="G833" s="617">
        <v>8</v>
      </c>
      <c r="H833" s="1217"/>
      <c r="I833" s="566"/>
      <c r="J833" s="566"/>
      <c r="K833" s="1226"/>
      <c r="L833" s="931"/>
      <c r="M833" s="931"/>
    </row>
    <row r="834" spans="1:13" s="496" customFormat="1" ht="22.5" customHeight="1" x14ac:dyDescent="0.25">
      <c r="A834" s="1217"/>
      <c r="B834" s="1232"/>
      <c r="C834" s="1231"/>
      <c r="D834" s="1226"/>
      <c r="E834" s="1217"/>
      <c r="F834" s="564" t="s">
        <v>10645</v>
      </c>
      <c r="G834" s="617">
        <v>24</v>
      </c>
      <c r="H834" s="1217"/>
      <c r="I834" s="566"/>
      <c r="J834" s="566"/>
      <c r="K834" s="1226"/>
      <c r="L834" s="931"/>
      <c r="M834" s="931"/>
    </row>
    <row r="835" spans="1:13" s="496" customFormat="1" ht="22.5" customHeight="1" x14ac:dyDescent="0.25">
      <c r="A835" s="1217"/>
      <c r="B835" s="1232"/>
      <c r="C835" s="1231"/>
      <c r="D835" s="1226"/>
      <c r="E835" s="1217"/>
      <c r="F835" s="564" t="s">
        <v>10646</v>
      </c>
      <c r="G835" s="617">
        <v>2</v>
      </c>
      <c r="H835" s="1217"/>
      <c r="I835" s="566"/>
      <c r="J835" s="566"/>
      <c r="K835" s="1226"/>
      <c r="L835" s="931"/>
      <c r="M835" s="931"/>
    </row>
    <row r="836" spans="1:13" s="496" customFormat="1" ht="22.5" customHeight="1" x14ac:dyDescent="0.25">
      <c r="A836" s="1217"/>
      <c r="B836" s="1232"/>
      <c r="C836" s="1231"/>
      <c r="D836" s="1226"/>
      <c r="E836" s="1217"/>
      <c r="F836" s="564" t="s">
        <v>10647</v>
      </c>
      <c r="G836" s="617">
        <v>2</v>
      </c>
      <c r="H836" s="1217"/>
      <c r="I836" s="566"/>
      <c r="J836" s="566"/>
      <c r="K836" s="1226"/>
      <c r="L836" s="931"/>
      <c r="M836" s="931"/>
    </row>
    <row r="837" spans="1:13" s="496" customFormat="1" ht="22.5" customHeight="1" x14ac:dyDescent="0.25">
      <c r="A837" s="1217"/>
      <c r="B837" s="1232"/>
      <c r="C837" s="1231"/>
      <c r="D837" s="1226"/>
      <c r="E837" s="1217"/>
      <c r="F837" s="564" t="s">
        <v>10648</v>
      </c>
      <c r="G837" s="617">
        <v>1</v>
      </c>
      <c r="H837" s="1217"/>
      <c r="I837" s="566"/>
      <c r="J837" s="566"/>
      <c r="K837" s="1226"/>
      <c r="L837" s="931"/>
      <c r="M837" s="931"/>
    </row>
    <row r="838" spans="1:13" s="496" customFormat="1" ht="22.5" customHeight="1" x14ac:dyDescent="0.25">
      <c r="A838" s="1217"/>
      <c r="B838" s="1232"/>
      <c r="C838" s="1231"/>
      <c r="D838" s="1226"/>
      <c r="E838" s="1217"/>
      <c r="F838" s="564" t="s">
        <v>10649</v>
      </c>
      <c r="G838" s="617">
        <v>1</v>
      </c>
      <c r="H838" s="1217"/>
      <c r="I838" s="566"/>
      <c r="J838" s="566"/>
      <c r="K838" s="1226"/>
      <c r="L838" s="931"/>
      <c r="M838" s="931"/>
    </row>
    <row r="839" spans="1:13" s="496" customFormat="1" ht="22.5" customHeight="1" x14ac:dyDescent="0.25">
      <c r="A839" s="1217"/>
      <c r="B839" s="1232"/>
      <c r="C839" s="1231"/>
      <c r="D839" s="1226"/>
      <c r="E839" s="1217"/>
      <c r="F839" s="564" t="s">
        <v>10650</v>
      </c>
      <c r="G839" s="617">
        <v>77</v>
      </c>
      <c r="H839" s="1217"/>
      <c r="I839" s="566"/>
      <c r="J839" s="566"/>
      <c r="K839" s="1226"/>
      <c r="L839" s="931"/>
      <c r="M839" s="931"/>
    </row>
    <row r="840" spans="1:13" s="496" customFormat="1" ht="22.5" customHeight="1" x14ac:dyDescent="0.25">
      <c r="A840" s="1217"/>
      <c r="B840" s="1232"/>
      <c r="C840" s="1231"/>
      <c r="D840" s="1226"/>
      <c r="E840" s="1217"/>
      <c r="F840" s="564" t="s">
        <v>10651</v>
      </c>
      <c r="G840" s="617">
        <v>24</v>
      </c>
      <c r="H840" s="1217"/>
      <c r="I840" s="566"/>
      <c r="J840" s="566"/>
      <c r="K840" s="1226"/>
      <c r="L840" s="931"/>
      <c r="M840" s="931"/>
    </row>
    <row r="841" spans="1:13" s="496" customFormat="1" ht="22.5" customHeight="1" x14ac:dyDescent="0.25">
      <c r="A841" s="1217"/>
      <c r="B841" s="1232"/>
      <c r="C841" s="1231"/>
      <c r="D841" s="1226"/>
      <c r="E841" s="1217"/>
      <c r="F841" s="564" t="s">
        <v>10652</v>
      </c>
      <c r="G841" s="617">
        <v>24</v>
      </c>
      <c r="H841" s="1217"/>
      <c r="I841" s="566"/>
      <c r="J841" s="566"/>
      <c r="K841" s="1226"/>
      <c r="L841" s="931"/>
      <c r="M841" s="931"/>
    </row>
    <row r="842" spans="1:13" s="496" customFormat="1" ht="22.5" customHeight="1" x14ac:dyDescent="0.25">
      <c r="A842" s="1217"/>
      <c r="B842" s="1232"/>
      <c r="C842" s="1231"/>
      <c r="D842" s="1226"/>
      <c r="E842" s="1217"/>
      <c r="F842" s="564" t="s">
        <v>10653</v>
      </c>
      <c r="G842" s="617">
        <v>120</v>
      </c>
      <c r="H842" s="1217"/>
      <c r="I842" s="566"/>
      <c r="J842" s="566"/>
      <c r="K842" s="1226"/>
      <c r="L842" s="931"/>
      <c r="M842" s="931"/>
    </row>
    <row r="843" spans="1:13" s="496" customFormat="1" ht="22.5" customHeight="1" x14ac:dyDescent="0.25">
      <c r="A843" s="1217"/>
      <c r="B843" s="1232"/>
      <c r="C843" s="1231"/>
      <c r="D843" s="1226"/>
      <c r="E843" s="1217"/>
      <c r="F843" s="564" t="s">
        <v>10654</v>
      </c>
      <c r="G843" s="617">
        <v>80</v>
      </c>
      <c r="H843" s="1217"/>
      <c r="I843" s="566"/>
      <c r="J843" s="566"/>
      <c r="K843" s="1226"/>
      <c r="L843" s="931"/>
      <c r="M843" s="931"/>
    </row>
    <row r="844" spans="1:13" s="496" customFormat="1" ht="22.5" customHeight="1" x14ac:dyDescent="0.25">
      <c r="A844" s="1217"/>
      <c r="B844" s="1232"/>
      <c r="C844" s="1231"/>
      <c r="D844" s="1226"/>
      <c r="E844" s="1217"/>
      <c r="F844" s="564" t="s">
        <v>10655</v>
      </c>
      <c r="G844" s="617">
        <v>40</v>
      </c>
      <c r="H844" s="1217"/>
      <c r="I844" s="566"/>
      <c r="J844" s="566"/>
      <c r="K844" s="1226"/>
      <c r="L844" s="931"/>
      <c r="M844" s="931"/>
    </row>
    <row r="845" spans="1:13" s="496" customFormat="1" ht="22.5" customHeight="1" x14ac:dyDescent="0.25">
      <c r="A845" s="1217"/>
      <c r="B845" s="1232"/>
      <c r="C845" s="1231"/>
      <c r="D845" s="1226"/>
      <c r="E845" s="1217"/>
      <c r="F845" s="564" t="s">
        <v>10656</v>
      </c>
      <c r="G845" s="617">
        <v>1</v>
      </c>
      <c r="H845" s="1217"/>
      <c r="I845" s="566"/>
      <c r="J845" s="566"/>
      <c r="K845" s="1226"/>
      <c r="L845" s="931"/>
      <c r="M845" s="931"/>
    </row>
    <row r="846" spans="1:13" s="496" customFormat="1" ht="22.5" customHeight="1" x14ac:dyDescent="0.25">
      <c r="A846" s="1217"/>
      <c r="B846" s="1232"/>
      <c r="C846" s="1231"/>
      <c r="D846" s="1226"/>
      <c r="E846" s="1217"/>
      <c r="F846" s="564" t="s">
        <v>10657</v>
      </c>
      <c r="G846" s="617">
        <v>250</v>
      </c>
      <c r="H846" s="1217"/>
      <c r="I846" s="566"/>
      <c r="J846" s="566"/>
      <c r="K846" s="1226"/>
      <c r="L846" s="931"/>
      <c r="M846" s="931"/>
    </row>
    <row r="847" spans="1:13" s="496" customFormat="1" ht="22.5" customHeight="1" x14ac:dyDescent="0.25">
      <c r="A847" s="1217"/>
      <c r="B847" s="1232"/>
      <c r="C847" s="1231"/>
      <c r="D847" s="1226"/>
      <c r="E847" s="1217"/>
      <c r="F847" s="564" t="s">
        <v>10658</v>
      </c>
      <c r="G847" s="617">
        <v>100</v>
      </c>
      <c r="H847" s="1217"/>
      <c r="I847" s="566"/>
      <c r="J847" s="566"/>
      <c r="K847" s="1226"/>
      <c r="L847" s="931"/>
      <c r="M847" s="931"/>
    </row>
    <row r="848" spans="1:13" s="496" customFormat="1" ht="22.5" customHeight="1" x14ac:dyDescent="0.25">
      <c r="A848" s="1217"/>
      <c r="B848" s="1232"/>
      <c r="C848" s="1231"/>
      <c r="D848" s="1226"/>
      <c r="E848" s="1217"/>
      <c r="F848" s="564" t="s">
        <v>10659</v>
      </c>
      <c r="G848" s="617">
        <v>8</v>
      </c>
      <c r="H848" s="1217"/>
      <c r="I848" s="566"/>
      <c r="J848" s="566"/>
      <c r="K848" s="1226"/>
      <c r="L848" s="931"/>
      <c r="M848" s="931"/>
    </row>
    <row r="849" spans="1:13" s="496" customFormat="1" ht="22.5" customHeight="1" x14ac:dyDescent="0.25">
      <c r="A849" s="1217"/>
      <c r="B849" s="1232"/>
      <c r="C849" s="1231"/>
      <c r="D849" s="1226"/>
      <c r="E849" s="1217"/>
      <c r="F849" s="564" t="s">
        <v>10660</v>
      </c>
      <c r="G849" s="617">
        <v>16</v>
      </c>
      <c r="H849" s="1217"/>
      <c r="I849" s="566"/>
      <c r="J849" s="566"/>
      <c r="K849" s="1226"/>
      <c r="L849" s="931"/>
      <c r="M849" s="931"/>
    </row>
    <row r="850" spans="1:13" s="496" customFormat="1" ht="22.5" customHeight="1" x14ac:dyDescent="0.25">
      <c r="A850" s="1217"/>
      <c r="B850" s="1232"/>
      <c r="C850" s="1231"/>
      <c r="D850" s="1226"/>
      <c r="E850" s="1217"/>
      <c r="F850" s="564" t="s">
        <v>10661</v>
      </c>
      <c r="G850" s="617">
        <v>16</v>
      </c>
      <c r="H850" s="1217"/>
      <c r="I850" s="566"/>
      <c r="J850" s="566"/>
      <c r="K850" s="1226"/>
      <c r="L850" s="931"/>
      <c r="M850" s="931"/>
    </row>
    <row r="851" spans="1:13" s="496" customFormat="1" ht="22.5" customHeight="1" x14ac:dyDescent="0.25">
      <c r="A851" s="1217"/>
      <c r="B851" s="1232"/>
      <c r="C851" s="1231"/>
      <c r="D851" s="1226"/>
      <c r="E851" s="1217"/>
      <c r="F851" s="564" t="s">
        <v>10662</v>
      </c>
      <c r="G851" s="617">
        <v>1</v>
      </c>
      <c r="H851" s="1217"/>
      <c r="I851" s="566"/>
      <c r="J851" s="566"/>
      <c r="K851" s="1226"/>
      <c r="L851" s="931"/>
      <c r="M851" s="931"/>
    </row>
    <row r="852" spans="1:13" s="496" customFormat="1" ht="22.5" customHeight="1" x14ac:dyDescent="0.25">
      <c r="A852" s="1217"/>
      <c r="B852" s="1232"/>
      <c r="C852" s="1231"/>
      <c r="D852" s="1226"/>
      <c r="E852" s="1217"/>
      <c r="F852" s="564" t="s">
        <v>10663</v>
      </c>
      <c r="G852" s="617">
        <v>1</v>
      </c>
      <c r="H852" s="1217"/>
      <c r="I852" s="566"/>
      <c r="J852" s="566"/>
      <c r="K852" s="1226"/>
      <c r="L852" s="932"/>
      <c r="M852" s="932"/>
    </row>
    <row r="853" spans="1:13" s="496" customFormat="1" ht="18" customHeight="1" x14ac:dyDescent="0.25">
      <c r="A853" s="1228" t="s">
        <v>10664</v>
      </c>
      <c r="B853" s="1229" t="s">
        <v>10566</v>
      </c>
      <c r="C853" s="1230" t="s">
        <v>7923</v>
      </c>
      <c r="D853" s="1236" t="s">
        <v>10567</v>
      </c>
      <c r="E853" s="933" t="s">
        <v>10665</v>
      </c>
      <c r="F853" s="567" t="s">
        <v>10666</v>
      </c>
      <c r="G853" s="618">
        <v>12</v>
      </c>
      <c r="H853" s="933" t="s">
        <v>6682</v>
      </c>
      <c r="I853" s="477"/>
      <c r="J853" s="568"/>
      <c r="K853" s="1228"/>
      <c r="L853" s="930"/>
      <c r="M853" s="930"/>
    </row>
    <row r="854" spans="1:13" s="496" customFormat="1" ht="18" customHeight="1" x14ac:dyDescent="0.25">
      <c r="A854" s="1217"/>
      <c r="B854" s="1004"/>
      <c r="C854" s="1231"/>
      <c r="D854" s="1237"/>
      <c r="E854" s="1001"/>
      <c r="F854" s="567" t="s">
        <v>10667</v>
      </c>
      <c r="G854" s="618">
        <v>21</v>
      </c>
      <c r="H854" s="934"/>
      <c r="I854" s="477"/>
      <c r="J854" s="568"/>
      <c r="K854" s="1217"/>
      <c r="L854" s="931"/>
      <c r="M854" s="931"/>
    </row>
    <row r="855" spans="1:13" s="496" customFormat="1" ht="18" customHeight="1" x14ac:dyDescent="0.25">
      <c r="A855" s="1217"/>
      <c r="B855" s="1004"/>
      <c r="C855" s="1231"/>
      <c r="D855" s="1237"/>
      <c r="E855" s="1001"/>
      <c r="F855" s="567" t="s">
        <v>10668</v>
      </c>
      <c r="G855" s="618">
        <v>1</v>
      </c>
      <c r="H855" s="934"/>
      <c r="I855" s="477"/>
      <c r="J855" s="568"/>
      <c r="K855" s="1217"/>
      <c r="L855" s="931"/>
      <c r="M855" s="931"/>
    </row>
    <row r="856" spans="1:13" s="496" customFormat="1" ht="18" customHeight="1" x14ac:dyDescent="0.25">
      <c r="A856" s="1217"/>
      <c r="B856" s="1004"/>
      <c r="C856" s="1231"/>
      <c r="D856" s="1237"/>
      <c r="E856" s="1001"/>
      <c r="F856" s="567" t="s">
        <v>10483</v>
      </c>
      <c r="G856" s="618">
        <v>15</v>
      </c>
      <c r="H856" s="934"/>
      <c r="I856" s="477"/>
      <c r="J856" s="568"/>
      <c r="K856" s="1217"/>
      <c r="L856" s="931"/>
      <c r="M856" s="931"/>
    </row>
    <row r="857" spans="1:13" s="496" customFormat="1" ht="18" customHeight="1" x14ac:dyDescent="0.25">
      <c r="A857" s="1217"/>
      <c r="B857" s="1004"/>
      <c r="C857" s="1231"/>
      <c r="D857" s="1237"/>
      <c r="E857" s="1001"/>
      <c r="F857" s="567" t="s">
        <v>10484</v>
      </c>
      <c r="G857" s="618">
        <v>17</v>
      </c>
      <c r="H857" s="934"/>
      <c r="I857" s="477"/>
      <c r="J857" s="568"/>
      <c r="K857" s="1217"/>
      <c r="L857" s="931"/>
      <c r="M857" s="931"/>
    </row>
    <row r="858" spans="1:13" s="496" customFormat="1" ht="18" customHeight="1" x14ac:dyDescent="0.25">
      <c r="A858" s="1217"/>
      <c r="B858" s="1004"/>
      <c r="C858" s="1231"/>
      <c r="D858" s="1237"/>
      <c r="E858" s="1001"/>
      <c r="F858" s="567" t="s">
        <v>10669</v>
      </c>
      <c r="G858" s="618">
        <v>1</v>
      </c>
      <c r="H858" s="934"/>
      <c r="I858" s="477"/>
      <c r="J858" s="568"/>
      <c r="K858" s="1217"/>
      <c r="L858" s="931"/>
      <c r="M858" s="931"/>
    </row>
    <row r="859" spans="1:13" s="496" customFormat="1" ht="26.25" customHeight="1" x14ac:dyDescent="0.25">
      <c r="A859" s="1217"/>
      <c r="B859" s="1004"/>
      <c r="C859" s="1231"/>
      <c r="D859" s="1237"/>
      <c r="E859" s="1001"/>
      <c r="F859" s="567" t="s">
        <v>10670</v>
      </c>
      <c r="G859" s="618">
        <v>22</v>
      </c>
      <c r="H859" s="934"/>
      <c r="I859" s="477"/>
      <c r="J859" s="568"/>
      <c r="K859" s="1217"/>
      <c r="L859" s="931"/>
      <c r="M859" s="931"/>
    </row>
    <row r="860" spans="1:13" s="496" customFormat="1" ht="26.25" customHeight="1" x14ac:dyDescent="0.25">
      <c r="A860" s="1217"/>
      <c r="B860" s="1004"/>
      <c r="C860" s="1231"/>
      <c r="D860" s="1237"/>
      <c r="E860" s="1001"/>
      <c r="F860" s="567" t="s">
        <v>10671</v>
      </c>
      <c r="G860" s="618">
        <v>8</v>
      </c>
      <c r="H860" s="934"/>
      <c r="I860" s="477"/>
      <c r="J860" s="568"/>
      <c r="K860" s="1217"/>
      <c r="L860" s="931"/>
      <c r="M860" s="931"/>
    </row>
    <row r="861" spans="1:13" s="496" customFormat="1" ht="26.25" customHeight="1" x14ac:dyDescent="0.25">
      <c r="A861" s="1217"/>
      <c r="B861" s="1004"/>
      <c r="C861" s="1231"/>
      <c r="D861" s="1237"/>
      <c r="E861" s="1001"/>
      <c r="F861" s="567" t="s">
        <v>10672</v>
      </c>
      <c r="G861" s="618">
        <v>188</v>
      </c>
      <c r="H861" s="934"/>
      <c r="I861" s="477"/>
      <c r="J861" s="568"/>
      <c r="K861" s="1217"/>
      <c r="L861" s="931"/>
      <c r="M861" s="931"/>
    </row>
    <row r="862" spans="1:13" s="496" customFormat="1" ht="26.25" customHeight="1" x14ac:dyDescent="0.25">
      <c r="A862" s="1217"/>
      <c r="B862" s="1004"/>
      <c r="C862" s="1231"/>
      <c r="D862" s="1237"/>
      <c r="E862" s="1001"/>
      <c r="F862" s="567" t="s">
        <v>10673</v>
      </c>
      <c r="G862" s="618">
        <v>360</v>
      </c>
      <c r="H862" s="934"/>
      <c r="I862" s="477"/>
      <c r="J862" s="568"/>
      <c r="K862" s="1217"/>
      <c r="L862" s="931"/>
      <c r="M862" s="931"/>
    </row>
    <row r="863" spans="1:13" s="496" customFormat="1" ht="26.25" customHeight="1" x14ac:dyDescent="0.25">
      <c r="A863" s="1217"/>
      <c r="B863" s="1004"/>
      <c r="C863" s="1231"/>
      <c r="D863" s="1237"/>
      <c r="E863" s="1001"/>
      <c r="F863" s="567" t="s">
        <v>10674</v>
      </c>
      <c r="G863" s="618">
        <v>86</v>
      </c>
      <c r="H863" s="934"/>
      <c r="I863" s="477"/>
      <c r="J863" s="568"/>
      <c r="K863" s="1217"/>
      <c r="L863" s="931"/>
      <c r="M863" s="931"/>
    </row>
    <row r="864" spans="1:13" s="496" customFormat="1" ht="26.25" customHeight="1" x14ac:dyDescent="0.25">
      <c r="A864" s="1217"/>
      <c r="B864" s="1004"/>
      <c r="C864" s="1231"/>
      <c r="D864" s="1237"/>
      <c r="E864" s="1001"/>
      <c r="F864" s="567" t="s">
        <v>10675</v>
      </c>
      <c r="G864" s="618">
        <v>450</v>
      </c>
      <c r="H864" s="934"/>
      <c r="I864" s="477"/>
      <c r="J864" s="568"/>
      <c r="K864" s="1217"/>
      <c r="L864" s="931"/>
      <c r="M864" s="931"/>
    </row>
    <row r="865" spans="1:13" s="496" customFormat="1" ht="18" customHeight="1" x14ac:dyDescent="0.25">
      <c r="A865" s="1217"/>
      <c r="B865" s="1004"/>
      <c r="C865" s="1231"/>
      <c r="D865" s="1237"/>
      <c r="E865" s="1001"/>
      <c r="F865" s="567" t="s">
        <v>10676</v>
      </c>
      <c r="G865" s="618">
        <v>246</v>
      </c>
      <c r="H865" s="934"/>
      <c r="I865" s="477"/>
      <c r="J865" s="568"/>
      <c r="K865" s="1217"/>
      <c r="L865" s="931"/>
      <c r="M865" s="932"/>
    </row>
    <row r="866" spans="1:13" s="496" customFormat="1" ht="22.5" customHeight="1" x14ac:dyDescent="0.25">
      <c r="A866" s="1228" t="s">
        <v>10677</v>
      </c>
      <c r="B866" s="1233" t="s">
        <v>10678</v>
      </c>
      <c r="C866" s="1230" t="s">
        <v>7923</v>
      </c>
      <c r="D866" s="1225" t="s">
        <v>10679</v>
      </c>
      <c r="E866" s="1228"/>
      <c r="F866" s="569" t="s">
        <v>10680</v>
      </c>
      <c r="G866" s="617" t="s">
        <v>10476</v>
      </c>
      <c r="H866" s="1228" t="s">
        <v>6682</v>
      </c>
      <c r="I866" s="566"/>
      <c r="J866" s="566"/>
      <c r="K866" s="1225"/>
      <c r="L866" s="930"/>
      <c r="M866" s="930"/>
    </row>
    <row r="867" spans="1:13" s="496" customFormat="1" ht="22.5" customHeight="1" x14ac:dyDescent="0.25">
      <c r="A867" s="1217"/>
      <c r="B867" s="1232"/>
      <c r="C867" s="1231"/>
      <c r="D867" s="1226"/>
      <c r="E867" s="1217"/>
      <c r="F867" s="569" t="s">
        <v>9829</v>
      </c>
      <c r="G867" s="617">
        <v>1</v>
      </c>
      <c r="H867" s="1217"/>
      <c r="I867" s="566"/>
      <c r="J867" s="566"/>
      <c r="K867" s="1226"/>
      <c r="L867" s="931"/>
      <c r="M867" s="931"/>
    </row>
    <row r="868" spans="1:13" s="496" customFormat="1" ht="22.5" customHeight="1" x14ac:dyDescent="0.25">
      <c r="A868" s="1217"/>
      <c r="B868" s="1232"/>
      <c r="C868" s="1231"/>
      <c r="D868" s="1226"/>
      <c r="E868" s="1217"/>
      <c r="F868" s="569" t="s">
        <v>10681</v>
      </c>
      <c r="G868" s="617">
        <v>62</v>
      </c>
      <c r="H868" s="1217"/>
      <c r="I868" s="566"/>
      <c r="J868" s="566"/>
      <c r="K868" s="1226"/>
      <c r="L868" s="931"/>
      <c r="M868" s="931"/>
    </row>
    <row r="869" spans="1:13" s="496" customFormat="1" ht="22.5" customHeight="1" x14ac:dyDescent="0.25">
      <c r="A869" s="1217"/>
      <c r="B869" s="1232"/>
      <c r="C869" s="1231"/>
      <c r="D869" s="1226"/>
      <c r="E869" s="1217"/>
      <c r="F869" s="569" t="s">
        <v>10682</v>
      </c>
      <c r="G869" s="617">
        <v>22</v>
      </c>
      <c r="H869" s="1217"/>
      <c r="I869" s="566"/>
      <c r="J869" s="566"/>
      <c r="K869" s="1226"/>
      <c r="L869" s="931"/>
      <c r="M869" s="931"/>
    </row>
    <row r="870" spans="1:13" s="496" customFormat="1" ht="22.5" customHeight="1" x14ac:dyDescent="0.25">
      <c r="A870" s="1217"/>
      <c r="B870" s="1232"/>
      <c r="C870" s="1231"/>
      <c r="D870" s="1226"/>
      <c r="E870" s="1217"/>
      <c r="F870" s="569" t="s">
        <v>10683</v>
      </c>
      <c r="G870" s="617">
        <v>9</v>
      </c>
      <c r="H870" s="1217"/>
      <c r="I870" s="566"/>
      <c r="J870" s="566"/>
      <c r="K870" s="1226"/>
      <c r="L870" s="931"/>
      <c r="M870" s="931"/>
    </row>
    <row r="871" spans="1:13" s="496" customFormat="1" ht="22.5" customHeight="1" x14ac:dyDescent="0.25">
      <c r="A871" s="1217"/>
      <c r="B871" s="1232"/>
      <c r="C871" s="1231"/>
      <c r="D871" s="1226"/>
      <c r="E871" s="1217"/>
      <c r="F871" s="569" t="s">
        <v>10684</v>
      </c>
      <c r="G871" s="617">
        <v>22</v>
      </c>
      <c r="H871" s="1217"/>
      <c r="I871" s="566"/>
      <c r="J871" s="566"/>
      <c r="K871" s="1226"/>
      <c r="L871" s="931"/>
      <c r="M871" s="931"/>
    </row>
    <row r="872" spans="1:13" s="496" customFormat="1" ht="22.5" customHeight="1" x14ac:dyDescent="0.25">
      <c r="A872" s="1217"/>
      <c r="B872" s="1232"/>
      <c r="C872" s="1231"/>
      <c r="D872" s="1226"/>
      <c r="E872" s="1217"/>
      <c r="F872" s="569" t="s">
        <v>10685</v>
      </c>
      <c r="G872" s="617">
        <v>22</v>
      </c>
      <c r="H872" s="1217"/>
      <c r="I872" s="566"/>
      <c r="J872" s="566"/>
      <c r="K872" s="1226"/>
      <c r="L872" s="931"/>
      <c r="M872" s="931"/>
    </row>
    <row r="873" spans="1:13" s="496" customFormat="1" ht="22.5" customHeight="1" x14ac:dyDescent="0.25">
      <c r="A873" s="1217"/>
      <c r="B873" s="1232"/>
      <c r="C873" s="1231"/>
      <c r="D873" s="1226"/>
      <c r="E873" s="1217"/>
      <c r="F873" s="569" t="s">
        <v>10686</v>
      </c>
      <c r="G873" s="617">
        <v>22</v>
      </c>
      <c r="H873" s="1217"/>
      <c r="I873" s="566"/>
      <c r="J873" s="566"/>
      <c r="K873" s="1226"/>
      <c r="L873" s="931"/>
      <c r="M873" s="931"/>
    </row>
    <row r="874" spans="1:13" s="496" customFormat="1" ht="22.5" customHeight="1" x14ac:dyDescent="0.25">
      <c r="A874" s="1217"/>
      <c r="B874" s="1232"/>
      <c r="C874" s="1231"/>
      <c r="D874" s="1226"/>
      <c r="E874" s="1217"/>
      <c r="F874" s="569" t="s">
        <v>10687</v>
      </c>
      <c r="G874" s="617">
        <v>5</v>
      </c>
      <c r="H874" s="1217"/>
      <c r="I874" s="566"/>
      <c r="J874" s="566"/>
      <c r="K874" s="1226"/>
      <c r="L874" s="931"/>
      <c r="M874" s="931"/>
    </row>
    <row r="875" spans="1:13" s="496" customFormat="1" ht="22.5" customHeight="1" x14ac:dyDescent="0.25">
      <c r="A875" s="1217"/>
      <c r="B875" s="1232"/>
      <c r="C875" s="1231"/>
      <c r="D875" s="1226"/>
      <c r="E875" s="1217"/>
      <c r="F875" s="569" t="s">
        <v>10688</v>
      </c>
      <c r="G875" s="617">
        <v>1</v>
      </c>
      <c r="H875" s="1217"/>
      <c r="I875" s="566"/>
      <c r="J875" s="566"/>
      <c r="K875" s="1226"/>
      <c r="L875" s="931"/>
      <c r="M875" s="931"/>
    </row>
    <row r="876" spans="1:13" s="496" customFormat="1" ht="22.5" customHeight="1" x14ac:dyDescent="0.25">
      <c r="A876" s="1217"/>
      <c r="B876" s="1232"/>
      <c r="C876" s="1231"/>
      <c r="D876" s="1226"/>
      <c r="E876" s="1217"/>
      <c r="F876" s="569" t="s">
        <v>10689</v>
      </c>
      <c r="G876" s="617">
        <v>1</v>
      </c>
      <c r="H876" s="1217"/>
      <c r="I876" s="566"/>
      <c r="J876" s="566"/>
      <c r="K876" s="1226"/>
      <c r="L876" s="931"/>
      <c r="M876" s="931"/>
    </row>
    <row r="877" spans="1:13" s="496" customFormat="1" ht="22.5" customHeight="1" x14ac:dyDescent="0.25">
      <c r="A877" s="1217"/>
      <c r="B877" s="1232"/>
      <c r="C877" s="1231"/>
      <c r="D877" s="1226"/>
      <c r="E877" s="1217"/>
      <c r="F877" s="569" t="s">
        <v>10690</v>
      </c>
      <c r="G877" s="617">
        <v>1</v>
      </c>
      <c r="H877" s="1217"/>
      <c r="I877" s="566"/>
      <c r="J877" s="566"/>
      <c r="K877" s="1226"/>
      <c r="L877" s="931"/>
      <c r="M877" s="931"/>
    </row>
    <row r="878" spans="1:13" s="496" customFormat="1" ht="22.5" customHeight="1" x14ac:dyDescent="0.25">
      <c r="A878" s="1218"/>
      <c r="B878" s="1234"/>
      <c r="C878" s="1235"/>
      <c r="D878" s="1227"/>
      <c r="E878" s="1218"/>
      <c r="F878" s="569" t="s">
        <v>906</v>
      </c>
      <c r="G878" s="617">
        <v>1</v>
      </c>
      <c r="H878" s="1218"/>
      <c r="I878" s="566"/>
      <c r="J878" s="566"/>
      <c r="K878" s="1227"/>
      <c r="L878" s="932"/>
      <c r="M878" s="932"/>
    </row>
    <row r="879" spans="1:13" s="496" customFormat="1" ht="18" customHeight="1" x14ac:dyDescent="0.25">
      <c r="A879" s="1217" t="s">
        <v>10691</v>
      </c>
      <c r="B879" s="1229" t="s">
        <v>10678</v>
      </c>
      <c r="C879" s="1231" t="s">
        <v>7923</v>
      </c>
      <c r="D879" s="1236" t="s">
        <v>10679</v>
      </c>
      <c r="E879" s="933" t="s">
        <v>10665</v>
      </c>
      <c r="F879" s="567" t="s">
        <v>10692</v>
      </c>
      <c r="G879" s="618">
        <v>44</v>
      </c>
      <c r="H879" s="933" t="s">
        <v>6682</v>
      </c>
      <c r="I879" s="477"/>
      <c r="J879" s="568"/>
      <c r="K879" s="1217"/>
      <c r="L879" s="931"/>
      <c r="M879" s="930"/>
    </row>
    <row r="880" spans="1:13" s="496" customFormat="1" ht="18" customHeight="1" x14ac:dyDescent="0.25">
      <c r="A880" s="1217"/>
      <c r="B880" s="1004"/>
      <c r="C880" s="1231"/>
      <c r="D880" s="1237"/>
      <c r="E880" s="1001"/>
      <c r="F880" s="567" t="s">
        <v>10693</v>
      </c>
      <c r="G880" s="618">
        <v>2</v>
      </c>
      <c r="H880" s="934"/>
      <c r="I880" s="477"/>
      <c r="J880" s="568"/>
      <c r="K880" s="1217"/>
      <c r="L880" s="931"/>
      <c r="M880" s="931"/>
    </row>
    <row r="881" spans="1:13" s="496" customFormat="1" ht="18" customHeight="1" x14ac:dyDescent="0.25">
      <c r="A881" s="1217"/>
      <c r="B881" s="1004"/>
      <c r="C881" s="1231"/>
      <c r="D881" s="1237"/>
      <c r="E881" s="1001"/>
      <c r="F881" s="567" t="s">
        <v>10694</v>
      </c>
      <c r="G881" s="618">
        <v>2</v>
      </c>
      <c r="H881" s="934"/>
      <c r="I881" s="477"/>
      <c r="J881" s="568"/>
      <c r="K881" s="1217"/>
      <c r="L881" s="931"/>
      <c r="M881" s="931"/>
    </row>
    <row r="882" spans="1:13" s="496" customFormat="1" ht="18" customHeight="1" x14ac:dyDescent="0.25">
      <c r="A882" s="1217"/>
      <c r="B882" s="1004"/>
      <c r="C882" s="1231"/>
      <c r="D882" s="1237"/>
      <c r="E882" s="1001"/>
      <c r="F882" s="567" t="s">
        <v>10695</v>
      </c>
      <c r="G882" s="618">
        <v>2</v>
      </c>
      <c r="H882" s="934"/>
      <c r="I882" s="477"/>
      <c r="J882" s="568"/>
      <c r="K882" s="1217"/>
      <c r="L882" s="931"/>
      <c r="M882" s="931"/>
    </row>
    <row r="883" spans="1:13" s="496" customFormat="1" ht="18" customHeight="1" x14ac:dyDescent="0.25">
      <c r="A883" s="1217"/>
      <c r="B883" s="1004"/>
      <c r="C883" s="1231"/>
      <c r="D883" s="1237"/>
      <c r="E883" s="1001"/>
      <c r="F883" s="567" t="s">
        <v>10696</v>
      </c>
      <c r="G883" s="618">
        <v>2</v>
      </c>
      <c r="H883" s="934"/>
      <c r="I883" s="477"/>
      <c r="J883" s="568"/>
      <c r="K883" s="1217"/>
      <c r="L883" s="931"/>
      <c r="M883" s="931"/>
    </row>
    <row r="884" spans="1:13" s="496" customFormat="1" ht="18" customHeight="1" x14ac:dyDescent="0.25">
      <c r="A884" s="1217"/>
      <c r="B884" s="1004"/>
      <c r="C884" s="1231"/>
      <c r="D884" s="1237"/>
      <c r="E884" s="1001"/>
      <c r="F884" s="567" t="s">
        <v>10697</v>
      </c>
      <c r="G884" s="618">
        <v>2</v>
      </c>
      <c r="H884" s="934"/>
      <c r="I884" s="477"/>
      <c r="J884" s="568"/>
      <c r="K884" s="1217"/>
      <c r="L884" s="931"/>
      <c r="M884" s="931"/>
    </row>
    <row r="885" spans="1:13" s="496" customFormat="1" ht="18" customHeight="1" x14ac:dyDescent="0.25">
      <c r="A885" s="1217"/>
      <c r="B885" s="1004"/>
      <c r="C885" s="1231"/>
      <c r="D885" s="1237"/>
      <c r="E885" s="1001"/>
      <c r="F885" s="567" t="s">
        <v>10698</v>
      </c>
      <c r="G885" s="618">
        <v>3</v>
      </c>
      <c r="H885" s="934"/>
      <c r="I885" s="477"/>
      <c r="J885" s="568"/>
      <c r="K885" s="1217"/>
      <c r="L885" s="931"/>
      <c r="M885" s="931"/>
    </row>
    <row r="886" spans="1:13" s="496" customFormat="1" ht="18" customHeight="1" x14ac:dyDescent="0.25">
      <c r="A886" s="1217"/>
      <c r="B886" s="1004"/>
      <c r="C886" s="1231"/>
      <c r="D886" s="1237"/>
      <c r="E886" s="1001"/>
      <c r="F886" s="567" t="s">
        <v>10699</v>
      </c>
      <c r="G886" s="618">
        <v>1</v>
      </c>
      <c r="H886" s="934"/>
      <c r="I886" s="477"/>
      <c r="J886" s="568"/>
      <c r="K886" s="1217"/>
      <c r="L886" s="931"/>
      <c r="M886" s="931"/>
    </row>
    <row r="887" spans="1:13" s="496" customFormat="1" ht="18" customHeight="1" x14ac:dyDescent="0.25">
      <c r="A887" s="1217"/>
      <c r="B887" s="1004"/>
      <c r="C887" s="1231"/>
      <c r="D887" s="1237"/>
      <c r="E887" s="1001"/>
      <c r="F887" s="567" t="s">
        <v>10700</v>
      </c>
      <c r="G887" s="618">
        <v>1190</v>
      </c>
      <c r="H887" s="934"/>
      <c r="I887" s="477"/>
      <c r="J887" s="568"/>
      <c r="K887" s="1217"/>
      <c r="L887" s="931"/>
      <c r="M887" s="931"/>
    </row>
    <row r="888" spans="1:13" s="496" customFormat="1" ht="18" customHeight="1" x14ac:dyDescent="0.25">
      <c r="A888" s="1217"/>
      <c r="B888" s="1004"/>
      <c r="C888" s="1231"/>
      <c r="D888" s="1237"/>
      <c r="E888" s="1001"/>
      <c r="F888" s="567" t="s">
        <v>10701</v>
      </c>
      <c r="G888" s="618">
        <v>160</v>
      </c>
      <c r="H888" s="934"/>
      <c r="I888" s="477"/>
      <c r="J888" s="568"/>
      <c r="K888" s="1217"/>
      <c r="L888" s="931"/>
      <c r="M888" s="931"/>
    </row>
    <row r="889" spans="1:13" s="496" customFormat="1" ht="18" customHeight="1" x14ac:dyDescent="0.25">
      <c r="A889" s="1217"/>
      <c r="B889" s="1004"/>
      <c r="C889" s="1231"/>
      <c r="D889" s="1237"/>
      <c r="E889" s="1001"/>
      <c r="F889" s="567" t="s">
        <v>10702</v>
      </c>
      <c r="G889" s="618">
        <v>1890</v>
      </c>
      <c r="H889" s="934"/>
      <c r="I889" s="477"/>
      <c r="J889" s="568"/>
      <c r="K889" s="1217"/>
      <c r="L889" s="931"/>
      <c r="M889" s="931"/>
    </row>
    <row r="890" spans="1:13" s="496" customFormat="1" ht="18" customHeight="1" x14ac:dyDescent="0.25">
      <c r="A890" s="1217"/>
      <c r="B890" s="1005"/>
      <c r="C890" s="1231"/>
      <c r="D890" s="1238"/>
      <c r="E890" s="1002"/>
      <c r="F890" s="567" t="s">
        <v>10703</v>
      </c>
      <c r="G890" s="618">
        <v>180</v>
      </c>
      <c r="H890" s="935"/>
      <c r="I890" s="477"/>
      <c r="J890" s="568"/>
      <c r="K890" s="1217"/>
      <c r="L890" s="931"/>
      <c r="M890" s="932"/>
    </row>
    <row r="891" spans="1:13" s="496" customFormat="1" ht="22.5" customHeight="1" x14ac:dyDescent="0.25">
      <c r="A891" s="1228" t="s">
        <v>10704</v>
      </c>
      <c r="B891" s="1233" t="s">
        <v>10705</v>
      </c>
      <c r="C891" s="1230" t="s">
        <v>7923</v>
      </c>
      <c r="D891" s="1225" t="s">
        <v>10706</v>
      </c>
      <c r="E891" s="1228" t="s">
        <v>7923</v>
      </c>
      <c r="F891" s="570" t="s">
        <v>10707</v>
      </c>
      <c r="G891" s="619">
        <v>1</v>
      </c>
      <c r="H891" s="1228" t="s">
        <v>6682</v>
      </c>
      <c r="I891" s="571"/>
      <c r="J891" s="571"/>
      <c r="K891" s="1225"/>
      <c r="L891" s="930"/>
      <c r="M891" s="930"/>
    </row>
    <row r="892" spans="1:13" s="496" customFormat="1" ht="22.5" customHeight="1" x14ac:dyDescent="0.25">
      <c r="A892" s="1217"/>
      <c r="B892" s="1232"/>
      <c r="C892" s="1231"/>
      <c r="D892" s="1226"/>
      <c r="E892" s="1217"/>
      <c r="F892" s="570" t="s">
        <v>10708</v>
      </c>
      <c r="G892" s="619">
        <v>1</v>
      </c>
      <c r="H892" s="1217"/>
      <c r="I892" s="571"/>
      <c r="J892" s="571"/>
      <c r="K892" s="1226"/>
      <c r="L892" s="931"/>
      <c r="M892" s="931"/>
    </row>
    <row r="893" spans="1:13" s="496" customFormat="1" ht="22.5" customHeight="1" x14ac:dyDescent="0.25">
      <c r="A893" s="1217"/>
      <c r="B893" s="1232"/>
      <c r="C893" s="1231"/>
      <c r="D893" s="1226"/>
      <c r="E893" s="1217"/>
      <c r="F893" s="570" t="s">
        <v>10709</v>
      </c>
      <c r="G893" s="619">
        <v>2</v>
      </c>
      <c r="H893" s="1217"/>
      <c r="I893" s="571"/>
      <c r="J893" s="571"/>
      <c r="K893" s="1226"/>
      <c r="L893" s="931"/>
      <c r="M893" s="931"/>
    </row>
    <row r="894" spans="1:13" s="496" customFormat="1" ht="22.5" customHeight="1" x14ac:dyDescent="0.25">
      <c r="A894" s="1217"/>
      <c r="B894" s="1232"/>
      <c r="C894" s="1231"/>
      <c r="D894" s="1226"/>
      <c r="E894" s="1217"/>
      <c r="F894" s="570" t="s">
        <v>10710</v>
      </c>
      <c r="G894" s="619">
        <v>65</v>
      </c>
      <c r="H894" s="1217"/>
      <c r="I894" s="571"/>
      <c r="J894" s="571"/>
      <c r="K894" s="1226"/>
      <c r="L894" s="931"/>
      <c r="M894" s="931"/>
    </row>
    <row r="895" spans="1:13" s="496" customFormat="1" ht="22.5" customHeight="1" x14ac:dyDescent="0.25">
      <c r="A895" s="1217"/>
      <c r="B895" s="1232"/>
      <c r="C895" s="1231"/>
      <c r="D895" s="1226"/>
      <c r="E895" s="1217"/>
      <c r="F895" s="570" t="s">
        <v>10711</v>
      </c>
      <c r="G895" s="619">
        <v>2</v>
      </c>
      <c r="H895" s="1217"/>
      <c r="I895" s="571"/>
      <c r="J895" s="571"/>
      <c r="K895" s="1226"/>
      <c r="L895" s="931"/>
      <c r="M895" s="931"/>
    </row>
    <row r="896" spans="1:13" s="496" customFormat="1" ht="22.5" customHeight="1" x14ac:dyDescent="0.25">
      <c r="A896" s="1217"/>
      <c r="B896" s="1232"/>
      <c r="C896" s="1231"/>
      <c r="D896" s="1226"/>
      <c r="E896" s="1217"/>
      <c r="F896" s="570" t="s">
        <v>10712</v>
      </c>
      <c r="G896" s="619">
        <v>2</v>
      </c>
      <c r="H896" s="1217"/>
      <c r="I896" s="571"/>
      <c r="J896" s="571"/>
      <c r="K896" s="1226"/>
      <c r="L896" s="931"/>
      <c r="M896" s="931"/>
    </row>
    <row r="897" spans="1:13" s="496" customFormat="1" ht="22.5" customHeight="1" x14ac:dyDescent="0.25">
      <c r="A897" s="1218"/>
      <c r="B897" s="1234"/>
      <c r="C897" s="1235"/>
      <c r="D897" s="1227"/>
      <c r="E897" s="1218"/>
      <c r="F897" s="570" t="s">
        <v>10713</v>
      </c>
      <c r="G897" s="619">
        <v>8688</v>
      </c>
      <c r="H897" s="1218"/>
      <c r="I897" s="571"/>
      <c r="J897" s="571"/>
      <c r="K897" s="1227"/>
      <c r="L897" s="932"/>
      <c r="M897" s="932"/>
    </row>
    <row r="898" spans="1:13" s="496" customFormat="1" ht="18" customHeight="1" x14ac:dyDescent="0.25">
      <c r="A898" s="1217" t="s">
        <v>10714</v>
      </c>
      <c r="B898" s="1233" t="s">
        <v>359</v>
      </c>
      <c r="C898" s="1231" t="s">
        <v>7923</v>
      </c>
      <c r="D898" s="1236" t="s">
        <v>10706</v>
      </c>
      <c r="E898" s="933" t="s">
        <v>10665</v>
      </c>
      <c r="F898" s="567" t="s">
        <v>10715</v>
      </c>
      <c r="G898" s="618">
        <v>9</v>
      </c>
      <c r="H898" s="933" t="s">
        <v>6682</v>
      </c>
      <c r="I898" s="477"/>
      <c r="J898" s="568"/>
      <c r="K898" s="1217"/>
      <c r="L898" s="931"/>
      <c r="M898" s="930"/>
    </row>
    <row r="899" spans="1:13" s="496" customFormat="1" ht="18" customHeight="1" x14ac:dyDescent="0.25">
      <c r="A899" s="1217"/>
      <c r="B899" s="1239"/>
      <c r="C899" s="1231"/>
      <c r="D899" s="1237"/>
      <c r="E899" s="1001"/>
      <c r="F899" s="567" t="s">
        <v>10716</v>
      </c>
      <c r="G899" s="618">
        <v>2</v>
      </c>
      <c r="H899" s="934"/>
      <c r="I899" s="477"/>
      <c r="J899" s="568"/>
      <c r="K899" s="1217"/>
      <c r="L899" s="931"/>
      <c r="M899" s="931"/>
    </row>
    <row r="900" spans="1:13" s="496" customFormat="1" ht="18" customHeight="1" x14ac:dyDescent="0.25">
      <c r="A900" s="1217"/>
      <c r="B900" s="1239"/>
      <c r="C900" s="1231"/>
      <c r="D900" s="1237"/>
      <c r="E900" s="1001"/>
      <c r="F900" s="567" t="s">
        <v>10717</v>
      </c>
      <c r="G900" s="618">
        <v>1</v>
      </c>
      <c r="H900" s="934"/>
      <c r="I900" s="477"/>
      <c r="J900" s="568"/>
      <c r="K900" s="1217"/>
      <c r="L900" s="931"/>
      <c r="M900" s="931"/>
    </row>
    <row r="901" spans="1:13" s="496" customFormat="1" ht="18" customHeight="1" x14ac:dyDescent="0.25">
      <c r="A901" s="1217"/>
      <c r="B901" s="1239"/>
      <c r="C901" s="1231"/>
      <c r="D901" s="1237"/>
      <c r="E901" s="1001"/>
      <c r="F901" s="567" t="s">
        <v>10718</v>
      </c>
      <c r="G901" s="618">
        <v>1</v>
      </c>
      <c r="H901" s="934"/>
      <c r="I901" s="477"/>
      <c r="J901" s="568"/>
      <c r="K901" s="1217"/>
      <c r="L901" s="931"/>
      <c r="M901" s="931"/>
    </row>
    <row r="902" spans="1:13" s="496" customFormat="1" ht="26.25" customHeight="1" x14ac:dyDescent="0.25">
      <c r="A902" s="1217"/>
      <c r="B902" s="1239"/>
      <c r="C902" s="1231"/>
      <c r="D902" s="1237"/>
      <c r="E902" s="1001"/>
      <c r="F902" s="567" t="s">
        <v>10719</v>
      </c>
      <c r="G902" s="618">
        <v>12</v>
      </c>
      <c r="H902" s="934"/>
      <c r="I902" s="477"/>
      <c r="J902" s="568"/>
      <c r="K902" s="1217"/>
      <c r="L902" s="931"/>
      <c r="M902" s="931"/>
    </row>
    <row r="903" spans="1:13" s="496" customFormat="1" ht="26.25" customHeight="1" x14ac:dyDescent="0.25">
      <c r="A903" s="1217"/>
      <c r="B903" s="1239"/>
      <c r="C903" s="1231"/>
      <c r="D903" s="1237"/>
      <c r="E903" s="1001"/>
      <c r="F903" s="567" t="s">
        <v>10720</v>
      </c>
      <c r="G903" s="618">
        <v>6</v>
      </c>
      <c r="H903" s="934"/>
      <c r="I903" s="477"/>
      <c r="J903" s="568"/>
      <c r="K903" s="1217"/>
      <c r="L903" s="931"/>
      <c r="M903" s="931"/>
    </row>
    <row r="904" spans="1:13" s="496" customFormat="1" ht="26.25" customHeight="1" x14ac:dyDescent="0.25">
      <c r="A904" s="1217"/>
      <c r="B904" s="1239"/>
      <c r="C904" s="1231"/>
      <c r="D904" s="1237"/>
      <c r="E904" s="1001"/>
      <c r="F904" s="567" t="s">
        <v>10721</v>
      </c>
      <c r="G904" s="618">
        <v>228</v>
      </c>
      <c r="H904" s="934"/>
      <c r="I904" s="477"/>
      <c r="J904" s="568"/>
      <c r="K904" s="1217"/>
      <c r="L904" s="931"/>
      <c r="M904" s="931"/>
    </row>
    <row r="905" spans="1:13" s="496" customFormat="1" ht="26.25" customHeight="1" x14ac:dyDescent="0.25">
      <c r="A905" s="1217"/>
      <c r="B905" s="1239"/>
      <c r="C905" s="1231"/>
      <c r="D905" s="1237"/>
      <c r="E905" s="1001"/>
      <c r="F905" s="567" t="s">
        <v>10722</v>
      </c>
      <c r="G905" s="618">
        <v>36</v>
      </c>
      <c r="H905" s="934"/>
      <c r="I905" s="477"/>
      <c r="J905" s="568"/>
      <c r="K905" s="1217"/>
      <c r="L905" s="931"/>
      <c r="M905" s="931"/>
    </row>
    <row r="906" spans="1:13" s="496" customFormat="1" ht="26.25" customHeight="1" x14ac:dyDescent="0.25">
      <c r="A906" s="1217"/>
      <c r="B906" s="1239"/>
      <c r="C906" s="1231"/>
      <c r="D906" s="1237"/>
      <c r="E906" s="1001"/>
      <c r="F906" s="567" t="s">
        <v>10723</v>
      </c>
      <c r="G906" s="618">
        <v>4</v>
      </c>
      <c r="H906" s="934"/>
      <c r="I906" s="477"/>
      <c r="J906" s="568"/>
      <c r="K906" s="1217"/>
      <c r="L906" s="931"/>
      <c r="M906" s="931"/>
    </row>
    <row r="907" spans="1:13" s="496" customFormat="1" ht="26.25" customHeight="1" x14ac:dyDescent="0.25">
      <c r="A907" s="1217"/>
      <c r="B907" s="1239"/>
      <c r="C907" s="1231"/>
      <c r="D907" s="1237"/>
      <c r="E907" s="1001"/>
      <c r="F907" s="567" t="s">
        <v>10724</v>
      </c>
      <c r="G907" s="618">
        <v>28</v>
      </c>
      <c r="H907" s="934"/>
      <c r="I907" s="477"/>
      <c r="J907" s="568"/>
      <c r="K907" s="1217"/>
      <c r="L907" s="931"/>
      <c r="M907" s="931"/>
    </row>
    <row r="908" spans="1:13" s="496" customFormat="1" ht="26.25" customHeight="1" x14ac:dyDescent="0.25">
      <c r="A908" s="1217"/>
      <c r="B908" s="1239"/>
      <c r="C908" s="1231"/>
      <c r="D908" s="1237"/>
      <c r="E908" s="1001"/>
      <c r="F908" s="567" t="s">
        <v>10725</v>
      </c>
      <c r="G908" s="618">
        <v>45</v>
      </c>
      <c r="H908" s="934"/>
      <c r="I908" s="477"/>
      <c r="J908" s="568"/>
      <c r="K908" s="1217"/>
      <c r="L908" s="931"/>
      <c r="M908" s="932"/>
    </row>
    <row r="909" spans="1:13" s="496" customFormat="1" ht="18" customHeight="1" x14ac:dyDescent="0.25">
      <c r="A909" s="1228" t="s">
        <v>10726</v>
      </c>
      <c r="B909" s="1233" t="s">
        <v>10727</v>
      </c>
      <c r="C909" s="1230" t="s">
        <v>7923</v>
      </c>
      <c r="D909" s="1225" t="s">
        <v>10728</v>
      </c>
      <c r="E909" s="1228" t="s">
        <v>7923</v>
      </c>
      <c r="F909" s="572" t="s">
        <v>9829</v>
      </c>
      <c r="G909" s="620">
        <v>3</v>
      </c>
      <c r="H909" s="1228" t="s">
        <v>6682</v>
      </c>
      <c r="I909" s="571"/>
      <c r="J909" s="571"/>
      <c r="K909" s="1214"/>
      <c r="L909" s="930"/>
      <c r="M909" s="930"/>
    </row>
    <row r="910" spans="1:13" s="496" customFormat="1" ht="18" customHeight="1" x14ac:dyDescent="0.25">
      <c r="A910" s="1217"/>
      <c r="B910" s="1232"/>
      <c r="C910" s="1231"/>
      <c r="D910" s="1226"/>
      <c r="E910" s="1217"/>
      <c r="F910" s="572" t="s">
        <v>10729</v>
      </c>
      <c r="G910" s="620">
        <v>1</v>
      </c>
      <c r="H910" s="1217"/>
      <c r="I910" s="571"/>
      <c r="J910" s="571"/>
      <c r="K910" s="1215"/>
      <c r="L910" s="931"/>
      <c r="M910" s="931"/>
    </row>
    <row r="911" spans="1:13" s="496" customFormat="1" ht="18" customHeight="1" x14ac:dyDescent="0.25">
      <c r="A911" s="1217"/>
      <c r="B911" s="1232"/>
      <c r="C911" s="1231"/>
      <c r="D911" s="1226"/>
      <c r="E911" s="1217"/>
      <c r="F911" s="572" t="s">
        <v>10730</v>
      </c>
      <c r="G911" s="620">
        <v>2</v>
      </c>
      <c r="H911" s="1217"/>
      <c r="I911" s="571"/>
      <c r="J911" s="571"/>
      <c r="K911" s="1215"/>
      <c r="L911" s="931"/>
      <c r="M911" s="931"/>
    </row>
    <row r="912" spans="1:13" s="496" customFormat="1" ht="18" customHeight="1" x14ac:dyDescent="0.25">
      <c r="A912" s="1217"/>
      <c r="B912" s="1232"/>
      <c r="C912" s="1231"/>
      <c r="D912" s="1226"/>
      <c r="E912" s="1217"/>
      <c r="F912" s="572" t="s">
        <v>10731</v>
      </c>
      <c r="G912" s="620">
        <v>2</v>
      </c>
      <c r="H912" s="1217"/>
      <c r="I912" s="571"/>
      <c r="J912" s="571"/>
      <c r="K912" s="1215"/>
      <c r="L912" s="931"/>
      <c r="M912" s="931"/>
    </row>
    <row r="913" spans="1:13" s="496" customFormat="1" ht="18" customHeight="1" x14ac:dyDescent="0.25">
      <c r="A913" s="1217"/>
      <c r="B913" s="1232"/>
      <c r="C913" s="1231"/>
      <c r="D913" s="1226"/>
      <c r="E913" s="1217"/>
      <c r="F913" s="572" t="s">
        <v>3238</v>
      </c>
      <c r="G913" s="620">
        <v>2</v>
      </c>
      <c r="H913" s="1217"/>
      <c r="I913" s="571"/>
      <c r="J913" s="571"/>
      <c r="K913" s="1215"/>
      <c r="L913" s="931"/>
      <c r="M913" s="931"/>
    </row>
    <row r="914" spans="1:13" s="496" customFormat="1" ht="18" customHeight="1" x14ac:dyDescent="0.25">
      <c r="A914" s="1217"/>
      <c r="B914" s="1232"/>
      <c r="C914" s="1231"/>
      <c r="D914" s="1226"/>
      <c r="E914" s="1217"/>
      <c r="F914" s="572" t="s">
        <v>10732</v>
      </c>
      <c r="G914" s="620">
        <v>1</v>
      </c>
      <c r="H914" s="1217"/>
      <c r="I914" s="571"/>
      <c r="J914" s="571"/>
      <c r="K914" s="1215"/>
      <c r="L914" s="931"/>
      <c r="M914" s="931"/>
    </row>
    <row r="915" spans="1:13" s="496" customFormat="1" ht="18" customHeight="1" x14ac:dyDescent="0.25">
      <c r="A915" s="1217"/>
      <c r="B915" s="1232"/>
      <c r="C915" s="1231"/>
      <c r="D915" s="1226"/>
      <c r="E915" s="1217"/>
      <c r="F915" s="572" t="s">
        <v>10733</v>
      </c>
      <c r="G915" s="620">
        <v>1</v>
      </c>
      <c r="H915" s="1217"/>
      <c r="I915" s="571"/>
      <c r="J915" s="571"/>
      <c r="K915" s="1215"/>
      <c r="L915" s="931"/>
      <c r="M915" s="931"/>
    </row>
    <row r="916" spans="1:13" s="496" customFormat="1" ht="18" customHeight="1" x14ac:dyDescent="0.25">
      <c r="A916" s="1217"/>
      <c r="B916" s="1232"/>
      <c r="C916" s="1231"/>
      <c r="D916" s="1226"/>
      <c r="E916" s="1217"/>
      <c r="F916" s="572" t="s">
        <v>10734</v>
      </c>
      <c r="G916" s="620">
        <v>2</v>
      </c>
      <c r="H916" s="1217"/>
      <c r="I916" s="571"/>
      <c r="J916" s="571"/>
      <c r="K916" s="1215"/>
      <c r="L916" s="931"/>
      <c r="M916" s="931"/>
    </row>
    <row r="917" spans="1:13" s="496" customFormat="1" ht="18" customHeight="1" x14ac:dyDescent="0.25">
      <c r="A917" s="1217"/>
      <c r="B917" s="1232"/>
      <c r="C917" s="1231"/>
      <c r="D917" s="1226"/>
      <c r="E917" s="1217"/>
      <c r="F917" s="572" t="s">
        <v>10735</v>
      </c>
      <c r="G917" s="620">
        <v>1</v>
      </c>
      <c r="H917" s="1217"/>
      <c r="I917" s="571"/>
      <c r="J917" s="571"/>
      <c r="K917" s="1215"/>
      <c r="L917" s="931"/>
      <c r="M917" s="931"/>
    </row>
    <row r="918" spans="1:13" s="496" customFormat="1" ht="18" customHeight="1" x14ac:dyDescent="0.25">
      <c r="A918" s="1217"/>
      <c r="B918" s="1232"/>
      <c r="C918" s="1231"/>
      <c r="D918" s="1226"/>
      <c r="E918" s="1217"/>
      <c r="F918" s="572" t="s">
        <v>10736</v>
      </c>
      <c r="G918" s="620">
        <v>14</v>
      </c>
      <c r="H918" s="1217"/>
      <c r="I918" s="571"/>
      <c r="J918" s="571"/>
      <c r="K918" s="1215"/>
      <c r="L918" s="931"/>
      <c r="M918" s="931"/>
    </row>
    <row r="919" spans="1:13" s="496" customFormat="1" ht="18" customHeight="1" x14ac:dyDescent="0.25">
      <c r="A919" s="1217"/>
      <c r="B919" s="1232"/>
      <c r="C919" s="1231"/>
      <c r="D919" s="1226"/>
      <c r="E919" s="1217"/>
      <c r="F919" s="572" t="s">
        <v>10737</v>
      </c>
      <c r="G919" s="620">
        <v>2</v>
      </c>
      <c r="H919" s="1217"/>
      <c r="I919" s="571"/>
      <c r="J919" s="571"/>
      <c r="K919" s="1215"/>
      <c r="L919" s="931"/>
      <c r="M919" s="931"/>
    </row>
    <row r="920" spans="1:13" s="496" customFormat="1" ht="18" customHeight="1" x14ac:dyDescent="0.25">
      <c r="A920" s="1217"/>
      <c r="B920" s="1232"/>
      <c r="C920" s="1231"/>
      <c r="D920" s="1226"/>
      <c r="E920" s="1217"/>
      <c r="F920" s="572" t="s">
        <v>10738</v>
      </c>
      <c r="G920" s="620">
        <v>512</v>
      </c>
      <c r="H920" s="1217"/>
      <c r="I920" s="571"/>
      <c r="J920" s="571"/>
      <c r="K920" s="1215"/>
      <c r="L920" s="931"/>
      <c r="M920" s="931"/>
    </row>
    <row r="921" spans="1:13" s="496" customFormat="1" ht="18" customHeight="1" x14ac:dyDescent="0.25">
      <c r="A921" s="1217"/>
      <c r="B921" s="1232"/>
      <c r="C921" s="1231"/>
      <c r="D921" s="1226"/>
      <c r="E921" s="1217"/>
      <c r="F921" s="572" t="s">
        <v>261</v>
      </c>
      <c r="G921" s="620">
        <v>283</v>
      </c>
      <c r="H921" s="1217"/>
      <c r="I921" s="571"/>
      <c r="J921" s="571"/>
      <c r="K921" s="1215"/>
      <c r="L921" s="931"/>
      <c r="M921" s="931"/>
    </row>
    <row r="922" spans="1:13" s="496" customFormat="1" ht="18" customHeight="1" x14ac:dyDescent="0.25">
      <c r="A922" s="1217"/>
      <c r="B922" s="1232"/>
      <c r="C922" s="1231"/>
      <c r="D922" s="1226"/>
      <c r="E922" s="1217"/>
      <c r="F922" s="572" t="s">
        <v>10739</v>
      </c>
      <c r="G922" s="620">
        <v>19</v>
      </c>
      <c r="H922" s="1217"/>
      <c r="I922" s="571"/>
      <c r="J922" s="571"/>
      <c r="K922" s="1215"/>
      <c r="L922" s="931"/>
      <c r="M922" s="931"/>
    </row>
    <row r="923" spans="1:13" s="496" customFormat="1" ht="18" customHeight="1" x14ac:dyDescent="0.25">
      <c r="A923" s="1217"/>
      <c r="B923" s="1232"/>
      <c r="C923" s="1231"/>
      <c r="D923" s="1226"/>
      <c r="E923" s="1217"/>
      <c r="F923" s="572" t="s">
        <v>906</v>
      </c>
      <c r="G923" s="621">
        <v>1</v>
      </c>
      <c r="H923" s="1217"/>
      <c r="I923" s="571"/>
      <c r="J923" s="571"/>
      <c r="K923" s="1216"/>
      <c r="L923" s="932"/>
      <c r="M923" s="932"/>
    </row>
    <row r="924" spans="1:13" s="496" customFormat="1" ht="18" customHeight="1" x14ac:dyDescent="0.25">
      <c r="A924" s="1228" t="s">
        <v>10740</v>
      </c>
      <c r="B924" s="1229" t="s">
        <v>291</v>
      </c>
      <c r="C924" s="1231" t="s">
        <v>7923</v>
      </c>
      <c r="D924" s="1236" t="s">
        <v>10728</v>
      </c>
      <c r="E924" s="933" t="s">
        <v>10665</v>
      </c>
      <c r="F924" s="567" t="s">
        <v>10741</v>
      </c>
      <c r="G924" s="618">
        <v>38</v>
      </c>
      <c r="H924" s="933" t="s">
        <v>6682</v>
      </c>
      <c r="I924" s="477"/>
      <c r="J924" s="568"/>
      <c r="K924" s="1217"/>
      <c r="L924" s="931"/>
      <c r="M924" s="930"/>
    </row>
    <row r="925" spans="1:13" s="496" customFormat="1" ht="18" customHeight="1" x14ac:dyDescent="0.25">
      <c r="A925" s="1217"/>
      <c r="B925" s="1004"/>
      <c r="C925" s="1231"/>
      <c r="D925" s="1237"/>
      <c r="E925" s="1001"/>
      <c r="F925" s="567" t="s">
        <v>261</v>
      </c>
      <c r="G925" s="618">
        <v>32</v>
      </c>
      <c r="H925" s="934"/>
      <c r="I925" s="477"/>
      <c r="J925" s="568"/>
      <c r="K925" s="1217"/>
      <c r="L925" s="931"/>
      <c r="M925" s="931"/>
    </row>
    <row r="926" spans="1:13" s="496" customFormat="1" ht="18" customHeight="1" x14ac:dyDescent="0.25">
      <c r="A926" s="1217"/>
      <c r="B926" s="1004"/>
      <c r="C926" s="1231"/>
      <c r="D926" s="1237"/>
      <c r="E926" s="1001"/>
      <c r="F926" s="567" t="s">
        <v>10742</v>
      </c>
      <c r="G926" s="618">
        <v>3</v>
      </c>
      <c r="H926" s="934"/>
      <c r="I926" s="477"/>
      <c r="J926" s="568"/>
      <c r="K926" s="1217"/>
      <c r="L926" s="931"/>
      <c r="M926" s="931"/>
    </row>
    <row r="927" spans="1:13" s="496" customFormat="1" ht="26.25" customHeight="1" x14ac:dyDescent="0.25">
      <c r="A927" s="1217"/>
      <c r="B927" s="1004"/>
      <c r="C927" s="1231"/>
      <c r="D927" s="1237"/>
      <c r="E927" s="1001"/>
      <c r="F927" s="567" t="s">
        <v>10743</v>
      </c>
      <c r="G927" s="618">
        <v>1</v>
      </c>
      <c r="H927" s="934"/>
      <c r="I927" s="477"/>
      <c r="J927" s="568"/>
      <c r="K927" s="1217"/>
      <c r="L927" s="931"/>
      <c r="M927" s="931"/>
    </row>
    <row r="928" spans="1:13" s="496" customFormat="1" ht="18" customHeight="1" x14ac:dyDescent="0.25">
      <c r="A928" s="1217"/>
      <c r="B928" s="1004"/>
      <c r="C928" s="1231"/>
      <c r="D928" s="1237"/>
      <c r="E928" s="1001"/>
      <c r="F928" s="567" t="s">
        <v>10744</v>
      </c>
      <c r="G928" s="618">
        <v>760</v>
      </c>
      <c r="H928" s="934"/>
      <c r="I928" s="477"/>
      <c r="J928" s="568"/>
      <c r="K928" s="1217"/>
      <c r="L928" s="931"/>
      <c r="M928" s="931"/>
    </row>
    <row r="929" spans="1:13" s="496" customFormat="1" ht="18" customHeight="1" x14ac:dyDescent="0.25">
      <c r="A929" s="1217"/>
      <c r="B929" s="1004"/>
      <c r="C929" s="1231"/>
      <c r="D929" s="1237"/>
      <c r="E929" s="1001"/>
      <c r="F929" s="567" t="s">
        <v>10745</v>
      </c>
      <c r="G929" s="618">
        <v>120</v>
      </c>
      <c r="H929" s="934"/>
      <c r="I929" s="477"/>
      <c r="J929" s="568"/>
      <c r="K929" s="1217"/>
      <c r="L929" s="931"/>
      <c r="M929" s="931"/>
    </row>
    <row r="930" spans="1:13" s="496" customFormat="1" ht="18" customHeight="1" x14ac:dyDescent="0.25">
      <c r="A930" s="1218"/>
      <c r="B930" s="1005"/>
      <c r="C930" s="1235"/>
      <c r="D930" s="1238"/>
      <c r="E930" s="1002"/>
      <c r="F930" s="567" t="s">
        <v>10746</v>
      </c>
      <c r="G930" s="618">
        <v>1480</v>
      </c>
      <c r="H930" s="935"/>
      <c r="I930" s="477"/>
      <c r="J930" s="568"/>
      <c r="K930" s="1218"/>
      <c r="L930" s="932"/>
      <c r="M930" s="932"/>
    </row>
    <row r="931" spans="1:13" s="496" customFormat="1" ht="18" customHeight="1" x14ac:dyDescent="0.25">
      <c r="A931" s="1217" t="s">
        <v>10747</v>
      </c>
      <c r="B931" s="1229" t="s">
        <v>10748</v>
      </c>
      <c r="C931" s="1231" t="s">
        <v>7923</v>
      </c>
      <c r="D931" s="1236" t="s">
        <v>10474</v>
      </c>
      <c r="E931" s="933" t="s">
        <v>10665</v>
      </c>
      <c r="F931" s="567" t="s">
        <v>10749</v>
      </c>
      <c r="G931" s="618">
        <v>2</v>
      </c>
      <c r="H931" s="933" t="s">
        <v>6682</v>
      </c>
      <c r="I931" s="477"/>
      <c r="J931" s="568"/>
      <c r="K931" s="1217"/>
      <c r="L931" s="931"/>
      <c r="M931" s="930"/>
    </row>
    <row r="932" spans="1:13" s="496" customFormat="1" ht="18" customHeight="1" x14ac:dyDescent="0.25">
      <c r="A932" s="1217"/>
      <c r="B932" s="1004"/>
      <c r="C932" s="1231"/>
      <c r="D932" s="1237"/>
      <c r="E932" s="1001"/>
      <c r="F932" s="567" t="s">
        <v>10483</v>
      </c>
      <c r="G932" s="618">
        <v>2</v>
      </c>
      <c r="H932" s="934"/>
      <c r="I932" s="477"/>
      <c r="J932" s="568"/>
      <c r="K932" s="1217"/>
      <c r="L932" s="931"/>
      <c r="M932" s="931"/>
    </row>
    <row r="933" spans="1:13" s="496" customFormat="1" ht="18" customHeight="1" x14ac:dyDescent="0.25">
      <c r="A933" s="1217"/>
      <c r="B933" s="1004"/>
      <c r="C933" s="1231"/>
      <c r="D933" s="1237"/>
      <c r="E933" s="1001"/>
      <c r="F933" s="567" t="s">
        <v>10484</v>
      </c>
      <c r="G933" s="618">
        <v>2</v>
      </c>
      <c r="H933" s="934"/>
      <c r="I933" s="477"/>
      <c r="J933" s="568"/>
      <c r="K933" s="1217"/>
      <c r="L933" s="931"/>
      <c r="M933" s="931"/>
    </row>
    <row r="934" spans="1:13" s="496" customFormat="1" ht="26.25" customHeight="1" x14ac:dyDescent="0.25">
      <c r="A934" s="1217"/>
      <c r="B934" s="1004"/>
      <c r="C934" s="1231"/>
      <c r="D934" s="1237"/>
      <c r="E934" s="1001"/>
      <c r="F934" s="567" t="s">
        <v>10750</v>
      </c>
      <c r="G934" s="618">
        <v>1</v>
      </c>
      <c r="H934" s="934"/>
      <c r="I934" s="477"/>
      <c r="J934" s="568"/>
      <c r="K934" s="1217"/>
      <c r="L934" s="931"/>
      <c r="M934" s="931"/>
    </row>
    <row r="935" spans="1:13" s="496" customFormat="1" ht="26.25" customHeight="1" x14ac:dyDescent="0.25">
      <c r="A935" s="1217"/>
      <c r="B935" s="1004"/>
      <c r="C935" s="1231"/>
      <c r="D935" s="1237"/>
      <c r="E935" s="1001"/>
      <c r="F935" s="567" t="s">
        <v>10751</v>
      </c>
      <c r="G935" s="618">
        <v>12</v>
      </c>
      <c r="H935" s="934"/>
      <c r="I935" s="477"/>
      <c r="J935" s="568"/>
      <c r="K935" s="1217"/>
      <c r="L935" s="931"/>
      <c r="M935" s="931"/>
    </row>
    <row r="936" spans="1:13" s="496" customFormat="1" ht="26.25" customHeight="1" x14ac:dyDescent="0.25">
      <c r="A936" s="1217"/>
      <c r="B936" s="1004"/>
      <c r="C936" s="1231"/>
      <c r="D936" s="1237"/>
      <c r="E936" s="1001"/>
      <c r="F936" s="567" t="s">
        <v>10752</v>
      </c>
      <c r="G936" s="618">
        <v>6</v>
      </c>
      <c r="H936" s="934"/>
      <c r="I936" s="477"/>
      <c r="J936" s="568"/>
      <c r="K936" s="1217"/>
      <c r="L936" s="931"/>
      <c r="M936" s="931"/>
    </row>
    <row r="937" spans="1:13" s="496" customFormat="1" ht="26.25" customHeight="1" x14ac:dyDescent="0.25">
      <c r="A937" s="1217"/>
      <c r="B937" s="1004"/>
      <c r="C937" s="1231"/>
      <c r="D937" s="1237"/>
      <c r="E937" s="1001"/>
      <c r="F937" s="567" t="s">
        <v>10753</v>
      </c>
      <c r="G937" s="618">
        <v>228</v>
      </c>
      <c r="H937" s="934"/>
      <c r="I937" s="477"/>
      <c r="J937" s="568"/>
      <c r="K937" s="1217"/>
      <c r="L937" s="931"/>
      <c r="M937" s="931"/>
    </row>
    <row r="938" spans="1:13" s="496" customFormat="1" ht="26.25" customHeight="1" x14ac:dyDescent="0.25">
      <c r="A938" s="1217"/>
      <c r="B938" s="1004"/>
      <c r="C938" s="1231"/>
      <c r="D938" s="1237"/>
      <c r="E938" s="1001"/>
      <c r="F938" s="567" t="s">
        <v>10754</v>
      </c>
      <c r="G938" s="618">
        <v>32</v>
      </c>
      <c r="H938" s="934"/>
      <c r="I938" s="477"/>
      <c r="J938" s="568"/>
      <c r="K938" s="1217"/>
      <c r="L938" s="931"/>
      <c r="M938" s="931"/>
    </row>
    <row r="939" spans="1:13" s="496" customFormat="1" ht="26.25" customHeight="1" x14ac:dyDescent="0.25">
      <c r="A939" s="1217"/>
      <c r="B939" s="1004"/>
      <c r="C939" s="1231"/>
      <c r="D939" s="1237"/>
      <c r="E939" s="1001"/>
      <c r="F939" s="567" t="s">
        <v>10755</v>
      </c>
      <c r="G939" s="618">
        <v>8</v>
      </c>
      <c r="H939" s="934"/>
      <c r="I939" s="477"/>
      <c r="J939" s="568"/>
      <c r="K939" s="1217"/>
      <c r="L939" s="931"/>
      <c r="M939" s="931"/>
    </row>
    <row r="940" spans="1:13" s="496" customFormat="1" ht="26.25" customHeight="1" x14ac:dyDescent="0.25">
      <c r="A940" s="1217"/>
      <c r="B940" s="1005"/>
      <c r="C940" s="1231"/>
      <c r="D940" s="1238"/>
      <c r="E940" s="1002"/>
      <c r="F940" s="567" t="s">
        <v>10756</v>
      </c>
      <c r="G940" s="618">
        <v>86</v>
      </c>
      <c r="H940" s="935"/>
      <c r="I940" s="477"/>
      <c r="J940" s="568"/>
      <c r="K940" s="1217"/>
      <c r="L940" s="931"/>
      <c r="M940" s="932"/>
    </row>
    <row r="941" spans="1:13" s="8" customFormat="1" ht="15" customHeight="1" x14ac:dyDescent="0.25">
      <c r="A941" s="936" t="s">
        <v>6451</v>
      </c>
      <c r="B941" s="945" t="s">
        <v>7187</v>
      </c>
      <c r="C941" s="929" t="s">
        <v>5603</v>
      </c>
      <c r="D941" s="936" t="s">
        <v>5735</v>
      </c>
      <c r="E941" s="936" t="s">
        <v>7185</v>
      </c>
      <c r="F941" s="19" t="s">
        <v>5725</v>
      </c>
      <c r="G941" s="467">
        <v>1</v>
      </c>
      <c r="H941" s="936" t="s">
        <v>6682</v>
      </c>
      <c r="I941" s="22"/>
      <c r="J941" s="27" t="s">
        <v>5717</v>
      </c>
      <c r="K941" s="945">
        <v>1</v>
      </c>
      <c r="L941" s="943"/>
      <c r="M941" s="941"/>
    </row>
    <row r="942" spans="1:13" s="8" customFormat="1" ht="15" customHeight="1" x14ac:dyDescent="0.25">
      <c r="A942" s="936"/>
      <c r="B942" s="945"/>
      <c r="C942" s="929"/>
      <c r="D942" s="936"/>
      <c r="E942" s="936"/>
      <c r="F942" s="19" t="s">
        <v>5726</v>
      </c>
      <c r="G942" s="467">
        <v>1</v>
      </c>
      <c r="H942" s="936"/>
      <c r="I942" s="22"/>
      <c r="J942" s="27" t="s">
        <v>5717</v>
      </c>
      <c r="K942" s="945"/>
      <c r="L942" s="943"/>
      <c r="M942" s="944"/>
    </row>
    <row r="943" spans="1:13" s="8" customFormat="1" ht="15" customHeight="1" x14ac:dyDescent="0.25">
      <c r="A943" s="936"/>
      <c r="B943" s="945"/>
      <c r="C943" s="929"/>
      <c r="D943" s="936"/>
      <c r="E943" s="936"/>
      <c r="F943" s="19" t="s">
        <v>5727</v>
      </c>
      <c r="G943" s="467">
        <v>12</v>
      </c>
      <c r="H943" s="936"/>
      <c r="I943" s="22"/>
      <c r="J943" s="27" t="s">
        <v>5732</v>
      </c>
      <c r="K943" s="945"/>
      <c r="L943" s="943"/>
      <c r="M943" s="944"/>
    </row>
    <row r="944" spans="1:13" s="8" customFormat="1" ht="15" customHeight="1" x14ac:dyDescent="0.25">
      <c r="A944" s="936"/>
      <c r="B944" s="945"/>
      <c r="C944" s="929"/>
      <c r="D944" s="936"/>
      <c r="E944" s="936"/>
      <c r="F944" s="19" t="s">
        <v>5908</v>
      </c>
      <c r="G944" s="467">
        <v>12</v>
      </c>
      <c r="H944" s="936"/>
      <c r="I944" s="22"/>
      <c r="J944" s="27" t="s">
        <v>5721</v>
      </c>
      <c r="K944" s="945"/>
      <c r="L944" s="943"/>
      <c r="M944" s="944"/>
    </row>
    <row r="945" spans="1:13" s="8" customFormat="1" ht="15" customHeight="1" x14ac:dyDescent="0.25">
      <c r="A945" s="936"/>
      <c r="B945" s="945"/>
      <c r="C945" s="929"/>
      <c r="D945" s="936"/>
      <c r="E945" s="936"/>
      <c r="F945" s="19" t="s">
        <v>5728</v>
      </c>
      <c r="G945" s="467">
        <v>8</v>
      </c>
      <c r="H945" s="936"/>
      <c r="I945" s="22"/>
      <c r="J945" s="27">
        <v>2430</v>
      </c>
      <c r="K945" s="945"/>
      <c r="L945" s="943"/>
      <c r="M945" s="944"/>
    </row>
    <row r="946" spans="1:13" s="8" customFormat="1" ht="15" customHeight="1" x14ac:dyDescent="0.25">
      <c r="A946" s="936"/>
      <c r="B946" s="945"/>
      <c r="C946" s="929"/>
      <c r="D946" s="936"/>
      <c r="E946" s="936"/>
      <c r="F946" s="19" t="s">
        <v>5729</v>
      </c>
      <c r="G946" s="467">
        <v>2</v>
      </c>
      <c r="H946" s="936"/>
      <c r="I946" s="22"/>
      <c r="J946" s="27" t="s">
        <v>5733</v>
      </c>
      <c r="K946" s="945"/>
      <c r="L946" s="943"/>
      <c r="M946" s="944"/>
    </row>
    <row r="947" spans="1:13" s="8" customFormat="1" ht="15" customHeight="1" x14ac:dyDescent="0.25">
      <c r="A947" s="936"/>
      <c r="B947" s="945"/>
      <c r="C947" s="929"/>
      <c r="D947" s="936"/>
      <c r="E947" s="936"/>
      <c r="F947" s="19" t="s">
        <v>5730</v>
      </c>
      <c r="G947" s="467">
        <v>1</v>
      </c>
      <c r="H947" s="936"/>
      <c r="I947" s="22" t="s">
        <v>294</v>
      </c>
      <c r="J947" s="27" t="s">
        <v>5718</v>
      </c>
      <c r="K947" s="945"/>
      <c r="L947" s="943"/>
      <c r="M947" s="944"/>
    </row>
    <row r="948" spans="1:13" s="8" customFormat="1" ht="15" customHeight="1" x14ac:dyDescent="0.25">
      <c r="A948" s="936"/>
      <c r="B948" s="945"/>
      <c r="C948" s="929"/>
      <c r="D948" s="936"/>
      <c r="E948" s="936"/>
      <c r="F948" s="19" t="s">
        <v>5731</v>
      </c>
      <c r="G948" s="467">
        <v>1</v>
      </c>
      <c r="H948" s="936"/>
      <c r="I948" s="22"/>
      <c r="J948" s="27" t="s">
        <v>5734</v>
      </c>
      <c r="K948" s="945"/>
      <c r="L948" s="943"/>
      <c r="M948" s="942"/>
    </row>
    <row r="949" spans="1:13" s="97" customFormat="1" ht="15" customHeight="1" x14ac:dyDescent="0.25">
      <c r="A949" s="936" t="s">
        <v>7668</v>
      </c>
      <c r="B949" s="945" t="s">
        <v>292</v>
      </c>
      <c r="C949" s="929" t="s">
        <v>5603</v>
      </c>
      <c r="D949" s="936" t="s">
        <v>7171</v>
      </c>
      <c r="E949" s="936" t="s">
        <v>7185</v>
      </c>
      <c r="F949" s="42" t="s">
        <v>5707</v>
      </c>
      <c r="G949" s="116">
        <v>1</v>
      </c>
      <c r="H949" s="936" t="s">
        <v>6682</v>
      </c>
      <c r="I949" s="75"/>
      <c r="J949" s="75" t="s">
        <v>5717</v>
      </c>
      <c r="K949" s="945">
        <v>2</v>
      </c>
      <c r="L949" s="943"/>
      <c r="M949" s="941"/>
    </row>
    <row r="950" spans="1:13" s="97" customFormat="1" ht="15" customHeight="1" x14ac:dyDescent="0.25">
      <c r="A950" s="936"/>
      <c r="B950" s="945"/>
      <c r="C950" s="929"/>
      <c r="D950" s="936"/>
      <c r="E950" s="936"/>
      <c r="F950" s="42" t="s">
        <v>5708</v>
      </c>
      <c r="G950" s="116">
        <v>1</v>
      </c>
      <c r="H950" s="936"/>
      <c r="I950" s="75" t="s">
        <v>294</v>
      </c>
      <c r="J950" s="75" t="s">
        <v>5718</v>
      </c>
      <c r="K950" s="945"/>
      <c r="L950" s="943"/>
      <c r="M950" s="944"/>
    </row>
    <row r="951" spans="1:13" s="97" customFormat="1" ht="15" customHeight="1" x14ac:dyDescent="0.25">
      <c r="A951" s="936"/>
      <c r="B951" s="945"/>
      <c r="C951" s="929"/>
      <c r="D951" s="936"/>
      <c r="E951" s="936"/>
      <c r="F951" s="42" t="s">
        <v>5709</v>
      </c>
      <c r="G951" s="116">
        <v>1</v>
      </c>
      <c r="H951" s="936"/>
      <c r="I951" s="75"/>
      <c r="J951" s="75" t="s">
        <v>5717</v>
      </c>
      <c r="K951" s="945"/>
      <c r="L951" s="943"/>
      <c r="M951" s="944"/>
    </row>
    <row r="952" spans="1:13" s="97" customFormat="1" ht="15" customHeight="1" x14ac:dyDescent="0.25">
      <c r="A952" s="936"/>
      <c r="B952" s="945"/>
      <c r="C952" s="929"/>
      <c r="D952" s="936"/>
      <c r="E952" s="936"/>
      <c r="F952" s="42" t="s">
        <v>5710</v>
      </c>
      <c r="G952" s="116">
        <v>1</v>
      </c>
      <c r="H952" s="936"/>
      <c r="I952" s="75" t="s">
        <v>294</v>
      </c>
      <c r="J952" s="75" t="s">
        <v>5719</v>
      </c>
      <c r="K952" s="945"/>
      <c r="L952" s="943"/>
      <c r="M952" s="944"/>
    </row>
    <row r="953" spans="1:13" s="97" customFormat="1" ht="15" customHeight="1" x14ac:dyDescent="0.25">
      <c r="A953" s="936"/>
      <c r="B953" s="945"/>
      <c r="C953" s="929"/>
      <c r="D953" s="936"/>
      <c r="E953" s="936"/>
      <c r="F953" s="42" t="s">
        <v>5711</v>
      </c>
      <c r="G953" s="116">
        <v>1</v>
      </c>
      <c r="H953" s="936"/>
      <c r="I953" s="75" t="s">
        <v>294</v>
      </c>
      <c r="J953" s="75" t="s">
        <v>5720</v>
      </c>
      <c r="K953" s="945"/>
      <c r="L953" s="943"/>
      <c r="M953" s="944"/>
    </row>
    <row r="954" spans="1:13" s="97" customFormat="1" ht="11.25" x14ac:dyDescent="0.25">
      <c r="A954" s="936"/>
      <c r="B954" s="945"/>
      <c r="C954" s="929"/>
      <c r="D954" s="936"/>
      <c r="E954" s="936"/>
      <c r="F954" s="42" t="s">
        <v>5712</v>
      </c>
      <c r="G954" s="116">
        <v>13</v>
      </c>
      <c r="H954" s="936"/>
      <c r="I954" s="75"/>
      <c r="J954" s="75" t="s">
        <v>5717</v>
      </c>
      <c r="K954" s="945"/>
      <c r="L954" s="943"/>
      <c r="M954" s="944"/>
    </row>
    <row r="955" spans="1:13" s="97" customFormat="1" ht="15" customHeight="1" x14ac:dyDescent="0.25">
      <c r="A955" s="936"/>
      <c r="B955" s="945"/>
      <c r="C955" s="929"/>
      <c r="D955" s="936"/>
      <c r="E955" s="936"/>
      <c r="F955" s="42" t="s">
        <v>5713</v>
      </c>
      <c r="G955" s="116">
        <v>13</v>
      </c>
      <c r="H955" s="936"/>
      <c r="I955" s="75"/>
      <c r="J955" s="75" t="s">
        <v>5721</v>
      </c>
      <c r="K955" s="945"/>
      <c r="L955" s="943"/>
      <c r="M955" s="944"/>
    </row>
    <row r="956" spans="1:13" s="97" customFormat="1" ht="15" customHeight="1" x14ac:dyDescent="0.25">
      <c r="A956" s="936"/>
      <c r="B956" s="945"/>
      <c r="C956" s="929"/>
      <c r="D956" s="936"/>
      <c r="E956" s="936"/>
      <c r="F956" s="42" t="s">
        <v>5714</v>
      </c>
      <c r="G956" s="116">
        <v>1</v>
      </c>
      <c r="H956" s="936"/>
      <c r="I956" s="75" t="s">
        <v>294</v>
      </c>
      <c r="J956" s="75" t="s">
        <v>5722</v>
      </c>
      <c r="K956" s="945"/>
      <c r="L956" s="943"/>
      <c r="M956" s="944"/>
    </row>
    <row r="957" spans="1:13" s="97" customFormat="1" ht="15" customHeight="1" x14ac:dyDescent="0.25">
      <c r="A957" s="936"/>
      <c r="B957" s="945"/>
      <c r="C957" s="929"/>
      <c r="D957" s="936"/>
      <c r="E957" s="936"/>
      <c r="F957" s="42" t="s">
        <v>5715</v>
      </c>
      <c r="G957" s="116">
        <v>1</v>
      </c>
      <c r="H957" s="936"/>
      <c r="I957" s="75" t="s">
        <v>294</v>
      </c>
      <c r="J957" s="75" t="s">
        <v>5723</v>
      </c>
      <c r="K957" s="945"/>
      <c r="L957" s="943"/>
      <c r="M957" s="944"/>
    </row>
    <row r="958" spans="1:13" s="97" customFormat="1" ht="22.5" x14ac:dyDescent="0.25">
      <c r="A958" s="936"/>
      <c r="B958" s="945"/>
      <c r="C958" s="929"/>
      <c r="D958" s="936"/>
      <c r="E958" s="936"/>
      <c r="F958" s="43" t="s">
        <v>5716</v>
      </c>
      <c r="G958" s="44">
        <v>3000</v>
      </c>
      <c r="H958" s="936"/>
      <c r="I958" s="45" t="s">
        <v>294</v>
      </c>
      <c r="J958" s="45" t="s">
        <v>5724</v>
      </c>
      <c r="K958" s="945"/>
      <c r="L958" s="943"/>
      <c r="M958" s="942"/>
    </row>
    <row r="959" spans="1:13" s="97" customFormat="1" ht="11.25" customHeight="1" x14ac:dyDescent="0.25">
      <c r="A959" s="936" t="s">
        <v>7669</v>
      </c>
      <c r="B959" s="945" t="s">
        <v>292</v>
      </c>
      <c r="C959" s="929" t="s">
        <v>5603</v>
      </c>
      <c r="D959" s="936" t="s">
        <v>7171</v>
      </c>
      <c r="E959" s="936" t="s">
        <v>7185</v>
      </c>
      <c r="F959" s="43" t="s">
        <v>5736</v>
      </c>
      <c r="G959" s="44">
        <v>1</v>
      </c>
      <c r="H959" s="936" t="s">
        <v>6682</v>
      </c>
      <c r="I959" s="45" t="s">
        <v>5771</v>
      </c>
      <c r="J959" s="45" t="s">
        <v>5772</v>
      </c>
      <c r="K959" s="945">
        <v>2</v>
      </c>
      <c r="L959" s="943"/>
      <c r="M959" s="941"/>
    </row>
    <row r="960" spans="1:13" s="97" customFormat="1" ht="15" customHeight="1" x14ac:dyDescent="0.25">
      <c r="A960" s="936"/>
      <c r="B960" s="945"/>
      <c r="C960" s="929"/>
      <c r="D960" s="936"/>
      <c r="E960" s="936"/>
      <c r="F960" s="43" t="s">
        <v>5737</v>
      </c>
      <c r="G960" s="44">
        <v>3</v>
      </c>
      <c r="H960" s="936"/>
      <c r="I960" s="45" t="s">
        <v>225</v>
      </c>
      <c r="J960" s="45" t="s">
        <v>5773</v>
      </c>
      <c r="K960" s="945"/>
      <c r="L960" s="943"/>
      <c r="M960" s="944"/>
    </row>
    <row r="961" spans="1:13" s="97" customFormat="1" ht="11.25" x14ac:dyDescent="0.25">
      <c r="A961" s="936"/>
      <c r="B961" s="945"/>
      <c r="C961" s="929"/>
      <c r="D961" s="936"/>
      <c r="E961" s="936"/>
      <c r="F961" s="43" t="s">
        <v>5738</v>
      </c>
      <c r="G961" s="44">
        <v>2</v>
      </c>
      <c r="H961" s="936"/>
      <c r="I961" s="45" t="s">
        <v>225</v>
      </c>
      <c r="J961" s="45" t="s">
        <v>4301</v>
      </c>
      <c r="K961" s="945"/>
      <c r="L961" s="943"/>
      <c r="M961" s="944"/>
    </row>
    <row r="962" spans="1:13" s="97" customFormat="1" ht="15" customHeight="1" x14ac:dyDescent="0.25">
      <c r="A962" s="936"/>
      <c r="B962" s="945"/>
      <c r="C962" s="929"/>
      <c r="D962" s="936"/>
      <c r="E962" s="936"/>
      <c r="F962" s="43" t="s">
        <v>5739</v>
      </c>
      <c r="G962" s="44">
        <v>3</v>
      </c>
      <c r="H962" s="936"/>
      <c r="I962" s="45" t="s">
        <v>5774</v>
      </c>
      <c r="J962" s="45" t="s">
        <v>5775</v>
      </c>
      <c r="K962" s="945"/>
      <c r="L962" s="943"/>
      <c r="M962" s="944"/>
    </row>
    <row r="963" spans="1:13" s="97" customFormat="1" ht="15" customHeight="1" x14ac:dyDescent="0.25">
      <c r="A963" s="936"/>
      <c r="B963" s="945"/>
      <c r="C963" s="929"/>
      <c r="D963" s="936"/>
      <c r="E963" s="936"/>
      <c r="F963" s="43" t="s">
        <v>5740</v>
      </c>
      <c r="G963" s="44">
        <v>2</v>
      </c>
      <c r="H963" s="936"/>
      <c r="I963" s="45" t="s">
        <v>5776</v>
      </c>
      <c r="J963" s="45" t="s">
        <v>5777</v>
      </c>
      <c r="K963" s="945"/>
      <c r="L963" s="943"/>
      <c r="M963" s="944"/>
    </row>
    <row r="964" spans="1:13" s="97" customFormat="1" ht="15" customHeight="1" x14ac:dyDescent="0.25">
      <c r="A964" s="936"/>
      <c r="B964" s="945"/>
      <c r="C964" s="929"/>
      <c r="D964" s="936"/>
      <c r="E964" s="936"/>
      <c r="F964" s="43" t="s">
        <v>5741</v>
      </c>
      <c r="G964" s="44">
        <v>1</v>
      </c>
      <c r="H964" s="936"/>
      <c r="I964" s="45" t="s">
        <v>5776</v>
      </c>
      <c r="J964" s="45" t="s">
        <v>5778</v>
      </c>
      <c r="K964" s="945"/>
      <c r="L964" s="943"/>
      <c r="M964" s="944"/>
    </row>
    <row r="965" spans="1:13" s="97" customFormat="1" ht="15" customHeight="1" x14ac:dyDescent="0.25">
      <c r="A965" s="936"/>
      <c r="B965" s="945"/>
      <c r="C965" s="929"/>
      <c r="D965" s="936"/>
      <c r="E965" s="936"/>
      <c r="F965" s="43" t="s">
        <v>5742</v>
      </c>
      <c r="G965" s="44">
        <v>4</v>
      </c>
      <c r="H965" s="936"/>
      <c r="I965" s="45" t="s">
        <v>294</v>
      </c>
      <c r="J965" s="45"/>
      <c r="K965" s="945"/>
      <c r="L965" s="943"/>
      <c r="M965" s="944"/>
    </row>
    <row r="966" spans="1:13" s="97" customFormat="1" ht="15" customHeight="1" x14ac:dyDescent="0.25">
      <c r="A966" s="936"/>
      <c r="B966" s="945"/>
      <c r="C966" s="929"/>
      <c r="D966" s="936"/>
      <c r="E966" s="936"/>
      <c r="F966" s="43" t="s">
        <v>4346</v>
      </c>
      <c r="G966" s="44">
        <v>2</v>
      </c>
      <c r="H966" s="936"/>
      <c r="I966" s="45" t="s">
        <v>3498</v>
      </c>
      <c r="J966" s="45" t="s">
        <v>4361</v>
      </c>
      <c r="K966" s="945"/>
      <c r="L966" s="943"/>
      <c r="M966" s="944"/>
    </row>
    <row r="967" spans="1:13" s="97" customFormat="1" ht="15" customHeight="1" x14ac:dyDescent="0.25">
      <c r="A967" s="936"/>
      <c r="B967" s="945"/>
      <c r="C967" s="929"/>
      <c r="D967" s="936"/>
      <c r="E967" s="936"/>
      <c r="F967" s="43" t="s">
        <v>4344</v>
      </c>
      <c r="G967" s="44">
        <v>2</v>
      </c>
      <c r="H967" s="936"/>
      <c r="I967" s="45" t="s">
        <v>4357</v>
      </c>
      <c r="J967" s="45" t="s">
        <v>4358</v>
      </c>
      <c r="K967" s="945"/>
      <c r="L967" s="943"/>
      <c r="M967" s="944"/>
    </row>
    <row r="968" spans="1:13" s="97" customFormat="1" ht="15" customHeight="1" x14ac:dyDescent="0.25">
      <c r="A968" s="936"/>
      <c r="B968" s="945"/>
      <c r="C968" s="929"/>
      <c r="D968" s="936"/>
      <c r="E968" s="936"/>
      <c r="F968" s="43" t="s">
        <v>5779</v>
      </c>
      <c r="G968" s="44">
        <v>2</v>
      </c>
      <c r="H968" s="936"/>
      <c r="I968" s="45" t="s">
        <v>360</v>
      </c>
      <c r="J968" s="45" t="s">
        <v>4425</v>
      </c>
      <c r="K968" s="945"/>
      <c r="L968" s="943"/>
      <c r="M968" s="942"/>
    </row>
    <row r="969" spans="1:13" s="97" customFormat="1" ht="15" customHeight="1" x14ac:dyDescent="0.25">
      <c r="A969" s="937" t="s">
        <v>7859</v>
      </c>
      <c r="B969" s="939" t="s">
        <v>292</v>
      </c>
      <c r="C969" s="966" t="s">
        <v>5603</v>
      </c>
      <c r="D969" s="937" t="s">
        <v>7176</v>
      </c>
      <c r="E969" s="937" t="s">
        <v>5603</v>
      </c>
      <c r="F969" s="43" t="s">
        <v>7860</v>
      </c>
      <c r="G969" s="44">
        <v>1</v>
      </c>
      <c r="H969" s="937" t="s">
        <v>6682</v>
      </c>
      <c r="I969" s="45"/>
      <c r="J969" s="45"/>
      <c r="K969" s="939">
        <v>1</v>
      </c>
      <c r="L969" s="941"/>
      <c r="M969" s="941"/>
    </row>
    <row r="970" spans="1:13" s="97" customFormat="1" ht="15" customHeight="1" x14ac:dyDescent="0.25">
      <c r="A970" s="938"/>
      <c r="B970" s="940"/>
      <c r="C970" s="992"/>
      <c r="D970" s="938"/>
      <c r="E970" s="938" t="s">
        <v>5603</v>
      </c>
      <c r="F970" s="47" t="s">
        <v>7861</v>
      </c>
      <c r="G970" s="116">
        <v>1</v>
      </c>
      <c r="H970" s="938"/>
      <c r="I970" s="75"/>
      <c r="J970" s="75"/>
      <c r="K970" s="940"/>
      <c r="L970" s="942"/>
      <c r="M970" s="942"/>
    </row>
    <row r="971" spans="1:13" s="97" customFormat="1" ht="22.5" x14ac:dyDescent="0.25">
      <c r="A971" s="450" t="s">
        <v>7888</v>
      </c>
      <c r="B971" s="400" t="s">
        <v>292</v>
      </c>
      <c r="C971" s="459" t="s">
        <v>5603</v>
      </c>
      <c r="D971" s="403" t="s">
        <v>7171</v>
      </c>
      <c r="E971" s="450" t="s">
        <v>3034</v>
      </c>
      <c r="F971" s="135" t="s">
        <v>7887</v>
      </c>
      <c r="G971" s="96">
        <v>1</v>
      </c>
      <c r="H971" s="450" t="s">
        <v>6682</v>
      </c>
      <c r="I971" s="37"/>
      <c r="J971" s="37"/>
      <c r="K971" s="400">
        <v>1</v>
      </c>
      <c r="L971" s="833"/>
      <c r="M971" s="866"/>
    </row>
    <row r="972" spans="1:13" s="97" customFormat="1" ht="15" customHeight="1" x14ac:dyDescent="0.25">
      <c r="A972" s="936" t="s">
        <v>7670</v>
      </c>
      <c r="B972" s="945" t="s">
        <v>7186</v>
      </c>
      <c r="C972" s="929" t="s">
        <v>5603</v>
      </c>
      <c r="D972" s="936" t="s">
        <v>5780</v>
      </c>
      <c r="E972" s="936" t="s">
        <v>7185</v>
      </c>
      <c r="F972" s="43" t="s">
        <v>5781</v>
      </c>
      <c r="G972" s="44">
        <v>1</v>
      </c>
      <c r="H972" s="936" t="s">
        <v>6682</v>
      </c>
      <c r="I972" s="45" t="s">
        <v>360</v>
      </c>
      <c r="J972" s="45" t="s">
        <v>5790</v>
      </c>
      <c r="K972" s="945">
        <v>1</v>
      </c>
      <c r="L972" s="943"/>
      <c r="M972" s="941"/>
    </row>
    <row r="973" spans="1:13" s="97" customFormat="1" ht="22.5" x14ac:dyDescent="0.25">
      <c r="A973" s="936"/>
      <c r="B973" s="945"/>
      <c r="C973" s="929"/>
      <c r="D973" s="936"/>
      <c r="E973" s="936"/>
      <c r="F973" s="43" t="s">
        <v>5782</v>
      </c>
      <c r="G973" s="44">
        <v>5</v>
      </c>
      <c r="H973" s="936"/>
      <c r="I973" s="45" t="s">
        <v>360</v>
      </c>
      <c r="J973" s="45" t="s">
        <v>5791</v>
      </c>
      <c r="K973" s="945"/>
      <c r="L973" s="943"/>
      <c r="M973" s="944"/>
    </row>
    <row r="974" spans="1:13" s="97" customFormat="1" ht="15" customHeight="1" x14ac:dyDescent="0.25">
      <c r="A974" s="936"/>
      <c r="B974" s="945"/>
      <c r="C974" s="929"/>
      <c r="D974" s="936"/>
      <c r="E974" s="936"/>
      <c r="F974" s="43" t="s">
        <v>5783</v>
      </c>
      <c r="G974" s="44">
        <v>2</v>
      </c>
      <c r="H974" s="936"/>
      <c r="I974" s="45" t="s">
        <v>46</v>
      </c>
      <c r="J974" s="45" t="s">
        <v>5792</v>
      </c>
      <c r="K974" s="945"/>
      <c r="L974" s="943"/>
      <c r="M974" s="944"/>
    </row>
    <row r="975" spans="1:13" s="97" customFormat="1" ht="15" customHeight="1" x14ac:dyDescent="0.25">
      <c r="A975" s="936"/>
      <c r="B975" s="945"/>
      <c r="C975" s="929"/>
      <c r="D975" s="936"/>
      <c r="E975" s="936"/>
      <c r="F975" s="43" t="s">
        <v>5784</v>
      </c>
      <c r="G975" s="44">
        <v>12</v>
      </c>
      <c r="H975" s="936"/>
      <c r="I975" s="45" t="s">
        <v>5793</v>
      </c>
      <c r="J975" s="45" t="s">
        <v>5794</v>
      </c>
      <c r="K975" s="945"/>
      <c r="L975" s="943"/>
      <c r="M975" s="944"/>
    </row>
    <row r="976" spans="1:13" s="97" customFormat="1" ht="15" customHeight="1" x14ac:dyDescent="0.25">
      <c r="A976" s="936"/>
      <c r="B976" s="945"/>
      <c r="C976" s="929"/>
      <c r="D976" s="936"/>
      <c r="E976" s="936"/>
      <c r="F976" s="43" t="s">
        <v>5785</v>
      </c>
      <c r="G976" s="44">
        <v>1</v>
      </c>
      <c r="H976" s="936"/>
      <c r="I976" s="45" t="s">
        <v>5793</v>
      </c>
      <c r="J976" s="45" t="s">
        <v>5794</v>
      </c>
      <c r="K976" s="945"/>
      <c r="L976" s="943"/>
      <c r="M976" s="944"/>
    </row>
    <row r="977" spans="1:13" s="97" customFormat="1" ht="15" customHeight="1" x14ac:dyDescent="0.25">
      <c r="A977" s="936"/>
      <c r="B977" s="945"/>
      <c r="C977" s="929"/>
      <c r="D977" s="936"/>
      <c r="E977" s="936"/>
      <c r="F977" s="43" t="s">
        <v>5786</v>
      </c>
      <c r="G977" s="44">
        <v>2</v>
      </c>
      <c r="H977" s="936"/>
      <c r="I977" s="45" t="s">
        <v>5793</v>
      </c>
      <c r="J977" s="45" t="s">
        <v>5795</v>
      </c>
      <c r="K977" s="945"/>
      <c r="L977" s="943"/>
      <c r="M977" s="944"/>
    </row>
    <row r="978" spans="1:13" s="97" customFormat="1" ht="15" customHeight="1" x14ac:dyDescent="0.25">
      <c r="A978" s="936"/>
      <c r="B978" s="945"/>
      <c r="C978" s="929"/>
      <c r="D978" s="936"/>
      <c r="E978" s="936"/>
      <c r="F978" s="43" t="s">
        <v>5787</v>
      </c>
      <c r="G978" s="44">
        <v>2</v>
      </c>
      <c r="H978" s="936"/>
      <c r="I978" s="45" t="s">
        <v>5793</v>
      </c>
      <c r="J978" s="45" t="s">
        <v>5796</v>
      </c>
      <c r="K978" s="945"/>
      <c r="L978" s="943"/>
      <c r="M978" s="944"/>
    </row>
    <row r="979" spans="1:13" s="97" customFormat="1" ht="15" customHeight="1" x14ac:dyDescent="0.25">
      <c r="A979" s="936"/>
      <c r="B979" s="945"/>
      <c r="C979" s="929"/>
      <c r="D979" s="936"/>
      <c r="E979" s="936"/>
      <c r="F979" s="43" t="s">
        <v>5788</v>
      </c>
      <c r="G979" s="44">
        <v>50</v>
      </c>
      <c r="H979" s="936"/>
      <c r="I979" s="45" t="s">
        <v>5793</v>
      </c>
      <c r="J979" s="45" t="s">
        <v>5797</v>
      </c>
      <c r="K979" s="945"/>
      <c r="L979" s="943"/>
      <c r="M979" s="944"/>
    </row>
    <row r="980" spans="1:13" s="97" customFormat="1" ht="15" customHeight="1" x14ac:dyDescent="0.25">
      <c r="A980" s="936"/>
      <c r="B980" s="945"/>
      <c r="C980" s="929"/>
      <c r="D980" s="936"/>
      <c r="E980" s="936"/>
      <c r="F980" s="43" t="s">
        <v>5789</v>
      </c>
      <c r="G980" s="44">
        <v>2</v>
      </c>
      <c r="H980" s="936"/>
      <c r="I980" s="45" t="s">
        <v>5793</v>
      </c>
      <c r="J980" s="45" t="s">
        <v>5796</v>
      </c>
      <c r="K980" s="945"/>
      <c r="L980" s="943"/>
      <c r="M980" s="942"/>
    </row>
    <row r="981" spans="1:13" s="97" customFormat="1" ht="15" customHeight="1" x14ac:dyDescent="0.25">
      <c r="A981" s="936" t="s">
        <v>7671</v>
      </c>
      <c r="B981" s="945" t="s">
        <v>7071</v>
      </c>
      <c r="C981" s="929" t="s">
        <v>5603</v>
      </c>
      <c r="D981" s="936" t="s">
        <v>7184</v>
      </c>
      <c r="E981" s="936" t="s">
        <v>7185</v>
      </c>
      <c r="F981" s="47" t="s">
        <v>5743</v>
      </c>
      <c r="G981" s="116">
        <v>1</v>
      </c>
      <c r="H981" s="936" t="s">
        <v>6682</v>
      </c>
      <c r="I981" s="46" t="s">
        <v>46</v>
      </c>
      <c r="J981" s="75"/>
      <c r="K981" s="945">
        <v>2</v>
      </c>
      <c r="L981" s="943"/>
      <c r="M981" s="941"/>
    </row>
    <row r="982" spans="1:13" s="97" customFormat="1" ht="15" customHeight="1" x14ac:dyDescent="0.25">
      <c r="A982" s="936"/>
      <c r="B982" s="945"/>
      <c r="C982" s="929"/>
      <c r="D982" s="936"/>
      <c r="E982" s="936"/>
      <c r="F982" s="47" t="s">
        <v>5744</v>
      </c>
      <c r="G982" s="116">
        <v>12</v>
      </c>
      <c r="H982" s="936"/>
      <c r="I982" s="46" t="s">
        <v>46</v>
      </c>
      <c r="J982" s="75"/>
      <c r="K982" s="945"/>
      <c r="L982" s="943"/>
      <c r="M982" s="944"/>
    </row>
    <row r="983" spans="1:13" s="97" customFormat="1" ht="15" customHeight="1" x14ac:dyDescent="0.25">
      <c r="A983" s="936"/>
      <c r="B983" s="945"/>
      <c r="C983" s="929"/>
      <c r="D983" s="936"/>
      <c r="E983" s="936"/>
      <c r="F983" s="47" t="s">
        <v>5909</v>
      </c>
      <c r="G983" s="116">
        <v>12</v>
      </c>
      <c r="H983" s="936"/>
      <c r="I983" s="46" t="s">
        <v>344</v>
      </c>
      <c r="J983" s="75" t="s">
        <v>5754</v>
      </c>
      <c r="K983" s="945"/>
      <c r="L983" s="943"/>
      <c r="M983" s="944"/>
    </row>
    <row r="984" spans="1:13" s="97" customFormat="1" ht="15" customHeight="1" x14ac:dyDescent="0.25">
      <c r="A984" s="936"/>
      <c r="B984" s="945"/>
      <c r="C984" s="929"/>
      <c r="D984" s="936"/>
      <c r="E984" s="936"/>
      <c r="F984" s="47" t="s">
        <v>5746</v>
      </c>
      <c r="G984" s="116">
        <v>1</v>
      </c>
      <c r="H984" s="936"/>
      <c r="I984" s="46" t="s">
        <v>5755</v>
      </c>
      <c r="J984" s="75" t="s">
        <v>5756</v>
      </c>
      <c r="K984" s="945"/>
      <c r="L984" s="943"/>
      <c r="M984" s="944"/>
    </row>
    <row r="985" spans="1:13" s="97" customFormat="1" ht="15" customHeight="1" x14ac:dyDescent="0.25">
      <c r="A985" s="936"/>
      <c r="B985" s="945"/>
      <c r="C985" s="929"/>
      <c r="D985" s="936"/>
      <c r="E985" s="936"/>
      <c r="F985" s="47" t="s">
        <v>5747</v>
      </c>
      <c r="G985" s="116">
        <v>2</v>
      </c>
      <c r="H985" s="936"/>
      <c r="I985" s="75" t="s">
        <v>5757</v>
      </c>
      <c r="J985" s="75" t="s">
        <v>5758</v>
      </c>
      <c r="K985" s="945"/>
      <c r="L985" s="943"/>
      <c r="M985" s="944"/>
    </row>
    <row r="986" spans="1:13" s="97" customFormat="1" ht="15" customHeight="1" x14ac:dyDescent="0.25">
      <c r="A986" s="936"/>
      <c r="B986" s="945"/>
      <c r="C986" s="929"/>
      <c r="D986" s="936"/>
      <c r="E986" s="936"/>
      <c r="F986" s="47" t="s">
        <v>5745</v>
      </c>
      <c r="G986" s="116">
        <v>2</v>
      </c>
      <c r="H986" s="936"/>
      <c r="I986" s="75" t="s">
        <v>5757</v>
      </c>
      <c r="J986" s="75" t="s">
        <v>5759</v>
      </c>
      <c r="K986" s="945"/>
      <c r="L986" s="943"/>
      <c r="M986" s="944"/>
    </row>
    <row r="987" spans="1:13" s="97" customFormat="1" ht="15" customHeight="1" x14ac:dyDescent="0.25">
      <c r="A987" s="936"/>
      <c r="B987" s="945"/>
      <c r="C987" s="929"/>
      <c r="D987" s="936"/>
      <c r="E987" s="936"/>
      <c r="F987" s="47" t="s">
        <v>5748</v>
      </c>
      <c r="G987" s="116">
        <v>6</v>
      </c>
      <c r="H987" s="936"/>
      <c r="I987" s="75" t="s">
        <v>5757</v>
      </c>
      <c r="J987" s="75" t="s">
        <v>5761</v>
      </c>
      <c r="K987" s="945"/>
      <c r="L987" s="943"/>
      <c r="M987" s="944"/>
    </row>
    <row r="988" spans="1:13" s="97" customFormat="1" ht="15" customHeight="1" x14ac:dyDescent="0.25">
      <c r="A988" s="936"/>
      <c r="B988" s="945"/>
      <c r="C988" s="929"/>
      <c r="D988" s="936"/>
      <c r="E988" s="936"/>
      <c r="F988" s="47" t="s">
        <v>5760</v>
      </c>
      <c r="G988" s="116">
        <v>1</v>
      </c>
      <c r="H988" s="936"/>
      <c r="I988" s="75" t="s">
        <v>5757</v>
      </c>
      <c r="J988" s="75" t="s">
        <v>5762</v>
      </c>
      <c r="K988" s="945"/>
      <c r="L988" s="943"/>
      <c r="M988" s="944"/>
    </row>
    <row r="989" spans="1:13" s="97" customFormat="1" ht="15" customHeight="1" x14ac:dyDescent="0.25">
      <c r="A989" s="936"/>
      <c r="B989" s="945"/>
      <c r="C989" s="929"/>
      <c r="D989" s="936"/>
      <c r="E989" s="936"/>
      <c r="F989" s="47" t="s">
        <v>5749</v>
      </c>
      <c r="G989" s="116">
        <v>6</v>
      </c>
      <c r="H989" s="936"/>
      <c r="I989" s="75" t="s">
        <v>46</v>
      </c>
      <c r="J989" s="75" t="s">
        <v>5763</v>
      </c>
      <c r="K989" s="945"/>
      <c r="L989" s="943"/>
      <c r="M989" s="944"/>
    </row>
    <row r="990" spans="1:13" s="97" customFormat="1" ht="15" customHeight="1" x14ac:dyDescent="0.25">
      <c r="A990" s="936"/>
      <c r="B990" s="945"/>
      <c r="C990" s="929"/>
      <c r="D990" s="936"/>
      <c r="E990" s="936"/>
      <c r="F990" s="47" t="s">
        <v>5739</v>
      </c>
      <c r="G990" s="116">
        <v>6</v>
      </c>
      <c r="H990" s="936"/>
      <c r="I990" s="75" t="s">
        <v>5764</v>
      </c>
      <c r="J990" s="75" t="s">
        <v>5765</v>
      </c>
      <c r="K990" s="945"/>
      <c r="L990" s="943"/>
      <c r="M990" s="944"/>
    </row>
    <row r="991" spans="1:13" s="97" customFormat="1" ht="15" customHeight="1" x14ac:dyDescent="0.25">
      <c r="A991" s="936"/>
      <c r="B991" s="945"/>
      <c r="C991" s="929"/>
      <c r="D991" s="936"/>
      <c r="E991" s="936"/>
      <c r="F991" s="47" t="s">
        <v>5750</v>
      </c>
      <c r="G991" s="116">
        <v>1</v>
      </c>
      <c r="H991" s="936"/>
      <c r="I991" s="75" t="s">
        <v>5766</v>
      </c>
      <c r="J991" s="75" t="s">
        <v>5767</v>
      </c>
      <c r="K991" s="945"/>
      <c r="L991" s="943"/>
      <c r="M991" s="944"/>
    </row>
    <row r="992" spans="1:13" s="97" customFormat="1" ht="15" customHeight="1" x14ac:dyDescent="0.25">
      <c r="A992" s="936"/>
      <c r="B992" s="945"/>
      <c r="C992" s="929"/>
      <c r="D992" s="936"/>
      <c r="E992" s="936"/>
      <c r="F992" s="47" t="s">
        <v>5751</v>
      </c>
      <c r="G992" s="116">
        <v>6</v>
      </c>
      <c r="H992" s="936"/>
      <c r="I992" s="75" t="s">
        <v>225</v>
      </c>
      <c r="J992" s="75" t="s">
        <v>4301</v>
      </c>
      <c r="K992" s="945"/>
      <c r="L992" s="943"/>
      <c r="M992" s="944"/>
    </row>
    <row r="993" spans="1:13" s="97" customFormat="1" ht="15" customHeight="1" x14ac:dyDescent="0.25">
      <c r="A993" s="936"/>
      <c r="B993" s="945"/>
      <c r="C993" s="929"/>
      <c r="D993" s="936"/>
      <c r="E993" s="936"/>
      <c r="F993" s="47" t="s">
        <v>5752</v>
      </c>
      <c r="G993" s="116">
        <v>2</v>
      </c>
      <c r="H993" s="936"/>
      <c r="I993" s="75" t="s">
        <v>5768</v>
      </c>
      <c r="J993" s="75" t="s">
        <v>5769</v>
      </c>
      <c r="K993" s="945"/>
      <c r="L993" s="943"/>
      <c r="M993" s="944"/>
    </row>
    <row r="994" spans="1:13" s="97" customFormat="1" ht="15" customHeight="1" x14ac:dyDescent="0.25">
      <c r="A994" s="936"/>
      <c r="B994" s="945"/>
      <c r="C994" s="929"/>
      <c r="D994" s="936"/>
      <c r="E994" s="936"/>
      <c r="F994" s="47" t="s">
        <v>4282</v>
      </c>
      <c r="G994" s="116">
        <v>1</v>
      </c>
      <c r="H994" s="936"/>
      <c r="I994" s="75" t="s">
        <v>4299</v>
      </c>
      <c r="J994" s="75"/>
      <c r="K994" s="945"/>
      <c r="L994" s="943"/>
      <c r="M994" s="944"/>
    </row>
    <row r="995" spans="1:13" s="97" customFormat="1" ht="15" customHeight="1" x14ac:dyDescent="0.25">
      <c r="A995" s="936"/>
      <c r="B995" s="945"/>
      <c r="C995" s="929"/>
      <c r="D995" s="936"/>
      <c r="E995" s="936"/>
      <c r="F995" s="47" t="s">
        <v>5753</v>
      </c>
      <c r="G995" s="116">
        <v>2</v>
      </c>
      <c r="H995" s="936"/>
      <c r="I995" s="75" t="s">
        <v>46</v>
      </c>
      <c r="J995" s="75" t="s">
        <v>5770</v>
      </c>
      <c r="K995" s="945"/>
      <c r="L995" s="943"/>
      <c r="M995" s="942"/>
    </row>
    <row r="996" spans="1:13" s="97" customFormat="1" ht="22.5" x14ac:dyDescent="0.25">
      <c r="A996" s="450" t="s">
        <v>7672</v>
      </c>
      <c r="B996" s="132" t="s">
        <v>359</v>
      </c>
      <c r="C996" s="459" t="s">
        <v>5603</v>
      </c>
      <c r="D996" s="259" t="s">
        <v>7172</v>
      </c>
      <c r="E996" s="450" t="s">
        <v>5603</v>
      </c>
      <c r="F996" s="43" t="s">
        <v>5779</v>
      </c>
      <c r="G996" s="44">
        <v>2</v>
      </c>
      <c r="H996" s="450" t="s">
        <v>6682</v>
      </c>
      <c r="I996" s="45" t="s">
        <v>360</v>
      </c>
      <c r="J996" s="45" t="s">
        <v>4425</v>
      </c>
      <c r="K996" s="168">
        <v>1</v>
      </c>
      <c r="L996" s="852"/>
      <c r="M996" s="866"/>
    </row>
    <row r="997" spans="1:13" s="8" customFormat="1" ht="15" customHeight="1" x14ac:dyDescent="0.25">
      <c r="A997" s="936" t="s">
        <v>7673</v>
      </c>
      <c r="B997" s="945" t="s">
        <v>291</v>
      </c>
      <c r="C997" s="929" t="s">
        <v>5603</v>
      </c>
      <c r="D997" s="936" t="s">
        <v>7177</v>
      </c>
      <c r="E997" s="936" t="s">
        <v>5603</v>
      </c>
      <c r="F997" s="19" t="s">
        <v>5798</v>
      </c>
      <c r="G997" s="467">
        <v>1</v>
      </c>
      <c r="H997" s="936" t="s">
        <v>6682</v>
      </c>
      <c r="I997" s="22" t="s">
        <v>227</v>
      </c>
      <c r="J997" s="22" t="s">
        <v>5799</v>
      </c>
      <c r="K997" s="945">
        <v>2</v>
      </c>
      <c r="L997" s="943"/>
      <c r="M997" s="941"/>
    </row>
    <row r="998" spans="1:13" s="8" customFormat="1" ht="15" customHeight="1" x14ac:dyDescent="0.25">
      <c r="A998" s="936"/>
      <c r="B998" s="945"/>
      <c r="C998" s="929"/>
      <c r="D998" s="936"/>
      <c r="E998" s="936"/>
      <c r="F998" s="19" t="s">
        <v>3458</v>
      </c>
      <c r="G998" s="467">
        <v>4</v>
      </c>
      <c r="H998" s="936"/>
      <c r="I998" s="22" t="s">
        <v>227</v>
      </c>
      <c r="J998" s="22" t="s">
        <v>3459</v>
      </c>
      <c r="K998" s="945"/>
      <c r="L998" s="943"/>
      <c r="M998" s="942"/>
    </row>
    <row r="999" spans="1:13" s="97" customFormat="1" ht="22.5" x14ac:dyDescent="0.25">
      <c r="A999" s="936" t="s">
        <v>6452</v>
      </c>
      <c r="B999" s="945" t="s">
        <v>292</v>
      </c>
      <c r="C999" s="984" t="s">
        <v>5926</v>
      </c>
      <c r="D999" s="936" t="s">
        <v>7171</v>
      </c>
      <c r="E999" s="463" t="s">
        <v>6448</v>
      </c>
      <c r="F999" s="42" t="s">
        <v>6426</v>
      </c>
      <c r="G999" s="116">
        <v>9</v>
      </c>
      <c r="H999" s="936" t="s">
        <v>6682</v>
      </c>
      <c r="I999" s="75" t="s">
        <v>294</v>
      </c>
      <c r="J999" s="72" t="s">
        <v>6427</v>
      </c>
      <c r="K999" s="945">
        <v>2</v>
      </c>
      <c r="L999" s="943"/>
      <c r="M999" s="927"/>
    </row>
    <row r="1000" spans="1:13" s="97" customFormat="1" ht="11.25" x14ac:dyDescent="0.25">
      <c r="A1000" s="936"/>
      <c r="B1000" s="945"/>
      <c r="C1000" s="984"/>
      <c r="D1000" s="936"/>
      <c r="E1000" s="991" t="s">
        <v>6449</v>
      </c>
      <c r="F1000" s="42" t="s">
        <v>6439</v>
      </c>
      <c r="G1000" s="116">
        <v>2</v>
      </c>
      <c r="H1000" s="936"/>
      <c r="I1000" s="75"/>
      <c r="J1000" s="72"/>
      <c r="K1000" s="945"/>
      <c r="L1000" s="943"/>
      <c r="M1000" s="980"/>
    </row>
    <row r="1001" spans="1:13" s="97" customFormat="1" ht="11.25" x14ac:dyDescent="0.25">
      <c r="A1001" s="936"/>
      <c r="B1001" s="945"/>
      <c r="C1001" s="984"/>
      <c r="D1001" s="936"/>
      <c r="E1001" s="991"/>
      <c r="F1001" s="42" t="s">
        <v>6446</v>
      </c>
      <c r="G1001" s="116">
        <v>2</v>
      </c>
      <c r="H1001" s="936"/>
      <c r="I1001" s="75" t="s">
        <v>6428</v>
      </c>
      <c r="J1001" s="72" t="s">
        <v>6429</v>
      </c>
      <c r="K1001" s="945"/>
      <c r="L1001" s="943"/>
      <c r="M1001" s="980"/>
    </row>
    <row r="1002" spans="1:13" s="97" customFormat="1" ht="11.25" x14ac:dyDescent="0.25">
      <c r="A1002" s="936"/>
      <c r="B1002" s="945"/>
      <c r="C1002" s="984"/>
      <c r="D1002" s="936"/>
      <c r="E1002" s="991" t="s">
        <v>627</v>
      </c>
      <c r="F1002" s="42" t="s">
        <v>6447</v>
      </c>
      <c r="G1002" s="116">
        <v>1</v>
      </c>
      <c r="H1002" s="936"/>
      <c r="I1002" s="75" t="s">
        <v>6430</v>
      </c>
      <c r="J1002" s="72" t="s">
        <v>6431</v>
      </c>
      <c r="K1002" s="945"/>
      <c r="L1002" s="943"/>
      <c r="M1002" s="980"/>
    </row>
    <row r="1003" spans="1:13" s="97" customFormat="1" ht="11.25" x14ac:dyDescent="0.25">
      <c r="A1003" s="936"/>
      <c r="B1003" s="945"/>
      <c r="C1003" s="984"/>
      <c r="D1003" s="936"/>
      <c r="E1003" s="991"/>
      <c r="F1003" s="42" t="s">
        <v>6432</v>
      </c>
      <c r="G1003" s="116">
        <v>2</v>
      </c>
      <c r="H1003" s="936"/>
      <c r="I1003" s="75"/>
      <c r="J1003" s="72"/>
      <c r="K1003" s="945"/>
      <c r="L1003" s="943"/>
      <c r="M1003" s="980"/>
    </row>
    <row r="1004" spans="1:13" s="97" customFormat="1" ht="11.25" x14ac:dyDescent="0.25">
      <c r="A1004" s="936"/>
      <c r="B1004" s="945"/>
      <c r="C1004" s="984"/>
      <c r="D1004" s="936"/>
      <c r="E1004" s="991"/>
      <c r="F1004" s="42" t="s">
        <v>6433</v>
      </c>
      <c r="G1004" s="116">
        <v>2</v>
      </c>
      <c r="H1004" s="936"/>
      <c r="I1004" s="75" t="s">
        <v>6434</v>
      </c>
      <c r="J1004" s="72"/>
      <c r="K1004" s="945"/>
      <c r="L1004" s="943"/>
      <c r="M1004" s="980"/>
    </row>
    <row r="1005" spans="1:13" s="97" customFormat="1" ht="11.25" x14ac:dyDescent="0.25">
      <c r="A1005" s="936"/>
      <c r="B1005" s="945"/>
      <c r="C1005" s="984"/>
      <c r="D1005" s="936"/>
      <c r="E1005" s="991"/>
      <c r="F1005" s="42" t="s">
        <v>6435</v>
      </c>
      <c r="G1005" s="116">
        <v>1</v>
      </c>
      <c r="H1005" s="936"/>
      <c r="I1005" s="75"/>
      <c r="J1005" s="72"/>
      <c r="K1005" s="945"/>
      <c r="L1005" s="943"/>
      <c r="M1005" s="980"/>
    </row>
    <row r="1006" spans="1:13" s="97" customFormat="1" ht="11.25" x14ac:dyDescent="0.25">
      <c r="A1006" s="936"/>
      <c r="B1006" s="945"/>
      <c r="C1006" s="984"/>
      <c r="D1006" s="936"/>
      <c r="E1006" s="991" t="s">
        <v>6449</v>
      </c>
      <c r="F1006" s="42" t="s">
        <v>6436</v>
      </c>
      <c r="G1006" s="116">
        <v>2</v>
      </c>
      <c r="H1006" s="936"/>
      <c r="I1006" s="75"/>
      <c r="J1006" s="72"/>
      <c r="K1006" s="945"/>
      <c r="L1006" s="943"/>
      <c r="M1006" s="980"/>
    </row>
    <row r="1007" spans="1:13" s="97" customFormat="1" ht="11.25" x14ac:dyDescent="0.25">
      <c r="A1007" s="936"/>
      <c r="B1007" s="945"/>
      <c r="C1007" s="984"/>
      <c r="D1007" s="936"/>
      <c r="E1007" s="991"/>
      <c r="F1007" s="42" t="s">
        <v>6450</v>
      </c>
      <c r="G1007" s="116">
        <v>1</v>
      </c>
      <c r="H1007" s="936"/>
      <c r="I1007" s="75"/>
      <c r="J1007" s="72"/>
      <c r="K1007" s="945"/>
      <c r="L1007" s="943"/>
      <c r="M1007" s="980"/>
    </row>
    <row r="1008" spans="1:13" s="97" customFormat="1" ht="11.25" x14ac:dyDescent="0.25">
      <c r="A1008" s="936"/>
      <c r="B1008" s="945"/>
      <c r="C1008" s="984"/>
      <c r="D1008" s="936"/>
      <c r="E1008" s="991" t="s">
        <v>627</v>
      </c>
      <c r="F1008" s="42" t="s">
        <v>6437</v>
      </c>
      <c r="G1008" s="116">
        <v>1</v>
      </c>
      <c r="H1008" s="936"/>
      <c r="I1008" s="75"/>
      <c r="J1008" s="72"/>
      <c r="K1008" s="945"/>
      <c r="L1008" s="943"/>
      <c r="M1008" s="980"/>
    </row>
    <row r="1009" spans="1:13" s="97" customFormat="1" ht="11.25" x14ac:dyDescent="0.25">
      <c r="A1009" s="936"/>
      <c r="B1009" s="945"/>
      <c r="C1009" s="984"/>
      <c r="D1009" s="936"/>
      <c r="E1009" s="991"/>
      <c r="F1009" s="42" t="s">
        <v>6438</v>
      </c>
      <c r="G1009" s="116">
        <v>1</v>
      </c>
      <c r="H1009" s="936"/>
      <c r="I1009" s="75" t="s">
        <v>6434</v>
      </c>
      <c r="J1009" s="72"/>
      <c r="K1009" s="945"/>
      <c r="L1009" s="943"/>
      <c r="M1009" s="980"/>
    </row>
    <row r="1010" spans="1:13" s="97" customFormat="1" ht="11.25" x14ac:dyDescent="0.25">
      <c r="A1010" s="936"/>
      <c r="B1010" s="945"/>
      <c r="C1010" s="984"/>
      <c r="D1010" s="936"/>
      <c r="E1010" s="991"/>
      <c r="F1010" s="42" t="s">
        <v>6439</v>
      </c>
      <c r="G1010" s="116">
        <v>1</v>
      </c>
      <c r="H1010" s="936"/>
      <c r="I1010" s="75" t="s">
        <v>6434</v>
      </c>
      <c r="J1010" s="72"/>
      <c r="K1010" s="945"/>
      <c r="L1010" s="943"/>
      <c r="M1010" s="980"/>
    </row>
    <row r="1011" spans="1:13" s="97" customFormat="1" ht="11.25" x14ac:dyDescent="0.25">
      <c r="A1011" s="936"/>
      <c r="B1011" s="945"/>
      <c r="C1011" s="984"/>
      <c r="D1011" s="936"/>
      <c r="E1011" s="991"/>
      <c r="F1011" s="42" t="s">
        <v>6440</v>
      </c>
      <c r="G1011" s="116">
        <v>1</v>
      </c>
      <c r="H1011" s="936"/>
      <c r="I1011" s="75"/>
      <c r="J1011" s="72"/>
      <c r="K1011" s="945"/>
      <c r="L1011" s="943"/>
      <c r="M1011" s="980"/>
    </row>
    <row r="1012" spans="1:13" s="97" customFormat="1" ht="11.25" x14ac:dyDescent="0.25">
      <c r="A1012" s="936"/>
      <c r="B1012" s="945"/>
      <c r="C1012" s="984"/>
      <c r="D1012" s="936"/>
      <c r="E1012" s="991"/>
      <c r="F1012" s="42" t="s">
        <v>6441</v>
      </c>
      <c r="G1012" s="116">
        <v>2</v>
      </c>
      <c r="H1012" s="936"/>
      <c r="I1012" s="75"/>
      <c r="J1012" s="72"/>
      <c r="K1012" s="945"/>
      <c r="L1012" s="943"/>
      <c r="M1012" s="980"/>
    </row>
    <row r="1013" spans="1:13" s="97" customFormat="1" ht="11.25" x14ac:dyDescent="0.25">
      <c r="A1013" s="936"/>
      <c r="B1013" s="945"/>
      <c r="C1013" s="984"/>
      <c r="D1013" s="936"/>
      <c r="E1013" s="991" t="s">
        <v>6449</v>
      </c>
      <c r="F1013" s="42" t="s">
        <v>6442</v>
      </c>
      <c r="G1013" s="116">
        <v>1</v>
      </c>
      <c r="H1013" s="936"/>
      <c r="I1013" s="75"/>
      <c r="J1013" s="72"/>
      <c r="K1013" s="945"/>
      <c r="L1013" s="943"/>
      <c r="M1013" s="980"/>
    </row>
    <row r="1014" spans="1:13" s="97" customFormat="1" ht="11.25" x14ac:dyDescent="0.25">
      <c r="A1014" s="936"/>
      <c r="B1014" s="945"/>
      <c r="C1014" s="984"/>
      <c r="D1014" s="936"/>
      <c r="E1014" s="991"/>
      <c r="F1014" s="42" t="s">
        <v>6433</v>
      </c>
      <c r="G1014" s="116">
        <v>6</v>
      </c>
      <c r="H1014" s="936"/>
      <c r="I1014" s="75" t="s">
        <v>6434</v>
      </c>
      <c r="J1014" s="72"/>
      <c r="K1014" s="945"/>
      <c r="L1014" s="943"/>
      <c r="M1014" s="980"/>
    </row>
    <row r="1015" spans="1:13" s="97" customFormat="1" ht="11.25" x14ac:dyDescent="0.25">
      <c r="A1015" s="936"/>
      <c r="B1015" s="945"/>
      <c r="C1015" s="984"/>
      <c r="D1015" s="936"/>
      <c r="E1015" s="991"/>
      <c r="F1015" s="42" t="s">
        <v>6443</v>
      </c>
      <c r="G1015" s="116">
        <v>1</v>
      </c>
      <c r="H1015" s="936"/>
      <c r="I1015" s="75" t="s">
        <v>6434</v>
      </c>
      <c r="J1015" s="72"/>
      <c r="K1015" s="945"/>
      <c r="L1015" s="943"/>
      <c r="M1015" s="980"/>
    </row>
    <row r="1016" spans="1:13" s="97" customFormat="1" ht="11.25" x14ac:dyDescent="0.25">
      <c r="A1016" s="936"/>
      <c r="B1016" s="945"/>
      <c r="C1016" s="984"/>
      <c r="D1016" s="936"/>
      <c r="E1016" s="991" t="s">
        <v>718</v>
      </c>
      <c r="F1016" s="42" t="s">
        <v>6444</v>
      </c>
      <c r="G1016" s="116">
        <v>10</v>
      </c>
      <c r="H1016" s="936"/>
      <c r="I1016" s="75" t="s">
        <v>294</v>
      </c>
      <c r="J1016" s="72"/>
      <c r="K1016" s="945"/>
      <c r="L1016" s="943"/>
      <c r="M1016" s="980"/>
    </row>
    <row r="1017" spans="1:13" s="97" customFormat="1" ht="11.25" x14ac:dyDescent="0.25">
      <c r="A1017" s="936"/>
      <c r="B1017" s="945"/>
      <c r="C1017" s="984"/>
      <c r="D1017" s="936"/>
      <c r="E1017" s="991"/>
      <c r="F1017" s="42" t="s">
        <v>6445</v>
      </c>
      <c r="G1017" s="116">
        <v>11</v>
      </c>
      <c r="H1017" s="936"/>
      <c r="I1017" s="75" t="s">
        <v>294</v>
      </c>
      <c r="J1017" s="72"/>
      <c r="K1017" s="945"/>
      <c r="L1017" s="943"/>
      <c r="M1017" s="980"/>
    </row>
    <row r="1018" spans="1:13" s="8" customFormat="1" ht="22.5" x14ac:dyDescent="0.25">
      <c r="A1018" s="936"/>
      <c r="B1018" s="945"/>
      <c r="C1018" s="984"/>
      <c r="D1018" s="936"/>
      <c r="E1018" s="991"/>
      <c r="F1018" s="10" t="s">
        <v>12726</v>
      </c>
      <c r="G1018" s="817">
        <v>1</v>
      </c>
      <c r="H1018" s="936"/>
      <c r="I1018" s="818" t="s">
        <v>12727</v>
      </c>
      <c r="J1018" s="818" t="s">
        <v>12728</v>
      </c>
      <c r="K1018" s="945"/>
      <c r="L1018" s="943"/>
      <c r="M1018" s="980"/>
    </row>
    <row r="1019" spans="1:13" s="97" customFormat="1" ht="15" customHeight="1" x14ac:dyDescent="0.25">
      <c r="A1019" s="937" t="s">
        <v>7915</v>
      </c>
      <c r="B1019" s="939" t="s">
        <v>7175</v>
      </c>
      <c r="C1019" s="1053" t="s">
        <v>5926</v>
      </c>
      <c r="D1019" s="937" t="s">
        <v>6546</v>
      </c>
      <c r="E1019" s="937" t="s">
        <v>5926</v>
      </c>
      <c r="F1019" s="281" t="s">
        <v>7861</v>
      </c>
      <c r="G1019" s="1219">
        <v>1</v>
      </c>
      <c r="H1019" s="937" t="s">
        <v>6682</v>
      </c>
      <c r="I1019" s="45"/>
      <c r="J1019" s="45"/>
      <c r="K1019" s="939">
        <v>1</v>
      </c>
      <c r="L1019" s="941"/>
      <c r="M1019" s="949"/>
    </row>
    <row r="1020" spans="1:13" s="97" customFormat="1" ht="15" customHeight="1" x14ac:dyDescent="0.25">
      <c r="A1020" s="938"/>
      <c r="B1020" s="940"/>
      <c r="C1020" s="1055"/>
      <c r="D1020" s="938"/>
      <c r="E1020" s="938"/>
      <c r="F1020" s="281" t="s">
        <v>7894</v>
      </c>
      <c r="G1020" s="1220"/>
      <c r="H1020" s="938"/>
      <c r="I1020" s="45"/>
      <c r="J1020" s="45"/>
      <c r="K1020" s="940"/>
      <c r="L1020" s="942"/>
      <c r="M1020" s="950"/>
    </row>
    <row r="1021" spans="1:13" s="97" customFormat="1" ht="22.5" x14ac:dyDescent="0.25">
      <c r="A1021" s="450" t="s">
        <v>7674</v>
      </c>
      <c r="B1021" s="140" t="s">
        <v>292</v>
      </c>
      <c r="C1021" s="459" t="s">
        <v>6136</v>
      </c>
      <c r="D1021" s="139" t="s">
        <v>7171</v>
      </c>
      <c r="E1021" s="463" t="s">
        <v>6454</v>
      </c>
      <c r="F1021" s="42" t="s">
        <v>6453</v>
      </c>
      <c r="G1021" s="116">
        <v>12</v>
      </c>
      <c r="H1021" s="450" t="s">
        <v>6682</v>
      </c>
      <c r="I1021" s="75" t="s">
        <v>294</v>
      </c>
      <c r="J1021" s="72" t="s">
        <v>5724</v>
      </c>
      <c r="K1021" s="168">
        <v>2</v>
      </c>
      <c r="L1021" s="833"/>
      <c r="M1021" s="820"/>
    </row>
  </sheetData>
  <sheetProtection password="FB83" sheet="1" objects="1" scenarios="1"/>
  <autoFilter ref="A1:M1021"/>
  <mergeCells count="694">
    <mergeCell ref="A898:A908"/>
    <mergeCell ref="B898:B908"/>
    <mergeCell ref="C898:C908"/>
    <mergeCell ref="D898:D908"/>
    <mergeCell ref="E898:E908"/>
    <mergeCell ref="H898:H908"/>
    <mergeCell ref="A931:A940"/>
    <mergeCell ref="B931:B940"/>
    <mergeCell ref="C931:C940"/>
    <mergeCell ref="D931:D940"/>
    <mergeCell ref="E931:E940"/>
    <mergeCell ref="H931:H940"/>
    <mergeCell ref="A909:A923"/>
    <mergeCell ref="B909:B923"/>
    <mergeCell ref="C909:C923"/>
    <mergeCell ref="D909:D923"/>
    <mergeCell ref="E909:E923"/>
    <mergeCell ref="H909:H923"/>
    <mergeCell ref="A924:A930"/>
    <mergeCell ref="B924:B930"/>
    <mergeCell ref="C924:C930"/>
    <mergeCell ref="D924:D930"/>
    <mergeCell ref="E924:E930"/>
    <mergeCell ref="H924:H930"/>
    <mergeCell ref="A879:A890"/>
    <mergeCell ref="B879:B890"/>
    <mergeCell ref="C879:C890"/>
    <mergeCell ref="D879:D890"/>
    <mergeCell ref="E879:E890"/>
    <mergeCell ref="H879:H890"/>
    <mergeCell ref="A866:A878"/>
    <mergeCell ref="A891:A897"/>
    <mergeCell ref="B891:B897"/>
    <mergeCell ref="C891:C897"/>
    <mergeCell ref="D891:D897"/>
    <mergeCell ref="E891:E897"/>
    <mergeCell ref="H891:H897"/>
    <mergeCell ref="D853:D865"/>
    <mergeCell ref="E853:E865"/>
    <mergeCell ref="H853:H865"/>
    <mergeCell ref="K741:K852"/>
    <mergeCell ref="K853:K865"/>
    <mergeCell ref="D741:D852"/>
    <mergeCell ref="E741:E852"/>
    <mergeCell ref="D866:D878"/>
    <mergeCell ref="E866:E878"/>
    <mergeCell ref="H866:H878"/>
    <mergeCell ref="K866:K878"/>
    <mergeCell ref="A609:A610"/>
    <mergeCell ref="A613:A619"/>
    <mergeCell ref="A631:A638"/>
    <mergeCell ref="A664:A666"/>
    <mergeCell ref="G678:G679"/>
    <mergeCell ref="H678:H679"/>
    <mergeCell ref="K678:K679"/>
    <mergeCell ref="A667:A668"/>
    <mergeCell ref="B667:B668"/>
    <mergeCell ref="C667:C668"/>
    <mergeCell ref="D667:D668"/>
    <mergeCell ref="E667:E668"/>
    <mergeCell ref="H667:H668"/>
    <mergeCell ref="K667:K668"/>
    <mergeCell ref="E669:E673"/>
    <mergeCell ref="C664:C666"/>
    <mergeCell ref="C631:C638"/>
    <mergeCell ref="B669:B677"/>
    <mergeCell ref="C669:C677"/>
    <mergeCell ref="H639:H654"/>
    <mergeCell ref="A611:A612"/>
    <mergeCell ref="H611:H612"/>
    <mergeCell ref="K611:K612"/>
    <mergeCell ref="A678:A679"/>
    <mergeCell ref="A599:A608"/>
    <mergeCell ref="B599:B608"/>
    <mergeCell ref="C599:C608"/>
    <mergeCell ref="D580:D598"/>
    <mergeCell ref="B580:B598"/>
    <mergeCell ref="C580:C598"/>
    <mergeCell ref="A459:A470"/>
    <mergeCell ref="B459:B470"/>
    <mergeCell ref="C459:C470"/>
    <mergeCell ref="D459:D470"/>
    <mergeCell ref="A478:A509"/>
    <mergeCell ref="B478:B509"/>
    <mergeCell ref="C478:C509"/>
    <mergeCell ref="D478:D509"/>
    <mergeCell ref="D522:D535"/>
    <mergeCell ref="A511:A519"/>
    <mergeCell ref="C694:C706"/>
    <mergeCell ref="D694:D706"/>
    <mergeCell ref="A655:A663"/>
    <mergeCell ref="B655:B663"/>
    <mergeCell ref="B613:B619"/>
    <mergeCell ref="D613:D619"/>
    <mergeCell ref="C613:C619"/>
    <mergeCell ref="B611:B612"/>
    <mergeCell ref="C611:C612"/>
    <mergeCell ref="D611:D612"/>
    <mergeCell ref="B639:B654"/>
    <mergeCell ref="C639:C654"/>
    <mergeCell ref="D631:D638"/>
    <mergeCell ref="C620:C630"/>
    <mergeCell ref="D620:D630"/>
    <mergeCell ref="D639:D654"/>
    <mergeCell ref="A669:A677"/>
    <mergeCell ref="D669:D677"/>
    <mergeCell ref="B631:B638"/>
    <mergeCell ref="A620:A630"/>
    <mergeCell ref="B620:B630"/>
    <mergeCell ref="B721:B731"/>
    <mergeCell ref="C721:C731"/>
    <mergeCell ref="D721:D731"/>
    <mergeCell ref="K721:K731"/>
    <mergeCell ref="A707:A716"/>
    <mergeCell ref="A717:A719"/>
    <mergeCell ref="B707:B716"/>
    <mergeCell ref="C707:C716"/>
    <mergeCell ref="D707:D716"/>
    <mergeCell ref="K707:K716"/>
    <mergeCell ref="B717:B719"/>
    <mergeCell ref="C717:C719"/>
    <mergeCell ref="D717:D719"/>
    <mergeCell ref="H717:H719"/>
    <mergeCell ref="H721:H731"/>
    <mergeCell ref="K717:K719"/>
    <mergeCell ref="H707:H716"/>
    <mergeCell ref="E721:E723"/>
    <mergeCell ref="C94:C123"/>
    <mergeCell ref="C147:C170"/>
    <mergeCell ref="D360:D367"/>
    <mergeCell ref="D396:D423"/>
    <mergeCell ref="E358:E359"/>
    <mergeCell ref="D358:D359"/>
    <mergeCell ref="C358:C359"/>
    <mergeCell ref="G358:G359"/>
    <mergeCell ref="E249:E257"/>
    <mergeCell ref="E348:E357"/>
    <mergeCell ref="D324:D329"/>
    <mergeCell ref="D368:D371"/>
    <mergeCell ref="D231:D242"/>
    <mergeCell ref="D372:D395"/>
    <mergeCell ref="D171:D186"/>
    <mergeCell ref="C216:C230"/>
    <mergeCell ref="C360:C367"/>
    <mergeCell ref="C243:C248"/>
    <mergeCell ref="D299:D323"/>
    <mergeCell ref="C372:C395"/>
    <mergeCell ref="E147:E170"/>
    <mergeCell ref="D330:D347"/>
    <mergeCell ref="E243:E248"/>
    <mergeCell ref="E231:E242"/>
    <mergeCell ref="E259:E298"/>
    <mergeCell ref="C124:C136"/>
    <mergeCell ref="C137:C145"/>
    <mergeCell ref="D137:D145"/>
    <mergeCell ref="H147:H170"/>
    <mergeCell ref="H171:H186"/>
    <mergeCell ref="E620:E622"/>
    <mergeCell ref="B358:B359"/>
    <mergeCell ref="E603:E607"/>
    <mergeCell ref="B609:B610"/>
    <mergeCell ref="D609:D610"/>
    <mergeCell ref="C609:C610"/>
    <mergeCell ref="B454:B456"/>
    <mergeCell ref="C249:C257"/>
    <mergeCell ref="C259:C298"/>
    <mergeCell ref="C231:C242"/>
    <mergeCell ref="D187:D191"/>
    <mergeCell ref="C187:C191"/>
    <mergeCell ref="C299:C323"/>
    <mergeCell ref="D243:D248"/>
    <mergeCell ref="D249:D257"/>
    <mergeCell ref="D259:D298"/>
    <mergeCell ref="C192:C215"/>
    <mergeCell ref="C171:C186"/>
    <mergeCell ref="K330:K347"/>
    <mergeCell ref="K324:K329"/>
    <mergeCell ref="K358:K359"/>
    <mergeCell ref="C368:C371"/>
    <mergeCell ref="D599:D608"/>
    <mergeCell ref="D573:D579"/>
    <mergeCell ref="D424:D432"/>
    <mergeCell ref="C573:C579"/>
    <mergeCell ref="C454:C456"/>
    <mergeCell ref="D454:D456"/>
    <mergeCell ref="D348:D357"/>
    <mergeCell ref="C324:C329"/>
    <mergeCell ref="C330:C347"/>
    <mergeCell ref="C348:C357"/>
    <mergeCell ref="E454:E456"/>
    <mergeCell ref="E478:E509"/>
    <mergeCell ref="H348:H357"/>
    <mergeCell ref="H360:H367"/>
    <mergeCell ref="H368:H371"/>
    <mergeCell ref="E433:E438"/>
    <mergeCell ref="K433:K438"/>
    <mergeCell ref="E600:E602"/>
    <mergeCell ref="K511:K519"/>
    <mergeCell ref="M137:M145"/>
    <mergeCell ref="M243:M248"/>
    <mergeCell ref="M192:M215"/>
    <mergeCell ref="M16:M24"/>
    <mergeCell ref="M573:M579"/>
    <mergeCell ref="M25:M62"/>
    <mergeCell ref="M63:M77"/>
    <mergeCell ref="M78:M83"/>
    <mergeCell ref="M84:M92"/>
    <mergeCell ref="M537:M572"/>
    <mergeCell ref="M259:M298"/>
    <mergeCell ref="M249:M257"/>
    <mergeCell ref="M396:M423"/>
    <mergeCell ref="M511:M519"/>
    <mergeCell ref="M454:M456"/>
    <mergeCell ref="M439:M453"/>
    <mergeCell ref="M478:M509"/>
    <mergeCell ref="K16:K24"/>
    <mergeCell ref="K63:K77"/>
    <mergeCell ref="K78:K83"/>
    <mergeCell ref="K249:K257"/>
    <mergeCell ref="K137:K145"/>
    <mergeCell ref="K243:K248"/>
    <mergeCell ref="K216:K230"/>
    <mergeCell ref="K94:K123"/>
    <mergeCell ref="L124:L136"/>
    <mergeCell ref="L137:L145"/>
    <mergeCell ref="L249:L257"/>
    <mergeCell ref="A999:A1018"/>
    <mergeCell ref="B999:B1018"/>
    <mergeCell ref="C999:C1018"/>
    <mergeCell ref="D999:D1018"/>
    <mergeCell ref="E1000:E1001"/>
    <mergeCell ref="B680:B687"/>
    <mergeCell ref="D680:D687"/>
    <mergeCell ref="C680:C687"/>
    <mergeCell ref="A941:A948"/>
    <mergeCell ref="C732:C740"/>
    <mergeCell ref="D732:D740"/>
    <mergeCell ref="A680:A687"/>
    <mergeCell ref="A688:A693"/>
    <mergeCell ref="B688:B693"/>
    <mergeCell ref="C688:C693"/>
    <mergeCell ref="D688:D693"/>
    <mergeCell ref="E1002:E1005"/>
    <mergeCell ref="A694:A706"/>
    <mergeCell ref="B694:B706"/>
    <mergeCell ref="A741:A852"/>
    <mergeCell ref="B741:B852"/>
    <mergeCell ref="C741:C852"/>
    <mergeCell ref="B866:B878"/>
    <mergeCell ref="C866:C878"/>
    <mergeCell ref="E1008:E1012"/>
    <mergeCell ref="E1016:E1018"/>
    <mergeCell ref="E1013:E1015"/>
    <mergeCell ref="E1006:E1007"/>
    <mergeCell ref="K999:K1018"/>
    <mergeCell ref="E727:E730"/>
    <mergeCell ref="K522:K535"/>
    <mergeCell ref="K609:K610"/>
    <mergeCell ref="K613:K619"/>
    <mergeCell ref="K631:K638"/>
    <mergeCell ref="E681:E687"/>
    <mergeCell ref="E712:E716"/>
    <mergeCell ref="K688:K693"/>
    <mergeCell ref="H664:H666"/>
    <mergeCell ref="H669:H677"/>
    <mergeCell ref="H680:H687"/>
    <mergeCell ref="H688:H693"/>
    <mergeCell ref="H694:H706"/>
    <mergeCell ref="E688:E689"/>
    <mergeCell ref="E708:E709"/>
    <mergeCell ref="K573:K579"/>
    <mergeCell ref="K664:K666"/>
    <mergeCell ref="K694:K706"/>
    <mergeCell ref="E694:E706"/>
    <mergeCell ref="A171:A186"/>
    <mergeCell ref="B171:B186"/>
    <mergeCell ref="A360:A367"/>
    <mergeCell ref="B360:B367"/>
    <mergeCell ref="B299:B323"/>
    <mergeCell ref="A249:A257"/>
    <mergeCell ref="B249:B257"/>
    <mergeCell ref="A324:A329"/>
    <mergeCell ref="B324:B329"/>
    <mergeCell ref="A259:A298"/>
    <mergeCell ref="B259:B298"/>
    <mergeCell ref="A348:A357"/>
    <mergeCell ref="B348:B357"/>
    <mergeCell ref="A94:A123"/>
    <mergeCell ref="A124:A136"/>
    <mergeCell ref="B94:B123"/>
    <mergeCell ref="A299:A323"/>
    <mergeCell ref="A368:A371"/>
    <mergeCell ref="B368:B371"/>
    <mergeCell ref="A137:A145"/>
    <mergeCell ref="B137:B145"/>
    <mergeCell ref="A243:A248"/>
    <mergeCell ref="B243:B248"/>
    <mergeCell ref="A231:A242"/>
    <mergeCell ref="B231:B242"/>
    <mergeCell ref="B192:B215"/>
    <mergeCell ref="A147:A170"/>
    <mergeCell ref="A187:A191"/>
    <mergeCell ref="A192:A215"/>
    <mergeCell ref="B124:B136"/>
    <mergeCell ref="B147:B170"/>
    <mergeCell ref="A330:A347"/>
    <mergeCell ref="B330:B347"/>
    <mergeCell ref="A358:A359"/>
    <mergeCell ref="A216:A230"/>
    <mergeCell ref="B216:B230"/>
    <mergeCell ref="B187:B191"/>
    <mergeCell ref="A2:A15"/>
    <mergeCell ref="A25:A62"/>
    <mergeCell ref="A84:A92"/>
    <mergeCell ref="C84:C92"/>
    <mergeCell ref="C25:C62"/>
    <mergeCell ref="B25:B62"/>
    <mergeCell ref="C2:C15"/>
    <mergeCell ref="B2:B15"/>
    <mergeCell ref="A63:A77"/>
    <mergeCell ref="B63:B77"/>
    <mergeCell ref="C63:C77"/>
    <mergeCell ref="B84:B92"/>
    <mergeCell ref="A16:A24"/>
    <mergeCell ref="B16:B24"/>
    <mergeCell ref="C16:C24"/>
    <mergeCell ref="A78:A83"/>
    <mergeCell ref="B78:B83"/>
    <mergeCell ref="C78:C83"/>
    <mergeCell ref="E84:E92"/>
    <mergeCell ref="D216:D230"/>
    <mergeCell ref="E25:E62"/>
    <mergeCell ref="E2:E15"/>
    <mergeCell ref="D25:D62"/>
    <mergeCell ref="D124:D136"/>
    <mergeCell ref="D16:D24"/>
    <mergeCell ref="E16:E24"/>
    <mergeCell ref="E216:E230"/>
    <mergeCell ref="E137:E145"/>
    <mergeCell ref="D63:D77"/>
    <mergeCell ref="D78:D83"/>
    <mergeCell ref="E63:E77"/>
    <mergeCell ref="E124:E136"/>
    <mergeCell ref="E94:E123"/>
    <mergeCell ref="E171:E186"/>
    <mergeCell ref="D192:D215"/>
    <mergeCell ref="E78:E83"/>
    <mergeCell ref="D94:D123"/>
    <mergeCell ref="E187:E191"/>
    <mergeCell ref="D2:D15"/>
    <mergeCell ref="D84:D92"/>
    <mergeCell ref="D147:D170"/>
    <mergeCell ref="E192:E215"/>
    <mergeCell ref="E299:E323"/>
    <mergeCell ref="E368:E371"/>
    <mergeCell ref="E360:E367"/>
    <mergeCell ref="E522:E535"/>
    <mergeCell ref="E511:E519"/>
    <mergeCell ref="H324:H329"/>
    <mergeCell ref="H330:H347"/>
    <mergeCell ref="H299:H323"/>
    <mergeCell ref="E580:E598"/>
    <mergeCell ref="E330:E347"/>
    <mergeCell ref="E324:E329"/>
    <mergeCell ref="H358:H359"/>
    <mergeCell ref="E396:E423"/>
    <mergeCell ref="E471:E476"/>
    <mergeCell ref="E537:E572"/>
    <mergeCell ref="H439:H453"/>
    <mergeCell ref="H454:H456"/>
    <mergeCell ref="H511:H519"/>
    <mergeCell ref="H372:H395"/>
    <mergeCell ref="E372:E395"/>
    <mergeCell ref="H471:H476"/>
    <mergeCell ref="H478:H509"/>
    <mergeCell ref="H580:H598"/>
    <mergeCell ref="H459:H470"/>
    <mergeCell ref="H187:H191"/>
    <mergeCell ref="H192:H215"/>
    <mergeCell ref="H216:H230"/>
    <mergeCell ref="H231:H242"/>
    <mergeCell ref="H243:H248"/>
    <mergeCell ref="H249:H257"/>
    <mergeCell ref="H259:H298"/>
    <mergeCell ref="K187:K191"/>
    <mergeCell ref="K259:K298"/>
    <mergeCell ref="K192:K215"/>
    <mergeCell ref="K2:K15"/>
    <mergeCell ref="K360:K367"/>
    <mergeCell ref="K299:K323"/>
    <mergeCell ref="K25:K62"/>
    <mergeCell ref="K84:K92"/>
    <mergeCell ref="L2:L15"/>
    <mergeCell ref="L147:L170"/>
    <mergeCell ref="L192:L215"/>
    <mergeCell ref="L243:L248"/>
    <mergeCell ref="L299:L323"/>
    <mergeCell ref="L94:L123"/>
    <mergeCell ref="L216:L230"/>
    <mergeCell ref="L171:L186"/>
    <mergeCell ref="K348:K357"/>
    <mergeCell ref="K124:K136"/>
    <mergeCell ref="K147:K170"/>
    <mergeCell ref="K171:K186"/>
    <mergeCell ref="L16:L24"/>
    <mergeCell ref="L25:L62"/>
    <mergeCell ref="L63:L77"/>
    <mergeCell ref="L78:L83"/>
    <mergeCell ref="L84:L92"/>
    <mergeCell ref="L259:L298"/>
    <mergeCell ref="L358:L359"/>
    <mergeCell ref="L348:L357"/>
    <mergeCell ref="M147:M170"/>
    <mergeCell ref="M94:M123"/>
    <mergeCell ref="L522:L535"/>
    <mergeCell ref="K368:K371"/>
    <mergeCell ref="K231:K242"/>
    <mergeCell ref="M171:M186"/>
    <mergeCell ref="L187:L191"/>
    <mergeCell ref="M187:M191"/>
    <mergeCell ref="M216:M230"/>
    <mergeCell ref="L231:L242"/>
    <mergeCell ref="M231:M242"/>
    <mergeCell ref="M348:M357"/>
    <mergeCell ref="L360:L367"/>
    <mergeCell ref="M360:M367"/>
    <mergeCell ref="L368:L371"/>
    <mergeCell ref="M368:M371"/>
    <mergeCell ref="M299:M323"/>
    <mergeCell ref="M324:M329"/>
    <mergeCell ref="L330:L347"/>
    <mergeCell ref="M330:M347"/>
    <mergeCell ref="L324:L329"/>
    <mergeCell ref="M522:M535"/>
    <mergeCell ref="M124:M136"/>
    <mergeCell ref="E615:E616"/>
    <mergeCell ref="L609:L610"/>
    <mergeCell ref="L707:L716"/>
    <mergeCell ref="L639:L654"/>
    <mergeCell ref="L694:L706"/>
    <mergeCell ref="K732:K740"/>
    <mergeCell ref="E611:E612"/>
    <mergeCell ref="L669:L677"/>
    <mergeCell ref="K655:K663"/>
    <mergeCell ref="L613:L619"/>
    <mergeCell ref="L655:L663"/>
    <mergeCell ref="L688:L693"/>
    <mergeCell ref="L680:L687"/>
    <mergeCell ref="E634:E637"/>
    <mergeCell ref="E639:E653"/>
    <mergeCell ref="K639:K654"/>
    <mergeCell ref="E661:E662"/>
    <mergeCell ref="E655:E659"/>
    <mergeCell ref="K620:K630"/>
    <mergeCell ref="K680:K687"/>
    <mergeCell ref="L664:L666"/>
    <mergeCell ref="E678:E679"/>
    <mergeCell ref="K669:K677"/>
    <mergeCell ref="E739:E740"/>
    <mergeCell ref="K879:K890"/>
    <mergeCell ref="K891:K897"/>
    <mergeCell ref="K898:K908"/>
    <mergeCell ref="H732:H740"/>
    <mergeCell ref="L667:L668"/>
    <mergeCell ref="H655:H663"/>
    <mergeCell ref="E631:E633"/>
    <mergeCell ref="A639:A654"/>
    <mergeCell ref="B678:B679"/>
    <mergeCell ref="C678:C679"/>
    <mergeCell ref="D678:D679"/>
    <mergeCell ref="B664:B666"/>
    <mergeCell ref="D664:D666"/>
    <mergeCell ref="C655:C663"/>
    <mergeCell ref="D655:D663"/>
    <mergeCell ref="H741:H852"/>
    <mergeCell ref="A853:A865"/>
    <mergeCell ref="B853:B865"/>
    <mergeCell ref="C853:C865"/>
    <mergeCell ref="A732:A740"/>
    <mergeCell ref="B732:B740"/>
    <mergeCell ref="E732:E738"/>
    <mergeCell ref="L631:L638"/>
    <mergeCell ref="A721:A731"/>
    <mergeCell ref="A949:A958"/>
    <mergeCell ref="B949:B958"/>
    <mergeCell ref="C949:C958"/>
    <mergeCell ref="D949:D958"/>
    <mergeCell ref="E949:E958"/>
    <mergeCell ref="K949:K958"/>
    <mergeCell ref="L949:L958"/>
    <mergeCell ref="B941:B948"/>
    <mergeCell ref="C941:C948"/>
    <mergeCell ref="D941:D948"/>
    <mergeCell ref="E941:E948"/>
    <mergeCell ref="K941:K948"/>
    <mergeCell ref="L941:L948"/>
    <mergeCell ref="H941:H948"/>
    <mergeCell ref="H949:H958"/>
    <mergeCell ref="B981:B995"/>
    <mergeCell ref="C981:C995"/>
    <mergeCell ref="D981:D995"/>
    <mergeCell ref="E981:E995"/>
    <mergeCell ref="K981:K995"/>
    <mergeCell ref="A981:A995"/>
    <mergeCell ref="A959:A968"/>
    <mergeCell ref="K959:K968"/>
    <mergeCell ref="B969:B970"/>
    <mergeCell ref="C969:C970"/>
    <mergeCell ref="D969:D970"/>
    <mergeCell ref="E969:E970"/>
    <mergeCell ref="A969:A970"/>
    <mergeCell ref="H969:H970"/>
    <mergeCell ref="K969:K970"/>
    <mergeCell ref="E972:E980"/>
    <mergeCell ref="B959:B968"/>
    <mergeCell ref="C959:C968"/>
    <mergeCell ref="D959:D968"/>
    <mergeCell ref="E959:E968"/>
    <mergeCell ref="K972:K980"/>
    <mergeCell ref="D972:D980"/>
    <mergeCell ref="A372:A395"/>
    <mergeCell ref="B372:B395"/>
    <mergeCell ref="M424:M432"/>
    <mergeCell ref="K372:K395"/>
    <mergeCell ref="H433:H438"/>
    <mergeCell ref="E424:E432"/>
    <mergeCell ref="C396:C423"/>
    <mergeCell ref="A424:A432"/>
    <mergeCell ref="B424:B432"/>
    <mergeCell ref="C424:C432"/>
    <mergeCell ref="K424:K432"/>
    <mergeCell ref="A433:A438"/>
    <mergeCell ref="B433:B438"/>
    <mergeCell ref="C433:C438"/>
    <mergeCell ref="D433:D438"/>
    <mergeCell ref="L396:L423"/>
    <mergeCell ref="M372:M395"/>
    <mergeCell ref="L372:L395"/>
    <mergeCell ref="K396:K423"/>
    <mergeCell ref="L433:L438"/>
    <mergeCell ref="M433:M438"/>
    <mergeCell ref="L424:L432"/>
    <mergeCell ref="B396:B423"/>
    <mergeCell ref="A396:A423"/>
    <mergeCell ref="B439:B453"/>
    <mergeCell ref="C439:C453"/>
    <mergeCell ref="D439:D453"/>
    <mergeCell ref="E439:E453"/>
    <mergeCell ref="B471:B476"/>
    <mergeCell ref="C471:C476"/>
    <mergeCell ref="D471:D476"/>
    <mergeCell ref="E459:E470"/>
    <mergeCell ref="K599:K608"/>
    <mergeCell ref="K471:K476"/>
    <mergeCell ref="L969:L970"/>
    <mergeCell ref="H396:H423"/>
    <mergeCell ref="H424:H432"/>
    <mergeCell ref="A580:A598"/>
    <mergeCell ref="B511:B519"/>
    <mergeCell ref="C511:C519"/>
    <mergeCell ref="D511:D519"/>
    <mergeCell ref="A573:A579"/>
    <mergeCell ref="B573:B579"/>
    <mergeCell ref="A537:A572"/>
    <mergeCell ref="B537:B572"/>
    <mergeCell ref="C537:C572"/>
    <mergeCell ref="D537:D572"/>
    <mergeCell ref="A522:A535"/>
    <mergeCell ref="B522:B535"/>
    <mergeCell ref="C522:C535"/>
    <mergeCell ref="A439:A453"/>
    <mergeCell ref="A471:A476"/>
    <mergeCell ref="A454:A456"/>
    <mergeCell ref="L511:L519"/>
    <mergeCell ref="H522:H535"/>
    <mergeCell ref="H537:H572"/>
    <mergeCell ref="H573:H579"/>
    <mergeCell ref="H599:H608"/>
    <mergeCell ref="L891:L897"/>
    <mergeCell ref="M891:M897"/>
    <mergeCell ref="L898:L908"/>
    <mergeCell ref="M898:M908"/>
    <mergeCell ref="M694:M706"/>
    <mergeCell ref="M680:M687"/>
    <mergeCell ref="M669:M677"/>
    <mergeCell ref="M717:M719"/>
    <mergeCell ref="M707:M716"/>
    <mergeCell ref="L721:L731"/>
    <mergeCell ref="M721:M731"/>
    <mergeCell ref="L732:L740"/>
    <mergeCell ref="M732:M740"/>
    <mergeCell ref="L741:L852"/>
    <mergeCell ref="M741:M852"/>
    <mergeCell ref="L717:L719"/>
    <mergeCell ref="M664:M666"/>
    <mergeCell ref="M631:M638"/>
    <mergeCell ref="M667:M668"/>
    <mergeCell ref="M655:M663"/>
    <mergeCell ref="M688:M693"/>
    <mergeCell ref="L620:L630"/>
    <mergeCell ref="M620:M630"/>
    <mergeCell ref="M609:M610"/>
    <mergeCell ref="L879:L890"/>
    <mergeCell ref="M879:M890"/>
    <mergeCell ref="M866:M878"/>
    <mergeCell ref="L853:L865"/>
    <mergeCell ref="M853:M865"/>
    <mergeCell ref="L866:L878"/>
    <mergeCell ref="M613:M619"/>
    <mergeCell ref="M639:M654"/>
    <mergeCell ref="L611:L612"/>
    <mergeCell ref="M611:M612"/>
    <mergeCell ref="L678:L679"/>
    <mergeCell ref="M678:M679"/>
    <mergeCell ref="H2:H15"/>
    <mergeCell ref="H16:H24"/>
    <mergeCell ref="H25:H62"/>
    <mergeCell ref="H63:H77"/>
    <mergeCell ref="H78:H83"/>
    <mergeCell ref="H84:H92"/>
    <mergeCell ref="H94:H123"/>
    <mergeCell ref="H124:H136"/>
    <mergeCell ref="H137:H145"/>
    <mergeCell ref="H609:H610"/>
    <mergeCell ref="H613:H619"/>
    <mergeCell ref="H620:H630"/>
    <mergeCell ref="H631:H638"/>
    <mergeCell ref="K459:K470"/>
    <mergeCell ref="L459:L470"/>
    <mergeCell ref="M459:M470"/>
    <mergeCell ref="K439:K453"/>
    <mergeCell ref="L439:L453"/>
    <mergeCell ref="L454:L456"/>
    <mergeCell ref="L537:L572"/>
    <mergeCell ref="K478:K509"/>
    <mergeCell ref="L478:L509"/>
    <mergeCell ref="K454:K456"/>
    <mergeCell ref="K580:K598"/>
    <mergeCell ref="L599:L608"/>
    <mergeCell ref="M599:M608"/>
    <mergeCell ref="M471:M476"/>
    <mergeCell ref="L471:L476"/>
    <mergeCell ref="M580:M598"/>
    <mergeCell ref="L573:L579"/>
    <mergeCell ref="L580:L598"/>
    <mergeCell ref="K537:K572"/>
    <mergeCell ref="M2:M15"/>
    <mergeCell ref="A1019:A1020"/>
    <mergeCell ref="B1019:B1020"/>
    <mergeCell ref="C1019:C1020"/>
    <mergeCell ref="D1019:D1020"/>
    <mergeCell ref="E1019:E1020"/>
    <mergeCell ref="G1019:G1020"/>
    <mergeCell ref="H1019:H1020"/>
    <mergeCell ref="K1019:K1020"/>
    <mergeCell ref="H959:H968"/>
    <mergeCell ref="H972:H980"/>
    <mergeCell ref="H981:H995"/>
    <mergeCell ref="H997:H998"/>
    <mergeCell ref="H999:H1018"/>
    <mergeCell ref="A997:A998"/>
    <mergeCell ref="B997:B998"/>
    <mergeCell ref="C997:C998"/>
    <mergeCell ref="D997:D998"/>
    <mergeCell ref="E997:E998"/>
    <mergeCell ref="K997:K998"/>
    <mergeCell ref="A972:A980"/>
    <mergeCell ref="B972:B980"/>
    <mergeCell ref="C972:C980"/>
    <mergeCell ref="M358:M359"/>
    <mergeCell ref="M1019:M1020"/>
    <mergeCell ref="L1019:L1020"/>
    <mergeCell ref="K909:K923"/>
    <mergeCell ref="L909:L923"/>
    <mergeCell ref="M909:M923"/>
    <mergeCell ref="K924:K930"/>
    <mergeCell ref="L924:L930"/>
    <mergeCell ref="M924:M930"/>
    <mergeCell ref="K931:K940"/>
    <mergeCell ref="L931:L940"/>
    <mergeCell ref="M931:M940"/>
    <mergeCell ref="L999:L1018"/>
    <mergeCell ref="M999:M1018"/>
    <mergeCell ref="L959:L968"/>
    <mergeCell ref="M959:M968"/>
    <mergeCell ref="L981:L995"/>
    <mergeCell ref="M981:M995"/>
    <mergeCell ref="M972:M980"/>
    <mergeCell ref="M997:M998"/>
    <mergeCell ref="M941:M948"/>
    <mergeCell ref="M949:M958"/>
    <mergeCell ref="L997:L998"/>
    <mergeCell ref="L972:L980"/>
    <mergeCell ref="M969:M970"/>
  </mergeCells>
  <printOptions horizontalCentered="1" gridLines="1"/>
  <pageMargins left="0.39370078740157483" right="0.39370078740157483" top="0.78740157480314965" bottom="0.78740157480314965" header="0.39370078740157483" footer="0.39370078740157483"/>
  <pageSetup paperSize="8" scale="75" fitToHeight="10" orientation="landscape" horizontalDpi="300" verticalDpi="300" r:id="rId1"/>
  <headerFooter alignWithMargins="0">
    <oddHeader>&amp;L&amp;8COUR DE JUSTICE DE L'UNION EUROPÉENNE
Cahier des charges Maintenance - Exploitation des installations techniques&amp;CInventaire Technique CJUE
Domaine 5 - Sureté et Contrôle d'accès</oddHeader>
    <oddFooter>&amp;C&amp;10
&amp;R&amp;9&amp;P de &amp;N</oddFooter>
  </headerFooter>
  <ignoredErrors>
    <ignoredError sqref="J990 J963"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N1237"/>
  <sheetViews>
    <sheetView showGridLines="0" zoomScale="90" zoomScaleNormal="90" zoomScaleSheetLayoutView="55" workbookViewId="0">
      <pane ySplit="1" topLeftCell="A2" activePane="bottomLeft" state="frozen"/>
      <selection pane="bottomLeft" activeCell="L2" sqref="L2:L37"/>
    </sheetView>
  </sheetViews>
  <sheetFormatPr defaultColWidth="9.140625" defaultRowHeight="18" customHeight="1" outlineLevelCol="1" x14ac:dyDescent="0.25"/>
  <cols>
    <col min="1" max="1" width="13.7109375" style="31" customWidth="1"/>
    <col min="2" max="2" width="13.7109375" style="100" customWidth="1"/>
    <col min="3" max="3" width="13.7109375" style="11" customWidth="1" outlineLevel="1"/>
    <col min="4" max="4" width="25.7109375" style="31" customWidth="1"/>
    <col min="5" max="5" width="21.42578125" style="31" customWidth="1" outlineLevel="1"/>
    <col min="6" max="6" width="43.5703125" style="6" customWidth="1" outlineLevel="1"/>
    <col min="7" max="7" width="5" style="31" customWidth="1" outlineLevel="1"/>
    <col min="8" max="8" width="6.140625" style="16" customWidth="1"/>
    <col min="9" max="9" width="11.5703125" style="18" customWidth="1" outlineLevel="1"/>
    <col min="10" max="10" width="16.7109375" style="18" customWidth="1" outlineLevel="1"/>
    <col min="11" max="11" width="10.42578125" style="30" customWidth="1" outlineLevel="1"/>
    <col min="12" max="12" width="12.42578125" style="6" customWidth="1"/>
    <col min="13" max="13" width="13" style="6" customWidth="1"/>
    <col min="14" max="16384" width="9.140625" style="6"/>
  </cols>
  <sheetData>
    <row r="1" spans="1:14" s="97" customFormat="1" ht="33.75" x14ac:dyDescent="0.25">
      <c r="A1" s="99" t="s">
        <v>4906</v>
      </c>
      <c r="B1" s="99" t="s">
        <v>60</v>
      </c>
      <c r="C1" s="106" t="s">
        <v>718</v>
      </c>
      <c r="D1" s="99" t="s">
        <v>63</v>
      </c>
      <c r="E1" s="99" t="s">
        <v>66</v>
      </c>
      <c r="F1" s="99" t="s">
        <v>71</v>
      </c>
      <c r="G1" s="106" t="s">
        <v>72</v>
      </c>
      <c r="H1" s="106" t="s">
        <v>6790</v>
      </c>
      <c r="I1" s="107" t="s">
        <v>1</v>
      </c>
      <c r="J1" s="107" t="s">
        <v>2</v>
      </c>
      <c r="K1" s="107" t="s">
        <v>4907</v>
      </c>
      <c r="L1" s="107" t="s">
        <v>12622</v>
      </c>
      <c r="M1" s="107" t="s">
        <v>12623</v>
      </c>
      <c r="N1" s="741" t="s">
        <v>12704</v>
      </c>
    </row>
    <row r="2" spans="1:14" ht="11.25" x14ac:dyDescent="0.25">
      <c r="A2" s="936" t="s">
        <v>5292</v>
      </c>
      <c r="B2" s="945" t="s">
        <v>373</v>
      </c>
      <c r="C2" s="946" t="s">
        <v>904</v>
      </c>
      <c r="D2" s="936" t="s">
        <v>374</v>
      </c>
      <c r="E2" s="936" t="s">
        <v>904</v>
      </c>
      <c r="F2" s="42" t="s">
        <v>375</v>
      </c>
      <c r="G2" s="112">
        <v>54</v>
      </c>
      <c r="H2" s="936" t="s">
        <v>6682</v>
      </c>
      <c r="I2" s="72" t="s">
        <v>407</v>
      </c>
      <c r="J2" s="72" t="s">
        <v>408</v>
      </c>
      <c r="K2" s="985">
        <v>2</v>
      </c>
      <c r="L2" s="943"/>
      <c r="M2" s="943"/>
    </row>
    <row r="3" spans="1:14" ht="11.25" x14ac:dyDescent="0.25">
      <c r="A3" s="936"/>
      <c r="B3" s="945"/>
      <c r="C3" s="946"/>
      <c r="D3" s="936"/>
      <c r="E3" s="936"/>
      <c r="F3" s="42" t="s">
        <v>376</v>
      </c>
      <c r="G3" s="112">
        <v>54</v>
      </c>
      <c r="H3" s="936"/>
      <c r="I3" s="72" t="s">
        <v>409</v>
      </c>
      <c r="J3" s="72" t="s">
        <v>410</v>
      </c>
      <c r="K3" s="985"/>
      <c r="L3" s="943"/>
      <c r="M3" s="943"/>
    </row>
    <row r="4" spans="1:14" ht="11.25" x14ac:dyDescent="0.25">
      <c r="A4" s="936"/>
      <c r="B4" s="945"/>
      <c r="C4" s="946"/>
      <c r="D4" s="936"/>
      <c r="E4" s="936"/>
      <c r="F4" s="42" t="s">
        <v>377</v>
      </c>
      <c r="G4" s="112">
        <v>54</v>
      </c>
      <c r="H4" s="936"/>
      <c r="I4" s="72" t="s">
        <v>3668</v>
      </c>
      <c r="J4" s="72"/>
      <c r="K4" s="985"/>
      <c r="L4" s="943"/>
      <c r="M4" s="943"/>
    </row>
    <row r="5" spans="1:14" ht="11.25" x14ac:dyDescent="0.25">
      <c r="A5" s="936"/>
      <c r="B5" s="945"/>
      <c r="C5" s="946"/>
      <c r="D5" s="936"/>
      <c r="E5" s="936"/>
      <c r="F5" s="42" t="s">
        <v>378</v>
      </c>
      <c r="G5" s="112">
        <v>54</v>
      </c>
      <c r="H5" s="936"/>
      <c r="I5" s="72" t="s">
        <v>3668</v>
      </c>
      <c r="J5" s="72"/>
      <c r="K5" s="985"/>
      <c r="L5" s="943"/>
      <c r="M5" s="943"/>
    </row>
    <row r="6" spans="1:14" ht="11.25" x14ac:dyDescent="0.25">
      <c r="A6" s="936"/>
      <c r="B6" s="945"/>
      <c r="C6" s="946"/>
      <c r="D6" s="936"/>
      <c r="E6" s="936"/>
      <c r="F6" s="42" t="s">
        <v>379</v>
      </c>
      <c r="G6" s="112">
        <v>54</v>
      </c>
      <c r="H6" s="936"/>
      <c r="I6" s="72" t="s">
        <v>411</v>
      </c>
      <c r="J6" s="72"/>
      <c r="K6" s="985"/>
      <c r="L6" s="943"/>
      <c r="M6" s="943"/>
    </row>
    <row r="7" spans="1:14" ht="11.25" x14ac:dyDescent="0.25">
      <c r="A7" s="936"/>
      <c r="B7" s="945"/>
      <c r="C7" s="946"/>
      <c r="D7" s="936"/>
      <c r="E7" s="936"/>
      <c r="F7" s="42" t="s">
        <v>380</v>
      </c>
      <c r="G7" s="112">
        <v>54</v>
      </c>
      <c r="H7" s="936"/>
      <c r="I7" s="72" t="s">
        <v>3668</v>
      </c>
      <c r="J7" s="72"/>
      <c r="K7" s="985"/>
      <c r="L7" s="943"/>
      <c r="M7" s="943"/>
    </row>
    <row r="8" spans="1:14" ht="11.25" x14ac:dyDescent="0.25">
      <c r="A8" s="936"/>
      <c r="B8" s="945"/>
      <c r="C8" s="946"/>
      <c r="D8" s="936"/>
      <c r="E8" s="936"/>
      <c r="F8" s="42" t="s">
        <v>381</v>
      </c>
      <c r="G8" s="112">
        <v>54</v>
      </c>
      <c r="H8" s="936"/>
      <c r="I8" s="72" t="s">
        <v>3668</v>
      </c>
      <c r="J8" s="72"/>
      <c r="K8" s="985"/>
      <c r="L8" s="943"/>
      <c r="M8" s="943"/>
    </row>
    <row r="9" spans="1:14" ht="11.25" x14ac:dyDescent="0.25">
      <c r="A9" s="936"/>
      <c r="B9" s="945"/>
      <c r="C9" s="946"/>
      <c r="D9" s="936"/>
      <c r="E9" s="936"/>
      <c r="F9" s="42" t="s">
        <v>382</v>
      </c>
      <c r="G9" s="112">
        <v>27</v>
      </c>
      <c r="H9" s="936"/>
      <c r="I9" s="72" t="s">
        <v>3668</v>
      </c>
      <c r="J9" s="72"/>
      <c r="K9" s="985"/>
      <c r="L9" s="943"/>
      <c r="M9" s="943"/>
    </row>
    <row r="10" spans="1:14" ht="11.25" x14ac:dyDescent="0.25">
      <c r="A10" s="936"/>
      <c r="B10" s="945"/>
      <c r="C10" s="946"/>
      <c r="D10" s="936"/>
      <c r="E10" s="936"/>
      <c r="F10" s="42" t="s">
        <v>383</v>
      </c>
      <c r="G10" s="112">
        <v>7</v>
      </c>
      <c r="H10" s="936"/>
      <c r="I10" s="72" t="s">
        <v>407</v>
      </c>
      <c r="J10" s="72" t="s">
        <v>3571</v>
      </c>
      <c r="K10" s="985"/>
      <c r="L10" s="943"/>
      <c r="M10" s="943"/>
    </row>
    <row r="11" spans="1:14" ht="11.25" x14ac:dyDescent="0.25">
      <c r="A11" s="936"/>
      <c r="B11" s="945"/>
      <c r="C11" s="946"/>
      <c r="D11" s="936"/>
      <c r="E11" s="936"/>
      <c r="F11" s="43" t="s">
        <v>384</v>
      </c>
      <c r="G11" s="44">
        <v>7</v>
      </c>
      <c r="H11" s="936"/>
      <c r="I11" s="146" t="s">
        <v>409</v>
      </c>
      <c r="J11" s="146" t="s">
        <v>410</v>
      </c>
      <c r="K11" s="985"/>
      <c r="L11" s="943"/>
      <c r="M11" s="943"/>
    </row>
    <row r="12" spans="1:14" ht="11.25" x14ac:dyDescent="0.25">
      <c r="A12" s="936"/>
      <c r="B12" s="945"/>
      <c r="C12" s="946"/>
      <c r="D12" s="936"/>
      <c r="E12" s="936"/>
      <c r="F12" s="42" t="s">
        <v>379</v>
      </c>
      <c r="G12" s="112">
        <v>7</v>
      </c>
      <c r="H12" s="936"/>
      <c r="I12" s="147" t="s">
        <v>3573</v>
      </c>
      <c r="J12" s="72"/>
      <c r="K12" s="985"/>
      <c r="L12" s="943"/>
      <c r="M12" s="943"/>
    </row>
    <row r="13" spans="1:14" ht="11.25" x14ac:dyDescent="0.25">
      <c r="A13" s="936"/>
      <c r="B13" s="945"/>
      <c r="C13" s="946"/>
      <c r="D13" s="936"/>
      <c r="E13" s="936"/>
      <c r="F13" s="47" t="s">
        <v>385</v>
      </c>
      <c r="G13" s="112">
        <v>7</v>
      </c>
      <c r="H13" s="936"/>
      <c r="I13" s="147" t="s">
        <v>3668</v>
      </c>
      <c r="J13" s="72"/>
      <c r="K13" s="985"/>
      <c r="L13" s="943"/>
      <c r="M13" s="943"/>
    </row>
    <row r="14" spans="1:14" ht="11.25" x14ac:dyDescent="0.25">
      <c r="A14" s="936"/>
      <c r="B14" s="945"/>
      <c r="C14" s="946"/>
      <c r="D14" s="936"/>
      <c r="E14" s="936"/>
      <c r="F14" s="47" t="s">
        <v>385</v>
      </c>
      <c r="G14" s="112">
        <v>7</v>
      </c>
      <c r="H14" s="936"/>
      <c r="I14" s="147" t="s">
        <v>3668</v>
      </c>
      <c r="J14" s="72"/>
      <c r="K14" s="985"/>
      <c r="L14" s="943"/>
      <c r="M14" s="943"/>
    </row>
    <row r="15" spans="1:14" ht="11.25" x14ac:dyDescent="0.25">
      <c r="A15" s="936"/>
      <c r="B15" s="945"/>
      <c r="C15" s="946"/>
      <c r="D15" s="936"/>
      <c r="E15" s="936"/>
      <c r="F15" s="42" t="s">
        <v>380</v>
      </c>
      <c r="G15" s="112">
        <v>7</v>
      </c>
      <c r="H15" s="936"/>
      <c r="I15" s="147" t="s">
        <v>3668</v>
      </c>
      <c r="J15" s="72"/>
      <c r="K15" s="985"/>
      <c r="L15" s="943"/>
      <c r="M15" s="943"/>
    </row>
    <row r="16" spans="1:14" ht="11.25" x14ac:dyDescent="0.25">
      <c r="A16" s="936"/>
      <c r="B16" s="945"/>
      <c r="C16" s="946"/>
      <c r="D16" s="936"/>
      <c r="E16" s="936"/>
      <c r="F16" s="47" t="s">
        <v>386</v>
      </c>
      <c r="G16" s="112">
        <v>60</v>
      </c>
      <c r="H16" s="936"/>
      <c r="I16" s="72" t="s">
        <v>3575</v>
      </c>
      <c r="J16" s="72" t="s">
        <v>3669</v>
      </c>
      <c r="K16" s="985"/>
      <c r="L16" s="943"/>
      <c r="M16" s="943"/>
    </row>
    <row r="17" spans="1:13" ht="11.25" x14ac:dyDescent="0.25">
      <c r="A17" s="936"/>
      <c r="B17" s="945"/>
      <c r="C17" s="946"/>
      <c r="D17" s="936"/>
      <c r="E17" s="936"/>
      <c r="F17" s="47" t="s">
        <v>387</v>
      </c>
      <c r="G17" s="112">
        <v>7</v>
      </c>
      <c r="H17" s="936"/>
      <c r="I17" s="72" t="s">
        <v>407</v>
      </c>
      <c r="J17" s="72" t="s">
        <v>3571</v>
      </c>
      <c r="K17" s="985"/>
      <c r="L17" s="943"/>
      <c r="M17" s="943"/>
    </row>
    <row r="18" spans="1:13" ht="11.25" x14ac:dyDescent="0.25">
      <c r="A18" s="936"/>
      <c r="B18" s="945"/>
      <c r="C18" s="946"/>
      <c r="D18" s="936"/>
      <c r="E18" s="936"/>
      <c r="F18" s="47" t="s">
        <v>388</v>
      </c>
      <c r="G18" s="112">
        <v>67</v>
      </c>
      <c r="H18" s="936"/>
      <c r="I18" s="72" t="s">
        <v>3670</v>
      </c>
      <c r="J18" s="72" t="s">
        <v>3671</v>
      </c>
      <c r="K18" s="985"/>
      <c r="L18" s="943"/>
      <c r="M18" s="943"/>
    </row>
    <row r="19" spans="1:13" ht="11.25" x14ac:dyDescent="0.25">
      <c r="A19" s="936"/>
      <c r="B19" s="945"/>
      <c r="C19" s="946"/>
      <c r="D19" s="936"/>
      <c r="E19" s="936"/>
      <c r="F19" s="47" t="s">
        <v>389</v>
      </c>
      <c r="G19" s="112">
        <v>60</v>
      </c>
      <c r="H19" s="936"/>
      <c r="I19" s="72" t="s">
        <v>3599</v>
      </c>
      <c r="J19" s="72"/>
      <c r="K19" s="985"/>
      <c r="L19" s="943"/>
      <c r="M19" s="943"/>
    </row>
    <row r="20" spans="1:13" ht="11.25" x14ac:dyDescent="0.25">
      <c r="A20" s="936"/>
      <c r="B20" s="945"/>
      <c r="C20" s="946"/>
      <c r="D20" s="936"/>
      <c r="E20" s="936"/>
      <c r="F20" s="47" t="s">
        <v>390</v>
      </c>
      <c r="G20" s="112">
        <v>7</v>
      </c>
      <c r="H20" s="936"/>
      <c r="I20" s="72" t="s">
        <v>3599</v>
      </c>
      <c r="J20" s="72"/>
      <c r="K20" s="985"/>
      <c r="L20" s="943"/>
      <c r="M20" s="943"/>
    </row>
    <row r="21" spans="1:13" ht="11.25" x14ac:dyDescent="0.25">
      <c r="A21" s="936"/>
      <c r="B21" s="945"/>
      <c r="C21" s="946"/>
      <c r="D21" s="936"/>
      <c r="E21" s="936"/>
      <c r="F21" s="47" t="s">
        <v>391</v>
      </c>
      <c r="G21" s="112">
        <v>134</v>
      </c>
      <c r="H21" s="936"/>
      <c r="I21" s="72" t="s">
        <v>412</v>
      </c>
      <c r="J21" s="72"/>
      <c r="K21" s="985"/>
      <c r="L21" s="943"/>
      <c r="M21" s="943"/>
    </row>
    <row r="22" spans="1:13" ht="11.25" x14ac:dyDescent="0.25">
      <c r="A22" s="936"/>
      <c r="B22" s="945"/>
      <c r="C22" s="946"/>
      <c r="D22" s="936"/>
      <c r="E22" s="936"/>
      <c r="F22" s="47" t="s">
        <v>392</v>
      </c>
      <c r="G22" s="112">
        <v>67</v>
      </c>
      <c r="H22" s="936"/>
      <c r="I22" s="72" t="s">
        <v>413</v>
      </c>
      <c r="J22" s="72"/>
      <c r="K22" s="985"/>
      <c r="L22" s="943"/>
      <c r="M22" s="943"/>
    </row>
    <row r="23" spans="1:13" ht="11.25" x14ac:dyDescent="0.25">
      <c r="A23" s="936"/>
      <c r="B23" s="945"/>
      <c r="C23" s="946"/>
      <c r="D23" s="936"/>
      <c r="E23" s="936"/>
      <c r="F23" s="47" t="s">
        <v>393</v>
      </c>
      <c r="G23" s="112">
        <v>67</v>
      </c>
      <c r="H23" s="936"/>
      <c r="I23" s="72" t="s">
        <v>3668</v>
      </c>
      <c r="J23" s="72"/>
      <c r="K23" s="985"/>
      <c r="L23" s="943"/>
      <c r="M23" s="943"/>
    </row>
    <row r="24" spans="1:13" ht="11.25" x14ac:dyDescent="0.25">
      <c r="A24" s="936"/>
      <c r="B24" s="945"/>
      <c r="C24" s="946"/>
      <c r="D24" s="936"/>
      <c r="E24" s="936"/>
      <c r="F24" s="47" t="s">
        <v>394</v>
      </c>
      <c r="G24" s="112">
        <v>67</v>
      </c>
      <c r="H24" s="936"/>
      <c r="I24" s="72" t="s">
        <v>3668</v>
      </c>
      <c r="J24" s="72"/>
      <c r="K24" s="985"/>
      <c r="L24" s="943"/>
      <c r="M24" s="943"/>
    </row>
    <row r="25" spans="1:13" ht="11.25" x14ac:dyDescent="0.25">
      <c r="A25" s="936"/>
      <c r="B25" s="945"/>
      <c r="C25" s="946"/>
      <c r="D25" s="936"/>
      <c r="E25" s="936"/>
      <c r="F25" s="47" t="s">
        <v>395</v>
      </c>
      <c r="G25" s="112">
        <v>67</v>
      </c>
      <c r="H25" s="936"/>
      <c r="I25" s="72" t="s">
        <v>3668</v>
      </c>
      <c r="J25" s="72"/>
      <c r="K25" s="985"/>
      <c r="L25" s="943"/>
      <c r="M25" s="943"/>
    </row>
    <row r="26" spans="1:13" ht="11.25" x14ac:dyDescent="0.25">
      <c r="A26" s="936"/>
      <c r="B26" s="945"/>
      <c r="C26" s="946"/>
      <c r="D26" s="936"/>
      <c r="E26" s="936"/>
      <c r="F26" s="47" t="s">
        <v>396</v>
      </c>
      <c r="G26" s="112">
        <v>12</v>
      </c>
      <c r="H26" s="936"/>
      <c r="I26" s="72" t="s">
        <v>409</v>
      </c>
      <c r="J26" s="72"/>
      <c r="K26" s="985"/>
      <c r="L26" s="943"/>
      <c r="M26" s="943"/>
    </row>
    <row r="27" spans="1:13" ht="11.25" x14ac:dyDescent="0.25">
      <c r="A27" s="936"/>
      <c r="B27" s="945"/>
      <c r="C27" s="946"/>
      <c r="D27" s="936"/>
      <c r="E27" s="936"/>
      <c r="F27" s="47" t="s">
        <v>397</v>
      </c>
      <c r="G27" s="112">
        <v>7</v>
      </c>
      <c r="H27" s="936"/>
      <c r="I27" s="72" t="s">
        <v>409</v>
      </c>
      <c r="J27" s="72"/>
      <c r="K27" s="985"/>
      <c r="L27" s="943"/>
      <c r="M27" s="943"/>
    </row>
    <row r="28" spans="1:13" ht="11.25" x14ac:dyDescent="0.25">
      <c r="A28" s="936"/>
      <c r="B28" s="945"/>
      <c r="C28" s="946"/>
      <c r="D28" s="936"/>
      <c r="E28" s="936"/>
      <c r="F28" s="47" t="s">
        <v>398</v>
      </c>
      <c r="G28" s="112">
        <v>31</v>
      </c>
      <c r="H28" s="936"/>
      <c r="I28" s="72" t="s">
        <v>3575</v>
      </c>
      <c r="J28" s="72" t="s">
        <v>3586</v>
      </c>
      <c r="K28" s="985"/>
      <c r="L28" s="943"/>
      <c r="M28" s="943"/>
    </row>
    <row r="29" spans="1:13" ht="11.25" x14ac:dyDescent="0.25">
      <c r="A29" s="936"/>
      <c r="B29" s="945"/>
      <c r="C29" s="946"/>
      <c r="D29" s="936"/>
      <c r="E29" s="936"/>
      <c r="F29" s="47" t="s">
        <v>399</v>
      </c>
      <c r="G29" s="112">
        <v>31</v>
      </c>
      <c r="H29" s="936"/>
      <c r="I29" s="72" t="s">
        <v>409</v>
      </c>
      <c r="J29" s="72" t="s">
        <v>410</v>
      </c>
      <c r="K29" s="985"/>
      <c r="L29" s="943"/>
      <c r="M29" s="943"/>
    </row>
    <row r="30" spans="1:13" ht="11.25" x14ac:dyDescent="0.25">
      <c r="A30" s="936"/>
      <c r="B30" s="945"/>
      <c r="C30" s="946"/>
      <c r="D30" s="936"/>
      <c r="E30" s="936"/>
      <c r="F30" s="47" t="s">
        <v>400</v>
      </c>
      <c r="G30" s="112">
        <v>16</v>
      </c>
      <c r="H30" s="936"/>
      <c r="I30" s="72" t="s">
        <v>409</v>
      </c>
      <c r="J30" s="72"/>
      <c r="K30" s="985"/>
      <c r="L30" s="943"/>
      <c r="M30" s="943"/>
    </row>
    <row r="31" spans="1:13" ht="11.25" x14ac:dyDescent="0.25">
      <c r="A31" s="936"/>
      <c r="B31" s="945"/>
      <c r="C31" s="946"/>
      <c r="D31" s="936"/>
      <c r="E31" s="936"/>
      <c r="F31" s="47" t="s">
        <v>401</v>
      </c>
      <c r="G31" s="112">
        <v>7</v>
      </c>
      <c r="H31" s="936"/>
      <c r="I31" s="72" t="s">
        <v>407</v>
      </c>
      <c r="J31" s="72" t="s">
        <v>3603</v>
      </c>
      <c r="K31" s="985"/>
      <c r="L31" s="943"/>
      <c r="M31" s="943"/>
    </row>
    <row r="32" spans="1:13" ht="11.25" x14ac:dyDescent="0.25">
      <c r="A32" s="936"/>
      <c r="B32" s="945"/>
      <c r="C32" s="946"/>
      <c r="D32" s="936"/>
      <c r="E32" s="936"/>
      <c r="F32" s="41" t="s">
        <v>402</v>
      </c>
      <c r="G32" s="96">
        <v>7</v>
      </c>
      <c r="H32" s="936"/>
      <c r="I32" s="37" t="s">
        <v>3599</v>
      </c>
      <c r="J32" s="37"/>
      <c r="K32" s="985"/>
      <c r="L32" s="943"/>
      <c r="M32" s="943"/>
    </row>
    <row r="33" spans="1:13" ht="11.25" x14ac:dyDescent="0.25">
      <c r="A33" s="936"/>
      <c r="B33" s="945"/>
      <c r="C33" s="946"/>
      <c r="D33" s="936"/>
      <c r="E33" s="936"/>
      <c r="F33" s="41" t="s">
        <v>403</v>
      </c>
      <c r="G33" s="96">
        <v>7</v>
      </c>
      <c r="H33" s="936"/>
      <c r="I33" s="37" t="s">
        <v>409</v>
      </c>
      <c r="J33" s="37"/>
      <c r="K33" s="985"/>
      <c r="L33" s="943"/>
      <c r="M33" s="943"/>
    </row>
    <row r="34" spans="1:13" ht="11.25" x14ac:dyDescent="0.25">
      <c r="A34" s="936"/>
      <c r="B34" s="945"/>
      <c r="C34" s="946"/>
      <c r="D34" s="936"/>
      <c r="E34" s="936"/>
      <c r="F34" s="41" t="s">
        <v>404</v>
      </c>
      <c r="G34" s="96">
        <v>7</v>
      </c>
      <c r="H34" s="936"/>
      <c r="I34" s="37" t="s">
        <v>3670</v>
      </c>
      <c r="J34" s="37" t="s">
        <v>3671</v>
      </c>
      <c r="K34" s="985"/>
      <c r="L34" s="943"/>
      <c r="M34" s="943"/>
    </row>
    <row r="35" spans="1:13" ht="11.25" x14ac:dyDescent="0.25">
      <c r="A35" s="936"/>
      <c r="B35" s="945"/>
      <c r="C35" s="946"/>
      <c r="D35" s="936"/>
      <c r="E35" s="936"/>
      <c r="F35" s="41" t="s">
        <v>405</v>
      </c>
      <c r="G35" s="96">
        <v>12</v>
      </c>
      <c r="H35" s="936"/>
      <c r="I35" s="37" t="s">
        <v>275</v>
      </c>
      <c r="J35" s="37">
        <v>8001</v>
      </c>
      <c r="K35" s="985"/>
      <c r="L35" s="943"/>
      <c r="M35" s="943"/>
    </row>
    <row r="36" spans="1:13" ht="11.25" x14ac:dyDescent="0.25">
      <c r="A36" s="936"/>
      <c r="B36" s="945"/>
      <c r="C36" s="946"/>
      <c r="D36" s="936"/>
      <c r="E36" s="936"/>
      <c r="F36" s="41" t="s">
        <v>406</v>
      </c>
      <c r="G36" s="96">
        <v>5</v>
      </c>
      <c r="H36" s="936"/>
      <c r="I36" s="37" t="s">
        <v>275</v>
      </c>
      <c r="J36" s="37">
        <v>8004</v>
      </c>
      <c r="K36" s="985"/>
      <c r="L36" s="943"/>
      <c r="M36" s="943"/>
    </row>
    <row r="37" spans="1:13" ht="11.25" x14ac:dyDescent="0.25">
      <c r="A37" s="936"/>
      <c r="B37" s="945"/>
      <c r="C37" s="946"/>
      <c r="D37" s="936"/>
      <c r="E37" s="936"/>
      <c r="F37" s="41" t="s">
        <v>406</v>
      </c>
      <c r="G37" s="96">
        <v>2</v>
      </c>
      <c r="H37" s="936"/>
      <c r="I37" s="37" t="s">
        <v>275</v>
      </c>
      <c r="J37" s="37">
        <v>8004</v>
      </c>
      <c r="K37" s="985"/>
      <c r="L37" s="943"/>
      <c r="M37" s="943"/>
    </row>
    <row r="38" spans="1:13" ht="11.25" customHeight="1" x14ac:dyDescent="0.25">
      <c r="A38" s="936" t="s">
        <v>5294</v>
      </c>
      <c r="B38" s="945" t="s">
        <v>5842</v>
      </c>
      <c r="C38" s="946" t="s">
        <v>904</v>
      </c>
      <c r="D38" s="937" t="s">
        <v>7188</v>
      </c>
      <c r="E38" s="936" t="s">
        <v>904</v>
      </c>
      <c r="F38" s="41" t="s">
        <v>4918</v>
      </c>
      <c r="G38" s="96">
        <v>1</v>
      </c>
      <c r="H38" s="936" t="s">
        <v>6682</v>
      </c>
      <c r="I38" s="37"/>
      <c r="J38" s="37"/>
      <c r="K38" s="985">
        <v>2</v>
      </c>
      <c r="L38" s="986"/>
      <c r="M38" s="1243"/>
    </row>
    <row r="39" spans="1:13" s="97" customFormat="1" ht="11.25" x14ac:dyDescent="0.25">
      <c r="A39" s="936"/>
      <c r="B39" s="945"/>
      <c r="C39" s="946"/>
      <c r="D39" s="947"/>
      <c r="E39" s="936"/>
      <c r="F39" s="41" t="s">
        <v>414</v>
      </c>
      <c r="G39" s="96">
        <v>47</v>
      </c>
      <c r="H39" s="936"/>
      <c r="I39" s="37" t="s">
        <v>273</v>
      </c>
      <c r="J39" s="37" t="s">
        <v>274</v>
      </c>
      <c r="K39" s="985"/>
      <c r="L39" s="986"/>
      <c r="M39" s="1244"/>
    </row>
    <row r="40" spans="1:13" s="8" customFormat="1" ht="11.25" x14ac:dyDescent="0.25">
      <c r="A40" s="936"/>
      <c r="B40" s="945"/>
      <c r="C40" s="946"/>
      <c r="D40" s="947"/>
      <c r="E40" s="936"/>
      <c r="F40" s="10" t="s">
        <v>415</v>
      </c>
      <c r="G40" s="96">
        <v>31</v>
      </c>
      <c r="H40" s="936"/>
      <c r="I40" s="37" t="s">
        <v>421</v>
      </c>
      <c r="J40" s="37" t="s">
        <v>422</v>
      </c>
      <c r="K40" s="985"/>
      <c r="L40" s="986"/>
      <c r="M40" s="1244"/>
    </row>
    <row r="41" spans="1:13" s="8" customFormat="1" ht="11.25" x14ac:dyDescent="0.25">
      <c r="A41" s="936"/>
      <c r="B41" s="945"/>
      <c r="C41" s="946"/>
      <c r="D41" s="947"/>
      <c r="E41" s="936"/>
      <c r="F41" s="10" t="s">
        <v>416</v>
      </c>
      <c r="G41" s="111">
        <v>100</v>
      </c>
      <c r="H41" s="936"/>
      <c r="I41" s="48" t="s">
        <v>421</v>
      </c>
      <c r="J41" s="48" t="s">
        <v>423</v>
      </c>
      <c r="K41" s="985"/>
      <c r="L41" s="986"/>
      <c r="M41" s="1244"/>
    </row>
    <row r="42" spans="1:13" s="8" customFormat="1" ht="11.25" x14ac:dyDescent="0.25">
      <c r="A42" s="936"/>
      <c r="B42" s="945"/>
      <c r="C42" s="946"/>
      <c r="D42" s="947"/>
      <c r="E42" s="936"/>
      <c r="F42" s="10" t="s">
        <v>415</v>
      </c>
      <c r="G42" s="111">
        <v>6</v>
      </c>
      <c r="H42" s="936"/>
      <c r="I42" s="48" t="s">
        <v>424</v>
      </c>
      <c r="J42" s="48" t="s">
        <v>425</v>
      </c>
      <c r="K42" s="985"/>
      <c r="L42" s="986"/>
      <c r="M42" s="1244"/>
    </row>
    <row r="43" spans="1:13" s="8" customFormat="1" ht="11.25" x14ac:dyDescent="0.25">
      <c r="A43" s="936"/>
      <c r="B43" s="945"/>
      <c r="C43" s="946"/>
      <c r="D43" s="947"/>
      <c r="E43" s="936"/>
      <c r="F43" s="10" t="s">
        <v>415</v>
      </c>
      <c r="G43" s="111">
        <v>100</v>
      </c>
      <c r="H43" s="936"/>
      <c r="I43" s="48" t="s">
        <v>426</v>
      </c>
      <c r="J43" s="48" t="s">
        <v>427</v>
      </c>
      <c r="K43" s="985"/>
      <c r="L43" s="986"/>
      <c r="M43" s="1244"/>
    </row>
    <row r="44" spans="1:13" s="8" customFormat="1" ht="11.25" x14ac:dyDescent="0.25">
      <c r="A44" s="936"/>
      <c r="B44" s="945"/>
      <c r="C44" s="946"/>
      <c r="D44" s="947"/>
      <c r="E44" s="936"/>
      <c r="F44" s="10" t="s">
        <v>417</v>
      </c>
      <c r="G44" s="111">
        <v>2</v>
      </c>
      <c r="H44" s="936"/>
      <c r="I44" s="48"/>
      <c r="J44" s="48"/>
      <c r="K44" s="985"/>
      <c r="L44" s="986"/>
      <c r="M44" s="1244"/>
    </row>
    <row r="45" spans="1:13" s="8" customFormat="1" ht="11.25" x14ac:dyDescent="0.25">
      <c r="A45" s="936"/>
      <c r="B45" s="945"/>
      <c r="C45" s="946"/>
      <c r="D45" s="947"/>
      <c r="E45" s="936"/>
      <c r="F45" s="10" t="s">
        <v>419</v>
      </c>
      <c r="G45" s="111">
        <v>1</v>
      </c>
      <c r="H45" s="936"/>
      <c r="I45" s="48" t="s">
        <v>46</v>
      </c>
      <c r="J45" s="48" t="s">
        <v>429</v>
      </c>
      <c r="K45" s="985"/>
      <c r="L45" s="986"/>
      <c r="M45" s="1244"/>
    </row>
    <row r="46" spans="1:13" s="8" customFormat="1" ht="11.25" x14ac:dyDescent="0.25">
      <c r="A46" s="936"/>
      <c r="B46" s="945"/>
      <c r="C46" s="946"/>
      <c r="D46" s="947"/>
      <c r="E46" s="936"/>
      <c r="F46" s="10" t="s">
        <v>75</v>
      </c>
      <c r="G46" s="111">
        <v>1</v>
      </c>
      <c r="H46" s="936"/>
      <c r="I46" s="48" t="s">
        <v>430</v>
      </c>
      <c r="J46" s="48" t="s">
        <v>3672</v>
      </c>
      <c r="K46" s="985"/>
      <c r="L46" s="986"/>
      <c r="M46" s="1244"/>
    </row>
    <row r="47" spans="1:13" s="8" customFormat="1" ht="11.25" x14ac:dyDescent="0.25">
      <c r="A47" s="936"/>
      <c r="B47" s="945"/>
      <c r="C47" s="946"/>
      <c r="D47" s="947"/>
      <c r="E47" s="936"/>
      <c r="F47" s="10" t="s">
        <v>420</v>
      </c>
      <c r="G47" s="111">
        <v>8</v>
      </c>
      <c r="H47" s="936"/>
      <c r="I47" s="48" t="s">
        <v>421</v>
      </c>
      <c r="J47" s="48" t="s">
        <v>431</v>
      </c>
      <c r="K47" s="985"/>
      <c r="L47" s="986"/>
      <c r="M47" s="1244"/>
    </row>
    <row r="48" spans="1:13" s="8" customFormat="1" ht="11.25" x14ac:dyDescent="0.25">
      <c r="A48" s="936"/>
      <c r="B48" s="945"/>
      <c r="C48" s="946"/>
      <c r="D48" s="947"/>
      <c r="E48" s="936"/>
      <c r="F48" s="10" t="s">
        <v>3620</v>
      </c>
      <c r="G48" s="259">
        <v>16</v>
      </c>
      <c r="H48" s="936"/>
      <c r="I48" s="48" t="s">
        <v>275</v>
      </c>
      <c r="J48" s="48">
        <v>8172</v>
      </c>
      <c r="K48" s="985"/>
      <c r="L48" s="986"/>
      <c r="M48" s="1244"/>
    </row>
    <row r="49" spans="1:13" s="8" customFormat="1" ht="11.25" x14ac:dyDescent="0.25">
      <c r="A49" s="936"/>
      <c r="B49" s="945"/>
      <c r="C49" s="946"/>
      <c r="D49" s="938"/>
      <c r="E49" s="936"/>
      <c r="F49" s="12" t="s">
        <v>418</v>
      </c>
      <c r="G49" s="260">
        <v>1</v>
      </c>
      <c r="H49" s="936"/>
      <c r="I49" s="13" t="s">
        <v>438</v>
      </c>
      <c r="J49" s="56" t="s">
        <v>428</v>
      </c>
      <c r="K49" s="985"/>
      <c r="L49" s="986"/>
      <c r="M49" s="1244"/>
    </row>
    <row r="50" spans="1:13" s="8" customFormat="1" ht="11.25" x14ac:dyDescent="0.25">
      <c r="A50" s="936" t="s">
        <v>7675</v>
      </c>
      <c r="B50" s="945" t="s">
        <v>7190</v>
      </c>
      <c r="C50" s="946" t="s">
        <v>904</v>
      </c>
      <c r="D50" s="936" t="s">
        <v>435</v>
      </c>
      <c r="E50" s="936" t="s">
        <v>904</v>
      </c>
      <c r="F50" s="10" t="s">
        <v>3673</v>
      </c>
      <c r="G50" s="111">
        <v>1</v>
      </c>
      <c r="H50" s="936" t="s">
        <v>6682</v>
      </c>
      <c r="I50" s="48"/>
      <c r="J50" s="48"/>
      <c r="K50" s="985">
        <v>2</v>
      </c>
      <c r="L50" s="986"/>
      <c r="M50" s="1243"/>
    </row>
    <row r="51" spans="1:13" s="8" customFormat="1" ht="11.25" x14ac:dyDescent="0.25">
      <c r="A51" s="936"/>
      <c r="B51" s="945"/>
      <c r="C51" s="946"/>
      <c r="D51" s="936"/>
      <c r="E51" s="936"/>
      <c r="F51" s="10" t="s">
        <v>432</v>
      </c>
      <c r="G51" s="111">
        <v>100</v>
      </c>
      <c r="H51" s="936"/>
      <c r="I51" s="48" t="s">
        <v>433</v>
      </c>
      <c r="J51" s="48" t="s">
        <v>434</v>
      </c>
      <c r="K51" s="985"/>
      <c r="L51" s="986"/>
      <c r="M51" s="1244"/>
    </row>
    <row r="52" spans="1:13" s="8" customFormat="1" ht="11.25" x14ac:dyDescent="0.25">
      <c r="A52" s="936"/>
      <c r="B52" s="945"/>
      <c r="C52" s="946"/>
      <c r="D52" s="936"/>
      <c r="E52" s="936"/>
      <c r="F52" s="10" t="s">
        <v>432</v>
      </c>
      <c r="G52" s="111">
        <v>18</v>
      </c>
      <c r="H52" s="936"/>
      <c r="I52" s="48" t="s">
        <v>436</v>
      </c>
      <c r="J52" s="48" t="s">
        <v>437</v>
      </c>
      <c r="K52" s="985"/>
      <c r="L52" s="986"/>
      <c r="M52" s="1244"/>
    </row>
    <row r="53" spans="1:13" s="8" customFormat="1" ht="11.25" x14ac:dyDescent="0.25">
      <c r="A53" s="936" t="s">
        <v>7676</v>
      </c>
      <c r="B53" s="945" t="s">
        <v>7190</v>
      </c>
      <c r="C53" s="946" t="s">
        <v>904</v>
      </c>
      <c r="D53" s="936" t="s">
        <v>435</v>
      </c>
      <c r="E53" s="936" t="s">
        <v>904</v>
      </c>
      <c r="F53" s="10" t="s">
        <v>3674</v>
      </c>
      <c r="G53" s="111">
        <v>1</v>
      </c>
      <c r="H53" s="936" t="s">
        <v>6682</v>
      </c>
      <c r="I53" s="48"/>
      <c r="J53" s="48"/>
      <c r="K53" s="985">
        <v>2</v>
      </c>
      <c r="L53" s="986"/>
      <c r="M53" s="1243"/>
    </row>
    <row r="54" spans="1:13" s="8" customFormat="1" ht="11.25" x14ac:dyDescent="0.25">
      <c r="A54" s="936"/>
      <c r="B54" s="945"/>
      <c r="C54" s="946"/>
      <c r="D54" s="936"/>
      <c r="E54" s="936"/>
      <c r="F54" s="10" t="s">
        <v>3675</v>
      </c>
      <c r="G54" s="111">
        <v>310</v>
      </c>
      <c r="H54" s="936"/>
      <c r="I54" s="48" t="s">
        <v>3676</v>
      </c>
      <c r="J54" s="48" t="s">
        <v>3677</v>
      </c>
      <c r="K54" s="985"/>
      <c r="L54" s="986"/>
      <c r="M54" s="1244"/>
    </row>
    <row r="55" spans="1:13" s="8" customFormat="1" ht="11.25" x14ac:dyDescent="0.25">
      <c r="A55" s="936"/>
      <c r="B55" s="945"/>
      <c r="C55" s="946"/>
      <c r="D55" s="936"/>
      <c r="E55" s="936"/>
      <c r="F55" s="10" t="s">
        <v>3678</v>
      </c>
      <c r="G55" s="111">
        <v>60</v>
      </c>
      <c r="H55" s="936"/>
      <c r="I55" s="48" t="s">
        <v>433</v>
      </c>
      <c r="J55" s="48" t="s">
        <v>3679</v>
      </c>
      <c r="K55" s="985"/>
      <c r="L55" s="986"/>
      <c r="M55" s="1244"/>
    </row>
    <row r="56" spans="1:13" ht="22.5" x14ac:dyDescent="0.25">
      <c r="A56" s="143" t="s">
        <v>5295</v>
      </c>
      <c r="B56" s="448" t="s">
        <v>7191</v>
      </c>
      <c r="C56" s="462" t="s">
        <v>904</v>
      </c>
      <c r="D56" s="143" t="s">
        <v>7189</v>
      </c>
      <c r="E56" s="143" t="s">
        <v>904</v>
      </c>
      <c r="F56" s="10" t="s">
        <v>3639</v>
      </c>
      <c r="G56" s="111">
        <v>10</v>
      </c>
      <c r="H56" s="365" t="s">
        <v>6682</v>
      </c>
      <c r="I56" s="48" t="s">
        <v>433</v>
      </c>
      <c r="J56" s="48"/>
      <c r="K56" s="172">
        <v>2</v>
      </c>
      <c r="L56" s="833"/>
      <c r="M56" s="833"/>
    </row>
    <row r="57" spans="1:13" s="97" customFormat="1" ht="11.25" x14ac:dyDescent="0.25">
      <c r="A57" s="936" t="s">
        <v>5879</v>
      </c>
      <c r="B57" s="945" t="s">
        <v>7191</v>
      </c>
      <c r="C57" s="946" t="s">
        <v>904</v>
      </c>
      <c r="D57" s="936" t="s">
        <v>442</v>
      </c>
      <c r="E57" s="936" t="s">
        <v>904</v>
      </c>
      <c r="F57" s="10" t="s">
        <v>441</v>
      </c>
      <c r="G57" s="328">
        <v>1</v>
      </c>
      <c r="H57" s="936" t="s">
        <v>6682</v>
      </c>
      <c r="I57" s="48"/>
      <c r="J57" s="48"/>
      <c r="K57" s="985">
        <v>12</v>
      </c>
      <c r="L57" s="986"/>
      <c r="M57" s="1243"/>
    </row>
    <row r="58" spans="1:13" s="97" customFormat="1" ht="15" customHeight="1" x14ac:dyDescent="0.25">
      <c r="A58" s="936"/>
      <c r="B58" s="945"/>
      <c r="C58" s="946"/>
      <c r="D58" s="936"/>
      <c r="E58" s="936"/>
      <c r="F58" s="10" t="s">
        <v>440</v>
      </c>
      <c r="G58" s="328">
        <v>1</v>
      </c>
      <c r="H58" s="936"/>
      <c r="I58" s="48"/>
      <c r="J58" s="48"/>
      <c r="K58" s="985"/>
      <c r="L58" s="986"/>
      <c r="M58" s="1244"/>
    </row>
    <row r="59" spans="1:13" ht="11.25" x14ac:dyDescent="0.25">
      <c r="A59" s="936" t="s">
        <v>5296</v>
      </c>
      <c r="B59" s="945" t="s">
        <v>7107</v>
      </c>
      <c r="C59" s="946" t="s">
        <v>904</v>
      </c>
      <c r="D59" s="936" t="s">
        <v>7192</v>
      </c>
      <c r="E59" s="936" t="s">
        <v>904</v>
      </c>
      <c r="F59" s="10" t="s">
        <v>3681</v>
      </c>
      <c r="G59" s="111">
        <v>1</v>
      </c>
      <c r="H59" s="936" t="s">
        <v>6682</v>
      </c>
      <c r="I59" s="48"/>
      <c r="J59" s="48"/>
      <c r="K59" s="985">
        <v>2</v>
      </c>
      <c r="L59" s="986"/>
      <c r="M59" s="1243"/>
    </row>
    <row r="60" spans="1:13" ht="11.25" x14ac:dyDescent="0.25">
      <c r="A60" s="936"/>
      <c r="B60" s="945"/>
      <c r="C60" s="946"/>
      <c r="D60" s="936"/>
      <c r="E60" s="936"/>
      <c r="F60" s="10" t="s">
        <v>3644</v>
      </c>
      <c r="G60" s="111">
        <v>2</v>
      </c>
      <c r="H60" s="936"/>
      <c r="I60" s="48" t="s">
        <v>438</v>
      </c>
      <c r="J60" s="48"/>
      <c r="K60" s="985"/>
      <c r="L60" s="986"/>
      <c r="M60" s="1244"/>
    </row>
    <row r="61" spans="1:13" ht="11.25" x14ac:dyDescent="0.25">
      <c r="A61" s="936"/>
      <c r="B61" s="945"/>
      <c r="C61" s="946"/>
      <c r="D61" s="936"/>
      <c r="E61" s="936"/>
      <c r="F61" s="10" t="s">
        <v>3646</v>
      </c>
      <c r="G61" s="111">
        <v>2</v>
      </c>
      <c r="H61" s="936"/>
      <c r="I61" s="48" t="s">
        <v>438</v>
      </c>
      <c r="J61" s="48"/>
      <c r="K61" s="985"/>
      <c r="L61" s="986"/>
      <c r="M61" s="1244"/>
    </row>
    <row r="62" spans="1:13" ht="11.25" x14ac:dyDescent="0.25">
      <c r="A62" s="936"/>
      <c r="B62" s="945"/>
      <c r="C62" s="946"/>
      <c r="D62" s="936"/>
      <c r="E62" s="936"/>
      <c r="F62" s="10" t="s">
        <v>3648</v>
      </c>
      <c r="G62" s="111">
        <v>2</v>
      </c>
      <c r="H62" s="936"/>
      <c r="I62" s="48" t="s">
        <v>438</v>
      </c>
      <c r="J62" s="48"/>
      <c r="K62" s="985"/>
      <c r="L62" s="986"/>
      <c r="M62" s="1244"/>
    </row>
    <row r="63" spans="1:13" ht="11.25" x14ac:dyDescent="0.25">
      <c r="A63" s="936"/>
      <c r="B63" s="945"/>
      <c r="C63" s="946"/>
      <c r="D63" s="936"/>
      <c r="E63" s="936"/>
      <c r="F63" s="10" t="s">
        <v>439</v>
      </c>
      <c r="G63" s="111">
        <v>2</v>
      </c>
      <c r="H63" s="936"/>
      <c r="I63" s="48"/>
      <c r="J63" s="48"/>
      <c r="K63" s="985"/>
      <c r="L63" s="986"/>
      <c r="M63" s="1244"/>
    </row>
    <row r="64" spans="1:13" ht="11.25" x14ac:dyDescent="0.25">
      <c r="A64" s="936" t="s">
        <v>5297</v>
      </c>
      <c r="B64" s="945" t="s">
        <v>373</v>
      </c>
      <c r="C64" s="929" t="s">
        <v>535</v>
      </c>
      <c r="D64" s="936" t="s">
        <v>374</v>
      </c>
      <c r="E64" s="936" t="s">
        <v>3034</v>
      </c>
      <c r="F64" s="42" t="s">
        <v>375</v>
      </c>
      <c r="G64" s="112">
        <v>52</v>
      </c>
      <c r="H64" s="936" t="s">
        <v>6682</v>
      </c>
      <c r="I64" s="72" t="s">
        <v>407</v>
      </c>
      <c r="J64" s="72" t="s">
        <v>408</v>
      </c>
      <c r="K64" s="985">
        <v>2</v>
      </c>
      <c r="L64" s="986"/>
      <c r="M64" s="1243"/>
    </row>
    <row r="65" spans="1:13" ht="11.25" x14ac:dyDescent="0.25">
      <c r="A65" s="936"/>
      <c r="B65" s="945"/>
      <c r="C65" s="929"/>
      <c r="D65" s="936"/>
      <c r="E65" s="936"/>
      <c r="F65" s="42" t="s">
        <v>376</v>
      </c>
      <c r="G65" s="112">
        <v>52</v>
      </c>
      <c r="H65" s="936"/>
      <c r="I65" s="72" t="s">
        <v>409</v>
      </c>
      <c r="J65" s="72" t="s">
        <v>410</v>
      </c>
      <c r="K65" s="985"/>
      <c r="L65" s="986"/>
      <c r="M65" s="1244"/>
    </row>
    <row r="66" spans="1:13" ht="11.25" x14ac:dyDescent="0.25">
      <c r="A66" s="936"/>
      <c r="B66" s="945"/>
      <c r="C66" s="929"/>
      <c r="D66" s="936"/>
      <c r="E66" s="936"/>
      <c r="F66" s="42" t="s">
        <v>377</v>
      </c>
      <c r="G66" s="112">
        <v>52</v>
      </c>
      <c r="H66" s="936"/>
      <c r="I66" s="72" t="s">
        <v>656</v>
      </c>
      <c r="J66" s="72"/>
      <c r="K66" s="985"/>
      <c r="L66" s="986"/>
      <c r="M66" s="1244"/>
    </row>
    <row r="67" spans="1:13" ht="11.25" x14ac:dyDescent="0.25">
      <c r="A67" s="936"/>
      <c r="B67" s="945"/>
      <c r="C67" s="929"/>
      <c r="D67" s="936"/>
      <c r="E67" s="936"/>
      <c r="F67" s="42" t="s">
        <v>378</v>
      </c>
      <c r="G67" s="112">
        <v>52</v>
      </c>
      <c r="H67" s="936"/>
      <c r="I67" s="72" t="s">
        <v>656</v>
      </c>
      <c r="J67" s="72"/>
      <c r="K67" s="985"/>
      <c r="L67" s="986"/>
      <c r="M67" s="1244"/>
    </row>
    <row r="68" spans="1:13" ht="11.25" x14ac:dyDescent="0.25">
      <c r="A68" s="936"/>
      <c r="B68" s="945"/>
      <c r="C68" s="929"/>
      <c r="D68" s="936"/>
      <c r="E68" s="936"/>
      <c r="F68" s="42" t="s">
        <v>379</v>
      </c>
      <c r="G68" s="112">
        <v>52</v>
      </c>
      <c r="H68" s="936"/>
      <c r="I68" s="72" t="s">
        <v>411</v>
      </c>
      <c r="J68" s="72"/>
      <c r="K68" s="985"/>
      <c r="L68" s="986"/>
      <c r="M68" s="1244"/>
    </row>
    <row r="69" spans="1:13" ht="11.25" x14ac:dyDescent="0.25">
      <c r="A69" s="936"/>
      <c r="B69" s="945"/>
      <c r="C69" s="929"/>
      <c r="D69" s="936"/>
      <c r="E69" s="936"/>
      <c r="F69" s="42" t="s">
        <v>380</v>
      </c>
      <c r="G69" s="112">
        <v>52</v>
      </c>
      <c r="H69" s="936"/>
      <c r="I69" s="72" t="s">
        <v>656</v>
      </c>
      <c r="J69" s="72"/>
      <c r="K69" s="985"/>
      <c r="L69" s="986"/>
      <c r="M69" s="1244"/>
    </row>
    <row r="70" spans="1:13" ht="11.25" x14ac:dyDescent="0.25">
      <c r="A70" s="936"/>
      <c r="B70" s="945"/>
      <c r="C70" s="929"/>
      <c r="D70" s="936"/>
      <c r="E70" s="936"/>
      <c r="F70" s="42" t="s">
        <v>381</v>
      </c>
      <c r="G70" s="112">
        <v>52</v>
      </c>
      <c r="H70" s="936"/>
      <c r="I70" s="72" t="s">
        <v>656</v>
      </c>
      <c r="J70" s="72"/>
      <c r="K70" s="985"/>
      <c r="L70" s="986"/>
      <c r="M70" s="1244"/>
    </row>
    <row r="71" spans="1:13" ht="11.25" x14ac:dyDescent="0.25">
      <c r="A71" s="936"/>
      <c r="B71" s="945"/>
      <c r="C71" s="929"/>
      <c r="D71" s="936"/>
      <c r="E71" s="936"/>
      <c r="F71" s="42" t="s">
        <v>382</v>
      </c>
      <c r="G71" s="112">
        <v>26</v>
      </c>
      <c r="H71" s="936"/>
      <c r="I71" s="72" t="s">
        <v>656</v>
      </c>
      <c r="J71" s="72"/>
      <c r="K71" s="985"/>
      <c r="L71" s="986"/>
      <c r="M71" s="1244"/>
    </row>
    <row r="72" spans="1:13" ht="11.25" x14ac:dyDescent="0.25">
      <c r="A72" s="936"/>
      <c r="B72" s="945"/>
      <c r="C72" s="929"/>
      <c r="D72" s="936"/>
      <c r="E72" s="936"/>
      <c r="F72" s="42" t="s">
        <v>383</v>
      </c>
      <c r="G72" s="112">
        <v>16</v>
      </c>
      <c r="H72" s="936"/>
      <c r="I72" s="72" t="s">
        <v>407</v>
      </c>
      <c r="J72" s="72"/>
      <c r="K72" s="985"/>
      <c r="L72" s="986"/>
      <c r="M72" s="1244"/>
    </row>
    <row r="73" spans="1:13" ht="11.25" x14ac:dyDescent="0.25">
      <c r="A73" s="936"/>
      <c r="B73" s="945"/>
      <c r="C73" s="929"/>
      <c r="D73" s="936"/>
      <c r="E73" s="936"/>
      <c r="F73" s="43" t="s">
        <v>384</v>
      </c>
      <c r="G73" s="44">
        <v>16</v>
      </c>
      <c r="H73" s="936"/>
      <c r="I73" s="146" t="s">
        <v>409</v>
      </c>
      <c r="J73" s="146" t="s">
        <v>410</v>
      </c>
      <c r="K73" s="985"/>
      <c r="L73" s="986"/>
      <c r="M73" s="1244"/>
    </row>
    <row r="74" spans="1:13" ht="11.25" x14ac:dyDescent="0.25">
      <c r="A74" s="936"/>
      <c r="B74" s="945"/>
      <c r="C74" s="929"/>
      <c r="D74" s="936"/>
      <c r="E74" s="936"/>
      <c r="F74" s="42" t="s">
        <v>379</v>
      </c>
      <c r="G74" s="112">
        <v>16</v>
      </c>
      <c r="H74" s="936"/>
      <c r="I74" s="147" t="s">
        <v>657</v>
      </c>
      <c r="J74" s="72"/>
      <c r="K74" s="985"/>
      <c r="L74" s="986"/>
      <c r="M74" s="1244"/>
    </row>
    <row r="75" spans="1:13" ht="11.25" x14ac:dyDescent="0.25">
      <c r="A75" s="936"/>
      <c r="B75" s="945"/>
      <c r="C75" s="929"/>
      <c r="D75" s="936"/>
      <c r="E75" s="936"/>
      <c r="F75" s="47" t="s">
        <v>385</v>
      </c>
      <c r="G75" s="112">
        <v>16</v>
      </c>
      <c r="H75" s="936"/>
      <c r="I75" s="147" t="s">
        <v>656</v>
      </c>
      <c r="J75" s="72"/>
      <c r="K75" s="985"/>
      <c r="L75" s="986"/>
      <c r="M75" s="1244"/>
    </row>
    <row r="76" spans="1:13" ht="11.25" x14ac:dyDescent="0.25">
      <c r="A76" s="936"/>
      <c r="B76" s="945"/>
      <c r="C76" s="929"/>
      <c r="D76" s="936"/>
      <c r="E76" s="936"/>
      <c r="F76" s="47" t="s">
        <v>385</v>
      </c>
      <c r="G76" s="112">
        <v>16</v>
      </c>
      <c r="H76" s="936"/>
      <c r="I76" s="147" t="s">
        <v>656</v>
      </c>
      <c r="J76" s="72"/>
      <c r="K76" s="985"/>
      <c r="L76" s="986"/>
      <c r="M76" s="1244"/>
    </row>
    <row r="77" spans="1:13" ht="11.25" x14ac:dyDescent="0.25">
      <c r="A77" s="936"/>
      <c r="B77" s="945"/>
      <c r="C77" s="929"/>
      <c r="D77" s="936"/>
      <c r="E77" s="936"/>
      <c r="F77" s="42" t="s">
        <v>380</v>
      </c>
      <c r="G77" s="112">
        <v>16</v>
      </c>
      <c r="H77" s="936"/>
      <c r="I77" s="147" t="s">
        <v>656</v>
      </c>
      <c r="J77" s="72"/>
      <c r="K77" s="985"/>
      <c r="L77" s="986"/>
      <c r="M77" s="1244"/>
    </row>
    <row r="78" spans="1:13" ht="11.25" x14ac:dyDescent="0.25">
      <c r="A78" s="936"/>
      <c r="B78" s="945"/>
      <c r="C78" s="929"/>
      <c r="D78" s="936"/>
      <c r="E78" s="936"/>
      <c r="F78" s="47" t="s">
        <v>386</v>
      </c>
      <c r="G78" s="112">
        <v>75</v>
      </c>
      <c r="H78" s="936"/>
      <c r="I78" s="72" t="s">
        <v>407</v>
      </c>
      <c r="J78" s="72" t="s">
        <v>658</v>
      </c>
      <c r="K78" s="985"/>
      <c r="L78" s="986"/>
      <c r="M78" s="1244"/>
    </row>
    <row r="79" spans="1:13" ht="11.25" x14ac:dyDescent="0.25">
      <c r="A79" s="936"/>
      <c r="B79" s="945"/>
      <c r="C79" s="929"/>
      <c r="D79" s="936"/>
      <c r="E79" s="936"/>
      <c r="F79" s="47" t="s">
        <v>387</v>
      </c>
      <c r="G79" s="112">
        <v>16</v>
      </c>
      <c r="H79" s="936"/>
      <c r="I79" s="72" t="s">
        <v>407</v>
      </c>
      <c r="J79" s="72" t="s">
        <v>658</v>
      </c>
      <c r="K79" s="985"/>
      <c r="L79" s="986"/>
      <c r="M79" s="1244"/>
    </row>
    <row r="80" spans="1:13" ht="11.25" x14ac:dyDescent="0.25">
      <c r="A80" s="936"/>
      <c r="B80" s="945"/>
      <c r="C80" s="929"/>
      <c r="D80" s="936"/>
      <c r="E80" s="936"/>
      <c r="F80" s="47" t="s">
        <v>388</v>
      </c>
      <c r="G80" s="112">
        <v>94</v>
      </c>
      <c r="H80" s="936"/>
      <c r="I80" s="72" t="s">
        <v>659</v>
      </c>
      <c r="J80" s="72"/>
      <c r="K80" s="985"/>
      <c r="L80" s="986"/>
      <c r="M80" s="1244"/>
    </row>
    <row r="81" spans="1:13" ht="11.25" x14ac:dyDescent="0.25">
      <c r="A81" s="936"/>
      <c r="B81" s="945"/>
      <c r="C81" s="929"/>
      <c r="D81" s="936"/>
      <c r="E81" s="936"/>
      <c r="F81" s="47" t="s">
        <v>389</v>
      </c>
      <c r="G81" s="112">
        <v>75</v>
      </c>
      <c r="H81" s="936"/>
      <c r="I81" s="72" t="s">
        <v>659</v>
      </c>
      <c r="J81" s="72"/>
      <c r="K81" s="985"/>
      <c r="L81" s="986"/>
      <c r="M81" s="1244"/>
    </row>
    <row r="82" spans="1:13" ht="11.25" x14ac:dyDescent="0.25">
      <c r="A82" s="936"/>
      <c r="B82" s="945"/>
      <c r="C82" s="929"/>
      <c r="D82" s="936"/>
      <c r="E82" s="936"/>
      <c r="F82" s="47" t="s">
        <v>390</v>
      </c>
      <c r="G82" s="112">
        <v>16</v>
      </c>
      <c r="H82" s="936"/>
      <c r="I82" s="72" t="s">
        <v>409</v>
      </c>
      <c r="J82" s="72"/>
      <c r="K82" s="985"/>
      <c r="L82" s="986"/>
      <c r="M82" s="1244"/>
    </row>
    <row r="83" spans="1:13" ht="11.25" x14ac:dyDescent="0.25">
      <c r="A83" s="936"/>
      <c r="B83" s="945"/>
      <c r="C83" s="929"/>
      <c r="D83" s="936"/>
      <c r="E83" s="936"/>
      <c r="F83" s="47" t="s">
        <v>391</v>
      </c>
      <c r="G83" s="112">
        <v>254</v>
      </c>
      <c r="H83" s="936"/>
      <c r="I83" s="72" t="s">
        <v>412</v>
      </c>
      <c r="J83" s="72"/>
      <c r="K83" s="985"/>
      <c r="L83" s="986"/>
      <c r="M83" s="1244"/>
    </row>
    <row r="84" spans="1:13" ht="11.25" x14ac:dyDescent="0.25">
      <c r="A84" s="936"/>
      <c r="B84" s="945"/>
      <c r="C84" s="929"/>
      <c r="D84" s="936"/>
      <c r="E84" s="936"/>
      <c r="F84" s="47" t="s">
        <v>392</v>
      </c>
      <c r="G84" s="112">
        <v>75</v>
      </c>
      <c r="H84" s="936"/>
      <c r="I84" s="72" t="s">
        <v>413</v>
      </c>
      <c r="J84" s="72"/>
      <c r="K84" s="985"/>
      <c r="L84" s="986"/>
      <c r="M84" s="1244"/>
    </row>
    <row r="85" spans="1:13" ht="11.25" x14ac:dyDescent="0.25">
      <c r="A85" s="936"/>
      <c r="B85" s="945"/>
      <c r="C85" s="929"/>
      <c r="D85" s="936"/>
      <c r="E85" s="936"/>
      <c r="F85" s="47" t="s">
        <v>393</v>
      </c>
      <c r="G85" s="112">
        <v>91</v>
      </c>
      <c r="H85" s="936"/>
      <c r="I85" s="72" t="s">
        <v>656</v>
      </c>
      <c r="J85" s="72"/>
      <c r="K85" s="985"/>
      <c r="L85" s="986"/>
      <c r="M85" s="1244"/>
    </row>
    <row r="86" spans="1:13" ht="11.25" x14ac:dyDescent="0.25">
      <c r="A86" s="936"/>
      <c r="B86" s="945"/>
      <c r="C86" s="929"/>
      <c r="D86" s="936"/>
      <c r="E86" s="936"/>
      <c r="F86" s="47" t="s">
        <v>394</v>
      </c>
      <c r="G86" s="112">
        <v>91</v>
      </c>
      <c r="H86" s="936"/>
      <c r="I86" s="72" t="s">
        <v>656</v>
      </c>
      <c r="J86" s="72"/>
      <c r="K86" s="985"/>
      <c r="L86" s="986"/>
      <c r="M86" s="1244"/>
    </row>
    <row r="87" spans="1:13" ht="11.25" x14ac:dyDescent="0.25">
      <c r="A87" s="936"/>
      <c r="B87" s="945"/>
      <c r="C87" s="929"/>
      <c r="D87" s="936"/>
      <c r="E87" s="936"/>
      <c r="F87" s="47" t="s">
        <v>395</v>
      </c>
      <c r="G87" s="112">
        <v>91</v>
      </c>
      <c r="H87" s="936"/>
      <c r="I87" s="72" t="s">
        <v>656</v>
      </c>
      <c r="J87" s="72"/>
      <c r="K87" s="985"/>
      <c r="L87" s="986"/>
      <c r="M87" s="1244"/>
    </row>
    <row r="88" spans="1:13" ht="11.25" x14ac:dyDescent="0.25">
      <c r="A88" s="936"/>
      <c r="B88" s="945"/>
      <c r="C88" s="929"/>
      <c r="D88" s="936"/>
      <c r="E88" s="936"/>
      <c r="F88" s="47" t="s">
        <v>396</v>
      </c>
      <c r="G88" s="112">
        <v>8</v>
      </c>
      <c r="H88" s="936"/>
      <c r="I88" s="72" t="s">
        <v>409</v>
      </c>
      <c r="J88" s="72" t="s">
        <v>410</v>
      </c>
      <c r="K88" s="985"/>
      <c r="L88" s="986"/>
      <c r="M88" s="1244"/>
    </row>
    <row r="89" spans="1:13" ht="11.25" x14ac:dyDescent="0.25">
      <c r="A89" s="936"/>
      <c r="B89" s="945"/>
      <c r="C89" s="929"/>
      <c r="D89" s="936"/>
      <c r="E89" s="936"/>
      <c r="F89" s="47" t="s">
        <v>397</v>
      </c>
      <c r="G89" s="112">
        <v>16</v>
      </c>
      <c r="H89" s="936"/>
      <c r="I89" s="72" t="s">
        <v>409</v>
      </c>
      <c r="J89" s="72" t="s">
        <v>410</v>
      </c>
      <c r="K89" s="985"/>
      <c r="L89" s="986"/>
      <c r="M89" s="1244"/>
    </row>
    <row r="90" spans="1:13" ht="11.25" x14ac:dyDescent="0.25">
      <c r="A90" s="936"/>
      <c r="B90" s="945"/>
      <c r="C90" s="929"/>
      <c r="D90" s="936"/>
      <c r="E90" s="936"/>
      <c r="F90" s="47" t="s">
        <v>398</v>
      </c>
      <c r="G90" s="112">
        <v>18</v>
      </c>
      <c r="H90" s="936"/>
      <c r="I90" s="72" t="s">
        <v>407</v>
      </c>
      <c r="J90" s="72"/>
      <c r="K90" s="985"/>
      <c r="L90" s="986"/>
      <c r="M90" s="1244"/>
    </row>
    <row r="91" spans="1:13" ht="11.25" x14ac:dyDescent="0.25">
      <c r="A91" s="936"/>
      <c r="B91" s="945"/>
      <c r="C91" s="929"/>
      <c r="D91" s="936"/>
      <c r="E91" s="936"/>
      <c r="F91" s="47" t="s">
        <v>399</v>
      </c>
      <c r="G91" s="112">
        <v>18</v>
      </c>
      <c r="H91" s="936"/>
      <c r="I91" s="72" t="s">
        <v>409</v>
      </c>
      <c r="J91" s="72" t="s">
        <v>410</v>
      </c>
      <c r="K91" s="985"/>
      <c r="L91" s="986"/>
      <c r="M91" s="1244"/>
    </row>
    <row r="92" spans="1:13" ht="11.25" x14ac:dyDescent="0.25">
      <c r="A92" s="936"/>
      <c r="B92" s="945"/>
      <c r="C92" s="929"/>
      <c r="D92" s="936"/>
      <c r="E92" s="936"/>
      <c r="F92" s="47" t="s">
        <v>400</v>
      </c>
      <c r="G92" s="112">
        <v>9</v>
      </c>
      <c r="H92" s="936"/>
      <c r="I92" s="72" t="s">
        <v>409</v>
      </c>
      <c r="J92" s="72"/>
      <c r="K92" s="985"/>
      <c r="L92" s="986"/>
      <c r="M92" s="1244"/>
    </row>
    <row r="93" spans="1:13" ht="11.25" x14ac:dyDescent="0.25">
      <c r="A93" s="936"/>
      <c r="B93" s="945"/>
      <c r="C93" s="929"/>
      <c r="D93" s="936"/>
      <c r="E93" s="936"/>
      <c r="F93" s="47" t="s">
        <v>401</v>
      </c>
      <c r="G93" s="112">
        <v>15</v>
      </c>
      <c r="H93" s="936"/>
      <c r="I93" s="72" t="s">
        <v>409</v>
      </c>
      <c r="J93" s="72"/>
      <c r="K93" s="985"/>
      <c r="L93" s="986"/>
      <c r="M93" s="1244"/>
    </row>
    <row r="94" spans="1:13" ht="11.25" x14ac:dyDescent="0.25">
      <c r="A94" s="936"/>
      <c r="B94" s="945"/>
      <c r="C94" s="929"/>
      <c r="D94" s="936"/>
      <c r="E94" s="936"/>
      <c r="F94" s="41" t="s">
        <v>402</v>
      </c>
      <c r="G94" s="96">
        <v>15</v>
      </c>
      <c r="H94" s="936"/>
      <c r="I94" s="37" t="s">
        <v>659</v>
      </c>
      <c r="J94" s="37"/>
      <c r="K94" s="985"/>
      <c r="L94" s="986"/>
      <c r="M94" s="1244"/>
    </row>
    <row r="95" spans="1:13" ht="11.25" x14ac:dyDescent="0.25">
      <c r="A95" s="936"/>
      <c r="B95" s="945"/>
      <c r="C95" s="929"/>
      <c r="D95" s="936"/>
      <c r="E95" s="936"/>
      <c r="F95" s="41" t="s">
        <v>403</v>
      </c>
      <c r="G95" s="96">
        <v>15</v>
      </c>
      <c r="H95" s="936"/>
      <c r="I95" s="37" t="s">
        <v>409</v>
      </c>
      <c r="J95" s="37"/>
      <c r="K95" s="985"/>
      <c r="L95" s="986"/>
      <c r="M95" s="1244"/>
    </row>
    <row r="96" spans="1:13" ht="11.25" x14ac:dyDescent="0.25">
      <c r="A96" s="936"/>
      <c r="B96" s="945"/>
      <c r="C96" s="929"/>
      <c r="D96" s="936"/>
      <c r="E96" s="936"/>
      <c r="F96" s="41" t="s">
        <v>404</v>
      </c>
      <c r="G96" s="96">
        <v>15</v>
      </c>
      <c r="H96" s="936"/>
      <c r="I96" s="37" t="s">
        <v>660</v>
      </c>
      <c r="J96" s="37">
        <v>33811</v>
      </c>
      <c r="K96" s="985"/>
      <c r="L96" s="986"/>
      <c r="M96" s="1244"/>
    </row>
    <row r="97" spans="1:13" ht="11.25" x14ac:dyDescent="0.25">
      <c r="A97" s="936"/>
      <c r="B97" s="945"/>
      <c r="C97" s="929"/>
      <c r="D97" s="936"/>
      <c r="E97" s="936"/>
      <c r="F97" s="41" t="s">
        <v>405</v>
      </c>
      <c r="G97" s="96">
        <v>49</v>
      </c>
      <c r="H97" s="936"/>
      <c r="I97" s="37" t="s">
        <v>275</v>
      </c>
      <c r="J97" s="37">
        <v>8001</v>
      </c>
      <c r="K97" s="985"/>
      <c r="L97" s="986"/>
      <c r="M97" s="1244"/>
    </row>
    <row r="98" spans="1:13" ht="11.25" x14ac:dyDescent="0.25">
      <c r="A98" s="936"/>
      <c r="B98" s="945"/>
      <c r="C98" s="929"/>
      <c r="D98" s="936"/>
      <c r="E98" s="936"/>
      <c r="F98" s="41" t="s">
        <v>406</v>
      </c>
      <c r="G98" s="96">
        <v>49</v>
      </c>
      <c r="H98" s="936"/>
      <c r="I98" s="37" t="s">
        <v>275</v>
      </c>
      <c r="J98" s="37">
        <v>8004</v>
      </c>
      <c r="K98" s="985"/>
      <c r="L98" s="986"/>
      <c r="M98" s="1245"/>
    </row>
    <row r="99" spans="1:13" ht="11.25" customHeight="1" x14ac:dyDescent="0.25">
      <c r="A99" s="936" t="s">
        <v>5298</v>
      </c>
      <c r="B99" s="945" t="s">
        <v>5842</v>
      </c>
      <c r="C99" s="929" t="s">
        <v>535</v>
      </c>
      <c r="D99" s="937" t="s">
        <v>7188</v>
      </c>
      <c r="E99" s="936" t="s">
        <v>3034</v>
      </c>
      <c r="F99" s="10" t="s">
        <v>4918</v>
      </c>
      <c r="G99" s="111">
        <v>1</v>
      </c>
      <c r="H99" s="936" t="s">
        <v>6682</v>
      </c>
      <c r="I99" s="48"/>
      <c r="J99" s="48"/>
      <c r="K99" s="985">
        <v>2</v>
      </c>
      <c r="L99" s="986"/>
      <c r="M99" s="1243"/>
    </row>
    <row r="100" spans="1:13" s="97" customFormat="1" ht="11.25" x14ac:dyDescent="0.25">
      <c r="A100" s="936"/>
      <c r="B100" s="945"/>
      <c r="C100" s="929"/>
      <c r="D100" s="947"/>
      <c r="E100" s="936"/>
      <c r="F100" s="41" t="s">
        <v>414</v>
      </c>
      <c r="G100" s="96">
        <v>87</v>
      </c>
      <c r="H100" s="936"/>
      <c r="I100" s="37" t="s">
        <v>273</v>
      </c>
      <c r="J100" s="37" t="s">
        <v>274</v>
      </c>
      <c r="K100" s="985"/>
      <c r="L100" s="986"/>
      <c r="M100" s="1244"/>
    </row>
    <row r="101" spans="1:13" s="8" customFormat="1" ht="11.25" x14ac:dyDescent="0.25">
      <c r="A101" s="936"/>
      <c r="B101" s="945"/>
      <c r="C101" s="929"/>
      <c r="D101" s="947"/>
      <c r="E101" s="936"/>
      <c r="F101" s="10" t="s">
        <v>415</v>
      </c>
      <c r="G101" s="111">
        <v>26</v>
      </c>
      <c r="H101" s="936"/>
      <c r="I101" s="48" t="s">
        <v>421</v>
      </c>
      <c r="J101" s="48" t="s">
        <v>422</v>
      </c>
      <c r="K101" s="985"/>
      <c r="L101" s="986"/>
      <c r="M101" s="1244"/>
    </row>
    <row r="102" spans="1:13" s="8" customFormat="1" ht="11.25" x14ac:dyDescent="0.25">
      <c r="A102" s="936"/>
      <c r="B102" s="945"/>
      <c r="C102" s="929"/>
      <c r="D102" s="947"/>
      <c r="E102" s="936"/>
      <c r="F102" s="10" t="s">
        <v>416</v>
      </c>
      <c r="G102" s="111">
        <v>139</v>
      </c>
      <c r="H102" s="936"/>
      <c r="I102" s="48" t="s">
        <v>421</v>
      </c>
      <c r="J102" s="48" t="s">
        <v>423</v>
      </c>
      <c r="K102" s="985"/>
      <c r="L102" s="986"/>
      <c r="M102" s="1244"/>
    </row>
    <row r="103" spans="1:13" s="8" customFormat="1" ht="11.25" x14ac:dyDescent="0.25">
      <c r="A103" s="936"/>
      <c r="B103" s="945"/>
      <c r="C103" s="929"/>
      <c r="D103" s="947"/>
      <c r="E103" s="936"/>
      <c r="F103" s="10" t="s">
        <v>661</v>
      </c>
      <c r="G103" s="111">
        <v>106</v>
      </c>
      <c r="H103" s="936"/>
      <c r="I103" s="48" t="s">
        <v>424</v>
      </c>
      <c r="J103" s="48" t="s">
        <v>425</v>
      </c>
      <c r="K103" s="985"/>
      <c r="L103" s="986"/>
      <c r="M103" s="1244"/>
    </row>
    <row r="104" spans="1:13" s="8" customFormat="1" ht="11.25" x14ac:dyDescent="0.25">
      <c r="A104" s="936"/>
      <c r="B104" s="945"/>
      <c r="C104" s="929"/>
      <c r="D104" s="947"/>
      <c r="E104" s="936"/>
      <c r="F104" s="10" t="s">
        <v>417</v>
      </c>
      <c r="G104" s="111">
        <v>2</v>
      </c>
      <c r="H104" s="936"/>
      <c r="I104" s="48" t="s">
        <v>426</v>
      </c>
      <c r="J104" s="48" t="s">
        <v>427</v>
      </c>
      <c r="K104" s="985"/>
      <c r="L104" s="986"/>
      <c r="M104" s="1244"/>
    </row>
    <row r="105" spans="1:13" s="8" customFormat="1" ht="11.25" x14ac:dyDescent="0.25">
      <c r="A105" s="936"/>
      <c r="B105" s="945"/>
      <c r="C105" s="929"/>
      <c r="D105" s="947"/>
      <c r="E105" s="936"/>
      <c r="F105" s="10" t="s">
        <v>419</v>
      </c>
      <c r="G105" s="111">
        <v>1</v>
      </c>
      <c r="H105" s="936"/>
      <c r="I105" s="48" t="s">
        <v>46</v>
      </c>
      <c r="J105" s="48" t="s">
        <v>429</v>
      </c>
      <c r="K105" s="985"/>
      <c r="L105" s="986"/>
      <c r="M105" s="1244"/>
    </row>
    <row r="106" spans="1:13" s="8" customFormat="1" ht="11.25" x14ac:dyDescent="0.25">
      <c r="A106" s="936"/>
      <c r="B106" s="945"/>
      <c r="C106" s="929"/>
      <c r="D106" s="947"/>
      <c r="E106" s="936"/>
      <c r="F106" s="10" t="s">
        <v>75</v>
      </c>
      <c r="G106" s="111">
        <v>1</v>
      </c>
      <c r="H106" s="936"/>
      <c r="I106" s="48" t="s">
        <v>430</v>
      </c>
      <c r="J106" s="48" t="s">
        <v>663</v>
      </c>
      <c r="K106" s="985"/>
      <c r="L106" s="986"/>
      <c r="M106" s="1244"/>
    </row>
    <row r="107" spans="1:13" s="8" customFormat="1" ht="11.25" x14ac:dyDescent="0.25">
      <c r="A107" s="936"/>
      <c r="B107" s="945"/>
      <c r="C107" s="929"/>
      <c r="D107" s="947"/>
      <c r="E107" s="936"/>
      <c r="F107" s="10" t="s">
        <v>420</v>
      </c>
      <c r="G107" s="111">
        <v>1</v>
      </c>
      <c r="H107" s="936"/>
      <c r="I107" s="48" t="s">
        <v>421</v>
      </c>
      <c r="J107" s="48" t="s">
        <v>431</v>
      </c>
      <c r="K107" s="985"/>
      <c r="L107" s="986"/>
      <c r="M107" s="1244"/>
    </row>
    <row r="108" spans="1:13" s="8" customFormat="1" ht="11.25" x14ac:dyDescent="0.25">
      <c r="A108" s="936"/>
      <c r="B108" s="945"/>
      <c r="C108" s="929"/>
      <c r="D108" s="947"/>
      <c r="E108" s="936"/>
      <c r="F108" s="48" t="s">
        <v>642</v>
      </c>
      <c r="G108" s="111">
        <v>18</v>
      </c>
      <c r="H108" s="936"/>
      <c r="I108" s="48" t="s">
        <v>275</v>
      </c>
      <c r="J108" s="48">
        <v>8172</v>
      </c>
      <c r="K108" s="985"/>
      <c r="L108" s="986"/>
      <c r="M108" s="1244"/>
    </row>
    <row r="109" spans="1:13" s="8" customFormat="1" ht="11.25" x14ac:dyDescent="0.25">
      <c r="A109" s="936"/>
      <c r="B109" s="945"/>
      <c r="C109" s="929"/>
      <c r="D109" s="947"/>
      <c r="E109" s="936"/>
      <c r="F109" s="48" t="s">
        <v>662</v>
      </c>
      <c r="G109" s="111">
        <v>15</v>
      </c>
      <c r="H109" s="936"/>
      <c r="I109" s="48" t="s">
        <v>273</v>
      </c>
      <c r="J109" s="48" t="s">
        <v>274</v>
      </c>
      <c r="K109" s="985"/>
      <c r="L109" s="986"/>
      <c r="M109" s="1244"/>
    </row>
    <row r="110" spans="1:13" s="8" customFormat="1" ht="11.25" x14ac:dyDescent="0.25">
      <c r="A110" s="936"/>
      <c r="B110" s="945"/>
      <c r="C110" s="929"/>
      <c r="D110" s="947"/>
      <c r="E110" s="936"/>
      <c r="F110" s="48" t="s">
        <v>664</v>
      </c>
      <c r="G110" s="259">
        <v>4</v>
      </c>
      <c r="H110" s="936"/>
      <c r="I110" s="48"/>
      <c r="J110" s="48"/>
      <c r="K110" s="985"/>
      <c r="L110" s="986"/>
      <c r="M110" s="1244"/>
    </row>
    <row r="111" spans="1:13" s="8" customFormat="1" ht="11.25" x14ac:dyDescent="0.25">
      <c r="A111" s="936"/>
      <c r="B111" s="945"/>
      <c r="C111" s="929"/>
      <c r="D111" s="938"/>
      <c r="E111" s="936"/>
      <c r="F111" s="12" t="s">
        <v>418</v>
      </c>
      <c r="G111" s="260">
        <v>2</v>
      </c>
      <c r="H111" s="936"/>
      <c r="I111" s="13" t="s">
        <v>438</v>
      </c>
      <c r="J111" s="13" t="s">
        <v>428</v>
      </c>
      <c r="K111" s="985"/>
      <c r="L111" s="986"/>
      <c r="M111" s="1244"/>
    </row>
    <row r="112" spans="1:13" s="8" customFormat="1" ht="11.25" x14ac:dyDescent="0.25">
      <c r="A112" s="936" t="s">
        <v>7677</v>
      </c>
      <c r="B112" s="945" t="s">
        <v>7190</v>
      </c>
      <c r="C112" s="929" t="s">
        <v>535</v>
      </c>
      <c r="D112" s="936" t="s">
        <v>435</v>
      </c>
      <c r="E112" s="936" t="s">
        <v>3034</v>
      </c>
      <c r="F112" s="10" t="s">
        <v>432</v>
      </c>
      <c r="G112" s="111">
        <v>68</v>
      </c>
      <c r="H112" s="936" t="s">
        <v>6682</v>
      </c>
      <c r="I112" s="48" t="s">
        <v>436</v>
      </c>
      <c r="J112" s="48" t="s">
        <v>437</v>
      </c>
      <c r="K112" s="985">
        <v>2</v>
      </c>
      <c r="L112" s="943"/>
      <c r="M112" s="941"/>
    </row>
    <row r="113" spans="1:13" s="8" customFormat="1" ht="11.25" x14ac:dyDescent="0.25">
      <c r="A113" s="936"/>
      <c r="B113" s="945"/>
      <c r="C113" s="929"/>
      <c r="D113" s="936"/>
      <c r="E113" s="936"/>
      <c r="F113" s="10" t="s">
        <v>432</v>
      </c>
      <c r="G113" s="111">
        <v>4</v>
      </c>
      <c r="H113" s="936"/>
      <c r="I113" s="48" t="s">
        <v>433</v>
      </c>
      <c r="J113" s="48" t="s">
        <v>434</v>
      </c>
      <c r="K113" s="985"/>
      <c r="L113" s="943"/>
      <c r="M113" s="942"/>
    </row>
    <row r="114" spans="1:13" ht="11.25" x14ac:dyDescent="0.25">
      <c r="A114" s="936" t="s">
        <v>5300</v>
      </c>
      <c r="B114" s="945" t="s">
        <v>7191</v>
      </c>
      <c r="C114" s="929" t="s">
        <v>535</v>
      </c>
      <c r="D114" s="936" t="s">
        <v>442</v>
      </c>
      <c r="E114" s="936" t="s">
        <v>536</v>
      </c>
      <c r="F114" s="10" t="s">
        <v>441</v>
      </c>
      <c r="G114" s="111">
        <v>1</v>
      </c>
      <c r="H114" s="936" t="s">
        <v>6682</v>
      </c>
      <c r="I114" s="48"/>
      <c r="J114" s="48"/>
      <c r="K114" s="985">
        <v>12</v>
      </c>
      <c r="L114" s="943"/>
      <c r="M114" s="943"/>
    </row>
    <row r="115" spans="1:13" ht="11.25" x14ac:dyDescent="0.25">
      <c r="A115" s="936"/>
      <c r="B115" s="945"/>
      <c r="C115" s="929"/>
      <c r="D115" s="936"/>
      <c r="E115" s="936"/>
      <c r="F115" s="10" t="s">
        <v>440</v>
      </c>
      <c r="G115" s="111">
        <v>1</v>
      </c>
      <c r="H115" s="936"/>
      <c r="I115" s="48"/>
      <c r="J115" s="48"/>
      <c r="K115" s="985"/>
      <c r="L115" s="943"/>
      <c r="M115" s="943"/>
    </row>
    <row r="116" spans="1:13" ht="45" x14ac:dyDescent="0.25">
      <c r="A116" s="143" t="s">
        <v>5299</v>
      </c>
      <c r="B116" s="460" t="s">
        <v>163</v>
      </c>
      <c r="C116" s="603" t="s">
        <v>535</v>
      </c>
      <c r="D116" s="144" t="s">
        <v>680</v>
      </c>
      <c r="E116" s="144" t="s">
        <v>536</v>
      </c>
      <c r="F116" s="42" t="s">
        <v>12763</v>
      </c>
      <c r="G116" s="112">
        <v>1</v>
      </c>
      <c r="H116" s="116" t="s">
        <v>6682</v>
      </c>
      <c r="I116" s="72"/>
      <c r="J116" s="72"/>
      <c r="K116" s="172">
        <v>12</v>
      </c>
      <c r="L116" s="843"/>
      <c r="M116" s="843"/>
    </row>
    <row r="117" spans="1:13" ht="11.25" x14ac:dyDescent="0.25">
      <c r="A117" s="936" t="s">
        <v>5301</v>
      </c>
      <c r="B117" s="945" t="s">
        <v>373</v>
      </c>
      <c r="C117" s="946" t="s">
        <v>739</v>
      </c>
      <c r="D117" s="936" t="s">
        <v>374</v>
      </c>
      <c r="E117" s="936" t="s">
        <v>739</v>
      </c>
      <c r="F117" s="42" t="s">
        <v>3568</v>
      </c>
      <c r="G117" s="112">
        <v>47</v>
      </c>
      <c r="H117" s="936" t="s">
        <v>6682</v>
      </c>
      <c r="I117" s="72" t="s">
        <v>407</v>
      </c>
      <c r="J117" s="148" t="s">
        <v>408</v>
      </c>
      <c r="K117" s="985">
        <v>2</v>
      </c>
      <c r="L117" s="943"/>
      <c r="M117" s="943"/>
    </row>
    <row r="118" spans="1:13" ht="11.25" x14ac:dyDescent="0.25">
      <c r="A118" s="936"/>
      <c r="B118" s="945"/>
      <c r="C118" s="946"/>
      <c r="D118" s="936"/>
      <c r="E118" s="936"/>
      <c r="F118" s="42" t="s">
        <v>376</v>
      </c>
      <c r="G118" s="112">
        <v>47</v>
      </c>
      <c r="H118" s="936"/>
      <c r="I118" s="72" t="s">
        <v>409</v>
      </c>
      <c r="J118" s="148" t="s">
        <v>410</v>
      </c>
      <c r="K118" s="985"/>
      <c r="L118" s="943"/>
      <c r="M118" s="943"/>
    </row>
    <row r="119" spans="1:13" ht="11.25" x14ac:dyDescent="0.25">
      <c r="A119" s="936"/>
      <c r="B119" s="945"/>
      <c r="C119" s="946"/>
      <c r="D119" s="936"/>
      <c r="E119" s="936"/>
      <c r="F119" s="42" t="s">
        <v>377</v>
      </c>
      <c r="G119" s="112">
        <v>47</v>
      </c>
      <c r="H119" s="936"/>
      <c r="I119" s="72" t="s">
        <v>656</v>
      </c>
      <c r="J119" s="148"/>
      <c r="K119" s="985"/>
      <c r="L119" s="943"/>
      <c r="M119" s="943"/>
    </row>
    <row r="120" spans="1:13" ht="11.25" x14ac:dyDescent="0.25">
      <c r="A120" s="936"/>
      <c r="B120" s="945"/>
      <c r="C120" s="946"/>
      <c r="D120" s="936"/>
      <c r="E120" s="936"/>
      <c r="F120" s="42" t="s">
        <v>378</v>
      </c>
      <c r="G120" s="112">
        <v>47</v>
      </c>
      <c r="H120" s="936"/>
      <c r="I120" s="72" t="s">
        <v>656</v>
      </c>
      <c r="J120" s="148"/>
      <c r="K120" s="985"/>
      <c r="L120" s="943"/>
      <c r="M120" s="943"/>
    </row>
    <row r="121" spans="1:13" ht="11.25" x14ac:dyDescent="0.25">
      <c r="A121" s="936"/>
      <c r="B121" s="945"/>
      <c r="C121" s="946"/>
      <c r="D121" s="936"/>
      <c r="E121" s="936"/>
      <c r="F121" s="42" t="s">
        <v>379</v>
      </c>
      <c r="G121" s="112">
        <v>47</v>
      </c>
      <c r="H121" s="936"/>
      <c r="I121" s="72" t="s">
        <v>411</v>
      </c>
      <c r="J121" s="148"/>
      <c r="K121" s="985"/>
      <c r="L121" s="943"/>
      <c r="M121" s="943"/>
    </row>
    <row r="122" spans="1:13" ht="11.25" x14ac:dyDescent="0.25">
      <c r="A122" s="936"/>
      <c r="B122" s="945"/>
      <c r="C122" s="946"/>
      <c r="D122" s="936"/>
      <c r="E122" s="936"/>
      <c r="F122" s="42" t="s">
        <v>3569</v>
      </c>
      <c r="G122" s="112">
        <v>47</v>
      </c>
      <c r="H122" s="936"/>
      <c r="I122" s="72" t="s">
        <v>656</v>
      </c>
      <c r="J122" s="148"/>
      <c r="K122" s="985"/>
      <c r="L122" s="943"/>
      <c r="M122" s="943"/>
    </row>
    <row r="123" spans="1:13" ht="11.25" x14ac:dyDescent="0.25">
      <c r="A123" s="936"/>
      <c r="B123" s="945"/>
      <c r="C123" s="946"/>
      <c r="D123" s="936"/>
      <c r="E123" s="936"/>
      <c r="F123" s="42" t="s">
        <v>380</v>
      </c>
      <c r="G123" s="112">
        <v>47</v>
      </c>
      <c r="H123" s="936"/>
      <c r="I123" s="72" t="s">
        <v>656</v>
      </c>
      <c r="J123" s="148"/>
      <c r="K123" s="985"/>
      <c r="L123" s="943"/>
      <c r="M123" s="943"/>
    </row>
    <row r="124" spans="1:13" ht="11.25" x14ac:dyDescent="0.25">
      <c r="A124" s="936"/>
      <c r="B124" s="945"/>
      <c r="C124" s="946"/>
      <c r="D124" s="936"/>
      <c r="E124" s="936"/>
      <c r="F124" s="42" t="s">
        <v>382</v>
      </c>
      <c r="G124" s="112">
        <v>27</v>
      </c>
      <c r="H124" s="936"/>
      <c r="I124" s="72" t="s">
        <v>656</v>
      </c>
      <c r="J124" s="148"/>
      <c r="K124" s="985"/>
      <c r="L124" s="943"/>
      <c r="M124" s="943"/>
    </row>
    <row r="125" spans="1:13" ht="11.25" x14ac:dyDescent="0.25">
      <c r="A125" s="936"/>
      <c r="B125" s="945"/>
      <c r="C125" s="946"/>
      <c r="D125" s="936"/>
      <c r="E125" s="936"/>
      <c r="F125" s="42" t="s">
        <v>3570</v>
      </c>
      <c r="G125" s="112">
        <v>27</v>
      </c>
      <c r="H125" s="936"/>
      <c r="I125" s="72" t="s">
        <v>656</v>
      </c>
      <c r="J125" s="148"/>
      <c r="K125" s="985"/>
      <c r="L125" s="943"/>
      <c r="M125" s="943"/>
    </row>
    <row r="126" spans="1:13" ht="11.25" x14ac:dyDescent="0.25">
      <c r="A126" s="936"/>
      <c r="B126" s="945"/>
      <c r="C126" s="946"/>
      <c r="D126" s="936"/>
      <c r="E126" s="936"/>
      <c r="F126" s="43" t="s">
        <v>383</v>
      </c>
      <c r="G126" s="44">
        <v>5</v>
      </c>
      <c r="H126" s="936"/>
      <c r="I126" s="146" t="s">
        <v>407</v>
      </c>
      <c r="J126" s="149" t="s">
        <v>3571</v>
      </c>
      <c r="K126" s="985"/>
      <c r="L126" s="943"/>
      <c r="M126" s="943"/>
    </row>
    <row r="127" spans="1:13" ht="11.25" x14ac:dyDescent="0.25">
      <c r="A127" s="936"/>
      <c r="B127" s="945"/>
      <c r="C127" s="946"/>
      <c r="D127" s="936"/>
      <c r="E127" s="936"/>
      <c r="F127" s="42" t="s">
        <v>384</v>
      </c>
      <c r="G127" s="112">
        <v>5</v>
      </c>
      <c r="H127" s="936"/>
      <c r="I127" s="147" t="s">
        <v>409</v>
      </c>
      <c r="J127" s="148" t="s">
        <v>410</v>
      </c>
      <c r="K127" s="985"/>
      <c r="L127" s="943"/>
      <c r="M127" s="943"/>
    </row>
    <row r="128" spans="1:13" ht="11.25" x14ac:dyDescent="0.25">
      <c r="A128" s="936"/>
      <c r="B128" s="945"/>
      <c r="C128" s="946"/>
      <c r="D128" s="936"/>
      <c r="E128" s="936"/>
      <c r="F128" s="47" t="s">
        <v>3572</v>
      </c>
      <c r="G128" s="112">
        <v>5</v>
      </c>
      <c r="H128" s="936"/>
      <c r="I128" s="147" t="s">
        <v>3573</v>
      </c>
      <c r="J128" s="148"/>
      <c r="K128" s="985"/>
      <c r="L128" s="943"/>
      <c r="M128" s="943"/>
    </row>
    <row r="129" spans="1:13" ht="11.25" x14ac:dyDescent="0.25">
      <c r="A129" s="936"/>
      <c r="B129" s="945"/>
      <c r="C129" s="946"/>
      <c r="D129" s="936"/>
      <c r="E129" s="936"/>
      <c r="F129" s="47" t="s">
        <v>385</v>
      </c>
      <c r="G129" s="112">
        <v>10</v>
      </c>
      <c r="H129" s="936"/>
      <c r="I129" s="147" t="s">
        <v>656</v>
      </c>
      <c r="J129" s="148"/>
      <c r="K129" s="985"/>
      <c r="L129" s="943"/>
      <c r="M129" s="943"/>
    </row>
    <row r="130" spans="1:13" ht="11.25" x14ac:dyDescent="0.25">
      <c r="A130" s="936"/>
      <c r="B130" s="945"/>
      <c r="C130" s="946"/>
      <c r="D130" s="936"/>
      <c r="E130" s="936"/>
      <c r="F130" s="47" t="s">
        <v>3574</v>
      </c>
      <c r="G130" s="112">
        <v>40</v>
      </c>
      <c r="H130" s="936"/>
      <c r="I130" s="72" t="s">
        <v>3575</v>
      </c>
      <c r="J130" s="148" t="s">
        <v>3576</v>
      </c>
      <c r="K130" s="985"/>
      <c r="L130" s="943"/>
      <c r="M130" s="943"/>
    </row>
    <row r="131" spans="1:13" ht="11.25" x14ac:dyDescent="0.25">
      <c r="A131" s="936"/>
      <c r="B131" s="945"/>
      <c r="C131" s="946"/>
      <c r="D131" s="936"/>
      <c r="E131" s="936"/>
      <c r="F131" s="47" t="s">
        <v>3577</v>
      </c>
      <c r="G131" s="112">
        <v>11</v>
      </c>
      <c r="H131" s="936"/>
      <c r="I131" s="72" t="s">
        <v>407</v>
      </c>
      <c r="J131" s="148" t="s">
        <v>3578</v>
      </c>
      <c r="K131" s="985"/>
      <c r="L131" s="943"/>
      <c r="M131" s="943"/>
    </row>
    <row r="132" spans="1:13" ht="11.25" x14ac:dyDescent="0.25">
      <c r="A132" s="936"/>
      <c r="B132" s="945"/>
      <c r="C132" s="946"/>
      <c r="D132" s="936"/>
      <c r="E132" s="936"/>
      <c r="F132" s="47" t="s">
        <v>388</v>
      </c>
      <c r="G132" s="112">
        <v>51</v>
      </c>
      <c r="H132" s="936"/>
      <c r="I132" s="72" t="s">
        <v>659</v>
      </c>
      <c r="J132" s="148">
        <v>33179</v>
      </c>
      <c r="K132" s="985"/>
      <c r="L132" s="943"/>
      <c r="M132" s="943"/>
    </row>
    <row r="133" spans="1:13" ht="11.25" x14ac:dyDescent="0.25">
      <c r="A133" s="936"/>
      <c r="B133" s="945"/>
      <c r="C133" s="946"/>
      <c r="D133" s="936"/>
      <c r="E133" s="936"/>
      <c r="F133" s="47" t="s">
        <v>3579</v>
      </c>
      <c r="G133" s="112">
        <v>46</v>
      </c>
      <c r="H133" s="936"/>
      <c r="I133" s="72" t="s">
        <v>3580</v>
      </c>
      <c r="J133" s="148"/>
      <c r="K133" s="985"/>
      <c r="L133" s="943"/>
      <c r="M133" s="943"/>
    </row>
    <row r="134" spans="1:13" ht="11.25" x14ac:dyDescent="0.25">
      <c r="A134" s="936"/>
      <c r="B134" s="945"/>
      <c r="C134" s="946"/>
      <c r="D134" s="936"/>
      <c r="E134" s="936"/>
      <c r="F134" s="47" t="s">
        <v>390</v>
      </c>
      <c r="G134" s="112">
        <v>5</v>
      </c>
      <c r="H134" s="936"/>
      <c r="I134" s="72" t="s">
        <v>3580</v>
      </c>
      <c r="J134" s="148"/>
      <c r="K134" s="985"/>
      <c r="L134" s="943"/>
      <c r="M134" s="943"/>
    </row>
    <row r="135" spans="1:13" ht="11.25" x14ac:dyDescent="0.25">
      <c r="A135" s="936"/>
      <c r="B135" s="945"/>
      <c r="C135" s="946"/>
      <c r="D135" s="936"/>
      <c r="E135" s="936"/>
      <c r="F135" s="47" t="s">
        <v>391</v>
      </c>
      <c r="G135" s="112">
        <v>112</v>
      </c>
      <c r="H135" s="936"/>
      <c r="I135" s="72" t="s">
        <v>412</v>
      </c>
      <c r="J135" s="148"/>
      <c r="K135" s="985"/>
      <c r="L135" s="943"/>
      <c r="M135" s="943"/>
    </row>
    <row r="136" spans="1:13" ht="11.25" x14ac:dyDescent="0.25">
      <c r="A136" s="936"/>
      <c r="B136" s="945"/>
      <c r="C136" s="946"/>
      <c r="D136" s="936"/>
      <c r="E136" s="936"/>
      <c r="F136" s="47" t="s">
        <v>392</v>
      </c>
      <c r="G136" s="112">
        <v>41</v>
      </c>
      <c r="H136" s="936"/>
      <c r="I136" s="72" t="s">
        <v>413</v>
      </c>
      <c r="J136" s="148"/>
      <c r="K136" s="985"/>
      <c r="L136" s="943"/>
      <c r="M136" s="943"/>
    </row>
    <row r="137" spans="1:13" ht="11.25" x14ac:dyDescent="0.25">
      <c r="A137" s="936"/>
      <c r="B137" s="945"/>
      <c r="C137" s="946"/>
      <c r="D137" s="936"/>
      <c r="E137" s="936"/>
      <c r="F137" s="47" t="s">
        <v>3581</v>
      </c>
      <c r="G137" s="112">
        <v>46</v>
      </c>
      <c r="H137" s="936"/>
      <c r="I137" s="72" t="s">
        <v>656</v>
      </c>
      <c r="J137" s="148"/>
      <c r="K137" s="985"/>
      <c r="L137" s="943"/>
      <c r="M137" s="943"/>
    </row>
    <row r="138" spans="1:13" ht="11.25" x14ac:dyDescent="0.25">
      <c r="A138" s="936"/>
      <c r="B138" s="945"/>
      <c r="C138" s="946"/>
      <c r="D138" s="936"/>
      <c r="E138" s="936"/>
      <c r="F138" s="47" t="s">
        <v>394</v>
      </c>
      <c r="G138" s="112">
        <v>46</v>
      </c>
      <c r="H138" s="936"/>
      <c r="I138" s="72" t="s">
        <v>656</v>
      </c>
      <c r="J138" s="148"/>
      <c r="K138" s="985"/>
      <c r="L138" s="943"/>
      <c r="M138" s="943"/>
    </row>
    <row r="139" spans="1:13" ht="11.25" x14ac:dyDescent="0.25">
      <c r="A139" s="936"/>
      <c r="B139" s="945"/>
      <c r="C139" s="946"/>
      <c r="D139" s="936"/>
      <c r="E139" s="936"/>
      <c r="F139" s="47" t="s">
        <v>3582</v>
      </c>
      <c r="G139" s="112">
        <v>46</v>
      </c>
      <c r="H139" s="936"/>
      <c r="I139" s="72" t="s">
        <v>656</v>
      </c>
      <c r="J139" s="148"/>
      <c r="K139" s="985"/>
      <c r="L139" s="943"/>
      <c r="M139" s="943"/>
    </row>
    <row r="140" spans="1:13" ht="11.25" x14ac:dyDescent="0.25">
      <c r="A140" s="936"/>
      <c r="B140" s="945"/>
      <c r="C140" s="946"/>
      <c r="D140" s="936"/>
      <c r="E140" s="936"/>
      <c r="F140" s="47" t="s">
        <v>3583</v>
      </c>
      <c r="G140" s="112">
        <v>46</v>
      </c>
      <c r="H140" s="936"/>
      <c r="I140" s="72" t="s">
        <v>656</v>
      </c>
      <c r="J140" s="148"/>
      <c r="K140" s="985"/>
      <c r="L140" s="943"/>
      <c r="M140" s="943"/>
    </row>
    <row r="141" spans="1:13" ht="11.25" x14ac:dyDescent="0.25">
      <c r="A141" s="936"/>
      <c r="B141" s="945"/>
      <c r="C141" s="946"/>
      <c r="D141" s="936"/>
      <c r="E141" s="936"/>
      <c r="F141" s="41" t="s">
        <v>3584</v>
      </c>
      <c r="G141" s="96">
        <v>46</v>
      </c>
      <c r="H141" s="936"/>
      <c r="I141" s="37" t="s">
        <v>656</v>
      </c>
      <c r="J141" s="64"/>
      <c r="K141" s="985"/>
      <c r="L141" s="943"/>
      <c r="M141" s="943"/>
    </row>
    <row r="142" spans="1:13" ht="11.25" x14ac:dyDescent="0.25">
      <c r="A142" s="936"/>
      <c r="B142" s="945"/>
      <c r="C142" s="946"/>
      <c r="D142" s="936"/>
      <c r="E142" s="936"/>
      <c r="F142" s="41" t="s">
        <v>396</v>
      </c>
      <c r="G142" s="96">
        <v>46</v>
      </c>
      <c r="H142" s="936"/>
      <c r="I142" s="37" t="s">
        <v>409</v>
      </c>
      <c r="J142" s="64" t="s">
        <v>410</v>
      </c>
      <c r="K142" s="985"/>
      <c r="L142" s="943"/>
      <c r="M142" s="943"/>
    </row>
    <row r="143" spans="1:13" ht="11.25" x14ac:dyDescent="0.25">
      <c r="A143" s="936"/>
      <c r="B143" s="945"/>
      <c r="C143" s="946"/>
      <c r="D143" s="936"/>
      <c r="E143" s="936"/>
      <c r="F143" s="41" t="s">
        <v>397</v>
      </c>
      <c r="G143" s="96">
        <v>5</v>
      </c>
      <c r="H143" s="936"/>
      <c r="I143" s="37" t="s">
        <v>409</v>
      </c>
      <c r="J143" s="64" t="s">
        <v>410</v>
      </c>
      <c r="K143" s="985"/>
      <c r="L143" s="943"/>
      <c r="M143" s="943"/>
    </row>
    <row r="144" spans="1:13" ht="11.25" x14ac:dyDescent="0.25">
      <c r="A144" s="936"/>
      <c r="B144" s="945"/>
      <c r="C144" s="946"/>
      <c r="D144" s="936"/>
      <c r="E144" s="936"/>
      <c r="F144" s="41" t="s">
        <v>398</v>
      </c>
      <c r="G144" s="96">
        <v>23</v>
      </c>
      <c r="H144" s="936"/>
      <c r="I144" s="37" t="s">
        <v>3585</v>
      </c>
      <c r="J144" s="64" t="s">
        <v>3586</v>
      </c>
      <c r="K144" s="985"/>
      <c r="L144" s="943"/>
      <c r="M144" s="943"/>
    </row>
    <row r="145" spans="1:13" ht="11.25" x14ac:dyDescent="0.25">
      <c r="A145" s="936"/>
      <c r="B145" s="945"/>
      <c r="C145" s="946"/>
      <c r="D145" s="936"/>
      <c r="E145" s="936"/>
      <c r="F145" s="41" t="s">
        <v>399</v>
      </c>
      <c r="G145" s="96">
        <v>23</v>
      </c>
      <c r="H145" s="936"/>
      <c r="I145" s="37" t="s">
        <v>409</v>
      </c>
      <c r="J145" s="64" t="s">
        <v>410</v>
      </c>
      <c r="K145" s="985"/>
      <c r="L145" s="943"/>
      <c r="M145" s="943"/>
    </row>
    <row r="146" spans="1:13" ht="11.25" x14ac:dyDescent="0.25">
      <c r="A146" s="936"/>
      <c r="B146" s="945"/>
      <c r="C146" s="946"/>
      <c r="D146" s="936"/>
      <c r="E146" s="936"/>
      <c r="F146" s="41" t="s">
        <v>400</v>
      </c>
      <c r="G146" s="96">
        <v>10</v>
      </c>
      <c r="H146" s="936"/>
      <c r="I146" s="37" t="s">
        <v>409</v>
      </c>
      <c r="J146" s="64"/>
      <c r="K146" s="985"/>
      <c r="L146" s="943"/>
      <c r="M146" s="943"/>
    </row>
    <row r="147" spans="1:13" ht="11.25" x14ac:dyDescent="0.25">
      <c r="A147" s="936"/>
      <c r="B147" s="945"/>
      <c r="C147" s="946"/>
      <c r="D147" s="936"/>
      <c r="E147" s="936"/>
      <c r="F147" s="41" t="s">
        <v>401</v>
      </c>
      <c r="G147" s="96">
        <v>7</v>
      </c>
      <c r="H147" s="936"/>
      <c r="I147" s="37" t="s">
        <v>409</v>
      </c>
      <c r="J147" s="64" t="s">
        <v>410</v>
      </c>
      <c r="K147" s="985"/>
      <c r="L147" s="943"/>
      <c r="M147" s="943"/>
    </row>
    <row r="148" spans="1:13" ht="11.25" x14ac:dyDescent="0.25">
      <c r="A148" s="936"/>
      <c r="B148" s="945"/>
      <c r="C148" s="946"/>
      <c r="D148" s="936"/>
      <c r="E148" s="936"/>
      <c r="F148" s="41" t="s">
        <v>402</v>
      </c>
      <c r="G148" s="96">
        <v>7</v>
      </c>
      <c r="H148" s="936"/>
      <c r="I148" s="37" t="s">
        <v>3580</v>
      </c>
      <c r="J148" s="64"/>
      <c r="K148" s="985"/>
      <c r="L148" s="943"/>
      <c r="M148" s="943"/>
    </row>
    <row r="149" spans="1:13" ht="11.25" x14ac:dyDescent="0.25">
      <c r="A149" s="936"/>
      <c r="B149" s="945"/>
      <c r="C149" s="946"/>
      <c r="D149" s="936"/>
      <c r="E149" s="936"/>
      <c r="F149" s="41" t="s">
        <v>403</v>
      </c>
      <c r="G149" s="96">
        <v>7</v>
      </c>
      <c r="H149" s="936"/>
      <c r="I149" s="37" t="s">
        <v>409</v>
      </c>
      <c r="J149" s="64"/>
      <c r="K149" s="985"/>
      <c r="L149" s="943"/>
      <c r="M149" s="943"/>
    </row>
    <row r="150" spans="1:13" ht="11.25" x14ac:dyDescent="0.25">
      <c r="A150" s="936"/>
      <c r="B150" s="945"/>
      <c r="C150" s="946"/>
      <c r="D150" s="936"/>
      <c r="E150" s="936"/>
      <c r="F150" s="41" t="s">
        <v>3587</v>
      </c>
      <c r="G150" s="96">
        <v>7</v>
      </c>
      <c r="H150" s="936"/>
      <c r="I150" s="37" t="s">
        <v>659</v>
      </c>
      <c r="J150" s="64" t="s">
        <v>3588</v>
      </c>
      <c r="K150" s="985"/>
      <c r="L150" s="943"/>
      <c r="M150" s="943"/>
    </row>
    <row r="151" spans="1:13" ht="11.25" x14ac:dyDescent="0.25">
      <c r="A151" s="936"/>
      <c r="B151" s="945"/>
      <c r="C151" s="946"/>
      <c r="D151" s="936"/>
      <c r="E151" s="936"/>
      <c r="F151" s="41" t="s">
        <v>3589</v>
      </c>
      <c r="G151" s="96">
        <v>6</v>
      </c>
      <c r="H151" s="936"/>
      <c r="I151" s="37" t="s">
        <v>659</v>
      </c>
      <c r="J151" s="64"/>
      <c r="K151" s="985"/>
      <c r="L151" s="943"/>
      <c r="M151" s="943"/>
    </row>
    <row r="152" spans="1:13" ht="11.25" x14ac:dyDescent="0.25">
      <c r="A152" s="936"/>
      <c r="B152" s="945"/>
      <c r="C152" s="946"/>
      <c r="D152" s="936"/>
      <c r="E152" s="936"/>
      <c r="F152" s="41" t="s">
        <v>3590</v>
      </c>
      <c r="G152" s="96">
        <v>6</v>
      </c>
      <c r="H152" s="936"/>
      <c r="I152" s="37" t="s">
        <v>659</v>
      </c>
      <c r="J152" s="64" t="s">
        <v>3591</v>
      </c>
      <c r="K152" s="985"/>
      <c r="L152" s="943"/>
      <c r="M152" s="943"/>
    </row>
    <row r="153" spans="1:13" ht="11.25" x14ac:dyDescent="0.25">
      <c r="A153" s="936"/>
      <c r="B153" s="945"/>
      <c r="C153" s="946"/>
      <c r="D153" s="936"/>
      <c r="E153" s="936"/>
      <c r="F153" s="41" t="s">
        <v>3592</v>
      </c>
      <c r="G153" s="96">
        <v>12</v>
      </c>
      <c r="H153" s="936"/>
      <c r="I153" s="37" t="s">
        <v>275</v>
      </c>
      <c r="J153" s="64"/>
      <c r="K153" s="985"/>
      <c r="L153" s="943"/>
      <c r="M153" s="943"/>
    </row>
    <row r="154" spans="1:13" ht="11.25" x14ac:dyDescent="0.25">
      <c r="A154" s="936"/>
      <c r="B154" s="945"/>
      <c r="C154" s="946"/>
      <c r="D154" s="936"/>
      <c r="E154" s="936"/>
      <c r="F154" s="41" t="s">
        <v>3593</v>
      </c>
      <c r="G154" s="96">
        <v>30</v>
      </c>
      <c r="H154" s="936"/>
      <c r="I154" s="37" t="s">
        <v>412</v>
      </c>
      <c r="J154" s="64">
        <v>36135</v>
      </c>
      <c r="K154" s="985"/>
      <c r="L154" s="943"/>
      <c r="M154" s="943"/>
    </row>
    <row r="155" spans="1:13" ht="11.25" x14ac:dyDescent="0.25">
      <c r="A155" s="936"/>
      <c r="B155" s="945"/>
      <c r="C155" s="946"/>
      <c r="D155" s="936"/>
      <c r="E155" s="936"/>
      <c r="F155" s="41" t="s">
        <v>3594</v>
      </c>
      <c r="G155" s="96">
        <v>10</v>
      </c>
      <c r="H155" s="936"/>
      <c r="I155" s="37" t="s">
        <v>412</v>
      </c>
      <c r="J155" s="64">
        <v>36135</v>
      </c>
      <c r="K155" s="985"/>
      <c r="L155" s="943"/>
      <c r="M155" s="943"/>
    </row>
    <row r="156" spans="1:13" ht="11.25" x14ac:dyDescent="0.25">
      <c r="A156" s="936"/>
      <c r="B156" s="945"/>
      <c r="C156" s="946"/>
      <c r="D156" s="936"/>
      <c r="E156" s="936"/>
      <c r="F156" s="41" t="s">
        <v>3595</v>
      </c>
      <c r="G156" s="96">
        <v>1</v>
      </c>
      <c r="H156" s="936"/>
      <c r="I156" s="37"/>
      <c r="J156" s="64"/>
      <c r="K156" s="985"/>
      <c r="L156" s="943"/>
      <c r="M156" s="943"/>
    </row>
    <row r="157" spans="1:13" ht="11.25" x14ac:dyDescent="0.25">
      <c r="A157" s="936" t="s">
        <v>5880</v>
      </c>
      <c r="B157" s="945" t="s">
        <v>373</v>
      </c>
      <c r="C157" s="946" t="s">
        <v>739</v>
      </c>
      <c r="D157" s="936" t="s">
        <v>374</v>
      </c>
      <c r="E157" s="936" t="s">
        <v>735</v>
      </c>
      <c r="F157" s="41" t="s">
        <v>375</v>
      </c>
      <c r="G157" s="96">
        <v>1</v>
      </c>
      <c r="H157" s="936" t="s">
        <v>6682</v>
      </c>
      <c r="I157" s="37" t="s">
        <v>407</v>
      </c>
      <c r="J157" s="64" t="s">
        <v>408</v>
      </c>
      <c r="K157" s="985">
        <v>2</v>
      </c>
      <c r="L157" s="986"/>
      <c r="M157" s="1243"/>
    </row>
    <row r="158" spans="1:13" ht="11.25" x14ac:dyDescent="0.25">
      <c r="A158" s="936"/>
      <c r="B158" s="945"/>
      <c r="C158" s="946"/>
      <c r="D158" s="936"/>
      <c r="E158" s="936"/>
      <c r="F158" s="41" t="s">
        <v>376</v>
      </c>
      <c r="G158" s="96">
        <v>1</v>
      </c>
      <c r="H158" s="936"/>
      <c r="I158" s="37" t="s">
        <v>409</v>
      </c>
      <c r="J158" s="64" t="s">
        <v>410</v>
      </c>
      <c r="K158" s="985"/>
      <c r="L158" s="986"/>
      <c r="M158" s="1244"/>
    </row>
    <row r="159" spans="1:13" ht="11.25" x14ac:dyDescent="0.25">
      <c r="A159" s="936"/>
      <c r="B159" s="945"/>
      <c r="C159" s="946"/>
      <c r="D159" s="936"/>
      <c r="E159" s="936"/>
      <c r="F159" s="41" t="s">
        <v>377</v>
      </c>
      <c r="G159" s="96">
        <v>1</v>
      </c>
      <c r="H159" s="936"/>
      <c r="I159" s="37" t="s">
        <v>656</v>
      </c>
      <c r="J159" s="64"/>
      <c r="K159" s="985"/>
      <c r="L159" s="986"/>
      <c r="M159" s="1244"/>
    </row>
    <row r="160" spans="1:13" ht="11.25" x14ac:dyDescent="0.25">
      <c r="A160" s="936"/>
      <c r="B160" s="945"/>
      <c r="C160" s="946"/>
      <c r="D160" s="936"/>
      <c r="E160" s="936"/>
      <c r="F160" s="41" t="s">
        <v>378</v>
      </c>
      <c r="G160" s="96">
        <v>1</v>
      </c>
      <c r="H160" s="936"/>
      <c r="I160" s="37" t="s">
        <v>656</v>
      </c>
      <c r="J160" s="64"/>
      <c r="K160" s="985"/>
      <c r="L160" s="986"/>
      <c r="M160" s="1244"/>
    </row>
    <row r="161" spans="1:13" ht="11.25" x14ac:dyDescent="0.25">
      <c r="A161" s="936"/>
      <c r="B161" s="945"/>
      <c r="C161" s="946"/>
      <c r="D161" s="936"/>
      <c r="E161" s="936"/>
      <c r="F161" s="41" t="s">
        <v>379</v>
      </c>
      <c r="G161" s="96">
        <v>1</v>
      </c>
      <c r="H161" s="936"/>
      <c r="I161" s="37" t="s">
        <v>411</v>
      </c>
      <c r="J161" s="64"/>
      <c r="K161" s="985"/>
      <c r="L161" s="986"/>
      <c r="M161" s="1244"/>
    </row>
    <row r="162" spans="1:13" ht="11.25" x14ac:dyDescent="0.25">
      <c r="A162" s="936"/>
      <c r="B162" s="945"/>
      <c r="C162" s="946"/>
      <c r="D162" s="936"/>
      <c r="E162" s="936"/>
      <c r="F162" s="41" t="s">
        <v>3569</v>
      </c>
      <c r="G162" s="96">
        <v>1</v>
      </c>
      <c r="H162" s="936"/>
      <c r="I162" s="37" t="s">
        <v>656</v>
      </c>
      <c r="J162" s="64"/>
      <c r="K162" s="985"/>
      <c r="L162" s="986"/>
      <c r="M162" s="1244"/>
    </row>
    <row r="163" spans="1:13" ht="11.25" x14ac:dyDescent="0.25">
      <c r="A163" s="936"/>
      <c r="B163" s="945"/>
      <c r="C163" s="946"/>
      <c r="D163" s="936"/>
      <c r="E163" s="936"/>
      <c r="F163" s="41" t="s">
        <v>380</v>
      </c>
      <c r="G163" s="96">
        <v>1</v>
      </c>
      <c r="H163" s="936"/>
      <c r="I163" s="37" t="s">
        <v>656</v>
      </c>
      <c r="J163" s="64"/>
      <c r="K163" s="985"/>
      <c r="L163" s="986"/>
      <c r="M163" s="1244"/>
    </row>
    <row r="164" spans="1:13" ht="11.25" x14ac:dyDescent="0.25">
      <c r="A164" s="936"/>
      <c r="B164" s="945"/>
      <c r="C164" s="946"/>
      <c r="D164" s="936"/>
      <c r="E164" s="936"/>
      <c r="F164" s="41" t="s">
        <v>3596</v>
      </c>
      <c r="G164" s="96">
        <v>1</v>
      </c>
      <c r="H164" s="936"/>
      <c r="I164" s="37" t="s">
        <v>656</v>
      </c>
      <c r="J164" s="64"/>
      <c r="K164" s="985"/>
      <c r="L164" s="986"/>
      <c r="M164" s="1244"/>
    </row>
    <row r="165" spans="1:13" ht="11.25" x14ac:dyDescent="0.25">
      <c r="A165" s="936"/>
      <c r="B165" s="945"/>
      <c r="C165" s="946"/>
      <c r="D165" s="936"/>
      <c r="E165" s="936"/>
      <c r="F165" s="41" t="s">
        <v>382</v>
      </c>
      <c r="G165" s="96">
        <v>1</v>
      </c>
      <c r="H165" s="936"/>
      <c r="I165" s="37" t="s">
        <v>656</v>
      </c>
      <c r="J165" s="64"/>
      <c r="K165" s="985"/>
      <c r="L165" s="986"/>
      <c r="M165" s="1244"/>
    </row>
    <row r="166" spans="1:13" ht="11.25" x14ac:dyDescent="0.25">
      <c r="A166" s="936"/>
      <c r="B166" s="945"/>
      <c r="C166" s="946"/>
      <c r="D166" s="936"/>
      <c r="E166" s="936"/>
      <c r="F166" s="41" t="s">
        <v>3597</v>
      </c>
      <c r="G166" s="96">
        <v>1</v>
      </c>
      <c r="H166" s="936"/>
      <c r="I166" s="37" t="s">
        <v>656</v>
      </c>
      <c r="J166" s="64"/>
      <c r="K166" s="985"/>
      <c r="L166" s="986"/>
      <c r="M166" s="1244"/>
    </row>
    <row r="167" spans="1:13" ht="11.25" x14ac:dyDescent="0.25">
      <c r="A167" s="936"/>
      <c r="B167" s="945"/>
      <c r="C167" s="946"/>
      <c r="D167" s="936"/>
      <c r="E167" s="936"/>
      <c r="F167" s="41" t="s">
        <v>3598</v>
      </c>
      <c r="G167" s="96">
        <v>1</v>
      </c>
      <c r="H167" s="936"/>
      <c r="I167" s="37" t="s">
        <v>656</v>
      </c>
      <c r="J167" s="64"/>
      <c r="K167" s="985"/>
      <c r="L167" s="986"/>
      <c r="M167" s="1244"/>
    </row>
    <row r="168" spans="1:13" ht="11.25" x14ac:dyDescent="0.25">
      <c r="A168" s="936"/>
      <c r="B168" s="945"/>
      <c r="C168" s="946"/>
      <c r="D168" s="936"/>
      <c r="E168" s="936"/>
      <c r="F168" s="41" t="s">
        <v>3570</v>
      </c>
      <c r="G168" s="96">
        <v>1</v>
      </c>
      <c r="H168" s="936"/>
      <c r="I168" s="37" t="s">
        <v>656</v>
      </c>
      <c r="J168" s="64"/>
      <c r="K168" s="985"/>
      <c r="L168" s="986"/>
      <c r="M168" s="1244"/>
    </row>
    <row r="169" spans="1:13" ht="11.25" x14ac:dyDescent="0.25">
      <c r="A169" s="936"/>
      <c r="B169" s="945"/>
      <c r="C169" s="946"/>
      <c r="D169" s="936"/>
      <c r="E169" s="936"/>
      <c r="F169" s="41" t="s">
        <v>3577</v>
      </c>
      <c r="G169" s="96">
        <v>2</v>
      </c>
      <c r="H169" s="936"/>
      <c r="I169" s="37" t="s">
        <v>407</v>
      </c>
      <c r="J169" s="64"/>
      <c r="K169" s="985"/>
      <c r="L169" s="986"/>
      <c r="M169" s="1244"/>
    </row>
    <row r="170" spans="1:13" ht="11.25" x14ac:dyDescent="0.25">
      <c r="A170" s="936"/>
      <c r="B170" s="945"/>
      <c r="C170" s="946"/>
      <c r="D170" s="936"/>
      <c r="E170" s="936"/>
      <c r="F170" s="41" t="s">
        <v>388</v>
      </c>
      <c r="G170" s="96">
        <v>2</v>
      </c>
      <c r="H170" s="936"/>
      <c r="I170" s="37" t="s">
        <v>659</v>
      </c>
      <c r="J170" s="64">
        <v>33179</v>
      </c>
      <c r="K170" s="985"/>
      <c r="L170" s="986"/>
      <c r="M170" s="1244"/>
    </row>
    <row r="171" spans="1:13" ht="11.25" x14ac:dyDescent="0.25">
      <c r="A171" s="936"/>
      <c r="B171" s="945"/>
      <c r="C171" s="946"/>
      <c r="D171" s="936"/>
      <c r="E171" s="936"/>
      <c r="F171" s="41" t="s">
        <v>3579</v>
      </c>
      <c r="G171" s="96">
        <v>2</v>
      </c>
      <c r="H171" s="936"/>
      <c r="I171" s="37" t="s">
        <v>3599</v>
      </c>
      <c r="J171" s="64"/>
      <c r="K171" s="985"/>
      <c r="L171" s="986"/>
      <c r="M171" s="1244"/>
    </row>
    <row r="172" spans="1:13" ht="11.25" x14ac:dyDescent="0.25">
      <c r="A172" s="936"/>
      <c r="B172" s="945"/>
      <c r="C172" s="946"/>
      <c r="D172" s="936"/>
      <c r="E172" s="936"/>
      <c r="F172" s="41" t="s">
        <v>3600</v>
      </c>
      <c r="G172" s="96">
        <v>2</v>
      </c>
      <c r="H172" s="936"/>
      <c r="I172" s="37" t="s">
        <v>409</v>
      </c>
      <c r="J172" s="64"/>
      <c r="K172" s="985"/>
      <c r="L172" s="986"/>
      <c r="M172" s="1244"/>
    </row>
    <row r="173" spans="1:13" ht="11.25" x14ac:dyDescent="0.25">
      <c r="A173" s="936"/>
      <c r="B173" s="945"/>
      <c r="C173" s="946"/>
      <c r="D173" s="936"/>
      <c r="E173" s="936"/>
      <c r="F173" s="41" t="s">
        <v>391</v>
      </c>
      <c r="G173" s="96">
        <v>4</v>
      </c>
      <c r="H173" s="936"/>
      <c r="I173" s="37" t="s">
        <v>412</v>
      </c>
      <c r="J173" s="64"/>
      <c r="K173" s="985"/>
      <c r="L173" s="986"/>
      <c r="M173" s="1244"/>
    </row>
    <row r="174" spans="1:13" ht="11.25" x14ac:dyDescent="0.25">
      <c r="A174" s="936"/>
      <c r="B174" s="945"/>
      <c r="C174" s="946"/>
      <c r="D174" s="936"/>
      <c r="E174" s="936"/>
      <c r="F174" s="41" t="s">
        <v>3601</v>
      </c>
      <c r="G174" s="96">
        <v>4</v>
      </c>
      <c r="H174" s="936"/>
      <c r="I174" s="37" t="s">
        <v>412</v>
      </c>
      <c r="J174" s="64"/>
      <c r="K174" s="985"/>
      <c r="L174" s="986"/>
      <c r="M174" s="1244"/>
    </row>
    <row r="175" spans="1:13" ht="11.25" x14ac:dyDescent="0.25">
      <c r="A175" s="936"/>
      <c r="B175" s="945"/>
      <c r="C175" s="946"/>
      <c r="D175" s="936"/>
      <c r="E175" s="936"/>
      <c r="F175" s="41" t="s">
        <v>392</v>
      </c>
      <c r="G175" s="96">
        <v>2</v>
      </c>
      <c r="H175" s="936"/>
      <c r="I175" s="37" t="s">
        <v>3602</v>
      </c>
      <c r="J175" s="64"/>
      <c r="K175" s="985"/>
      <c r="L175" s="986"/>
      <c r="M175" s="1244"/>
    </row>
    <row r="176" spans="1:13" ht="11.25" x14ac:dyDescent="0.25">
      <c r="A176" s="936"/>
      <c r="B176" s="945"/>
      <c r="C176" s="946"/>
      <c r="D176" s="936"/>
      <c r="E176" s="936"/>
      <c r="F176" s="41" t="s">
        <v>3581</v>
      </c>
      <c r="G176" s="96">
        <v>2</v>
      </c>
      <c r="H176" s="936"/>
      <c r="I176" s="37" t="s">
        <v>656</v>
      </c>
      <c r="J176" s="64"/>
      <c r="K176" s="985"/>
      <c r="L176" s="986"/>
      <c r="M176" s="1244"/>
    </row>
    <row r="177" spans="1:13" ht="11.25" x14ac:dyDescent="0.25">
      <c r="A177" s="936"/>
      <c r="B177" s="945"/>
      <c r="C177" s="946"/>
      <c r="D177" s="936"/>
      <c r="E177" s="936"/>
      <c r="F177" s="41" t="s">
        <v>394</v>
      </c>
      <c r="G177" s="96">
        <v>2</v>
      </c>
      <c r="H177" s="936"/>
      <c r="I177" s="37" t="s">
        <v>656</v>
      </c>
      <c r="J177" s="64"/>
      <c r="K177" s="985"/>
      <c r="L177" s="986"/>
      <c r="M177" s="1244"/>
    </row>
    <row r="178" spans="1:13" ht="11.25" x14ac:dyDescent="0.25">
      <c r="A178" s="936"/>
      <c r="B178" s="945"/>
      <c r="C178" s="946"/>
      <c r="D178" s="936"/>
      <c r="E178" s="936"/>
      <c r="F178" s="41" t="s">
        <v>395</v>
      </c>
      <c r="G178" s="96">
        <v>2</v>
      </c>
      <c r="H178" s="936"/>
      <c r="I178" s="37" t="s">
        <v>656</v>
      </c>
      <c r="J178" s="64"/>
      <c r="K178" s="985"/>
      <c r="L178" s="986"/>
      <c r="M178" s="1244"/>
    </row>
    <row r="179" spans="1:13" ht="11.25" x14ac:dyDescent="0.25">
      <c r="A179" s="936"/>
      <c r="B179" s="945"/>
      <c r="C179" s="946"/>
      <c r="D179" s="936"/>
      <c r="E179" s="936"/>
      <c r="F179" s="41" t="s">
        <v>396</v>
      </c>
      <c r="G179" s="96">
        <v>2</v>
      </c>
      <c r="H179" s="936"/>
      <c r="I179" s="37" t="s">
        <v>409</v>
      </c>
      <c r="J179" s="64" t="s">
        <v>410</v>
      </c>
      <c r="K179" s="985"/>
      <c r="L179" s="986"/>
      <c r="M179" s="1244"/>
    </row>
    <row r="180" spans="1:13" ht="11.25" x14ac:dyDescent="0.25">
      <c r="A180" s="936"/>
      <c r="B180" s="945"/>
      <c r="C180" s="946"/>
      <c r="D180" s="936"/>
      <c r="E180" s="936"/>
      <c r="F180" s="41" t="s">
        <v>401</v>
      </c>
      <c r="G180" s="96">
        <v>1</v>
      </c>
      <c r="H180" s="936"/>
      <c r="I180" s="37" t="s">
        <v>407</v>
      </c>
      <c r="J180" s="64" t="s">
        <v>3603</v>
      </c>
      <c r="K180" s="985"/>
      <c r="L180" s="986"/>
      <c r="M180" s="1244"/>
    </row>
    <row r="181" spans="1:13" ht="11.25" x14ac:dyDescent="0.25">
      <c r="A181" s="936"/>
      <c r="B181" s="945"/>
      <c r="C181" s="946"/>
      <c r="D181" s="936"/>
      <c r="E181" s="936"/>
      <c r="F181" s="41" t="s">
        <v>402</v>
      </c>
      <c r="G181" s="96">
        <v>1</v>
      </c>
      <c r="H181" s="936"/>
      <c r="I181" s="37" t="s">
        <v>3599</v>
      </c>
      <c r="J181" s="64"/>
      <c r="K181" s="985"/>
      <c r="L181" s="986"/>
      <c r="M181" s="1244"/>
    </row>
    <row r="182" spans="1:13" ht="11.25" x14ac:dyDescent="0.25">
      <c r="A182" s="936"/>
      <c r="B182" s="945"/>
      <c r="C182" s="946"/>
      <c r="D182" s="936"/>
      <c r="E182" s="936"/>
      <c r="F182" s="41" t="s">
        <v>403</v>
      </c>
      <c r="G182" s="96">
        <v>1</v>
      </c>
      <c r="H182" s="936"/>
      <c r="I182" s="37" t="s">
        <v>409</v>
      </c>
      <c r="J182" s="64"/>
      <c r="K182" s="985"/>
      <c r="L182" s="986"/>
      <c r="M182" s="1244"/>
    </row>
    <row r="183" spans="1:13" ht="11.25" x14ac:dyDescent="0.25">
      <c r="A183" s="936"/>
      <c r="B183" s="945"/>
      <c r="C183" s="946"/>
      <c r="D183" s="936"/>
      <c r="E183" s="936"/>
      <c r="F183" s="41" t="s">
        <v>404</v>
      </c>
      <c r="G183" s="96">
        <v>1</v>
      </c>
      <c r="H183" s="936"/>
      <c r="I183" s="37" t="s">
        <v>659</v>
      </c>
      <c r="J183" s="64" t="s">
        <v>3588</v>
      </c>
      <c r="K183" s="985"/>
      <c r="L183" s="986"/>
      <c r="M183" s="1244"/>
    </row>
    <row r="184" spans="1:13" ht="11.25" x14ac:dyDescent="0.25">
      <c r="A184" s="936"/>
      <c r="B184" s="945"/>
      <c r="C184" s="946"/>
      <c r="D184" s="936"/>
      <c r="E184" s="936"/>
      <c r="F184" s="41" t="s">
        <v>3589</v>
      </c>
      <c r="G184" s="96">
        <v>4</v>
      </c>
      <c r="H184" s="936"/>
      <c r="I184" s="37" t="s">
        <v>659</v>
      </c>
      <c r="J184" s="64"/>
      <c r="K184" s="985"/>
      <c r="L184" s="986"/>
      <c r="M184" s="1244"/>
    </row>
    <row r="185" spans="1:13" ht="11.25" x14ac:dyDescent="0.25">
      <c r="A185" s="936"/>
      <c r="B185" s="945"/>
      <c r="C185" s="946"/>
      <c r="D185" s="936"/>
      <c r="E185" s="936"/>
      <c r="F185" s="41" t="s">
        <v>3590</v>
      </c>
      <c r="G185" s="96">
        <v>4</v>
      </c>
      <c r="H185" s="936"/>
      <c r="I185" s="37" t="s">
        <v>659</v>
      </c>
      <c r="J185" s="64" t="s">
        <v>3604</v>
      </c>
      <c r="K185" s="985"/>
      <c r="L185" s="986"/>
      <c r="M185" s="1244"/>
    </row>
    <row r="186" spans="1:13" ht="11.25" x14ac:dyDescent="0.25">
      <c r="A186" s="936"/>
      <c r="B186" s="945"/>
      <c r="C186" s="946"/>
      <c r="D186" s="936"/>
      <c r="E186" s="936"/>
      <c r="F186" s="41" t="s">
        <v>405</v>
      </c>
      <c r="G186" s="96">
        <v>2</v>
      </c>
      <c r="H186" s="936"/>
      <c r="I186" s="37" t="s">
        <v>275</v>
      </c>
      <c r="J186" s="64"/>
      <c r="K186" s="985"/>
      <c r="L186" s="986"/>
      <c r="M186" s="1244"/>
    </row>
    <row r="187" spans="1:13" ht="11.25" x14ac:dyDescent="0.25">
      <c r="A187" s="936"/>
      <c r="B187" s="945"/>
      <c r="C187" s="946"/>
      <c r="D187" s="936"/>
      <c r="E187" s="936"/>
      <c r="F187" s="41" t="s">
        <v>406</v>
      </c>
      <c r="G187" s="96">
        <v>16</v>
      </c>
      <c r="H187" s="936"/>
      <c r="I187" s="37" t="s">
        <v>412</v>
      </c>
      <c r="J187" s="64">
        <v>36135</v>
      </c>
      <c r="K187" s="985"/>
      <c r="L187" s="986"/>
      <c r="M187" s="1244"/>
    </row>
    <row r="188" spans="1:13" ht="11.25" x14ac:dyDescent="0.25">
      <c r="A188" s="936" t="s">
        <v>5302</v>
      </c>
      <c r="B188" s="945" t="s">
        <v>5842</v>
      </c>
      <c r="C188" s="946" t="s">
        <v>739</v>
      </c>
      <c r="D188" s="937" t="s">
        <v>7188</v>
      </c>
      <c r="E188" s="936" t="s">
        <v>739</v>
      </c>
      <c r="F188" s="10" t="s">
        <v>4918</v>
      </c>
      <c r="G188" s="111">
        <v>1</v>
      </c>
      <c r="H188" s="936" t="s">
        <v>6682</v>
      </c>
      <c r="I188" s="48"/>
      <c r="J188" s="48"/>
      <c r="K188" s="985">
        <v>2</v>
      </c>
      <c r="L188" s="986"/>
      <c r="M188" s="1243"/>
    </row>
    <row r="189" spans="1:13" s="97" customFormat="1" ht="11.25" x14ac:dyDescent="0.25">
      <c r="A189" s="936"/>
      <c r="B189" s="945"/>
      <c r="C189" s="946"/>
      <c r="D189" s="947"/>
      <c r="E189" s="936"/>
      <c r="F189" s="41" t="s">
        <v>439</v>
      </c>
      <c r="G189" s="96">
        <v>166</v>
      </c>
      <c r="H189" s="936"/>
      <c r="I189" s="37" t="s">
        <v>273</v>
      </c>
      <c r="J189" s="64">
        <v>425</v>
      </c>
      <c r="K189" s="985"/>
      <c r="L189" s="986"/>
      <c r="M189" s="1244"/>
    </row>
    <row r="190" spans="1:13" s="8" customFormat="1" ht="11.25" x14ac:dyDescent="0.25">
      <c r="A190" s="936"/>
      <c r="B190" s="945"/>
      <c r="C190" s="946"/>
      <c r="D190" s="947"/>
      <c r="E190" s="936"/>
      <c r="F190" s="10" t="s">
        <v>7193</v>
      </c>
      <c r="G190" s="111">
        <v>56</v>
      </c>
      <c r="H190" s="936"/>
      <c r="I190" s="48" t="s">
        <v>22</v>
      </c>
      <c r="J190" s="55" t="s">
        <v>24</v>
      </c>
      <c r="K190" s="985"/>
      <c r="L190" s="986"/>
      <c r="M190" s="1244"/>
    </row>
    <row r="191" spans="1:13" s="8" customFormat="1" ht="11.25" x14ac:dyDescent="0.25">
      <c r="A191" s="936"/>
      <c r="B191" s="945"/>
      <c r="C191" s="946"/>
      <c r="D191" s="947"/>
      <c r="E191" s="936"/>
      <c r="F191" s="10" t="s">
        <v>7194</v>
      </c>
      <c r="G191" s="111">
        <v>110</v>
      </c>
      <c r="H191" s="936"/>
      <c r="I191" s="48" t="s">
        <v>424</v>
      </c>
      <c r="J191" s="55"/>
      <c r="K191" s="985"/>
      <c r="L191" s="986"/>
      <c r="M191" s="1244"/>
    </row>
    <row r="192" spans="1:13" s="8" customFormat="1" ht="11.25" x14ac:dyDescent="0.25">
      <c r="A192" s="936"/>
      <c r="B192" s="945"/>
      <c r="C192" s="946"/>
      <c r="D192" s="947"/>
      <c r="E192" s="936"/>
      <c r="F192" s="10" t="s">
        <v>3605</v>
      </c>
      <c r="G192" s="111">
        <v>8</v>
      </c>
      <c r="H192" s="936"/>
      <c r="I192" s="48" t="s">
        <v>3606</v>
      </c>
      <c r="J192" s="55"/>
      <c r="K192" s="985"/>
      <c r="L192" s="986"/>
      <c r="M192" s="1244"/>
    </row>
    <row r="193" spans="1:13" s="8" customFormat="1" ht="11.25" x14ac:dyDescent="0.25">
      <c r="A193" s="936"/>
      <c r="B193" s="945"/>
      <c r="C193" s="946"/>
      <c r="D193" s="947"/>
      <c r="E193" s="936"/>
      <c r="F193" s="10" t="s">
        <v>3607</v>
      </c>
      <c r="G193" s="111">
        <v>4</v>
      </c>
      <c r="H193" s="936"/>
      <c r="I193" s="48" t="s">
        <v>3606</v>
      </c>
      <c r="J193" s="55"/>
      <c r="K193" s="985"/>
      <c r="L193" s="986"/>
      <c r="M193" s="1244"/>
    </row>
    <row r="194" spans="1:13" s="8" customFormat="1" ht="11.25" x14ac:dyDescent="0.25">
      <c r="A194" s="936"/>
      <c r="B194" s="945"/>
      <c r="C194" s="946"/>
      <c r="D194" s="947"/>
      <c r="E194" s="936"/>
      <c r="F194" s="10" t="s">
        <v>3608</v>
      </c>
      <c r="G194" s="111">
        <v>4</v>
      </c>
      <c r="H194" s="936"/>
      <c r="I194" s="48" t="s">
        <v>1294</v>
      </c>
      <c r="J194" s="55">
        <v>2115</v>
      </c>
      <c r="K194" s="985"/>
      <c r="L194" s="986"/>
      <c r="M194" s="1244"/>
    </row>
    <row r="195" spans="1:13" s="8" customFormat="1" ht="11.25" x14ac:dyDescent="0.25">
      <c r="A195" s="936"/>
      <c r="B195" s="945"/>
      <c r="C195" s="946"/>
      <c r="D195" s="947"/>
      <c r="E195" s="936"/>
      <c r="F195" s="10" t="s">
        <v>417</v>
      </c>
      <c r="G195" s="111">
        <v>14</v>
      </c>
      <c r="H195" s="936"/>
      <c r="I195" s="48" t="s">
        <v>3606</v>
      </c>
      <c r="J195" s="55"/>
      <c r="K195" s="985"/>
      <c r="L195" s="986"/>
      <c r="M195" s="1244"/>
    </row>
    <row r="196" spans="1:13" s="8" customFormat="1" ht="11.25" x14ac:dyDescent="0.25">
      <c r="A196" s="936"/>
      <c r="B196" s="945"/>
      <c r="C196" s="946"/>
      <c r="D196" s="947"/>
      <c r="E196" s="936"/>
      <c r="F196" s="10" t="s">
        <v>419</v>
      </c>
      <c r="G196" s="111">
        <v>6</v>
      </c>
      <c r="H196" s="936"/>
      <c r="I196" s="48" t="s">
        <v>46</v>
      </c>
      <c r="J196" s="55" t="s">
        <v>3610</v>
      </c>
      <c r="K196" s="985"/>
      <c r="L196" s="986"/>
      <c r="M196" s="1244"/>
    </row>
    <row r="197" spans="1:13" s="8" customFormat="1" ht="11.25" x14ac:dyDescent="0.25">
      <c r="A197" s="936"/>
      <c r="B197" s="945"/>
      <c r="C197" s="946"/>
      <c r="D197" s="947"/>
      <c r="E197" s="936"/>
      <c r="F197" s="10" t="s">
        <v>75</v>
      </c>
      <c r="G197" s="111">
        <v>4</v>
      </c>
      <c r="H197" s="936"/>
      <c r="I197" s="48" t="s">
        <v>46</v>
      </c>
      <c r="J197" s="55" t="s">
        <v>3611</v>
      </c>
      <c r="K197" s="985"/>
      <c r="L197" s="986"/>
      <c r="M197" s="1244"/>
    </row>
    <row r="198" spans="1:13" s="8" customFormat="1" ht="11.25" x14ac:dyDescent="0.25">
      <c r="A198" s="936"/>
      <c r="B198" s="945"/>
      <c r="C198" s="946"/>
      <c r="D198" s="947"/>
      <c r="E198" s="936"/>
      <c r="F198" s="10" t="s">
        <v>3612</v>
      </c>
      <c r="G198" s="111">
        <v>2</v>
      </c>
      <c r="H198" s="936"/>
      <c r="I198" s="48" t="s">
        <v>836</v>
      </c>
      <c r="J198" s="55" t="s">
        <v>3613</v>
      </c>
      <c r="K198" s="985"/>
      <c r="L198" s="986"/>
      <c r="M198" s="1244"/>
    </row>
    <row r="199" spans="1:13" s="8" customFormat="1" ht="11.25" x14ac:dyDescent="0.25">
      <c r="A199" s="936"/>
      <c r="B199" s="945"/>
      <c r="C199" s="946"/>
      <c r="D199" s="947"/>
      <c r="E199" s="936"/>
      <c r="F199" s="10" t="s">
        <v>3612</v>
      </c>
      <c r="G199" s="111">
        <v>2</v>
      </c>
      <c r="H199" s="936"/>
      <c r="I199" s="48" t="s">
        <v>836</v>
      </c>
      <c r="J199" s="55" t="s">
        <v>3188</v>
      </c>
      <c r="K199" s="985"/>
      <c r="L199" s="986"/>
      <c r="M199" s="1244"/>
    </row>
    <row r="200" spans="1:13" s="8" customFormat="1" ht="11.25" x14ac:dyDescent="0.25">
      <c r="A200" s="936"/>
      <c r="B200" s="945"/>
      <c r="C200" s="946"/>
      <c r="D200" s="947"/>
      <c r="E200" s="936"/>
      <c r="F200" s="10" t="s">
        <v>3614</v>
      </c>
      <c r="G200" s="111">
        <v>1</v>
      </c>
      <c r="H200" s="936"/>
      <c r="I200" s="48" t="s">
        <v>10</v>
      </c>
      <c r="J200" s="55" t="s">
        <v>3185</v>
      </c>
      <c r="K200" s="985"/>
      <c r="L200" s="986"/>
      <c r="M200" s="1244"/>
    </row>
    <row r="201" spans="1:13" s="8" customFormat="1" ht="11.25" x14ac:dyDescent="0.25">
      <c r="A201" s="936"/>
      <c r="B201" s="945"/>
      <c r="C201" s="946"/>
      <c r="D201" s="947"/>
      <c r="E201" s="936"/>
      <c r="F201" s="10" t="s">
        <v>5835</v>
      </c>
      <c r="G201" s="111">
        <v>1</v>
      </c>
      <c r="H201" s="936"/>
      <c r="I201" s="48" t="s">
        <v>836</v>
      </c>
      <c r="J201" s="55"/>
      <c r="K201" s="985"/>
      <c r="L201" s="986"/>
      <c r="M201" s="1244"/>
    </row>
    <row r="202" spans="1:13" s="8" customFormat="1" ht="11.25" x14ac:dyDescent="0.25">
      <c r="A202" s="936"/>
      <c r="B202" s="945"/>
      <c r="C202" s="946"/>
      <c r="D202" s="947"/>
      <c r="E202" s="936"/>
      <c r="F202" s="10" t="s">
        <v>2674</v>
      </c>
      <c r="G202" s="111">
        <v>1</v>
      </c>
      <c r="H202" s="936"/>
      <c r="I202" s="48" t="s">
        <v>17</v>
      </c>
      <c r="J202" s="55" t="s">
        <v>1254</v>
      </c>
      <c r="K202" s="985"/>
      <c r="L202" s="986"/>
      <c r="M202" s="1244"/>
    </row>
    <row r="203" spans="1:13" s="8" customFormat="1" ht="11.25" x14ac:dyDescent="0.25">
      <c r="A203" s="936"/>
      <c r="B203" s="945"/>
      <c r="C203" s="946"/>
      <c r="D203" s="947"/>
      <c r="E203" s="936"/>
      <c r="F203" s="10" t="s">
        <v>3190</v>
      </c>
      <c r="G203" s="111">
        <v>1</v>
      </c>
      <c r="H203" s="936"/>
      <c r="I203" s="48" t="s">
        <v>10</v>
      </c>
      <c r="J203" s="55" t="s">
        <v>3191</v>
      </c>
      <c r="K203" s="985"/>
      <c r="L203" s="986"/>
      <c r="M203" s="1244"/>
    </row>
    <row r="204" spans="1:13" s="8" customFormat="1" ht="11.25" x14ac:dyDescent="0.25">
      <c r="A204" s="936"/>
      <c r="B204" s="945"/>
      <c r="C204" s="946"/>
      <c r="D204" s="947"/>
      <c r="E204" s="936"/>
      <c r="F204" s="10" t="s">
        <v>420</v>
      </c>
      <c r="G204" s="111">
        <v>17</v>
      </c>
      <c r="H204" s="936"/>
      <c r="I204" s="48" t="s">
        <v>3615</v>
      </c>
      <c r="J204" s="55"/>
      <c r="K204" s="985"/>
      <c r="L204" s="986"/>
      <c r="M204" s="1244"/>
    </row>
    <row r="205" spans="1:13" s="8" customFormat="1" ht="11.25" x14ac:dyDescent="0.25">
      <c r="A205" s="936"/>
      <c r="B205" s="945"/>
      <c r="C205" s="946"/>
      <c r="D205" s="947"/>
      <c r="E205" s="936"/>
      <c r="F205" s="10" t="s">
        <v>3616</v>
      </c>
      <c r="G205" s="111">
        <v>2</v>
      </c>
      <c r="H205" s="936"/>
      <c r="I205" s="48"/>
      <c r="J205" s="55"/>
      <c r="K205" s="985"/>
      <c r="L205" s="986"/>
      <c r="M205" s="1244"/>
    </row>
    <row r="206" spans="1:13" s="8" customFormat="1" ht="11.25" x14ac:dyDescent="0.25">
      <c r="A206" s="936"/>
      <c r="B206" s="945"/>
      <c r="C206" s="946"/>
      <c r="D206" s="947"/>
      <c r="E206" s="936"/>
      <c r="F206" s="10" t="s">
        <v>3617</v>
      </c>
      <c r="G206" s="111">
        <v>2</v>
      </c>
      <c r="H206" s="936"/>
      <c r="I206" s="48" t="s">
        <v>3615</v>
      </c>
      <c r="J206" s="55" t="s">
        <v>3618</v>
      </c>
      <c r="K206" s="985"/>
      <c r="L206" s="986"/>
      <c r="M206" s="1244"/>
    </row>
    <row r="207" spans="1:13" s="8" customFormat="1" ht="11.25" x14ac:dyDescent="0.25">
      <c r="A207" s="936"/>
      <c r="B207" s="945"/>
      <c r="C207" s="946"/>
      <c r="D207" s="947"/>
      <c r="E207" s="936"/>
      <c r="F207" s="10" t="s">
        <v>3619</v>
      </c>
      <c r="G207" s="111">
        <v>1</v>
      </c>
      <c r="H207" s="936"/>
      <c r="I207" s="48" t="s">
        <v>17</v>
      </c>
      <c r="J207" s="55">
        <v>12050</v>
      </c>
      <c r="K207" s="985"/>
      <c r="L207" s="986"/>
      <c r="M207" s="1244"/>
    </row>
    <row r="208" spans="1:13" s="8" customFormat="1" ht="11.25" x14ac:dyDescent="0.25">
      <c r="A208" s="936"/>
      <c r="B208" s="945"/>
      <c r="C208" s="946"/>
      <c r="D208" s="947"/>
      <c r="E208" s="936"/>
      <c r="F208" s="10" t="s">
        <v>3620</v>
      </c>
      <c r="G208" s="111">
        <v>8</v>
      </c>
      <c r="H208" s="936"/>
      <c r="I208" s="48" t="s">
        <v>275</v>
      </c>
      <c r="J208" s="55">
        <v>8163</v>
      </c>
      <c r="K208" s="985"/>
      <c r="L208" s="986"/>
      <c r="M208" s="1244"/>
    </row>
    <row r="209" spans="1:13" s="8" customFormat="1" ht="11.25" x14ac:dyDescent="0.25">
      <c r="A209" s="936"/>
      <c r="B209" s="945"/>
      <c r="C209" s="946"/>
      <c r="D209" s="947"/>
      <c r="E209" s="936"/>
      <c r="F209" s="10" t="s">
        <v>3621</v>
      </c>
      <c r="G209" s="111">
        <v>9</v>
      </c>
      <c r="H209" s="936"/>
      <c r="I209" s="48" t="s">
        <v>3622</v>
      </c>
      <c r="J209" s="55"/>
      <c r="K209" s="985"/>
      <c r="L209" s="986"/>
      <c r="M209" s="1244"/>
    </row>
    <row r="210" spans="1:13" s="8" customFormat="1" ht="11.25" x14ac:dyDescent="0.25">
      <c r="A210" s="936"/>
      <c r="B210" s="945"/>
      <c r="C210" s="946"/>
      <c r="D210" s="938"/>
      <c r="E210" s="936"/>
      <c r="F210" s="10" t="s">
        <v>3623</v>
      </c>
      <c r="G210" s="111">
        <v>1</v>
      </c>
      <c r="H210" s="936"/>
      <c r="I210" s="48"/>
      <c r="J210" s="55"/>
      <c r="K210" s="985"/>
      <c r="L210" s="986"/>
      <c r="M210" s="1245"/>
    </row>
    <row r="211" spans="1:13" s="8" customFormat="1" ht="11.25" x14ac:dyDescent="0.25">
      <c r="A211" s="936" t="s">
        <v>5881</v>
      </c>
      <c r="B211" s="945" t="s">
        <v>5842</v>
      </c>
      <c r="C211" s="946" t="s">
        <v>739</v>
      </c>
      <c r="D211" s="936" t="s">
        <v>7188</v>
      </c>
      <c r="E211" s="936" t="s">
        <v>735</v>
      </c>
      <c r="F211" s="10" t="s">
        <v>439</v>
      </c>
      <c r="G211" s="111">
        <v>2</v>
      </c>
      <c r="H211" s="936" t="s">
        <v>6682</v>
      </c>
      <c r="I211" s="48" t="s">
        <v>273</v>
      </c>
      <c r="J211" s="55">
        <v>425</v>
      </c>
      <c r="K211" s="985">
        <v>2</v>
      </c>
      <c r="L211" s="986"/>
      <c r="M211" s="1243"/>
    </row>
    <row r="212" spans="1:13" s="8" customFormat="1" ht="11.25" x14ac:dyDescent="0.25">
      <c r="A212" s="936"/>
      <c r="B212" s="945"/>
      <c r="C212" s="946"/>
      <c r="D212" s="936"/>
      <c r="E212" s="936"/>
      <c r="F212" s="10" t="s">
        <v>5836</v>
      </c>
      <c r="G212" s="111">
        <v>8</v>
      </c>
      <c r="H212" s="936"/>
      <c r="I212" s="48" t="s">
        <v>424</v>
      </c>
      <c r="J212" s="55"/>
      <c r="K212" s="985"/>
      <c r="L212" s="986"/>
      <c r="M212" s="1244"/>
    </row>
    <row r="213" spans="1:13" s="8" customFormat="1" ht="11.25" x14ac:dyDescent="0.25">
      <c r="A213" s="936"/>
      <c r="B213" s="945"/>
      <c r="C213" s="946"/>
      <c r="D213" s="936"/>
      <c r="E213" s="936"/>
      <c r="F213" s="10" t="s">
        <v>5837</v>
      </c>
      <c r="G213" s="259">
        <v>1</v>
      </c>
      <c r="H213" s="936"/>
      <c r="I213" s="48" t="s">
        <v>22</v>
      </c>
      <c r="J213" s="55" t="s">
        <v>24</v>
      </c>
      <c r="K213" s="985"/>
      <c r="L213" s="986"/>
      <c r="M213" s="1244"/>
    </row>
    <row r="214" spans="1:13" s="8" customFormat="1" ht="11.25" x14ac:dyDescent="0.25">
      <c r="A214" s="936"/>
      <c r="B214" s="945"/>
      <c r="C214" s="946"/>
      <c r="D214" s="936"/>
      <c r="E214" s="936"/>
      <c r="F214" s="12" t="s">
        <v>418</v>
      </c>
      <c r="G214" s="260">
        <v>7</v>
      </c>
      <c r="H214" s="936"/>
      <c r="I214" s="13" t="s">
        <v>10</v>
      </c>
      <c r="J214" s="56" t="s">
        <v>3609</v>
      </c>
      <c r="K214" s="985"/>
      <c r="L214" s="986"/>
      <c r="M214" s="1244"/>
    </row>
    <row r="215" spans="1:13" ht="11.25" x14ac:dyDescent="0.25">
      <c r="A215" s="936" t="s">
        <v>7678</v>
      </c>
      <c r="B215" s="945" t="s">
        <v>7078</v>
      </c>
      <c r="C215" s="946" t="s">
        <v>739</v>
      </c>
      <c r="D215" s="936" t="s">
        <v>3662</v>
      </c>
      <c r="E215" s="936" t="s">
        <v>739</v>
      </c>
      <c r="F215" s="10" t="s">
        <v>3663</v>
      </c>
      <c r="G215" s="111">
        <v>3</v>
      </c>
      <c r="H215" s="936" t="s">
        <v>6682</v>
      </c>
      <c r="I215" s="48"/>
      <c r="J215" s="55"/>
      <c r="K215" s="985">
        <v>2</v>
      </c>
      <c r="L215" s="986"/>
      <c r="M215" s="1243"/>
    </row>
    <row r="216" spans="1:13" ht="11.25" x14ac:dyDescent="0.25">
      <c r="A216" s="936"/>
      <c r="B216" s="945"/>
      <c r="C216" s="946"/>
      <c r="D216" s="936"/>
      <c r="E216" s="936"/>
      <c r="F216" s="10" t="s">
        <v>3664</v>
      </c>
      <c r="G216" s="111">
        <v>3</v>
      </c>
      <c r="H216" s="936"/>
      <c r="I216" s="48"/>
      <c r="J216" s="55"/>
      <c r="K216" s="985"/>
      <c r="L216" s="986"/>
      <c r="M216" s="1244"/>
    </row>
    <row r="217" spans="1:13" s="8" customFormat="1" ht="11.25" x14ac:dyDescent="0.25">
      <c r="A217" s="936" t="s">
        <v>5303</v>
      </c>
      <c r="B217" s="945" t="s">
        <v>7190</v>
      </c>
      <c r="C217" s="946" t="s">
        <v>739</v>
      </c>
      <c r="D217" s="936" t="s">
        <v>435</v>
      </c>
      <c r="E217" s="936" t="s">
        <v>739</v>
      </c>
      <c r="F217" s="10" t="s">
        <v>3631</v>
      </c>
      <c r="G217" s="111">
        <v>40</v>
      </c>
      <c r="H217" s="936" t="s">
        <v>6682</v>
      </c>
      <c r="I217" s="48"/>
      <c r="J217" s="55" t="s">
        <v>437</v>
      </c>
      <c r="K217" s="985">
        <v>2</v>
      </c>
      <c r="L217" s="986"/>
      <c r="M217" s="1243"/>
    </row>
    <row r="218" spans="1:13" s="8" customFormat="1" ht="11.25" x14ac:dyDescent="0.25">
      <c r="A218" s="936"/>
      <c r="B218" s="945"/>
      <c r="C218" s="946"/>
      <c r="D218" s="936"/>
      <c r="E218" s="936"/>
      <c r="F218" s="10" t="s">
        <v>432</v>
      </c>
      <c r="G218" s="111">
        <v>5</v>
      </c>
      <c r="H218" s="936"/>
      <c r="I218" s="48" t="s">
        <v>433</v>
      </c>
      <c r="J218" s="55" t="s">
        <v>3632</v>
      </c>
      <c r="K218" s="985"/>
      <c r="L218" s="986"/>
      <c r="M218" s="1244"/>
    </row>
    <row r="219" spans="1:13" s="8" customFormat="1" ht="11.25" x14ac:dyDescent="0.25">
      <c r="A219" s="936"/>
      <c r="B219" s="945"/>
      <c r="C219" s="946"/>
      <c r="D219" s="936"/>
      <c r="E219" s="936"/>
      <c r="F219" s="10" t="s">
        <v>432</v>
      </c>
      <c r="G219" s="111">
        <v>15</v>
      </c>
      <c r="H219" s="936"/>
      <c r="I219" s="48" t="s">
        <v>433</v>
      </c>
      <c r="J219" s="55" t="s">
        <v>3632</v>
      </c>
      <c r="K219" s="985"/>
      <c r="L219" s="986"/>
      <c r="M219" s="1244"/>
    </row>
    <row r="220" spans="1:13" s="8" customFormat="1" ht="11.25" x14ac:dyDescent="0.25">
      <c r="A220" s="936"/>
      <c r="B220" s="945"/>
      <c r="C220" s="946"/>
      <c r="D220" s="936"/>
      <c r="E220" s="936"/>
      <c r="F220" s="10" t="s">
        <v>3633</v>
      </c>
      <c r="G220" s="111">
        <v>15</v>
      </c>
      <c r="H220" s="936"/>
      <c r="I220" s="48" t="s">
        <v>433</v>
      </c>
      <c r="J220" s="55" t="s">
        <v>3634</v>
      </c>
      <c r="K220" s="985"/>
      <c r="L220" s="986"/>
      <c r="M220" s="1244"/>
    </row>
    <row r="221" spans="1:13" s="8" customFormat="1" ht="11.25" x14ac:dyDescent="0.25">
      <c r="A221" s="936"/>
      <c r="B221" s="945"/>
      <c r="C221" s="946"/>
      <c r="D221" s="936"/>
      <c r="E221" s="936"/>
      <c r="F221" s="10" t="s">
        <v>3635</v>
      </c>
      <c r="G221" s="111">
        <v>15</v>
      </c>
      <c r="H221" s="936"/>
      <c r="I221" s="48" t="s">
        <v>433</v>
      </c>
      <c r="J221" s="55" t="s">
        <v>3636</v>
      </c>
      <c r="K221" s="985"/>
      <c r="L221" s="986"/>
      <c r="M221" s="1244"/>
    </row>
    <row r="222" spans="1:13" s="8" customFormat="1" ht="22.5" x14ac:dyDescent="0.25">
      <c r="A222" s="936"/>
      <c r="B222" s="945"/>
      <c r="C222" s="946"/>
      <c r="D222" s="936"/>
      <c r="E222" s="936"/>
      <c r="F222" s="10" t="s">
        <v>3637</v>
      </c>
      <c r="G222" s="111">
        <v>11</v>
      </c>
      <c r="H222" s="936"/>
      <c r="I222" s="48"/>
      <c r="J222" s="55"/>
      <c r="K222" s="985"/>
      <c r="L222" s="986"/>
      <c r="M222" s="1244"/>
    </row>
    <row r="223" spans="1:13" s="8" customFormat="1" ht="11.25" x14ac:dyDescent="0.25">
      <c r="A223" s="936" t="s">
        <v>7679</v>
      </c>
      <c r="B223" s="945" t="s">
        <v>7190</v>
      </c>
      <c r="C223" s="946" t="s">
        <v>739</v>
      </c>
      <c r="D223" s="936" t="s">
        <v>435</v>
      </c>
      <c r="E223" s="936" t="s">
        <v>735</v>
      </c>
      <c r="F223" s="10" t="s">
        <v>432</v>
      </c>
      <c r="G223" s="111">
        <v>40</v>
      </c>
      <c r="H223" s="936" t="s">
        <v>6682</v>
      </c>
      <c r="I223" s="48" t="s">
        <v>433</v>
      </c>
      <c r="J223" s="55" t="s">
        <v>3632</v>
      </c>
      <c r="K223" s="985">
        <v>2</v>
      </c>
      <c r="L223" s="986"/>
      <c r="M223" s="1243"/>
    </row>
    <row r="224" spans="1:13" s="8" customFormat="1" ht="11.25" x14ac:dyDescent="0.25">
      <c r="A224" s="936"/>
      <c r="B224" s="945"/>
      <c r="C224" s="946"/>
      <c r="D224" s="936"/>
      <c r="E224" s="936"/>
      <c r="F224" s="10" t="s">
        <v>432</v>
      </c>
      <c r="G224" s="111">
        <v>4</v>
      </c>
      <c r="H224" s="936"/>
      <c r="I224" s="48" t="s">
        <v>433</v>
      </c>
      <c r="J224" s="55" t="s">
        <v>3632</v>
      </c>
      <c r="K224" s="985"/>
      <c r="L224" s="986"/>
      <c r="M224" s="1244"/>
    </row>
    <row r="225" spans="1:13" s="8" customFormat="1" ht="11.25" x14ac:dyDescent="0.25">
      <c r="A225" s="936"/>
      <c r="B225" s="945"/>
      <c r="C225" s="946"/>
      <c r="D225" s="936"/>
      <c r="E225" s="936"/>
      <c r="F225" s="10" t="s">
        <v>3638</v>
      </c>
      <c r="G225" s="111">
        <v>5</v>
      </c>
      <c r="H225" s="936"/>
      <c r="I225" s="48" t="s">
        <v>433</v>
      </c>
      <c r="J225" s="55" t="s">
        <v>3636</v>
      </c>
      <c r="K225" s="985"/>
      <c r="L225" s="986"/>
      <c r="M225" s="1244"/>
    </row>
    <row r="226" spans="1:13" ht="22.5" x14ac:dyDescent="0.25">
      <c r="A226" s="143" t="s">
        <v>5304</v>
      </c>
      <c r="B226" s="448" t="s">
        <v>7191</v>
      </c>
      <c r="C226" s="462" t="s">
        <v>739</v>
      </c>
      <c r="D226" s="259" t="s">
        <v>7189</v>
      </c>
      <c r="E226" s="143" t="s">
        <v>739</v>
      </c>
      <c r="F226" s="10" t="s">
        <v>3639</v>
      </c>
      <c r="G226" s="111">
        <v>6</v>
      </c>
      <c r="H226" s="365" t="s">
        <v>6682</v>
      </c>
      <c r="I226" s="48" t="s">
        <v>433</v>
      </c>
      <c r="J226" s="55" t="s">
        <v>3640</v>
      </c>
      <c r="K226" s="172">
        <v>2</v>
      </c>
      <c r="L226" s="833"/>
      <c r="M226" s="833"/>
    </row>
    <row r="227" spans="1:13" ht="11.25" x14ac:dyDescent="0.25">
      <c r="A227" s="936" t="s">
        <v>5882</v>
      </c>
      <c r="B227" s="945" t="s">
        <v>7191</v>
      </c>
      <c r="C227" s="946" t="s">
        <v>739</v>
      </c>
      <c r="D227" s="936" t="s">
        <v>7189</v>
      </c>
      <c r="E227" s="936" t="s">
        <v>735</v>
      </c>
      <c r="F227" s="10" t="s">
        <v>3639</v>
      </c>
      <c r="G227" s="111">
        <v>5</v>
      </c>
      <c r="H227" s="936" t="s">
        <v>6682</v>
      </c>
      <c r="I227" s="48" t="s">
        <v>433</v>
      </c>
      <c r="J227" s="55" t="s">
        <v>3640</v>
      </c>
      <c r="K227" s="985">
        <v>2</v>
      </c>
      <c r="L227" s="986"/>
      <c r="M227" s="1243"/>
    </row>
    <row r="228" spans="1:13" ht="11.25" x14ac:dyDescent="0.25">
      <c r="A228" s="936"/>
      <c r="B228" s="945"/>
      <c r="C228" s="946"/>
      <c r="D228" s="936"/>
      <c r="E228" s="936"/>
      <c r="F228" s="10" t="s">
        <v>3635</v>
      </c>
      <c r="G228" s="111">
        <v>15</v>
      </c>
      <c r="H228" s="936"/>
      <c r="I228" s="48" t="s">
        <v>433</v>
      </c>
      <c r="J228" s="55" t="s">
        <v>3636</v>
      </c>
      <c r="K228" s="985"/>
      <c r="L228" s="986"/>
      <c r="M228" s="1244"/>
    </row>
    <row r="229" spans="1:13" ht="11.25" x14ac:dyDescent="0.25">
      <c r="A229" s="936"/>
      <c r="B229" s="945"/>
      <c r="C229" s="946"/>
      <c r="D229" s="936"/>
      <c r="E229" s="936"/>
      <c r="F229" s="10" t="s">
        <v>3641</v>
      </c>
      <c r="G229" s="111">
        <v>65</v>
      </c>
      <c r="H229" s="936"/>
      <c r="I229" s="48" t="s">
        <v>3642</v>
      </c>
      <c r="J229" s="55" t="s">
        <v>3643</v>
      </c>
      <c r="K229" s="985"/>
      <c r="L229" s="986"/>
      <c r="M229" s="1244"/>
    </row>
    <row r="230" spans="1:13" s="97" customFormat="1" ht="11.25" x14ac:dyDescent="0.25">
      <c r="A230" s="936" t="s">
        <v>5883</v>
      </c>
      <c r="B230" s="945" t="s">
        <v>7191</v>
      </c>
      <c r="C230" s="946" t="s">
        <v>739</v>
      </c>
      <c r="D230" s="936" t="s">
        <v>442</v>
      </c>
      <c r="E230" s="936" t="s">
        <v>739</v>
      </c>
      <c r="F230" s="10" t="s">
        <v>441</v>
      </c>
      <c r="G230" s="328">
        <v>1</v>
      </c>
      <c r="H230" s="936" t="s">
        <v>6682</v>
      </c>
      <c r="I230" s="48"/>
      <c r="J230" s="55"/>
      <c r="K230" s="985">
        <v>12</v>
      </c>
      <c r="L230" s="986"/>
      <c r="M230" s="1243"/>
    </row>
    <row r="231" spans="1:13" s="97" customFormat="1" ht="11.25" x14ac:dyDescent="0.25">
      <c r="A231" s="936"/>
      <c r="B231" s="945"/>
      <c r="C231" s="946"/>
      <c r="D231" s="936"/>
      <c r="E231" s="936"/>
      <c r="F231" s="10" t="s">
        <v>440</v>
      </c>
      <c r="G231" s="328">
        <v>1</v>
      </c>
      <c r="H231" s="936"/>
      <c r="I231" s="48"/>
      <c r="J231" s="55"/>
      <c r="K231" s="985"/>
      <c r="L231" s="986"/>
      <c r="M231" s="1244"/>
    </row>
    <row r="232" spans="1:13" s="30" customFormat="1" ht="11.25" x14ac:dyDescent="0.25">
      <c r="A232" s="936"/>
      <c r="B232" s="945"/>
      <c r="C232" s="946"/>
      <c r="D232" s="936"/>
      <c r="E232" s="936"/>
      <c r="F232" s="10" t="s">
        <v>3665</v>
      </c>
      <c r="G232" s="328">
        <v>1</v>
      </c>
      <c r="H232" s="936"/>
      <c r="I232" s="48" t="s">
        <v>433</v>
      </c>
      <c r="J232" s="55" t="s">
        <v>3666</v>
      </c>
      <c r="K232" s="985"/>
      <c r="L232" s="986"/>
      <c r="M232" s="1244"/>
    </row>
    <row r="233" spans="1:13" s="30" customFormat="1" ht="11.25" x14ac:dyDescent="0.25">
      <c r="A233" s="936" t="s">
        <v>5884</v>
      </c>
      <c r="B233" s="945" t="s">
        <v>7191</v>
      </c>
      <c r="C233" s="946" t="s">
        <v>739</v>
      </c>
      <c r="D233" s="936" t="s">
        <v>442</v>
      </c>
      <c r="E233" s="936" t="s">
        <v>735</v>
      </c>
      <c r="F233" s="10" t="s">
        <v>3667</v>
      </c>
      <c r="G233" s="328">
        <v>1</v>
      </c>
      <c r="H233" s="936" t="s">
        <v>6682</v>
      </c>
      <c r="I233" s="48"/>
      <c r="J233" s="55"/>
      <c r="K233" s="985">
        <v>12</v>
      </c>
      <c r="L233" s="986"/>
      <c r="M233" s="1243"/>
    </row>
    <row r="234" spans="1:13" s="30" customFormat="1" ht="15" customHeight="1" x14ac:dyDescent="0.25">
      <c r="A234" s="936"/>
      <c r="B234" s="945"/>
      <c r="C234" s="946"/>
      <c r="D234" s="936"/>
      <c r="E234" s="936"/>
      <c r="F234" s="10" t="s">
        <v>441</v>
      </c>
      <c r="G234" s="328">
        <v>1</v>
      </c>
      <c r="H234" s="936"/>
      <c r="I234" s="48"/>
      <c r="J234" s="55"/>
      <c r="K234" s="985"/>
      <c r="L234" s="986"/>
      <c r="M234" s="1244"/>
    </row>
    <row r="235" spans="1:13" s="30" customFormat="1" ht="15" customHeight="1" x14ac:dyDescent="0.25">
      <c r="A235" s="936"/>
      <c r="B235" s="945"/>
      <c r="C235" s="946"/>
      <c r="D235" s="936"/>
      <c r="E235" s="936"/>
      <c r="F235" s="10" t="s">
        <v>440</v>
      </c>
      <c r="G235" s="328">
        <v>1</v>
      </c>
      <c r="H235" s="936"/>
      <c r="I235" s="48"/>
      <c r="J235" s="55"/>
      <c r="K235" s="985"/>
      <c r="L235" s="986"/>
      <c r="M235" s="1244"/>
    </row>
    <row r="236" spans="1:13" ht="11.25" x14ac:dyDescent="0.25">
      <c r="A236" s="936" t="s">
        <v>5843</v>
      </c>
      <c r="B236" s="945" t="s">
        <v>7107</v>
      </c>
      <c r="C236" s="946" t="s">
        <v>739</v>
      </c>
      <c r="D236" s="936" t="s">
        <v>3680</v>
      </c>
      <c r="E236" s="936" t="s">
        <v>739</v>
      </c>
      <c r="F236" s="10" t="s">
        <v>3644</v>
      </c>
      <c r="G236" s="111">
        <v>4</v>
      </c>
      <c r="H236" s="936" t="s">
        <v>6682</v>
      </c>
      <c r="I236" s="48" t="s">
        <v>1074</v>
      </c>
      <c r="J236" s="55" t="s">
        <v>3645</v>
      </c>
      <c r="K236" s="985">
        <v>2</v>
      </c>
      <c r="L236" s="986"/>
      <c r="M236" s="1243"/>
    </row>
    <row r="237" spans="1:13" ht="11.25" x14ac:dyDescent="0.25">
      <c r="A237" s="936"/>
      <c r="B237" s="945"/>
      <c r="C237" s="946"/>
      <c r="D237" s="936"/>
      <c r="E237" s="936"/>
      <c r="F237" s="10" t="s">
        <v>3646</v>
      </c>
      <c r="G237" s="111">
        <v>2</v>
      </c>
      <c r="H237" s="936"/>
      <c r="I237" s="48" t="s">
        <v>1074</v>
      </c>
      <c r="J237" s="55" t="s">
        <v>3647</v>
      </c>
      <c r="K237" s="985"/>
      <c r="L237" s="986"/>
      <c r="M237" s="1244"/>
    </row>
    <row r="238" spans="1:13" ht="11.25" x14ac:dyDescent="0.25">
      <c r="A238" s="936"/>
      <c r="B238" s="945"/>
      <c r="C238" s="946"/>
      <c r="D238" s="936"/>
      <c r="E238" s="936"/>
      <c r="F238" s="10" t="s">
        <v>3648</v>
      </c>
      <c r="G238" s="111">
        <v>2</v>
      </c>
      <c r="H238" s="936"/>
      <c r="I238" s="48" t="s">
        <v>1074</v>
      </c>
      <c r="J238" s="55" t="s">
        <v>3649</v>
      </c>
      <c r="K238" s="985"/>
      <c r="L238" s="986"/>
      <c r="M238" s="1244"/>
    </row>
    <row r="239" spans="1:13" ht="11.25" x14ac:dyDescent="0.25">
      <c r="A239" s="936"/>
      <c r="B239" s="945"/>
      <c r="C239" s="946"/>
      <c r="D239" s="936"/>
      <c r="E239" s="936"/>
      <c r="F239" s="10" t="s">
        <v>439</v>
      </c>
      <c r="G239" s="111">
        <v>14</v>
      </c>
      <c r="H239" s="936"/>
      <c r="I239" s="48"/>
      <c r="J239" s="55"/>
      <c r="K239" s="985"/>
      <c r="L239" s="986"/>
      <c r="M239" s="1244"/>
    </row>
    <row r="240" spans="1:13" ht="11.25" x14ac:dyDescent="0.25">
      <c r="A240" s="936"/>
      <c r="B240" s="945"/>
      <c r="C240" s="946"/>
      <c r="D240" s="936"/>
      <c r="E240" s="936"/>
      <c r="F240" s="10" t="s">
        <v>3650</v>
      </c>
      <c r="G240" s="111">
        <v>4</v>
      </c>
      <c r="H240" s="936"/>
      <c r="I240" s="48"/>
      <c r="J240" s="55"/>
      <c r="K240" s="985"/>
      <c r="L240" s="986"/>
      <c r="M240" s="1244"/>
    </row>
    <row r="241" spans="1:13" ht="11.25" x14ac:dyDescent="0.25">
      <c r="A241" s="936"/>
      <c r="B241" s="945"/>
      <c r="C241" s="946"/>
      <c r="D241" s="936"/>
      <c r="E241" s="936"/>
      <c r="F241" s="10" t="s">
        <v>3644</v>
      </c>
      <c r="G241" s="111">
        <v>5</v>
      </c>
      <c r="H241" s="936"/>
      <c r="I241" s="48" t="s">
        <v>1074</v>
      </c>
      <c r="J241" s="55" t="s">
        <v>3651</v>
      </c>
      <c r="K241" s="985"/>
      <c r="L241" s="986"/>
      <c r="M241" s="1244"/>
    </row>
    <row r="242" spans="1:13" ht="11.25" x14ac:dyDescent="0.25">
      <c r="A242" s="936"/>
      <c r="B242" s="945"/>
      <c r="C242" s="946"/>
      <c r="D242" s="936"/>
      <c r="E242" s="936"/>
      <c r="F242" s="10" t="s">
        <v>3646</v>
      </c>
      <c r="G242" s="111">
        <v>5</v>
      </c>
      <c r="H242" s="936"/>
      <c r="I242" s="48" t="s">
        <v>1074</v>
      </c>
      <c r="J242" s="55" t="s">
        <v>3652</v>
      </c>
      <c r="K242" s="985"/>
      <c r="L242" s="986"/>
      <c r="M242" s="1244"/>
    </row>
    <row r="243" spans="1:13" ht="11.25" x14ac:dyDescent="0.25">
      <c r="A243" s="936"/>
      <c r="B243" s="945"/>
      <c r="C243" s="946"/>
      <c r="D243" s="936"/>
      <c r="E243" s="936"/>
      <c r="F243" s="10" t="s">
        <v>3648</v>
      </c>
      <c r="G243" s="111">
        <v>5</v>
      </c>
      <c r="H243" s="936"/>
      <c r="I243" s="48" t="s">
        <v>1074</v>
      </c>
      <c r="J243" s="55" t="s">
        <v>3649</v>
      </c>
      <c r="K243" s="985"/>
      <c r="L243" s="986"/>
      <c r="M243" s="1244"/>
    </row>
    <row r="244" spans="1:13" ht="22.5" x14ac:dyDescent="0.25">
      <c r="A244" s="936"/>
      <c r="B244" s="945"/>
      <c r="C244" s="946"/>
      <c r="D244" s="936"/>
      <c r="E244" s="936"/>
      <c r="F244" s="10" t="s">
        <v>3653</v>
      </c>
      <c r="G244" s="111">
        <v>1</v>
      </c>
      <c r="H244" s="936"/>
      <c r="I244" s="48"/>
      <c r="J244" s="55"/>
      <c r="K244" s="985"/>
      <c r="L244" s="986"/>
      <c r="M244" s="1244"/>
    </row>
    <row r="245" spans="1:13" ht="11.25" x14ac:dyDescent="0.25">
      <c r="A245" s="936" t="s">
        <v>5885</v>
      </c>
      <c r="B245" s="945" t="s">
        <v>7107</v>
      </c>
      <c r="C245" s="946" t="s">
        <v>739</v>
      </c>
      <c r="D245" s="936" t="s">
        <v>3680</v>
      </c>
      <c r="E245" s="936" t="s">
        <v>735</v>
      </c>
      <c r="F245" s="10" t="s">
        <v>3644</v>
      </c>
      <c r="G245" s="111">
        <v>4</v>
      </c>
      <c r="H245" s="936" t="s">
        <v>6682</v>
      </c>
      <c r="I245" s="48" t="s">
        <v>1074</v>
      </c>
      <c r="J245" s="55" t="s">
        <v>3654</v>
      </c>
      <c r="K245" s="985">
        <v>2</v>
      </c>
      <c r="L245" s="986"/>
      <c r="M245" s="1243"/>
    </row>
    <row r="246" spans="1:13" ht="11.25" x14ac:dyDescent="0.25">
      <c r="A246" s="936"/>
      <c r="B246" s="945"/>
      <c r="C246" s="946"/>
      <c r="D246" s="936"/>
      <c r="E246" s="936"/>
      <c r="F246" s="10" t="s">
        <v>3646</v>
      </c>
      <c r="G246" s="111">
        <v>1</v>
      </c>
      <c r="H246" s="936"/>
      <c r="I246" s="48" t="s">
        <v>1074</v>
      </c>
      <c r="J246" s="55" t="s">
        <v>3655</v>
      </c>
      <c r="K246" s="985"/>
      <c r="L246" s="986"/>
      <c r="M246" s="1244"/>
    </row>
    <row r="247" spans="1:13" ht="11.25" x14ac:dyDescent="0.25">
      <c r="A247" s="936"/>
      <c r="B247" s="945"/>
      <c r="C247" s="946"/>
      <c r="D247" s="936"/>
      <c r="E247" s="936"/>
      <c r="F247" s="10" t="s">
        <v>3648</v>
      </c>
      <c r="G247" s="111">
        <v>1</v>
      </c>
      <c r="H247" s="936"/>
      <c r="I247" s="48" t="s">
        <v>1074</v>
      </c>
      <c r="J247" s="55" t="s">
        <v>3656</v>
      </c>
      <c r="K247" s="985"/>
      <c r="L247" s="986"/>
      <c r="M247" s="1244"/>
    </row>
    <row r="248" spans="1:13" ht="11.25" x14ac:dyDescent="0.25">
      <c r="A248" s="936"/>
      <c r="B248" s="945"/>
      <c r="C248" s="946"/>
      <c r="D248" s="936"/>
      <c r="E248" s="936"/>
      <c r="F248" s="10" t="s">
        <v>3657</v>
      </c>
      <c r="G248" s="111">
        <v>2</v>
      </c>
      <c r="H248" s="936"/>
      <c r="I248" s="48"/>
      <c r="J248" s="55"/>
      <c r="K248" s="985"/>
      <c r="L248" s="986"/>
      <c r="M248" s="1244"/>
    </row>
    <row r="249" spans="1:13" ht="11.25" x14ac:dyDescent="0.25">
      <c r="A249" s="936"/>
      <c r="B249" s="945"/>
      <c r="C249" s="946"/>
      <c r="D249" s="936"/>
      <c r="E249" s="936"/>
      <c r="F249" s="10" t="s">
        <v>3650</v>
      </c>
      <c r="G249" s="111">
        <v>2</v>
      </c>
      <c r="H249" s="936"/>
      <c r="I249" s="48"/>
      <c r="J249" s="55"/>
      <c r="K249" s="985"/>
      <c r="L249" s="986"/>
      <c r="M249" s="1244"/>
    </row>
    <row r="250" spans="1:13" ht="11.25" x14ac:dyDescent="0.25">
      <c r="A250" s="936"/>
      <c r="B250" s="945"/>
      <c r="C250" s="946"/>
      <c r="D250" s="936"/>
      <c r="E250" s="936"/>
      <c r="F250" s="10" t="s">
        <v>3644</v>
      </c>
      <c r="G250" s="111">
        <v>2</v>
      </c>
      <c r="H250" s="936"/>
      <c r="I250" s="48" t="s">
        <v>1074</v>
      </c>
      <c r="J250" s="55" t="s">
        <v>3658</v>
      </c>
      <c r="K250" s="985"/>
      <c r="L250" s="986"/>
      <c r="M250" s="1244"/>
    </row>
    <row r="251" spans="1:13" ht="11.25" x14ac:dyDescent="0.25">
      <c r="A251" s="936"/>
      <c r="B251" s="945"/>
      <c r="C251" s="946"/>
      <c r="D251" s="936"/>
      <c r="E251" s="936"/>
      <c r="F251" s="10" t="s">
        <v>3646</v>
      </c>
      <c r="G251" s="111">
        <v>1</v>
      </c>
      <c r="H251" s="936"/>
      <c r="I251" s="48" t="s">
        <v>1074</v>
      </c>
      <c r="J251" s="55" t="s">
        <v>3659</v>
      </c>
      <c r="K251" s="985"/>
      <c r="L251" s="986"/>
      <c r="M251" s="1244"/>
    </row>
    <row r="252" spans="1:13" ht="11.25" x14ac:dyDescent="0.25">
      <c r="A252" s="936"/>
      <c r="B252" s="945"/>
      <c r="C252" s="946"/>
      <c r="D252" s="936"/>
      <c r="E252" s="936"/>
      <c r="F252" s="10" t="s">
        <v>3648</v>
      </c>
      <c r="G252" s="111">
        <v>1</v>
      </c>
      <c r="H252" s="936"/>
      <c r="I252" s="48" t="s">
        <v>1074</v>
      </c>
      <c r="J252" s="55" t="s">
        <v>3656</v>
      </c>
      <c r="K252" s="985"/>
      <c r="L252" s="986"/>
      <c r="M252" s="1244"/>
    </row>
    <row r="253" spans="1:13" ht="11.25" x14ac:dyDescent="0.25">
      <c r="A253" s="936"/>
      <c r="B253" s="945"/>
      <c r="C253" s="946"/>
      <c r="D253" s="936"/>
      <c r="E253" s="936"/>
      <c r="F253" s="10" t="s">
        <v>3660</v>
      </c>
      <c r="G253" s="111">
        <v>2</v>
      </c>
      <c r="H253" s="936"/>
      <c r="I253" s="48"/>
      <c r="J253" s="55"/>
      <c r="K253" s="985"/>
      <c r="L253" s="986"/>
      <c r="M253" s="1244"/>
    </row>
    <row r="254" spans="1:13" ht="11.25" x14ac:dyDescent="0.25">
      <c r="A254" s="936"/>
      <c r="B254" s="945"/>
      <c r="C254" s="946"/>
      <c r="D254" s="936"/>
      <c r="E254" s="936"/>
      <c r="F254" s="10" t="s">
        <v>3661</v>
      </c>
      <c r="G254" s="111"/>
      <c r="H254" s="936"/>
      <c r="I254" s="48"/>
      <c r="J254" s="55"/>
      <c r="K254" s="985"/>
      <c r="L254" s="986"/>
      <c r="M254" s="1244"/>
    </row>
    <row r="255" spans="1:13" s="8" customFormat="1" ht="11.25" x14ac:dyDescent="0.25">
      <c r="A255" s="936" t="s">
        <v>5886</v>
      </c>
      <c r="B255" s="945" t="s">
        <v>3624</v>
      </c>
      <c r="C255" s="946" t="s">
        <v>739</v>
      </c>
      <c r="D255" s="936" t="s">
        <v>3625</v>
      </c>
      <c r="E255" s="936" t="s">
        <v>739</v>
      </c>
      <c r="F255" s="10" t="s">
        <v>3626</v>
      </c>
      <c r="G255" s="111">
        <v>1</v>
      </c>
      <c r="H255" s="936" t="s">
        <v>6682</v>
      </c>
      <c r="I255" s="48"/>
      <c r="J255" s="55"/>
      <c r="K255" s="985">
        <v>2</v>
      </c>
      <c r="L255" s="986"/>
      <c r="M255" s="1243"/>
    </row>
    <row r="256" spans="1:13" s="8" customFormat="1" ht="11.25" x14ac:dyDescent="0.25">
      <c r="A256" s="936"/>
      <c r="B256" s="945"/>
      <c r="C256" s="946"/>
      <c r="D256" s="936"/>
      <c r="E256" s="936"/>
      <c r="F256" s="10" t="s">
        <v>3627</v>
      </c>
      <c r="G256" s="111">
        <v>1</v>
      </c>
      <c r="H256" s="936"/>
      <c r="I256" s="48" t="s">
        <v>3628</v>
      </c>
      <c r="J256" s="55"/>
      <c r="K256" s="985"/>
      <c r="L256" s="986"/>
      <c r="M256" s="1244"/>
    </row>
    <row r="257" spans="1:13" s="8" customFormat="1" ht="11.25" x14ac:dyDescent="0.25">
      <c r="A257" s="936"/>
      <c r="B257" s="945"/>
      <c r="C257" s="946"/>
      <c r="D257" s="936"/>
      <c r="E257" s="936"/>
      <c r="F257" s="10" t="s">
        <v>3629</v>
      </c>
      <c r="G257" s="111">
        <v>2</v>
      </c>
      <c r="H257" s="936"/>
      <c r="I257" s="48"/>
      <c r="J257" s="55"/>
      <c r="K257" s="985"/>
      <c r="L257" s="986"/>
      <c r="M257" s="1244"/>
    </row>
    <row r="258" spans="1:13" s="8" customFormat="1" ht="11.25" x14ac:dyDescent="0.25">
      <c r="A258" s="936"/>
      <c r="B258" s="945"/>
      <c r="C258" s="946"/>
      <c r="D258" s="936"/>
      <c r="E258" s="936"/>
      <c r="F258" s="10" t="s">
        <v>3630</v>
      </c>
      <c r="G258" s="111">
        <v>1</v>
      </c>
      <c r="H258" s="936"/>
      <c r="I258" s="48"/>
      <c r="J258" s="55"/>
      <c r="K258" s="985"/>
      <c r="L258" s="986"/>
      <c r="M258" s="1244"/>
    </row>
    <row r="259" spans="1:13" s="97" customFormat="1" ht="11.25" x14ac:dyDescent="0.25">
      <c r="A259" s="937" t="s">
        <v>5305</v>
      </c>
      <c r="B259" s="939" t="s">
        <v>373</v>
      </c>
      <c r="C259" s="966" t="s">
        <v>4210</v>
      </c>
      <c r="D259" s="937" t="s">
        <v>374</v>
      </c>
      <c r="E259" s="937" t="s">
        <v>7072</v>
      </c>
      <c r="F259" s="42" t="s">
        <v>3682</v>
      </c>
      <c r="G259" s="116">
        <v>57</v>
      </c>
      <c r="H259" s="937" t="s">
        <v>6682</v>
      </c>
      <c r="I259" s="72" t="s">
        <v>407</v>
      </c>
      <c r="J259" s="235" t="s">
        <v>408</v>
      </c>
      <c r="K259" s="1249">
        <v>2</v>
      </c>
      <c r="L259" s="941"/>
      <c r="M259" s="941"/>
    </row>
    <row r="260" spans="1:13" s="97" customFormat="1" ht="11.25" x14ac:dyDescent="0.25">
      <c r="A260" s="947"/>
      <c r="B260" s="976"/>
      <c r="C260" s="967"/>
      <c r="D260" s="947"/>
      <c r="E260" s="947"/>
      <c r="F260" s="42" t="s">
        <v>3683</v>
      </c>
      <c r="G260" s="116">
        <v>57</v>
      </c>
      <c r="H260" s="947"/>
      <c r="I260" s="72" t="s">
        <v>411</v>
      </c>
      <c r="J260" s="235"/>
      <c r="K260" s="1251"/>
      <c r="L260" s="944"/>
      <c r="M260" s="944"/>
    </row>
    <row r="261" spans="1:13" s="97" customFormat="1" ht="11.25" x14ac:dyDescent="0.25">
      <c r="A261" s="947"/>
      <c r="B261" s="976"/>
      <c r="C261" s="967"/>
      <c r="D261" s="947"/>
      <c r="E261" s="947"/>
      <c r="F261" s="42" t="s">
        <v>3574</v>
      </c>
      <c r="G261" s="116">
        <v>60</v>
      </c>
      <c r="H261" s="947"/>
      <c r="I261" s="72" t="s">
        <v>3575</v>
      </c>
      <c r="J261" s="235" t="s">
        <v>3576</v>
      </c>
      <c r="K261" s="1251"/>
      <c r="L261" s="944"/>
      <c r="M261" s="944"/>
    </row>
    <row r="262" spans="1:13" s="97" customFormat="1" ht="11.25" x14ac:dyDescent="0.25">
      <c r="A262" s="947"/>
      <c r="B262" s="976"/>
      <c r="C262" s="967"/>
      <c r="D262" s="947"/>
      <c r="E262" s="947"/>
      <c r="F262" s="42" t="s">
        <v>3684</v>
      </c>
      <c r="G262" s="116">
        <v>27</v>
      </c>
      <c r="H262" s="947"/>
      <c r="I262" s="72" t="s">
        <v>3575</v>
      </c>
      <c r="J262" s="235" t="s">
        <v>3586</v>
      </c>
      <c r="K262" s="1251"/>
      <c r="L262" s="944"/>
      <c r="M262" s="944"/>
    </row>
    <row r="263" spans="1:13" s="97" customFormat="1" ht="11.25" x14ac:dyDescent="0.25">
      <c r="A263" s="947"/>
      <c r="B263" s="976"/>
      <c r="C263" s="967"/>
      <c r="D263" s="947"/>
      <c r="E263" s="947"/>
      <c r="F263" s="42" t="s">
        <v>3685</v>
      </c>
      <c r="G263" s="116">
        <v>60</v>
      </c>
      <c r="H263" s="947"/>
      <c r="I263" s="147" t="s">
        <v>3670</v>
      </c>
      <c r="J263" s="235" t="s">
        <v>3671</v>
      </c>
      <c r="K263" s="1251"/>
      <c r="L263" s="944"/>
      <c r="M263" s="944"/>
    </row>
    <row r="264" spans="1:13" s="97" customFormat="1" ht="11.25" x14ac:dyDescent="0.25">
      <c r="A264" s="947"/>
      <c r="B264" s="976"/>
      <c r="C264" s="967"/>
      <c r="D264" s="947"/>
      <c r="E264" s="947"/>
      <c r="F264" s="47" t="s">
        <v>3686</v>
      </c>
      <c r="G264" s="116">
        <v>114</v>
      </c>
      <c r="H264" s="947"/>
      <c r="I264" s="147" t="s">
        <v>412</v>
      </c>
      <c r="J264" s="235"/>
      <c r="K264" s="1251"/>
      <c r="L264" s="944"/>
      <c r="M264" s="944"/>
    </row>
    <row r="265" spans="1:13" s="97" customFormat="1" ht="11.25" x14ac:dyDescent="0.25">
      <c r="A265" s="947"/>
      <c r="B265" s="976"/>
      <c r="C265" s="967"/>
      <c r="D265" s="947"/>
      <c r="E265" s="947"/>
      <c r="F265" s="42" t="s">
        <v>3687</v>
      </c>
      <c r="G265" s="116">
        <v>44</v>
      </c>
      <c r="H265" s="947"/>
      <c r="I265" s="147" t="s">
        <v>3668</v>
      </c>
      <c r="J265" s="235"/>
      <c r="K265" s="1251"/>
      <c r="L265" s="944"/>
      <c r="M265" s="944"/>
    </row>
    <row r="266" spans="1:13" s="97" customFormat="1" ht="11.25" x14ac:dyDescent="0.25">
      <c r="A266" s="947"/>
      <c r="B266" s="976"/>
      <c r="C266" s="967"/>
      <c r="D266" s="947"/>
      <c r="E266" s="947"/>
      <c r="F266" s="47" t="s">
        <v>3688</v>
      </c>
      <c r="G266" s="116">
        <v>57</v>
      </c>
      <c r="H266" s="947"/>
      <c r="I266" s="72" t="s">
        <v>3668</v>
      </c>
      <c r="J266" s="235"/>
      <c r="K266" s="1251"/>
      <c r="L266" s="944"/>
      <c r="M266" s="944"/>
    </row>
    <row r="267" spans="1:13" s="97" customFormat="1" ht="11.25" x14ac:dyDescent="0.25">
      <c r="A267" s="947"/>
      <c r="B267" s="976"/>
      <c r="C267" s="967"/>
      <c r="D267" s="947"/>
      <c r="E267" s="947"/>
      <c r="F267" s="47" t="s">
        <v>3689</v>
      </c>
      <c r="G267" s="116">
        <v>57</v>
      </c>
      <c r="H267" s="947"/>
      <c r="I267" s="72" t="s">
        <v>3668</v>
      </c>
      <c r="J267" s="235"/>
      <c r="K267" s="1251"/>
      <c r="L267" s="944"/>
      <c r="M267" s="944"/>
    </row>
    <row r="268" spans="1:13" s="97" customFormat="1" ht="11.25" x14ac:dyDescent="0.25">
      <c r="A268" s="947"/>
      <c r="B268" s="976"/>
      <c r="C268" s="967"/>
      <c r="D268" s="947"/>
      <c r="E268" s="947"/>
      <c r="F268" s="47" t="s">
        <v>382</v>
      </c>
      <c r="G268" s="116">
        <v>30</v>
      </c>
      <c r="H268" s="947"/>
      <c r="I268" s="72" t="s">
        <v>3668</v>
      </c>
      <c r="J268" s="235"/>
      <c r="K268" s="1251"/>
      <c r="L268" s="944"/>
      <c r="M268" s="944"/>
    </row>
    <row r="269" spans="1:13" s="97" customFormat="1" ht="11.25" x14ac:dyDescent="0.25">
      <c r="A269" s="947"/>
      <c r="B269" s="976"/>
      <c r="C269" s="967"/>
      <c r="D269" s="947"/>
      <c r="E269" s="947"/>
      <c r="F269" s="47" t="s">
        <v>3690</v>
      </c>
      <c r="G269" s="116">
        <v>57</v>
      </c>
      <c r="H269" s="947"/>
      <c r="I269" s="72" t="s">
        <v>3668</v>
      </c>
      <c r="J269" s="235"/>
      <c r="K269" s="1251"/>
      <c r="L269" s="944"/>
      <c r="M269" s="944"/>
    </row>
    <row r="270" spans="1:13" s="97" customFormat="1" ht="11.25" x14ac:dyDescent="0.25">
      <c r="A270" s="947"/>
      <c r="B270" s="976"/>
      <c r="C270" s="967"/>
      <c r="D270" s="947"/>
      <c r="E270" s="947"/>
      <c r="F270" s="47" t="s">
        <v>3691</v>
      </c>
      <c r="G270" s="116">
        <v>57</v>
      </c>
      <c r="H270" s="947"/>
      <c r="I270" s="72" t="s">
        <v>3668</v>
      </c>
      <c r="J270" s="235"/>
      <c r="K270" s="1251"/>
      <c r="L270" s="944"/>
      <c r="M270" s="944"/>
    </row>
    <row r="271" spans="1:13" s="97" customFormat="1" ht="11.25" x14ac:dyDescent="0.25">
      <c r="A271" s="947"/>
      <c r="B271" s="976"/>
      <c r="C271" s="967"/>
      <c r="D271" s="947"/>
      <c r="E271" s="947"/>
      <c r="F271" s="47" t="s">
        <v>3687</v>
      </c>
      <c r="G271" s="116">
        <v>57</v>
      </c>
      <c r="H271" s="947"/>
      <c r="I271" s="72" t="s">
        <v>3668</v>
      </c>
      <c r="J271" s="235"/>
      <c r="K271" s="1251"/>
      <c r="L271" s="944"/>
      <c r="M271" s="944"/>
    </row>
    <row r="272" spans="1:13" s="97" customFormat="1" ht="11.25" x14ac:dyDescent="0.25">
      <c r="A272" s="947"/>
      <c r="B272" s="976"/>
      <c r="C272" s="967"/>
      <c r="D272" s="947"/>
      <c r="E272" s="947"/>
      <c r="F272" s="47" t="s">
        <v>3692</v>
      </c>
      <c r="G272" s="116">
        <v>57</v>
      </c>
      <c r="H272" s="947"/>
      <c r="I272" s="72" t="s">
        <v>3668</v>
      </c>
      <c r="J272" s="235"/>
      <c r="K272" s="1251"/>
      <c r="L272" s="944"/>
      <c r="M272" s="944"/>
    </row>
    <row r="273" spans="1:13" s="97" customFormat="1" ht="11.25" x14ac:dyDescent="0.25">
      <c r="A273" s="947"/>
      <c r="B273" s="976"/>
      <c r="C273" s="967"/>
      <c r="D273" s="947"/>
      <c r="E273" s="947"/>
      <c r="F273" s="47" t="s">
        <v>3693</v>
      </c>
      <c r="G273" s="116">
        <v>6</v>
      </c>
      <c r="H273" s="947"/>
      <c r="I273" s="72" t="s">
        <v>3694</v>
      </c>
      <c r="J273" s="235" t="s">
        <v>3695</v>
      </c>
      <c r="K273" s="1251"/>
      <c r="L273" s="944"/>
      <c r="M273" s="944"/>
    </row>
    <row r="274" spans="1:13" s="97" customFormat="1" ht="11.25" x14ac:dyDescent="0.25">
      <c r="A274" s="947"/>
      <c r="B274" s="976"/>
      <c r="C274" s="967"/>
      <c r="D274" s="947"/>
      <c r="E274" s="947"/>
      <c r="F274" s="47" t="s">
        <v>3696</v>
      </c>
      <c r="G274" s="116">
        <v>13</v>
      </c>
      <c r="H274" s="947"/>
      <c r="I274" s="72" t="s">
        <v>3694</v>
      </c>
      <c r="J274" s="235" t="s">
        <v>3695</v>
      </c>
      <c r="K274" s="1251"/>
      <c r="L274" s="944"/>
      <c r="M274" s="944"/>
    </row>
    <row r="275" spans="1:13" s="97" customFormat="1" ht="11.25" x14ac:dyDescent="0.25">
      <c r="A275" s="947"/>
      <c r="B275" s="976"/>
      <c r="C275" s="967"/>
      <c r="D275" s="947"/>
      <c r="E275" s="947"/>
      <c r="F275" s="47" t="s">
        <v>3697</v>
      </c>
      <c r="G275" s="116">
        <v>57</v>
      </c>
      <c r="H275" s="947"/>
      <c r="I275" s="72" t="s">
        <v>413</v>
      </c>
      <c r="J275" s="235"/>
      <c r="K275" s="1251"/>
      <c r="L275" s="944"/>
      <c r="M275" s="944"/>
    </row>
    <row r="276" spans="1:13" s="97" customFormat="1" ht="11.25" x14ac:dyDescent="0.25">
      <c r="A276" s="947"/>
      <c r="B276" s="976"/>
      <c r="C276" s="967"/>
      <c r="D276" s="947"/>
      <c r="E276" s="947"/>
      <c r="F276" s="47" t="s">
        <v>7073</v>
      </c>
      <c r="G276" s="116">
        <v>44</v>
      </c>
      <c r="H276" s="947"/>
      <c r="I276" s="72" t="s">
        <v>3694</v>
      </c>
      <c r="J276" s="235" t="s">
        <v>410</v>
      </c>
      <c r="K276" s="1251"/>
      <c r="L276" s="944"/>
      <c r="M276" s="944"/>
    </row>
    <row r="277" spans="1:13" s="97" customFormat="1" ht="11.25" x14ac:dyDescent="0.25">
      <c r="A277" s="947"/>
      <c r="B277" s="976"/>
      <c r="C277" s="967"/>
      <c r="D277" s="947"/>
      <c r="E277" s="947"/>
      <c r="F277" s="47" t="s">
        <v>7074</v>
      </c>
      <c r="G277" s="116">
        <v>13</v>
      </c>
      <c r="H277" s="947"/>
      <c r="I277" s="72" t="s">
        <v>3694</v>
      </c>
      <c r="J277" s="235" t="s">
        <v>410</v>
      </c>
      <c r="K277" s="1251"/>
      <c r="L277" s="944"/>
      <c r="M277" s="944"/>
    </row>
    <row r="278" spans="1:13" s="97" customFormat="1" ht="11.25" x14ac:dyDescent="0.25">
      <c r="A278" s="947"/>
      <c r="B278" s="976"/>
      <c r="C278" s="967"/>
      <c r="D278" s="947"/>
      <c r="E278" s="947"/>
      <c r="F278" s="47" t="s">
        <v>6463</v>
      </c>
      <c r="G278" s="116">
        <v>27</v>
      </c>
      <c r="H278" s="947"/>
      <c r="I278" s="72" t="s">
        <v>3694</v>
      </c>
      <c r="J278" s="235" t="s">
        <v>410</v>
      </c>
      <c r="K278" s="1251"/>
      <c r="L278" s="944"/>
      <c r="M278" s="944"/>
    </row>
    <row r="279" spans="1:13" s="97" customFormat="1" ht="11.25" x14ac:dyDescent="0.25">
      <c r="A279" s="938"/>
      <c r="B279" s="940"/>
      <c r="C279" s="992"/>
      <c r="D279" s="938"/>
      <c r="E279" s="938"/>
      <c r="F279" s="47" t="s">
        <v>7075</v>
      </c>
      <c r="G279" s="116">
        <v>3</v>
      </c>
      <c r="H279" s="938"/>
      <c r="I279" s="72" t="s">
        <v>3694</v>
      </c>
      <c r="J279" s="235" t="s">
        <v>410</v>
      </c>
      <c r="K279" s="1250"/>
      <c r="L279" s="942"/>
      <c r="M279" s="942"/>
    </row>
    <row r="280" spans="1:13" s="97" customFormat="1" ht="11.25" x14ac:dyDescent="0.25">
      <c r="A280" s="936" t="s">
        <v>5306</v>
      </c>
      <c r="B280" s="945" t="s">
        <v>373</v>
      </c>
      <c r="C280" s="929" t="s">
        <v>4210</v>
      </c>
      <c r="D280" s="936" t="s">
        <v>374</v>
      </c>
      <c r="E280" s="936" t="s">
        <v>7080</v>
      </c>
      <c r="F280" s="47" t="s">
        <v>3701</v>
      </c>
      <c r="G280" s="116">
        <v>17</v>
      </c>
      <c r="H280" s="936" t="s">
        <v>6682</v>
      </c>
      <c r="I280" s="72"/>
      <c r="J280" s="235" t="s">
        <v>3702</v>
      </c>
      <c r="K280" s="985">
        <v>2</v>
      </c>
      <c r="L280" s="986"/>
      <c r="M280" s="986"/>
    </row>
    <row r="281" spans="1:13" s="97" customFormat="1" ht="11.25" x14ac:dyDescent="0.25">
      <c r="A281" s="936"/>
      <c r="B281" s="945"/>
      <c r="C281" s="929"/>
      <c r="D281" s="936"/>
      <c r="E281" s="936"/>
      <c r="F281" s="47" t="s">
        <v>3703</v>
      </c>
      <c r="G281" s="116">
        <v>17</v>
      </c>
      <c r="H281" s="936"/>
      <c r="I281" s="72" t="s">
        <v>3704</v>
      </c>
      <c r="J281" s="235" t="s">
        <v>3705</v>
      </c>
      <c r="K281" s="985"/>
      <c r="L281" s="986"/>
      <c r="M281" s="986"/>
    </row>
    <row r="282" spans="1:13" s="97" customFormat="1" ht="11.25" x14ac:dyDescent="0.25">
      <c r="A282" s="936"/>
      <c r="B282" s="945"/>
      <c r="C282" s="929"/>
      <c r="D282" s="936"/>
      <c r="E282" s="936"/>
      <c r="F282" s="47" t="s">
        <v>3706</v>
      </c>
      <c r="G282" s="116">
        <v>17</v>
      </c>
      <c r="H282" s="936"/>
      <c r="I282" s="72" t="s">
        <v>46</v>
      </c>
      <c r="J282" s="235"/>
      <c r="K282" s="985"/>
      <c r="L282" s="986"/>
      <c r="M282" s="986"/>
    </row>
    <row r="283" spans="1:13" s="97" customFormat="1" ht="11.25" x14ac:dyDescent="0.25">
      <c r="A283" s="936"/>
      <c r="B283" s="945"/>
      <c r="C283" s="929"/>
      <c r="D283" s="936"/>
      <c r="E283" s="936"/>
      <c r="F283" s="47" t="s">
        <v>3707</v>
      </c>
      <c r="G283" s="116">
        <v>17</v>
      </c>
      <c r="H283" s="936"/>
      <c r="I283" s="72" t="s">
        <v>3708</v>
      </c>
      <c r="J283" s="235">
        <v>1821</v>
      </c>
      <c r="K283" s="985"/>
      <c r="L283" s="986"/>
      <c r="M283" s="986"/>
    </row>
    <row r="284" spans="1:13" s="97" customFormat="1" ht="11.25" x14ac:dyDescent="0.25">
      <c r="A284" s="936"/>
      <c r="B284" s="945"/>
      <c r="C284" s="929"/>
      <c r="D284" s="936"/>
      <c r="E284" s="936"/>
      <c r="F284" s="47" t="s">
        <v>3701</v>
      </c>
      <c r="G284" s="116">
        <v>17</v>
      </c>
      <c r="H284" s="936"/>
      <c r="I284" s="72"/>
      <c r="J284" s="235" t="s">
        <v>3709</v>
      </c>
      <c r="K284" s="985"/>
      <c r="L284" s="986"/>
      <c r="M284" s="986"/>
    </row>
    <row r="285" spans="1:13" s="97" customFormat="1" ht="11.25" x14ac:dyDescent="0.25">
      <c r="A285" s="936"/>
      <c r="B285" s="945"/>
      <c r="C285" s="929"/>
      <c r="D285" s="936"/>
      <c r="E285" s="936"/>
      <c r="F285" s="47" t="s">
        <v>3710</v>
      </c>
      <c r="G285" s="116">
        <v>17</v>
      </c>
      <c r="H285" s="936"/>
      <c r="I285" s="72" t="s">
        <v>3239</v>
      </c>
      <c r="J285" s="235" t="s">
        <v>3711</v>
      </c>
      <c r="K285" s="985"/>
      <c r="L285" s="986"/>
      <c r="M285" s="986"/>
    </row>
    <row r="286" spans="1:13" s="97" customFormat="1" ht="11.25" x14ac:dyDescent="0.25">
      <c r="A286" s="936"/>
      <c r="B286" s="945"/>
      <c r="C286" s="929"/>
      <c r="D286" s="936"/>
      <c r="E286" s="936"/>
      <c r="F286" s="47" t="s">
        <v>3712</v>
      </c>
      <c r="G286" s="116">
        <v>17</v>
      </c>
      <c r="H286" s="936"/>
      <c r="I286" s="72" t="s">
        <v>3239</v>
      </c>
      <c r="J286" s="235" t="s">
        <v>3713</v>
      </c>
      <c r="K286" s="985"/>
      <c r="L286" s="986"/>
      <c r="M286" s="986"/>
    </row>
    <row r="287" spans="1:13" s="97" customFormat="1" ht="11.25" x14ac:dyDescent="0.25">
      <c r="A287" s="936"/>
      <c r="B287" s="945"/>
      <c r="C287" s="929"/>
      <c r="D287" s="936"/>
      <c r="E287" s="936"/>
      <c r="F287" s="47" t="s">
        <v>3714</v>
      </c>
      <c r="G287" s="116">
        <v>17</v>
      </c>
      <c r="H287" s="936"/>
      <c r="I287" s="72"/>
      <c r="J287" s="235" t="s">
        <v>3715</v>
      </c>
      <c r="K287" s="985"/>
      <c r="L287" s="986"/>
      <c r="M287" s="986"/>
    </row>
    <row r="288" spans="1:13" s="97" customFormat="1" ht="11.25" x14ac:dyDescent="0.25">
      <c r="A288" s="936"/>
      <c r="B288" s="945"/>
      <c r="C288" s="929"/>
      <c r="D288" s="936"/>
      <c r="E288" s="936"/>
      <c r="F288" s="47" t="s">
        <v>3716</v>
      </c>
      <c r="G288" s="116">
        <v>17</v>
      </c>
      <c r="H288" s="936"/>
      <c r="I288" s="72"/>
      <c r="J288" s="235" t="s">
        <v>3717</v>
      </c>
      <c r="K288" s="985"/>
      <c r="L288" s="986"/>
      <c r="M288" s="986"/>
    </row>
    <row r="289" spans="1:13" s="97" customFormat="1" ht="11.25" x14ac:dyDescent="0.25">
      <c r="A289" s="937" t="s">
        <v>7680</v>
      </c>
      <c r="B289" s="939" t="s">
        <v>5842</v>
      </c>
      <c r="C289" s="966" t="s">
        <v>4210</v>
      </c>
      <c r="D289" s="937" t="s">
        <v>7188</v>
      </c>
      <c r="E289" s="949" t="s">
        <v>4210</v>
      </c>
      <c r="F289" s="47" t="s">
        <v>7082</v>
      </c>
      <c r="G289" s="116">
        <v>1</v>
      </c>
      <c r="H289" s="937" t="s">
        <v>6682</v>
      </c>
      <c r="I289" s="72" t="s">
        <v>836</v>
      </c>
      <c r="J289" s="235" t="s">
        <v>7083</v>
      </c>
      <c r="K289" s="939">
        <v>2</v>
      </c>
      <c r="L289" s="941"/>
      <c r="M289" s="941"/>
    </row>
    <row r="290" spans="1:13" s="97" customFormat="1" ht="11.25" x14ac:dyDescent="0.25">
      <c r="A290" s="947"/>
      <c r="B290" s="976"/>
      <c r="C290" s="967"/>
      <c r="D290" s="947"/>
      <c r="E290" s="960"/>
      <c r="F290" s="47" t="s">
        <v>1820</v>
      </c>
      <c r="G290" s="116">
        <v>1</v>
      </c>
      <c r="H290" s="947"/>
      <c r="I290" s="72" t="s">
        <v>1294</v>
      </c>
      <c r="J290" s="235" t="s">
        <v>7084</v>
      </c>
      <c r="K290" s="976"/>
      <c r="L290" s="944"/>
      <c r="M290" s="944"/>
    </row>
    <row r="291" spans="1:13" s="97" customFormat="1" ht="11.25" x14ac:dyDescent="0.25">
      <c r="A291" s="947"/>
      <c r="B291" s="976"/>
      <c r="C291" s="967"/>
      <c r="D291" s="947"/>
      <c r="E291" s="960"/>
      <c r="F291" s="47" t="s">
        <v>7085</v>
      </c>
      <c r="G291" s="116">
        <v>1</v>
      </c>
      <c r="H291" s="947"/>
      <c r="I291" s="72" t="s">
        <v>3615</v>
      </c>
      <c r="J291" s="235" t="s">
        <v>7086</v>
      </c>
      <c r="K291" s="976"/>
      <c r="L291" s="944"/>
      <c r="M291" s="944"/>
    </row>
    <row r="292" spans="1:13" s="97" customFormat="1" ht="11.25" x14ac:dyDescent="0.25">
      <c r="A292" s="947"/>
      <c r="B292" s="976"/>
      <c r="C292" s="967"/>
      <c r="D292" s="947"/>
      <c r="E292" s="960"/>
      <c r="F292" s="47" t="s">
        <v>6496</v>
      </c>
      <c r="G292" s="116">
        <v>29</v>
      </c>
      <c r="H292" s="947"/>
      <c r="I292" s="72" t="s">
        <v>3615</v>
      </c>
      <c r="J292" s="235" t="s">
        <v>7087</v>
      </c>
      <c r="K292" s="976"/>
      <c r="L292" s="944"/>
      <c r="M292" s="944"/>
    </row>
    <row r="293" spans="1:13" s="97" customFormat="1" ht="11.25" x14ac:dyDescent="0.25">
      <c r="A293" s="947"/>
      <c r="B293" s="976"/>
      <c r="C293" s="967"/>
      <c r="D293" s="947"/>
      <c r="E293" s="960"/>
      <c r="F293" s="47" t="s">
        <v>7088</v>
      </c>
      <c r="G293" s="116">
        <v>11</v>
      </c>
      <c r="H293" s="947"/>
      <c r="I293" s="72" t="s">
        <v>421</v>
      </c>
      <c r="J293" s="235"/>
      <c r="K293" s="976"/>
      <c r="L293" s="944"/>
      <c r="M293" s="944"/>
    </row>
    <row r="294" spans="1:13" s="97" customFormat="1" ht="11.25" x14ac:dyDescent="0.25">
      <c r="A294" s="947"/>
      <c r="B294" s="976"/>
      <c r="C294" s="967"/>
      <c r="D294" s="947"/>
      <c r="E294" s="960"/>
      <c r="F294" s="47" t="s">
        <v>7089</v>
      </c>
      <c r="G294" s="116">
        <v>1</v>
      </c>
      <c r="H294" s="947"/>
      <c r="I294" s="72" t="s">
        <v>421</v>
      </c>
      <c r="J294" s="235"/>
      <c r="K294" s="976"/>
      <c r="L294" s="944"/>
      <c r="M294" s="944"/>
    </row>
    <row r="295" spans="1:13" s="97" customFormat="1" ht="11.25" x14ac:dyDescent="0.25">
      <c r="A295" s="947"/>
      <c r="B295" s="976"/>
      <c r="C295" s="967"/>
      <c r="D295" s="947"/>
      <c r="E295" s="960"/>
      <c r="F295" s="47" t="s">
        <v>7090</v>
      </c>
      <c r="G295" s="116">
        <v>1</v>
      </c>
      <c r="H295" s="947"/>
      <c r="I295" s="72" t="s">
        <v>3615</v>
      </c>
      <c r="J295" s="235"/>
      <c r="K295" s="976"/>
      <c r="L295" s="944"/>
      <c r="M295" s="944"/>
    </row>
    <row r="296" spans="1:13" s="97" customFormat="1" ht="11.25" x14ac:dyDescent="0.25">
      <c r="A296" s="947"/>
      <c r="B296" s="976"/>
      <c r="C296" s="967"/>
      <c r="D296" s="947"/>
      <c r="E296" s="960"/>
      <c r="F296" s="47" t="s">
        <v>7091</v>
      </c>
      <c r="G296" s="116">
        <v>1</v>
      </c>
      <c r="H296" s="947"/>
      <c r="I296" s="72" t="s">
        <v>3615</v>
      </c>
      <c r="J296" s="235"/>
      <c r="K296" s="976"/>
      <c r="L296" s="944"/>
      <c r="M296" s="944"/>
    </row>
    <row r="297" spans="1:13" s="97" customFormat="1" ht="11.25" x14ac:dyDescent="0.25">
      <c r="A297" s="947"/>
      <c r="B297" s="976"/>
      <c r="C297" s="967"/>
      <c r="D297" s="947"/>
      <c r="E297" s="960"/>
      <c r="F297" s="47" t="s">
        <v>3686</v>
      </c>
      <c r="G297" s="116">
        <v>54</v>
      </c>
      <c r="H297" s="947"/>
      <c r="I297" s="72" t="s">
        <v>421</v>
      </c>
      <c r="J297" s="235"/>
      <c r="K297" s="976"/>
      <c r="L297" s="944"/>
      <c r="M297" s="944"/>
    </row>
    <row r="298" spans="1:13" s="97" customFormat="1" ht="11.25" x14ac:dyDescent="0.25">
      <c r="A298" s="947"/>
      <c r="B298" s="976"/>
      <c r="C298" s="967"/>
      <c r="D298" s="947"/>
      <c r="E298" s="960"/>
      <c r="F298" s="47" t="s">
        <v>6079</v>
      </c>
      <c r="G298" s="116">
        <v>3</v>
      </c>
      <c r="H298" s="947"/>
      <c r="I298" s="72" t="s">
        <v>421</v>
      </c>
      <c r="J298" s="235" t="s">
        <v>7092</v>
      </c>
      <c r="K298" s="976"/>
      <c r="L298" s="944"/>
      <c r="M298" s="944"/>
    </row>
    <row r="299" spans="1:13" s="97" customFormat="1" ht="11.25" x14ac:dyDescent="0.25">
      <c r="A299" s="947"/>
      <c r="B299" s="976"/>
      <c r="C299" s="967"/>
      <c r="D299" s="947"/>
      <c r="E299" s="960"/>
      <c r="F299" s="47" t="s">
        <v>6195</v>
      </c>
      <c r="G299" s="116">
        <v>28</v>
      </c>
      <c r="H299" s="947"/>
      <c r="I299" s="72" t="s">
        <v>421</v>
      </c>
      <c r="J299" s="235" t="s">
        <v>7093</v>
      </c>
      <c r="K299" s="976"/>
      <c r="L299" s="944"/>
      <c r="M299" s="944"/>
    </row>
    <row r="300" spans="1:13" s="97" customFormat="1" ht="11.25" x14ac:dyDescent="0.25">
      <c r="A300" s="947"/>
      <c r="B300" s="976"/>
      <c r="C300" s="967"/>
      <c r="D300" s="947"/>
      <c r="E300" s="960"/>
      <c r="F300" s="47" t="s">
        <v>7094</v>
      </c>
      <c r="G300" s="116">
        <v>1</v>
      </c>
      <c r="H300" s="947"/>
      <c r="I300" s="72" t="s">
        <v>438</v>
      </c>
      <c r="J300" s="235" t="s">
        <v>7095</v>
      </c>
      <c r="K300" s="976"/>
      <c r="L300" s="944"/>
      <c r="M300" s="944"/>
    </row>
    <row r="301" spans="1:13" s="97" customFormat="1" ht="11.25" x14ac:dyDescent="0.25">
      <c r="A301" s="947"/>
      <c r="B301" s="976"/>
      <c r="C301" s="967"/>
      <c r="D301" s="947"/>
      <c r="E301" s="960"/>
      <c r="F301" s="47" t="s">
        <v>6191</v>
      </c>
      <c r="G301" s="116">
        <v>5</v>
      </c>
      <c r="H301" s="947"/>
      <c r="I301" s="72" t="s">
        <v>424</v>
      </c>
      <c r="J301" s="235" t="s">
        <v>7096</v>
      </c>
      <c r="K301" s="976"/>
      <c r="L301" s="944"/>
      <c r="M301" s="944"/>
    </row>
    <row r="302" spans="1:13" s="97" customFormat="1" ht="11.25" x14ac:dyDescent="0.25">
      <c r="A302" s="947"/>
      <c r="B302" s="976"/>
      <c r="C302" s="967"/>
      <c r="D302" s="947"/>
      <c r="E302" s="960"/>
      <c r="F302" s="47" t="s">
        <v>1810</v>
      </c>
      <c r="G302" s="116">
        <v>3</v>
      </c>
      <c r="H302" s="947"/>
      <c r="I302" s="72" t="s">
        <v>35</v>
      </c>
      <c r="J302" s="235" t="s">
        <v>7097</v>
      </c>
      <c r="K302" s="976"/>
      <c r="L302" s="944"/>
      <c r="M302" s="944"/>
    </row>
    <row r="303" spans="1:13" s="97" customFormat="1" ht="11.25" x14ac:dyDescent="0.25">
      <c r="A303" s="947"/>
      <c r="B303" s="976"/>
      <c r="C303" s="967"/>
      <c r="D303" s="947"/>
      <c r="E303" s="960"/>
      <c r="F303" s="47" t="s">
        <v>7098</v>
      </c>
      <c r="G303" s="116">
        <v>1</v>
      </c>
      <c r="H303" s="947"/>
      <c r="I303" s="72" t="s">
        <v>7099</v>
      </c>
      <c r="J303" s="235" t="s">
        <v>7100</v>
      </c>
      <c r="K303" s="976"/>
      <c r="L303" s="944"/>
      <c r="M303" s="944"/>
    </row>
    <row r="304" spans="1:13" s="97" customFormat="1" ht="11.25" x14ac:dyDescent="0.25">
      <c r="A304" s="947"/>
      <c r="B304" s="976"/>
      <c r="C304" s="967"/>
      <c r="D304" s="947"/>
      <c r="E304" s="960"/>
      <c r="F304" s="47" t="s">
        <v>7101</v>
      </c>
      <c r="G304" s="116">
        <v>1</v>
      </c>
      <c r="H304" s="947"/>
      <c r="I304" s="72" t="s">
        <v>7102</v>
      </c>
      <c r="J304" s="235" t="s">
        <v>7103</v>
      </c>
      <c r="K304" s="976"/>
      <c r="L304" s="944"/>
      <c r="M304" s="944"/>
    </row>
    <row r="305" spans="1:13" s="97" customFormat="1" ht="11.25" x14ac:dyDescent="0.25">
      <c r="A305" s="947"/>
      <c r="B305" s="976"/>
      <c r="C305" s="967"/>
      <c r="D305" s="947"/>
      <c r="E305" s="960"/>
      <c r="F305" s="47" t="s">
        <v>7104</v>
      </c>
      <c r="G305" s="116">
        <v>1</v>
      </c>
      <c r="H305" s="947"/>
      <c r="I305" s="72" t="s">
        <v>421</v>
      </c>
      <c r="J305" s="235" t="s">
        <v>7105</v>
      </c>
      <c r="K305" s="976"/>
      <c r="L305" s="944"/>
      <c r="M305" s="944"/>
    </row>
    <row r="306" spans="1:13" s="97" customFormat="1" ht="11.25" x14ac:dyDescent="0.25">
      <c r="A306" s="938"/>
      <c r="B306" s="940"/>
      <c r="C306" s="992"/>
      <c r="D306" s="938"/>
      <c r="E306" s="950"/>
      <c r="F306" s="47" t="s">
        <v>7106</v>
      </c>
      <c r="G306" s="116">
        <v>20</v>
      </c>
      <c r="H306" s="938"/>
      <c r="I306" s="72" t="s">
        <v>412</v>
      </c>
      <c r="J306" s="235"/>
      <c r="K306" s="940"/>
      <c r="L306" s="942"/>
      <c r="M306" s="942"/>
    </row>
    <row r="307" spans="1:13" s="97" customFormat="1" ht="22.5" x14ac:dyDescent="0.25">
      <c r="A307" s="329" t="s">
        <v>7681</v>
      </c>
      <c r="B307" s="446" t="s">
        <v>7078</v>
      </c>
      <c r="C307" s="465" t="s">
        <v>4210</v>
      </c>
      <c r="D307" s="329" t="s">
        <v>7079</v>
      </c>
      <c r="E307" s="329" t="s">
        <v>4217</v>
      </c>
      <c r="F307" s="352" t="s">
        <v>3698</v>
      </c>
      <c r="G307" s="327">
        <v>1</v>
      </c>
      <c r="H307" s="364" t="s">
        <v>6684</v>
      </c>
      <c r="I307" s="353" t="s">
        <v>3699</v>
      </c>
      <c r="J307" s="354" t="s">
        <v>3700</v>
      </c>
      <c r="K307" s="333">
        <v>1</v>
      </c>
      <c r="L307" s="844"/>
      <c r="M307" s="844"/>
    </row>
    <row r="308" spans="1:13" s="97" customFormat="1" ht="11.25" x14ac:dyDescent="0.25">
      <c r="A308" s="937" t="s">
        <v>7682</v>
      </c>
      <c r="B308" s="939" t="s">
        <v>7107</v>
      </c>
      <c r="C308" s="966" t="s">
        <v>4210</v>
      </c>
      <c r="D308" s="937" t="s">
        <v>7108</v>
      </c>
      <c r="E308" s="949" t="s">
        <v>4210</v>
      </c>
      <c r="F308" s="47" t="s">
        <v>7109</v>
      </c>
      <c r="G308" s="116">
        <v>1</v>
      </c>
      <c r="H308" s="937" t="s">
        <v>6682</v>
      </c>
      <c r="I308" s="72" t="s">
        <v>3804</v>
      </c>
      <c r="J308" s="235" t="s">
        <v>7110</v>
      </c>
      <c r="K308" s="939">
        <v>2</v>
      </c>
      <c r="L308" s="941"/>
      <c r="M308" s="941"/>
    </row>
    <row r="309" spans="1:13" s="97" customFormat="1" ht="11.25" x14ac:dyDescent="0.25">
      <c r="A309" s="947"/>
      <c r="B309" s="976"/>
      <c r="C309" s="967"/>
      <c r="D309" s="947"/>
      <c r="E309" s="960"/>
      <c r="F309" s="47" t="s">
        <v>7109</v>
      </c>
      <c r="G309" s="116">
        <v>1</v>
      </c>
      <c r="H309" s="947"/>
      <c r="I309" s="72" t="s">
        <v>3804</v>
      </c>
      <c r="J309" s="235" t="s">
        <v>7111</v>
      </c>
      <c r="K309" s="976"/>
      <c r="L309" s="944"/>
      <c r="M309" s="944"/>
    </row>
    <row r="310" spans="1:13" s="97" customFormat="1" ht="11.25" x14ac:dyDescent="0.25">
      <c r="A310" s="947"/>
      <c r="B310" s="976"/>
      <c r="C310" s="967"/>
      <c r="D310" s="947"/>
      <c r="E310" s="960"/>
      <c r="F310" s="47" t="s">
        <v>7112</v>
      </c>
      <c r="G310" s="116">
        <v>1</v>
      </c>
      <c r="H310" s="947"/>
      <c r="I310" s="72" t="s">
        <v>3804</v>
      </c>
      <c r="J310" s="235" t="s">
        <v>7113</v>
      </c>
      <c r="K310" s="976"/>
      <c r="L310" s="944"/>
      <c r="M310" s="944"/>
    </row>
    <row r="311" spans="1:13" s="97" customFormat="1" ht="11.25" x14ac:dyDescent="0.25">
      <c r="A311" s="938"/>
      <c r="B311" s="940"/>
      <c r="C311" s="967"/>
      <c r="D311" s="947"/>
      <c r="E311" s="960"/>
      <c r="F311" s="236" t="s">
        <v>6030</v>
      </c>
      <c r="G311" s="116">
        <v>2</v>
      </c>
      <c r="H311" s="947"/>
      <c r="I311" s="72" t="s">
        <v>3804</v>
      </c>
      <c r="J311" s="235" t="s">
        <v>7114</v>
      </c>
      <c r="K311" s="976"/>
      <c r="L311" s="944"/>
      <c r="M311" s="944"/>
    </row>
    <row r="312" spans="1:13" s="97" customFormat="1" ht="22.5" x14ac:dyDescent="0.25">
      <c r="A312" s="328" t="s">
        <v>5844</v>
      </c>
      <c r="B312" s="461" t="s">
        <v>7141</v>
      </c>
      <c r="C312" s="459" t="s">
        <v>4210</v>
      </c>
      <c r="D312" s="328" t="s">
        <v>5838</v>
      </c>
      <c r="E312" s="326" t="s">
        <v>7348</v>
      </c>
      <c r="F312" s="42" t="s">
        <v>7350</v>
      </c>
      <c r="G312" s="334">
        <v>1</v>
      </c>
      <c r="H312" s="362" t="s">
        <v>6682</v>
      </c>
      <c r="I312" s="72" t="s">
        <v>7344</v>
      </c>
      <c r="J312" s="235"/>
      <c r="K312" s="332">
        <v>2</v>
      </c>
      <c r="L312" s="843"/>
      <c r="M312" s="843"/>
    </row>
    <row r="313" spans="1:13" s="97" customFormat="1" ht="22.5" x14ac:dyDescent="0.25">
      <c r="A313" s="328" t="s">
        <v>7683</v>
      </c>
      <c r="B313" s="448" t="s">
        <v>3624</v>
      </c>
      <c r="C313" s="458" t="s">
        <v>4210</v>
      </c>
      <c r="D313" s="328" t="s">
        <v>3625</v>
      </c>
      <c r="E313" s="331" t="s">
        <v>4210</v>
      </c>
      <c r="F313" s="10" t="s">
        <v>3718</v>
      </c>
      <c r="G313" s="328">
        <v>2</v>
      </c>
      <c r="H313" s="365" t="s">
        <v>6682</v>
      </c>
      <c r="I313" s="48" t="s">
        <v>7125</v>
      </c>
      <c r="J313" s="52"/>
      <c r="K313" s="330">
        <v>2</v>
      </c>
      <c r="L313" s="833"/>
      <c r="M313" s="833"/>
    </row>
    <row r="314" spans="1:13" s="97" customFormat="1" ht="11.25" x14ac:dyDescent="0.25">
      <c r="A314" s="949" t="s">
        <v>7684</v>
      </c>
      <c r="B314" s="939" t="s">
        <v>163</v>
      </c>
      <c r="C314" s="966" t="s">
        <v>4210</v>
      </c>
      <c r="D314" s="949" t="s">
        <v>7115</v>
      </c>
      <c r="E314" s="949" t="s">
        <v>4210</v>
      </c>
      <c r="F314" s="47" t="s">
        <v>7116</v>
      </c>
      <c r="G314" s="116">
        <v>4</v>
      </c>
      <c r="H314" s="937" t="s">
        <v>6682</v>
      </c>
      <c r="I314" s="72" t="s">
        <v>5511</v>
      </c>
      <c r="J314" s="235" t="s">
        <v>7117</v>
      </c>
      <c r="K314" s="937" t="s">
        <v>1935</v>
      </c>
      <c r="L314" s="941"/>
      <c r="M314" s="941"/>
    </row>
    <row r="315" spans="1:13" s="97" customFormat="1" ht="11.25" x14ac:dyDescent="0.25">
      <c r="A315" s="960"/>
      <c r="B315" s="976"/>
      <c r="C315" s="967"/>
      <c r="D315" s="960"/>
      <c r="E315" s="960"/>
      <c r="F315" s="47" t="s">
        <v>7118</v>
      </c>
      <c r="G315" s="116">
        <v>4</v>
      </c>
      <c r="H315" s="947"/>
      <c r="I315" s="72" t="s">
        <v>5511</v>
      </c>
      <c r="J315" s="235" t="s">
        <v>7119</v>
      </c>
      <c r="K315" s="947"/>
      <c r="L315" s="944"/>
      <c r="M315" s="944"/>
    </row>
    <row r="316" spans="1:13" s="97" customFormat="1" ht="11.25" x14ac:dyDescent="0.25">
      <c r="A316" s="960"/>
      <c r="B316" s="976"/>
      <c r="C316" s="967"/>
      <c r="D316" s="960"/>
      <c r="E316" s="960"/>
      <c r="F316" s="47" t="s">
        <v>7120</v>
      </c>
      <c r="G316" s="116">
        <v>8</v>
      </c>
      <c r="H316" s="947"/>
      <c r="I316" s="72" t="s">
        <v>5511</v>
      </c>
      <c r="J316" s="235" t="s">
        <v>7121</v>
      </c>
      <c r="K316" s="947"/>
      <c r="L316" s="944"/>
      <c r="M316" s="944"/>
    </row>
    <row r="317" spans="1:13" s="97" customFormat="1" ht="11.25" x14ac:dyDescent="0.25">
      <c r="A317" s="960"/>
      <c r="B317" s="976"/>
      <c r="C317" s="967"/>
      <c r="D317" s="960"/>
      <c r="E317" s="960"/>
      <c r="F317" s="47" t="s">
        <v>7122</v>
      </c>
      <c r="G317" s="116">
        <v>24</v>
      </c>
      <c r="H317" s="947"/>
      <c r="I317" s="72" t="s">
        <v>5511</v>
      </c>
      <c r="J317" s="235" t="s">
        <v>7123</v>
      </c>
      <c r="K317" s="947"/>
      <c r="L317" s="944"/>
      <c r="M317" s="944"/>
    </row>
    <row r="318" spans="1:13" s="97" customFormat="1" ht="11.25" x14ac:dyDescent="0.25">
      <c r="A318" s="960"/>
      <c r="B318" s="976"/>
      <c r="C318" s="967"/>
      <c r="D318" s="960"/>
      <c r="E318" s="960"/>
      <c r="F318" s="47" t="s">
        <v>7124</v>
      </c>
      <c r="G318" s="116">
        <v>4</v>
      </c>
      <c r="H318" s="947"/>
      <c r="I318" s="72" t="s">
        <v>7125</v>
      </c>
      <c r="J318" s="235" t="s">
        <v>7126</v>
      </c>
      <c r="K318" s="947"/>
      <c r="L318" s="944"/>
      <c r="M318" s="944"/>
    </row>
    <row r="319" spans="1:13" s="97" customFormat="1" ht="11.25" x14ac:dyDescent="0.25">
      <c r="A319" s="960"/>
      <c r="B319" s="976"/>
      <c r="C319" s="967"/>
      <c r="D319" s="960"/>
      <c r="E319" s="960"/>
      <c r="F319" s="47" t="s">
        <v>7127</v>
      </c>
      <c r="G319" s="116">
        <v>4</v>
      </c>
      <c r="H319" s="947"/>
      <c r="I319" s="72" t="s">
        <v>7125</v>
      </c>
      <c r="J319" s="235" t="s">
        <v>7126</v>
      </c>
      <c r="K319" s="947"/>
      <c r="L319" s="944"/>
      <c r="M319" s="944"/>
    </row>
    <row r="320" spans="1:13" s="97" customFormat="1" ht="11.25" x14ac:dyDescent="0.25">
      <c r="A320" s="960"/>
      <c r="B320" s="976"/>
      <c r="C320" s="967"/>
      <c r="D320" s="960"/>
      <c r="E320" s="960"/>
      <c r="F320" s="47" t="s">
        <v>7128</v>
      </c>
      <c r="G320" s="116">
        <v>4</v>
      </c>
      <c r="H320" s="947"/>
      <c r="I320" s="72" t="s">
        <v>5511</v>
      </c>
      <c r="J320" s="235" t="s">
        <v>7129</v>
      </c>
      <c r="K320" s="947"/>
      <c r="L320" s="944"/>
      <c r="M320" s="944"/>
    </row>
    <row r="321" spans="1:13" s="97" customFormat="1" ht="11.25" x14ac:dyDescent="0.25">
      <c r="A321" s="960"/>
      <c r="B321" s="976"/>
      <c r="C321" s="967"/>
      <c r="D321" s="960"/>
      <c r="E321" s="960"/>
      <c r="F321" s="47" t="s">
        <v>7130</v>
      </c>
      <c r="G321" s="116">
        <v>1</v>
      </c>
      <c r="H321" s="947"/>
      <c r="I321" s="72" t="s">
        <v>7131</v>
      </c>
      <c r="J321" s="235" t="s">
        <v>7132</v>
      </c>
      <c r="K321" s="947"/>
      <c r="L321" s="944"/>
      <c r="M321" s="944"/>
    </row>
    <row r="322" spans="1:13" s="97" customFormat="1" ht="11.25" x14ac:dyDescent="0.25">
      <c r="A322" s="960"/>
      <c r="B322" s="976"/>
      <c r="C322" s="967"/>
      <c r="D322" s="960"/>
      <c r="E322" s="960"/>
      <c r="F322" s="47" t="s">
        <v>414</v>
      </c>
      <c r="G322" s="116">
        <v>4</v>
      </c>
      <c r="H322" s="947"/>
      <c r="I322" s="72" t="s">
        <v>773</v>
      </c>
      <c r="J322" s="235" t="s">
        <v>7133</v>
      </c>
      <c r="K322" s="947"/>
      <c r="L322" s="944"/>
      <c r="M322" s="944"/>
    </row>
    <row r="323" spans="1:13" s="97" customFormat="1" ht="11.25" x14ac:dyDescent="0.25">
      <c r="A323" s="960"/>
      <c r="B323" s="976"/>
      <c r="C323" s="967"/>
      <c r="D323" s="960"/>
      <c r="E323" s="960"/>
      <c r="F323" s="47" t="s">
        <v>7134</v>
      </c>
      <c r="G323" s="116">
        <v>4</v>
      </c>
      <c r="H323" s="947"/>
      <c r="I323" s="72" t="s">
        <v>773</v>
      </c>
      <c r="J323" s="235" t="s">
        <v>7133</v>
      </c>
      <c r="K323" s="947"/>
      <c r="L323" s="944"/>
      <c r="M323" s="944"/>
    </row>
    <row r="324" spans="1:13" s="97" customFormat="1" ht="11.25" x14ac:dyDescent="0.25">
      <c r="A324" s="960"/>
      <c r="B324" s="976"/>
      <c r="C324" s="967"/>
      <c r="D324" s="960"/>
      <c r="E324" s="960"/>
      <c r="F324" s="47" t="s">
        <v>7135</v>
      </c>
      <c r="G324" s="116">
        <v>4</v>
      </c>
      <c r="H324" s="947"/>
      <c r="I324" s="72" t="s">
        <v>5511</v>
      </c>
      <c r="J324" s="235" t="s">
        <v>7136</v>
      </c>
      <c r="K324" s="947"/>
      <c r="L324" s="944"/>
      <c r="M324" s="944"/>
    </row>
    <row r="325" spans="1:13" s="97" customFormat="1" ht="11.25" x14ac:dyDescent="0.25">
      <c r="A325" s="960"/>
      <c r="B325" s="976"/>
      <c r="C325" s="967"/>
      <c r="D325" s="960"/>
      <c r="E325" s="960"/>
      <c r="F325" s="47" t="s">
        <v>7137</v>
      </c>
      <c r="G325" s="116">
        <v>55</v>
      </c>
      <c r="H325" s="947"/>
      <c r="I325" s="72" t="s">
        <v>276</v>
      </c>
      <c r="J325" s="235" t="s">
        <v>7138</v>
      </c>
      <c r="K325" s="947"/>
      <c r="L325" s="944"/>
      <c r="M325" s="944"/>
    </row>
    <row r="326" spans="1:13" s="97" customFormat="1" ht="11.25" x14ac:dyDescent="0.25">
      <c r="A326" s="960"/>
      <c r="B326" s="976"/>
      <c r="C326" s="967"/>
      <c r="D326" s="960"/>
      <c r="E326" s="960"/>
      <c r="F326" s="47" t="s">
        <v>7139</v>
      </c>
      <c r="G326" s="116">
        <v>1</v>
      </c>
      <c r="H326" s="947"/>
      <c r="I326" s="72" t="s">
        <v>276</v>
      </c>
      <c r="J326" s="235" t="s">
        <v>279</v>
      </c>
      <c r="K326" s="947"/>
      <c r="L326" s="944"/>
      <c r="M326" s="944"/>
    </row>
    <row r="327" spans="1:13" s="97" customFormat="1" ht="11.25" x14ac:dyDescent="0.25">
      <c r="A327" s="960"/>
      <c r="B327" s="976"/>
      <c r="C327" s="967"/>
      <c r="D327" s="960"/>
      <c r="E327" s="960"/>
      <c r="F327" s="236" t="s">
        <v>7140</v>
      </c>
      <c r="G327" s="334">
        <v>4</v>
      </c>
      <c r="H327" s="947"/>
      <c r="I327" s="237" t="s">
        <v>276</v>
      </c>
      <c r="J327" s="238" t="s">
        <v>281</v>
      </c>
      <c r="K327" s="947"/>
      <c r="L327" s="944"/>
      <c r="M327" s="944"/>
    </row>
    <row r="328" spans="1:13" s="97" customFormat="1" ht="11.25" x14ac:dyDescent="0.25">
      <c r="A328" s="937" t="s">
        <v>5307</v>
      </c>
      <c r="B328" s="939" t="s">
        <v>373</v>
      </c>
      <c r="C328" s="962" t="s">
        <v>4214</v>
      </c>
      <c r="D328" s="937" t="s">
        <v>374</v>
      </c>
      <c r="E328" s="937" t="s">
        <v>7076</v>
      </c>
      <c r="F328" s="42" t="s">
        <v>3682</v>
      </c>
      <c r="G328" s="116">
        <v>57</v>
      </c>
      <c r="H328" s="937" t="s">
        <v>6682</v>
      </c>
      <c r="I328" s="72" t="s">
        <v>407</v>
      </c>
      <c r="J328" s="235" t="s">
        <v>408</v>
      </c>
      <c r="K328" s="1249">
        <v>2</v>
      </c>
      <c r="L328" s="1243"/>
      <c r="M328" s="1252"/>
    </row>
    <row r="329" spans="1:13" s="97" customFormat="1" ht="15" customHeight="1" x14ac:dyDescent="0.25">
      <c r="A329" s="947"/>
      <c r="B329" s="976"/>
      <c r="C329" s="963"/>
      <c r="D329" s="947"/>
      <c r="E329" s="947"/>
      <c r="F329" s="42" t="s">
        <v>3683</v>
      </c>
      <c r="G329" s="116">
        <v>57</v>
      </c>
      <c r="H329" s="947"/>
      <c r="I329" s="72" t="s">
        <v>411</v>
      </c>
      <c r="J329" s="235"/>
      <c r="K329" s="1251"/>
      <c r="L329" s="1244"/>
      <c r="M329" s="1253"/>
    </row>
    <row r="330" spans="1:13" s="97" customFormat="1" ht="15" customHeight="1" x14ac:dyDescent="0.25">
      <c r="A330" s="947"/>
      <c r="B330" s="976"/>
      <c r="C330" s="963"/>
      <c r="D330" s="947"/>
      <c r="E330" s="947"/>
      <c r="F330" s="42" t="s">
        <v>3574</v>
      </c>
      <c r="G330" s="116">
        <v>60</v>
      </c>
      <c r="H330" s="947"/>
      <c r="I330" s="72" t="s">
        <v>3575</v>
      </c>
      <c r="J330" s="235" t="s">
        <v>3576</v>
      </c>
      <c r="K330" s="1251"/>
      <c r="L330" s="1244"/>
      <c r="M330" s="1253"/>
    </row>
    <row r="331" spans="1:13" s="97" customFormat="1" ht="15" customHeight="1" x14ac:dyDescent="0.25">
      <c r="A331" s="947"/>
      <c r="B331" s="976"/>
      <c r="C331" s="963"/>
      <c r="D331" s="947"/>
      <c r="E331" s="947"/>
      <c r="F331" s="42" t="s">
        <v>3684</v>
      </c>
      <c r="G331" s="116">
        <v>27</v>
      </c>
      <c r="H331" s="947"/>
      <c r="I331" s="72" t="s">
        <v>3575</v>
      </c>
      <c r="J331" s="235" t="s">
        <v>3586</v>
      </c>
      <c r="K331" s="1251"/>
      <c r="L331" s="1244"/>
      <c r="M331" s="1253"/>
    </row>
    <row r="332" spans="1:13" s="97" customFormat="1" ht="15" customHeight="1" x14ac:dyDescent="0.25">
      <c r="A332" s="947"/>
      <c r="B332" s="976"/>
      <c r="C332" s="963"/>
      <c r="D332" s="947"/>
      <c r="E332" s="947"/>
      <c r="F332" s="42" t="s">
        <v>3685</v>
      </c>
      <c r="G332" s="116">
        <v>60</v>
      </c>
      <c r="H332" s="947"/>
      <c r="I332" s="147" t="s">
        <v>3670</v>
      </c>
      <c r="J332" s="235" t="s">
        <v>3671</v>
      </c>
      <c r="K332" s="1251"/>
      <c r="L332" s="1244"/>
      <c r="M332" s="1253"/>
    </row>
    <row r="333" spans="1:13" s="97" customFormat="1" ht="15" customHeight="1" x14ac:dyDescent="0.25">
      <c r="A333" s="947"/>
      <c r="B333" s="976"/>
      <c r="C333" s="963"/>
      <c r="D333" s="947"/>
      <c r="E333" s="947"/>
      <c r="F333" s="47" t="s">
        <v>3686</v>
      </c>
      <c r="G333" s="116">
        <v>114</v>
      </c>
      <c r="H333" s="947"/>
      <c r="I333" s="147" t="s">
        <v>412</v>
      </c>
      <c r="J333" s="235"/>
      <c r="K333" s="1251"/>
      <c r="L333" s="1244"/>
      <c r="M333" s="1253"/>
    </row>
    <row r="334" spans="1:13" s="97" customFormat="1" ht="15" customHeight="1" x14ac:dyDescent="0.25">
      <c r="A334" s="947"/>
      <c r="B334" s="976"/>
      <c r="C334" s="963"/>
      <c r="D334" s="947"/>
      <c r="E334" s="947"/>
      <c r="F334" s="42" t="s">
        <v>3687</v>
      </c>
      <c r="G334" s="116">
        <v>44</v>
      </c>
      <c r="H334" s="947"/>
      <c r="I334" s="147" t="s">
        <v>3668</v>
      </c>
      <c r="J334" s="235"/>
      <c r="K334" s="1251"/>
      <c r="L334" s="1244"/>
      <c r="M334" s="1253"/>
    </row>
    <row r="335" spans="1:13" s="97" customFormat="1" ht="15" customHeight="1" x14ac:dyDescent="0.25">
      <c r="A335" s="947"/>
      <c r="B335" s="976"/>
      <c r="C335" s="963"/>
      <c r="D335" s="947"/>
      <c r="E335" s="947"/>
      <c r="F335" s="47" t="s">
        <v>3688</v>
      </c>
      <c r="G335" s="116">
        <v>57</v>
      </c>
      <c r="H335" s="947"/>
      <c r="I335" s="72" t="s">
        <v>3668</v>
      </c>
      <c r="J335" s="235"/>
      <c r="K335" s="1251"/>
      <c r="L335" s="1244"/>
      <c r="M335" s="1253"/>
    </row>
    <row r="336" spans="1:13" s="97" customFormat="1" ht="15" customHeight="1" x14ac:dyDescent="0.25">
      <c r="A336" s="947"/>
      <c r="B336" s="976"/>
      <c r="C336" s="963"/>
      <c r="D336" s="947"/>
      <c r="E336" s="947"/>
      <c r="F336" s="47" t="s">
        <v>3689</v>
      </c>
      <c r="G336" s="116">
        <v>57</v>
      </c>
      <c r="H336" s="947"/>
      <c r="I336" s="72" t="s">
        <v>3668</v>
      </c>
      <c r="J336" s="235"/>
      <c r="K336" s="1251"/>
      <c r="L336" s="1244"/>
      <c r="M336" s="1253"/>
    </row>
    <row r="337" spans="1:13" s="97" customFormat="1" ht="15" customHeight="1" x14ac:dyDescent="0.25">
      <c r="A337" s="947"/>
      <c r="B337" s="976"/>
      <c r="C337" s="963"/>
      <c r="D337" s="947"/>
      <c r="E337" s="947"/>
      <c r="F337" s="47" t="s">
        <v>382</v>
      </c>
      <c r="G337" s="116">
        <v>30</v>
      </c>
      <c r="H337" s="947"/>
      <c r="I337" s="72" t="s">
        <v>3668</v>
      </c>
      <c r="J337" s="235"/>
      <c r="K337" s="1251"/>
      <c r="L337" s="1244"/>
      <c r="M337" s="1253"/>
    </row>
    <row r="338" spans="1:13" s="97" customFormat="1" ht="15" customHeight="1" x14ac:dyDescent="0.25">
      <c r="A338" s="947"/>
      <c r="B338" s="976"/>
      <c r="C338" s="963"/>
      <c r="D338" s="947"/>
      <c r="E338" s="947"/>
      <c r="F338" s="47" t="s">
        <v>3690</v>
      </c>
      <c r="G338" s="116">
        <v>57</v>
      </c>
      <c r="H338" s="947"/>
      <c r="I338" s="72" t="s">
        <v>3668</v>
      </c>
      <c r="J338" s="235"/>
      <c r="K338" s="1251"/>
      <c r="L338" s="1244"/>
      <c r="M338" s="1253"/>
    </row>
    <row r="339" spans="1:13" s="97" customFormat="1" ht="15" customHeight="1" x14ac:dyDescent="0.25">
      <c r="A339" s="947"/>
      <c r="B339" s="976"/>
      <c r="C339" s="963"/>
      <c r="D339" s="947"/>
      <c r="E339" s="947"/>
      <c r="F339" s="47" t="s">
        <v>3691</v>
      </c>
      <c r="G339" s="116">
        <v>57</v>
      </c>
      <c r="H339" s="947"/>
      <c r="I339" s="72" t="s">
        <v>3668</v>
      </c>
      <c r="J339" s="235"/>
      <c r="K339" s="1251"/>
      <c r="L339" s="1244"/>
      <c r="M339" s="1253"/>
    </row>
    <row r="340" spans="1:13" s="97" customFormat="1" ht="15" customHeight="1" x14ac:dyDescent="0.25">
      <c r="A340" s="947"/>
      <c r="B340" s="976"/>
      <c r="C340" s="963"/>
      <c r="D340" s="947"/>
      <c r="E340" s="947"/>
      <c r="F340" s="47" t="s">
        <v>3687</v>
      </c>
      <c r="G340" s="116">
        <v>57</v>
      </c>
      <c r="H340" s="947"/>
      <c r="I340" s="72" t="s">
        <v>3668</v>
      </c>
      <c r="J340" s="235"/>
      <c r="K340" s="1251"/>
      <c r="L340" s="1244"/>
      <c r="M340" s="1253"/>
    </row>
    <row r="341" spans="1:13" s="97" customFormat="1" ht="15" customHeight="1" x14ac:dyDescent="0.25">
      <c r="A341" s="947"/>
      <c r="B341" s="976"/>
      <c r="C341" s="963"/>
      <c r="D341" s="947"/>
      <c r="E341" s="947"/>
      <c r="F341" s="47" t="s">
        <v>3692</v>
      </c>
      <c r="G341" s="116">
        <v>57</v>
      </c>
      <c r="H341" s="947"/>
      <c r="I341" s="72" t="s">
        <v>3668</v>
      </c>
      <c r="J341" s="235"/>
      <c r="K341" s="1251"/>
      <c r="L341" s="1244"/>
      <c r="M341" s="1253"/>
    </row>
    <row r="342" spans="1:13" s="97" customFormat="1" ht="15" customHeight="1" x14ac:dyDescent="0.25">
      <c r="A342" s="947"/>
      <c r="B342" s="976"/>
      <c r="C342" s="963"/>
      <c r="D342" s="947"/>
      <c r="E342" s="947"/>
      <c r="F342" s="47" t="s">
        <v>3693</v>
      </c>
      <c r="G342" s="116">
        <v>6</v>
      </c>
      <c r="H342" s="947"/>
      <c r="I342" s="72" t="s">
        <v>3694</v>
      </c>
      <c r="J342" s="235" t="s">
        <v>3695</v>
      </c>
      <c r="K342" s="1251"/>
      <c r="L342" s="1244"/>
      <c r="M342" s="1253"/>
    </row>
    <row r="343" spans="1:13" s="97" customFormat="1" ht="15" customHeight="1" x14ac:dyDescent="0.25">
      <c r="A343" s="947"/>
      <c r="B343" s="976"/>
      <c r="C343" s="963"/>
      <c r="D343" s="947"/>
      <c r="E343" s="947"/>
      <c r="F343" s="47" t="s">
        <v>3696</v>
      </c>
      <c r="G343" s="116">
        <v>13</v>
      </c>
      <c r="H343" s="947"/>
      <c r="I343" s="72" t="s">
        <v>3694</v>
      </c>
      <c r="J343" s="235" t="s">
        <v>3695</v>
      </c>
      <c r="K343" s="1251"/>
      <c r="L343" s="1244"/>
      <c r="M343" s="1253"/>
    </row>
    <row r="344" spans="1:13" s="97" customFormat="1" ht="15" customHeight="1" x14ac:dyDescent="0.25">
      <c r="A344" s="947"/>
      <c r="B344" s="976"/>
      <c r="C344" s="963"/>
      <c r="D344" s="947"/>
      <c r="E344" s="947"/>
      <c r="F344" s="47" t="s">
        <v>3697</v>
      </c>
      <c r="G344" s="116">
        <v>57</v>
      </c>
      <c r="H344" s="947"/>
      <c r="I344" s="72" t="s">
        <v>413</v>
      </c>
      <c r="J344" s="235"/>
      <c r="K344" s="1251"/>
      <c r="L344" s="1244"/>
      <c r="M344" s="1253"/>
    </row>
    <row r="345" spans="1:13" s="97" customFormat="1" ht="15" customHeight="1" x14ac:dyDescent="0.25">
      <c r="A345" s="947"/>
      <c r="B345" s="976"/>
      <c r="C345" s="963"/>
      <c r="D345" s="947"/>
      <c r="E345" s="947"/>
      <c r="F345" s="47" t="s">
        <v>7077</v>
      </c>
      <c r="G345" s="116">
        <v>44</v>
      </c>
      <c r="H345" s="947"/>
      <c r="I345" s="72" t="s">
        <v>3694</v>
      </c>
      <c r="J345" s="235" t="s">
        <v>410</v>
      </c>
      <c r="K345" s="1251"/>
      <c r="L345" s="1244"/>
      <c r="M345" s="1253"/>
    </row>
    <row r="346" spans="1:13" s="97" customFormat="1" ht="15" customHeight="1" x14ac:dyDescent="0.25">
      <c r="A346" s="947"/>
      <c r="B346" s="976"/>
      <c r="C346" s="963"/>
      <c r="D346" s="947"/>
      <c r="E346" s="947"/>
      <c r="F346" s="47" t="s">
        <v>7074</v>
      </c>
      <c r="G346" s="116">
        <v>13</v>
      </c>
      <c r="H346" s="947"/>
      <c r="I346" s="72" t="s">
        <v>3694</v>
      </c>
      <c r="J346" s="235" t="s">
        <v>410</v>
      </c>
      <c r="K346" s="1251"/>
      <c r="L346" s="1244"/>
      <c r="M346" s="1253"/>
    </row>
    <row r="347" spans="1:13" s="97" customFormat="1" ht="15" customHeight="1" x14ac:dyDescent="0.25">
      <c r="A347" s="947"/>
      <c r="B347" s="976"/>
      <c r="C347" s="963"/>
      <c r="D347" s="947"/>
      <c r="E347" s="947"/>
      <c r="F347" s="47" t="s">
        <v>6463</v>
      </c>
      <c r="G347" s="116">
        <v>27</v>
      </c>
      <c r="H347" s="947"/>
      <c r="I347" s="72" t="s">
        <v>3694</v>
      </c>
      <c r="J347" s="235" t="s">
        <v>410</v>
      </c>
      <c r="K347" s="1251"/>
      <c r="L347" s="1244"/>
      <c r="M347" s="1253"/>
    </row>
    <row r="348" spans="1:13" s="97" customFormat="1" ht="15" customHeight="1" x14ac:dyDescent="0.25">
      <c r="A348" s="938"/>
      <c r="B348" s="940"/>
      <c r="C348" s="1060"/>
      <c r="D348" s="938"/>
      <c r="E348" s="938"/>
      <c r="F348" s="47" t="s">
        <v>7075</v>
      </c>
      <c r="G348" s="116">
        <v>3</v>
      </c>
      <c r="H348" s="938"/>
      <c r="I348" s="72" t="s">
        <v>3694</v>
      </c>
      <c r="J348" s="235" t="s">
        <v>410</v>
      </c>
      <c r="K348" s="1250"/>
      <c r="L348" s="1245"/>
      <c r="M348" s="1254"/>
    </row>
    <row r="349" spans="1:13" s="97" customFormat="1" ht="11.25" x14ac:dyDescent="0.25">
      <c r="A349" s="936" t="s">
        <v>7685</v>
      </c>
      <c r="B349" s="945" t="s">
        <v>373</v>
      </c>
      <c r="C349" s="946" t="s">
        <v>4214</v>
      </c>
      <c r="D349" s="936" t="s">
        <v>374</v>
      </c>
      <c r="E349" s="936" t="s">
        <v>7081</v>
      </c>
      <c r="F349" s="47" t="s">
        <v>3701</v>
      </c>
      <c r="G349" s="116">
        <v>16</v>
      </c>
      <c r="H349" s="936" t="s">
        <v>6682</v>
      </c>
      <c r="I349" s="72"/>
      <c r="J349" s="235" t="s">
        <v>3702</v>
      </c>
      <c r="K349" s="985">
        <v>2</v>
      </c>
      <c r="L349" s="986"/>
      <c r="M349" s="986"/>
    </row>
    <row r="350" spans="1:13" s="97" customFormat="1" ht="11.25" x14ac:dyDescent="0.25">
      <c r="A350" s="936"/>
      <c r="B350" s="945"/>
      <c r="C350" s="946"/>
      <c r="D350" s="936"/>
      <c r="E350" s="936"/>
      <c r="F350" s="47" t="s">
        <v>3703</v>
      </c>
      <c r="G350" s="116">
        <v>16</v>
      </c>
      <c r="H350" s="936"/>
      <c r="I350" s="72" t="s">
        <v>3704</v>
      </c>
      <c r="J350" s="235" t="s">
        <v>3705</v>
      </c>
      <c r="K350" s="985"/>
      <c r="L350" s="986"/>
      <c r="M350" s="986"/>
    </row>
    <row r="351" spans="1:13" s="97" customFormat="1" ht="11.25" x14ac:dyDescent="0.25">
      <c r="A351" s="936"/>
      <c r="B351" s="945"/>
      <c r="C351" s="946"/>
      <c r="D351" s="936"/>
      <c r="E351" s="936"/>
      <c r="F351" s="47" t="s">
        <v>3706</v>
      </c>
      <c r="G351" s="116">
        <v>16</v>
      </c>
      <c r="H351" s="936"/>
      <c r="I351" s="72" t="s">
        <v>46</v>
      </c>
      <c r="J351" s="235"/>
      <c r="K351" s="985"/>
      <c r="L351" s="986"/>
      <c r="M351" s="986"/>
    </row>
    <row r="352" spans="1:13" s="97" customFormat="1" ht="11.25" x14ac:dyDescent="0.25">
      <c r="A352" s="936"/>
      <c r="B352" s="945"/>
      <c r="C352" s="946"/>
      <c r="D352" s="936"/>
      <c r="E352" s="936"/>
      <c r="F352" s="47" t="s">
        <v>3707</v>
      </c>
      <c r="G352" s="116">
        <v>16</v>
      </c>
      <c r="H352" s="936"/>
      <c r="I352" s="72" t="s">
        <v>3708</v>
      </c>
      <c r="J352" s="235">
        <v>1821</v>
      </c>
      <c r="K352" s="985"/>
      <c r="L352" s="986"/>
      <c r="M352" s="986"/>
    </row>
    <row r="353" spans="1:13" s="97" customFormat="1" ht="11.25" x14ac:dyDescent="0.25">
      <c r="A353" s="936"/>
      <c r="B353" s="945"/>
      <c r="C353" s="946"/>
      <c r="D353" s="936"/>
      <c r="E353" s="936"/>
      <c r="F353" s="47" t="s">
        <v>3701</v>
      </c>
      <c r="G353" s="116">
        <v>16</v>
      </c>
      <c r="H353" s="936"/>
      <c r="I353" s="72"/>
      <c r="J353" s="235" t="s">
        <v>3709</v>
      </c>
      <c r="K353" s="985"/>
      <c r="L353" s="986"/>
      <c r="M353" s="986"/>
    </row>
    <row r="354" spans="1:13" s="97" customFormat="1" ht="11.25" x14ac:dyDescent="0.25">
      <c r="A354" s="936"/>
      <c r="B354" s="945"/>
      <c r="C354" s="946"/>
      <c r="D354" s="936"/>
      <c r="E354" s="936"/>
      <c r="F354" s="47" t="s">
        <v>3710</v>
      </c>
      <c r="G354" s="116">
        <v>16</v>
      </c>
      <c r="H354" s="936"/>
      <c r="I354" s="72" t="s">
        <v>3239</v>
      </c>
      <c r="J354" s="235" t="s">
        <v>3711</v>
      </c>
      <c r="K354" s="985"/>
      <c r="L354" s="986"/>
      <c r="M354" s="986"/>
    </row>
    <row r="355" spans="1:13" s="97" customFormat="1" ht="11.25" x14ac:dyDescent="0.25">
      <c r="A355" s="936"/>
      <c r="B355" s="945"/>
      <c r="C355" s="946"/>
      <c r="D355" s="936"/>
      <c r="E355" s="936"/>
      <c r="F355" s="47" t="s">
        <v>3712</v>
      </c>
      <c r="G355" s="116">
        <v>16</v>
      </c>
      <c r="H355" s="936"/>
      <c r="I355" s="72" t="s">
        <v>3239</v>
      </c>
      <c r="J355" s="235" t="s">
        <v>3713</v>
      </c>
      <c r="K355" s="985"/>
      <c r="L355" s="986"/>
      <c r="M355" s="986"/>
    </row>
    <row r="356" spans="1:13" s="97" customFormat="1" ht="11.25" x14ac:dyDescent="0.25">
      <c r="A356" s="936"/>
      <c r="B356" s="945"/>
      <c r="C356" s="946"/>
      <c r="D356" s="936"/>
      <c r="E356" s="936"/>
      <c r="F356" s="47" t="s">
        <v>3714</v>
      </c>
      <c r="G356" s="116">
        <v>16</v>
      </c>
      <c r="H356" s="936"/>
      <c r="I356" s="72"/>
      <c r="J356" s="235" t="s">
        <v>3715</v>
      </c>
      <c r="K356" s="985"/>
      <c r="L356" s="986"/>
      <c r="M356" s="986"/>
    </row>
    <row r="357" spans="1:13" s="97" customFormat="1" ht="11.25" x14ac:dyDescent="0.25">
      <c r="A357" s="936"/>
      <c r="B357" s="945"/>
      <c r="C357" s="946"/>
      <c r="D357" s="936"/>
      <c r="E357" s="936"/>
      <c r="F357" s="47" t="s">
        <v>3716</v>
      </c>
      <c r="G357" s="116">
        <v>16</v>
      </c>
      <c r="H357" s="936"/>
      <c r="I357" s="72"/>
      <c r="J357" s="235" t="s">
        <v>3717</v>
      </c>
      <c r="K357" s="985"/>
      <c r="L357" s="986"/>
      <c r="M357" s="986"/>
    </row>
    <row r="358" spans="1:13" s="97" customFormat="1" ht="11.25" x14ac:dyDescent="0.25">
      <c r="A358" s="937" t="s">
        <v>5308</v>
      </c>
      <c r="B358" s="939" t="s">
        <v>5842</v>
      </c>
      <c r="C358" s="962" t="s">
        <v>4214</v>
      </c>
      <c r="D358" s="937" t="s">
        <v>7188</v>
      </c>
      <c r="E358" s="949" t="s">
        <v>4214</v>
      </c>
      <c r="F358" s="47" t="s">
        <v>7082</v>
      </c>
      <c r="G358" s="116">
        <v>1</v>
      </c>
      <c r="H358" s="937" t="s">
        <v>6682</v>
      </c>
      <c r="I358" s="72" t="s">
        <v>836</v>
      </c>
      <c r="J358" s="235" t="s">
        <v>7083</v>
      </c>
      <c r="K358" s="939">
        <v>2</v>
      </c>
      <c r="L358" s="941"/>
      <c r="M358" s="941"/>
    </row>
    <row r="359" spans="1:13" s="97" customFormat="1" ht="11.25" x14ac:dyDescent="0.25">
      <c r="A359" s="947"/>
      <c r="B359" s="976"/>
      <c r="C359" s="963"/>
      <c r="D359" s="947"/>
      <c r="E359" s="960"/>
      <c r="F359" s="47" t="s">
        <v>1820</v>
      </c>
      <c r="G359" s="116">
        <v>1</v>
      </c>
      <c r="H359" s="947"/>
      <c r="I359" s="72" t="s">
        <v>1294</v>
      </c>
      <c r="J359" s="235" t="s">
        <v>7084</v>
      </c>
      <c r="K359" s="976"/>
      <c r="L359" s="944"/>
      <c r="M359" s="944"/>
    </row>
    <row r="360" spans="1:13" s="97" customFormat="1" ht="11.25" x14ac:dyDescent="0.25">
      <c r="A360" s="947"/>
      <c r="B360" s="976"/>
      <c r="C360" s="963"/>
      <c r="D360" s="947"/>
      <c r="E360" s="960"/>
      <c r="F360" s="47" t="s">
        <v>7085</v>
      </c>
      <c r="G360" s="116">
        <v>1</v>
      </c>
      <c r="H360" s="947"/>
      <c r="I360" s="72" t="s">
        <v>3615</v>
      </c>
      <c r="J360" s="235" t="s">
        <v>7086</v>
      </c>
      <c r="K360" s="976"/>
      <c r="L360" s="944"/>
      <c r="M360" s="944"/>
    </row>
    <row r="361" spans="1:13" s="97" customFormat="1" ht="11.25" x14ac:dyDescent="0.25">
      <c r="A361" s="947"/>
      <c r="B361" s="976"/>
      <c r="C361" s="963"/>
      <c r="D361" s="947"/>
      <c r="E361" s="960"/>
      <c r="F361" s="47" t="s">
        <v>6496</v>
      </c>
      <c r="G361" s="116">
        <v>29</v>
      </c>
      <c r="H361" s="947"/>
      <c r="I361" s="72" t="s">
        <v>3615</v>
      </c>
      <c r="J361" s="235" t="s">
        <v>7087</v>
      </c>
      <c r="K361" s="976"/>
      <c r="L361" s="944"/>
      <c r="M361" s="944"/>
    </row>
    <row r="362" spans="1:13" s="97" customFormat="1" ht="11.25" x14ac:dyDescent="0.25">
      <c r="A362" s="947"/>
      <c r="B362" s="976"/>
      <c r="C362" s="963"/>
      <c r="D362" s="947"/>
      <c r="E362" s="960"/>
      <c r="F362" s="47" t="s">
        <v>7088</v>
      </c>
      <c r="G362" s="116">
        <v>11</v>
      </c>
      <c r="H362" s="947"/>
      <c r="I362" s="72" t="s">
        <v>421</v>
      </c>
      <c r="J362" s="235"/>
      <c r="K362" s="976"/>
      <c r="L362" s="944"/>
      <c r="M362" s="944"/>
    </row>
    <row r="363" spans="1:13" s="97" customFormat="1" ht="11.25" x14ac:dyDescent="0.25">
      <c r="A363" s="947"/>
      <c r="B363" s="976"/>
      <c r="C363" s="963"/>
      <c r="D363" s="947"/>
      <c r="E363" s="960"/>
      <c r="F363" s="47" t="s">
        <v>7089</v>
      </c>
      <c r="G363" s="116">
        <v>1</v>
      </c>
      <c r="H363" s="947"/>
      <c r="I363" s="72" t="s">
        <v>421</v>
      </c>
      <c r="J363" s="235"/>
      <c r="K363" s="976"/>
      <c r="L363" s="944"/>
      <c r="M363" s="944"/>
    </row>
    <row r="364" spans="1:13" s="97" customFormat="1" ht="11.25" x14ac:dyDescent="0.25">
      <c r="A364" s="947"/>
      <c r="B364" s="976"/>
      <c r="C364" s="963"/>
      <c r="D364" s="947"/>
      <c r="E364" s="960"/>
      <c r="F364" s="47" t="s">
        <v>7090</v>
      </c>
      <c r="G364" s="116">
        <v>1</v>
      </c>
      <c r="H364" s="947"/>
      <c r="I364" s="72" t="s">
        <v>3615</v>
      </c>
      <c r="J364" s="235"/>
      <c r="K364" s="976"/>
      <c r="L364" s="944"/>
      <c r="M364" s="944"/>
    </row>
    <row r="365" spans="1:13" s="97" customFormat="1" ht="11.25" x14ac:dyDescent="0.25">
      <c r="A365" s="947"/>
      <c r="B365" s="976"/>
      <c r="C365" s="963"/>
      <c r="D365" s="947"/>
      <c r="E365" s="960"/>
      <c r="F365" s="47" t="s">
        <v>7091</v>
      </c>
      <c r="G365" s="116">
        <v>1</v>
      </c>
      <c r="H365" s="947"/>
      <c r="I365" s="72" t="s">
        <v>3615</v>
      </c>
      <c r="J365" s="235"/>
      <c r="K365" s="976"/>
      <c r="L365" s="944"/>
      <c r="M365" s="944"/>
    </row>
    <row r="366" spans="1:13" s="97" customFormat="1" ht="11.25" x14ac:dyDescent="0.25">
      <c r="A366" s="947"/>
      <c r="B366" s="976"/>
      <c r="C366" s="963"/>
      <c r="D366" s="947"/>
      <c r="E366" s="960"/>
      <c r="F366" s="47" t="s">
        <v>3686</v>
      </c>
      <c r="G366" s="116">
        <v>54</v>
      </c>
      <c r="H366" s="947"/>
      <c r="I366" s="72" t="s">
        <v>421</v>
      </c>
      <c r="J366" s="235"/>
      <c r="K366" s="976"/>
      <c r="L366" s="944"/>
      <c r="M366" s="944"/>
    </row>
    <row r="367" spans="1:13" s="97" customFormat="1" ht="11.25" x14ac:dyDescent="0.25">
      <c r="A367" s="947"/>
      <c r="B367" s="976"/>
      <c r="C367" s="963"/>
      <c r="D367" s="947"/>
      <c r="E367" s="960"/>
      <c r="F367" s="47" t="s">
        <v>6079</v>
      </c>
      <c r="G367" s="116">
        <v>3</v>
      </c>
      <c r="H367" s="947"/>
      <c r="I367" s="72" t="s">
        <v>421</v>
      </c>
      <c r="J367" s="235" t="s">
        <v>7092</v>
      </c>
      <c r="K367" s="976"/>
      <c r="L367" s="944"/>
      <c r="M367" s="944"/>
    </row>
    <row r="368" spans="1:13" s="97" customFormat="1" ht="11.25" x14ac:dyDescent="0.25">
      <c r="A368" s="947"/>
      <c r="B368" s="976"/>
      <c r="C368" s="963"/>
      <c r="D368" s="947"/>
      <c r="E368" s="960"/>
      <c r="F368" s="47" t="s">
        <v>6195</v>
      </c>
      <c r="G368" s="116">
        <v>28</v>
      </c>
      <c r="H368" s="947"/>
      <c r="I368" s="72" t="s">
        <v>421</v>
      </c>
      <c r="J368" s="235" t="s">
        <v>7093</v>
      </c>
      <c r="K368" s="976"/>
      <c r="L368" s="944"/>
      <c r="M368" s="944"/>
    </row>
    <row r="369" spans="1:13" s="97" customFormat="1" ht="11.25" x14ac:dyDescent="0.25">
      <c r="A369" s="947"/>
      <c r="B369" s="976"/>
      <c r="C369" s="963"/>
      <c r="D369" s="947"/>
      <c r="E369" s="960"/>
      <c r="F369" s="47" t="s">
        <v>7094</v>
      </c>
      <c r="G369" s="116">
        <v>1</v>
      </c>
      <c r="H369" s="947"/>
      <c r="I369" s="72" t="s">
        <v>438</v>
      </c>
      <c r="J369" s="235" t="s">
        <v>7095</v>
      </c>
      <c r="K369" s="976"/>
      <c r="L369" s="944"/>
      <c r="M369" s="944"/>
    </row>
    <row r="370" spans="1:13" s="97" customFormat="1" ht="11.25" x14ac:dyDescent="0.25">
      <c r="A370" s="947"/>
      <c r="B370" s="976"/>
      <c r="C370" s="963"/>
      <c r="D370" s="947"/>
      <c r="E370" s="960"/>
      <c r="F370" s="47" t="s">
        <v>6191</v>
      </c>
      <c r="G370" s="116">
        <v>5</v>
      </c>
      <c r="H370" s="947"/>
      <c r="I370" s="72" t="s">
        <v>424</v>
      </c>
      <c r="J370" s="235" t="s">
        <v>7096</v>
      </c>
      <c r="K370" s="976"/>
      <c r="L370" s="944"/>
      <c r="M370" s="944"/>
    </row>
    <row r="371" spans="1:13" s="97" customFormat="1" ht="11.25" x14ac:dyDescent="0.25">
      <c r="A371" s="947"/>
      <c r="B371" s="976"/>
      <c r="C371" s="963"/>
      <c r="D371" s="947"/>
      <c r="E371" s="960"/>
      <c r="F371" s="47" t="s">
        <v>1810</v>
      </c>
      <c r="G371" s="116">
        <v>3</v>
      </c>
      <c r="H371" s="947"/>
      <c r="I371" s="72" t="s">
        <v>35</v>
      </c>
      <c r="J371" s="235" t="s">
        <v>7097</v>
      </c>
      <c r="K371" s="976"/>
      <c r="L371" s="944"/>
      <c r="M371" s="944"/>
    </row>
    <row r="372" spans="1:13" s="97" customFormat="1" ht="11.25" x14ac:dyDescent="0.25">
      <c r="A372" s="947"/>
      <c r="B372" s="976"/>
      <c r="C372" s="963"/>
      <c r="D372" s="947"/>
      <c r="E372" s="960"/>
      <c r="F372" s="47" t="s">
        <v>7098</v>
      </c>
      <c r="G372" s="116">
        <v>1</v>
      </c>
      <c r="H372" s="947"/>
      <c r="I372" s="72" t="s">
        <v>7099</v>
      </c>
      <c r="J372" s="235" t="s">
        <v>7100</v>
      </c>
      <c r="K372" s="976"/>
      <c r="L372" s="944"/>
      <c r="M372" s="944"/>
    </row>
    <row r="373" spans="1:13" s="97" customFormat="1" ht="11.25" x14ac:dyDescent="0.25">
      <c r="A373" s="947"/>
      <c r="B373" s="976"/>
      <c r="C373" s="963"/>
      <c r="D373" s="947"/>
      <c r="E373" s="960"/>
      <c r="F373" s="47" t="s">
        <v>7101</v>
      </c>
      <c r="G373" s="116">
        <v>1</v>
      </c>
      <c r="H373" s="947"/>
      <c r="I373" s="72" t="s">
        <v>7102</v>
      </c>
      <c r="J373" s="235" t="s">
        <v>7103</v>
      </c>
      <c r="K373" s="976"/>
      <c r="L373" s="944"/>
      <c r="M373" s="944"/>
    </row>
    <row r="374" spans="1:13" s="97" customFormat="1" ht="11.25" x14ac:dyDescent="0.25">
      <c r="A374" s="947"/>
      <c r="B374" s="976"/>
      <c r="C374" s="963"/>
      <c r="D374" s="947"/>
      <c r="E374" s="960"/>
      <c r="F374" s="47" t="s">
        <v>7104</v>
      </c>
      <c r="G374" s="116">
        <v>1</v>
      </c>
      <c r="H374" s="947"/>
      <c r="I374" s="72" t="s">
        <v>421</v>
      </c>
      <c r="J374" s="235" t="s">
        <v>7105</v>
      </c>
      <c r="K374" s="976"/>
      <c r="L374" s="944"/>
      <c r="M374" s="944"/>
    </row>
    <row r="375" spans="1:13" s="97" customFormat="1" ht="11.25" x14ac:dyDescent="0.25">
      <c r="A375" s="938"/>
      <c r="B375" s="940"/>
      <c r="C375" s="1060"/>
      <c r="D375" s="938"/>
      <c r="E375" s="950"/>
      <c r="F375" s="47" t="s">
        <v>7106</v>
      </c>
      <c r="G375" s="116">
        <v>20</v>
      </c>
      <c r="H375" s="938"/>
      <c r="I375" s="72" t="s">
        <v>412</v>
      </c>
      <c r="J375" s="235"/>
      <c r="K375" s="940"/>
      <c r="L375" s="942"/>
      <c r="M375" s="942"/>
    </row>
    <row r="376" spans="1:13" s="97" customFormat="1" ht="22.5" x14ac:dyDescent="0.25">
      <c r="A376" s="329" t="s">
        <v>5309</v>
      </c>
      <c r="B376" s="446" t="s">
        <v>7078</v>
      </c>
      <c r="C376" s="466" t="s">
        <v>4214</v>
      </c>
      <c r="D376" s="329" t="s">
        <v>7079</v>
      </c>
      <c r="E376" s="329" t="s">
        <v>4220</v>
      </c>
      <c r="F376" s="352" t="s">
        <v>3698</v>
      </c>
      <c r="G376" s="345">
        <v>1</v>
      </c>
      <c r="H376" s="364" t="s">
        <v>6684</v>
      </c>
      <c r="I376" s="353" t="s">
        <v>3699</v>
      </c>
      <c r="J376" s="354" t="s">
        <v>3700</v>
      </c>
      <c r="K376" s="333">
        <v>1</v>
      </c>
      <c r="L376" s="844"/>
      <c r="M376" s="844"/>
    </row>
    <row r="377" spans="1:13" s="97" customFormat="1" ht="11.25" x14ac:dyDescent="0.25">
      <c r="A377" s="937" t="s">
        <v>5310</v>
      </c>
      <c r="B377" s="939" t="s">
        <v>7107</v>
      </c>
      <c r="C377" s="962" t="s">
        <v>4214</v>
      </c>
      <c r="D377" s="937" t="s">
        <v>7108</v>
      </c>
      <c r="E377" s="949" t="s">
        <v>4214</v>
      </c>
      <c r="F377" s="47" t="s">
        <v>7109</v>
      </c>
      <c r="G377" s="116">
        <v>1</v>
      </c>
      <c r="H377" s="937" t="s">
        <v>6682</v>
      </c>
      <c r="I377" s="72" t="s">
        <v>3804</v>
      </c>
      <c r="J377" s="235" t="s">
        <v>7110</v>
      </c>
      <c r="K377" s="939">
        <v>2</v>
      </c>
      <c r="L377" s="941"/>
      <c r="M377" s="941"/>
    </row>
    <row r="378" spans="1:13" s="97" customFormat="1" ht="11.25" x14ac:dyDescent="0.25">
      <c r="A378" s="947"/>
      <c r="B378" s="976"/>
      <c r="C378" s="963"/>
      <c r="D378" s="947"/>
      <c r="E378" s="960"/>
      <c r="F378" s="47" t="s">
        <v>7109</v>
      </c>
      <c r="G378" s="116">
        <v>1</v>
      </c>
      <c r="H378" s="947"/>
      <c r="I378" s="72" t="s">
        <v>3804</v>
      </c>
      <c r="J378" s="235" t="s">
        <v>7111</v>
      </c>
      <c r="K378" s="976"/>
      <c r="L378" s="944"/>
      <c r="M378" s="944"/>
    </row>
    <row r="379" spans="1:13" s="97" customFormat="1" ht="11.25" x14ac:dyDescent="0.25">
      <c r="A379" s="947"/>
      <c r="B379" s="976"/>
      <c r="C379" s="963"/>
      <c r="D379" s="947"/>
      <c r="E379" s="960"/>
      <c r="F379" s="47" t="s">
        <v>7112</v>
      </c>
      <c r="G379" s="116">
        <v>1</v>
      </c>
      <c r="H379" s="947"/>
      <c r="I379" s="72" t="s">
        <v>3804</v>
      </c>
      <c r="J379" s="235" t="s">
        <v>7113</v>
      </c>
      <c r="K379" s="976"/>
      <c r="L379" s="944"/>
      <c r="M379" s="944"/>
    </row>
    <row r="380" spans="1:13" s="97" customFormat="1" ht="11.25" x14ac:dyDescent="0.25">
      <c r="A380" s="938"/>
      <c r="B380" s="940"/>
      <c r="C380" s="963"/>
      <c r="D380" s="947"/>
      <c r="E380" s="960"/>
      <c r="F380" s="236" t="s">
        <v>6030</v>
      </c>
      <c r="G380" s="116">
        <v>2</v>
      </c>
      <c r="H380" s="947"/>
      <c r="I380" s="72" t="s">
        <v>3804</v>
      </c>
      <c r="J380" s="235" t="s">
        <v>7114</v>
      </c>
      <c r="K380" s="976"/>
      <c r="L380" s="944"/>
      <c r="M380" s="944"/>
    </row>
    <row r="381" spans="1:13" s="97" customFormat="1" ht="22.5" x14ac:dyDescent="0.25">
      <c r="A381" s="216" t="s">
        <v>5311</v>
      </c>
      <c r="B381" s="461" t="s">
        <v>7141</v>
      </c>
      <c r="C381" s="449" t="s">
        <v>4214</v>
      </c>
      <c r="D381" s="259" t="s">
        <v>5838</v>
      </c>
      <c r="E381" s="284" t="s">
        <v>7349</v>
      </c>
      <c r="F381" s="42" t="s">
        <v>7350</v>
      </c>
      <c r="G381" s="217">
        <v>1</v>
      </c>
      <c r="H381" s="362" t="s">
        <v>6682</v>
      </c>
      <c r="I381" s="72" t="s">
        <v>7344</v>
      </c>
      <c r="J381" s="235"/>
      <c r="K381" s="215">
        <v>2</v>
      </c>
      <c r="L381" s="843"/>
      <c r="M381" s="843"/>
    </row>
    <row r="382" spans="1:13" s="97" customFormat="1" ht="22.5" x14ac:dyDescent="0.25">
      <c r="A382" s="216" t="s">
        <v>5312</v>
      </c>
      <c r="B382" s="448" t="s">
        <v>3624</v>
      </c>
      <c r="C382" s="449" t="s">
        <v>4214</v>
      </c>
      <c r="D382" s="216" t="s">
        <v>3625</v>
      </c>
      <c r="E382" s="216" t="s">
        <v>4214</v>
      </c>
      <c r="F382" s="10" t="s">
        <v>3718</v>
      </c>
      <c r="G382" s="216">
        <v>2</v>
      </c>
      <c r="H382" s="365" t="s">
        <v>6682</v>
      </c>
      <c r="I382" s="37" t="s">
        <v>7125</v>
      </c>
      <c r="J382" s="37"/>
      <c r="K382" s="181">
        <v>2</v>
      </c>
      <c r="L382" s="842"/>
      <c r="M382" s="842"/>
    </row>
    <row r="383" spans="1:13" s="97" customFormat="1" ht="11.25" x14ac:dyDescent="0.25">
      <c r="A383" s="927" t="s">
        <v>5313</v>
      </c>
      <c r="B383" s="939" t="s">
        <v>163</v>
      </c>
      <c r="C383" s="962" t="s">
        <v>4214</v>
      </c>
      <c r="D383" s="949" t="s">
        <v>7115</v>
      </c>
      <c r="E383" s="927" t="s">
        <v>4214</v>
      </c>
      <c r="F383" s="47" t="s">
        <v>7116</v>
      </c>
      <c r="G383" s="116">
        <v>4</v>
      </c>
      <c r="H383" s="937" t="s">
        <v>6682</v>
      </c>
      <c r="I383" s="72" t="s">
        <v>5511</v>
      </c>
      <c r="J383" s="235" t="s">
        <v>7117</v>
      </c>
      <c r="K383" s="939">
        <v>2</v>
      </c>
      <c r="L383" s="941"/>
      <c r="M383" s="941"/>
    </row>
    <row r="384" spans="1:13" s="97" customFormat="1" ht="11.25" x14ac:dyDescent="0.25">
      <c r="A384" s="927"/>
      <c r="B384" s="976"/>
      <c r="C384" s="963"/>
      <c r="D384" s="960"/>
      <c r="E384" s="927"/>
      <c r="F384" s="47" t="s">
        <v>7118</v>
      </c>
      <c r="G384" s="116">
        <v>4</v>
      </c>
      <c r="H384" s="947"/>
      <c r="I384" s="72" t="s">
        <v>5511</v>
      </c>
      <c r="J384" s="235" t="s">
        <v>7119</v>
      </c>
      <c r="K384" s="976"/>
      <c r="L384" s="944"/>
      <c r="M384" s="944"/>
    </row>
    <row r="385" spans="1:13" s="97" customFormat="1" ht="11.25" x14ac:dyDescent="0.25">
      <c r="A385" s="927"/>
      <c r="B385" s="976"/>
      <c r="C385" s="963"/>
      <c r="D385" s="960"/>
      <c r="E385" s="927"/>
      <c r="F385" s="47" t="s">
        <v>7120</v>
      </c>
      <c r="G385" s="116">
        <v>8</v>
      </c>
      <c r="H385" s="947"/>
      <c r="I385" s="72" t="s">
        <v>5511</v>
      </c>
      <c r="J385" s="235" t="s">
        <v>7121</v>
      </c>
      <c r="K385" s="976"/>
      <c r="L385" s="944"/>
      <c r="M385" s="944"/>
    </row>
    <row r="386" spans="1:13" s="97" customFormat="1" ht="11.25" x14ac:dyDescent="0.25">
      <c r="A386" s="927"/>
      <c r="B386" s="976"/>
      <c r="C386" s="963"/>
      <c r="D386" s="960"/>
      <c r="E386" s="927"/>
      <c r="F386" s="47" t="s">
        <v>7122</v>
      </c>
      <c r="G386" s="116">
        <v>24</v>
      </c>
      <c r="H386" s="947"/>
      <c r="I386" s="72" t="s">
        <v>5511</v>
      </c>
      <c r="J386" s="235" t="s">
        <v>7123</v>
      </c>
      <c r="K386" s="976"/>
      <c r="L386" s="944"/>
      <c r="M386" s="944"/>
    </row>
    <row r="387" spans="1:13" s="97" customFormat="1" ht="11.25" x14ac:dyDescent="0.25">
      <c r="A387" s="927"/>
      <c r="B387" s="976"/>
      <c r="C387" s="963"/>
      <c r="D387" s="960"/>
      <c r="E387" s="927"/>
      <c r="F387" s="47" t="s">
        <v>7124</v>
      </c>
      <c r="G387" s="116">
        <v>4</v>
      </c>
      <c r="H387" s="947"/>
      <c r="I387" s="72" t="s">
        <v>7125</v>
      </c>
      <c r="J387" s="235" t="s">
        <v>7126</v>
      </c>
      <c r="K387" s="976"/>
      <c r="L387" s="944"/>
      <c r="M387" s="944"/>
    </row>
    <row r="388" spans="1:13" s="97" customFormat="1" ht="11.25" x14ac:dyDescent="0.25">
      <c r="A388" s="927"/>
      <c r="B388" s="976"/>
      <c r="C388" s="963"/>
      <c r="D388" s="960"/>
      <c r="E388" s="927"/>
      <c r="F388" s="47" t="s">
        <v>7127</v>
      </c>
      <c r="G388" s="116">
        <v>4</v>
      </c>
      <c r="H388" s="947"/>
      <c r="I388" s="72" t="s">
        <v>7125</v>
      </c>
      <c r="J388" s="235" t="s">
        <v>7126</v>
      </c>
      <c r="K388" s="976"/>
      <c r="L388" s="944"/>
      <c r="M388" s="944"/>
    </row>
    <row r="389" spans="1:13" s="97" customFormat="1" ht="11.25" x14ac:dyDescent="0.25">
      <c r="A389" s="927"/>
      <c r="B389" s="976"/>
      <c r="C389" s="963"/>
      <c r="D389" s="960"/>
      <c r="E389" s="927"/>
      <c r="F389" s="47" t="s">
        <v>7128</v>
      </c>
      <c r="G389" s="116">
        <v>4</v>
      </c>
      <c r="H389" s="947"/>
      <c r="I389" s="72" t="s">
        <v>5511</v>
      </c>
      <c r="J389" s="235" t="s">
        <v>7129</v>
      </c>
      <c r="K389" s="976"/>
      <c r="L389" s="944"/>
      <c r="M389" s="944"/>
    </row>
    <row r="390" spans="1:13" s="97" customFormat="1" ht="11.25" x14ac:dyDescent="0.25">
      <c r="A390" s="927"/>
      <c r="B390" s="976"/>
      <c r="C390" s="963"/>
      <c r="D390" s="960"/>
      <c r="E390" s="927"/>
      <c r="F390" s="47" t="s">
        <v>414</v>
      </c>
      <c r="G390" s="116">
        <v>4</v>
      </c>
      <c r="H390" s="947"/>
      <c r="I390" s="72" t="s">
        <v>773</v>
      </c>
      <c r="J390" s="235" t="s">
        <v>7133</v>
      </c>
      <c r="K390" s="976"/>
      <c r="L390" s="944"/>
      <c r="M390" s="944"/>
    </row>
    <row r="391" spans="1:13" s="97" customFormat="1" ht="11.25" x14ac:dyDescent="0.25">
      <c r="A391" s="927"/>
      <c r="B391" s="976"/>
      <c r="C391" s="963"/>
      <c r="D391" s="960"/>
      <c r="E391" s="927"/>
      <c r="F391" s="47" t="s">
        <v>7134</v>
      </c>
      <c r="G391" s="116">
        <v>4</v>
      </c>
      <c r="H391" s="947"/>
      <c r="I391" s="72" t="s">
        <v>773</v>
      </c>
      <c r="J391" s="235" t="s">
        <v>7133</v>
      </c>
      <c r="K391" s="976"/>
      <c r="L391" s="944"/>
      <c r="M391" s="944"/>
    </row>
    <row r="392" spans="1:13" s="97" customFormat="1" ht="11.25" x14ac:dyDescent="0.25">
      <c r="A392" s="927"/>
      <c r="B392" s="976"/>
      <c r="C392" s="963"/>
      <c r="D392" s="960"/>
      <c r="E392" s="927"/>
      <c r="F392" s="47" t="s">
        <v>7135</v>
      </c>
      <c r="G392" s="116">
        <v>4</v>
      </c>
      <c r="H392" s="947"/>
      <c r="I392" s="72" t="s">
        <v>5511</v>
      </c>
      <c r="J392" s="235" t="s">
        <v>7136</v>
      </c>
      <c r="K392" s="976"/>
      <c r="L392" s="944"/>
      <c r="M392" s="944"/>
    </row>
    <row r="393" spans="1:13" s="97" customFormat="1" ht="11.25" x14ac:dyDescent="0.25">
      <c r="A393" s="927"/>
      <c r="B393" s="976"/>
      <c r="C393" s="963"/>
      <c r="D393" s="960"/>
      <c r="E393" s="927"/>
      <c r="F393" s="47" t="s">
        <v>7137</v>
      </c>
      <c r="G393" s="116">
        <v>55</v>
      </c>
      <c r="H393" s="947"/>
      <c r="I393" s="72" t="s">
        <v>276</v>
      </c>
      <c r="J393" s="235" t="s">
        <v>7138</v>
      </c>
      <c r="K393" s="976"/>
      <c r="L393" s="944"/>
      <c r="M393" s="944"/>
    </row>
    <row r="394" spans="1:13" s="97" customFormat="1" ht="11.25" x14ac:dyDescent="0.25">
      <c r="A394" s="927"/>
      <c r="B394" s="976"/>
      <c r="C394" s="963"/>
      <c r="D394" s="960"/>
      <c r="E394" s="927"/>
      <c r="F394" s="47" t="s">
        <v>7139</v>
      </c>
      <c r="G394" s="116">
        <v>1</v>
      </c>
      <c r="H394" s="947"/>
      <c r="I394" s="72" t="s">
        <v>276</v>
      </c>
      <c r="J394" s="235" t="s">
        <v>279</v>
      </c>
      <c r="K394" s="976"/>
      <c r="L394" s="944"/>
      <c r="M394" s="944"/>
    </row>
    <row r="395" spans="1:13" s="97" customFormat="1" ht="11.25" x14ac:dyDescent="0.25">
      <c r="A395" s="927"/>
      <c r="B395" s="976"/>
      <c r="C395" s="963"/>
      <c r="D395" s="960"/>
      <c r="E395" s="949"/>
      <c r="F395" s="47" t="s">
        <v>7140</v>
      </c>
      <c r="G395" s="334">
        <v>4</v>
      </c>
      <c r="H395" s="947"/>
      <c r="I395" s="72" t="s">
        <v>276</v>
      </c>
      <c r="J395" s="235" t="s">
        <v>281</v>
      </c>
      <c r="K395" s="976"/>
      <c r="L395" s="944"/>
      <c r="M395" s="944"/>
    </row>
    <row r="396" spans="1:13" ht="11.25" x14ac:dyDescent="0.25">
      <c r="A396" s="936" t="s">
        <v>5314</v>
      </c>
      <c r="B396" s="945" t="s">
        <v>373</v>
      </c>
      <c r="C396" s="929" t="s">
        <v>5821</v>
      </c>
      <c r="D396" s="936" t="s">
        <v>374</v>
      </c>
      <c r="E396" s="936" t="s">
        <v>5821</v>
      </c>
      <c r="F396" s="42" t="s">
        <v>3747</v>
      </c>
      <c r="G396" s="112">
        <v>42</v>
      </c>
      <c r="H396" s="936" t="s">
        <v>6682</v>
      </c>
      <c r="I396" s="72" t="s">
        <v>3748</v>
      </c>
      <c r="J396" s="72" t="s">
        <v>3749</v>
      </c>
      <c r="K396" s="985">
        <v>2</v>
      </c>
      <c r="L396" s="943"/>
      <c r="M396" s="943"/>
    </row>
    <row r="397" spans="1:13" ht="11.25" x14ac:dyDescent="0.25">
      <c r="A397" s="936"/>
      <c r="B397" s="945"/>
      <c r="C397" s="929"/>
      <c r="D397" s="936"/>
      <c r="E397" s="936"/>
      <c r="F397" s="42" t="s">
        <v>3750</v>
      </c>
      <c r="G397" s="112">
        <v>5</v>
      </c>
      <c r="H397" s="936"/>
      <c r="I397" s="72" t="s">
        <v>3748</v>
      </c>
      <c r="J397" s="72" t="s">
        <v>3751</v>
      </c>
      <c r="K397" s="985"/>
      <c r="L397" s="943"/>
      <c r="M397" s="943"/>
    </row>
    <row r="398" spans="1:13" ht="11.25" x14ac:dyDescent="0.25">
      <c r="A398" s="936"/>
      <c r="B398" s="945"/>
      <c r="C398" s="929"/>
      <c r="D398" s="936"/>
      <c r="E398" s="936"/>
      <c r="F398" s="42" t="s">
        <v>3752</v>
      </c>
      <c r="G398" s="112">
        <v>8</v>
      </c>
      <c r="H398" s="936"/>
      <c r="I398" s="72" t="s">
        <v>3748</v>
      </c>
      <c r="J398" s="72" t="s">
        <v>3749</v>
      </c>
      <c r="K398" s="985"/>
      <c r="L398" s="943"/>
      <c r="M398" s="943"/>
    </row>
    <row r="399" spans="1:13" ht="11.25" x14ac:dyDescent="0.25">
      <c r="A399" s="936"/>
      <c r="B399" s="945"/>
      <c r="C399" s="929"/>
      <c r="D399" s="936"/>
      <c r="E399" s="936"/>
      <c r="F399" s="42" t="s">
        <v>3753</v>
      </c>
      <c r="G399" s="112">
        <v>5</v>
      </c>
      <c r="H399" s="936"/>
      <c r="I399" s="72"/>
      <c r="J399" s="72"/>
      <c r="K399" s="985"/>
      <c r="L399" s="943"/>
      <c r="M399" s="943"/>
    </row>
    <row r="400" spans="1:13" ht="11.25" x14ac:dyDescent="0.25">
      <c r="A400" s="936"/>
      <c r="B400" s="945"/>
      <c r="C400" s="929"/>
      <c r="D400" s="936"/>
      <c r="E400" s="936"/>
      <c r="F400" s="42" t="s">
        <v>3754</v>
      </c>
      <c r="G400" s="112">
        <v>42</v>
      </c>
      <c r="H400" s="936"/>
      <c r="I400" s="147" t="s">
        <v>3755</v>
      </c>
      <c r="J400" s="72" t="s">
        <v>3756</v>
      </c>
      <c r="K400" s="985"/>
      <c r="L400" s="943"/>
      <c r="M400" s="943"/>
    </row>
    <row r="401" spans="1:13" ht="11.25" x14ac:dyDescent="0.25">
      <c r="A401" s="936"/>
      <c r="B401" s="945"/>
      <c r="C401" s="929"/>
      <c r="D401" s="936"/>
      <c r="E401" s="936"/>
      <c r="F401" s="42" t="s">
        <v>3682</v>
      </c>
      <c r="G401" s="112">
        <v>57</v>
      </c>
      <c r="H401" s="936"/>
      <c r="I401" s="147" t="s">
        <v>1050</v>
      </c>
      <c r="J401" s="72"/>
      <c r="K401" s="985"/>
      <c r="L401" s="943"/>
      <c r="M401" s="943"/>
    </row>
    <row r="402" spans="1:13" ht="11.25" x14ac:dyDescent="0.25">
      <c r="A402" s="936"/>
      <c r="B402" s="945"/>
      <c r="C402" s="929"/>
      <c r="D402" s="936"/>
      <c r="E402" s="936"/>
      <c r="F402" s="47" t="s">
        <v>3757</v>
      </c>
      <c r="G402" s="112">
        <v>14</v>
      </c>
      <c r="H402" s="936"/>
      <c r="I402" s="147" t="s">
        <v>1050</v>
      </c>
      <c r="J402" s="72"/>
      <c r="K402" s="985"/>
      <c r="L402" s="943"/>
      <c r="M402" s="943"/>
    </row>
    <row r="403" spans="1:13" ht="11.25" x14ac:dyDescent="0.25">
      <c r="A403" s="936"/>
      <c r="B403" s="945"/>
      <c r="C403" s="929"/>
      <c r="D403" s="936"/>
      <c r="E403" s="936"/>
      <c r="F403" s="42" t="s">
        <v>3758</v>
      </c>
      <c r="G403" s="112">
        <v>10</v>
      </c>
      <c r="H403" s="936"/>
      <c r="I403" s="147" t="s">
        <v>1050</v>
      </c>
      <c r="J403" s="72"/>
      <c r="K403" s="985"/>
      <c r="L403" s="943"/>
      <c r="M403" s="943"/>
    </row>
    <row r="404" spans="1:13" ht="11.25" x14ac:dyDescent="0.25">
      <c r="A404" s="936"/>
      <c r="B404" s="945"/>
      <c r="C404" s="929"/>
      <c r="D404" s="936"/>
      <c r="E404" s="936"/>
      <c r="F404" s="47" t="s">
        <v>3759</v>
      </c>
      <c r="G404" s="112">
        <v>4</v>
      </c>
      <c r="H404" s="936"/>
      <c r="I404" s="72" t="s">
        <v>1050</v>
      </c>
      <c r="J404" s="72"/>
      <c r="K404" s="985"/>
      <c r="L404" s="943"/>
      <c r="M404" s="943"/>
    </row>
    <row r="405" spans="1:13" ht="11.25" x14ac:dyDescent="0.25">
      <c r="A405" s="936"/>
      <c r="B405" s="945"/>
      <c r="C405" s="929"/>
      <c r="D405" s="936"/>
      <c r="E405" s="936"/>
      <c r="F405" s="47" t="s">
        <v>3760</v>
      </c>
      <c r="G405" s="112">
        <v>32</v>
      </c>
      <c r="H405" s="936"/>
      <c r="I405" s="72" t="s">
        <v>3755</v>
      </c>
      <c r="J405" s="72" t="s">
        <v>3761</v>
      </c>
      <c r="K405" s="985"/>
      <c r="L405" s="943"/>
      <c r="M405" s="943"/>
    </row>
    <row r="406" spans="1:13" ht="11.25" x14ac:dyDescent="0.25">
      <c r="A406" s="936"/>
      <c r="B406" s="945"/>
      <c r="C406" s="929"/>
      <c r="D406" s="936"/>
      <c r="E406" s="936"/>
      <c r="F406" s="47" t="s">
        <v>3762</v>
      </c>
      <c r="G406" s="112">
        <v>20</v>
      </c>
      <c r="H406" s="936"/>
      <c r="I406" s="72" t="s">
        <v>3763</v>
      </c>
      <c r="J406" s="72" t="s">
        <v>3764</v>
      </c>
      <c r="K406" s="985"/>
      <c r="L406" s="943"/>
      <c r="M406" s="943"/>
    </row>
    <row r="407" spans="1:13" ht="11.25" x14ac:dyDescent="0.25">
      <c r="A407" s="936"/>
      <c r="B407" s="945"/>
      <c r="C407" s="929"/>
      <c r="D407" s="936"/>
      <c r="E407" s="936"/>
      <c r="F407" s="47" t="s">
        <v>3765</v>
      </c>
      <c r="G407" s="112">
        <v>20</v>
      </c>
      <c r="H407" s="936"/>
      <c r="I407" s="72" t="s">
        <v>3763</v>
      </c>
      <c r="J407" s="72" t="s">
        <v>3766</v>
      </c>
      <c r="K407" s="985"/>
      <c r="L407" s="943"/>
      <c r="M407" s="943"/>
    </row>
    <row r="408" spans="1:13" ht="11.25" x14ac:dyDescent="0.25">
      <c r="A408" s="936"/>
      <c r="B408" s="945"/>
      <c r="C408" s="929"/>
      <c r="D408" s="936"/>
      <c r="E408" s="936"/>
      <c r="F408" s="47" t="s">
        <v>3767</v>
      </c>
      <c r="G408" s="112">
        <v>42</v>
      </c>
      <c r="H408" s="936"/>
      <c r="I408" s="72" t="s">
        <v>3763</v>
      </c>
      <c r="J408" s="72" t="s">
        <v>3768</v>
      </c>
      <c r="K408" s="985"/>
      <c r="L408" s="943"/>
      <c r="M408" s="943"/>
    </row>
    <row r="409" spans="1:13" ht="11.25" x14ac:dyDescent="0.25">
      <c r="A409" s="936"/>
      <c r="B409" s="945"/>
      <c r="C409" s="929"/>
      <c r="D409" s="936"/>
      <c r="E409" s="936"/>
      <c r="F409" s="47" t="s">
        <v>3769</v>
      </c>
      <c r="G409" s="112">
        <v>42</v>
      </c>
      <c r="H409" s="936"/>
      <c r="I409" s="72" t="s">
        <v>3763</v>
      </c>
      <c r="J409" s="72" t="s">
        <v>3770</v>
      </c>
      <c r="K409" s="985"/>
      <c r="L409" s="943"/>
      <c r="M409" s="943"/>
    </row>
    <row r="410" spans="1:13" ht="11.25" x14ac:dyDescent="0.25">
      <c r="A410" s="936"/>
      <c r="B410" s="945"/>
      <c r="C410" s="929"/>
      <c r="D410" s="936"/>
      <c r="E410" s="936"/>
      <c r="F410" s="47" t="s">
        <v>3771</v>
      </c>
      <c r="G410" s="112">
        <v>42</v>
      </c>
      <c r="H410" s="936"/>
      <c r="I410" s="72" t="s">
        <v>3763</v>
      </c>
      <c r="J410" s="72" t="s">
        <v>3772</v>
      </c>
      <c r="K410" s="985"/>
      <c r="L410" s="943"/>
      <c r="M410" s="943"/>
    </row>
    <row r="411" spans="1:13" ht="11.25" x14ac:dyDescent="0.25">
      <c r="A411" s="936"/>
      <c r="B411" s="945"/>
      <c r="C411" s="929"/>
      <c r="D411" s="936"/>
      <c r="E411" s="936"/>
      <c r="F411" s="47" t="s">
        <v>3773</v>
      </c>
      <c r="G411" s="112">
        <v>42</v>
      </c>
      <c r="H411" s="936"/>
      <c r="I411" s="72" t="s">
        <v>3763</v>
      </c>
      <c r="J411" s="72" t="s">
        <v>3774</v>
      </c>
      <c r="K411" s="985"/>
      <c r="L411" s="943"/>
      <c r="M411" s="943"/>
    </row>
    <row r="412" spans="1:13" ht="11.25" x14ac:dyDescent="0.25">
      <c r="A412" s="936"/>
      <c r="B412" s="945"/>
      <c r="C412" s="929"/>
      <c r="D412" s="936"/>
      <c r="E412" s="936"/>
      <c r="F412" s="47" t="s">
        <v>3775</v>
      </c>
      <c r="G412" s="112">
        <v>8</v>
      </c>
      <c r="H412" s="936"/>
      <c r="I412" s="72" t="s">
        <v>3755</v>
      </c>
      <c r="J412" s="72" t="s">
        <v>3776</v>
      </c>
      <c r="K412" s="985"/>
      <c r="L412" s="943"/>
      <c r="M412" s="943"/>
    </row>
    <row r="413" spans="1:13" ht="11.25" x14ac:dyDescent="0.25">
      <c r="A413" s="936"/>
      <c r="B413" s="945"/>
      <c r="C413" s="929"/>
      <c r="D413" s="936"/>
      <c r="E413" s="936"/>
      <c r="F413" s="47" t="s">
        <v>3777</v>
      </c>
      <c r="G413" s="112">
        <v>4</v>
      </c>
      <c r="H413" s="936"/>
      <c r="I413" s="72" t="s">
        <v>3778</v>
      </c>
      <c r="J413" s="72" t="s">
        <v>3779</v>
      </c>
      <c r="K413" s="985"/>
      <c r="L413" s="943"/>
      <c r="M413" s="943"/>
    </row>
    <row r="414" spans="1:13" ht="11.25" x14ac:dyDescent="0.25">
      <c r="A414" s="936"/>
      <c r="B414" s="945"/>
      <c r="C414" s="929"/>
      <c r="D414" s="936"/>
      <c r="E414" s="936"/>
      <c r="F414" s="47" t="s">
        <v>3780</v>
      </c>
      <c r="G414" s="112">
        <v>4</v>
      </c>
      <c r="H414" s="936"/>
      <c r="I414" s="72" t="s">
        <v>3763</v>
      </c>
      <c r="J414" s="72" t="s">
        <v>3781</v>
      </c>
      <c r="K414" s="985"/>
      <c r="L414" s="943"/>
      <c r="M414" s="943"/>
    </row>
    <row r="415" spans="1:13" ht="11.25" x14ac:dyDescent="0.25">
      <c r="A415" s="936"/>
      <c r="B415" s="945"/>
      <c r="C415" s="929"/>
      <c r="D415" s="936"/>
      <c r="E415" s="936" t="s">
        <v>5839</v>
      </c>
      <c r="F415" s="47" t="s">
        <v>3782</v>
      </c>
      <c r="G415" s="112">
        <v>10</v>
      </c>
      <c r="H415" s="936"/>
      <c r="I415" s="72" t="s">
        <v>3748</v>
      </c>
      <c r="J415" s="72" t="s">
        <v>3783</v>
      </c>
      <c r="K415" s="985"/>
      <c r="L415" s="943"/>
      <c r="M415" s="943"/>
    </row>
    <row r="416" spans="1:13" ht="11.25" x14ac:dyDescent="0.25">
      <c r="A416" s="936"/>
      <c r="B416" s="945"/>
      <c r="C416" s="929"/>
      <c r="D416" s="936"/>
      <c r="E416" s="936" t="s">
        <v>2046</v>
      </c>
      <c r="F416" s="47" t="s">
        <v>3784</v>
      </c>
      <c r="G416" s="112">
        <v>1</v>
      </c>
      <c r="H416" s="936"/>
      <c r="I416" s="72" t="s">
        <v>1050</v>
      </c>
      <c r="J416" s="72"/>
      <c r="K416" s="985"/>
      <c r="L416" s="943"/>
      <c r="M416" s="943"/>
    </row>
    <row r="417" spans="1:13" ht="11.25" x14ac:dyDescent="0.25">
      <c r="A417" s="936"/>
      <c r="B417" s="945"/>
      <c r="C417" s="929"/>
      <c r="D417" s="936"/>
      <c r="E417" s="936" t="s">
        <v>2046</v>
      </c>
      <c r="F417" s="47" t="s">
        <v>3785</v>
      </c>
      <c r="G417" s="112">
        <v>1</v>
      </c>
      <c r="H417" s="936"/>
      <c r="I417" s="72" t="s">
        <v>1050</v>
      </c>
      <c r="J417" s="72"/>
      <c r="K417" s="985"/>
      <c r="L417" s="943"/>
      <c r="M417" s="943"/>
    </row>
    <row r="418" spans="1:13" ht="11.25" x14ac:dyDescent="0.25">
      <c r="A418" s="936"/>
      <c r="B418" s="945"/>
      <c r="C418" s="929"/>
      <c r="D418" s="936"/>
      <c r="E418" s="936" t="s">
        <v>2046</v>
      </c>
      <c r="F418" s="47" t="s">
        <v>3786</v>
      </c>
      <c r="G418" s="112">
        <v>4</v>
      </c>
      <c r="H418" s="936"/>
      <c r="I418" s="72" t="s">
        <v>1050</v>
      </c>
      <c r="J418" s="72"/>
      <c r="K418" s="985"/>
      <c r="L418" s="943"/>
      <c r="M418" s="943"/>
    </row>
    <row r="419" spans="1:13" ht="11.25" x14ac:dyDescent="0.25">
      <c r="A419" s="936"/>
      <c r="B419" s="945"/>
      <c r="C419" s="929"/>
      <c r="D419" s="936"/>
      <c r="E419" s="936" t="s">
        <v>2046</v>
      </c>
      <c r="F419" s="47" t="s">
        <v>3760</v>
      </c>
      <c r="G419" s="112">
        <v>23</v>
      </c>
      <c r="H419" s="936"/>
      <c r="I419" s="72" t="s">
        <v>3755</v>
      </c>
      <c r="J419" s="72" t="s">
        <v>3787</v>
      </c>
      <c r="K419" s="985"/>
      <c r="L419" s="943"/>
      <c r="M419" s="943"/>
    </row>
    <row r="420" spans="1:13" ht="11.25" x14ac:dyDescent="0.25">
      <c r="A420" s="936"/>
      <c r="B420" s="945"/>
      <c r="C420" s="929"/>
      <c r="D420" s="936"/>
      <c r="E420" s="936" t="s">
        <v>2046</v>
      </c>
      <c r="F420" s="47" t="s">
        <v>3762</v>
      </c>
      <c r="G420" s="112">
        <v>9</v>
      </c>
      <c r="H420" s="936"/>
      <c r="I420" s="72" t="s">
        <v>3763</v>
      </c>
      <c r="J420" s="72" t="s">
        <v>3764</v>
      </c>
      <c r="K420" s="985"/>
      <c r="L420" s="943"/>
      <c r="M420" s="943"/>
    </row>
    <row r="421" spans="1:13" ht="11.25" x14ac:dyDescent="0.25">
      <c r="A421" s="936"/>
      <c r="B421" s="945"/>
      <c r="C421" s="929"/>
      <c r="D421" s="936"/>
      <c r="E421" s="936" t="s">
        <v>2046</v>
      </c>
      <c r="F421" s="47" t="s">
        <v>3765</v>
      </c>
      <c r="G421" s="112">
        <v>9</v>
      </c>
      <c r="H421" s="936"/>
      <c r="I421" s="72" t="s">
        <v>3763</v>
      </c>
      <c r="J421" s="72" t="s">
        <v>3766</v>
      </c>
      <c r="K421" s="985"/>
      <c r="L421" s="943"/>
      <c r="M421" s="943"/>
    </row>
    <row r="422" spans="1:13" ht="11.25" x14ac:dyDescent="0.25">
      <c r="A422" s="936"/>
      <c r="B422" s="945"/>
      <c r="C422" s="929"/>
      <c r="D422" s="936"/>
      <c r="E422" s="936" t="s">
        <v>2046</v>
      </c>
      <c r="F422" s="47" t="s">
        <v>3767</v>
      </c>
      <c r="G422" s="112">
        <v>15</v>
      </c>
      <c r="H422" s="936"/>
      <c r="I422" s="72" t="s">
        <v>3763</v>
      </c>
      <c r="J422" s="72" t="s">
        <v>3768</v>
      </c>
      <c r="K422" s="985"/>
      <c r="L422" s="943"/>
      <c r="M422" s="943"/>
    </row>
    <row r="423" spans="1:13" ht="11.25" x14ac:dyDescent="0.25">
      <c r="A423" s="936"/>
      <c r="B423" s="945"/>
      <c r="C423" s="929"/>
      <c r="D423" s="936"/>
      <c r="E423" s="936" t="s">
        <v>2046</v>
      </c>
      <c r="F423" s="47" t="s">
        <v>3769</v>
      </c>
      <c r="G423" s="112">
        <v>15</v>
      </c>
      <c r="H423" s="936"/>
      <c r="I423" s="72" t="s">
        <v>3763</v>
      </c>
      <c r="J423" s="72" t="s">
        <v>3770</v>
      </c>
      <c r="K423" s="985"/>
      <c r="L423" s="943"/>
      <c r="M423" s="943"/>
    </row>
    <row r="424" spans="1:13" ht="11.25" x14ac:dyDescent="0.25">
      <c r="A424" s="936"/>
      <c r="B424" s="945"/>
      <c r="C424" s="929"/>
      <c r="D424" s="936"/>
      <c r="E424" s="936" t="s">
        <v>2046</v>
      </c>
      <c r="F424" s="47" t="s">
        <v>3771</v>
      </c>
      <c r="G424" s="112">
        <v>15</v>
      </c>
      <c r="H424" s="936"/>
      <c r="I424" s="72" t="s">
        <v>3763</v>
      </c>
      <c r="J424" s="72" t="s">
        <v>3772</v>
      </c>
      <c r="K424" s="985"/>
      <c r="L424" s="943"/>
      <c r="M424" s="943"/>
    </row>
    <row r="425" spans="1:13" ht="11.25" x14ac:dyDescent="0.25">
      <c r="A425" s="936"/>
      <c r="B425" s="945"/>
      <c r="C425" s="929"/>
      <c r="D425" s="936"/>
      <c r="E425" s="936" t="s">
        <v>2046</v>
      </c>
      <c r="F425" s="47" t="s">
        <v>3773</v>
      </c>
      <c r="G425" s="112">
        <v>15</v>
      </c>
      <c r="H425" s="936"/>
      <c r="I425" s="72" t="s">
        <v>3763</v>
      </c>
      <c r="J425" s="72" t="s">
        <v>3774</v>
      </c>
      <c r="K425" s="985"/>
      <c r="L425" s="943"/>
      <c r="M425" s="943"/>
    </row>
    <row r="426" spans="1:13" ht="11.25" x14ac:dyDescent="0.25">
      <c r="A426" s="936"/>
      <c r="B426" s="945"/>
      <c r="C426" s="929"/>
      <c r="D426" s="936"/>
      <c r="E426" s="936" t="s">
        <v>2046</v>
      </c>
      <c r="F426" s="47" t="s">
        <v>3777</v>
      </c>
      <c r="G426" s="112">
        <v>1</v>
      </c>
      <c r="H426" s="936"/>
      <c r="I426" s="72" t="s">
        <v>3778</v>
      </c>
      <c r="J426" s="72" t="s">
        <v>3779</v>
      </c>
      <c r="K426" s="985"/>
      <c r="L426" s="943"/>
      <c r="M426" s="943"/>
    </row>
    <row r="427" spans="1:13" ht="11.25" x14ac:dyDescent="0.25">
      <c r="A427" s="936"/>
      <c r="B427" s="945"/>
      <c r="C427" s="929"/>
      <c r="D427" s="936"/>
      <c r="E427" s="936" t="s">
        <v>2046</v>
      </c>
      <c r="F427" s="10" t="s">
        <v>3780</v>
      </c>
      <c r="G427" s="111">
        <v>1</v>
      </c>
      <c r="H427" s="936"/>
      <c r="I427" s="48" t="s">
        <v>3763</v>
      </c>
      <c r="J427" s="48" t="s">
        <v>3781</v>
      </c>
      <c r="K427" s="985"/>
      <c r="L427" s="943"/>
      <c r="M427" s="943"/>
    </row>
    <row r="428" spans="1:13" ht="11.25" x14ac:dyDescent="0.25">
      <c r="A428" s="936"/>
      <c r="B428" s="945"/>
      <c r="C428" s="929"/>
      <c r="D428" s="936"/>
      <c r="E428" s="144" t="s">
        <v>3788</v>
      </c>
      <c r="F428" s="10" t="s">
        <v>3789</v>
      </c>
      <c r="G428" s="111">
        <v>2</v>
      </c>
      <c r="H428" s="936"/>
      <c r="I428" s="48"/>
      <c r="J428" s="48"/>
      <c r="K428" s="985"/>
      <c r="L428" s="943"/>
      <c r="M428" s="943"/>
    </row>
    <row r="429" spans="1:13" ht="22.5" x14ac:dyDescent="0.25">
      <c r="A429" s="143" t="s">
        <v>5316</v>
      </c>
      <c r="B429" s="461" t="s">
        <v>5842</v>
      </c>
      <c r="C429" s="459" t="s">
        <v>5821</v>
      </c>
      <c r="D429" s="143" t="s">
        <v>5841</v>
      </c>
      <c r="E429" s="143" t="s">
        <v>5821</v>
      </c>
      <c r="F429" s="41" t="s">
        <v>4918</v>
      </c>
      <c r="G429" s="96">
        <v>1</v>
      </c>
      <c r="H429" s="362" t="s">
        <v>6682</v>
      </c>
      <c r="I429" s="37" t="s">
        <v>1050</v>
      </c>
      <c r="J429" s="37"/>
      <c r="K429" s="181">
        <v>2</v>
      </c>
      <c r="L429" s="842"/>
      <c r="M429" s="842"/>
    </row>
    <row r="430" spans="1:13" s="97" customFormat="1" ht="11.25" x14ac:dyDescent="0.25">
      <c r="A430" s="936" t="s">
        <v>7686</v>
      </c>
      <c r="B430" s="945" t="s">
        <v>5842</v>
      </c>
      <c r="C430" s="929" t="s">
        <v>5821</v>
      </c>
      <c r="D430" s="936" t="s">
        <v>3719</v>
      </c>
      <c r="E430" s="936" t="s">
        <v>1045</v>
      </c>
      <c r="F430" s="42" t="s">
        <v>3731</v>
      </c>
      <c r="G430" s="116">
        <v>1</v>
      </c>
      <c r="H430" s="936" t="s">
        <v>6682</v>
      </c>
      <c r="I430" s="72" t="s">
        <v>1050</v>
      </c>
      <c r="J430" s="72"/>
      <c r="K430" s="985">
        <v>2</v>
      </c>
      <c r="L430" s="986"/>
      <c r="M430" s="1243"/>
    </row>
    <row r="431" spans="1:13" s="97" customFormat="1" ht="11.25" x14ac:dyDescent="0.25">
      <c r="A431" s="936"/>
      <c r="B431" s="945"/>
      <c r="C431" s="929"/>
      <c r="D431" s="936"/>
      <c r="E431" s="936"/>
      <c r="F431" s="42" t="s">
        <v>1092</v>
      </c>
      <c r="G431" s="116">
        <v>3</v>
      </c>
      <c r="H431" s="936"/>
      <c r="I431" s="72" t="s">
        <v>3732</v>
      </c>
      <c r="J431" s="72" t="s">
        <v>3279</v>
      </c>
      <c r="K431" s="985"/>
      <c r="L431" s="986"/>
      <c r="M431" s="1244"/>
    </row>
    <row r="432" spans="1:13" s="97" customFormat="1" ht="11.25" x14ac:dyDescent="0.25">
      <c r="A432" s="936"/>
      <c r="B432" s="945"/>
      <c r="C432" s="929"/>
      <c r="D432" s="936"/>
      <c r="E432" s="936"/>
      <c r="F432" s="42" t="s">
        <v>1092</v>
      </c>
      <c r="G432" s="116">
        <v>4</v>
      </c>
      <c r="H432" s="936"/>
      <c r="I432" s="72" t="s">
        <v>3732</v>
      </c>
      <c r="J432" s="72" t="s">
        <v>3733</v>
      </c>
      <c r="K432" s="985"/>
      <c r="L432" s="986"/>
      <c r="M432" s="1244"/>
    </row>
    <row r="433" spans="1:13" s="97" customFormat="1" ht="11.25" x14ac:dyDescent="0.25">
      <c r="A433" s="936"/>
      <c r="B433" s="945"/>
      <c r="C433" s="929"/>
      <c r="D433" s="936"/>
      <c r="E433" s="936"/>
      <c r="F433" s="42" t="s">
        <v>1092</v>
      </c>
      <c r="G433" s="116">
        <v>5</v>
      </c>
      <c r="H433" s="936"/>
      <c r="I433" s="72" t="s">
        <v>3732</v>
      </c>
      <c r="J433" s="72" t="s">
        <v>3734</v>
      </c>
      <c r="K433" s="985"/>
      <c r="L433" s="986"/>
      <c r="M433" s="1244"/>
    </row>
    <row r="434" spans="1:13" s="97" customFormat="1" ht="11.25" x14ac:dyDescent="0.25">
      <c r="A434" s="936"/>
      <c r="B434" s="945"/>
      <c r="C434" s="929"/>
      <c r="D434" s="936"/>
      <c r="E434" s="936"/>
      <c r="F434" s="42" t="s">
        <v>1573</v>
      </c>
      <c r="G434" s="116">
        <v>6</v>
      </c>
      <c r="H434" s="936"/>
      <c r="I434" s="72" t="s">
        <v>1819</v>
      </c>
      <c r="J434" s="72"/>
      <c r="K434" s="985"/>
      <c r="L434" s="986"/>
      <c r="M434" s="1244"/>
    </row>
    <row r="435" spans="1:13" s="97" customFormat="1" ht="11.25" x14ac:dyDescent="0.25">
      <c r="A435" s="936"/>
      <c r="B435" s="945"/>
      <c r="C435" s="929"/>
      <c r="D435" s="936"/>
      <c r="E435" s="936"/>
      <c r="F435" s="42" t="s">
        <v>3275</v>
      </c>
      <c r="G435" s="116">
        <v>2</v>
      </c>
      <c r="H435" s="936"/>
      <c r="I435" s="72" t="s">
        <v>1050</v>
      </c>
      <c r="J435" s="72" t="s">
        <v>3735</v>
      </c>
      <c r="K435" s="985"/>
      <c r="L435" s="986"/>
      <c r="M435" s="1244"/>
    </row>
    <row r="436" spans="1:13" s="97" customFormat="1" ht="11.25" x14ac:dyDescent="0.25">
      <c r="A436" s="936"/>
      <c r="B436" s="945"/>
      <c r="C436" s="929"/>
      <c r="D436" s="936"/>
      <c r="E436" s="936"/>
      <c r="F436" s="42" t="s">
        <v>3730</v>
      </c>
      <c r="G436" s="116">
        <v>1</v>
      </c>
      <c r="H436" s="936"/>
      <c r="I436" s="72" t="s">
        <v>1074</v>
      </c>
      <c r="J436" s="72" t="s">
        <v>3736</v>
      </c>
      <c r="K436" s="985"/>
      <c r="L436" s="986"/>
      <c r="M436" s="1244"/>
    </row>
    <row r="437" spans="1:13" s="97" customFormat="1" ht="11.25" x14ac:dyDescent="0.25">
      <c r="A437" s="936" t="s">
        <v>7687</v>
      </c>
      <c r="B437" s="945" t="s">
        <v>5842</v>
      </c>
      <c r="C437" s="929" t="s">
        <v>5821</v>
      </c>
      <c r="D437" s="936" t="s">
        <v>3719</v>
      </c>
      <c r="E437" s="936" t="s">
        <v>2091</v>
      </c>
      <c r="F437" s="42" t="s">
        <v>3743</v>
      </c>
      <c r="G437" s="116">
        <v>1</v>
      </c>
      <c r="H437" s="936" t="s">
        <v>6682</v>
      </c>
      <c r="I437" s="72" t="s">
        <v>1050</v>
      </c>
      <c r="J437" s="72"/>
      <c r="K437" s="985">
        <v>2</v>
      </c>
      <c r="L437" s="986"/>
      <c r="M437" s="1243"/>
    </row>
    <row r="438" spans="1:13" s="97" customFormat="1" ht="11.25" x14ac:dyDescent="0.25">
      <c r="A438" s="936"/>
      <c r="B438" s="945"/>
      <c r="C438" s="929"/>
      <c r="D438" s="936"/>
      <c r="E438" s="936"/>
      <c r="F438" s="42" t="s">
        <v>1573</v>
      </c>
      <c r="G438" s="116">
        <v>6</v>
      </c>
      <c r="H438" s="936"/>
      <c r="I438" s="72" t="s">
        <v>1050</v>
      </c>
      <c r="J438" s="72"/>
      <c r="K438" s="985"/>
      <c r="L438" s="986"/>
      <c r="M438" s="1244"/>
    </row>
    <row r="439" spans="1:13" s="97" customFormat="1" ht="11.25" x14ac:dyDescent="0.25">
      <c r="A439" s="936"/>
      <c r="B439" s="945"/>
      <c r="C439" s="929"/>
      <c r="D439" s="936"/>
      <c r="E439" s="936"/>
      <c r="F439" s="42" t="s">
        <v>1092</v>
      </c>
      <c r="G439" s="116">
        <v>3</v>
      </c>
      <c r="H439" s="936"/>
      <c r="I439" s="72" t="s">
        <v>3732</v>
      </c>
      <c r="J439" s="72" t="s">
        <v>3744</v>
      </c>
      <c r="K439" s="985"/>
      <c r="L439" s="986"/>
      <c r="M439" s="1244"/>
    </row>
    <row r="440" spans="1:13" s="97" customFormat="1" ht="11.25" x14ac:dyDescent="0.25">
      <c r="A440" s="936"/>
      <c r="B440" s="945"/>
      <c r="C440" s="929"/>
      <c r="D440" s="936"/>
      <c r="E440" s="936"/>
      <c r="F440" s="42" t="s">
        <v>1092</v>
      </c>
      <c r="G440" s="116">
        <v>1</v>
      </c>
      <c r="H440" s="936"/>
      <c r="I440" s="72" t="s">
        <v>3732</v>
      </c>
      <c r="J440" s="72" t="s">
        <v>3745</v>
      </c>
      <c r="K440" s="985"/>
      <c r="L440" s="986"/>
      <c r="M440" s="1244"/>
    </row>
    <row r="441" spans="1:13" s="97" customFormat="1" ht="11.25" x14ac:dyDescent="0.25">
      <c r="A441" s="936"/>
      <c r="B441" s="945"/>
      <c r="C441" s="929"/>
      <c r="D441" s="936"/>
      <c r="E441" s="936"/>
      <c r="F441" s="42" t="s">
        <v>1092</v>
      </c>
      <c r="G441" s="116">
        <v>4</v>
      </c>
      <c r="H441" s="936"/>
      <c r="I441" s="72" t="s">
        <v>3732</v>
      </c>
      <c r="J441" s="72" t="s">
        <v>3733</v>
      </c>
      <c r="K441" s="985"/>
      <c r="L441" s="986"/>
      <c r="M441" s="1244"/>
    </row>
    <row r="442" spans="1:13" s="97" customFormat="1" ht="11.25" x14ac:dyDescent="0.25">
      <c r="A442" s="936"/>
      <c r="B442" s="945"/>
      <c r="C442" s="929"/>
      <c r="D442" s="936"/>
      <c r="E442" s="936"/>
      <c r="F442" s="42" t="s">
        <v>1573</v>
      </c>
      <c r="G442" s="116">
        <v>6</v>
      </c>
      <c r="H442" s="936"/>
      <c r="I442" s="72" t="s">
        <v>1819</v>
      </c>
      <c r="J442" s="72"/>
      <c r="K442" s="985"/>
      <c r="L442" s="986"/>
      <c r="M442" s="1244"/>
    </row>
    <row r="443" spans="1:13" s="97" customFormat="1" ht="11.25" x14ac:dyDescent="0.25">
      <c r="A443" s="936"/>
      <c r="B443" s="945"/>
      <c r="C443" s="929"/>
      <c r="D443" s="936"/>
      <c r="E443" s="936"/>
      <c r="F443" s="42" t="s">
        <v>3275</v>
      </c>
      <c r="G443" s="116">
        <v>5</v>
      </c>
      <c r="H443" s="936"/>
      <c r="I443" s="72" t="s">
        <v>1050</v>
      </c>
      <c r="J443" s="72" t="s">
        <v>3735</v>
      </c>
      <c r="K443" s="985"/>
      <c r="L443" s="986"/>
      <c r="M443" s="1244"/>
    </row>
    <row r="444" spans="1:13" s="97" customFormat="1" ht="11.25" x14ac:dyDescent="0.25">
      <c r="A444" s="936"/>
      <c r="B444" s="945"/>
      <c r="C444" s="929"/>
      <c r="D444" s="936"/>
      <c r="E444" s="936"/>
      <c r="F444" s="42" t="s">
        <v>1515</v>
      </c>
      <c r="G444" s="116">
        <v>1</v>
      </c>
      <c r="H444" s="936"/>
      <c r="I444" s="72" t="s">
        <v>3746</v>
      </c>
      <c r="J444" s="72"/>
      <c r="K444" s="985"/>
      <c r="L444" s="986"/>
      <c r="M444" s="1244"/>
    </row>
    <row r="445" spans="1:13" ht="11.25" x14ac:dyDescent="0.25">
      <c r="A445" s="936" t="s">
        <v>7688</v>
      </c>
      <c r="B445" s="945" t="s">
        <v>5842</v>
      </c>
      <c r="C445" s="929" t="s">
        <v>5821</v>
      </c>
      <c r="D445" s="936" t="s">
        <v>7196</v>
      </c>
      <c r="E445" s="936" t="s">
        <v>1045</v>
      </c>
      <c r="F445" s="41" t="s">
        <v>3792</v>
      </c>
      <c r="G445" s="96">
        <v>1</v>
      </c>
      <c r="H445" s="936" t="s">
        <v>6682</v>
      </c>
      <c r="I445" s="37" t="s">
        <v>1050</v>
      </c>
      <c r="J445" s="37"/>
      <c r="K445" s="985">
        <v>2</v>
      </c>
      <c r="L445" s="986"/>
      <c r="M445" s="1243"/>
    </row>
    <row r="446" spans="1:13" s="97" customFormat="1" ht="11.25" x14ac:dyDescent="0.25">
      <c r="A446" s="936"/>
      <c r="B446" s="945"/>
      <c r="C446" s="929"/>
      <c r="D446" s="936"/>
      <c r="E446" s="936"/>
      <c r="F446" s="41" t="s">
        <v>3790</v>
      </c>
      <c r="G446" s="96">
        <v>12</v>
      </c>
      <c r="H446" s="936"/>
      <c r="I446" s="37" t="s">
        <v>3791</v>
      </c>
      <c r="J446" s="37">
        <v>1934</v>
      </c>
      <c r="K446" s="985"/>
      <c r="L446" s="986"/>
      <c r="M446" s="1244"/>
    </row>
    <row r="447" spans="1:13" ht="11.25" x14ac:dyDescent="0.25">
      <c r="A447" s="936"/>
      <c r="B447" s="945"/>
      <c r="C447" s="929"/>
      <c r="D447" s="936"/>
      <c r="E447" s="936"/>
      <c r="F447" s="41" t="s">
        <v>3793</v>
      </c>
      <c r="G447" s="96">
        <v>1</v>
      </c>
      <c r="H447" s="936"/>
      <c r="I447" s="37" t="s">
        <v>1050</v>
      </c>
      <c r="J447" s="37"/>
      <c r="K447" s="985"/>
      <c r="L447" s="986"/>
      <c r="M447" s="1244"/>
    </row>
    <row r="448" spans="1:13" ht="11.25" x14ac:dyDescent="0.25">
      <c r="A448" s="936"/>
      <c r="B448" s="945"/>
      <c r="C448" s="929"/>
      <c r="D448" s="936"/>
      <c r="E448" s="936"/>
      <c r="F448" s="41" t="s">
        <v>3794</v>
      </c>
      <c r="G448" s="96">
        <v>1</v>
      </c>
      <c r="H448" s="936"/>
      <c r="I448" s="37" t="s">
        <v>1050</v>
      </c>
      <c r="J448" s="37"/>
      <c r="K448" s="985"/>
      <c r="L448" s="986"/>
      <c r="M448" s="1244"/>
    </row>
    <row r="449" spans="1:13" ht="11.25" x14ac:dyDescent="0.25">
      <c r="A449" s="936"/>
      <c r="B449" s="945"/>
      <c r="C449" s="929"/>
      <c r="D449" s="936"/>
      <c r="E449" s="936"/>
      <c r="F449" s="41" t="s">
        <v>3795</v>
      </c>
      <c r="G449" s="96">
        <v>1</v>
      </c>
      <c r="H449" s="936"/>
      <c r="I449" s="37" t="s">
        <v>1050</v>
      </c>
      <c r="J449" s="37"/>
      <c r="K449" s="985"/>
      <c r="L449" s="986"/>
      <c r="M449" s="1244"/>
    </row>
    <row r="450" spans="1:13" ht="11.25" x14ac:dyDescent="0.25">
      <c r="A450" s="936"/>
      <c r="B450" s="945"/>
      <c r="C450" s="929"/>
      <c r="D450" s="936"/>
      <c r="E450" s="936"/>
      <c r="F450" s="41" t="s">
        <v>3796</v>
      </c>
      <c r="G450" s="96">
        <v>1</v>
      </c>
      <c r="H450" s="936"/>
      <c r="I450" s="37" t="s">
        <v>1050</v>
      </c>
      <c r="J450" s="37"/>
      <c r="K450" s="985"/>
      <c r="L450" s="986"/>
      <c r="M450" s="1244"/>
    </row>
    <row r="451" spans="1:13" ht="11.25" x14ac:dyDescent="0.25">
      <c r="A451" s="936"/>
      <c r="B451" s="945"/>
      <c r="C451" s="929"/>
      <c r="D451" s="936"/>
      <c r="E451" s="936"/>
      <c r="F451" s="41" t="s">
        <v>3797</v>
      </c>
      <c r="G451" s="96">
        <v>1</v>
      </c>
      <c r="H451" s="936"/>
      <c r="I451" s="37" t="s">
        <v>1294</v>
      </c>
      <c r="J451" s="37" t="s">
        <v>1263</v>
      </c>
      <c r="K451" s="985"/>
      <c r="L451" s="986"/>
      <c r="M451" s="1244"/>
    </row>
    <row r="452" spans="1:13" ht="11.25" x14ac:dyDescent="0.25">
      <c r="A452" s="936"/>
      <c r="B452" s="945"/>
      <c r="C452" s="929"/>
      <c r="D452" s="936"/>
      <c r="E452" s="936"/>
      <c r="F452" s="41" t="s">
        <v>1092</v>
      </c>
      <c r="G452" s="96">
        <v>1</v>
      </c>
      <c r="H452" s="936"/>
      <c r="I452" s="37" t="s">
        <v>1050</v>
      </c>
      <c r="J452" s="37" t="s">
        <v>3744</v>
      </c>
      <c r="K452" s="985"/>
      <c r="L452" s="986"/>
      <c r="M452" s="1244"/>
    </row>
    <row r="453" spans="1:13" ht="11.25" x14ac:dyDescent="0.25">
      <c r="A453" s="936"/>
      <c r="B453" s="945"/>
      <c r="C453" s="929"/>
      <c r="D453" s="936"/>
      <c r="E453" s="936"/>
      <c r="F453" s="41" t="s">
        <v>1092</v>
      </c>
      <c r="G453" s="96">
        <v>6</v>
      </c>
      <c r="H453" s="936"/>
      <c r="I453" s="37" t="s">
        <v>1050</v>
      </c>
      <c r="J453" s="37" t="s">
        <v>3279</v>
      </c>
      <c r="K453" s="985"/>
      <c r="L453" s="986"/>
      <c r="M453" s="1244"/>
    </row>
    <row r="454" spans="1:13" ht="11.25" x14ac:dyDescent="0.25">
      <c r="A454" s="936"/>
      <c r="B454" s="945"/>
      <c r="C454" s="929"/>
      <c r="D454" s="936"/>
      <c r="E454" s="936"/>
      <c r="F454" s="41" t="s">
        <v>1092</v>
      </c>
      <c r="G454" s="96">
        <v>8</v>
      </c>
      <c r="H454" s="936"/>
      <c r="I454" s="37" t="s">
        <v>1050</v>
      </c>
      <c r="J454" s="37" t="s">
        <v>3733</v>
      </c>
      <c r="K454" s="985"/>
      <c r="L454" s="986"/>
      <c r="M454" s="1244"/>
    </row>
    <row r="455" spans="1:13" ht="11.25" x14ac:dyDescent="0.25">
      <c r="A455" s="936"/>
      <c r="B455" s="945"/>
      <c r="C455" s="929"/>
      <c r="D455" s="936"/>
      <c r="E455" s="936"/>
      <c r="F455" s="41" t="s">
        <v>1574</v>
      </c>
      <c r="G455" s="96">
        <v>5</v>
      </c>
      <c r="H455" s="936"/>
      <c r="I455" s="37" t="s">
        <v>1050</v>
      </c>
      <c r="J455" s="37"/>
      <c r="K455" s="985"/>
      <c r="L455" s="986"/>
      <c r="M455" s="1244"/>
    </row>
    <row r="456" spans="1:13" ht="11.25" x14ac:dyDescent="0.25">
      <c r="A456" s="936"/>
      <c r="B456" s="945"/>
      <c r="C456" s="929"/>
      <c r="D456" s="936"/>
      <c r="E456" s="936"/>
      <c r="F456" s="41" t="s">
        <v>3798</v>
      </c>
      <c r="G456" s="96">
        <v>1</v>
      </c>
      <c r="H456" s="936"/>
      <c r="I456" s="37" t="s">
        <v>1135</v>
      </c>
      <c r="J456" s="37"/>
      <c r="K456" s="985"/>
      <c r="L456" s="986"/>
      <c r="M456" s="1244"/>
    </row>
    <row r="457" spans="1:13" ht="22.5" x14ac:dyDescent="0.25">
      <c r="A457" s="936" t="s">
        <v>7689</v>
      </c>
      <c r="B457" s="945" t="s">
        <v>5842</v>
      </c>
      <c r="C457" s="929" t="s">
        <v>5821</v>
      </c>
      <c r="D457" s="936" t="s">
        <v>7197</v>
      </c>
      <c r="E457" s="936" t="s">
        <v>1045</v>
      </c>
      <c r="F457" s="135" t="s">
        <v>3799</v>
      </c>
      <c r="G457" s="137">
        <v>1</v>
      </c>
      <c r="H457" s="936" t="s">
        <v>6682</v>
      </c>
      <c r="I457" s="136" t="s">
        <v>1265</v>
      </c>
      <c r="J457" s="136" t="s">
        <v>3800</v>
      </c>
      <c r="K457" s="985">
        <v>2</v>
      </c>
      <c r="L457" s="986"/>
      <c r="M457" s="1243"/>
    </row>
    <row r="458" spans="1:13" ht="11.25" x14ac:dyDescent="0.25">
      <c r="A458" s="936"/>
      <c r="B458" s="945"/>
      <c r="C458" s="929"/>
      <c r="D458" s="936"/>
      <c r="E458" s="936"/>
      <c r="F458" s="135" t="s">
        <v>3801</v>
      </c>
      <c r="G458" s="137">
        <v>1</v>
      </c>
      <c r="H458" s="936"/>
      <c r="I458" s="136" t="s">
        <v>3732</v>
      </c>
      <c r="J458" s="136"/>
      <c r="K458" s="985"/>
      <c r="L458" s="986"/>
      <c r="M458" s="1244"/>
    </row>
    <row r="459" spans="1:13" ht="11.25" x14ac:dyDescent="0.25">
      <c r="A459" s="936"/>
      <c r="B459" s="945"/>
      <c r="C459" s="929"/>
      <c r="D459" s="936"/>
      <c r="E459" s="936"/>
      <c r="F459" s="135" t="s">
        <v>3797</v>
      </c>
      <c r="G459" s="137">
        <v>1</v>
      </c>
      <c r="H459" s="936"/>
      <c r="I459" s="136" t="s">
        <v>1294</v>
      </c>
      <c r="J459" s="136" t="s">
        <v>1263</v>
      </c>
      <c r="K459" s="985"/>
      <c r="L459" s="986"/>
      <c r="M459" s="1244"/>
    </row>
    <row r="460" spans="1:13" ht="11.25" x14ac:dyDescent="0.25">
      <c r="A460" s="936"/>
      <c r="B460" s="945"/>
      <c r="C460" s="929"/>
      <c r="D460" s="936"/>
      <c r="E460" s="936"/>
      <c r="F460" s="135" t="s">
        <v>1092</v>
      </c>
      <c r="G460" s="137">
        <v>1</v>
      </c>
      <c r="H460" s="936"/>
      <c r="I460" s="136" t="s">
        <v>1050</v>
      </c>
      <c r="J460" s="136" t="s">
        <v>1263</v>
      </c>
      <c r="K460" s="985"/>
      <c r="L460" s="986"/>
      <c r="M460" s="1244"/>
    </row>
    <row r="461" spans="1:13" ht="11.25" x14ac:dyDescent="0.25">
      <c r="A461" s="936"/>
      <c r="B461" s="945"/>
      <c r="C461" s="929"/>
      <c r="D461" s="936"/>
      <c r="E461" s="936"/>
      <c r="F461" s="135" t="s">
        <v>1092</v>
      </c>
      <c r="G461" s="137">
        <v>6</v>
      </c>
      <c r="H461" s="936"/>
      <c r="I461" s="136" t="s">
        <v>1050</v>
      </c>
      <c r="J461" s="136" t="s">
        <v>3744</v>
      </c>
      <c r="K461" s="985"/>
      <c r="L461" s="986"/>
      <c r="M461" s="1244"/>
    </row>
    <row r="462" spans="1:13" ht="11.25" x14ac:dyDescent="0.25">
      <c r="A462" s="936"/>
      <c r="B462" s="945"/>
      <c r="C462" s="929"/>
      <c r="D462" s="936"/>
      <c r="E462" s="936"/>
      <c r="F462" s="135" t="s">
        <v>1092</v>
      </c>
      <c r="G462" s="137">
        <v>2</v>
      </c>
      <c r="H462" s="936"/>
      <c r="I462" s="136" t="s">
        <v>1050</v>
      </c>
      <c r="J462" s="136" t="s">
        <v>3802</v>
      </c>
      <c r="K462" s="985"/>
      <c r="L462" s="986"/>
      <c r="M462" s="1244"/>
    </row>
    <row r="463" spans="1:13" ht="22.5" x14ac:dyDescent="0.25">
      <c r="A463" s="936"/>
      <c r="B463" s="945"/>
      <c r="C463" s="929"/>
      <c r="D463" s="936"/>
      <c r="E463" s="936"/>
      <c r="F463" s="135" t="s">
        <v>3803</v>
      </c>
      <c r="G463" s="137">
        <v>1</v>
      </c>
      <c r="H463" s="936"/>
      <c r="I463" s="136" t="s">
        <v>3804</v>
      </c>
      <c r="J463" s="136" t="s">
        <v>3805</v>
      </c>
      <c r="K463" s="985"/>
      <c r="L463" s="986"/>
      <c r="M463" s="1244"/>
    </row>
    <row r="464" spans="1:13" ht="11.25" x14ac:dyDescent="0.25">
      <c r="A464" s="936"/>
      <c r="B464" s="945"/>
      <c r="C464" s="929"/>
      <c r="D464" s="936"/>
      <c r="E464" s="936"/>
      <c r="F464" s="135" t="s">
        <v>3806</v>
      </c>
      <c r="G464" s="137">
        <v>1</v>
      </c>
      <c r="H464" s="936"/>
      <c r="I464" s="136" t="s">
        <v>3807</v>
      </c>
      <c r="J464" s="136" t="s">
        <v>3808</v>
      </c>
      <c r="K464" s="985"/>
      <c r="L464" s="986"/>
      <c r="M464" s="1244"/>
    </row>
    <row r="465" spans="1:13" ht="11.25" x14ac:dyDescent="0.25">
      <c r="A465" s="936"/>
      <c r="B465" s="945"/>
      <c r="C465" s="929"/>
      <c r="D465" s="936"/>
      <c r="E465" s="936"/>
      <c r="F465" s="135" t="s">
        <v>1312</v>
      </c>
      <c r="G465" s="137">
        <v>11</v>
      </c>
      <c r="H465" s="936"/>
      <c r="I465" s="136" t="s">
        <v>1050</v>
      </c>
      <c r="J465" s="136"/>
      <c r="K465" s="985"/>
      <c r="L465" s="986"/>
      <c r="M465" s="1244"/>
    </row>
    <row r="466" spans="1:13" ht="11.25" x14ac:dyDescent="0.25">
      <c r="A466" s="936"/>
      <c r="B466" s="945"/>
      <c r="C466" s="929"/>
      <c r="D466" s="936"/>
      <c r="E466" s="936"/>
      <c r="F466" s="135" t="s">
        <v>3820</v>
      </c>
      <c r="G466" s="137">
        <v>11</v>
      </c>
      <c r="H466" s="936"/>
      <c r="I466" s="136" t="s">
        <v>1050</v>
      </c>
      <c r="J466" s="136"/>
      <c r="K466" s="985"/>
      <c r="L466" s="986"/>
      <c r="M466" s="1244"/>
    </row>
    <row r="467" spans="1:13" ht="11.25" x14ac:dyDescent="0.25">
      <c r="A467" s="936"/>
      <c r="B467" s="945"/>
      <c r="C467" s="929"/>
      <c r="D467" s="936"/>
      <c r="E467" s="936"/>
      <c r="F467" s="135" t="s">
        <v>1314</v>
      </c>
      <c r="G467" s="137">
        <v>10</v>
      </c>
      <c r="H467" s="936"/>
      <c r="I467" s="136" t="s">
        <v>1050</v>
      </c>
      <c r="J467" s="136"/>
      <c r="K467" s="985"/>
      <c r="L467" s="986"/>
      <c r="M467" s="1244"/>
    </row>
    <row r="468" spans="1:13" ht="11.25" x14ac:dyDescent="0.25">
      <c r="A468" s="936"/>
      <c r="B468" s="945"/>
      <c r="C468" s="929"/>
      <c r="D468" s="936"/>
      <c r="E468" s="936"/>
      <c r="F468" s="135" t="s">
        <v>1315</v>
      </c>
      <c r="G468" s="137">
        <v>4</v>
      </c>
      <c r="H468" s="936"/>
      <c r="I468" s="136" t="s">
        <v>1050</v>
      </c>
      <c r="J468" s="136"/>
      <c r="K468" s="985"/>
      <c r="L468" s="986"/>
      <c r="M468" s="1244"/>
    </row>
    <row r="469" spans="1:13" ht="11.25" x14ac:dyDescent="0.25">
      <c r="A469" s="936"/>
      <c r="B469" s="945"/>
      <c r="C469" s="929"/>
      <c r="D469" s="936"/>
      <c r="E469" s="936"/>
      <c r="F469" s="135" t="s">
        <v>1316</v>
      </c>
      <c r="G469" s="137">
        <v>2</v>
      </c>
      <c r="H469" s="936"/>
      <c r="I469" s="136" t="s">
        <v>1050</v>
      </c>
      <c r="J469" s="136"/>
      <c r="K469" s="985"/>
      <c r="L469" s="986"/>
      <c r="M469" s="1244"/>
    </row>
    <row r="470" spans="1:13" ht="11.25" x14ac:dyDescent="0.25">
      <c r="A470" s="936"/>
      <c r="B470" s="945"/>
      <c r="C470" s="929"/>
      <c r="D470" s="936"/>
      <c r="E470" s="936"/>
      <c r="F470" s="135" t="s">
        <v>1322</v>
      </c>
      <c r="G470" s="137">
        <v>3</v>
      </c>
      <c r="H470" s="936"/>
      <c r="I470" s="136" t="s">
        <v>1050</v>
      </c>
      <c r="J470" s="136"/>
      <c r="K470" s="985"/>
      <c r="L470" s="986"/>
      <c r="M470" s="1244"/>
    </row>
    <row r="471" spans="1:13" s="97" customFormat="1" ht="15" customHeight="1" x14ac:dyDescent="0.25">
      <c r="A471" s="937" t="s">
        <v>7902</v>
      </c>
      <c r="B471" s="939" t="s">
        <v>5842</v>
      </c>
      <c r="C471" s="966" t="s">
        <v>5821</v>
      </c>
      <c r="D471" s="937" t="s">
        <v>7197</v>
      </c>
      <c r="E471" s="937" t="s">
        <v>5821</v>
      </c>
      <c r="F471" s="135" t="s">
        <v>7904</v>
      </c>
      <c r="G471" s="137">
        <v>1</v>
      </c>
      <c r="H471" s="937" t="s">
        <v>6684</v>
      </c>
      <c r="I471" s="136"/>
      <c r="J471" s="136"/>
      <c r="K471" s="1249">
        <v>1</v>
      </c>
      <c r="L471" s="1243"/>
      <c r="M471" s="1243"/>
    </row>
    <row r="472" spans="1:13" s="97" customFormat="1" ht="15" customHeight="1" x14ac:dyDescent="0.25">
      <c r="A472" s="938"/>
      <c r="B472" s="940"/>
      <c r="C472" s="992"/>
      <c r="D472" s="938"/>
      <c r="E472" s="938"/>
      <c r="F472" s="135" t="s">
        <v>7903</v>
      </c>
      <c r="G472" s="137">
        <v>1</v>
      </c>
      <c r="H472" s="938"/>
      <c r="I472" s="136"/>
      <c r="J472" s="136"/>
      <c r="K472" s="1250"/>
      <c r="L472" s="1245"/>
      <c r="M472" s="1245"/>
    </row>
    <row r="473" spans="1:13" s="97" customFormat="1" ht="11.25" x14ac:dyDescent="0.25">
      <c r="A473" s="936" t="s">
        <v>5317</v>
      </c>
      <c r="B473" s="945" t="s">
        <v>7078</v>
      </c>
      <c r="C473" s="929" t="s">
        <v>5821</v>
      </c>
      <c r="D473" s="936" t="s">
        <v>7195</v>
      </c>
      <c r="E473" s="936" t="s">
        <v>1045</v>
      </c>
      <c r="F473" s="42" t="s">
        <v>3720</v>
      </c>
      <c r="G473" s="116">
        <v>1</v>
      </c>
      <c r="H473" s="936" t="s">
        <v>6682</v>
      </c>
      <c r="I473" s="72" t="s">
        <v>3721</v>
      </c>
      <c r="J473" s="72" t="s">
        <v>3722</v>
      </c>
      <c r="K473" s="985">
        <v>2</v>
      </c>
      <c r="L473" s="986"/>
      <c r="M473" s="1243"/>
    </row>
    <row r="474" spans="1:13" s="97" customFormat="1" ht="11.25" x14ac:dyDescent="0.25">
      <c r="A474" s="936"/>
      <c r="B474" s="945"/>
      <c r="C474" s="929"/>
      <c r="D474" s="936"/>
      <c r="E474" s="936"/>
      <c r="F474" s="42" t="s">
        <v>3723</v>
      </c>
      <c r="G474" s="116">
        <v>1</v>
      </c>
      <c r="H474" s="936"/>
      <c r="I474" s="72" t="s">
        <v>1050</v>
      </c>
      <c r="J474" s="72"/>
      <c r="K474" s="985"/>
      <c r="L474" s="986"/>
      <c r="M474" s="1244"/>
    </row>
    <row r="475" spans="1:13" s="97" customFormat="1" ht="11.25" x14ac:dyDescent="0.25">
      <c r="A475" s="936"/>
      <c r="B475" s="945"/>
      <c r="C475" s="929"/>
      <c r="D475" s="936"/>
      <c r="E475" s="936"/>
      <c r="F475" s="42" t="s">
        <v>3724</v>
      </c>
      <c r="G475" s="116">
        <v>2</v>
      </c>
      <c r="H475" s="936"/>
      <c r="I475" s="72" t="s">
        <v>1074</v>
      </c>
      <c r="J475" s="72" t="s">
        <v>3725</v>
      </c>
      <c r="K475" s="985"/>
      <c r="L475" s="986"/>
      <c r="M475" s="1244"/>
    </row>
    <row r="476" spans="1:13" s="97" customFormat="1" ht="11.25" x14ac:dyDescent="0.25">
      <c r="A476" s="936"/>
      <c r="B476" s="945"/>
      <c r="C476" s="929"/>
      <c r="D476" s="936"/>
      <c r="E476" s="936"/>
      <c r="F476" s="42" t="s">
        <v>3726</v>
      </c>
      <c r="G476" s="116">
        <v>1</v>
      </c>
      <c r="H476" s="936"/>
      <c r="I476" s="72" t="s">
        <v>1074</v>
      </c>
      <c r="J476" s="72" t="s">
        <v>3727</v>
      </c>
      <c r="K476" s="985"/>
      <c r="L476" s="986"/>
      <c r="M476" s="1244"/>
    </row>
    <row r="477" spans="1:13" s="97" customFormat="1" ht="11.25" customHeight="1" x14ac:dyDescent="0.25">
      <c r="A477" s="936" t="s">
        <v>5845</v>
      </c>
      <c r="B477" s="945" t="s">
        <v>7078</v>
      </c>
      <c r="C477" s="929" t="s">
        <v>5821</v>
      </c>
      <c r="D477" s="936" t="s">
        <v>7195</v>
      </c>
      <c r="E477" s="936" t="s">
        <v>1045</v>
      </c>
      <c r="F477" s="42" t="s">
        <v>3728</v>
      </c>
      <c r="G477" s="116">
        <v>1</v>
      </c>
      <c r="H477" s="936" t="s">
        <v>6682</v>
      </c>
      <c r="I477" s="72" t="s">
        <v>3721</v>
      </c>
      <c r="J477" s="72" t="s">
        <v>3722</v>
      </c>
      <c r="K477" s="985">
        <v>2</v>
      </c>
      <c r="L477" s="986"/>
      <c r="M477" s="1243"/>
    </row>
    <row r="478" spans="1:13" s="97" customFormat="1" ht="11.25" x14ac:dyDescent="0.25">
      <c r="A478" s="936"/>
      <c r="B478" s="945"/>
      <c r="C478" s="929"/>
      <c r="D478" s="936"/>
      <c r="E478" s="936"/>
      <c r="F478" s="42" t="s">
        <v>3723</v>
      </c>
      <c r="G478" s="116">
        <v>1</v>
      </c>
      <c r="H478" s="936"/>
      <c r="I478" s="72" t="s">
        <v>1050</v>
      </c>
      <c r="J478" s="72"/>
      <c r="K478" s="985"/>
      <c r="L478" s="986"/>
      <c r="M478" s="1244"/>
    </row>
    <row r="479" spans="1:13" s="97" customFormat="1" ht="11.25" x14ac:dyDescent="0.25">
      <c r="A479" s="936"/>
      <c r="B479" s="945"/>
      <c r="C479" s="929"/>
      <c r="D479" s="936"/>
      <c r="E479" s="936"/>
      <c r="F479" s="42" t="s">
        <v>3729</v>
      </c>
      <c r="G479" s="116">
        <v>2</v>
      </c>
      <c r="H479" s="936"/>
      <c r="I479" s="72" t="s">
        <v>1074</v>
      </c>
      <c r="J479" s="72" t="s">
        <v>3725</v>
      </c>
      <c r="K479" s="985"/>
      <c r="L479" s="986"/>
      <c r="M479" s="1244"/>
    </row>
    <row r="480" spans="1:13" s="97" customFormat="1" ht="11.25" x14ac:dyDescent="0.25">
      <c r="A480" s="936"/>
      <c r="B480" s="945"/>
      <c r="C480" s="929"/>
      <c r="D480" s="936"/>
      <c r="E480" s="936"/>
      <c r="F480" s="42" t="s">
        <v>3730</v>
      </c>
      <c r="G480" s="116">
        <v>1</v>
      </c>
      <c r="H480" s="936"/>
      <c r="I480" s="72" t="s">
        <v>1074</v>
      </c>
      <c r="J480" s="72" t="s">
        <v>3727</v>
      </c>
      <c r="K480" s="985"/>
      <c r="L480" s="986"/>
      <c r="M480" s="1244"/>
    </row>
    <row r="481" spans="1:13" s="97" customFormat="1" ht="11.25" customHeight="1" x14ac:dyDescent="0.25">
      <c r="A481" s="936" t="s">
        <v>5846</v>
      </c>
      <c r="B481" s="945" t="s">
        <v>7078</v>
      </c>
      <c r="C481" s="929" t="s">
        <v>5821</v>
      </c>
      <c r="D481" s="936" t="s">
        <v>7195</v>
      </c>
      <c r="E481" s="936" t="s">
        <v>2091</v>
      </c>
      <c r="F481" s="42" t="s">
        <v>3728</v>
      </c>
      <c r="G481" s="116">
        <v>1</v>
      </c>
      <c r="H481" s="936" t="s">
        <v>6682</v>
      </c>
      <c r="I481" s="72" t="s">
        <v>3721</v>
      </c>
      <c r="J481" s="72" t="s">
        <v>3737</v>
      </c>
      <c r="K481" s="985">
        <v>2</v>
      </c>
      <c r="L481" s="986"/>
      <c r="M481" s="1243"/>
    </row>
    <row r="482" spans="1:13" s="97" customFormat="1" ht="33.75" x14ac:dyDescent="0.25">
      <c r="A482" s="936"/>
      <c r="B482" s="945"/>
      <c r="C482" s="929"/>
      <c r="D482" s="936"/>
      <c r="E482" s="936"/>
      <c r="F482" s="42" t="s">
        <v>3723</v>
      </c>
      <c r="G482" s="116">
        <v>1</v>
      </c>
      <c r="H482" s="936"/>
      <c r="I482" s="72" t="s">
        <v>3738</v>
      </c>
      <c r="J482" s="72" t="s">
        <v>3739</v>
      </c>
      <c r="K482" s="985"/>
      <c r="L482" s="986"/>
      <c r="M482" s="1244"/>
    </row>
    <row r="483" spans="1:13" s="97" customFormat="1" ht="11.25" x14ac:dyDescent="0.25">
      <c r="A483" s="936"/>
      <c r="B483" s="945"/>
      <c r="C483" s="929"/>
      <c r="D483" s="936"/>
      <c r="E483" s="936"/>
      <c r="F483" s="42" t="s">
        <v>3740</v>
      </c>
      <c r="G483" s="116">
        <v>2</v>
      </c>
      <c r="H483" s="936"/>
      <c r="I483" s="72" t="s">
        <v>1074</v>
      </c>
      <c r="J483" s="72" t="s">
        <v>3741</v>
      </c>
      <c r="K483" s="985"/>
      <c r="L483" s="986"/>
      <c r="M483" s="1244"/>
    </row>
    <row r="484" spans="1:13" s="97" customFormat="1" ht="11.25" x14ac:dyDescent="0.25">
      <c r="A484" s="936"/>
      <c r="B484" s="945"/>
      <c r="C484" s="929"/>
      <c r="D484" s="936"/>
      <c r="E484" s="936"/>
      <c r="F484" s="42" t="s">
        <v>3730</v>
      </c>
      <c r="G484" s="116">
        <v>1</v>
      </c>
      <c r="H484" s="936"/>
      <c r="I484" s="72" t="s">
        <v>1069</v>
      </c>
      <c r="J484" s="72" t="s">
        <v>3742</v>
      </c>
      <c r="K484" s="985"/>
      <c r="L484" s="986"/>
      <c r="M484" s="1244"/>
    </row>
    <row r="485" spans="1:13" ht="11.25" x14ac:dyDescent="0.25">
      <c r="A485" s="936" t="s">
        <v>5318</v>
      </c>
      <c r="B485" s="945" t="s">
        <v>7191</v>
      </c>
      <c r="C485" s="929" t="s">
        <v>5821</v>
      </c>
      <c r="D485" s="936" t="s">
        <v>7189</v>
      </c>
      <c r="E485" s="936" t="s">
        <v>5821</v>
      </c>
      <c r="F485" s="41" t="s">
        <v>3821</v>
      </c>
      <c r="G485" s="96">
        <v>14</v>
      </c>
      <c r="H485" s="936" t="s">
        <v>6682</v>
      </c>
      <c r="I485" s="37" t="s">
        <v>1050</v>
      </c>
      <c r="J485" s="37"/>
      <c r="K485" s="985">
        <v>2</v>
      </c>
      <c r="L485" s="986"/>
      <c r="M485" s="1243"/>
    </row>
    <row r="486" spans="1:13" ht="11.25" x14ac:dyDescent="0.25">
      <c r="A486" s="936"/>
      <c r="B486" s="945"/>
      <c r="C486" s="929"/>
      <c r="D486" s="936"/>
      <c r="E486" s="936" t="s">
        <v>1141</v>
      </c>
      <c r="F486" s="41" t="s">
        <v>3822</v>
      </c>
      <c r="G486" s="96">
        <v>8</v>
      </c>
      <c r="H486" s="936"/>
      <c r="I486" s="37" t="s">
        <v>1050</v>
      </c>
      <c r="J486" s="37"/>
      <c r="K486" s="985"/>
      <c r="L486" s="986"/>
      <c r="M486" s="1244"/>
    </row>
    <row r="487" spans="1:13" ht="11.25" x14ac:dyDescent="0.25">
      <c r="A487" s="936"/>
      <c r="B487" s="945"/>
      <c r="C487" s="929"/>
      <c r="D487" s="936"/>
      <c r="E487" s="143" t="s">
        <v>3320</v>
      </c>
      <c r="F487" s="41" t="s">
        <v>5293</v>
      </c>
      <c r="G487" s="96">
        <v>50</v>
      </c>
      <c r="H487" s="936"/>
      <c r="I487" s="37"/>
      <c r="J487" s="37"/>
      <c r="K487" s="985"/>
      <c r="L487" s="986"/>
      <c r="M487" s="1244"/>
    </row>
    <row r="488" spans="1:13" ht="11.25" x14ac:dyDescent="0.25">
      <c r="A488" s="936"/>
      <c r="B488" s="945"/>
      <c r="C488" s="929"/>
      <c r="D488" s="936"/>
      <c r="E488" s="936" t="s">
        <v>2615</v>
      </c>
      <c r="F488" s="41" t="s">
        <v>3811</v>
      </c>
      <c r="G488" s="96">
        <v>11</v>
      </c>
      <c r="H488" s="936"/>
      <c r="I488" s="37" t="s">
        <v>3812</v>
      </c>
      <c r="J488" s="37" t="s">
        <v>3813</v>
      </c>
      <c r="K488" s="985"/>
      <c r="L488" s="986"/>
      <c r="M488" s="1244"/>
    </row>
    <row r="489" spans="1:13" ht="11.25" x14ac:dyDescent="0.25">
      <c r="A489" s="936"/>
      <c r="B489" s="945"/>
      <c r="C489" s="929"/>
      <c r="D489" s="936"/>
      <c r="E489" s="936"/>
      <c r="F489" s="41" t="s">
        <v>3811</v>
      </c>
      <c r="G489" s="96">
        <v>35</v>
      </c>
      <c r="H489" s="936"/>
      <c r="I489" s="37" t="s">
        <v>3812</v>
      </c>
      <c r="J489" s="37" t="s">
        <v>3814</v>
      </c>
      <c r="K489" s="985"/>
      <c r="L489" s="986"/>
      <c r="M489" s="1244"/>
    </row>
    <row r="490" spans="1:13" ht="11.25" x14ac:dyDescent="0.25">
      <c r="A490" s="936"/>
      <c r="B490" s="945"/>
      <c r="C490" s="929"/>
      <c r="D490" s="936"/>
      <c r="E490" s="936"/>
      <c r="F490" s="41" t="s">
        <v>3815</v>
      </c>
      <c r="G490" s="96">
        <v>1</v>
      </c>
      <c r="H490" s="936"/>
      <c r="I490" s="37" t="s">
        <v>1050</v>
      </c>
      <c r="J490" s="37"/>
      <c r="K490" s="985"/>
      <c r="L490" s="986"/>
      <c r="M490" s="1244"/>
    </row>
    <row r="491" spans="1:13" ht="11.25" x14ac:dyDescent="0.25">
      <c r="A491" s="936"/>
      <c r="B491" s="945"/>
      <c r="C491" s="929"/>
      <c r="D491" s="936"/>
      <c r="E491" s="143" t="s">
        <v>3500</v>
      </c>
      <c r="F491" s="41" t="s">
        <v>3811</v>
      </c>
      <c r="G491" s="96">
        <v>9</v>
      </c>
      <c r="H491" s="936"/>
      <c r="I491" s="37" t="s">
        <v>1050</v>
      </c>
      <c r="J491" s="37"/>
      <c r="K491" s="985"/>
      <c r="L491" s="986"/>
      <c r="M491" s="1244"/>
    </row>
    <row r="492" spans="1:13" ht="11.25" x14ac:dyDescent="0.25">
      <c r="A492" s="936"/>
      <c r="B492" s="945"/>
      <c r="C492" s="929"/>
      <c r="D492" s="936"/>
      <c r="E492" s="143" t="s">
        <v>3816</v>
      </c>
      <c r="F492" s="41" t="s">
        <v>3811</v>
      </c>
      <c r="G492" s="96">
        <v>9</v>
      </c>
      <c r="H492" s="936"/>
      <c r="I492" s="37" t="s">
        <v>1050</v>
      </c>
      <c r="J492" s="37"/>
      <c r="K492" s="985"/>
      <c r="L492" s="986"/>
      <c r="M492" s="1244"/>
    </row>
    <row r="493" spans="1:13" s="30" customFormat="1" ht="22.5" x14ac:dyDescent="0.25">
      <c r="A493" s="343" t="s">
        <v>7690</v>
      </c>
      <c r="B493" s="448" t="s">
        <v>7191</v>
      </c>
      <c r="C493" s="458" t="s">
        <v>5821</v>
      </c>
      <c r="D493" s="343" t="s">
        <v>442</v>
      </c>
      <c r="E493" s="343" t="s">
        <v>3280</v>
      </c>
      <c r="F493" s="10" t="s">
        <v>3839</v>
      </c>
      <c r="G493" s="343">
        <v>1</v>
      </c>
      <c r="H493" s="365" t="s">
        <v>6684</v>
      </c>
      <c r="I493" s="48"/>
      <c r="J493" s="48"/>
      <c r="K493" s="339">
        <v>12</v>
      </c>
      <c r="L493" s="833"/>
      <c r="M493" s="833"/>
    </row>
    <row r="494" spans="1:13" s="30" customFormat="1" ht="22.5" x14ac:dyDescent="0.25">
      <c r="A494" s="343" t="s">
        <v>7691</v>
      </c>
      <c r="B494" s="448" t="s">
        <v>7191</v>
      </c>
      <c r="C494" s="458" t="s">
        <v>5821</v>
      </c>
      <c r="D494" s="343" t="s">
        <v>5291</v>
      </c>
      <c r="E494" s="343" t="s">
        <v>5840</v>
      </c>
      <c r="F494" s="10" t="s">
        <v>3840</v>
      </c>
      <c r="G494" s="343">
        <v>1</v>
      </c>
      <c r="H494" s="365" t="s">
        <v>6684</v>
      </c>
      <c r="I494" s="48"/>
      <c r="J494" s="48"/>
      <c r="K494" s="339">
        <v>12</v>
      </c>
      <c r="L494" s="833"/>
      <c r="M494" s="833"/>
    </row>
    <row r="495" spans="1:13" ht="11.25" x14ac:dyDescent="0.25">
      <c r="A495" s="936" t="s">
        <v>5319</v>
      </c>
      <c r="B495" s="945" t="s">
        <v>7107</v>
      </c>
      <c r="C495" s="929" t="s">
        <v>5821</v>
      </c>
      <c r="D495" s="936" t="s">
        <v>3680</v>
      </c>
      <c r="E495" s="936" t="s">
        <v>3280</v>
      </c>
      <c r="F495" s="41" t="s">
        <v>3817</v>
      </c>
      <c r="G495" s="96">
        <v>1</v>
      </c>
      <c r="H495" s="936" t="s">
        <v>6684</v>
      </c>
      <c r="I495" s="37" t="s">
        <v>1050</v>
      </c>
      <c r="J495" s="37"/>
      <c r="K495" s="985">
        <v>2</v>
      </c>
      <c r="L495" s="986"/>
      <c r="M495" s="1243"/>
    </row>
    <row r="496" spans="1:13" ht="22.5" x14ac:dyDescent="0.25">
      <c r="A496" s="936"/>
      <c r="B496" s="945"/>
      <c r="C496" s="929"/>
      <c r="D496" s="936"/>
      <c r="E496" s="936"/>
      <c r="F496" s="41" t="s">
        <v>3818</v>
      </c>
      <c r="G496" s="96">
        <v>2</v>
      </c>
      <c r="H496" s="936"/>
      <c r="I496" s="37" t="s">
        <v>3804</v>
      </c>
      <c r="J496" s="37" t="s">
        <v>3819</v>
      </c>
      <c r="K496" s="985"/>
      <c r="L496" s="986"/>
      <c r="M496" s="1244"/>
    </row>
    <row r="497" spans="1:13" ht="11.25" x14ac:dyDescent="0.25">
      <c r="A497" s="936" t="s">
        <v>5320</v>
      </c>
      <c r="B497" s="945" t="s">
        <v>3624</v>
      </c>
      <c r="C497" s="929" t="s">
        <v>5821</v>
      </c>
      <c r="D497" s="936" t="s">
        <v>3625</v>
      </c>
      <c r="E497" s="143" t="s">
        <v>5821</v>
      </c>
      <c r="F497" s="10" t="s">
        <v>3837</v>
      </c>
      <c r="G497" s="111">
        <v>1</v>
      </c>
      <c r="H497" s="936" t="s">
        <v>6682</v>
      </c>
      <c r="I497" s="48" t="s">
        <v>1265</v>
      </c>
      <c r="J497" s="48" t="s">
        <v>3838</v>
      </c>
      <c r="K497" s="985">
        <v>2</v>
      </c>
      <c r="L497" s="986"/>
      <c r="M497" s="1243"/>
    </row>
    <row r="498" spans="1:13" s="97" customFormat="1" ht="11.25" x14ac:dyDescent="0.25">
      <c r="A498" s="936"/>
      <c r="B498" s="945"/>
      <c r="C498" s="929"/>
      <c r="D498" s="936"/>
      <c r="E498" s="936" t="s">
        <v>1045</v>
      </c>
      <c r="F498" s="10" t="s">
        <v>3823</v>
      </c>
      <c r="G498" s="111">
        <v>1</v>
      </c>
      <c r="H498" s="936"/>
      <c r="I498" s="48" t="s">
        <v>1265</v>
      </c>
      <c r="J498" s="48" t="s">
        <v>3824</v>
      </c>
      <c r="K498" s="985"/>
      <c r="L498" s="986"/>
      <c r="M498" s="1244"/>
    </row>
    <row r="499" spans="1:13" ht="11.25" x14ac:dyDescent="0.25">
      <c r="A499" s="936"/>
      <c r="B499" s="945"/>
      <c r="C499" s="929"/>
      <c r="D499" s="936"/>
      <c r="E499" s="936"/>
      <c r="F499" s="41" t="s">
        <v>1264</v>
      </c>
      <c r="G499" s="96">
        <v>1</v>
      </c>
      <c r="H499" s="936"/>
      <c r="I499" s="37" t="s">
        <v>1265</v>
      </c>
      <c r="J499" s="37" t="s">
        <v>1266</v>
      </c>
      <c r="K499" s="985"/>
      <c r="L499" s="986"/>
      <c r="M499" s="1244"/>
    </row>
    <row r="500" spans="1:13" s="30" customFormat="1" ht="11.25" x14ac:dyDescent="0.25">
      <c r="A500" s="936"/>
      <c r="B500" s="945"/>
      <c r="C500" s="929"/>
      <c r="D500" s="936"/>
      <c r="E500" s="936"/>
      <c r="F500" s="10" t="s">
        <v>3825</v>
      </c>
      <c r="G500" s="111">
        <v>1</v>
      </c>
      <c r="H500" s="936"/>
      <c r="I500" s="48" t="s">
        <v>1265</v>
      </c>
      <c r="J500" s="48"/>
      <c r="K500" s="985"/>
      <c r="L500" s="986"/>
      <c r="M500" s="1244"/>
    </row>
    <row r="501" spans="1:13" s="30" customFormat="1" ht="11.25" x14ac:dyDescent="0.25">
      <c r="A501" s="936"/>
      <c r="B501" s="945"/>
      <c r="C501" s="929"/>
      <c r="D501" s="936"/>
      <c r="E501" s="936"/>
      <c r="F501" s="10" t="s">
        <v>1092</v>
      </c>
      <c r="G501" s="111">
        <v>5</v>
      </c>
      <c r="H501" s="936"/>
      <c r="I501" s="48" t="s">
        <v>1050</v>
      </c>
      <c r="J501" s="48" t="s">
        <v>1263</v>
      </c>
      <c r="K501" s="985"/>
      <c r="L501" s="986"/>
      <c r="M501" s="1244"/>
    </row>
    <row r="502" spans="1:13" s="30" customFormat="1" ht="11.25" x14ac:dyDescent="0.25">
      <c r="A502" s="936"/>
      <c r="B502" s="945"/>
      <c r="C502" s="929"/>
      <c r="D502" s="936"/>
      <c r="E502" s="936"/>
      <c r="F502" s="10" t="s">
        <v>1340</v>
      </c>
      <c r="G502" s="111">
        <v>2</v>
      </c>
      <c r="H502" s="936"/>
      <c r="I502" s="48" t="s">
        <v>1265</v>
      </c>
      <c r="J502" s="48" t="s">
        <v>3826</v>
      </c>
      <c r="K502" s="985"/>
      <c r="L502" s="986"/>
      <c r="M502" s="1244"/>
    </row>
    <row r="503" spans="1:13" s="30" customFormat="1" ht="11.25" x14ac:dyDescent="0.25">
      <c r="A503" s="936"/>
      <c r="B503" s="945"/>
      <c r="C503" s="929"/>
      <c r="D503" s="936"/>
      <c r="E503" s="936"/>
      <c r="F503" s="10" t="s">
        <v>3827</v>
      </c>
      <c r="G503" s="111">
        <v>1</v>
      </c>
      <c r="H503" s="936"/>
      <c r="I503" s="48" t="s">
        <v>1265</v>
      </c>
      <c r="J503" s="48"/>
      <c r="K503" s="985"/>
      <c r="L503" s="986"/>
      <c r="M503" s="1244"/>
    </row>
    <row r="504" spans="1:13" s="30" customFormat="1" ht="11.25" x14ac:dyDescent="0.25">
      <c r="A504" s="936"/>
      <c r="B504" s="945"/>
      <c r="C504" s="929"/>
      <c r="D504" s="936"/>
      <c r="E504" s="936"/>
      <c r="F504" s="10" t="s">
        <v>3828</v>
      </c>
      <c r="G504" s="111">
        <v>2</v>
      </c>
      <c r="H504" s="936"/>
      <c r="I504" s="48" t="s">
        <v>1050</v>
      </c>
      <c r="J504" s="48"/>
      <c r="K504" s="985"/>
      <c r="L504" s="986"/>
      <c r="M504" s="1244"/>
    </row>
    <row r="505" spans="1:13" s="30" customFormat="1" ht="11.25" x14ac:dyDescent="0.25">
      <c r="A505" s="936"/>
      <c r="B505" s="945"/>
      <c r="C505" s="929"/>
      <c r="D505" s="936"/>
      <c r="E505" s="936"/>
      <c r="F505" s="10" t="s">
        <v>3829</v>
      </c>
      <c r="G505" s="111">
        <v>1</v>
      </c>
      <c r="H505" s="936"/>
      <c r="I505" s="48" t="s">
        <v>3830</v>
      </c>
      <c r="J505" s="48"/>
      <c r="K505" s="985"/>
      <c r="L505" s="986"/>
      <c r="M505" s="1244"/>
    </row>
    <row r="506" spans="1:13" s="30" customFormat="1" ht="11.25" x14ac:dyDescent="0.25">
      <c r="A506" s="936"/>
      <c r="B506" s="945"/>
      <c r="C506" s="929"/>
      <c r="D506" s="936"/>
      <c r="E506" s="936"/>
      <c r="F506" s="10" t="s">
        <v>3831</v>
      </c>
      <c r="G506" s="111">
        <v>1</v>
      </c>
      <c r="H506" s="936"/>
      <c r="I506" s="48" t="s">
        <v>1265</v>
      </c>
      <c r="J506" s="48" t="s">
        <v>3832</v>
      </c>
      <c r="K506" s="985"/>
      <c r="L506" s="986"/>
      <c r="M506" s="1244"/>
    </row>
    <row r="507" spans="1:13" s="30" customFormat="1" ht="11.25" x14ac:dyDescent="0.25">
      <c r="A507" s="936"/>
      <c r="B507" s="945"/>
      <c r="C507" s="929"/>
      <c r="D507" s="936"/>
      <c r="E507" s="936"/>
      <c r="F507" s="10" t="s">
        <v>1092</v>
      </c>
      <c r="G507" s="111">
        <v>4</v>
      </c>
      <c r="H507" s="936"/>
      <c r="I507" s="48" t="s">
        <v>1050</v>
      </c>
      <c r="J507" s="48" t="s">
        <v>3744</v>
      </c>
      <c r="K507" s="985"/>
      <c r="L507" s="986"/>
      <c r="M507" s="1244"/>
    </row>
    <row r="508" spans="1:13" s="30" customFormat="1" ht="11.25" x14ac:dyDescent="0.25">
      <c r="A508" s="936"/>
      <c r="B508" s="945"/>
      <c r="C508" s="929"/>
      <c r="D508" s="936"/>
      <c r="E508" s="936"/>
      <c r="F508" s="10" t="s">
        <v>1515</v>
      </c>
      <c r="G508" s="111">
        <v>1</v>
      </c>
      <c r="H508" s="936"/>
      <c r="I508" s="48" t="s">
        <v>1050</v>
      </c>
      <c r="J508" s="48" t="s">
        <v>3833</v>
      </c>
      <c r="K508" s="985"/>
      <c r="L508" s="986"/>
      <c r="M508" s="1244"/>
    </row>
    <row r="509" spans="1:13" s="30" customFormat="1" ht="22.5" x14ac:dyDescent="0.25">
      <c r="A509" s="936"/>
      <c r="B509" s="945"/>
      <c r="C509" s="929"/>
      <c r="D509" s="936"/>
      <c r="E509" s="936"/>
      <c r="F509" s="10" t="s">
        <v>3797</v>
      </c>
      <c r="G509" s="111">
        <v>1</v>
      </c>
      <c r="H509" s="936"/>
      <c r="I509" s="48" t="s">
        <v>3834</v>
      </c>
      <c r="J509" s="48" t="s">
        <v>3835</v>
      </c>
      <c r="K509" s="985"/>
      <c r="L509" s="986"/>
      <c r="M509" s="1244"/>
    </row>
    <row r="510" spans="1:13" s="30" customFormat="1" ht="11.25" x14ac:dyDescent="0.25">
      <c r="A510" s="936"/>
      <c r="B510" s="945"/>
      <c r="C510" s="929"/>
      <c r="D510" s="936"/>
      <c r="E510" s="936"/>
      <c r="F510" s="10" t="s">
        <v>3836</v>
      </c>
      <c r="G510" s="111">
        <v>1</v>
      </c>
      <c r="H510" s="936"/>
      <c r="I510" s="48" t="s">
        <v>1265</v>
      </c>
      <c r="J510" s="48"/>
      <c r="K510" s="985"/>
      <c r="L510" s="986"/>
      <c r="M510" s="1244"/>
    </row>
    <row r="511" spans="1:13" s="30" customFormat="1" ht="11.25" x14ac:dyDescent="0.25">
      <c r="A511" s="936"/>
      <c r="B511" s="945"/>
      <c r="C511" s="929"/>
      <c r="D511" s="936"/>
      <c r="E511" s="936"/>
      <c r="F511" s="10" t="s">
        <v>1574</v>
      </c>
      <c r="G511" s="111">
        <v>9</v>
      </c>
      <c r="H511" s="936"/>
      <c r="I511" s="48" t="s">
        <v>1050</v>
      </c>
      <c r="J511" s="48"/>
      <c r="K511" s="985"/>
      <c r="L511" s="986"/>
      <c r="M511" s="1244"/>
    </row>
    <row r="512" spans="1:13" ht="11.25" x14ac:dyDescent="0.25">
      <c r="A512" s="936" t="s">
        <v>5321</v>
      </c>
      <c r="B512" s="945" t="s">
        <v>373</v>
      </c>
      <c r="C512" s="946" t="s">
        <v>5827</v>
      </c>
      <c r="D512" s="936" t="s">
        <v>374</v>
      </c>
      <c r="E512" s="936" t="s">
        <v>5830</v>
      </c>
      <c r="F512" s="10" t="s">
        <v>3747</v>
      </c>
      <c r="G512" s="111">
        <v>43</v>
      </c>
      <c r="H512" s="936" t="s">
        <v>6682</v>
      </c>
      <c r="I512" s="48" t="s">
        <v>3748</v>
      </c>
      <c r="J512" s="48" t="s">
        <v>3749</v>
      </c>
      <c r="K512" s="985">
        <v>2</v>
      </c>
      <c r="L512" s="943"/>
      <c r="M512" s="943"/>
    </row>
    <row r="513" spans="1:13" ht="11.25" x14ac:dyDescent="0.25">
      <c r="A513" s="936"/>
      <c r="B513" s="945"/>
      <c r="C513" s="946"/>
      <c r="D513" s="936"/>
      <c r="E513" s="936"/>
      <c r="F513" s="10" t="s">
        <v>3750</v>
      </c>
      <c r="G513" s="111">
        <v>4</v>
      </c>
      <c r="H513" s="936"/>
      <c r="I513" s="48" t="s">
        <v>3748</v>
      </c>
      <c r="J513" s="48" t="s">
        <v>3751</v>
      </c>
      <c r="K513" s="985"/>
      <c r="L513" s="943"/>
      <c r="M513" s="943"/>
    </row>
    <row r="514" spans="1:13" ht="11.25" x14ac:dyDescent="0.25">
      <c r="A514" s="936"/>
      <c r="B514" s="945"/>
      <c r="C514" s="946"/>
      <c r="D514" s="936"/>
      <c r="E514" s="936"/>
      <c r="F514" s="10" t="s">
        <v>3752</v>
      </c>
      <c r="G514" s="111">
        <v>8</v>
      </c>
      <c r="H514" s="936"/>
      <c r="I514" s="48" t="s">
        <v>3748</v>
      </c>
      <c r="J514" s="48" t="s">
        <v>3749</v>
      </c>
      <c r="K514" s="985"/>
      <c r="L514" s="943"/>
      <c r="M514" s="943"/>
    </row>
    <row r="515" spans="1:13" ht="11.25" x14ac:dyDescent="0.25">
      <c r="A515" s="936"/>
      <c r="B515" s="945"/>
      <c r="C515" s="946"/>
      <c r="D515" s="936"/>
      <c r="E515" s="936"/>
      <c r="F515" s="10" t="s">
        <v>3854</v>
      </c>
      <c r="G515" s="111">
        <v>6</v>
      </c>
      <c r="H515" s="936"/>
      <c r="I515" s="48" t="s">
        <v>1050</v>
      </c>
      <c r="J515" s="48"/>
      <c r="K515" s="985"/>
      <c r="L515" s="943"/>
      <c r="M515" s="943"/>
    </row>
    <row r="516" spans="1:13" ht="11.25" x14ac:dyDescent="0.25">
      <c r="A516" s="936"/>
      <c r="B516" s="945"/>
      <c r="C516" s="946"/>
      <c r="D516" s="936"/>
      <c r="E516" s="936"/>
      <c r="F516" s="10" t="s">
        <v>3754</v>
      </c>
      <c r="G516" s="111">
        <v>27</v>
      </c>
      <c r="H516" s="936"/>
      <c r="I516" s="48" t="s">
        <v>3755</v>
      </c>
      <c r="J516" s="48" t="s">
        <v>3756</v>
      </c>
      <c r="K516" s="985"/>
      <c r="L516" s="943"/>
      <c r="M516" s="943"/>
    </row>
    <row r="517" spans="1:13" ht="11.25" x14ac:dyDescent="0.25">
      <c r="A517" s="936"/>
      <c r="B517" s="945"/>
      <c r="C517" s="946"/>
      <c r="D517" s="936"/>
      <c r="E517" s="936"/>
      <c r="F517" s="10" t="s">
        <v>3682</v>
      </c>
      <c r="G517" s="111">
        <v>52</v>
      </c>
      <c r="H517" s="936"/>
      <c r="I517" s="48" t="s">
        <v>1050</v>
      </c>
      <c r="J517" s="48"/>
      <c r="K517" s="985"/>
      <c r="L517" s="943"/>
      <c r="M517" s="943"/>
    </row>
    <row r="518" spans="1:13" ht="11.25" x14ac:dyDescent="0.25">
      <c r="A518" s="936"/>
      <c r="B518" s="945"/>
      <c r="C518" s="946"/>
      <c r="D518" s="936"/>
      <c r="E518" s="936"/>
      <c r="F518" s="10" t="s">
        <v>3782</v>
      </c>
      <c r="G518" s="111">
        <v>4</v>
      </c>
      <c r="H518" s="936"/>
      <c r="I518" s="48" t="s">
        <v>3748</v>
      </c>
      <c r="J518" s="48" t="s">
        <v>3783</v>
      </c>
      <c r="K518" s="985"/>
      <c r="L518" s="943"/>
      <c r="M518" s="943"/>
    </row>
    <row r="519" spans="1:13" ht="11.25" x14ac:dyDescent="0.25">
      <c r="A519" s="936"/>
      <c r="B519" s="945"/>
      <c r="C519" s="946"/>
      <c r="D519" s="936"/>
      <c r="E519" s="936"/>
      <c r="F519" s="10" t="s">
        <v>3757</v>
      </c>
      <c r="G519" s="111">
        <v>20</v>
      </c>
      <c r="H519" s="936"/>
      <c r="I519" s="48" t="s">
        <v>1050</v>
      </c>
      <c r="J519" s="48"/>
      <c r="K519" s="985"/>
      <c r="L519" s="943"/>
      <c r="M519" s="943"/>
    </row>
    <row r="520" spans="1:13" ht="11.25" x14ac:dyDescent="0.25">
      <c r="A520" s="936"/>
      <c r="B520" s="945"/>
      <c r="C520" s="946"/>
      <c r="D520" s="936"/>
      <c r="E520" s="936"/>
      <c r="F520" s="10" t="s">
        <v>3758</v>
      </c>
      <c r="G520" s="111">
        <v>13</v>
      </c>
      <c r="H520" s="936"/>
      <c r="I520" s="48" t="s">
        <v>1050</v>
      </c>
      <c r="J520" s="48"/>
      <c r="K520" s="985"/>
      <c r="L520" s="943"/>
      <c r="M520" s="943"/>
    </row>
    <row r="521" spans="1:13" ht="11.25" x14ac:dyDescent="0.25">
      <c r="A521" s="936"/>
      <c r="B521" s="945"/>
      <c r="C521" s="946"/>
      <c r="D521" s="936"/>
      <c r="E521" s="936"/>
      <c r="F521" s="10" t="s">
        <v>3759</v>
      </c>
      <c r="G521" s="111">
        <v>7</v>
      </c>
      <c r="H521" s="936"/>
      <c r="I521" s="48" t="s">
        <v>1050</v>
      </c>
      <c r="J521" s="48"/>
      <c r="K521" s="985"/>
      <c r="L521" s="943"/>
      <c r="M521" s="943"/>
    </row>
    <row r="522" spans="1:13" ht="11.25" x14ac:dyDescent="0.25">
      <c r="A522" s="936"/>
      <c r="B522" s="945"/>
      <c r="C522" s="946"/>
      <c r="D522" s="936"/>
      <c r="E522" s="936"/>
      <c r="F522" s="10" t="s">
        <v>3836</v>
      </c>
      <c r="G522" s="111">
        <v>1</v>
      </c>
      <c r="H522" s="936"/>
      <c r="I522" s="48" t="s">
        <v>1050</v>
      </c>
      <c r="J522" s="48"/>
      <c r="K522" s="985"/>
      <c r="L522" s="943"/>
      <c r="M522" s="943"/>
    </row>
    <row r="523" spans="1:13" ht="11.25" x14ac:dyDescent="0.25">
      <c r="A523" s="936"/>
      <c r="B523" s="945"/>
      <c r="C523" s="946"/>
      <c r="D523" s="936"/>
      <c r="E523" s="936"/>
      <c r="F523" s="10" t="s">
        <v>1261</v>
      </c>
      <c r="G523" s="111">
        <v>2</v>
      </c>
      <c r="H523" s="936"/>
      <c r="I523" s="48" t="s">
        <v>1050</v>
      </c>
      <c r="J523" s="48"/>
      <c r="K523" s="985"/>
      <c r="L523" s="943"/>
      <c r="M523" s="943"/>
    </row>
    <row r="524" spans="1:13" ht="11.25" x14ac:dyDescent="0.25">
      <c r="A524" s="936"/>
      <c r="B524" s="945"/>
      <c r="C524" s="946"/>
      <c r="D524" s="936"/>
      <c r="E524" s="936"/>
      <c r="F524" s="10" t="s">
        <v>3855</v>
      </c>
      <c r="G524" s="111">
        <v>1</v>
      </c>
      <c r="H524" s="936"/>
      <c r="I524" s="48" t="s">
        <v>1050</v>
      </c>
      <c r="J524" s="48"/>
      <c r="K524" s="985"/>
      <c r="L524" s="943"/>
      <c r="M524" s="943"/>
    </row>
    <row r="525" spans="1:13" ht="11.25" x14ac:dyDescent="0.25">
      <c r="A525" s="936"/>
      <c r="B525" s="945"/>
      <c r="C525" s="946"/>
      <c r="D525" s="936"/>
      <c r="E525" s="936"/>
      <c r="F525" s="10" t="s">
        <v>3856</v>
      </c>
      <c r="G525" s="111">
        <v>2</v>
      </c>
      <c r="H525" s="936"/>
      <c r="I525" s="48" t="s">
        <v>1050</v>
      </c>
      <c r="J525" s="48"/>
      <c r="K525" s="985"/>
      <c r="L525" s="943"/>
      <c r="M525" s="943"/>
    </row>
    <row r="526" spans="1:13" ht="11.25" x14ac:dyDescent="0.25">
      <c r="A526" s="936"/>
      <c r="B526" s="945"/>
      <c r="C526" s="946"/>
      <c r="D526" s="936"/>
      <c r="E526" s="936"/>
      <c r="F526" s="10" t="s">
        <v>3857</v>
      </c>
      <c r="G526" s="111">
        <v>3</v>
      </c>
      <c r="H526" s="936"/>
      <c r="I526" s="48" t="s">
        <v>1050</v>
      </c>
      <c r="J526" s="48"/>
      <c r="K526" s="985"/>
      <c r="L526" s="943"/>
      <c r="M526" s="943"/>
    </row>
    <row r="527" spans="1:13" ht="11.25" x14ac:dyDescent="0.25">
      <c r="A527" s="936"/>
      <c r="B527" s="945"/>
      <c r="C527" s="946"/>
      <c r="D527" s="936"/>
      <c r="E527" s="936"/>
      <c r="F527" s="10" t="s">
        <v>1574</v>
      </c>
      <c r="G527" s="111">
        <v>4</v>
      </c>
      <c r="H527" s="936"/>
      <c r="I527" s="48" t="s">
        <v>1050</v>
      </c>
      <c r="J527" s="48"/>
      <c r="K527" s="985"/>
      <c r="L527" s="943"/>
      <c r="M527" s="943"/>
    </row>
    <row r="528" spans="1:13" ht="11.25" x14ac:dyDescent="0.25">
      <c r="A528" s="936"/>
      <c r="B528" s="945"/>
      <c r="C528" s="946"/>
      <c r="D528" s="936"/>
      <c r="E528" s="936"/>
      <c r="F528" s="10" t="s">
        <v>3858</v>
      </c>
      <c r="G528" s="111">
        <v>2</v>
      </c>
      <c r="H528" s="936"/>
      <c r="I528" s="48" t="s">
        <v>1050</v>
      </c>
      <c r="J528" s="48"/>
      <c r="K528" s="985"/>
      <c r="L528" s="943"/>
      <c r="M528" s="943"/>
    </row>
    <row r="529" spans="1:13" ht="11.25" x14ac:dyDescent="0.25">
      <c r="A529" s="936"/>
      <c r="B529" s="945"/>
      <c r="C529" s="946"/>
      <c r="D529" s="936"/>
      <c r="E529" s="936"/>
      <c r="F529" s="10" t="s">
        <v>1126</v>
      </c>
      <c r="G529" s="111">
        <v>2</v>
      </c>
      <c r="H529" s="936"/>
      <c r="I529" s="48" t="s">
        <v>1050</v>
      </c>
      <c r="J529" s="48"/>
      <c r="K529" s="985"/>
      <c r="L529" s="943"/>
      <c r="M529" s="943"/>
    </row>
    <row r="530" spans="1:13" ht="11.25" x14ac:dyDescent="0.25">
      <c r="A530" s="936"/>
      <c r="B530" s="945"/>
      <c r="C530" s="946"/>
      <c r="D530" s="936"/>
      <c r="E530" s="936"/>
      <c r="F530" s="10" t="s">
        <v>3859</v>
      </c>
      <c r="G530" s="111">
        <v>1</v>
      </c>
      <c r="H530" s="936"/>
      <c r="I530" s="48" t="s">
        <v>1050</v>
      </c>
      <c r="J530" s="48"/>
      <c r="K530" s="985"/>
      <c r="L530" s="943"/>
      <c r="M530" s="943"/>
    </row>
    <row r="531" spans="1:13" ht="11.25" x14ac:dyDescent="0.25">
      <c r="A531" s="936"/>
      <c r="B531" s="945"/>
      <c r="C531" s="946"/>
      <c r="D531" s="936"/>
      <c r="E531" s="936"/>
      <c r="F531" s="10" t="s">
        <v>3760</v>
      </c>
      <c r="G531" s="111">
        <v>55</v>
      </c>
      <c r="H531" s="936"/>
      <c r="I531" s="48" t="s">
        <v>3755</v>
      </c>
      <c r="J531" s="48" t="s">
        <v>3787</v>
      </c>
      <c r="K531" s="985"/>
      <c r="L531" s="943"/>
      <c r="M531" s="943"/>
    </row>
    <row r="532" spans="1:13" ht="11.25" x14ac:dyDescent="0.25">
      <c r="A532" s="936"/>
      <c r="B532" s="945"/>
      <c r="C532" s="946"/>
      <c r="D532" s="936"/>
      <c r="E532" s="936"/>
      <c r="F532" s="10" t="s">
        <v>3762</v>
      </c>
      <c r="G532" s="111">
        <v>32</v>
      </c>
      <c r="H532" s="936"/>
      <c r="I532" s="48" t="s">
        <v>3763</v>
      </c>
      <c r="J532" s="48" t="s">
        <v>3764</v>
      </c>
      <c r="K532" s="985"/>
      <c r="L532" s="943"/>
      <c r="M532" s="943"/>
    </row>
    <row r="533" spans="1:13" ht="11.25" x14ac:dyDescent="0.25">
      <c r="A533" s="936"/>
      <c r="B533" s="945"/>
      <c r="C533" s="946"/>
      <c r="D533" s="936"/>
      <c r="E533" s="936"/>
      <c r="F533" s="10" t="s">
        <v>3765</v>
      </c>
      <c r="G533" s="111">
        <v>32</v>
      </c>
      <c r="H533" s="936"/>
      <c r="I533" s="48" t="s">
        <v>3763</v>
      </c>
      <c r="J533" s="48" t="s">
        <v>3766</v>
      </c>
      <c r="K533" s="985"/>
      <c r="L533" s="943"/>
      <c r="M533" s="943"/>
    </row>
    <row r="534" spans="1:13" ht="11.25" x14ac:dyDescent="0.25">
      <c r="A534" s="936"/>
      <c r="B534" s="945"/>
      <c r="C534" s="946"/>
      <c r="D534" s="936"/>
      <c r="E534" s="936"/>
      <c r="F534" s="10" t="s">
        <v>3767</v>
      </c>
      <c r="G534" s="111">
        <v>52</v>
      </c>
      <c r="H534" s="936"/>
      <c r="I534" s="48" t="s">
        <v>3763</v>
      </c>
      <c r="J534" s="48" t="s">
        <v>3768</v>
      </c>
      <c r="K534" s="985"/>
      <c r="L534" s="943"/>
      <c r="M534" s="943"/>
    </row>
    <row r="535" spans="1:13" ht="11.25" x14ac:dyDescent="0.25">
      <c r="A535" s="936"/>
      <c r="B535" s="945"/>
      <c r="C535" s="946"/>
      <c r="D535" s="936"/>
      <c r="E535" s="936"/>
      <c r="F535" s="10" t="s">
        <v>3769</v>
      </c>
      <c r="G535" s="111">
        <v>52</v>
      </c>
      <c r="H535" s="936"/>
      <c r="I535" s="48" t="s">
        <v>3763</v>
      </c>
      <c r="J535" s="48" t="s">
        <v>3770</v>
      </c>
      <c r="K535" s="985"/>
      <c r="L535" s="943"/>
      <c r="M535" s="943"/>
    </row>
    <row r="536" spans="1:13" ht="11.25" x14ac:dyDescent="0.25">
      <c r="A536" s="936"/>
      <c r="B536" s="945"/>
      <c r="C536" s="946"/>
      <c r="D536" s="936"/>
      <c r="E536" s="936"/>
      <c r="F536" s="10" t="s">
        <v>3771</v>
      </c>
      <c r="G536" s="111">
        <v>52</v>
      </c>
      <c r="H536" s="936"/>
      <c r="I536" s="48" t="s">
        <v>3763</v>
      </c>
      <c r="J536" s="48" t="s">
        <v>3772</v>
      </c>
      <c r="K536" s="985"/>
      <c r="L536" s="943"/>
      <c r="M536" s="943"/>
    </row>
    <row r="537" spans="1:13" ht="11.25" x14ac:dyDescent="0.25">
      <c r="A537" s="936"/>
      <c r="B537" s="945"/>
      <c r="C537" s="946"/>
      <c r="D537" s="936"/>
      <c r="E537" s="936"/>
      <c r="F537" s="10" t="s">
        <v>3773</v>
      </c>
      <c r="G537" s="111">
        <v>52</v>
      </c>
      <c r="H537" s="936"/>
      <c r="I537" s="48" t="s">
        <v>3763</v>
      </c>
      <c r="J537" s="48" t="s">
        <v>3774</v>
      </c>
      <c r="K537" s="985"/>
      <c r="L537" s="943"/>
      <c r="M537" s="943"/>
    </row>
    <row r="538" spans="1:13" ht="11.25" x14ac:dyDescent="0.25">
      <c r="A538" s="936"/>
      <c r="B538" s="945"/>
      <c r="C538" s="946"/>
      <c r="D538" s="936"/>
      <c r="E538" s="936"/>
      <c r="F538" s="10" t="s">
        <v>3775</v>
      </c>
      <c r="G538" s="111">
        <v>8</v>
      </c>
      <c r="H538" s="936"/>
      <c r="I538" s="48" t="s">
        <v>3755</v>
      </c>
      <c r="J538" s="48" t="s">
        <v>3776</v>
      </c>
      <c r="K538" s="985"/>
      <c r="L538" s="943"/>
      <c r="M538" s="943"/>
    </row>
    <row r="539" spans="1:13" ht="11.25" x14ac:dyDescent="0.25">
      <c r="A539" s="936"/>
      <c r="B539" s="945"/>
      <c r="C539" s="946"/>
      <c r="D539" s="936"/>
      <c r="E539" s="936"/>
      <c r="F539" s="10" t="s">
        <v>3777</v>
      </c>
      <c r="G539" s="111">
        <v>4</v>
      </c>
      <c r="H539" s="936"/>
      <c r="I539" s="48" t="s">
        <v>3778</v>
      </c>
      <c r="J539" s="48" t="s">
        <v>3779</v>
      </c>
      <c r="K539" s="985"/>
      <c r="L539" s="943"/>
      <c r="M539" s="943"/>
    </row>
    <row r="540" spans="1:13" s="77" customFormat="1" ht="11.25" x14ac:dyDescent="0.25">
      <c r="A540" s="936"/>
      <c r="B540" s="945"/>
      <c r="C540" s="946"/>
      <c r="D540" s="936"/>
      <c r="E540" s="936"/>
      <c r="F540" s="10" t="s">
        <v>4903</v>
      </c>
      <c r="G540" s="111">
        <v>2</v>
      </c>
      <c r="H540" s="936"/>
      <c r="I540" s="48"/>
      <c r="J540" s="48"/>
      <c r="K540" s="985"/>
      <c r="L540" s="943"/>
      <c r="M540" s="943"/>
    </row>
    <row r="541" spans="1:13" s="77" customFormat="1" ht="11.25" x14ac:dyDescent="0.25">
      <c r="A541" s="936"/>
      <c r="B541" s="945"/>
      <c r="C541" s="946"/>
      <c r="D541" s="936"/>
      <c r="E541" s="936"/>
      <c r="F541" s="10" t="s">
        <v>4904</v>
      </c>
      <c r="G541" s="111">
        <v>2</v>
      </c>
      <c r="H541" s="936"/>
      <c r="I541" s="48"/>
      <c r="J541" s="48"/>
      <c r="K541" s="985"/>
      <c r="L541" s="943"/>
      <c r="M541" s="943"/>
    </row>
    <row r="542" spans="1:13" ht="11.25" x14ac:dyDescent="0.25">
      <c r="A542" s="936"/>
      <c r="B542" s="945"/>
      <c r="C542" s="946"/>
      <c r="D542" s="936"/>
      <c r="E542" s="936"/>
      <c r="F542" s="10" t="s">
        <v>3780</v>
      </c>
      <c r="G542" s="111">
        <v>4</v>
      </c>
      <c r="H542" s="936"/>
      <c r="I542" s="48" t="s">
        <v>3763</v>
      </c>
      <c r="J542" s="48" t="s">
        <v>3781</v>
      </c>
      <c r="K542" s="985"/>
      <c r="L542" s="943"/>
      <c r="M542" s="943"/>
    </row>
    <row r="543" spans="1:13" ht="22.5" x14ac:dyDescent="0.25">
      <c r="A543" s="143" t="s">
        <v>5315</v>
      </c>
      <c r="B543" s="461" t="s">
        <v>5842</v>
      </c>
      <c r="C543" s="449" t="s">
        <v>5827</v>
      </c>
      <c r="D543" s="143" t="s">
        <v>5841</v>
      </c>
      <c r="E543" s="143" t="s">
        <v>1357</v>
      </c>
      <c r="F543" s="10" t="s">
        <v>4918</v>
      </c>
      <c r="G543" s="134">
        <v>1</v>
      </c>
      <c r="H543" s="362" t="s">
        <v>6682</v>
      </c>
      <c r="I543" s="48" t="s">
        <v>1050</v>
      </c>
      <c r="J543" s="48"/>
      <c r="K543" s="172">
        <v>2</v>
      </c>
      <c r="L543" s="843"/>
      <c r="M543" s="845"/>
    </row>
    <row r="544" spans="1:13" ht="11.25" x14ac:dyDescent="0.25">
      <c r="A544" s="936" t="s">
        <v>7692</v>
      </c>
      <c r="B544" s="945" t="s">
        <v>5842</v>
      </c>
      <c r="C544" s="946" t="s">
        <v>5827</v>
      </c>
      <c r="D544" s="936" t="s">
        <v>3719</v>
      </c>
      <c r="E544" s="936" t="s">
        <v>1357</v>
      </c>
      <c r="F544" s="10" t="s">
        <v>3731</v>
      </c>
      <c r="G544" s="111">
        <v>1</v>
      </c>
      <c r="H544" s="936" t="s">
        <v>6682</v>
      </c>
      <c r="I544" s="48" t="s">
        <v>1050</v>
      </c>
      <c r="J544" s="48"/>
      <c r="K544" s="985">
        <v>2</v>
      </c>
      <c r="L544" s="986"/>
      <c r="M544" s="1243"/>
    </row>
    <row r="545" spans="1:13" ht="11.25" x14ac:dyDescent="0.25">
      <c r="A545" s="936"/>
      <c r="B545" s="945"/>
      <c r="C545" s="946"/>
      <c r="D545" s="936"/>
      <c r="E545" s="936"/>
      <c r="F545" s="10" t="s">
        <v>1092</v>
      </c>
      <c r="G545" s="111">
        <v>1</v>
      </c>
      <c r="H545" s="936"/>
      <c r="I545" s="48" t="s">
        <v>1050</v>
      </c>
      <c r="J545" s="48" t="s">
        <v>3279</v>
      </c>
      <c r="K545" s="985"/>
      <c r="L545" s="986"/>
      <c r="M545" s="1244"/>
    </row>
    <row r="546" spans="1:13" ht="11.25" x14ac:dyDescent="0.25">
      <c r="A546" s="936"/>
      <c r="B546" s="945"/>
      <c r="C546" s="946"/>
      <c r="D546" s="936"/>
      <c r="E546" s="936"/>
      <c r="F546" s="10" t="s">
        <v>1092</v>
      </c>
      <c r="G546" s="111">
        <v>4</v>
      </c>
      <c r="H546" s="936"/>
      <c r="I546" s="48" t="s">
        <v>1050</v>
      </c>
      <c r="J546" s="48" t="s">
        <v>3733</v>
      </c>
      <c r="K546" s="985"/>
      <c r="L546" s="986"/>
      <c r="M546" s="1244"/>
    </row>
    <row r="547" spans="1:13" ht="11.25" x14ac:dyDescent="0.25">
      <c r="A547" s="936"/>
      <c r="B547" s="945"/>
      <c r="C547" s="946"/>
      <c r="D547" s="936"/>
      <c r="E547" s="936"/>
      <c r="F547" s="10" t="s">
        <v>3847</v>
      </c>
      <c r="G547" s="111">
        <v>1</v>
      </c>
      <c r="H547" s="936"/>
      <c r="I547" s="48" t="s">
        <v>1050</v>
      </c>
      <c r="J547" s="48"/>
      <c r="K547" s="985"/>
      <c r="L547" s="986"/>
      <c r="M547" s="1244"/>
    </row>
    <row r="548" spans="1:13" ht="11.25" x14ac:dyDescent="0.25">
      <c r="A548" s="936"/>
      <c r="B548" s="945"/>
      <c r="C548" s="946"/>
      <c r="D548" s="936"/>
      <c r="E548" s="936"/>
      <c r="F548" s="10" t="s">
        <v>1092</v>
      </c>
      <c r="G548" s="111">
        <v>1</v>
      </c>
      <c r="H548" s="936"/>
      <c r="I548" s="48" t="s">
        <v>1050</v>
      </c>
      <c r="J548" s="48" t="s">
        <v>3279</v>
      </c>
      <c r="K548" s="985"/>
      <c r="L548" s="986"/>
      <c r="M548" s="1244"/>
    </row>
    <row r="549" spans="1:13" ht="11.25" x14ac:dyDescent="0.25">
      <c r="A549" s="936"/>
      <c r="B549" s="945"/>
      <c r="C549" s="946"/>
      <c r="D549" s="936"/>
      <c r="E549" s="936"/>
      <c r="F549" s="10" t="s">
        <v>3848</v>
      </c>
      <c r="G549" s="111">
        <v>1</v>
      </c>
      <c r="H549" s="936"/>
      <c r="I549" s="48" t="s">
        <v>1069</v>
      </c>
      <c r="J549" s="48" t="s">
        <v>1393</v>
      </c>
      <c r="K549" s="985"/>
      <c r="L549" s="986"/>
      <c r="M549" s="1244"/>
    </row>
    <row r="550" spans="1:13" s="97" customFormat="1" ht="11.25" x14ac:dyDescent="0.25">
      <c r="A550" s="937" t="s">
        <v>7693</v>
      </c>
      <c r="B550" s="939" t="s">
        <v>5842</v>
      </c>
      <c r="C550" s="962" t="s">
        <v>5827</v>
      </c>
      <c r="D550" s="937" t="s">
        <v>7197</v>
      </c>
      <c r="E550" s="937" t="s">
        <v>5827</v>
      </c>
      <c r="F550" s="12" t="s">
        <v>3849</v>
      </c>
      <c r="G550" s="133">
        <v>1</v>
      </c>
      <c r="H550" s="937" t="s">
        <v>6682</v>
      </c>
      <c r="I550" s="13"/>
      <c r="J550" s="13"/>
      <c r="K550" s="945">
        <v>2</v>
      </c>
      <c r="L550" s="941"/>
      <c r="M550" s="941"/>
    </row>
    <row r="551" spans="1:13" ht="11.25" x14ac:dyDescent="0.25">
      <c r="A551" s="947"/>
      <c r="B551" s="976"/>
      <c r="C551" s="963"/>
      <c r="D551" s="947"/>
      <c r="E551" s="947"/>
      <c r="F551" s="12" t="s">
        <v>1092</v>
      </c>
      <c r="G551" s="133">
        <v>1</v>
      </c>
      <c r="H551" s="947"/>
      <c r="I551" s="13" t="s">
        <v>1050</v>
      </c>
      <c r="J551" s="13" t="s">
        <v>3850</v>
      </c>
      <c r="K551" s="945"/>
      <c r="L551" s="944"/>
      <c r="M551" s="944"/>
    </row>
    <row r="552" spans="1:13" ht="11.25" x14ac:dyDescent="0.25">
      <c r="A552" s="947"/>
      <c r="B552" s="976"/>
      <c r="C552" s="963"/>
      <c r="D552" s="947"/>
      <c r="E552" s="947"/>
      <c r="F552" s="12" t="s">
        <v>1092</v>
      </c>
      <c r="G552" s="133">
        <v>4</v>
      </c>
      <c r="H552" s="947"/>
      <c r="I552" s="13" t="s">
        <v>1050</v>
      </c>
      <c r="J552" s="13" t="s">
        <v>3745</v>
      </c>
      <c r="K552" s="945"/>
      <c r="L552" s="944"/>
      <c r="M552" s="944"/>
    </row>
    <row r="553" spans="1:13" ht="11.25" x14ac:dyDescent="0.25">
      <c r="A553" s="947"/>
      <c r="B553" s="976"/>
      <c r="C553" s="963"/>
      <c r="D553" s="947"/>
      <c r="E553" s="947"/>
      <c r="F553" s="12" t="s">
        <v>1092</v>
      </c>
      <c r="G553" s="133">
        <v>1</v>
      </c>
      <c r="H553" s="947"/>
      <c r="I553" s="13" t="s">
        <v>1050</v>
      </c>
      <c r="J553" s="13" t="s">
        <v>3733</v>
      </c>
      <c r="K553" s="945"/>
      <c r="L553" s="944"/>
      <c r="M553" s="944"/>
    </row>
    <row r="554" spans="1:13" ht="11.25" x14ac:dyDescent="0.25">
      <c r="A554" s="947"/>
      <c r="B554" s="976"/>
      <c r="C554" s="963"/>
      <c r="D554" s="947"/>
      <c r="E554" s="947"/>
      <c r="F554" s="12" t="s">
        <v>1092</v>
      </c>
      <c r="G554" s="133">
        <v>4</v>
      </c>
      <c r="H554" s="947"/>
      <c r="I554" s="13" t="s">
        <v>1050</v>
      </c>
      <c r="J554" s="13" t="s">
        <v>3734</v>
      </c>
      <c r="K554" s="945"/>
      <c r="L554" s="944"/>
      <c r="M554" s="944"/>
    </row>
    <row r="555" spans="1:13" ht="11.25" x14ac:dyDescent="0.25">
      <c r="A555" s="947"/>
      <c r="B555" s="976"/>
      <c r="C555" s="963"/>
      <c r="D555" s="947"/>
      <c r="E555" s="947"/>
      <c r="F555" s="12" t="s">
        <v>1312</v>
      </c>
      <c r="G555" s="133">
        <v>11</v>
      </c>
      <c r="H555" s="947"/>
      <c r="I555" s="13" t="s">
        <v>1050</v>
      </c>
      <c r="J555" s="13"/>
      <c r="K555" s="945"/>
      <c r="L555" s="944"/>
      <c r="M555" s="944"/>
    </row>
    <row r="556" spans="1:13" ht="11.25" x14ac:dyDescent="0.25">
      <c r="A556" s="947"/>
      <c r="B556" s="976"/>
      <c r="C556" s="963"/>
      <c r="D556" s="947"/>
      <c r="E556" s="947"/>
      <c r="F556" s="12" t="s">
        <v>3820</v>
      </c>
      <c r="G556" s="133">
        <v>12</v>
      </c>
      <c r="H556" s="947"/>
      <c r="I556" s="13" t="s">
        <v>1050</v>
      </c>
      <c r="J556" s="13"/>
      <c r="K556" s="945"/>
      <c r="L556" s="944"/>
      <c r="M556" s="944"/>
    </row>
    <row r="557" spans="1:13" ht="11.25" x14ac:dyDescent="0.25">
      <c r="A557" s="947"/>
      <c r="B557" s="976"/>
      <c r="C557" s="963"/>
      <c r="D557" s="947"/>
      <c r="E557" s="947"/>
      <c r="F557" s="12" t="s">
        <v>1313</v>
      </c>
      <c r="G557" s="133">
        <v>3</v>
      </c>
      <c r="H557" s="947"/>
      <c r="I557" s="13" t="s">
        <v>1050</v>
      </c>
      <c r="J557" s="13"/>
      <c r="K557" s="945"/>
      <c r="L557" s="944"/>
      <c r="M557" s="944"/>
    </row>
    <row r="558" spans="1:13" ht="11.25" x14ac:dyDescent="0.25">
      <c r="A558" s="947"/>
      <c r="B558" s="976"/>
      <c r="C558" s="963"/>
      <c r="D558" s="947"/>
      <c r="E558" s="947"/>
      <c r="F558" s="12" t="s">
        <v>1314</v>
      </c>
      <c r="G558" s="133">
        <v>15</v>
      </c>
      <c r="H558" s="947"/>
      <c r="I558" s="13" t="s">
        <v>1050</v>
      </c>
      <c r="J558" s="13"/>
      <c r="K558" s="945"/>
      <c r="L558" s="944"/>
      <c r="M558" s="944"/>
    </row>
    <row r="559" spans="1:13" ht="11.25" x14ac:dyDescent="0.25">
      <c r="A559" s="947"/>
      <c r="B559" s="976"/>
      <c r="C559" s="963"/>
      <c r="D559" s="947"/>
      <c r="E559" s="947"/>
      <c r="F559" s="12" t="s">
        <v>1315</v>
      </c>
      <c r="G559" s="133">
        <v>1</v>
      </c>
      <c r="H559" s="947"/>
      <c r="I559" s="13" t="s">
        <v>1050</v>
      </c>
      <c r="J559" s="13"/>
      <c r="K559" s="945"/>
      <c r="L559" s="944"/>
      <c r="M559" s="944"/>
    </row>
    <row r="560" spans="1:13" ht="11.25" x14ac:dyDescent="0.25">
      <c r="A560" s="947"/>
      <c r="B560" s="976"/>
      <c r="C560" s="963"/>
      <c r="D560" s="947"/>
      <c r="E560" s="947"/>
      <c r="F560" s="12" t="s">
        <v>1316</v>
      </c>
      <c r="G560" s="133">
        <v>2</v>
      </c>
      <c r="H560" s="947"/>
      <c r="I560" s="13" t="s">
        <v>1050</v>
      </c>
      <c r="J560" s="13"/>
      <c r="K560" s="945"/>
      <c r="L560" s="944"/>
      <c r="M560" s="944"/>
    </row>
    <row r="561" spans="1:13" ht="11.25" x14ac:dyDescent="0.25">
      <c r="A561" s="947"/>
      <c r="B561" s="976"/>
      <c r="C561" s="963"/>
      <c r="D561" s="947"/>
      <c r="E561" s="947"/>
      <c r="F561" s="12" t="s">
        <v>1317</v>
      </c>
      <c r="G561" s="133">
        <v>12</v>
      </c>
      <c r="H561" s="947"/>
      <c r="I561" s="13" t="s">
        <v>1050</v>
      </c>
      <c r="J561" s="13"/>
      <c r="K561" s="945"/>
      <c r="L561" s="944"/>
      <c r="M561" s="944"/>
    </row>
    <row r="562" spans="1:13" ht="11.25" x14ac:dyDescent="0.25">
      <c r="A562" s="947"/>
      <c r="B562" s="976"/>
      <c r="C562" s="963"/>
      <c r="D562" s="947"/>
      <c r="E562" s="947"/>
      <c r="F562" s="12" t="s">
        <v>1318</v>
      </c>
      <c r="G562" s="133">
        <v>1</v>
      </c>
      <c r="H562" s="947"/>
      <c r="I562" s="13" t="s">
        <v>1050</v>
      </c>
      <c r="J562" s="13"/>
      <c r="K562" s="945"/>
      <c r="L562" s="944"/>
      <c r="M562" s="944"/>
    </row>
    <row r="563" spans="1:13" ht="11.25" x14ac:dyDescent="0.25">
      <c r="A563" s="947"/>
      <c r="B563" s="976"/>
      <c r="C563" s="963"/>
      <c r="D563" s="947"/>
      <c r="E563" s="947"/>
      <c r="F563" s="12" t="s">
        <v>1320</v>
      </c>
      <c r="G563" s="133">
        <v>4</v>
      </c>
      <c r="H563" s="947"/>
      <c r="I563" s="13" t="s">
        <v>1050</v>
      </c>
      <c r="J563" s="13"/>
      <c r="K563" s="945"/>
      <c r="L563" s="944"/>
      <c r="M563" s="944"/>
    </row>
    <row r="564" spans="1:13" ht="11.25" x14ac:dyDescent="0.25">
      <c r="A564" s="938"/>
      <c r="B564" s="940"/>
      <c r="C564" s="1060"/>
      <c r="D564" s="938"/>
      <c r="E564" s="938"/>
      <c r="F564" s="12" t="s">
        <v>1322</v>
      </c>
      <c r="G564" s="133" t="s">
        <v>3117</v>
      </c>
      <c r="H564" s="938"/>
      <c r="I564" s="13" t="s">
        <v>1050</v>
      </c>
      <c r="J564" s="13"/>
      <c r="K564" s="945"/>
      <c r="L564" s="942"/>
      <c r="M564" s="942"/>
    </row>
    <row r="565" spans="1:13" s="97" customFormat="1" ht="15" customHeight="1" x14ac:dyDescent="0.25">
      <c r="A565" s="937" t="s">
        <v>7907</v>
      </c>
      <c r="B565" s="939" t="s">
        <v>5842</v>
      </c>
      <c r="C565" s="962" t="s">
        <v>5827</v>
      </c>
      <c r="D565" s="937" t="s">
        <v>7197</v>
      </c>
      <c r="E565" s="937" t="s">
        <v>5827</v>
      </c>
      <c r="F565" s="135" t="s">
        <v>7904</v>
      </c>
      <c r="G565" s="137">
        <v>1</v>
      </c>
      <c r="H565" s="937" t="s">
        <v>6684</v>
      </c>
      <c r="I565" s="136"/>
      <c r="J565" s="136"/>
      <c r="K565" s="1249">
        <v>1</v>
      </c>
      <c r="L565" s="1243"/>
      <c r="M565" s="1243"/>
    </row>
    <row r="566" spans="1:13" s="97" customFormat="1" ht="15" customHeight="1" x14ac:dyDescent="0.25">
      <c r="A566" s="938"/>
      <c r="B566" s="940"/>
      <c r="C566" s="1060"/>
      <c r="D566" s="938"/>
      <c r="E566" s="938"/>
      <c r="F566" s="135" t="s">
        <v>7903</v>
      </c>
      <c r="G566" s="137">
        <v>1</v>
      </c>
      <c r="H566" s="938"/>
      <c r="I566" s="136"/>
      <c r="J566" s="136"/>
      <c r="K566" s="1250"/>
      <c r="L566" s="1245"/>
      <c r="M566" s="1245"/>
    </row>
    <row r="567" spans="1:13" s="97" customFormat="1" ht="11.25" x14ac:dyDescent="0.25">
      <c r="A567" s="936" t="s">
        <v>5322</v>
      </c>
      <c r="B567" s="945" t="s">
        <v>7078</v>
      </c>
      <c r="C567" s="946" t="s">
        <v>5827</v>
      </c>
      <c r="D567" s="936" t="s">
        <v>7195</v>
      </c>
      <c r="E567" s="936" t="s">
        <v>1357</v>
      </c>
      <c r="F567" s="10" t="s">
        <v>3728</v>
      </c>
      <c r="G567" s="343">
        <v>1</v>
      </c>
      <c r="H567" s="936" t="s">
        <v>6682</v>
      </c>
      <c r="I567" s="48" t="s">
        <v>3841</v>
      </c>
      <c r="J567" s="48" t="s">
        <v>3842</v>
      </c>
      <c r="K567" s="985">
        <v>2</v>
      </c>
      <c r="L567" s="986"/>
      <c r="M567" s="1243"/>
    </row>
    <row r="568" spans="1:13" s="97" customFormat="1" ht="11.25" x14ac:dyDescent="0.25">
      <c r="A568" s="936"/>
      <c r="B568" s="945"/>
      <c r="C568" s="946"/>
      <c r="D568" s="936"/>
      <c r="E568" s="936"/>
      <c r="F568" s="10" t="s">
        <v>3843</v>
      </c>
      <c r="G568" s="343">
        <v>1</v>
      </c>
      <c r="H568" s="936"/>
      <c r="I568" s="48" t="s">
        <v>3841</v>
      </c>
      <c r="J568" s="48"/>
      <c r="K568" s="985"/>
      <c r="L568" s="986"/>
      <c r="M568" s="1244"/>
    </row>
    <row r="569" spans="1:13" s="97" customFormat="1" ht="11.25" x14ac:dyDescent="0.25">
      <c r="A569" s="936"/>
      <c r="B569" s="945"/>
      <c r="C569" s="946"/>
      <c r="D569" s="936"/>
      <c r="E569" s="936"/>
      <c r="F569" s="10" t="s">
        <v>1515</v>
      </c>
      <c r="G569" s="343">
        <v>1</v>
      </c>
      <c r="H569" s="936"/>
      <c r="I569" s="48" t="s">
        <v>1050</v>
      </c>
      <c r="J569" s="48"/>
      <c r="K569" s="985"/>
      <c r="L569" s="986"/>
      <c r="M569" s="1244"/>
    </row>
    <row r="570" spans="1:13" s="97" customFormat="1" ht="11.25" x14ac:dyDescent="0.25">
      <c r="A570" s="936"/>
      <c r="B570" s="945"/>
      <c r="C570" s="946"/>
      <c r="D570" s="936"/>
      <c r="E570" s="936"/>
      <c r="F570" s="10" t="s">
        <v>1283</v>
      </c>
      <c r="G570" s="343">
        <v>1</v>
      </c>
      <c r="H570" s="936"/>
      <c r="I570" s="48" t="s">
        <v>1294</v>
      </c>
      <c r="J570" s="48" t="s">
        <v>3844</v>
      </c>
      <c r="K570" s="985"/>
      <c r="L570" s="986"/>
      <c r="M570" s="1244"/>
    </row>
    <row r="571" spans="1:13" s="97" customFormat="1" ht="11.25" x14ac:dyDescent="0.25">
      <c r="A571" s="936"/>
      <c r="B571" s="945"/>
      <c r="C571" s="946"/>
      <c r="D571" s="936"/>
      <c r="E571" s="936"/>
      <c r="F571" s="10" t="s">
        <v>1107</v>
      </c>
      <c r="G571" s="343">
        <v>1</v>
      </c>
      <c r="H571" s="936"/>
      <c r="I571" s="48" t="s">
        <v>3845</v>
      </c>
      <c r="J571" s="48" t="s">
        <v>3846</v>
      </c>
      <c r="K571" s="985"/>
      <c r="L571" s="986"/>
      <c r="M571" s="1244"/>
    </row>
    <row r="572" spans="1:13" s="97" customFormat="1" ht="11.25" x14ac:dyDescent="0.25">
      <c r="A572" s="936"/>
      <c r="B572" s="945"/>
      <c r="C572" s="946"/>
      <c r="D572" s="936"/>
      <c r="E572" s="936"/>
      <c r="F572" s="10" t="s">
        <v>1092</v>
      </c>
      <c r="G572" s="343">
        <v>8</v>
      </c>
      <c r="H572" s="936"/>
      <c r="I572" s="48" t="s">
        <v>1050</v>
      </c>
      <c r="J572" s="48"/>
      <c r="K572" s="985"/>
      <c r="L572" s="986"/>
      <c r="M572" s="1244"/>
    </row>
    <row r="573" spans="1:13" s="97" customFormat="1" ht="11.25" x14ac:dyDescent="0.25">
      <c r="A573" s="936" t="s">
        <v>5323</v>
      </c>
      <c r="B573" s="945" t="s">
        <v>7190</v>
      </c>
      <c r="C573" s="946" t="s">
        <v>5827</v>
      </c>
      <c r="D573" s="936" t="s">
        <v>435</v>
      </c>
      <c r="E573" s="937" t="s">
        <v>3398</v>
      </c>
      <c r="F573" s="10" t="s">
        <v>3809</v>
      </c>
      <c r="G573" s="343">
        <v>20</v>
      </c>
      <c r="H573" s="936" t="s">
        <v>6682</v>
      </c>
      <c r="I573" s="48" t="s">
        <v>1050</v>
      </c>
      <c r="J573" s="48"/>
      <c r="K573" s="985">
        <v>2</v>
      </c>
      <c r="L573" s="943"/>
      <c r="M573" s="943"/>
    </row>
    <row r="574" spans="1:13" s="97" customFormat="1" ht="15" customHeight="1" x14ac:dyDescent="0.25">
      <c r="A574" s="936"/>
      <c r="B574" s="945"/>
      <c r="C574" s="946"/>
      <c r="D574" s="936"/>
      <c r="E574" s="938"/>
      <c r="F574" s="10" t="s">
        <v>3810</v>
      </c>
      <c r="G574" s="343">
        <v>20</v>
      </c>
      <c r="H574" s="936"/>
      <c r="I574" s="48"/>
      <c r="J574" s="48"/>
      <c r="K574" s="985"/>
      <c r="L574" s="943"/>
      <c r="M574" s="943"/>
    </row>
    <row r="575" spans="1:13" ht="11.25" x14ac:dyDescent="0.25">
      <c r="A575" s="936" t="s">
        <v>5324</v>
      </c>
      <c r="B575" s="945" t="s">
        <v>7191</v>
      </c>
      <c r="C575" s="946" t="s">
        <v>5827</v>
      </c>
      <c r="D575" s="936" t="s">
        <v>7189</v>
      </c>
      <c r="E575" s="145" t="s">
        <v>5827</v>
      </c>
      <c r="F575" s="10" t="s">
        <v>3821</v>
      </c>
      <c r="G575" s="111">
        <v>9</v>
      </c>
      <c r="H575" s="936" t="s">
        <v>6682</v>
      </c>
      <c r="I575" s="48" t="s">
        <v>1050</v>
      </c>
      <c r="J575" s="48"/>
      <c r="K575" s="985">
        <v>2</v>
      </c>
      <c r="L575" s="943"/>
      <c r="M575" s="943"/>
    </row>
    <row r="576" spans="1:13" ht="11.25" x14ac:dyDescent="0.25">
      <c r="A576" s="936"/>
      <c r="B576" s="945"/>
      <c r="C576" s="946"/>
      <c r="D576" s="936"/>
      <c r="E576" s="936" t="s">
        <v>3549</v>
      </c>
      <c r="F576" s="10" t="s">
        <v>3811</v>
      </c>
      <c r="G576" s="111">
        <v>11</v>
      </c>
      <c r="H576" s="936"/>
      <c r="I576" s="48" t="s">
        <v>1050</v>
      </c>
      <c r="J576" s="48"/>
      <c r="K576" s="985"/>
      <c r="L576" s="943"/>
      <c r="M576" s="943"/>
    </row>
    <row r="577" spans="1:13" ht="11.25" x14ac:dyDescent="0.25">
      <c r="A577" s="936"/>
      <c r="B577" s="945"/>
      <c r="C577" s="946"/>
      <c r="D577" s="936"/>
      <c r="E577" s="936" t="s">
        <v>3851</v>
      </c>
      <c r="F577" s="10" t="s">
        <v>3811</v>
      </c>
      <c r="G577" s="111">
        <v>11</v>
      </c>
      <c r="H577" s="936"/>
      <c r="I577" s="48" t="s">
        <v>1050</v>
      </c>
      <c r="J577" s="48"/>
      <c r="K577" s="985"/>
      <c r="L577" s="943"/>
      <c r="M577" s="943"/>
    </row>
    <row r="578" spans="1:13" ht="11.25" x14ac:dyDescent="0.25">
      <c r="A578" s="936"/>
      <c r="B578" s="945"/>
      <c r="C578" s="946"/>
      <c r="D578" s="936"/>
      <c r="E578" s="936" t="s">
        <v>3852</v>
      </c>
      <c r="F578" s="10" t="s">
        <v>3811</v>
      </c>
      <c r="G578" s="111">
        <v>15</v>
      </c>
      <c r="H578" s="936"/>
      <c r="I578" s="48" t="s">
        <v>1050</v>
      </c>
      <c r="J578" s="48"/>
      <c r="K578" s="985"/>
      <c r="L578" s="943"/>
      <c r="M578" s="943"/>
    </row>
    <row r="579" spans="1:13" ht="11.25" x14ac:dyDescent="0.25">
      <c r="A579" s="936"/>
      <c r="B579" s="945"/>
      <c r="C579" s="946"/>
      <c r="D579" s="936"/>
      <c r="E579" s="936"/>
      <c r="F579" s="10" t="s">
        <v>3853</v>
      </c>
      <c r="G579" s="111">
        <v>6</v>
      </c>
      <c r="H579" s="936"/>
      <c r="I579" s="48" t="s">
        <v>1050</v>
      </c>
      <c r="J579" s="48"/>
      <c r="K579" s="985"/>
      <c r="L579" s="943"/>
      <c r="M579" s="943"/>
    </row>
    <row r="580" spans="1:13" ht="11.25" x14ac:dyDescent="0.25">
      <c r="A580" s="936"/>
      <c r="B580" s="945"/>
      <c r="C580" s="946"/>
      <c r="D580" s="936"/>
      <c r="E580" s="936"/>
      <c r="F580" s="10" t="s">
        <v>3822</v>
      </c>
      <c r="G580" s="111">
        <v>4</v>
      </c>
      <c r="H580" s="936"/>
      <c r="I580" s="48" t="s">
        <v>1050</v>
      </c>
      <c r="J580" s="48"/>
      <c r="K580" s="985"/>
      <c r="L580" s="943"/>
      <c r="M580" s="943"/>
    </row>
    <row r="581" spans="1:13" s="97" customFormat="1" ht="22.5" x14ac:dyDescent="0.25">
      <c r="A581" s="343" t="s">
        <v>5325</v>
      </c>
      <c r="B581" s="448" t="s">
        <v>7191</v>
      </c>
      <c r="C581" s="462" t="s">
        <v>5827</v>
      </c>
      <c r="D581" s="343" t="s">
        <v>442</v>
      </c>
      <c r="E581" s="343" t="s">
        <v>3349</v>
      </c>
      <c r="F581" s="10" t="s">
        <v>3839</v>
      </c>
      <c r="G581" s="343">
        <v>1</v>
      </c>
      <c r="H581" s="365" t="s">
        <v>6682</v>
      </c>
      <c r="I581" s="48"/>
      <c r="J581" s="48"/>
      <c r="K581" s="339">
        <v>12</v>
      </c>
      <c r="L581" s="833"/>
      <c r="M581" s="833"/>
    </row>
    <row r="582" spans="1:13" ht="22.5" x14ac:dyDescent="0.25">
      <c r="A582" s="143" t="s">
        <v>7694</v>
      </c>
      <c r="B582" s="448" t="s">
        <v>7107</v>
      </c>
      <c r="C582" s="462" t="s">
        <v>5827</v>
      </c>
      <c r="D582" s="143" t="s">
        <v>7108</v>
      </c>
      <c r="E582" s="143" t="s">
        <v>3349</v>
      </c>
      <c r="F582" s="10" t="s">
        <v>3817</v>
      </c>
      <c r="G582" s="111">
        <v>1</v>
      </c>
      <c r="H582" s="365" t="s">
        <v>6682</v>
      </c>
      <c r="I582" s="48" t="s">
        <v>1050</v>
      </c>
      <c r="J582" s="48"/>
      <c r="K582" s="168">
        <v>2</v>
      </c>
      <c r="L582" s="833"/>
      <c r="M582" s="833"/>
    </row>
    <row r="583" spans="1:13" ht="11.25" x14ac:dyDescent="0.25">
      <c r="A583" s="936" t="s">
        <v>7695</v>
      </c>
      <c r="B583" s="945" t="s">
        <v>3624</v>
      </c>
      <c r="C583" s="946" t="s">
        <v>5827</v>
      </c>
      <c r="D583" s="936" t="s">
        <v>3625</v>
      </c>
      <c r="E583" s="936" t="s">
        <v>1357</v>
      </c>
      <c r="F583" s="10" t="s">
        <v>3823</v>
      </c>
      <c r="G583" s="111">
        <v>1</v>
      </c>
      <c r="H583" s="936" t="s">
        <v>6682</v>
      </c>
      <c r="I583" s="48" t="s">
        <v>1265</v>
      </c>
      <c r="J583" s="48" t="s">
        <v>3860</v>
      </c>
      <c r="K583" s="985">
        <v>2</v>
      </c>
      <c r="L583" s="943"/>
      <c r="M583" s="943"/>
    </row>
    <row r="584" spans="1:13" ht="11.25" x14ac:dyDescent="0.25">
      <c r="A584" s="936"/>
      <c r="B584" s="945"/>
      <c r="C584" s="946"/>
      <c r="D584" s="936"/>
      <c r="E584" s="936"/>
      <c r="F584" s="10" t="s">
        <v>1130</v>
      </c>
      <c r="G584" s="111">
        <v>1</v>
      </c>
      <c r="H584" s="936"/>
      <c r="I584" s="48" t="s">
        <v>1050</v>
      </c>
      <c r="J584" s="48"/>
      <c r="K584" s="985"/>
      <c r="L584" s="943"/>
      <c r="M584" s="943"/>
    </row>
    <row r="585" spans="1:13" ht="11.25" x14ac:dyDescent="0.25">
      <c r="A585" s="936"/>
      <c r="B585" s="945"/>
      <c r="C585" s="946"/>
      <c r="D585" s="936"/>
      <c r="E585" s="936"/>
      <c r="F585" s="10" t="s">
        <v>3836</v>
      </c>
      <c r="G585" s="111">
        <v>1</v>
      </c>
      <c r="H585" s="936"/>
      <c r="I585" s="48" t="s">
        <v>1265</v>
      </c>
      <c r="J585" s="48" t="s">
        <v>3744</v>
      </c>
      <c r="K585" s="985"/>
      <c r="L585" s="943"/>
      <c r="M585" s="943"/>
    </row>
    <row r="586" spans="1:13" ht="11.25" x14ac:dyDescent="0.25">
      <c r="A586" s="936"/>
      <c r="B586" s="945"/>
      <c r="C586" s="946"/>
      <c r="D586" s="936"/>
      <c r="E586" s="936"/>
      <c r="F586" s="10" t="s">
        <v>3861</v>
      </c>
      <c r="G586" s="111">
        <v>1</v>
      </c>
      <c r="H586" s="936"/>
      <c r="I586" s="48" t="s">
        <v>1050</v>
      </c>
      <c r="J586" s="48"/>
      <c r="K586" s="985"/>
      <c r="L586" s="943"/>
      <c r="M586" s="943"/>
    </row>
    <row r="587" spans="1:13" ht="11.25" x14ac:dyDescent="0.25">
      <c r="A587" s="936"/>
      <c r="B587" s="945"/>
      <c r="C587" s="946"/>
      <c r="D587" s="936"/>
      <c r="E587" s="936"/>
      <c r="F587" s="10" t="s">
        <v>3862</v>
      </c>
      <c r="G587" s="111">
        <v>1</v>
      </c>
      <c r="H587" s="936"/>
      <c r="I587" s="48" t="s">
        <v>1135</v>
      </c>
      <c r="J587" s="48"/>
      <c r="K587" s="985"/>
      <c r="L587" s="943"/>
      <c r="M587" s="943"/>
    </row>
    <row r="588" spans="1:13" ht="11.25" x14ac:dyDescent="0.25">
      <c r="A588" s="936"/>
      <c r="B588" s="945"/>
      <c r="C588" s="946"/>
      <c r="D588" s="936"/>
      <c r="E588" s="936"/>
      <c r="F588" s="10" t="s">
        <v>1264</v>
      </c>
      <c r="G588" s="111">
        <v>1</v>
      </c>
      <c r="H588" s="936"/>
      <c r="I588" s="48" t="s">
        <v>1265</v>
      </c>
      <c r="J588" s="48" t="s">
        <v>3863</v>
      </c>
      <c r="K588" s="985"/>
      <c r="L588" s="943"/>
      <c r="M588" s="943"/>
    </row>
    <row r="589" spans="1:13" ht="11.25" x14ac:dyDescent="0.25">
      <c r="A589" s="936"/>
      <c r="B589" s="945"/>
      <c r="C589" s="946"/>
      <c r="D589" s="936"/>
      <c r="E589" s="936"/>
      <c r="F589" s="10" t="s">
        <v>3864</v>
      </c>
      <c r="G589" s="111">
        <v>1</v>
      </c>
      <c r="H589" s="936"/>
      <c r="I589" s="48" t="s">
        <v>1050</v>
      </c>
      <c r="J589" s="48"/>
      <c r="K589" s="985"/>
      <c r="L589" s="943"/>
      <c r="M589" s="943"/>
    </row>
    <row r="590" spans="1:13" ht="11.25" x14ac:dyDescent="0.25">
      <c r="A590" s="936" t="s">
        <v>7696</v>
      </c>
      <c r="B590" s="945" t="s">
        <v>373</v>
      </c>
      <c r="C590" s="929" t="s">
        <v>5831</v>
      </c>
      <c r="D590" s="936" t="s">
        <v>374</v>
      </c>
      <c r="E590" s="936" t="s">
        <v>5831</v>
      </c>
      <c r="F590" s="10" t="s">
        <v>3747</v>
      </c>
      <c r="G590" s="111">
        <v>48</v>
      </c>
      <c r="H590" s="936" t="s">
        <v>6684</v>
      </c>
      <c r="I590" s="48" t="s">
        <v>3748</v>
      </c>
      <c r="J590" s="48" t="s">
        <v>3749</v>
      </c>
      <c r="K590" s="985">
        <v>2</v>
      </c>
      <c r="L590" s="986"/>
      <c r="M590" s="1243"/>
    </row>
    <row r="591" spans="1:13" ht="11.25" x14ac:dyDescent="0.25">
      <c r="A591" s="936"/>
      <c r="B591" s="945"/>
      <c r="C591" s="929"/>
      <c r="D591" s="936"/>
      <c r="E591" s="936"/>
      <c r="F591" s="10" t="s">
        <v>3750</v>
      </c>
      <c r="G591" s="111">
        <v>4</v>
      </c>
      <c r="H591" s="936"/>
      <c r="I591" s="48" t="s">
        <v>3748</v>
      </c>
      <c r="J591" s="48" t="s">
        <v>3751</v>
      </c>
      <c r="K591" s="985"/>
      <c r="L591" s="986"/>
      <c r="M591" s="1244"/>
    </row>
    <row r="592" spans="1:13" ht="11.25" x14ac:dyDescent="0.25">
      <c r="A592" s="936" t="s">
        <v>7697</v>
      </c>
      <c r="B592" s="945" t="s">
        <v>373</v>
      </c>
      <c r="C592" s="929" t="s">
        <v>5831</v>
      </c>
      <c r="D592" s="936" t="s">
        <v>374</v>
      </c>
      <c r="E592" s="936" t="s">
        <v>4848</v>
      </c>
      <c r="F592" s="10" t="s">
        <v>4849</v>
      </c>
      <c r="G592" s="111">
        <v>2</v>
      </c>
      <c r="H592" s="936" t="s">
        <v>6682</v>
      </c>
      <c r="I592" s="48" t="s">
        <v>3748</v>
      </c>
      <c r="J592" s="48" t="s">
        <v>3751</v>
      </c>
      <c r="K592" s="985">
        <v>2</v>
      </c>
      <c r="L592" s="943"/>
      <c r="M592" s="943"/>
    </row>
    <row r="593" spans="1:13" ht="11.25" x14ac:dyDescent="0.25">
      <c r="A593" s="936"/>
      <c r="B593" s="945"/>
      <c r="C593" s="929"/>
      <c r="D593" s="936"/>
      <c r="E593" s="936"/>
      <c r="F593" s="10" t="s">
        <v>3752</v>
      </c>
      <c r="G593" s="111">
        <v>6</v>
      </c>
      <c r="H593" s="936"/>
      <c r="I593" s="48" t="s">
        <v>3748</v>
      </c>
      <c r="J593" s="48" t="s">
        <v>3749</v>
      </c>
      <c r="K593" s="985"/>
      <c r="L593" s="943"/>
      <c r="M593" s="943"/>
    </row>
    <row r="594" spans="1:13" ht="11.25" x14ac:dyDescent="0.25">
      <c r="A594" s="936"/>
      <c r="B594" s="945"/>
      <c r="C594" s="929"/>
      <c r="D594" s="936"/>
      <c r="E594" s="936"/>
      <c r="F594" s="10" t="s">
        <v>3754</v>
      </c>
      <c r="G594" s="111">
        <v>22</v>
      </c>
      <c r="H594" s="936"/>
      <c r="I594" s="48" t="s">
        <v>3755</v>
      </c>
      <c r="J594" s="48" t="s">
        <v>3756</v>
      </c>
      <c r="K594" s="985"/>
      <c r="L594" s="943"/>
      <c r="M594" s="943"/>
    </row>
    <row r="595" spans="1:13" ht="11.25" x14ac:dyDescent="0.25">
      <c r="A595" s="936"/>
      <c r="B595" s="945"/>
      <c r="C595" s="929"/>
      <c r="D595" s="936"/>
      <c r="E595" s="936"/>
      <c r="F595" s="10" t="s">
        <v>3682</v>
      </c>
      <c r="G595" s="111">
        <v>50</v>
      </c>
      <c r="H595" s="936"/>
      <c r="I595" s="48" t="s">
        <v>1050</v>
      </c>
      <c r="J595" s="48"/>
      <c r="K595" s="985"/>
      <c r="L595" s="943"/>
      <c r="M595" s="943"/>
    </row>
    <row r="596" spans="1:13" ht="11.25" x14ac:dyDescent="0.25">
      <c r="A596" s="936"/>
      <c r="B596" s="945"/>
      <c r="C596" s="929"/>
      <c r="D596" s="936"/>
      <c r="E596" s="936" t="s">
        <v>4750</v>
      </c>
      <c r="F596" s="10" t="s">
        <v>4850</v>
      </c>
      <c r="G596" s="111">
        <v>1</v>
      </c>
      <c r="H596" s="936"/>
      <c r="I596" s="48" t="s">
        <v>1050</v>
      </c>
      <c r="J596" s="48"/>
      <c r="K596" s="985"/>
      <c r="L596" s="943"/>
      <c r="M596" s="943"/>
    </row>
    <row r="597" spans="1:13" ht="11.25" x14ac:dyDescent="0.25">
      <c r="A597" s="936"/>
      <c r="B597" s="945"/>
      <c r="C597" s="929"/>
      <c r="D597" s="936"/>
      <c r="E597" s="936"/>
      <c r="F597" s="10" t="s">
        <v>3757</v>
      </c>
      <c r="G597" s="111">
        <v>21</v>
      </c>
      <c r="H597" s="936"/>
      <c r="I597" s="48" t="s">
        <v>1050</v>
      </c>
      <c r="J597" s="48"/>
      <c r="K597" s="985"/>
      <c r="L597" s="943"/>
      <c r="M597" s="943"/>
    </row>
    <row r="598" spans="1:13" ht="11.25" x14ac:dyDescent="0.25">
      <c r="A598" s="936"/>
      <c r="B598" s="945"/>
      <c r="C598" s="929"/>
      <c r="D598" s="936"/>
      <c r="E598" s="936"/>
      <c r="F598" s="10" t="s">
        <v>3784</v>
      </c>
      <c r="G598" s="111">
        <v>21</v>
      </c>
      <c r="H598" s="936"/>
      <c r="I598" s="48" t="s">
        <v>1050</v>
      </c>
      <c r="J598" s="48"/>
      <c r="K598" s="985"/>
      <c r="L598" s="943"/>
      <c r="M598" s="943"/>
    </row>
    <row r="599" spans="1:13" ht="11.25" x14ac:dyDescent="0.25">
      <c r="A599" s="936"/>
      <c r="B599" s="945"/>
      <c r="C599" s="929"/>
      <c r="D599" s="936"/>
      <c r="E599" s="936" t="s">
        <v>4750</v>
      </c>
      <c r="F599" s="10" t="s">
        <v>4851</v>
      </c>
      <c r="G599" s="111">
        <v>2</v>
      </c>
      <c r="H599" s="936"/>
      <c r="I599" s="48"/>
      <c r="J599" s="48"/>
      <c r="K599" s="985"/>
      <c r="L599" s="943"/>
      <c r="M599" s="943"/>
    </row>
    <row r="600" spans="1:13" ht="11.25" x14ac:dyDescent="0.25">
      <c r="A600" s="936"/>
      <c r="B600" s="945"/>
      <c r="C600" s="929"/>
      <c r="D600" s="936"/>
      <c r="E600" s="936"/>
      <c r="F600" s="10" t="s">
        <v>4852</v>
      </c>
      <c r="G600" s="111">
        <v>2</v>
      </c>
      <c r="H600" s="936"/>
      <c r="I600" s="48"/>
      <c r="J600" s="48" t="s">
        <v>4853</v>
      </c>
      <c r="K600" s="985"/>
      <c r="L600" s="943"/>
      <c r="M600" s="943"/>
    </row>
    <row r="601" spans="1:13" ht="11.25" x14ac:dyDescent="0.25">
      <c r="A601" s="936"/>
      <c r="B601" s="945"/>
      <c r="C601" s="929"/>
      <c r="D601" s="936"/>
      <c r="E601" s="143" t="s">
        <v>4750</v>
      </c>
      <c r="F601" s="10" t="s">
        <v>4854</v>
      </c>
      <c r="G601" s="111">
        <v>2</v>
      </c>
      <c r="H601" s="936"/>
      <c r="I601" s="48"/>
      <c r="J601" s="48"/>
      <c r="K601" s="985"/>
      <c r="L601" s="943"/>
      <c r="M601" s="943"/>
    </row>
    <row r="602" spans="1:13" ht="11.25" x14ac:dyDescent="0.25">
      <c r="A602" s="936"/>
      <c r="B602" s="945"/>
      <c r="C602" s="929"/>
      <c r="D602" s="936"/>
      <c r="E602" s="936" t="s">
        <v>4855</v>
      </c>
      <c r="F602" s="10" t="s">
        <v>4856</v>
      </c>
      <c r="G602" s="111">
        <v>1</v>
      </c>
      <c r="H602" s="936"/>
      <c r="I602" s="48"/>
      <c r="J602" s="48"/>
      <c r="K602" s="985"/>
      <c r="L602" s="943"/>
      <c r="M602" s="943"/>
    </row>
    <row r="603" spans="1:13" ht="11.25" x14ac:dyDescent="0.25">
      <c r="A603" s="936"/>
      <c r="B603" s="945"/>
      <c r="C603" s="929"/>
      <c r="D603" s="936"/>
      <c r="E603" s="936"/>
      <c r="F603" s="10" t="s">
        <v>3760</v>
      </c>
      <c r="G603" s="111">
        <v>58</v>
      </c>
      <c r="H603" s="936"/>
      <c r="I603" s="48" t="s">
        <v>3755</v>
      </c>
      <c r="J603" s="48" t="s">
        <v>3787</v>
      </c>
      <c r="K603" s="985"/>
      <c r="L603" s="943"/>
      <c r="M603" s="943"/>
    </row>
    <row r="604" spans="1:13" ht="11.25" x14ac:dyDescent="0.25">
      <c r="A604" s="936"/>
      <c r="B604" s="945"/>
      <c r="C604" s="929"/>
      <c r="D604" s="936"/>
      <c r="E604" s="936" t="s">
        <v>4848</v>
      </c>
      <c r="F604" s="10" t="s">
        <v>4857</v>
      </c>
      <c r="G604" s="111">
        <v>2</v>
      </c>
      <c r="H604" s="936"/>
      <c r="I604" s="48" t="s">
        <v>3755</v>
      </c>
      <c r="J604" s="48" t="s">
        <v>3787</v>
      </c>
      <c r="K604" s="985"/>
      <c r="L604" s="943"/>
      <c r="M604" s="943"/>
    </row>
    <row r="605" spans="1:13" ht="11.25" x14ac:dyDescent="0.25">
      <c r="A605" s="936"/>
      <c r="B605" s="945"/>
      <c r="C605" s="929"/>
      <c r="D605" s="936"/>
      <c r="E605" s="936"/>
      <c r="F605" s="10" t="s">
        <v>3762</v>
      </c>
      <c r="G605" s="111">
        <v>39</v>
      </c>
      <c r="H605" s="936"/>
      <c r="I605" s="48" t="s">
        <v>3763</v>
      </c>
      <c r="J605" s="48" t="s">
        <v>3764</v>
      </c>
      <c r="K605" s="985"/>
      <c r="L605" s="943"/>
      <c r="M605" s="943"/>
    </row>
    <row r="606" spans="1:13" ht="11.25" x14ac:dyDescent="0.25">
      <c r="A606" s="936"/>
      <c r="B606" s="945"/>
      <c r="C606" s="929"/>
      <c r="D606" s="936"/>
      <c r="E606" s="936"/>
      <c r="F606" s="10" t="s">
        <v>3765</v>
      </c>
      <c r="G606" s="111">
        <v>39</v>
      </c>
      <c r="H606" s="936"/>
      <c r="I606" s="48" t="s">
        <v>3763</v>
      </c>
      <c r="J606" s="48" t="s">
        <v>3766</v>
      </c>
      <c r="K606" s="985"/>
      <c r="L606" s="943"/>
      <c r="M606" s="943"/>
    </row>
    <row r="607" spans="1:13" ht="11.25" x14ac:dyDescent="0.25">
      <c r="A607" s="936"/>
      <c r="B607" s="945"/>
      <c r="C607" s="929"/>
      <c r="D607" s="936"/>
      <c r="E607" s="936"/>
      <c r="F607" s="10" t="s">
        <v>3767</v>
      </c>
      <c r="G607" s="111">
        <v>50</v>
      </c>
      <c r="H607" s="936"/>
      <c r="I607" s="48" t="s">
        <v>3763</v>
      </c>
      <c r="J607" s="48" t="s">
        <v>3768</v>
      </c>
      <c r="K607" s="985"/>
      <c r="L607" s="943"/>
      <c r="M607" s="943"/>
    </row>
    <row r="608" spans="1:13" ht="11.25" x14ac:dyDescent="0.25">
      <c r="A608" s="936"/>
      <c r="B608" s="945"/>
      <c r="C608" s="929"/>
      <c r="D608" s="936"/>
      <c r="E608" s="936"/>
      <c r="F608" s="10" t="s">
        <v>3769</v>
      </c>
      <c r="G608" s="111">
        <v>50</v>
      </c>
      <c r="H608" s="936"/>
      <c r="I608" s="48" t="s">
        <v>3763</v>
      </c>
      <c r="J608" s="48" t="s">
        <v>3770</v>
      </c>
      <c r="K608" s="985"/>
      <c r="L608" s="943"/>
      <c r="M608" s="943"/>
    </row>
    <row r="609" spans="1:13" ht="11.25" x14ac:dyDescent="0.25">
      <c r="A609" s="936"/>
      <c r="B609" s="945"/>
      <c r="C609" s="929"/>
      <c r="D609" s="936"/>
      <c r="E609" s="936"/>
      <c r="F609" s="10" t="s">
        <v>3771</v>
      </c>
      <c r="G609" s="111">
        <v>50</v>
      </c>
      <c r="H609" s="936"/>
      <c r="I609" s="48" t="s">
        <v>3763</v>
      </c>
      <c r="J609" s="48" t="s">
        <v>3772</v>
      </c>
      <c r="K609" s="985"/>
      <c r="L609" s="943"/>
      <c r="M609" s="943"/>
    </row>
    <row r="610" spans="1:13" ht="11.25" x14ac:dyDescent="0.25">
      <c r="A610" s="936"/>
      <c r="B610" s="945"/>
      <c r="C610" s="929"/>
      <c r="D610" s="936"/>
      <c r="E610" s="936"/>
      <c r="F610" s="10" t="s">
        <v>3773</v>
      </c>
      <c r="G610" s="111">
        <v>50</v>
      </c>
      <c r="H610" s="936"/>
      <c r="I610" s="48" t="s">
        <v>3763</v>
      </c>
      <c r="J610" s="48" t="s">
        <v>3774</v>
      </c>
      <c r="K610" s="985"/>
      <c r="L610" s="943"/>
      <c r="M610" s="943"/>
    </row>
    <row r="611" spans="1:13" ht="11.25" x14ac:dyDescent="0.25">
      <c r="A611" s="936"/>
      <c r="B611" s="945"/>
      <c r="C611" s="929"/>
      <c r="D611" s="936"/>
      <c r="E611" s="936"/>
      <c r="F611" s="10" t="s">
        <v>3775</v>
      </c>
      <c r="G611" s="111">
        <v>6</v>
      </c>
      <c r="H611" s="936"/>
      <c r="I611" s="48" t="s">
        <v>3755</v>
      </c>
      <c r="J611" s="48" t="s">
        <v>3776</v>
      </c>
      <c r="K611" s="985"/>
      <c r="L611" s="943"/>
      <c r="M611" s="943"/>
    </row>
    <row r="612" spans="1:13" ht="11.25" x14ac:dyDescent="0.25">
      <c r="A612" s="936"/>
      <c r="B612" s="945"/>
      <c r="C612" s="929"/>
      <c r="D612" s="936"/>
      <c r="E612" s="936"/>
      <c r="F612" s="10" t="s">
        <v>3777</v>
      </c>
      <c r="G612" s="111">
        <v>4</v>
      </c>
      <c r="H612" s="936"/>
      <c r="I612" s="48" t="s">
        <v>3778</v>
      </c>
      <c r="J612" s="48" t="s">
        <v>3779</v>
      </c>
      <c r="K612" s="985"/>
      <c r="L612" s="943"/>
      <c r="M612" s="943"/>
    </row>
    <row r="613" spans="1:13" ht="11.25" x14ac:dyDescent="0.25">
      <c r="A613" s="936"/>
      <c r="B613" s="945"/>
      <c r="C613" s="929"/>
      <c r="D613" s="936"/>
      <c r="E613" s="936"/>
      <c r="F613" s="10" t="s">
        <v>3780</v>
      </c>
      <c r="G613" s="111">
        <v>4</v>
      </c>
      <c r="H613" s="936"/>
      <c r="I613" s="48" t="s">
        <v>3763</v>
      </c>
      <c r="J613" s="48" t="s">
        <v>3781</v>
      </c>
      <c r="K613" s="985"/>
      <c r="L613" s="943"/>
      <c r="M613" s="943"/>
    </row>
    <row r="614" spans="1:13" ht="22.5" x14ac:dyDescent="0.25">
      <c r="A614" s="143" t="s">
        <v>7698</v>
      </c>
      <c r="B614" s="448" t="s">
        <v>5842</v>
      </c>
      <c r="C614" s="458" t="s">
        <v>5831</v>
      </c>
      <c r="D614" s="143" t="s">
        <v>5841</v>
      </c>
      <c r="E614" s="143" t="s">
        <v>5831</v>
      </c>
      <c r="F614" s="10" t="s">
        <v>4918</v>
      </c>
      <c r="G614" s="111">
        <v>1</v>
      </c>
      <c r="H614" s="365" t="s">
        <v>6682</v>
      </c>
      <c r="I614" s="48" t="s">
        <v>1050</v>
      </c>
      <c r="J614" s="48"/>
      <c r="K614" s="168">
        <v>2</v>
      </c>
      <c r="L614" s="833"/>
      <c r="M614" s="833"/>
    </row>
    <row r="615" spans="1:13" ht="11.25" x14ac:dyDescent="0.25">
      <c r="A615" s="936" t="s">
        <v>7699</v>
      </c>
      <c r="B615" s="945" t="s">
        <v>5842</v>
      </c>
      <c r="C615" s="929" t="s">
        <v>5831</v>
      </c>
      <c r="D615" s="936" t="s">
        <v>3719</v>
      </c>
      <c r="E615" s="936" t="s">
        <v>4586</v>
      </c>
      <c r="F615" s="10" t="s">
        <v>4836</v>
      </c>
      <c r="G615" s="111">
        <v>1</v>
      </c>
      <c r="H615" s="936" t="s">
        <v>6682</v>
      </c>
      <c r="I615" s="48" t="s">
        <v>1050</v>
      </c>
      <c r="J615" s="48"/>
      <c r="K615" s="985">
        <v>2</v>
      </c>
      <c r="L615" s="986"/>
      <c r="M615" s="1243"/>
    </row>
    <row r="616" spans="1:13" ht="11.25" x14ac:dyDescent="0.25">
      <c r="A616" s="936"/>
      <c r="B616" s="945"/>
      <c r="C616" s="929"/>
      <c r="D616" s="936"/>
      <c r="E616" s="936"/>
      <c r="F616" s="10" t="s">
        <v>1092</v>
      </c>
      <c r="G616" s="111">
        <v>4</v>
      </c>
      <c r="H616" s="936"/>
      <c r="I616" s="48"/>
      <c r="J616" s="48" t="s">
        <v>3745</v>
      </c>
      <c r="K616" s="985"/>
      <c r="L616" s="986"/>
      <c r="M616" s="1244"/>
    </row>
    <row r="617" spans="1:13" ht="11.25" x14ac:dyDescent="0.25">
      <c r="A617" s="936"/>
      <c r="B617" s="945"/>
      <c r="C617" s="929"/>
      <c r="D617" s="936"/>
      <c r="E617" s="936"/>
      <c r="F617" s="10" t="s">
        <v>1092</v>
      </c>
      <c r="G617" s="111">
        <v>1</v>
      </c>
      <c r="H617" s="936"/>
      <c r="I617" s="48"/>
      <c r="J617" s="48" t="s">
        <v>3733</v>
      </c>
      <c r="K617" s="985"/>
      <c r="L617" s="986"/>
      <c r="M617" s="1244"/>
    </row>
    <row r="618" spans="1:13" ht="11.25" x14ac:dyDescent="0.25">
      <c r="A618" s="936" t="s">
        <v>7700</v>
      </c>
      <c r="B618" s="945" t="s">
        <v>5842</v>
      </c>
      <c r="C618" s="929" t="s">
        <v>5831</v>
      </c>
      <c r="D618" s="936" t="s">
        <v>3719</v>
      </c>
      <c r="E618" s="936" t="s">
        <v>4586</v>
      </c>
      <c r="F618" s="10" t="s">
        <v>4837</v>
      </c>
      <c r="G618" s="111">
        <v>1</v>
      </c>
      <c r="H618" s="936" t="s">
        <v>6682</v>
      </c>
      <c r="I618" s="48" t="s">
        <v>1050</v>
      </c>
      <c r="J618" s="48"/>
      <c r="K618" s="985">
        <v>2</v>
      </c>
      <c r="L618" s="986"/>
      <c r="M618" s="1243"/>
    </row>
    <row r="619" spans="1:13" ht="11.25" x14ac:dyDescent="0.25">
      <c r="A619" s="936"/>
      <c r="B619" s="945"/>
      <c r="C619" s="929"/>
      <c r="D619" s="936"/>
      <c r="E619" s="936"/>
      <c r="F619" s="10" t="s">
        <v>1573</v>
      </c>
      <c r="G619" s="111">
        <v>5</v>
      </c>
      <c r="H619" s="936"/>
      <c r="I619" s="48" t="s">
        <v>1050</v>
      </c>
      <c r="J619" s="48"/>
      <c r="K619" s="985"/>
      <c r="L619" s="986"/>
      <c r="M619" s="1244"/>
    </row>
    <row r="620" spans="1:13" ht="11.25" x14ac:dyDescent="0.25">
      <c r="A620" s="936"/>
      <c r="B620" s="945"/>
      <c r="C620" s="929"/>
      <c r="D620" s="936"/>
      <c r="E620" s="936"/>
      <c r="F620" s="10" t="s">
        <v>4646</v>
      </c>
      <c r="G620" s="111">
        <v>2</v>
      </c>
      <c r="H620" s="936"/>
      <c r="I620" s="48" t="s">
        <v>1050</v>
      </c>
      <c r="J620" s="48"/>
      <c r="K620" s="985"/>
      <c r="L620" s="986"/>
      <c r="M620" s="1244"/>
    </row>
    <row r="621" spans="1:13" ht="11.25" x14ac:dyDescent="0.25">
      <c r="A621" s="936"/>
      <c r="B621" s="945"/>
      <c r="C621" s="929"/>
      <c r="D621" s="936"/>
      <c r="E621" s="936"/>
      <c r="F621" s="10" t="s">
        <v>1326</v>
      </c>
      <c r="G621" s="111">
        <v>3</v>
      </c>
      <c r="H621" s="936"/>
      <c r="I621" s="48" t="s">
        <v>22</v>
      </c>
      <c r="J621" s="48" t="s">
        <v>4838</v>
      </c>
      <c r="K621" s="985"/>
      <c r="L621" s="986"/>
      <c r="M621" s="1244"/>
    </row>
    <row r="622" spans="1:13" ht="11.25" x14ac:dyDescent="0.25">
      <c r="A622" s="936"/>
      <c r="B622" s="945"/>
      <c r="C622" s="929"/>
      <c r="D622" s="936"/>
      <c r="E622" s="936"/>
      <c r="F622" s="10" t="s">
        <v>1126</v>
      </c>
      <c r="G622" s="111">
        <v>1</v>
      </c>
      <c r="H622" s="936"/>
      <c r="I622" s="48" t="s">
        <v>1074</v>
      </c>
      <c r="J622" s="48" t="s">
        <v>4839</v>
      </c>
      <c r="K622" s="985"/>
      <c r="L622" s="986"/>
      <c r="M622" s="1244"/>
    </row>
    <row r="623" spans="1:13" ht="11.25" x14ac:dyDescent="0.25">
      <c r="A623" s="936"/>
      <c r="B623" s="945"/>
      <c r="C623" s="929"/>
      <c r="D623" s="936"/>
      <c r="E623" s="936"/>
      <c r="F623" s="10" t="s">
        <v>4840</v>
      </c>
      <c r="G623" s="111">
        <v>1</v>
      </c>
      <c r="H623" s="936"/>
      <c r="I623" s="48" t="s">
        <v>1050</v>
      </c>
      <c r="J623" s="48"/>
      <c r="K623" s="985"/>
      <c r="L623" s="986"/>
      <c r="M623" s="1244"/>
    </row>
    <row r="624" spans="1:13" ht="11.25" x14ac:dyDescent="0.25">
      <c r="A624" s="936"/>
      <c r="B624" s="945"/>
      <c r="C624" s="929"/>
      <c r="D624" s="936"/>
      <c r="E624" s="936"/>
      <c r="F624" s="10" t="s">
        <v>1515</v>
      </c>
      <c r="G624" s="111">
        <v>1</v>
      </c>
      <c r="H624" s="936"/>
      <c r="I624" s="48" t="s">
        <v>1265</v>
      </c>
      <c r="J624" s="48"/>
      <c r="K624" s="985"/>
      <c r="L624" s="986"/>
      <c r="M624" s="1244"/>
    </row>
    <row r="625" spans="1:13" ht="11.25" x14ac:dyDescent="0.25">
      <c r="A625" s="936" t="s">
        <v>7701</v>
      </c>
      <c r="B625" s="945" t="s">
        <v>5842</v>
      </c>
      <c r="C625" s="929" t="s">
        <v>5831</v>
      </c>
      <c r="D625" s="936" t="s">
        <v>7197</v>
      </c>
      <c r="E625" s="936" t="s">
        <v>5831</v>
      </c>
      <c r="F625" s="12" t="s">
        <v>3790</v>
      </c>
      <c r="G625" s="133">
        <v>4</v>
      </c>
      <c r="H625" s="936" t="s">
        <v>6682</v>
      </c>
      <c r="I625" s="13" t="s">
        <v>3791</v>
      </c>
      <c r="J625" s="13">
        <v>1934</v>
      </c>
      <c r="K625" s="985">
        <v>2</v>
      </c>
      <c r="L625" s="943"/>
      <c r="M625" s="943"/>
    </row>
    <row r="626" spans="1:13" ht="11.25" x14ac:dyDescent="0.25">
      <c r="A626" s="936"/>
      <c r="B626" s="945"/>
      <c r="C626" s="929"/>
      <c r="D626" s="936"/>
      <c r="E626" s="936"/>
      <c r="F626" s="12" t="s">
        <v>4841</v>
      </c>
      <c r="G626" s="133">
        <v>1</v>
      </c>
      <c r="H626" s="936"/>
      <c r="I626" s="13" t="s">
        <v>1050</v>
      </c>
      <c r="J626" s="13"/>
      <c r="K626" s="985"/>
      <c r="L626" s="943"/>
      <c r="M626" s="943"/>
    </row>
    <row r="627" spans="1:13" ht="11.25" x14ac:dyDescent="0.25">
      <c r="A627" s="936"/>
      <c r="B627" s="945"/>
      <c r="C627" s="929"/>
      <c r="D627" s="936"/>
      <c r="E627" s="936"/>
      <c r="F627" s="12" t="s">
        <v>1092</v>
      </c>
      <c r="G627" s="133">
        <v>4</v>
      </c>
      <c r="H627" s="936"/>
      <c r="I627" s="13"/>
      <c r="J627" s="13" t="s">
        <v>3802</v>
      </c>
      <c r="K627" s="985"/>
      <c r="L627" s="943"/>
      <c r="M627" s="943"/>
    </row>
    <row r="628" spans="1:13" ht="11.25" x14ac:dyDescent="0.25">
      <c r="A628" s="936"/>
      <c r="B628" s="945"/>
      <c r="C628" s="929"/>
      <c r="D628" s="936"/>
      <c r="E628" s="936"/>
      <c r="F628" s="12" t="s">
        <v>1107</v>
      </c>
      <c r="G628" s="133">
        <v>1</v>
      </c>
      <c r="H628" s="936"/>
      <c r="I628" s="13" t="s">
        <v>1281</v>
      </c>
      <c r="J628" s="13" t="s">
        <v>4842</v>
      </c>
      <c r="K628" s="985"/>
      <c r="L628" s="943"/>
      <c r="M628" s="943"/>
    </row>
    <row r="629" spans="1:13" ht="11.25" x14ac:dyDescent="0.25">
      <c r="A629" s="936"/>
      <c r="B629" s="945"/>
      <c r="C629" s="929"/>
      <c r="D629" s="936"/>
      <c r="E629" s="936"/>
      <c r="F629" s="12" t="s">
        <v>1340</v>
      </c>
      <c r="G629" s="133">
        <v>1</v>
      </c>
      <c r="H629" s="936"/>
      <c r="I629" s="13" t="s">
        <v>4843</v>
      </c>
      <c r="J629" s="13" t="s">
        <v>3850</v>
      </c>
      <c r="K629" s="985"/>
      <c r="L629" s="943"/>
      <c r="M629" s="943"/>
    </row>
    <row r="630" spans="1:13" ht="11.25" x14ac:dyDescent="0.25">
      <c r="A630" s="936"/>
      <c r="B630" s="945"/>
      <c r="C630" s="929"/>
      <c r="D630" s="936"/>
      <c r="E630" s="936"/>
      <c r="F630" s="12" t="s">
        <v>3797</v>
      </c>
      <c r="G630" s="133">
        <v>1</v>
      </c>
      <c r="H630" s="936"/>
      <c r="I630" s="13" t="s">
        <v>1050</v>
      </c>
      <c r="J630" s="13" t="s">
        <v>3850</v>
      </c>
      <c r="K630" s="985"/>
      <c r="L630" s="943"/>
      <c r="M630" s="943"/>
    </row>
    <row r="631" spans="1:13" ht="11.25" x14ac:dyDescent="0.25">
      <c r="A631" s="936"/>
      <c r="B631" s="945"/>
      <c r="C631" s="929"/>
      <c r="D631" s="936"/>
      <c r="E631" s="936"/>
      <c r="F631" s="12" t="s">
        <v>1147</v>
      </c>
      <c r="G631" s="133">
        <v>1</v>
      </c>
      <c r="H631" s="936"/>
      <c r="I631" s="13" t="s">
        <v>1499</v>
      </c>
      <c r="J631" s="13" t="s">
        <v>4844</v>
      </c>
      <c r="K631" s="985"/>
      <c r="L631" s="943"/>
      <c r="M631" s="943"/>
    </row>
    <row r="632" spans="1:13" ht="11.25" x14ac:dyDescent="0.25">
      <c r="A632" s="936"/>
      <c r="B632" s="945"/>
      <c r="C632" s="929"/>
      <c r="D632" s="936"/>
      <c r="E632" s="936"/>
      <c r="F632" s="12" t="s">
        <v>4845</v>
      </c>
      <c r="G632" s="133">
        <v>1</v>
      </c>
      <c r="H632" s="936"/>
      <c r="I632" s="13" t="s">
        <v>1050</v>
      </c>
      <c r="J632" s="13"/>
      <c r="K632" s="985"/>
      <c r="L632" s="943"/>
      <c r="M632" s="943"/>
    </row>
    <row r="633" spans="1:13" ht="11.25" x14ac:dyDescent="0.25">
      <c r="A633" s="936"/>
      <c r="B633" s="945"/>
      <c r="C633" s="929"/>
      <c r="D633" s="936"/>
      <c r="E633" s="936"/>
      <c r="F633" s="12" t="s">
        <v>1092</v>
      </c>
      <c r="G633" s="133">
        <v>3</v>
      </c>
      <c r="H633" s="936"/>
      <c r="I633" s="13"/>
      <c r="J633" s="13" t="s">
        <v>3745</v>
      </c>
      <c r="K633" s="985"/>
      <c r="L633" s="943"/>
      <c r="M633" s="943"/>
    </row>
    <row r="634" spans="1:13" ht="11.25" x14ac:dyDescent="0.25">
      <c r="A634" s="936"/>
      <c r="B634" s="945"/>
      <c r="C634" s="929"/>
      <c r="D634" s="936"/>
      <c r="E634" s="936"/>
      <c r="F634" s="12" t="s">
        <v>1092</v>
      </c>
      <c r="G634" s="133">
        <v>1</v>
      </c>
      <c r="H634" s="936"/>
      <c r="I634" s="13"/>
      <c r="J634" s="13" t="s">
        <v>3733</v>
      </c>
      <c r="K634" s="985"/>
      <c r="L634" s="943"/>
      <c r="M634" s="943"/>
    </row>
    <row r="635" spans="1:13" ht="11.25" x14ac:dyDescent="0.25">
      <c r="A635" s="936"/>
      <c r="B635" s="945"/>
      <c r="C635" s="929"/>
      <c r="D635" s="936"/>
      <c r="E635" s="936"/>
      <c r="F635" s="12" t="s">
        <v>3747</v>
      </c>
      <c r="G635" s="133">
        <v>1</v>
      </c>
      <c r="H635" s="936"/>
      <c r="I635" s="13"/>
      <c r="J635" s="13" t="s">
        <v>3734</v>
      </c>
      <c r="K635" s="985"/>
      <c r="L635" s="943"/>
      <c r="M635" s="943"/>
    </row>
    <row r="636" spans="1:13" ht="11.25" x14ac:dyDescent="0.25">
      <c r="A636" s="936"/>
      <c r="B636" s="945"/>
      <c r="C636" s="929"/>
      <c r="D636" s="936"/>
      <c r="E636" s="936"/>
      <c r="F636" s="12" t="s">
        <v>1283</v>
      </c>
      <c r="G636" s="133">
        <v>1</v>
      </c>
      <c r="H636" s="936"/>
      <c r="I636" s="13" t="s">
        <v>1294</v>
      </c>
      <c r="J636" s="13" t="s">
        <v>4846</v>
      </c>
      <c r="K636" s="985"/>
      <c r="L636" s="943"/>
      <c r="M636" s="943"/>
    </row>
    <row r="637" spans="1:13" ht="11.25" x14ac:dyDescent="0.25">
      <c r="A637" s="936"/>
      <c r="B637" s="945"/>
      <c r="C637" s="929"/>
      <c r="D637" s="936"/>
      <c r="E637" s="936"/>
      <c r="F637" s="12" t="s">
        <v>1312</v>
      </c>
      <c r="G637" s="133">
        <v>11</v>
      </c>
      <c r="H637" s="936"/>
      <c r="I637" s="13" t="s">
        <v>1050</v>
      </c>
      <c r="J637" s="13"/>
      <c r="K637" s="985"/>
      <c r="L637" s="943"/>
      <c r="M637" s="943"/>
    </row>
    <row r="638" spans="1:13" ht="11.25" x14ac:dyDescent="0.25">
      <c r="A638" s="936"/>
      <c r="B638" s="945"/>
      <c r="C638" s="929"/>
      <c r="D638" s="936"/>
      <c r="E638" s="936"/>
      <c r="F638" s="12" t="s">
        <v>4847</v>
      </c>
      <c r="G638" s="133">
        <v>9</v>
      </c>
      <c r="H638" s="936"/>
      <c r="I638" s="13" t="s">
        <v>1050</v>
      </c>
      <c r="J638" s="13"/>
      <c r="K638" s="985"/>
      <c r="L638" s="943"/>
      <c r="M638" s="943"/>
    </row>
    <row r="639" spans="1:13" ht="11.25" x14ac:dyDescent="0.25">
      <c r="A639" s="936"/>
      <c r="B639" s="945"/>
      <c r="C639" s="929"/>
      <c r="D639" s="936"/>
      <c r="E639" s="936"/>
      <c r="F639" s="12" t="s">
        <v>3820</v>
      </c>
      <c r="G639" s="133">
        <v>5</v>
      </c>
      <c r="H639" s="936"/>
      <c r="I639" s="13" t="s">
        <v>1050</v>
      </c>
      <c r="J639" s="13"/>
      <c r="K639" s="985"/>
      <c r="L639" s="943"/>
      <c r="M639" s="943"/>
    </row>
    <row r="640" spans="1:13" ht="11.25" x14ac:dyDescent="0.25">
      <c r="A640" s="936"/>
      <c r="B640" s="945"/>
      <c r="C640" s="929"/>
      <c r="D640" s="936"/>
      <c r="E640" s="936"/>
      <c r="F640" s="12" t="s">
        <v>1313</v>
      </c>
      <c r="G640" s="133">
        <v>1</v>
      </c>
      <c r="H640" s="936"/>
      <c r="I640" s="13" t="s">
        <v>1050</v>
      </c>
      <c r="J640" s="13"/>
      <c r="K640" s="985"/>
      <c r="L640" s="943"/>
      <c r="M640" s="943"/>
    </row>
    <row r="641" spans="1:13" ht="11.25" x14ac:dyDescent="0.25">
      <c r="A641" s="936"/>
      <c r="B641" s="945"/>
      <c r="C641" s="929"/>
      <c r="D641" s="936"/>
      <c r="E641" s="936"/>
      <c r="F641" s="12" t="s">
        <v>1314</v>
      </c>
      <c r="G641" s="133">
        <v>11</v>
      </c>
      <c r="H641" s="936"/>
      <c r="I641" s="13" t="s">
        <v>1050</v>
      </c>
      <c r="J641" s="13"/>
      <c r="K641" s="985"/>
      <c r="L641" s="943"/>
      <c r="M641" s="943"/>
    </row>
    <row r="642" spans="1:13" ht="11.25" x14ac:dyDescent="0.25">
      <c r="A642" s="936"/>
      <c r="B642" s="945"/>
      <c r="C642" s="929"/>
      <c r="D642" s="936"/>
      <c r="E642" s="936"/>
      <c r="F642" s="12" t="s">
        <v>1316</v>
      </c>
      <c r="G642" s="133">
        <v>2</v>
      </c>
      <c r="H642" s="936"/>
      <c r="I642" s="13" t="s">
        <v>1050</v>
      </c>
      <c r="J642" s="13"/>
      <c r="K642" s="985"/>
      <c r="L642" s="943"/>
      <c r="M642" s="943"/>
    </row>
    <row r="643" spans="1:13" s="97" customFormat="1" ht="15" customHeight="1" x14ac:dyDescent="0.25">
      <c r="A643" s="937" t="s">
        <v>7914</v>
      </c>
      <c r="B643" s="939" t="s">
        <v>5842</v>
      </c>
      <c r="C643" s="966" t="s">
        <v>5831</v>
      </c>
      <c r="D643" s="937" t="s">
        <v>7197</v>
      </c>
      <c r="E643" s="937" t="s">
        <v>5831</v>
      </c>
      <c r="F643" s="135" t="s">
        <v>7904</v>
      </c>
      <c r="G643" s="137">
        <v>1</v>
      </c>
      <c r="H643" s="937" t="s">
        <v>6684</v>
      </c>
      <c r="I643" s="136"/>
      <c r="J643" s="136"/>
      <c r="K643" s="1249">
        <v>1</v>
      </c>
      <c r="L643" s="1243"/>
      <c r="M643" s="1243"/>
    </row>
    <row r="644" spans="1:13" s="97" customFormat="1" ht="15" customHeight="1" x14ac:dyDescent="0.25">
      <c r="A644" s="938"/>
      <c r="B644" s="940"/>
      <c r="C644" s="992"/>
      <c r="D644" s="938"/>
      <c r="E644" s="938"/>
      <c r="F644" s="135" t="s">
        <v>7903</v>
      </c>
      <c r="G644" s="137">
        <v>1</v>
      </c>
      <c r="H644" s="938"/>
      <c r="I644" s="136"/>
      <c r="J644" s="136"/>
      <c r="K644" s="1250"/>
      <c r="L644" s="1245"/>
      <c r="M644" s="1245"/>
    </row>
    <row r="645" spans="1:13" s="97" customFormat="1" ht="11.25" x14ac:dyDescent="0.25">
      <c r="A645" s="936" t="s">
        <v>7702</v>
      </c>
      <c r="B645" s="945" t="s">
        <v>7078</v>
      </c>
      <c r="C645" s="929" t="s">
        <v>5831</v>
      </c>
      <c r="D645" s="936" t="s">
        <v>7195</v>
      </c>
      <c r="E645" s="936" t="s">
        <v>4586</v>
      </c>
      <c r="F645" s="10" t="s">
        <v>3784</v>
      </c>
      <c r="G645" s="343">
        <v>1</v>
      </c>
      <c r="H645" s="936" t="s">
        <v>6682</v>
      </c>
      <c r="I645" s="48" t="s">
        <v>3841</v>
      </c>
      <c r="J645" s="48" t="s">
        <v>4832</v>
      </c>
      <c r="K645" s="985">
        <v>1</v>
      </c>
      <c r="L645" s="986"/>
      <c r="M645" s="1243"/>
    </row>
    <row r="646" spans="1:13" s="97" customFormat="1" ht="11.25" x14ac:dyDescent="0.25">
      <c r="A646" s="936"/>
      <c r="B646" s="945"/>
      <c r="C646" s="929"/>
      <c r="D646" s="936"/>
      <c r="E646" s="936"/>
      <c r="F646" s="10" t="s">
        <v>3723</v>
      </c>
      <c r="G646" s="343">
        <v>1</v>
      </c>
      <c r="H646" s="936"/>
      <c r="I646" s="48" t="s">
        <v>1050</v>
      </c>
      <c r="J646" s="48"/>
      <c r="K646" s="985"/>
      <c r="L646" s="986"/>
      <c r="M646" s="1244"/>
    </row>
    <row r="647" spans="1:13" s="97" customFormat="1" ht="11.25" x14ac:dyDescent="0.25">
      <c r="A647" s="936"/>
      <c r="B647" s="945"/>
      <c r="C647" s="929"/>
      <c r="D647" s="936"/>
      <c r="E647" s="936"/>
      <c r="F647" s="10" t="s">
        <v>1126</v>
      </c>
      <c r="G647" s="343">
        <v>1</v>
      </c>
      <c r="H647" s="936"/>
      <c r="I647" s="48" t="s">
        <v>1069</v>
      </c>
      <c r="J647" s="48" t="s">
        <v>4833</v>
      </c>
      <c r="K647" s="985"/>
      <c r="L647" s="986"/>
      <c r="M647" s="1244"/>
    </row>
    <row r="648" spans="1:13" s="97" customFormat="1" ht="11.25" x14ac:dyDescent="0.25">
      <c r="A648" s="936"/>
      <c r="B648" s="945"/>
      <c r="C648" s="929"/>
      <c r="D648" s="936"/>
      <c r="E648" s="936"/>
      <c r="F648" s="10" t="s">
        <v>4834</v>
      </c>
      <c r="G648" s="343">
        <v>1</v>
      </c>
      <c r="H648" s="936"/>
      <c r="I648" s="48" t="s">
        <v>4835</v>
      </c>
      <c r="J648" s="48"/>
      <c r="K648" s="985"/>
      <c r="L648" s="986"/>
      <c r="M648" s="1244"/>
    </row>
    <row r="649" spans="1:13" ht="22.5" x14ac:dyDescent="0.25">
      <c r="A649" s="271" t="s">
        <v>7703</v>
      </c>
      <c r="B649" s="461" t="s">
        <v>7191</v>
      </c>
      <c r="C649" s="459" t="s">
        <v>5831</v>
      </c>
      <c r="D649" s="271" t="s">
        <v>7189</v>
      </c>
      <c r="E649" s="143" t="s">
        <v>5831</v>
      </c>
      <c r="F649" s="10" t="s">
        <v>3821</v>
      </c>
      <c r="G649" s="111">
        <v>8</v>
      </c>
      <c r="H649" s="362" t="s">
        <v>6682</v>
      </c>
      <c r="I649" s="48" t="s">
        <v>1050</v>
      </c>
      <c r="J649" s="48"/>
      <c r="K649" s="272">
        <v>2</v>
      </c>
      <c r="L649" s="843"/>
      <c r="M649" s="845"/>
    </row>
    <row r="650" spans="1:13" s="97" customFormat="1" ht="11.25" x14ac:dyDescent="0.25">
      <c r="A650" s="936" t="s">
        <v>7704</v>
      </c>
      <c r="B650" s="945" t="s">
        <v>7190</v>
      </c>
      <c r="C650" s="929" t="s">
        <v>5831</v>
      </c>
      <c r="D650" s="936" t="s">
        <v>435</v>
      </c>
      <c r="E650" s="937" t="s">
        <v>4515</v>
      </c>
      <c r="F650" s="10" t="s">
        <v>3809</v>
      </c>
      <c r="G650" s="271">
        <v>30</v>
      </c>
      <c r="H650" s="936" t="s">
        <v>6682</v>
      </c>
      <c r="I650" s="48" t="s">
        <v>1050</v>
      </c>
      <c r="J650" s="48"/>
      <c r="K650" s="985">
        <v>2</v>
      </c>
      <c r="L650" s="986"/>
      <c r="M650" s="1243"/>
    </row>
    <row r="651" spans="1:13" s="97" customFormat="1" ht="15" customHeight="1" x14ac:dyDescent="0.25">
      <c r="A651" s="936"/>
      <c r="B651" s="945"/>
      <c r="C651" s="929"/>
      <c r="D651" s="936"/>
      <c r="E651" s="938"/>
      <c r="F651" s="10" t="s">
        <v>3810</v>
      </c>
      <c r="G651" s="271">
        <v>30</v>
      </c>
      <c r="H651" s="936"/>
      <c r="I651" s="48"/>
      <c r="J651" s="48"/>
      <c r="K651" s="985"/>
      <c r="L651" s="986"/>
      <c r="M651" s="1244"/>
    </row>
    <row r="652" spans="1:13" ht="11.25" x14ac:dyDescent="0.25">
      <c r="A652" s="936" t="s">
        <v>7705</v>
      </c>
      <c r="B652" s="945" t="s">
        <v>3624</v>
      </c>
      <c r="C652" s="929" t="s">
        <v>5831</v>
      </c>
      <c r="D652" s="936" t="s">
        <v>3625</v>
      </c>
      <c r="E652" s="936" t="s">
        <v>4858</v>
      </c>
      <c r="F652" s="10" t="s">
        <v>4859</v>
      </c>
      <c r="G652" s="111">
        <v>1</v>
      </c>
      <c r="H652" s="936" t="s">
        <v>6682</v>
      </c>
      <c r="I652" s="48" t="s">
        <v>1050</v>
      </c>
      <c r="J652" s="48"/>
      <c r="K652" s="985">
        <v>2</v>
      </c>
      <c r="L652" s="986"/>
      <c r="M652" s="1243"/>
    </row>
    <row r="653" spans="1:13" ht="11.25" x14ac:dyDescent="0.25">
      <c r="A653" s="936"/>
      <c r="B653" s="945"/>
      <c r="C653" s="929"/>
      <c r="D653" s="936"/>
      <c r="E653" s="936"/>
      <c r="F653" s="10" t="s">
        <v>4860</v>
      </c>
      <c r="G653" s="111">
        <v>1</v>
      </c>
      <c r="H653" s="936"/>
      <c r="I653" s="48" t="s">
        <v>4861</v>
      </c>
      <c r="J653" s="48"/>
      <c r="K653" s="985"/>
      <c r="L653" s="986"/>
      <c r="M653" s="1244"/>
    </row>
    <row r="654" spans="1:13" ht="11.25" x14ac:dyDescent="0.25">
      <c r="A654" s="936"/>
      <c r="B654" s="945"/>
      <c r="C654" s="929"/>
      <c r="D654" s="936"/>
      <c r="E654" s="936"/>
      <c r="F654" s="10" t="s">
        <v>4862</v>
      </c>
      <c r="G654" s="111">
        <v>1</v>
      </c>
      <c r="H654" s="936"/>
      <c r="I654" s="48" t="s">
        <v>1050</v>
      </c>
      <c r="J654" s="48"/>
      <c r="K654" s="985"/>
      <c r="L654" s="986"/>
      <c r="M654" s="1244"/>
    </row>
    <row r="655" spans="1:13" ht="11.25" x14ac:dyDescent="0.25">
      <c r="A655" s="936"/>
      <c r="B655" s="945"/>
      <c r="C655" s="929"/>
      <c r="D655" s="936"/>
      <c r="E655" s="936"/>
      <c r="F655" s="10" t="s">
        <v>1515</v>
      </c>
      <c r="G655" s="111">
        <v>1</v>
      </c>
      <c r="H655" s="936"/>
      <c r="I655" s="48" t="s">
        <v>1050</v>
      </c>
      <c r="J655" s="48"/>
      <c r="K655" s="985"/>
      <c r="L655" s="986"/>
      <c r="M655" s="1244"/>
    </row>
    <row r="656" spans="1:13" ht="11.25" x14ac:dyDescent="0.25">
      <c r="A656" s="936"/>
      <c r="B656" s="945"/>
      <c r="C656" s="929"/>
      <c r="D656" s="936"/>
      <c r="E656" s="936"/>
      <c r="F656" s="10" t="s">
        <v>4863</v>
      </c>
      <c r="G656" s="111">
        <v>1</v>
      </c>
      <c r="H656" s="936"/>
      <c r="I656" s="48" t="s">
        <v>1050</v>
      </c>
      <c r="J656" s="48"/>
      <c r="K656" s="985"/>
      <c r="L656" s="986"/>
      <c r="M656" s="1244"/>
    </row>
    <row r="657" spans="1:13" ht="11.25" x14ac:dyDescent="0.25">
      <c r="A657" s="936"/>
      <c r="B657" s="945"/>
      <c r="C657" s="929"/>
      <c r="D657" s="936"/>
      <c r="E657" s="936"/>
      <c r="F657" s="10" t="s">
        <v>4864</v>
      </c>
      <c r="G657" s="111">
        <v>1</v>
      </c>
      <c r="H657" s="936"/>
      <c r="I657" s="48" t="s">
        <v>1050</v>
      </c>
      <c r="J657" s="48"/>
      <c r="K657" s="985"/>
      <c r="L657" s="986"/>
      <c r="M657" s="1244"/>
    </row>
    <row r="658" spans="1:13" ht="11.25" x14ac:dyDescent="0.25">
      <c r="A658" s="936"/>
      <c r="B658" s="945"/>
      <c r="C658" s="929"/>
      <c r="D658" s="936"/>
      <c r="E658" s="936"/>
      <c r="F658" s="10" t="s">
        <v>3747</v>
      </c>
      <c r="G658" s="111">
        <v>2</v>
      </c>
      <c r="H658" s="936"/>
      <c r="I658" s="48" t="s">
        <v>1050</v>
      </c>
      <c r="J658" s="48"/>
      <c r="K658" s="985"/>
      <c r="L658" s="986"/>
      <c r="M658" s="1244"/>
    </row>
    <row r="659" spans="1:13" ht="11.25" x14ac:dyDescent="0.25">
      <c r="A659" s="936" t="s">
        <v>7706</v>
      </c>
      <c r="B659" s="945" t="s">
        <v>3624</v>
      </c>
      <c r="C659" s="929" t="s">
        <v>5831</v>
      </c>
      <c r="D659" s="936" t="s">
        <v>3625</v>
      </c>
      <c r="E659" s="936" t="s">
        <v>4586</v>
      </c>
      <c r="F659" s="10" t="s">
        <v>4876</v>
      </c>
      <c r="G659" s="111">
        <v>1</v>
      </c>
      <c r="H659" s="936" t="s">
        <v>6682</v>
      </c>
      <c r="I659" s="48" t="s">
        <v>1265</v>
      </c>
      <c r="J659" s="48"/>
      <c r="K659" s="985">
        <v>2</v>
      </c>
      <c r="L659" s="986"/>
      <c r="M659" s="1243"/>
    </row>
    <row r="660" spans="1:13" ht="11.25" x14ac:dyDescent="0.25">
      <c r="A660" s="936"/>
      <c r="B660" s="945"/>
      <c r="C660" s="929"/>
      <c r="D660" s="936"/>
      <c r="E660" s="936"/>
      <c r="F660" s="10" t="s">
        <v>4877</v>
      </c>
      <c r="G660" s="111">
        <v>1</v>
      </c>
      <c r="H660" s="936"/>
      <c r="I660" s="48" t="s">
        <v>1265</v>
      </c>
      <c r="J660" s="48" t="s">
        <v>4878</v>
      </c>
      <c r="K660" s="985"/>
      <c r="L660" s="986"/>
      <c r="M660" s="1244"/>
    </row>
    <row r="661" spans="1:13" ht="11.25" x14ac:dyDescent="0.25">
      <c r="A661" s="936"/>
      <c r="B661" s="945"/>
      <c r="C661" s="929"/>
      <c r="D661" s="936"/>
      <c r="E661" s="936"/>
      <c r="F661" s="10" t="s">
        <v>4862</v>
      </c>
      <c r="G661" s="111">
        <v>1</v>
      </c>
      <c r="H661" s="936"/>
      <c r="I661" s="48" t="s">
        <v>1265</v>
      </c>
      <c r="J661" s="48"/>
      <c r="K661" s="985"/>
      <c r="L661" s="986"/>
      <c r="M661" s="1245"/>
    </row>
    <row r="662" spans="1:13" s="18" customFormat="1" ht="393.75" customHeight="1" x14ac:dyDescent="0.25">
      <c r="A662" s="546" t="s">
        <v>10757</v>
      </c>
      <c r="B662" s="545" t="s">
        <v>10758</v>
      </c>
      <c r="C662" s="550" t="s">
        <v>7923</v>
      </c>
      <c r="D662" s="573" t="s">
        <v>10759</v>
      </c>
      <c r="E662" s="538" t="s">
        <v>10760</v>
      </c>
      <c r="F662" s="538" t="s">
        <v>10761</v>
      </c>
      <c r="G662" s="538">
        <v>1</v>
      </c>
      <c r="H662" s="538"/>
      <c r="I662" s="48"/>
      <c r="J662" s="48"/>
      <c r="K662" s="48"/>
      <c r="L662" s="833"/>
      <c r="M662" s="833"/>
    </row>
    <row r="663" spans="1:13" s="18" customFormat="1" ht="213.75" customHeight="1" x14ac:dyDescent="0.25">
      <c r="A663" s="546" t="s">
        <v>10762</v>
      </c>
      <c r="B663" s="545" t="s">
        <v>10758</v>
      </c>
      <c r="C663" s="550" t="s">
        <v>7923</v>
      </c>
      <c r="D663" s="573" t="s">
        <v>10759</v>
      </c>
      <c r="E663" s="538" t="s">
        <v>10760</v>
      </c>
      <c r="F663" s="538" t="s">
        <v>10763</v>
      </c>
      <c r="G663" s="538">
        <v>1</v>
      </c>
      <c r="H663" s="538"/>
      <c r="I663" s="48"/>
      <c r="J663" s="48"/>
      <c r="K663" s="48"/>
      <c r="L663" s="833"/>
      <c r="M663" s="833"/>
    </row>
    <row r="664" spans="1:13" s="18" customFormat="1" ht="393.75" customHeight="1" x14ac:dyDescent="0.25">
      <c r="A664" s="546" t="s">
        <v>10764</v>
      </c>
      <c r="B664" s="545" t="s">
        <v>10758</v>
      </c>
      <c r="C664" s="550" t="s">
        <v>7923</v>
      </c>
      <c r="D664" s="573" t="s">
        <v>10759</v>
      </c>
      <c r="E664" s="538" t="s">
        <v>10765</v>
      </c>
      <c r="F664" s="538" t="s">
        <v>10761</v>
      </c>
      <c r="G664" s="538">
        <v>1</v>
      </c>
      <c r="H664" s="538"/>
      <c r="I664" s="48"/>
      <c r="J664" s="48"/>
      <c r="K664" s="48"/>
      <c r="L664" s="833"/>
      <c r="M664" s="833"/>
    </row>
    <row r="665" spans="1:13" s="18" customFormat="1" ht="213.75" customHeight="1" x14ac:dyDescent="0.25">
      <c r="A665" s="546" t="s">
        <v>10766</v>
      </c>
      <c r="B665" s="545" t="s">
        <v>10758</v>
      </c>
      <c r="C665" s="550" t="s">
        <v>7923</v>
      </c>
      <c r="D665" s="573" t="s">
        <v>10759</v>
      </c>
      <c r="E665" s="538" t="s">
        <v>10765</v>
      </c>
      <c r="F665" s="538" t="s">
        <v>10763</v>
      </c>
      <c r="G665" s="538">
        <v>1</v>
      </c>
      <c r="H665" s="538"/>
      <c r="I665" s="48"/>
      <c r="J665" s="48"/>
      <c r="K665" s="48"/>
      <c r="L665" s="833"/>
      <c r="M665" s="833"/>
    </row>
    <row r="666" spans="1:13" s="18" customFormat="1" ht="56.25" customHeight="1" x14ac:dyDescent="0.25">
      <c r="A666" s="1129" t="s">
        <v>10767</v>
      </c>
      <c r="B666" s="1137" t="s">
        <v>6510</v>
      </c>
      <c r="C666" s="1247" t="s">
        <v>7923</v>
      </c>
      <c r="D666" s="1129" t="s">
        <v>10768</v>
      </c>
      <c r="E666" s="538" t="s">
        <v>10769</v>
      </c>
      <c r="F666" s="538" t="s">
        <v>10770</v>
      </c>
      <c r="G666" s="538">
        <v>1</v>
      </c>
      <c r="H666" s="538" t="s">
        <v>6684</v>
      </c>
      <c r="I666" s="48"/>
      <c r="J666" s="937"/>
      <c r="K666" s="937"/>
      <c r="L666" s="941"/>
      <c r="M666" s="941"/>
    </row>
    <row r="667" spans="1:13" s="18" customFormat="1" ht="67.5" customHeight="1" x14ac:dyDescent="0.25">
      <c r="A667" s="1029"/>
      <c r="B667" s="1088"/>
      <c r="C667" s="1200"/>
      <c r="D667" s="1029"/>
      <c r="E667" s="538" t="s">
        <v>10771</v>
      </c>
      <c r="F667" s="538" t="s">
        <v>10770</v>
      </c>
      <c r="G667" s="538">
        <v>1</v>
      </c>
      <c r="H667" s="538" t="s">
        <v>6684</v>
      </c>
      <c r="I667" s="48"/>
      <c r="J667" s="947"/>
      <c r="K667" s="947"/>
      <c r="L667" s="944"/>
      <c r="M667" s="944"/>
    </row>
    <row r="668" spans="1:13" s="18" customFormat="1" ht="56.25" customHeight="1" x14ac:dyDescent="0.25">
      <c r="A668" s="1029"/>
      <c r="B668" s="1088"/>
      <c r="C668" s="1200"/>
      <c r="D668" s="1029"/>
      <c r="E668" s="538" t="s">
        <v>10772</v>
      </c>
      <c r="F668" s="538" t="s">
        <v>10770</v>
      </c>
      <c r="G668" s="538">
        <v>3</v>
      </c>
      <c r="H668" s="538" t="s">
        <v>6684</v>
      </c>
      <c r="I668" s="48"/>
      <c r="J668" s="947"/>
      <c r="K668" s="947"/>
      <c r="L668" s="944"/>
      <c r="M668" s="944"/>
    </row>
    <row r="669" spans="1:13" s="18" customFormat="1" ht="67.5" customHeight="1" x14ac:dyDescent="0.25">
      <c r="A669" s="1029"/>
      <c r="B669" s="1088"/>
      <c r="C669" s="1200"/>
      <c r="D669" s="1029"/>
      <c r="E669" s="538" t="s">
        <v>10773</v>
      </c>
      <c r="F669" s="538" t="s">
        <v>10770</v>
      </c>
      <c r="G669" s="538">
        <v>1</v>
      </c>
      <c r="H669" s="538" t="s">
        <v>6684</v>
      </c>
      <c r="I669" s="48"/>
      <c r="J669" s="947"/>
      <c r="K669" s="947"/>
      <c r="L669" s="944"/>
      <c r="M669" s="944"/>
    </row>
    <row r="670" spans="1:13" s="18" customFormat="1" ht="123.75" customHeight="1" x14ac:dyDescent="0.25">
      <c r="A670" s="1029"/>
      <c r="B670" s="1088"/>
      <c r="C670" s="1200"/>
      <c r="D670" s="1029"/>
      <c r="E670" s="538" t="s">
        <v>8157</v>
      </c>
      <c r="F670" s="538" t="s">
        <v>10770</v>
      </c>
      <c r="G670" s="538">
        <v>1</v>
      </c>
      <c r="H670" s="538" t="s">
        <v>6684</v>
      </c>
      <c r="I670" s="48"/>
      <c r="J670" s="947"/>
      <c r="K670" s="947"/>
      <c r="L670" s="944"/>
      <c r="M670" s="944"/>
    </row>
    <row r="671" spans="1:13" s="18" customFormat="1" ht="56.25" customHeight="1" x14ac:dyDescent="0.25">
      <c r="A671" s="1029"/>
      <c r="B671" s="1088"/>
      <c r="C671" s="1200"/>
      <c r="D671" s="1029"/>
      <c r="E671" s="538" t="s">
        <v>8158</v>
      </c>
      <c r="F671" s="538" t="s">
        <v>10770</v>
      </c>
      <c r="G671" s="538">
        <v>1</v>
      </c>
      <c r="H671" s="538" t="s">
        <v>6684</v>
      </c>
      <c r="I671" s="48"/>
      <c r="J671" s="947"/>
      <c r="K671" s="947"/>
      <c r="L671" s="944"/>
      <c r="M671" s="944"/>
    </row>
    <row r="672" spans="1:13" s="18" customFormat="1" ht="78.75" customHeight="1" x14ac:dyDescent="0.25">
      <c r="A672" s="1029"/>
      <c r="B672" s="1088"/>
      <c r="C672" s="1200"/>
      <c r="D672" s="1029"/>
      <c r="E672" s="538" t="s">
        <v>8551</v>
      </c>
      <c r="F672" s="538" t="s">
        <v>10770</v>
      </c>
      <c r="G672" s="538">
        <v>2</v>
      </c>
      <c r="H672" s="538" t="s">
        <v>6684</v>
      </c>
      <c r="I672" s="48"/>
      <c r="J672" s="947"/>
      <c r="K672" s="947"/>
      <c r="L672" s="944"/>
      <c r="M672" s="944"/>
    </row>
    <row r="673" spans="1:13" s="18" customFormat="1" ht="67.5" customHeight="1" x14ac:dyDescent="0.25">
      <c r="A673" s="1029"/>
      <c r="B673" s="1088"/>
      <c r="C673" s="1200"/>
      <c r="D673" s="1029"/>
      <c r="E673" s="538" t="s">
        <v>8264</v>
      </c>
      <c r="F673" s="538" t="s">
        <v>10770</v>
      </c>
      <c r="G673" s="538">
        <v>1</v>
      </c>
      <c r="H673" s="538" t="s">
        <v>6684</v>
      </c>
      <c r="I673" s="48"/>
      <c r="J673" s="947"/>
      <c r="K673" s="947"/>
      <c r="L673" s="944"/>
      <c r="M673" s="944"/>
    </row>
    <row r="674" spans="1:13" s="18" customFormat="1" ht="78.75" customHeight="1" x14ac:dyDescent="0.25">
      <c r="A674" s="1029"/>
      <c r="B674" s="1088"/>
      <c r="C674" s="1200"/>
      <c r="D674" s="1029"/>
      <c r="E674" s="538" t="s">
        <v>8161</v>
      </c>
      <c r="F674" s="538" t="s">
        <v>10770</v>
      </c>
      <c r="G674" s="538">
        <v>1</v>
      </c>
      <c r="H674" s="538" t="s">
        <v>6684</v>
      </c>
      <c r="I674" s="48"/>
      <c r="J674" s="947"/>
      <c r="K674" s="947"/>
      <c r="L674" s="944"/>
      <c r="M674" s="944"/>
    </row>
    <row r="675" spans="1:13" s="18" customFormat="1" ht="56.25" customHeight="1" x14ac:dyDescent="0.25">
      <c r="A675" s="1029"/>
      <c r="B675" s="1088"/>
      <c r="C675" s="1200"/>
      <c r="D675" s="1029"/>
      <c r="E675" s="538" t="s">
        <v>8162</v>
      </c>
      <c r="F675" s="538" t="s">
        <v>10770</v>
      </c>
      <c r="G675" s="538">
        <v>1</v>
      </c>
      <c r="H675" s="538" t="s">
        <v>6684</v>
      </c>
      <c r="I675" s="48"/>
      <c r="J675" s="947"/>
      <c r="K675" s="947"/>
      <c r="L675" s="944"/>
      <c r="M675" s="944"/>
    </row>
    <row r="676" spans="1:13" s="18" customFormat="1" ht="56.25" customHeight="1" x14ac:dyDescent="0.25">
      <c r="A676" s="1029"/>
      <c r="B676" s="1088"/>
      <c r="C676" s="1200"/>
      <c r="D676" s="1029"/>
      <c r="E676" s="538" t="s">
        <v>8163</v>
      </c>
      <c r="F676" s="538" t="s">
        <v>10770</v>
      </c>
      <c r="G676" s="538">
        <v>2</v>
      </c>
      <c r="H676" s="538" t="s">
        <v>6684</v>
      </c>
      <c r="I676" s="48"/>
      <c r="J676" s="947"/>
      <c r="K676" s="947"/>
      <c r="L676" s="944"/>
      <c r="M676" s="944"/>
    </row>
    <row r="677" spans="1:13" s="18" customFormat="1" ht="67.5" customHeight="1" x14ac:dyDescent="0.25">
      <c r="A677" s="1029"/>
      <c r="B677" s="1088"/>
      <c r="C677" s="1200"/>
      <c r="D677" s="1029"/>
      <c r="E677" s="538" t="s">
        <v>10774</v>
      </c>
      <c r="F677" s="538" t="s">
        <v>10770</v>
      </c>
      <c r="G677" s="538">
        <v>1</v>
      </c>
      <c r="H677" s="538" t="s">
        <v>6684</v>
      </c>
      <c r="I677" s="48"/>
      <c r="J677" s="947"/>
      <c r="K677" s="947"/>
      <c r="L677" s="944"/>
      <c r="M677" s="944"/>
    </row>
    <row r="678" spans="1:13" s="18" customFormat="1" ht="45" customHeight="1" x14ac:dyDescent="0.25">
      <c r="A678" s="1030"/>
      <c r="B678" s="1089"/>
      <c r="C678" s="1248"/>
      <c r="D678" s="1030"/>
      <c r="E678" s="538" t="s">
        <v>8165</v>
      </c>
      <c r="F678" s="538" t="s">
        <v>10770</v>
      </c>
      <c r="G678" s="538">
        <v>1</v>
      </c>
      <c r="H678" s="538" t="s">
        <v>6684</v>
      </c>
      <c r="I678" s="48"/>
      <c r="J678" s="938"/>
      <c r="K678" s="938"/>
      <c r="L678" s="942"/>
      <c r="M678" s="942"/>
    </row>
    <row r="679" spans="1:13" s="18" customFormat="1" ht="112.5" customHeight="1" x14ac:dyDescent="0.25">
      <c r="A679" s="1129" t="s">
        <v>10775</v>
      </c>
      <c r="B679" s="1137" t="s">
        <v>10776</v>
      </c>
      <c r="C679" s="1247" t="s">
        <v>7923</v>
      </c>
      <c r="D679" s="1129" t="s">
        <v>7078</v>
      </c>
      <c r="E679" s="538" t="s">
        <v>10777</v>
      </c>
      <c r="F679" s="538" t="s">
        <v>10778</v>
      </c>
      <c r="G679" s="538">
        <v>1</v>
      </c>
      <c r="H679" s="538" t="s">
        <v>6684</v>
      </c>
      <c r="I679" s="48"/>
      <c r="J679" s="937"/>
      <c r="K679" s="937"/>
      <c r="L679" s="941"/>
      <c r="M679" s="941"/>
    </row>
    <row r="680" spans="1:13" s="18" customFormat="1" ht="112.5" customHeight="1" x14ac:dyDescent="0.25">
      <c r="A680" s="1029"/>
      <c r="B680" s="1088"/>
      <c r="C680" s="1200"/>
      <c r="D680" s="1029"/>
      <c r="E680" s="538" t="s">
        <v>10779</v>
      </c>
      <c r="F680" s="538" t="s">
        <v>10780</v>
      </c>
      <c r="G680" s="538">
        <v>1</v>
      </c>
      <c r="H680" s="538" t="s">
        <v>6684</v>
      </c>
      <c r="I680" s="48"/>
      <c r="J680" s="947"/>
      <c r="K680" s="947"/>
      <c r="L680" s="944"/>
      <c r="M680" s="944"/>
    </row>
    <row r="681" spans="1:13" s="18" customFormat="1" ht="326.25" customHeight="1" x14ac:dyDescent="0.25">
      <c r="A681" s="1029"/>
      <c r="B681" s="1088"/>
      <c r="C681" s="1200"/>
      <c r="D681" s="1029"/>
      <c r="E681" s="538" t="s">
        <v>10781</v>
      </c>
      <c r="F681" s="538" t="s">
        <v>10782</v>
      </c>
      <c r="G681" s="538">
        <v>1</v>
      </c>
      <c r="H681" s="538" t="s">
        <v>6684</v>
      </c>
      <c r="I681" s="48"/>
      <c r="J681" s="947"/>
      <c r="K681" s="947"/>
      <c r="L681" s="944"/>
      <c r="M681" s="944"/>
    </row>
    <row r="682" spans="1:13" s="18" customFormat="1" ht="236.25" customHeight="1" x14ac:dyDescent="0.25">
      <c r="A682" s="1030"/>
      <c r="B682" s="1089"/>
      <c r="C682" s="1248"/>
      <c r="D682" s="1030"/>
      <c r="E682" s="538" t="s">
        <v>10783</v>
      </c>
      <c r="F682" s="538" t="s">
        <v>10784</v>
      </c>
      <c r="G682" s="538">
        <v>1</v>
      </c>
      <c r="H682" s="538" t="s">
        <v>6684</v>
      </c>
      <c r="I682" s="48"/>
      <c r="J682" s="938"/>
      <c r="K682" s="938"/>
      <c r="L682" s="942"/>
      <c r="M682" s="942"/>
    </row>
    <row r="683" spans="1:13" s="18" customFormat="1" ht="18" customHeight="1" x14ac:dyDescent="0.25">
      <c r="A683" s="937" t="s">
        <v>10785</v>
      </c>
      <c r="B683" s="939" t="s">
        <v>10786</v>
      </c>
      <c r="C683" s="1053" t="s">
        <v>7923</v>
      </c>
      <c r="D683" s="937" t="s">
        <v>10787</v>
      </c>
      <c r="E683" s="48" t="s">
        <v>10788</v>
      </c>
      <c r="F683" s="558" t="s">
        <v>10789</v>
      </c>
      <c r="G683" s="559">
        <v>300</v>
      </c>
      <c r="H683" s="48" t="s">
        <v>7965</v>
      </c>
      <c r="I683" s="75" t="str">
        <f>D683&amp;" - "&amp;F683</f>
        <v>Réseau hydraulique et accessoires - PE rigide</v>
      </c>
      <c r="J683" s="75"/>
      <c r="K683" s="1240"/>
      <c r="L683" s="1243"/>
      <c r="M683" s="1243"/>
    </row>
    <row r="684" spans="1:13" s="18" customFormat="1" ht="18" customHeight="1" x14ac:dyDescent="0.25">
      <c r="A684" s="947"/>
      <c r="B684" s="976"/>
      <c r="C684" s="1054"/>
      <c r="D684" s="947"/>
      <c r="E684" s="48" t="s">
        <v>10788</v>
      </c>
      <c r="F684" s="558" t="s">
        <v>10790</v>
      </c>
      <c r="G684" s="559">
        <v>3730</v>
      </c>
      <c r="H684" s="48" t="s">
        <v>7965</v>
      </c>
      <c r="I684" s="75"/>
      <c r="J684" s="75"/>
      <c r="K684" s="1241"/>
      <c r="L684" s="1244"/>
      <c r="M684" s="1244"/>
    </row>
    <row r="685" spans="1:13" s="18" customFormat="1" ht="18" customHeight="1" x14ac:dyDescent="0.25">
      <c r="A685" s="947"/>
      <c r="B685" s="976"/>
      <c r="C685" s="1054"/>
      <c r="D685" s="947"/>
      <c r="E685" s="48" t="s">
        <v>10788</v>
      </c>
      <c r="F685" s="558" t="s">
        <v>10791</v>
      </c>
      <c r="G685" s="559">
        <v>330</v>
      </c>
      <c r="H685" s="48" t="s">
        <v>7965</v>
      </c>
      <c r="I685" s="75"/>
      <c r="J685" s="75"/>
      <c r="K685" s="1241"/>
      <c r="L685" s="1244"/>
      <c r="M685" s="1244"/>
    </row>
    <row r="686" spans="1:13" s="18" customFormat="1" ht="18" customHeight="1" x14ac:dyDescent="0.25">
      <c r="A686" s="947"/>
      <c r="B686" s="976"/>
      <c r="C686" s="1054"/>
      <c r="D686" s="947"/>
      <c r="E686" s="48" t="s">
        <v>10788</v>
      </c>
      <c r="F686" s="558" t="s">
        <v>10792</v>
      </c>
      <c r="G686" s="559">
        <v>320</v>
      </c>
      <c r="H686" s="48" t="s">
        <v>7965</v>
      </c>
      <c r="I686" s="75"/>
      <c r="J686" s="75"/>
      <c r="K686" s="1241"/>
      <c r="L686" s="1244"/>
      <c r="M686" s="1244"/>
    </row>
    <row r="687" spans="1:13" s="18" customFormat="1" ht="18" customHeight="1" x14ac:dyDescent="0.25">
      <c r="A687" s="947"/>
      <c r="B687" s="976"/>
      <c r="C687" s="1054"/>
      <c r="D687" s="947"/>
      <c r="E687" s="48" t="s">
        <v>10788</v>
      </c>
      <c r="F687" s="558" t="s">
        <v>10793</v>
      </c>
      <c r="G687" s="559">
        <v>125</v>
      </c>
      <c r="H687" s="48" t="s">
        <v>7965</v>
      </c>
      <c r="I687" s="75"/>
      <c r="J687" s="75"/>
      <c r="K687" s="1241"/>
      <c r="L687" s="1244"/>
      <c r="M687" s="1244"/>
    </row>
    <row r="688" spans="1:13" s="18" customFormat="1" ht="18" customHeight="1" x14ac:dyDescent="0.25">
      <c r="A688" s="947"/>
      <c r="B688" s="976"/>
      <c r="C688" s="1054"/>
      <c r="D688" s="947"/>
      <c r="E688" s="48" t="s">
        <v>10788</v>
      </c>
      <c r="F688" s="558" t="s">
        <v>10794</v>
      </c>
      <c r="G688" s="559">
        <v>640</v>
      </c>
      <c r="H688" s="48" t="s">
        <v>7965</v>
      </c>
      <c r="I688" s="75"/>
      <c r="J688" s="75"/>
      <c r="K688" s="1241"/>
      <c r="L688" s="1244"/>
      <c r="M688" s="1244"/>
    </row>
    <row r="689" spans="1:13" s="18" customFormat="1" ht="18" customHeight="1" x14ac:dyDescent="0.25">
      <c r="A689" s="947"/>
      <c r="B689" s="976"/>
      <c r="C689" s="1054"/>
      <c r="D689" s="947"/>
      <c r="E689" s="48" t="s">
        <v>10788</v>
      </c>
      <c r="F689" s="558" t="s">
        <v>10795</v>
      </c>
      <c r="G689" s="559">
        <v>490</v>
      </c>
      <c r="H689" s="48" t="s">
        <v>7965</v>
      </c>
      <c r="I689" s="75"/>
      <c r="J689" s="75"/>
      <c r="K689" s="1241"/>
      <c r="L689" s="1244"/>
      <c r="M689" s="1244"/>
    </row>
    <row r="690" spans="1:13" s="18" customFormat="1" ht="18" customHeight="1" x14ac:dyDescent="0.25">
      <c r="A690" s="947"/>
      <c r="B690" s="976"/>
      <c r="C690" s="1054"/>
      <c r="D690" s="947"/>
      <c r="E690" s="48" t="s">
        <v>10788</v>
      </c>
      <c r="F690" s="558" t="s">
        <v>10796</v>
      </c>
      <c r="G690" s="559">
        <v>150</v>
      </c>
      <c r="H690" s="48" t="s">
        <v>7965</v>
      </c>
      <c r="I690" s="75"/>
      <c r="J690" s="75"/>
      <c r="K690" s="1241"/>
      <c r="L690" s="1244"/>
      <c r="M690" s="1244"/>
    </row>
    <row r="691" spans="1:13" s="18" customFormat="1" ht="18" customHeight="1" x14ac:dyDescent="0.25">
      <c r="A691" s="947"/>
      <c r="B691" s="976"/>
      <c r="C691" s="1054"/>
      <c r="D691" s="947"/>
      <c r="E691" s="48" t="s">
        <v>10788</v>
      </c>
      <c r="F691" s="558" t="s">
        <v>10797</v>
      </c>
      <c r="G691" s="559">
        <v>2155</v>
      </c>
      <c r="H691" s="48" t="s">
        <v>7965</v>
      </c>
      <c r="I691" s="75"/>
      <c r="J691" s="75"/>
      <c r="K691" s="1241"/>
      <c r="L691" s="1244"/>
      <c r="M691" s="1244"/>
    </row>
    <row r="692" spans="1:13" s="18" customFormat="1" ht="18" customHeight="1" x14ac:dyDescent="0.25">
      <c r="A692" s="947"/>
      <c r="B692" s="976"/>
      <c r="C692" s="1054"/>
      <c r="D692" s="947"/>
      <c r="E692" s="48" t="s">
        <v>10788</v>
      </c>
      <c r="F692" s="558" t="s">
        <v>10798</v>
      </c>
      <c r="G692" s="559">
        <v>1220</v>
      </c>
      <c r="H692" s="48" t="s">
        <v>7965</v>
      </c>
      <c r="I692" s="75"/>
      <c r="J692" s="75"/>
      <c r="K692" s="1241"/>
      <c r="L692" s="1244"/>
      <c r="M692" s="1244"/>
    </row>
    <row r="693" spans="1:13" s="18" customFormat="1" ht="18" customHeight="1" x14ac:dyDescent="0.25">
      <c r="A693" s="947"/>
      <c r="B693" s="976"/>
      <c r="C693" s="1054"/>
      <c r="D693" s="947"/>
      <c r="E693" s="48" t="s">
        <v>10788</v>
      </c>
      <c r="F693" s="558" t="s">
        <v>10799</v>
      </c>
      <c r="G693" s="559">
        <v>2150</v>
      </c>
      <c r="H693" s="48" t="s">
        <v>7965</v>
      </c>
      <c r="I693" s="75"/>
      <c r="J693" s="75"/>
      <c r="K693" s="1241"/>
      <c r="L693" s="1244"/>
      <c r="M693" s="1244"/>
    </row>
    <row r="694" spans="1:13" s="18" customFormat="1" ht="18" customHeight="1" x14ac:dyDescent="0.25">
      <c r="A694" s="947"/>
      <c r="B694" s="976"/>
      <c r="C694" s="1054"/>
      <c r="D694" s="947"/>
      <c r="E694" s="48" t="s">
        <v>10800</v>
      </c>
      <c r="F694" s="558" t="s">
        <v>10801</v>
      </c>
      <c r="G694" s="559">
        <v>2120</v>
      </c>
      <c r="H694" s="48" t="s">
        <v>7965</v>
      </c>
      <c r="I694" s="75"/>
      <c r="J694" s="75"/>
      <c r="K694" s="1241"/>
      <c r="L694" s="1244"/>
      <c r="M694" s="1244"/>
    </row>
    <row r="695" spans="1:13" s="18" customFormat="1" ht="18" customHeight="1" x14ac:dyDescent="0.25">
      <c r="A695" s="947"/>
      <c r="B695" s="976"/>
      <c r="C695" s="1054"/>
      <c r="D695" s="947"/>
      <c r="E695" s="48" t="s">
        <v>10802</v>
      </c>
      <c r="F695" s="558" t="s">
        <v>10801</v>
      </c>
      <c r="G695" s="559">
        <v>490</v>
      </c>
      <c r="H695" s="48" t="s">
        <v>7965</v>
      </c>
      <c r="I695" s="75"/>
      <c r="J695" s="75"/>
      <c r="K695" s="1241"/>
      <c r="L695" s="1244"/>
      <c r="M695" s="1244"/>
    </row>
    <row r="696" spans="1:13" s="18" customFormat="1" ht="18" customHeight="1" x14ac:dyDescent="0.25">
      <c r="A696" s="947"/>
      <c r="B696" s="976"/>
      <c r="C696" s="1054"/>
      <c r="D696" s="947"/>
      <c r="E696" s="48" t="s">
        <v>10800</v>
      </c>
      <c r="F696" s="558" t="s">
        <v>10803</v>
      </c>
      <c r="G696" s="559">
        <v>300</v>
      </c>
      <c r="H696" s="48" t="s">
        <v>7965</v>
      </c>
      <c r="I696" s="75"/>
      <c r="J696" s="75"/>
      <c r="K696" s="1241"/>
      <c r="L696" s="1244"/>
      <c r="M696" s="1244"/>
    </row>
    <row r="697" spans="1:13" s="18" customFormat="1" ht="18" customHeight="1" x14ac:dyDescent="0.25">
      <c r="A697" s="947"/>
      <c r="B697" s="976"/>
      <c r="C697" s="1054"/>
      <c r="D697" s="947"/>
      <c r="E697" s="48" t="s">
        <v>10802</v>
      </c>
      <c r="F697" s="558" t="s">
        <v>10803</v>
      </c>
      <c r="G697" s="559">
        <v>60</v>
      </c>
      <c r="H697" s="48" t="s">
        <v>7965</v>
      </c>
      <c r="I697" s="75"/>
      <c r="J697" s="75"/>
      <c r="K697" s="1241"/>
      <c r="L697" s="1244"/>
      <c r="M697" s="1244"/>
    </row>
    <row r="698" spans="1:13" s="18" customFormat="1" ht="18" customHeight="1" x14ac:dyDescent="0.25">
      <c r="A698" s="947"/>
      <c r="B698" s="976"/>
      <c r="C698" s="1054"/>
      <c r="D698" s="947"/>
      <c r="E698" s="48" t="s">
        <v>10804</v>
      </c>
      <c r="F698" s="558" t="s">
        <v>10805</v>
      </c>
      <c r="G698" s="559">
        <v>1285</v>
      </c>
      <c r="H698" s="48" t="s">
        <v>7965</v>
      </c>
      <c r="I698" s="75"/>
      <c r="J698" s="75"/>
      <c r="K698" s="1241"/>
      <c r="L698" s="1244"/>
      <c r="M698" s="1244"/>
    </row>
    <row r="699" spans="1:13" s="18" customFormat="1" ht="18" customHeight="1" x14ac:dyDescent="0.25">
      <c r="A699" s="947"/>
      <c r="B699" s="976"/>
      <c r="C699" s="1054"/>
      <c r="D699" s="947"/>
      <c r="E699" s="48" t="s">
        <v>10806</v>
      </c>
      <c r="F699" s="558" t="s">
        <v>10807</v>
      </c>
      <c r="G699" s="559">
        <v>480</v>
      </c>
      <c r="H699" s="48" t="s">
        <v>7965</v>
      </c>
      <c r="I699" s="75"/>
      <c r="J699" s="75"/>
      <c r="K699" s="1241"/>
      <c r="L699" s="1244"/>
      <c r="M699" s="1244"/>
    </row>
    <row r="700" spans="1:13" s="18" customFormat="1" ht="18" customHeight="1" x14ac:dyDescent="0.25">
      <c r="A700" s="947"/>
      <c r="B700" s="976"/>
      <c r="C700" s="1054"/>
      <c r="D700" s="947"/>
      <c r="E700" s="48" t="s">
        <v>10808</v>
      </c>
      <c r="F700" s="558" t="s">
        <v>10809</v>
      </c>
      <c r="G700" s="559">
        <v>1</v>
      </c>
      <c r="H700" s="48" t="s">
        <v>6684</v>
      </c>
      <c r="I700" s="75"/>
      <c r="J700" s="75"/>
      <c r="K700" s="1241"/>
      <c r="L700" s="1244"/>
      <c r="M700" s="1244"/>
    </row>
    <row r="701" spans="1:13" s="18" customFormat="1" ht="18" customHeight="1" x14ac:dyDescent="0.25">
      <c r="A701" s="947"/>
      <c r="B701" s="976"/>
      <c r="C701" s="1054"/>
      <c r="D701" s="947"/>
      <c r="E701" s="48" t="s">
        <v>10397</v>
      </c>
      <c r="F701" s="558" t="s">
        <v>10810</v>
      </c>
      <c r="G701" s="559">
        <v>5</v>
      </c>
      <c r="H701" s="48" t="s">
        <v>6684</v>
      </c>
      <c r="I701" s="75"/>
      <c r="J701" s="75"/>
      <c r="K701" s="1241"/>
      <c r="L701" s="1244"/>
      <c r="M701" s="1244"/>
    </row>
    <row r="702" spans="1:13" s="18" customFormat="1" ht="18" customHeight="1" x14ac:dyDescent="0.25">
      <c r="A702" s="947"/>
      <c r="B702" s="976"/>
      <c r="C702" s="1054"/>
      <c r="D702" s="947"/>
      <c r="E702" s="48" t="s">
        <v>10397</v>
      </c>
      <c r="F702" s="558" t="s">
        <v>10811</v>
      </c>
      <c r="G702" s="559">
        <v>1</v>
      </c>
      <c r="H702" s="48" t="s">
        <v>6684</v>
      </c>
      <c r="I702" s="75"/>
      <c r="J702" s="75"/>
      <c r="K702" s="1241"/>
      <c r="L702" s="1244"/>
      <c r="M702" s="1244"/>
    </row>
    <row r="703" spans="1:13" s="18" customFormat="1" ht="18" customHeight="1" x14ac:dyDescent="0.25">
      <c r="A703" s="947"/>
      <c r="B703" s="976"/>
      <c r="C703" s="1054"/>
      <c r="D703" s="947"/>
      <c r="E703" s="48" t="s">
        <v>10397</v>
      </c>
      <c r="F703" s="558" t="s">
        <v>10812</v>
      </c>
      <c r="G703" s="559">
        <v>8</v>
      </c>
      <c r="H703" s="48" t="s">
        <v>6684</v>
      </c>
      <c r="I703" s="75"/>
      <c r="J703" s="75"/>
      <c r="K703" s="1241"/>
      <c r="L703" s="1244"/>
      <c r="M703" s="1244"/>
    </row>
    <row r="704" spans="1:13" s="18" customFormat="1" ht="18" customHeight="1" x14ac:dyDescent="0.25">
      <c r="A704" s="947"/>
      <c r="B704" s="976"/>
      <c r="C704" s="1054"/>
      <c r="D704" s="947"/>
      <c r="E704" s="48" t="s">
        <v>10397</v>
      </c>
      <c r="F704" s="558" t="s">
        <v>10813</v>
      </c>
      <c r="G704" s="559">
        <v>2</v>
      </c>
      <c r="H704" s="48" t="s">
        <v>6684</v>
      </c>
      <c r="I704" s="75"/>
      <c r="J704" s="75"/>
      <c r="K704" s="1241"/>
      <c r="L704" s="1244"/>
      <c r="M704" s="1244"/>
    </row>
    <row r="705" spans="1:13" s="18" customFormat="1" ht="18" customHeight="1" x14ac:dyDescent="0.25">
      <c r="A705" s="947"/>
      <c r="B705" s="976"/>
      <c r="C705" s="1054"/>
      <c r="D705" s="947"/>
      <c r="E705" s="48" t="s">
        <v>10397</v>
      </c>
      <c r="F705" s="558" t="s">
        <v>10814</v>
      </c>
      <c r="G705" s="559">
        <v>15</v>
      </c>
      <c r="H705" s="48" t="s">
        <v>6684</v>
      </c>
      <c r="I705" s="75"/>
      <c r="J705" s="75"/>
      <c r="K705" s="1241"/>
      <c r="L705" s="1244"/>
      <c r="M705" s="1244"/>
    </row>
    <row r="706" spans="1:13" s="18" customFormat="1" ht="18" customHeight="1" x14ac:dyDescent="0.25">
      <c r="A706" s="947"/>
      <c r="B706" s="976"/>
      <c r="C706" s="1054"/>
      <c r="D706" s="947"/>
      <c r="E706" s="48" t="s">
        <v>10397</v>
      </c>
      <c r="F706" s="558" t="s">
        <v>10815</v>
      </c>
      <c r="G706" s="559">
        <v>6</v>
      </c>
      <c r="H706" s="48" t="s">
        <v>6684</v>
      </c>
      <c r="I706" s="75"/>
      <c r="J706" s="75"/>
      <c r="K706" s="1241"/>
      <c r="L706" s="1244"/>
      <c r="M706" s="1244"/>
    </row>
    <row r="707" spans="1:13" s="18" customFormat="1" ht="18" customHeight="1" x14ac:dyDescent="0.25">
      <c r="A707" s="947"/>
      <c r="B707" s="976"/>
      <c r="C707" s="1054"/>
      <c r="D707" s="947"/>
      <c r="E707" s="48" t="s">
        <v>10397</v>
      </c>
      <c r="F707" s="558" t="s">
        <v>10816</v>
      </c>
      <c r="G707" s="559">
        <v>5</v>
      </c>
      <c r="H707" s="48" t="s">
        <v>6684</v>
      </c>
      <c r="I707" s="75"/>
      <c r="J707" s="75"/>
      <c r="K707" s="1241"/>
      <c r="L707" s="1244"/>
      <c r="M707" s="1244"/>
    </row>
    <row r="708" spans="1:13" s="18" customFormat="1" ht="18" customHeight="1" x14ac:dyDescent="0.25">
      <c r="A708" s="947"/>
      <c r="B708" s="976"/>
      <c r="C708" s="1054"/>
      <c r="D708" s="947"/>
      <c r="E708" s="48" t="s">
        <v>10397</v>
      </c>
      <c r="F708" s="558" t="s">
        <v>10817</v>
      </c>
      <c r="G708" s="559">
        <v>2</v>
      </c>
      <c r="H708" s="48" t="s">
        <v>6684</v>
      </c>
      <c r="I708" s="75"/>
      <c r="J708" s="75"/>
      <c r="K708" s="1241"/>
      <c r="L708" s="1244"/>
      <c r="M708" s="1244"/>
    </row>
    <row r="709" spans="1:13" s="18" customFormat="1" ht="18" customHeight="1" x14ac:dyDescent="0.25">
      <c r="A709" s="947"/>
      <c r="B709" s="976"/>
      <c r="C709" s="1054"/>
      <c r="D709" s="947"/>
      <c r="E709" s="48" t="s">
        <v>10818</v>
      </c>
      <c r="F709" s="558" t="s">
        <v>10819</v>
      </c>
      <c r="G709" s="559">
        <v>1</v>
      </c>
      <c r="H709" s="48" t="s">
        <v>6684</v>
      </c>
      <c r="I709" s="75"/>
      <c r="J709" s="75"/>
      <c r="K709" s="1241"/>
      <c r="L709" s="1244"/>
      <c r="M709" s="1244"/>
    </row>
    <row r="710" spans="1:13" s="18" customFormat="1" ht="18" customHeight="1" x14ac:dyDescent="0.25">
      <c r="A710" s="947"/>
      <c r="B710" s="976"/>
      <c r="C710" s="1054"/>
      <c r="D710" s="947"/>
      <c r="E710" s="48" t="s">
        <v>10818</v>
      </c>
      <c r="F710" s="558" t="s">
        <v>10820</v>
      </c>
      <c r="G710" s="559">
        <v>3</v>
      </c>
      <c r="H710" s="48" t="s">
        <v>6684</v>
      </c>
      <c r="I710" s="75"/>
      <c r="J710" s="75"/>
      <c r="K710" s="1241"/>
      <c r="L710" s="1244"/>
      <c r="M710" s="1244"/>
    </row>
    <row r="711" spans="1:13" s="18" customFormat="1" ht="18" customHeight="1" x14ac:dyDescent="0.25">
      <c r="A711" s="947"/>
      <c r="B711" s="976"/>
      <c r="C711" s="1054"/>
      <c r="D711" s="947"/>
      <c r="E711" s="48" t="s">
        <v>10818</v>
      </c>
      <c r="F711" s="558" t="s">
        <v>10821</v>
      </c>
      <c r="G711" s="559">
        <v>2</v>
      </c>
      <c r="H711" s="48" t="s">
        <v>6684</v>
      </c>
      <c r="I711" s="75"/>
      <c r="J711" s="75"/>
      <c r="K711" s="1241"/>
      <c r="L711" s="1244"/>
      <c r="M711" s="1244"/>
    </row>
    <row r="712" spans="1:13" s="18" customFormat="1" ht="18" customHeight="1" x14ac:dyDescent="0.25">
      <c r="A712" s="947"/>
      <c r="B712" s="976"/>
      <c r="C712" s="1054"/>
      <c r="D712" s="947"/>
      <c r="E712" s="48" t="s">
        <v>10818</v>
      </c>
      <c r="F712" s="558" t="s">
        <v>10822</v>
      </c>
      <c r="G712" s="559">
        <v>2</v>
      </c>
      <c r="H712" s="48" t="s">
        <v>6684</v>
      </c>
      <c r="I712" s="75"/>
      <c r="J712" s="75"/>
      <c r="K712" s="1241"/>
      <c r="L712" s="1244"/>
      <c r="M712" s="1244"/>
    </row>
    <row r="713" spans="1:13" s="18" customFormat="1" ht="18" customHeight="1" x14ac:dyDescent="0.25">
      <c r="A713" s="947"/>
      <c r="B713" s="976"/>
      <c r="C713" s="1054"/>
      <c r="D713" s="947"/>
      <c r="E713" s="48" t="s">
        <v>10818</v>
      </c>
      <c r="F713" s="558" t="s">
        <v>10823</v>
      </c>
      <c r="G713" s="559">
        <v>3</v>
      </c>
      <c r="H713" s="48" t="s">
        <v>6684</v>
      </c>
      <c r="I713" s="75"/>
      <c r="J713" s="75"/>
      <c r="K713" s="1241"/>
      <c r="L713" s="1244"/>
      <c r="M713" s="1244"/>
    </row>
    <row r="714" spans="1:13" s="18" customFormat="1" ht="18" customHeight="1" x14ac:dyDescent="0.25">
      <c r="A714" s="947"/>
      <c r="B714" s="976"/>
      <c r="C714" s="1054"/>
      <c r="D714" s="947"/>
      <c r="E714" s="48" t="s">
        <v>10824</v>
      </c>
      <c r="F714" s="558" t="s">
        <v>10825</v>
      </c>
      <c r="G714" s="559">
        <v>3</v>
      </c>
      <c r="H714" s="48" t="s">
        <v>6684</v>
      </c>
      <c r="I714" s="75"/>
      <c r="J714" s="75"/>
      <c r="K714" s="1241"/>
      <c r="L714" s="1244"/>
      <c r="M714" s="1244"/>
    </row>
    <row r="715" spans="1:13" s="18" customFormat="1" ht="18" customHeight="1" x14ac:dyDescent="0.25">
      <c r="A715" s="947"/>
      <c r="B715" s="976"/>
      <c r="C715" s="1054"/>
      <c r="D715" s="947"/>
      <c r="E715" s="48" t="s">
        <v>10824</v>
      </c>
      <c r="F715" s="558" t="s">
        <v>10826</v>
      </c>
      <c r="G715" s="559">
        <v>14</v>
      </c>
      <c r="H715" s="48" t="s">
        <v>6684</v>
      </c>
      <c r="I715" s="75"/>
      <c r="J715" s="75"/>
      <c r="K715" s="1241"/>
      <c r="L715" s="1244"/>
      <c r="M715" s="1244"/>
    </row>
    <row r="716" spans="1:13" s="18" customFormat="1" ht="18" customHeight="1" x14ac:dyDescent="0.25">
      <c r="A716" s="947"/>
      <c r="B716" s="976"/>
      <c r="C716" s="1054"/>
      <c r="D716" s="947"/>
      <c r="E716" s="48" t="s">
        <v>10824</v>
      </c>
      <c r="F716" s="558" t="s">
        <v>10827</v>
      </c>
      <c r="G716" s="559">
        <v>66</v>
      </c>
      <c r="H716" s="48" t="s">
        <v>6684</v>
      </c>
      <c r="I716" s="75"/>
      <c r="J716" s="75"/>
      <c r="K716" s="1241"/>
      <c r="L716" s="1244"/>
      <c r="M716" s="1244"/>
    </row>
    <row r="717" spans="1:13" s="18" customFormat="1" ht="18" customHeight="1" x14ac:dyDescent="0.25">
      <c r="A717" s="947"/>
      <c r="B717" s="976"/>
      <c r="C717" s="1054"/>
      <c r="D717" s="947"/>
      <c r="E717" s="48" t="s">
        <v>10824</v>
      </c>
      <c r="F717" s="558" t="s">
        <v>10828</v>
      </c>
      <c r="G717" s="559">
        <v>25</v>
      </c>
      <c r="H717" s="48" t="s">
        <v>6684</v>
      </c>
      <c r="I717" s="75"/>
      <c r="J717" s="75"/>
      <c r="K717" s="1241"/>
      <c r="L717" s="1244"/>
      <c r="M717" s="1244"/>
    </row>
    <row r="718" spans="1:13" s="18" customFormat="1" ht="18" customHeight="1" x14ac:dyDescent="0.25">
      <c r="A718" s="947"/>
      <c r="B718" s="976"/>
      <c r="C718" s="1054"/>
      <c r="D718" s="947"/>
      <c r="E718" s="48"/>
      <c r="F718" s="558" t="s">
        <v>10829</v>
      </c>
      <c r="G718" s="559">
        <v>20</v>
      </c>
      <c r="H718" s="48" t="s">
        <v>6684</v>
      </c>
      <c r="I718" s="75"/>
      <c r="J718" s="75"/>
      <c r="K718" s="1241"/>
      <c r="L718" s="1244"/>
      <c r="M718" s="1244"/>
    </row>
    <row r="719" spans="1:13" s="18" customFormat="1" ht="18" customHeight="1" x14ac:dyDescent="0.25">
      <c r="A719" s="947"/>
      <c r="B719" s="976"/>
      <c r="C719" s="1054"/>
      <c r="D719" s="947"/>
      <c r="E719" s="48" t="s">
        <v>10830</v>
      </c>
      <c r="F719" s="558" t="s">
        <v>10831</v>
      </c>
      <c r="G719" s="559">
        <v>1</v>
      </c>
      <c r="H719" s="48" t="s">
        <v>6684</v>
      </c>
      <c r="I719" s="75"/>
      <c r="J719" s="75"/>
      <c r="K719" s="1241"/>
      <c r="L719" s="1244"/>
      <c r="M719" s="1244"/>
    </row>
    <row r="720" spans="1:13" s="18" customFormat="1" ht="18" customHeight="1" x14ac:dyDescent="0.25">
      <c r="A720" s="947"/>
      <c r="B720" s="976"/>
      <c r="C720" s="1054"/>
      <c r="D720" s="947"/>
      <c r="E720" s="48" t="s">
        <v>10832</v>
      </c>
      <c r="F720" s="558" t="s">
        <v>10833</v>
      </c>
      <c r="G720" s="559">
        <v>1</v>
      </c>
      <c r="H720" s="48" t="s">
        <v>6684</v>
      </c>
      <c r="I720" s="75"/>
      <c r="J720" s="75"/>
      <c r="K720" s="1241"/>
      <c r="L720" s="1244"/>
      <c r="M720" s="1244"/>
    </row>
    <row r="721" spans="1:13" s="18" customFormat="1" ht="18" customHeight="1" x14ac:dyDescent="0.25">
      <c r="A721" s="947"/>
      <c r="B721" s="976"/>
      <c r="C721" s="1054"/>
      <c r="D721" s="947"/>
      <c r="E721" s="48" t="s">
        <v>10834</v>
      </c>
      <c r="F721" s="558" t="s">
        <v>10835</v>
      </c>
      <c r="G721" s="559">
        <v>1</v>
      </c>
      <c r="H721" s="48" t="s">
        <v>6684</v>
      </c>
      <c r="I721" s="75"/>
      <c r="J721" s="75"/>
      <c r="K721" s="1241"/>
      <c r="L721" s="1244"/>
      <c r="M721" s="1244"/>
    </row>
    <row r="722" spans="1:13" s="18" customFormat="1" ht="18" customHeight="1" x14ac:dyDescent="0.25">
      <c r="A722" s="947"/>
      <c r="B722" s="976"/>
      <c r="C722" s="1054"/>
      <c r="D722" s="947"/>
      <c r="E722" s="48" t="s">
        <v>10834</v>
      </c>
      <c r="F722" s="558" t="s">
        <v>10836</v>
      </c>
      <c r="G722" s="559">
        <v>1</v>
      </c>
      <c r="H722" s="48" t="s">
        <v>6684</v>
      </c>
      <c r="I722" s="75"/>
      <c r="J722" s="75"/>
      <c r="K722" s="1241"/>
      <c r="L722" s="1244"/>
      <c r="M722" s="1244"/>
    </row>
    <row r="723" spans="1:13" s="18" customFormat="1" ht="18" customHeight="1" x14ac:dyDescent="0.25">
      <c r="A723" s="947"/>
      <c r="B723" s="976"/>
      <c r="C723" s="1054"/>
      <c r="D723" s="947"/>
      <c r="E723" s="48" t="s">
        <v>10837</v>
      </c>
      <c r="F723" s="558" t="s">
        <v>10838</v>
      </c>
      <c r="G723" s="559">
        <v>1</v>
      </c>
      <c r="H723" s="48" t="s">
        <v>6684</v>
      </c>
      <c r="I723" s="75"/>
      <c r="J723" s="75"/>
      <c r="K723" s="1241"/>
      <c r="L723" s="1244"/>
      <c r="M723" s="1244"/>
    </row>
    <row r="724" spans="1:13" s="18" customFormat="1" ht="18" customHeight="1" x14ac:dyDescent="0.25">
      <c r="A724" s="947"/>
      <c r="B724" s="976"/>
      <c r="C724" s="1054"/>
      <c r="D724" s="947"/>
      <c r="E724" s="48" t="s">
        <v>10839</v>
      </c>
      <c r="F724" s="558" t="s">
        <v>10840</v>
      </c>
      <c r="G724" s="559">
        <v>1</v>
      </c>
      <c r="H724" s="48" t="s">
        <v>6684</v>
      </c>
      <c r="I724" s="75"/>
      <c r="J724" s="75"/>
      <c r="K724" s="1241"/>
      <c r="L724" s="1244"/>
      <c r="M724" s="1244"/>
    </row>
    <row r="725" spans="1:13" s="18" customFormat="1" ht="18" customHeight="1" x14ac:dyDescent="0.25">
      <c r="A725" s="947"/>
      <c r="B725" s="976"/>
      <c r="C725" s="1054"/>
      <c r="D725" s="947"/>
      <c r="E725" s="48" t="s">
        <v>10841</v>
      </c>
      <c r="F725" s="558" t="s">
        <v>10842</v>
      </c>
      <c r="G725" s="559">
        <v>1</v>
      </c>
      <c r="H725" s="48" t="s">
        <v>6684</v>
      </c>
      <c r="I725" s="75"/>
      <c r="J725" s="75"/>
      <c r="K725" s="1241"/>
      <c r="L725" s="1244"/>
      <c r="M725" s="1244"/>
    </row>
    <row r="726" spans="1:13" s="18" customFormat="1" ht="18" customHeight="1" x14ac:dyDescent="0.25">
      <c r="A726" s="947"/>
      <c r="B726" s="976"/>
      <c r="C726" s="1054"/>
      <c r="D726" s="947"/>
      <c r="E726" s="48" t="s">
        <v>10843</v>
      </c>
      <c r="F726" s="558" t="s">
        <v>10844</v>
      </c>
      <c r="G726" s="559">
        <v>1</v>
      </c>
      <c r="H726" s="48" t="s">
        <v>6684</v>
      </c>
      <c r="I726" s="75"/>
      <c r="J726" s="75"/>
      <c r="K726" s="1241"/>
      <c r="L726" s="1244"/>
      <c r="M726" s="1244"/>
    </row>
    <row r="727" spans="1:13" s="18" customFormat="1" ht="18" customHeight="1" x14ac:dyDescent="0.25">
      <c r="A727" s="947"/>
      <c r="B727" s="976"/>
      <c r="C727" s="1054"/>
      <c r="D727" s="947"/>
      <c r="E727" s="48" t="s">
        <v>10837</v>
      </c>
      <c r="F727" s="558" t="s">
        <v>10845</v>
      </c>
      <c r="G727" s="559">
        <v>1</v>
      </c>
      <c r="H727" s="48" t="s">
        <v>6684</v>
      </c>
      <c r="I727" s="75"/>
      <c r="J727" s="75"/>
      <c r="K727" s="1241"/>
      <c r="L727" s="1244"/>
      <c r="M727" s="1244"/>
    </row>
    <row r="728" spans="1:13" s="18" customFormat="1" ht="18" customHeight="1" x14ac:dyDescent="0.25">
      <c r="A728" s="947"/>
      <c r="B728" s="976"/>
      <c r="C728" s="1054"/>
      <c r="D728" s="947"/>
      <c r="E728" s="48" t="s">
        <v>10839</v>
      </c>
      <c r="F728" s="558" t="s">
        <v>10846</v>
      </c>
      <c r="G728" s="559">
        <v>1</v>
      </c>
      <c r="H728" s="48" t="s">
        <v>6684</v>
      </c>
      <c r="I728" s="75"/>
      <c r="J728" s="75"/>
      <c r="K728" s="1241"/>
      <c r="L728" s="1244"/>
      <c r="M728" s="1244"/>
    </row>
    <row r="729" spans="1:13" s="18" customFormat="1" ht="18" customHeight="1" x14ac:dyDescent="0.25">
      <c r="A729" s="947"/>
      <c r="B729" s="976"/>
      <c r="C729" s="1054"/>
      <c r="D729" s="947"/>
      <c r="E729" s="48" t="s">
        <v>10841</v>
      </c>
      <c r="F729" s="558" t="s">
        <v>10847</v>
      </c>
      <c r="G729" s="559">
        <v>1</v>
      </c>
      <c r="H729" s="48" t="s">
        <v>6684</v>
      </c>
      <c r="I729" s="75"/>
      <c r="J729" s="75"/>
      <c r="K729" s="1241"/>
      <c r="L729" s="1244"/>
      <c r="M729" s="1244"/>
    </row>
    <row r="730" spans="1:13" s="18" customFormat="1" ht="18" customHeight="1" x14ac:dyDescent="0.25">
      <c r="A730" s="947"/>
      <c r="B730" s="976"/>
      <c r="C730" s="1054"/>
      <c r="D730" s="947"/>
      <c r="E730" s="48" t="s">
        <v>10843</v>
      </c>
      <c r="F730" s="558" t="s">
        <v>10848</v>
      </c>
      <c r="G730" s="559">
        <v>1</v>
      </c>
      <c r="H730" s="48" t="s">
        <v>6684</v>
      </c>
      <c r="I730" s="75"/>
      <c r="J730" s="75"/>
      <c r="K730" s="1241"/>
      <c r="L730" s="1244"/>
      <c r="M730" s="1244"/>
    </row>
    <row r="731" spans="1:13" s="18" customFormat="1" ht="18" customHeight="1" x14ac:dyDescent="0.25">
      <c r="A731" s="947"/>
      <c r="B731" s="976"/>
      <c r="C731" s="1054"/>
      <c r="D731" s="947"/>
      <c r="E731" s="48" t="s">
        <v>10849</v>
      </c>
      <c r="F731" s="558" t="s">
        <v>10850</v>
      </c>
      <c r="G731" s="559">
        <v>1</v>
      </c>
      <c r="H731" s="48" t="s">
        <v>6684</v>
      </c>
      <c r="I731" s="75"/>
      <c r="J731" s="75"/>
      <c r="K731" s="1241"/>
      <c r="L731" s="1244"/>
      <c r="M731" s="1244"/>
    </row>
    <row r="732" spans="1:13" s="18" customFormat="1" ht="18" customHeight="1" x14ac:dyDescent="0.25">
      <c r="A732" s="947"/>
      <c r="B732" s="976"/>
      <c r="C732" s="1054"/>
      <c r="D732" s="947"/>
      <c r="E732" s="48" t="s">
        <v>10851</v>
      </c>
      <c r="F732" s="558" t="s">
        <v>10852</v>
      </c>
      <c r="G732" s="559">
        <v>4</v>
      </c>
      <c r="H732" s="48" t="s">
        <v>6684</v>
      </c>
      <c r="I732" s="75"/>
      <c r="J732" s="75"/>
      <c r="K732" s="1241"/>
      <c r="L732" s="1244"/>
      <c r="M732" s="1244"/>
    </row>
    <row r="733" spans="1:13" s="18" customFormat="1" ht="18" customHeight="1" x14ac:dyDescent="0.25">
      <c r="A733" s="947"/>
      <c r="B733" s="976"/>
      <c r="C733" s="1054"/>
      <c r="D733" s="947"/>
      <c r="E733" s="48" t="s">
        <v>10853</v>
      </c>
      <c r="F733" s="558" t="s">
        <v>10854</v>
      </c>
      <c r="G733" s="559">
        <v>1</v>
      </c>
      <c r="H733" s="48" t="s">
        <v>6684</v>
      </c>
      <c r="I733" s="75"/>
      <c r="J733" s="75"/>
      <c r="K733" s="1241"/>
      <c r="L733" s="1244"/>
      <c r="M733" s="1244"/>
    </row>
    <row r="734" spans="1:13" s="18" customFormat="1" ht="18" customHeight="1" x14ac:dyDescent="0.25">
      <c r="A734" s="947"/>
      <c r="B734" s="976"/>
      <c r="C734" s="1054"/>
      <c r="D734" s="947"/>
      <c r="E734" s="48" t="s">
        <v>10855</v>
      </c>
      <c r="F734" s="558" t="s">
        <v>10856</v>
      </c>
      <c r="G734" s="559">
        <v>1</v>
      </c>
      <c r="H734" s="48" t="s">
        <v>6684</v>
      </c>
      <c r="I734" s="75"/>
      <c r="J734" s="75"/>
      <c r="K734" s="1241"/>
      <c r="L734" s="1244"/>
      <c r="M734" s="1244"/>
    </row>
    <row r="735" spans="1:13" s="18" customFormat="1" ht="18" customHeight="1" x14ac:dyDescent="0.25">
      <c r="A735" s="947"/>
      <c r="B735" s="976"/>
      <c r="C735" s="1054"/>
      <c r="D735" s="947"/>
      <c r="E735" s="48" t="s">
        <v>10857</v>
      </c>
      <c r="F735" s="558" t="s">
        <v>10858</v>
      </c>
      <c r="G735" s="559">
        <v>1</v>
      </c>
      <c r="H735" s="48" t="s">
        <v>6684</v>
      </c>
      <c r="I735" s="75"/>
      <c r="J735" s="75"/>
      <c r="K735" s="1241"/>
      <c r="L735" s="1244"/>
      <c r="M735" s="1244"/>
    </row>
    <row r="736" spans="1:13" s="18" customFormat="1" ht="18" customHeight="1" x14ac:dyDescent="0.25">
      <c r="A736" s="947"/>
      <c r="B736" s="976"/>
      <c r="C736" s="1054"/>
      <c r="D736" s="947"/>
      <c r="E736" s="48" t="s">
        <v>10859</v>
      </c>
      <c r="F736" s="558" t="s">
        <v>10860</v>
      </c>
      <c r="G736" s="559">
        <v>1</v>
      </c>
      <c r="H736" s="48" t="s">
        <v>6684</v>
      </c>
      <c r="I736" s="75"/>
      <c r="J736" s="75"/>
      <c r="K736" s="1241"/>
      <c r="L736" s="1244"/>
      <c r="M736" s="1244"/>
    </row>
    <row r="737" spans="1:13" s="18" customFormat="1" ht="18" customHeight="1" x14ac:dyDescent="0.25">
      <c r="A737" s="947"/>
      <c r="B737" s="976"/>
      <c r="C737" s="1054"/>
      <c r="D737" s="947"/>
      <c r="E737" s="48" t="s">
        <v>10861</v>
      </c>
      <c r="F737" s="558" t="s">
        <v>10862</v>
      </c>
      <c r="G737" s="559">
        <v>1</v>
      </c>
      <c r="H737" s="48" t="s">
        <v>6684</v>
      </c>
      <c r="I737" s="75"/>
      <c r="J737" s="75"/>
      <c r="K737" s="1241"/>
      <c r="L737" s="1244"/>
      <c r="M737" s="1244"/>
    </row>
    <row r="738" spans="1:13" s="18" customFormat="1" ht="18" customHeight="1" x14ac:dyDescent="0.25">
      <c r="A738" s="947"/>
      <c r="B738" s="976"/>
      <c r="C738" s="1054"/>
      <c r="D738" s="947"/>
      <c r="E738" s="48" t="s">
        <v>10863</v>
      </c>
      <c r="F738" s="558" t="s">
        <v>10864</v>
      </c>
      <c r="G738" s="559">
        <v>1</v>
      </c>
      <c r="H738" s="48" t="s">
        <v>6684</v>
      </c>
      <c r="I738" s="75"/>
      <c r="J738" s="75"/>
      <c r="K738" s="1241"/>
      <c r="L738" s="1244"/>
      <c r="M738" s="1244"/>
    </row>
    <row r="739" spans="1:13" s="18" customFormat="1" ht="18" customHeight="1" x14ac:dyDescent="0.25">
      <c r="A739" s="947"/>
      <c r="B739" s="976"/>
      <c r="C739" s="1054"/>
      <c r="D739" s="947"/>
      <c r="E739" s="48" t="s">
        <v>10865</v>
      </c>
      <c r="F739" s="558" t="s">
        <v>10866</v>
      </c>
      <c r="G739" s="559">
        <v>1</v>
      </c>
      <c r="H739" s="48" t="s">
        <v>6684</v>
      </c>
      <c r="I739" s="75"/>
      <c r="J739" s="75"/>
      <c r="K739" s="1241"/>
      <c r="L739" s="1244"/>
      <c r="M739" s="1244"/>
    </row>
    <row r="740" spans="1:13" s="18" customFormat="1" ht="18" customHeight="1" x14ac:dyDescent="0.25">
      <c r="A740" s="947"/>
      <c r="B740" s="976"/>
      <c r="C740" s="1054"/>
      <c r="D740" s="947"/>
      <c r="E740" s="48" t="s">
        <v>10867</v>
      </c>
      <c r="F740" s="558" t="s">
        <v>10868</v>
      </c>
      <c r="G740" s="559">
        <v>1</v>
      </c>
      <c r="H740" s="48" t="s">
        <v>6684</v>
      </c>
      <c r="I740" s="75"/>
      <c r="J740" s="75"/>
      <c r="K740" s="1241"/>
      <c r="L740" s="1244"/>
      <c r="M740" s="1244"/>
    </row>
    <row r="741" spans="1:13" s="18" customFormat="1" ht="18" customHeight="1" x14ac:dyDescent="0.25">
      <c r="A741" s="947"/>
      <c r="B741" s="976"/>
      <c r="C741" s="1054"/>
      <c r="D741" s="947"/>
      <c r="E741" s="48" t="s">
        <v>10869</v>
      </c>
      <c r="F741" s="558" t="s">
        <v>10870</v>
      </c>
      <c r="G741" s="559">
        <v>1</v>
      </c>
      <c r="H741" s="48" t="s">
        <v>6684</v>
      </c>
      <c r="I741" s="75"/>
      <c r="J741" s="75"/>
      <c r="K741" s="1241"/>
      <c r="L741" s="1244"/>
      <c r="M741" s="1244"/>
    </row>
    <row r="742" spans="1:13" s="18" customFormat="1" ht="18" customHeight="1" x14ac:dyDescent="0.25">
      <c r="A742" s="947"/>
      <c r="B742" s="976"/>
      <c r="C742" s="1054"/>
      <c r="D742" s="947"/>
      <c r="E742" s="48" t="s">
        <v>10871</v>
      </c>
      <c r="F742" s="558" t="s">
        <v>10872</v>
      </c>
      <c r="G742" s="559">
        <v>8</v>
      </c>
      <c r="H742" s="48" t="s">
        <v>6684</v>
      </c>
      <c r="I742" s="75"/>
      <c r="J742" s="75"/>
      <c r="K742" s="1241"/>
      <c r="L742" s="1244"/>
      <c r="M742" s="1244"/>
    </row>
    <row r="743" spans="1:13" s="18" customFormat="1" ht="18" customHeight="1" x14ac:dyDescent="0.25">
      <c r="A743" s="947"/>
      <c r="B743" s="976"/>
      <c r="C743" s="1054"/>
      <c r="D743" s="947"/>
      <c r="E743" s="48" t="s">
        <v>10873</v>
      </c>
      <c r="F743" s="558" t="s">
        <v>10874</v>
      </c>
      <c r="G743" s="559">
        <v>4</v>
      </c>
      <c r="H743" s="48" t="s">
        <v>6684</v>
      </c>
      <c r="I743" s="75"/>
      <c r="J743" s="75"/>
      <c r="K743" s="1241"/>
      <c r="L743" s="1244"/>
      <c r="M743" s="1244"/>
    </row>
    <row r="744" spans="1:13" s="18" customFormat="1" ht="18" customHeight="1" x14ac:dyDescent="0.25">
      <c r="A744" s="947"/>
      <c r="B744" s="976"/>
      <c r="C744" s="1054"/>
      <c r="D744" s="947"/>
      <c r="E744" s="48"/>
      <c r="F744" s="558" t="s">
        <v>10875</v>
      </c>
      <c r="G744" s="559">
        <v>12</v>
      </c>
      <c r="H744" s="48" t="s">
        <v>6684</v>
      </c>
      <c r="I744" s="75"/>
      <c r="J744" s="75"/>
      <c r="K744" s="1241"/>
      <c r="L744" s="1244"/>
      <c r="M744" s="1244"/>
    </row>
    <row r="745" spans="1:13" s="18" customFormat="1" ht="18" customHeight="1" x14ac:dyDescent="0.25">
      <c r="A745" s="947"/>
      <c r="B745" s="976"/>
      <c r="C745" s="1054"/>
      <c r="D745" s="947"/>
      <c r="E745" s="48"/>
      <c r="F745" s="558" t="s">
        <v>10876</v>
      </c>
      <c r="G745" s="559">
        <v>16</v>
      </c>
      <c r="H745" s="48" t="s">
        <v>6684</v>
      </c>
      <c r="I745" s="75"/>
      <c r="J745" s="75"/>
      <c r="K745" s="1241"/>
      <c r="L745" s="1244"/>
      <c r="M745" s="1244"/>
    </row>
    <row r="746" spans="1:13" s="18" customFormat="1" ht="18" customHeight="1" x14ac:dyDescent="0.25">
      <c r="A746" s="947"/>
      <c r="B746" s="976"/>
      <c r="C746" s="1054"/>
      <c r="D746" s="947"/>
      <c r="E746" s="48"/>
      <c r="F746" s="558" t="s">
        <v>10877</v>
      </c>
      <c r="G746" s="559">
        <v>31</v>
      </c>
      <c r="H746" s="48" t="s">
        <v>6684</v>
      </c>
      <c r="I746" s="75"/>
      <c r="J746" s="75"/>
      <c r="K746" s="1241"/>
      <c r="L746" s="1244"/>
      <c r="M746" s="1244"/>
    </row>
    <row r="747" spans="1:13" s="18" customFormat="1" ht="18" customHeight="1" x14ac:dyDescent="0.25">
      <c r="A747" s="947"/>
      <c r="B747" s="976"/>
      <c r="C747" s="1054"/>
      <c r="D747" s="947"/>
      <c r="E747" s="48"/>
      <c r="F747" s="558" t="s">
        <v>10878</v>
      </c>
      <c r="G747" s="559">
        <v>1</v>
      </c>
      <c r="H747" s="48" t="s">
        <v>8576</v>
      </c>
      <c r="I747" s="75"/>
      <c r="J747" s="75"/>
      <c r="K747" s="1241"/>
      <c r="L747" s="1244"/>
      <c r="M747" s="1244"/>
    </row>
    <row r="748" spans="1:13" s="18" customFormat="1" ht="18" customHeight="1" x14ac:dyDescent="0.25">
      <c r="A748" s="947"/>
      <c r="B748" s="976"/>
      <c r="C748" s="1054"/>
      <c r="D748" s="947"/>
      <c r="E748" s="48"/>
      <c r="F748" s="558" t="s">
        <v>10879</v>
      </c>
      <c r="G748" s="559">
        <v>1</v>
      </c>
      <c r="H748" s="48" t="s">
        <v>8576</v>
      </c>
      <c r="I748" s="75"/>
      <c r="J748" s="75"/>
      <c r="K748" s="1241"/>
      <c r="L748" s="1244"/>
      <c r="M748" s="1244"/>
    </row>
    <row r="749" spans="1:13" s="18" customFormat="1" ht="18" customHeight="1" x14ac:dyDescent="0.25">
      <c r="A749" s="947"/>
      <c r="B749" s="976"/>
      <c r="C749" s="1054"/>
      <c r="D749" s="947"/>
      <c r="E749" s="48" t="s">
        <v>10880</v>
      </c>
      <c r="F749" s="558" t="s">
        <v>10881</v>
      </c>
      <c r="G749" s="559">
        <v>1</v>
      </c>
      <c r="H749" s="48" t="s">
        <v>6684</v>
      </c>
      <c r="I749" s="75"/>
      <c r="J749" s="75"/>
      <c r="K749" s="1241"/>
      <c r="L749" s="1244"/>
      <c r="M749" s="1244"/>
    </row>
    <row r="750" spans="1:13" s="18" customFormat="1" ht="18" customHeight="1" x14ac:dyDescent="0.25">
      <c r="A750" s="947"/>
      <c r="B750" s="976"/>
      <c r="C750" s="1054"/>
      <c r="D750" s="947"/>
      <c r="E750" s="48" t="s">
        <v>10880</v>
      </c>
      <c r="F750" s="558" t="s">
        <v>10882</v>
      </c>
      <c r="G750" s="559">
        <v>1</v>
      </c>
      <c r="H750" s="48" t="s">
        <v>6684</v>
      </c>
      <c r="I750" s="75"/>
      <c r="J750" s="75"/>
      <c r="K750" s="1241"/>
      <c r="L750" s="1244"/>
      <c r="M750" s="1244"/>
    </row>
    <row r="751" spans="1:13" s="18" customFormat="1" ht="18" customHeight="1" x14ac:dyDescent="0.25">
      <c r="A751" s="947"/>
      <c r="B751" s="976"/>
      <c r="C751" s="1054"/>
      <c r="D751" s="947"/>
      <c r="E751" s="48" t="s">
        <v>10883</v>
      </c>
      <c r="F751" s="558" t="s">
        <v>10884</v>
      </c>
      <c r="G751" s="559">
        <v>1</v>
      </c>
      <c r="H751" s="48" t="s">
        <v>6684</v>
      </c>
      <c r="I751" s="75"/>
      <c r="J751" s="75"/>
      <c r="K751" s="1241"/>
      <c r="L751" s="1244"/>
      <c r="M751" s="1244"/>
    </row>
    <row r="752" spans="1:13" s="18" customFormat="1" ht="18" customHeight="1" x14ac:dyDescent="0.25">
      <c r="A752" s="947"/>
      <c r="B752" s="976"/>
      <c r="C752" s="1054"/>
      <c r="D752" s="947"/>
      <c r="E752" s="48" t="s">
        <v>10885</v>
      </c>
      <c r="F752" s="558" t="s">
        <v>10886</v>
      </c>
      <c r="G752" s="559">
        <v>1</v>
      </c>
      <c r="H752" s="48" t="s">
        <v>6684</v>
      </c>
      <c r="I752" s="75"/>
      <c r="J752" s="75"/>
      <c r="K752" s="1241"/>
      <c r="L752" s="1244"/>
      <c r="M752" s="1244"/>
    </row>
    <row r="753" spans="1:13" s="18" customFormat="1" ht="18" customHeight="1" x14ac:dyDescent="0.25">
      <c r="A753" s="947"/>
      <c r="B753" s="976"/>
      <c r="C753" s="1054"/>
      <c r="D753" s="947"/>
      <c r="E753" s="48" t="s">
        <v>10887</v>
      </c>
      <c r="F753" s="558" t="s">
        <v>10888</v>
      </c>
      <c r="G753" s="559">
        <v>1</v>
      </c>
      <c r="H753" s="48" t="s">
        <v>6684</v>
      </c>
      <c r="I753" s="75"/>
      <c r="J753" s="75"/>
      <c r="K753" s="1241"/>
      <c r="L753" s="1244"/>
      <c r="M753" s="1244"/>
    </row>
    <row r="754" spans="1:13" s="18" customFormat="1" ht="18" customHeight="1" x14ac:dyDescent="0.25">
      <c r="A754" s="947"/>
      <c r="B754" s="976"/>
      <c r="C754" s="1054"/>
      <c r="D754" s="947"/>
      <c r="E754" s="48" t="s">
        <v>10887</v>
      </c>
      <c r="F754" s="558" t="s">
        <v>10889</v>
      </c>
      <c r="G754" s="559">
        <v>1</v>
      </c>
      <c r="H754" s="48" t="s">
        <v>6684</v>
      </c>
      <c r="I754" s="75"/>
      <c r="J754" s="75"/>
      <c r="K754" s="1241"/>
      <c r="L754" s="1244"/>
      <c r="M754" s="1244"/>
    </row>
    <row r="755" spans="1:13" s="18" customFormat="1" ht="18" customHeight="1" x14ac:dyDescent="0.25">
      <c r="A755" s="947"/>
      <c r="B755" s="976"/>
      <c r="C755" s="1054"/>
      <c r="D755" s="947"/>
      <c r="E755" s="48" t="s">
        <v>10883</v>
      </c>
      <c r="F755" s="558" t="s">
        <v>10890</v>
      </c>
      <c r="G755" s="559">
        <v>1</v>
      </c>
      <c r="H755" s="48" t="s">
        <v>6684</v>
      </c>
      <c r="I755" s="75"/>
      <c r="J755" s="75"/>
      <c r="K755" s="1241"/>
      <c r="L755" s="1244"/>
      <c r="M755" s="1244"/>
    </row>
    <row r="756" spans="1:13" s="18" customFormat="1" ht="18" customHeight="1" x14ac:dyDescent="0.25">
      <c r="A756" s="947"/>
      <c r="B756" s="976"/>
      <c r="C756" s="1054"/>
      <c r="D756" s="947"/>
      <c r="E756" s="48" t="s">
        <v>10883</v>
      </c>
      <c r="F756" s="558" t="s">
        <v>10891</v>
      </c>
      <c r="G756" s="559">
        <v>1</v>
      </c>
      <c r="H756" s="48" t="s">
        <v>6684</v>
      </c>
      <c r="I756" s="75"/>
      <c r="J756" s="75"/>
      <c r="K756" s="1241"/>
      <c r="L756" s="1244"/>
      <c r="M756" s="1244"/>
    </row>
    <row r="757" spans="1:13" s="18" customFormat="1" ht="18" customHeight="1" x14ac:dyDescent="0.25">
      <c r="A757" s="947"/>
      <c r="B757" s="976"/>
      <c r="C757" s="1054"/>
      <c r="D757" s="947"/>
      <c r="E757" s="48" t="s">
        <v>10883</v>
      </c>
      <c r="F757" s="558" t="s">
        <v>10892</v>
      </c>
      <c r="G757" s="559">
        <v>1</v>
      </c>
      <c r="H757" s="48" t="s">
        <v>6684</v>
      </c>
      <c r="I757" s="75"/>
      <c r="J757" s="75"/>
      <c r="K757" s="1241"/>
      <c r="L757" s="1244"/>
      <c r="M757" s="1244"/>
    </row>
    <row r="758" spans="1:13" s="18" customFormat="1" ht="18" customHeight="1" x14ac:dyDescent="0.25">
      <c r="A758" s="947"/>
      <c r="B758" s="976"/>
      <c r="C758" s="1054"/>
      <c r="D758" s="947"/>
      <c r="E758" s="48" t="s">
        <v>10893</v>
      </c>
      <c r="F758" s="558" t="s">
        <v>10894</v>
      </c>
      <c r="G758" s="559">
        <v>1</v>
      </c>
      <c r="H758" s="48" t="s">
        <v>6684</v>
      </c>
      <c r="I758" s="75"/>
      <c r="J758" s="75"/>
      <c r="K758" s="1241"/>
      <c r="L758" s="1244"/>
      <c r="M758" s="1244"/>
    </row>
    <row r="759" spans="1:13" s="18" customFormat="1" ht="18" customHeight="1" x14ac:dyDescent="0.25">
      <c r="A759" s="947"/>
      <c r="B759" s="976"/>
      <c r="C759" s="1054"/>
      <c r="D759" s="947"/>
      <c r="E759" s="48" t="s">
        <v>10893</v>
      </c>
      <c r="F759" s="558" t="s">
        <v>10895</v>
      </c>
      <c r="G759" s="559">
        <v>1</v>
      </c>
      <c r="H759" s="48" t="s">
        <v>6684</v>
      </c>
      <c r="I759" s="75"/>
      <c r="J759" s="75"/>
      <c r="K759" s="1241"/>
      <c r="L759" s="1244"/>
      <c r="M759" s="1244"/>
    </row>
    <row r="760" spans="1:13" s="18" customFormat="1" ht="18" customHeight="1" x14ac:dyDescent="0.25">
      <c r="A760" s="947"/>
      <c r="B760" s="976"/>
      <c r="C760" s="1054"/>
      <c r="D760" s="947"/>
      <c r="E760" s="48" t="s">
        <v>10893</v>
      </c>
      <c r="F760" s="558" t="s">
        <v>10896</v>
      </c>
      <c r="G760" s="559">
        <v>6</v>
      </c>
      <c r="H760" s="48" t="s">
        <v>6684</v>
      </c>
      <c r="I760" s="75"/>
      <c r="J760" s="75"/>
      <c r="K760" s="1241"/>
      <c r="L760" s="1244"/>
      <c r="M760" s="1244"/>
    </row>
    <row r="761" spans="1:13" s="18" customFormat="1" ht="18" customHeight="1" x14ac:dyDescent="0.25">
      <c r="A761" s="947"/>
      <c r="B761" s="976"/>
      <c r="C761" s="1054"/>
      <c r="D761" s="947"/>
      <c r="E761" s="48" t="s">
        <v>10897</v>
      </c>
      <c r="F761" s="558" t="s">
        <v>10898</v>
      </c>
      <c r="G761" s="559">
        <v>2</v>
      </c>
      <c r="H761" s="48" t="s">
        <v>6684</v>
      </c>
      <c r="I761" s="75"/>
      <c r="J761" s="75"/>
      <c r="K761" s="1241"/>
      <c r="L761" s="1244"/>
      <c r="M761" s="1244"/>
    </row>
    <row r="762" spans="1:13" s="18" customFormat="1" ht="18" customHeight="1" x14ac:dyDescent="0.25">
      <c r="A762" s="947"/>
      <c r="B762" s="976"/>
      <c r="C762" s="1054"/>
      <c r="D762" s="947"/>
      <c r="E762" s="48" t="s">
        <v>10893</v>
      </c>
      <c r="F762" s="558" t="s">
        <v>10899</v>
      </c>
      <c r="G762" s="559">
        <v>1</v>
      </c>
      <c r="H762" s="48" t="s">
        <v>6684</v>
      </c>
      <c r="I762" s="75"/>
      <c r="J762" s="75"/>
      <c r="K762" s="1241"/>
      <c r="L762" s="1244"/>
      <c r="M762" s="1244"/>
    </row>
    <row r="763" spans="1:13" s="18" customFormat="1" ht="18" customHeight="1" x14ac:dyDescent="0.25">
      <c r="A763" s="947"/>
      <c r="B763" s="976"/>
      <c r="C763" s="1054"/>
      <c r="D763" s="947"/>
      <c r="E763" s="48" t="s">
        <v>10900</v>
      </c>
      <c r="F763" s="558" t="s">
        <v>10901</v>
      </c>
      <c r="G763" s="559">
        <v>1</v>
      </c>
      <c r="H763" s="48" t="s">
        <v>6684</v>
      </c>
      <c r="I763" s="75"/>
      <c r="J763" s="75"/>
      <c r="K763" s="1241"/>
      <c r="L763" s="1244"/>
      <c r="M763" s="1244"/>
    </row>
    <row r="764" spans="1:13" s="18" customFormat="1" ht="18" customHeight="1" x14ac:dyDescent="0.25">
      <c r="A764" s="947"/>
      <c r="B764" s="976"/>
      <c r="C764" s="1054"/>
      <c r="D764" s="947"/>
      <c r="E764" s="48" t="s">
        <v>10902</v>
      </c>
      <c r="F764" s="558" t="s">
        <v>10903</v>
      </c>
      <c r="G764" s="559">
        <v>1</v>
      </c>
      <c r="H764" s="48" t="s">
        <v>6684</v>
      </c>
      <c r="I764" s="75"/>
      <c r="J764" s="75"/>
      <c r="K764" s="1241"/>
      <c r="L764" s="1244"/>
      <c r="M764" s="1244"/>
    </row>
    <row r="765" spans="1:13" s="18" customFormat="1" ht="18" customHeight="1" x14ac:dyDescent="0.25">
      <c r="A765" s="947"/>
      <c r="B765" s="976"/>
      <c r="C765" s="1054"/>
      <c r="D765" s="947"/>
      <c r="E765" s="48" t="s">
        <v>10902</v>
      </c>
      <c r="F765" s="558" t="s">
        <v>10904</v>
      </c>
      <c r="G765" s="559">
        <v>1</v>
      </c>
      <c r="H765" s="48" t="s">
        <v>6684</v>
      </c>
      <c r="I765" s="75"/>
      <c r="J765" s="75"/>
      <c r="K765" s="1241"/>
      <c r="L765" s="1244"/>
      <c r="M765" s="1244"/>
    </row>
    <row r="766" spans="1:13" s="18" customFormat="1" ht="18" customHeight="1" x14ac:dyDescent="0.25">
      <c r="A766" s="947"/>
      <c r="B766" s="976"/>
      <c r="C766" s="1054"/>
      <c r="D766" s="947"/>
      <c r="E766" s="48" t="s">
        <v>10902</v>
      </c>
      <c r="F766" s="558" t="s">
        <v>10905</v>
      </c>
      <c r="G766" s="559">
        <v>1</v>
      </c>
      <c r="H766" s="48" t="s">
        <v>6684</v>
      </c>
      <c r="I766" s="75"/>
      <c r="J766" s="75"/>
      <c r="K766" s="1241"/>
      <c r="L766" s="1244"/>
      <c r="M766" s="1244"/>
    </row>
    <row r="767" spans="1:13" s="18" customFormat="1" ht="18" customHeight="1" x14ac:dyDescent="0.25">
      <c r="A767" s="947"/>
      <c r="B767" s="976"/>
      <c r="C767" s="1054"/>
      <c r="D767" s="947"/>
      <c r="E767" s="48" t="s">
        <v>10906</v>
      </c>
      <c r="F767" s="558" t="s">
        <v>10894</v>
      </c>
      <c r="G767" s="559">
        <v>1</v>
      </c>
      <c r="H767" s="48" t="s">
        <v>6684</v>
      </c>
      <c r="I767" s="75"/>
      <c r="J767" s="75"/>
      <c r="K767" s="1241"/>
      <c r="L767" s="1244"/>
      <c r="M767" s="1244"/>
    </row>
    <row r="768" spans="1:13" s="18" customFormat="1" ht="18" customHeight="1" x14ac:dyDescent="0.25">
      <c r="A768" s="947"/>
      <c r="B768" s="976"/>
      <c r="C768" s="1054"/>
      <c r="D768" s="947"/>
      <c r="E768" s="48" t="s">
        <v>10906</v>
      </c>
      <c r="F768" s="558" t="s">
        <v>10907</v>
      </c>
      <c r="G768" s="559">
        <v>1</v>
      </c>
      <c r="H768" s="48" t="s">
        <v>6684</v>
      </c>
      <c r="I768" s="75"/>
      <c r="J768" s="75"/>
      <c r="K768" s="1241"/>
      <c r="L768" s="1244"/>
      <c r="M768" s="1244"/>
    </row>
    <row r="769" spans="1:13" s="18" customFormat="1" ht="18" customHeight="1" x14ac:dyDescent="0.25">
      <c r="A769" s="947"/>
      <c r="B769" s="976"/>
      <c r="C769" s="1054"/>
      <c r="D769" s="947"/>
      <c r="E769" s="48" t="s">
        <v>10906</v>
      </c>
      <c r="F769" s="558" t="s">
        <v>10896</v>
      </c>
      <c r="G769" s="559">
        <v>6</v>
      </c>
      <c r="H769" s="48" t="s">
        <v>6684</v>
      </c>
      <c r="I769" s="75"/>
      <c r="J769" s="75"/>
      <c r="K769" s="1241"/>
      <c r="L769" s="1244"/>
      <c r="M769" s="1244"/>
    </row>
    <row r="770" spans="1:13" s="18" customFormat="1" ht="18" customHeight="1" x14ac:dyDescent="0.25">
      <c r="A770" s="947"/>
      <c r="B770" s="976"/>
      <c r="C770" s="1054"/>
      <c r="D770" s="947"/>
      <c r="E770" s="48" t="s">
        <v>10897</v>
      </c>
      <c r="F770" s="558" t="s">
        <v>10908</v>
      </c>
      <c r="G770" s="559">
        <v>2</v>
      </c>
      <c r="H770" s="48" t="s">
        <v>6684</v>
      </c>
      <c r="I770" s="75"/>
      <c r="J770" s="75"/>
      <c r="K770" s="1241"/>
      <c r="L770" s="1244"/>
      <c r="M770" s="1244"/>
    </row>
    <row r="771" spans="1:13" s="18" customFormat="1" ht="18" customHeight="1" x14ac:dyDescent="0.25">
      <c r="A771" s="947"/>
      <c r="B771" s="976"/>
      <c r="C771" s="1054"/>
      <c r="D771" s="947"/>
      <c r="E771" s="48" t="s">
        <v>10906</v>
      </c>
      <c r="F771" s="558" t="s">
        <v>10909</v>
      </c>
      <c r="G771" s="559">
        <v>1</v>
      </c>
      <c r="H771" s="48" t="s">
        <v>6684</v>
      </c>
      <c r="I771" s="75"/>
      <c r="J771" s="75"/>
      <c r="K771" s="1241"/>
      <c r="L771" s="1244"/>
      <c r="M771" s="1244"/>
    </row>
    <row r="772" spans="1:13" s="18" customFormat="1" ht="18" customHeight="1" x14ac:dyDescent="0.25">
      <c r="A772" s="947"/>
      <c r="B772" s="976"/>
      <c r="C772" s="1054"/>
      <c r="D772" s="947"/>
      <c r="E772" s="48" t="s">
        <v>10910</v>
      </c>
      <c r="F772" s="558" t="s">
        <v>10911</v>
      </c>
      <c r="G772" s="559">
        <v>1</v>
      </c>
      <c r="H772" s="48" t="s">
        <v>6684</v>
      </c>
      <c r="I772" s="75"/>
      <c r="J772" s="75"/>
      <c r="K772" s="1241"/>
      <c r="L772" s="1244"/>
      <c r="M772" s="1244"/>
    </row>
    <row r="773" spans="1:13" s="18" customFormat="1" ht="18" customHeight="1" x14ac:dyDescent="0.25">
      <c r="A773" s="947"/>
      <c r="B773" s="976"/>
      <c r="C773" s="1054"/>
      <c r="D773" s="947"/>
      <c r="E773" s="48" t="s">
        <v>10912</v>
      </c>
      <c r="F773" s="558" t="s">
        <v>10913</v>
      </c>
      <c r="G773" s="559">
        <v>1</v>
      </c>
      <c r="H773" s="48" t="s">
        <v>6684</v>
      </c>
      <c r="I773" s="75"/>
      <c r="J773" s="75"/>
      <c r="K773" s="1241"/>
      <c r="L773" s="1244"/>
      <c r="M773" s="1244"/>
    </row>
    <row r="774" spans="1:13" s="18" customFormat="1" ht="18" customHeight="1" x14ac:dyDescent="0.25">
      <c r="A774" s="947"/>
      <c r="B774" s="976"/>
      <c r="C774" s="1054"/>
      <c r="D774" s="947"/>
      <c r="E774" s="48" t="s">
        <v>10914</v>
      </c>
      <c r="F774" s="558" t="s">
        <v>10915</v>
      </c>
      <c r="G774" s="559">
        <v>60</v>
      </c>
      <c r="H774" s="48" t="s">
        <v>7965</v>
      </c>
      <c r="I774" s="75"/>
      <c r="J774" s="75"/>
      <c r="K774" s="1241"/>
      <c r="L774" s="1244"/>
      <c r="M774" s="1244"/>
    </row>
    <row r="775" spans="1:13" s="18" customFormat="1" ht="18" customHeight="1" x14ac:dyDescent="0.25">
      <c r="A775" s="947"/>
      <c r="B775" s="976"/>
      <c r="C775" s="1054"/>
      <c r="D775" s="947"/>
      <c r="E775" s="48" t="s">
        <v>10916</v>
      </c>
      <c r="F775" s="558" t="s">
        <v>10917</v>
      </c>
      <c r="G775" s="559">
        <v>1</v>
      </c>
      <c r="H775" s="48" t="s">
        <v>6684</v>
      </c>
      <c r="I775" s="75"/>
      <c r="J775" s="75"/>
      <c r="K775" s="1241"/>
      <c r="L775" s="1244"/>
      <c r="M775" s="1244"/>
    </row>
    <row r="776" spans="1:13" s="18" customFormat="1" ht="18" customHeight="1" x14ac:dyDescent="0.25">
      <c r="A776" s="947"/>
      <c r="B776" s="976"/>
      <c r="C776" s="1054"/>
      <c r="D776" s="947"/>
      <c r="E776" s="48" t="s">
        <v>10918</v>
      </c>
      <c r="F776" s="558" t="s">
        <v>10919</v>
      </c>
      <c r="G776" s="559">
        <v>1</v>
      </c>
      <c r="H776" s="48" t="s">
        <v>6684</v>
      </c>
      <c r="I776" s="75"/>
      <c r="J776" s="75"/>
      <c r="K776" s="1241"/>
      <c r="L776" s="1244"/>
      <c r="M776" s="1244"/>
    </row>
    <row r="777" spans="1:13" s="18" customFormat="1" ht="18" customHeight="1" x14ac:dyDescent="0.25">
      <c r="A777" s="947"/>
      <c r="B777" s="976"/>
      <c r="C777" s="1054"/>
      <c r="D777" s="947"/>
      <c r="E777" s="48" t="s">
        <v>10920</v>
      </c>
      <c r="F777" s="558" t="s">
        <v>10921</v>
      </c>
      <c r="G777" s="559">
        <v>2</v>
      </c>
      <c r="H777" s="48" t="s">
        <v>6684</v>
      </c>
      <c r="I777" s="75"/>
      <c r="J777" s="75"/>
      <c r="K777" s="1241"/>
      <c r="L777" s="1244"/>
      <c r="M777" s="1244"/>
    </row>
    <row r="778" spans="1:13" s="18" customFormat="1" ht="18" customHeight="1" x14ac:dyDescent="0.25">
      <c r="A778" s="947"/>
      <c r="B778" s="976"/>
      <c r="C778" s="1054"/>
      <c r="D778" s="947"/>
      <c r="E778" s="48" t="s">
        <v>10922</v>
      </c>
      <c r="F778" s="558" t="s">
        <v>10923</v>
      </c>
      <c r="G778" s="559">
        <v>1</v>
      </c>
      <c r="H778" s="48" t="s">
        <v>6684</v>
      </c>
      <c r="I778" s="75"/>
      <c r="J778" s="75"/>
      <c r="K778" s="1241"/>
      <c r="L778" s="1244"/>
      <c r="M778" s="1244"/>
    </row>
    <row r="779" spans="1:13" s="18" customFormat="1" ht="18" customHeight="1" x14ac:dyDescent="0.25">
      <c r="A779" s="947"/>
      <c r="B779" s="976"/>
      <c r="C779" s="1054"/>
      <c r="D779" s="947"/>
      <c r="E779" s="48" t="s">
        <v>10924</v>
      </c>
      <c r="F779" s="558" t="s">
        <v>10925</v>
      </c>
      <c r="G779" s="559">
        <v>5</v>
      </c>
      <c r="H779" s="48" t="s">
        <v>6684</v>
      </c>
      <c r="I779" s="75"/>
      <c r="J779" s="75"/>
      <c r="K779" s="1241"/>
      <c r="L779" s="1244"/>
      <c r="M779" s="1244"/>
    </row>
    <row r="780" spans="1:13" s="18" customFormat="1" ht="18" customHeight="1" x14ac:dyDescent="0.25">
      <c r="A780" s="947"/>
      <c r="B780" s="976"/>
      <c r="C780" s="1054"/>
      <c r="D780" s="947"/>
      <c r="E780" s="48" t="s">
        <v>10924</v>
      </c>
      <c r="F780" s="558" t="s">
        <v>10926</v>
      </c>
      <c r="G780" s="559">
        <v>1</v>
      </c>
      <c r="H780" s="48" t="s">
        <v>6684</v>
      </c>
      <c r="I780" s="75"/>
      <c r="J780" s="75"/>
      <c r="K780" s="1241"/>
      <c r="L780" s="1244"/>
      <c r="M780" s="1244"/>
    </row>
    <row r="781" spans="1:13" s="18" customFormat="1" ht="18" customHeight="1" x14ac:dyDescent="0.25">
      <c r="A781" s="947"/>
      <c r="B781" s="976"/>
      <c r="C781" s="1054"/>
      <c r="D781" s="947"/>
      <c r="E781" s="48" t="s">
        <v>10924</v>
      </c>
      <c r="F781" s="558" t="s">
        <v>10927</v>
      </c>
      <c r="G781" s="559">
        <v>1</v>
      </c>
      <c r="H781" s="48" t="s">
        <v>6684</v>
      </c>
      <c r="I781" s="75"/>
      <c r="J781" s="75"/>
      <c r="K781" s="1241"/>
      <c r="L781" s="1244"/>
      <c r="M781" s="1244"/>
    </row>
    <row r="782" spans="1:13" s="18" customFormat="1" ht="18" customHeight="1" x14ac:dyDescent="0.25">
      <c r="A782" s="947"/>
      <c r="B782" s="976"/>
      <c r="C782" s="1054"/>
      <c r="D782" s="947"/>
      <c r="E782" s="48" t="s">
        <v>10924</v>
      </c>
      <c r="F782" s="558" t="s">
        <v>10928</v>
      </c>
      <c r="G782" s="559">
        <v>9</v>
      </c>
      <c r="H782" s="48" t="s">
        <v>6684</v>
      </c>
      <c r="I782" s="75"/>
      <c r="J782" s="75"/>
      <c r="K782" s="1241"/>
      <c r="L782" s="1244"/>
      <c r="M782" s="1244"/>
    </row>
    <row r="783" spans="1:13" s="18" customFormat="1" ht="18" customHeight="1" x14ac:dyDescent="0.25">
      <c r="A783" s="947"/>
      <c r="B783" s="976"/>
      <c r="C783" s="1054"/>
      <c r="D783" s="947"/>
      <c r="E783" s="48" t="s">
        <v>10929</v>
      </c>
      <c r="F783" s="558" t="s">
        <v>10930</v>
      </c>
      <c r="G783" s="559">
        <v>1</v>
      </c>
      <c r="H783" s="48" t="s">
        <v>6684</v>
      </c>
      <c r="I783" s="75"/>
      <c r="J783" s="75"/>
      <c r="K783" s="1241"/>
      <c r="L783" s="1244"/>
      <c r="M783" s="1244"/>
    </row>
    <row r="784" spans="1:13" s="18" customFormat="1" ht="18" customHeight="1" x14ac:dyDescent="0.25">
      <c r="A784" s="947"/>
      <c r="B784" s="976"/>
      <c r="C784" s="1054"/>
      <c r="D784" s="947"/>
      <c r="E784" s="48" t="s">
        <v>10931</v>
      </c>
      <c r="F784" s="558" t="s">
        <v>10932</v>
      </c>
      <c r="G784" s="559">
        <v>1</v>
      </c>
      <c r="H784" s="48" t="s">
        <v>6684</v>
      </c>
      <c r="I784" s="75"/>
      <c r="J784" s="75"/>
      <c r="K784" s="1241"/>
      <c r="L784" s="1244"/>
      <c r="M784" s="1244"/>
    </row>
    <row r="785" spans="1:13" s="18" customFormat="1" ht="18" customHeight="1" x14ac:dyDescent="0.25">
      <c r="A785" s="947"/>
      <c r="B785" s="976"/>
      <c r="C785" s="1054"/>
      <c r="D785" s="947"/>
      <c r="E785" s="48" t="s">
        <v>10933</v>
      </c>
      <c r="F785" s="558" t="s">
        <v>10934</v>
      </c>
      <c r="G785" s="559">
        <v>1</v>
      </c>
      <c r="H785" s="48" t="s">
        <v>6684</v>
      </c>
      <c r="I785" s="75"/>
      <c r="J785" s="75"/>
      <c r="K785" s="1241"/>
      <c r="L785" s="1244"/>
      <c r="M785" s="1244"/>
    </row>
    <row r="786" spans="1:13" s="18" customFormat="1" ht="18" customHeight="1" x14ac:dyDescent="0.25">
      <c r="A786" s="947"/>
      <c r="B786" s="976"/>
      <c r="C786" s="1054"/>
      <c r="D786" s="947"/>
      <c r="E786" s="48" t="s">
        <v>10935</v>
      </c>
      <c r="F786" s="558" t="s">
        <v>10936</v>
      </c>
      <c r="G786" s="559">
        <v>1</v>
      </c>
      <c r="H786" s="48" t="s">
        <v>6684</v>
      </c>
      <c r="I786" s="75"/>
      <c r="J786" s="75"/>
      <c r="K786" s="1241"/>
      <c r="L786" s="1244"/>
      <c r="M786" s="1244"/>
    </row>
    <row r="787" spans="1:13" s="18" customFormat="1" ht="18" customHeight="1" x14ac:dyDescent="0.25">
      <c r="A787" s="947"/>
      <c r="B787" s="976"/>
      <c r="C787" s="1054"/>
      <c r="D787" s="947"/>
      <c r="E787" s="48"/>
      <c r="F787" s="558" t="s">
        <v>10937</v>
      </c>
      <c r="G787" s="559">
        <v>1</v>
      </c>
      <c r="H787" s="48" t="s">
        <v>6684</v>
      </c>
      <c r="I787" s="75"/>
      <c r="J787" s="75"/>
      <c r="K787" s="1241"/>
      <c r="L787" s="1244"/>
      <c r="M787" s="1244"/>
    </row>
    <row r="788" spans="1:13" s="18" customFormat="1" ht="18" customHeight="1" x14ac:dyDescent="0.25">
      <c r="A788" s="947"/>
      <c r="B788" s="976"/>
      <c r="C788" s="1054"/>
      <c r="D788" s="947"/>
      <c r="E788" s="48"/>
      <c r="F788" s="558" t="s">
        <v>10938</v>
      </c>
      <c r="G788" s="559">
        <v>4</v>
      </c>
      <c r="H788" s="48" t="s">
        <v>6684</v>
      </c>
      <c r="I788" s="75"/>
      <c r="J788" s="75"/>
      <c r="K788" s="1241"/>
      <c r="L788" s="1244"/>
      <c r="M788" s="1244"/>
    </row>
    <row r="789" spans="1:13" s="18" customFormat="1" ht="18" customHeight="1" x14ac:dyDescent="0.25">
      <c r="A789" s="947"/>
      <c r="B789" s="976"/>
      <c r="C789" s="1054"/>
      <c r="D789" s="947"/>
      <c r="E789" s="48" t="s">
        <v>10939</v>
      </c>
      <c r="F789" s="558" t="s">
        <v>10940</v>
      </c>
      <c r="G789" s="559">
        <v>1</v>
      </c>
      <c r="H789" s="48" t="s">
        <v>6684</v>
      </c>
      <c r="I789" s="75"/>
      <c r="J789" s="75"/>
      <c r="K789" s="1241"/>
      <c r="L789" s="1244"/>
      <c r="M789" s="1244"/>
    </row>
    <row r="790" spans="1:13" s="18" customFormat="1" ht="18" customHeight="1" x14ac:dyDescent="0.25">
      <c r="A790" s="947"/>
      <c r="B790" s="976"/>
      <c r="C790" s="1054"/>
      <c r="D790" s="947"/>
      <c r="E790" s="48"/>
      <c r="F790" s="558" t="s">
        <v>10941</v>
      </c>
      <c r="G790" s="559">
        <v>1</v>
      </c>
      <c r="H790" s="48" t="s">
        <v>6684</v>
      </c>
      <c r="I790" s="75"/>
      <c r="J790" s="75"/>
      <c r="K790" s="1241"/>
      <c r="L790" s="1244"/>
      <c r="M790" s="1244"/>
    </row>
    <row r="791" spans="1:13" s="18" customFormat="1" ht="18" customHeight="1" x14ac:dyDescent="0.25">
      <c r="A791" s="947"/>
      <c r="B791" s="976"/>
      <c r="C791" s="1054"/>
      <c r="D791" s="947"/>
      <c r="E791" s="48" t="s">
        <v>10918</v>
      </c>
      <c r="F791" s="558" t="s">
        <v>10942</v>
      </c>
      <c r="G791" s="559">
        <v>1</v>
      </c>
      <c r="H791" s="48" t="s">
        <v>7965</v>
      </c>
      <c r="I791" s="75"/>
      <c r="J791" s="75"/>
      <c r="K791" s="1241"/>
      <c r="L791" s="1244"/>
      <c r="M791" s="1244"/>
    </row>
    <row r="792" spans="1:13" s="18" customFormat="1" ht="18" customHeight="1" x14ac:dyDescent="0.25">
      <c r="A792" s="947"/>
      <c r="B792" s="976"/>
      <c r="C792" s="1054"/>
      <c r="D792" s="947"/>
      <c r="E792" s="48" t="s">
        <v>10916</v>
      </c>
      <c r="F792" s="558" t="s">
        <v>10943</v>
      </c>
      <c r="G792" s="559">
        <v>1</v>
      </c>
      <c r="H792" s="48" t="s">
        <v>6684</v>
      </c>
      <c r="I792" s="75"/>
      <c r="J792" s="75"/>
      <c r="K792" s="1241"/>
      <c r="L792" s="1244"/>
      <c r="M792" s="1244"/>
    </row>
    <row r="793" spans="1:13" s="18" customFormat="1" ht="18" customHeight="1" x14ac:dyDescent="0.25">
      <c r="A793" s="947"/>
      <c r="B793" s="976"/>
      <c r="C793" s="1054"/>
      <c r="D793" s="947"/>
      <c r="E793" s="48" t="s">
        <v>10916</v>
      </c>
      <c r="F793" s="558" t="s">
        <v>10944</v>
      </c>
      <c r="G793" s="559">
        <v>1</v>
      </c>
      <c r="H793" s="48" t="s">
        <v>6684</v>
      </c>
      <c r="I793" s="75"/>
      <c r="J793" s="75"/>
      <c r="K793" s="1241"/>
      <c r="L793" s="1244"/>
      <c r="M793" s="1244"/>
    </row>
    <row r="794" spans="1:13" s="18" customFormat="1" ht="18" customHeight="1" x14ac:dyDescent="0.25">
      <c r="A794" s="947"/>
      <c r="B794" s="976"/>
      <c r="C794" s="1054"/>
      <c r="D794" s="947"/>
      <c r="E794" s="48" t="s">
        <v>10916</v>
      </c>
      <c r="F794" s="558" t="s">
        <v>10945</v>
      </c>
      <c r="G794" s="559">
        <v>1</v>
      </c>
      <c r="H794" s="48" t="s">
        <v>6684</v>
      </c>
      <c r="I794" s="75"/>
      <c r="J794" s="75"/>
      <c r="K794" s="1241"/>
      <c r="L794" s="1244"/>
      <c r="M794" s="1244"/>
    </row>
    <row r="795" spans="1:13" s="18" customFormat="1" ht="18" customHeight="1" x14ac:dyDescent="0.25">
      <c r="A795" s="947"/>
      <c r="B795" s="976"/>
      <c r="C795" s="1054"/>
      <c r="D795" s="947"/>
      <c r="E795" s="48" t="s">
        <v>10946</v>
      </c>
      <c r="F795" s="558" t="s">
        <v>10947</v>
      </c>
      <c r="G795" s="559">
        <v>4</v>
      </c>
      <c r="H795" s="48" t="s">
        <v>6684</v>
      </c>
      <c r="I795" s="75"/>
      <c r="J795" s="75"/>
      <c r="K795" s="1241"/>
      <c r="L795" s="1244"/>
      <c r="M795" s="1244"/>
    </row>
    <row r="796" spans="1:13" s="18" customFormat="1" ht="18" customHeight="1" x14ac:dyDescent="0.25">
      <c r="A796" s="947"/>
      <c r="B796" s="976"/>
      <c r="C796" s="1054"/>
      <c r="D796" s="947"/>
      <c r="E796" s="48" t="s">
        <v>10946</v>
      </c>
      <c r="F796" s="558" t="s">
        <v>10948</v>
      </c>
      <c r="G796" s="559">
        <v>2</v>
      </c>
      <c r="H796" s="48" t="s">
        <v>6684</v>
      </c>
      <c r="I796" s="75"/>
      <c r="J796" s="75"/>
      <c r="K796" s="1241"/>
      <c r="L796" s="1244"/>
      <c r="M796" s="1244"/>
    </row>
    <row r="797" spans="1:13" s="18" customFormat="1" ht="18" customHeight="1" x14ac:dyDescent="0.25">
      <c r="A797" s="947"/>
      <c r="B797" s="976"/>
      <c r="C797" s="1054"/>
      <c r="D797" s="947"/>
      <c r="E797" s="48" t="s">
        <v>10949</v>
      </c>
      <c r="F797" s="558" t="s">
        <v>10925</v>
      </c>
      <c r="G797" s="559">
        <v>19</v>
      </c>
      <c r="H797" s="48" t="s">
        <v>6684</v>
      </c>
      <c r="I797" s="75"/>
      <c r="J797" s="75"/>
      <c r="K797" s="1241"/>
      <c r="L797" s="1244"/>
      <c r="M797" s="1244"/>
    </row>
    <row r="798" spans="1:13" s="18" customFormat="1" ht="18" customHeight="1" x14ac:dyDescent="0.25">
      <c r="A798" s="947"/>
      <c r="B798" s="976"/>
      <c r="C798" s="1054"/>
      <c r="D798" s="947"/>
      <c r="E798" s="48" t="s">
        <v>10949</v>
      </c>
      <c r="F798" s="558" t="s">
        <v>10926</v>
      </c>
      <c r="G798" s="559">
        <v>7</v>
      </c>
      <c r="H798" s="48" t="s">
        <v>6684</v>
      </c>
      <c r="I798" s="75"/>
      <c r="J798" s="75"/>
      <c r="K798" s="1241"/>
      <c r="L798" s="1244"/>
      <c r="M798" s="1244"/>
    </row>
    <row r="799" spans="1:13" s="18" customFormat="1" ht="18" customHeight="1" x14ac:dyDescent="0.25">
      <c r="A799" s="947"/>
      <c r="B799" s="976"/>
      <c r="C799" s="1054"/>
      <c r="D799" s="947"/>
      <c r="E799" s="48" t="s">
        <v>10949</v>
      </c>
      <c r="F799" s="558" t="s">
        <v>10927</v>
      </c>
      <c r="G799" s="559">
        <v>2</v>
      </c>
      <c r="H799" s="48" t="s">
        <v>6684</v>
      </c>
      <c r="I799" s="75"/>
      <c r="J799" s="75"/>
      <c r="K799" s="1241"/>
      <c r="L799" s="1244"/>
      <c r="M799" s="1244"/>
    </row>
    <row r="800" spans="1:13" s="18" customFormat="1" ht="18" customHeight="1" x14ac:dyDescent="0.25">
      <c r="A800" s="947"/>
      <c r="B800" s="976"/>
      <c r="C800" s="1054"/>
      <c r="D800" s="947"/>
      <c r="E800" s="48" t="s">
        <v>10949</v>
      </c>
      <c r="F800" s="558" t="s">
        <v>10928</v>
      </c>
      <c r="G800" s="559">
        <v>26</v>
      </c>
      <c r="H800" s="48" t="s">
        <v>6684</v>
      </c>
      <c r="I800" s="75"/>
      <c r="J800" s="75"/>
      <c r="K800" s="1241"/>
      <c r="L800" s="1244"/>
      <c r="M800" s="1244"/>
    </row>
    <row r="801" spans="1:13" s="18" customFormat="1" ht="18" customHeight="1" x14ac:dyDescent="0.25">
      <c r="A801" s="947"/>
      <c r="B801" s="976"/>
      <c r="C801" s="1054"/>
      <c r="D801" s="947"/>
      <c r="E801" s="48" t="s">
        <v>10950</v>
      </c>
      <c r="F801" s="558" t="s">
        <v>10951</v>
      </c>
      <c r="G801" s="559">
        <v>1</v>
      </c>
      <c r="H801" s="48" t="s">
        <v>6684</v>
      </c>
      <c r="I801" s="75"/>
      <c r="J801" s="75"/>
      <c r="K801" s="1241"/>
      <c r="L801" s="1244"/>
      <c r="M801" s="1244"/>
    </row>
    <row r="802" spans="1:13" s="18" customFormat="1" ht="18" customHeight="1" x14ac:dyDescent="0.25">
      <c r="A802" s="947"/>
      <c r="B802" s="976"/>
      <c r="C802" s="1054"/>
      <c r="D802" s="947"/>
      <c r="E802" s="48" t="s">
        <v>10950</v>
      </c>
      <c r="F802" s="558" t="s">
        <v>10952</v>
      </c>
      <c r="G802" s="559">
        <v>1</v>
      </c>
      <c r="H802" s="48" t="s">
        <v>6684</v>
      </c>
      <c r="I802" s="75"/>
      <c r="J802" s="75"/>
      <c r="K802" s="1241"/>
      <c r="L802" s="1244"/>
      <c r="M802" s="1244"/>
    </row>
    <row r="803" spans="1:13" s="18" customFormat="1" ht="18" customHeight="1" x14ac:dyDescent="0.25">
      <c r="A803" s="947"/>
      <c r="B803" s="976"/>
      <c r="C803" s="1054"/>
      <c r="D803" s="947"/>
      <c r="E803" s="48" t="s">
        <v>10953</v>
      </c>
      <c r="F803" s="558" t="s">
        <v>10954</v>
      </c>
      <c r="G803" s="559">
        <v>1</v>
      </c>
      <c r="H803" s="48" t="s">
        <v>6684</v>
      </c>
      <c r="I803" s="75"/>
      <c r="J803" s="75"/>
      <c r="K803" s="1241"/>
      <c r="L803" s="1244"/>
      <c r="M803" s="1244"/>
    </row>
    <row r="804" spans="1:13" s="18" customFormat="1" ht="18" customHeight="1" x14ac:dyDescent="0.25">
      <c r="A804" s="947"/>
      <c r="B804" s="976"/>
      <c r="C804" s="1054"/>
      <c r="D804" s="947"/>
      <c r="E804" s="48" t="s">
        <v>10955</v>
      </c>
      <c r="F804" s="558" t="s">
        <v>10956</v>
      </c>
      <c r="G804" s="559">
        <v>1</v>
      </c>
      <c r="H804" s="48" t="s">
        <v>6684</v>
      </c>
      <c r="I804" s="75"/>
      <c r="J804" s="75"/>
      <c r="K804" s="1241"/>
      <c r="L804" s="1244"/>
      <c r="M804" s="1244"/>
    </row>
    <row r="805" spans="1:13" s="18" customFormat="1" ht="18" customHeight="1" x14ac:dyDescent="0.25">
      <c r="A805" s="947"/>
      <c r="B805" s="976"/>
      <c r="C805" s="1054"/>
      <c r="D805" s="947"/>
      <c r="E805" s="48" t="s">
        <v>10957</v>
      </c>
      <c r="F805" s="558" t="s">
        <v>10958</v>
      </c>
      <c r="G805" s="559">
        <v>1</v>
      </c>
      <c r="H805" s="48" t="s">
        <v>6684</v>
      </c>
      <c r="I805" s="75"/>
      <c r="J805" s="75"/>
      <c r="K805" s="1241"/>
      <c r="L805" s="1244"/>
      <c r="M805" s="1244"/>
    </row>
    <row r="806" spans="1:13" s="18" customFormat="1" ht="18" customHeight="1" x14ac:dyDescent="0.25">
      <c r="A806" s="947"/>
      <c r="B806" s="976"/>
      <c r="C806" s="1054"/>
      <c r="D806" s="947"/>
      <c r="E806" s="48" t="s">
        <v>10959</v>
      </c>
      <c r="F806" s="558" t="s">
        <v>10960</v>
      </c>
      <c r="G806" s="559">
        <v>1</v>
      </c>
      <c r="H806" s="48" t="s">
        <v>6684</v>
      </c>
      <c r="I806" s="75"/>
      <c r="J806" s="75"/>
      <c r="K806" s="1241"/>
      <c r="L806" s="1244"/>
      <c r="M806" s="1244"/>
    </row>
    <row r="807" spans="1:13" s="18" customFormat="1" ht="18" customHeight="1" x14ac:dyDescent="0.25">
      <c r="A807" s="947"/>
      <c r="B807" s="976"/>
      <c r="C807" s="1054"/>
      <c r="D807" s="947"/>
      <c r="E807" s="48" t="s">
        <v>10961</v>
      </c>
      <c r="F807" s="558" t="s">
        <v>10956</v>
      </c>
      <c r="G807" s="559">
        <v>1</v>
      </c>
      <c r="H807" s="48" t="s">
        <v>6684</v>
      </c>
      <c r="I807" s="75"/>
      <c r="J807" s="75"/>
      <c r="K807" s="1241"/>
      <c r="L807" s="1244"/>
      <c r="M807" s="1244"/>
    </row>
    <row r="808" spans="1:13" s="18" customFormat="1" ht="18" customHeight="1" x14ac:dyDescent="0.25">
      <c r="A808" s="947"/>
      <c r="B808" s="976"/>
      <c r="C808" s="1054"/>
      <c r="D808" s="947"/>
      <c r="E808" s="48" t="s">
        <v>10961</v>
      </c>
      <c r="F808" s="558" t="s">
        <v>10962</v>
      </c>
      <c r="G808" s="559">
        <v>1</v>
      </c>
      <c r="H808" s="48" t="s">
        <v>6684</v>
      </c>
      <c r="I808" s="75"/>
      <c r="J808" s="75"/>
      <c r="K808" s="1241"/>
      <c r="L808" s="1244"/>
      <c r="M808" s="1244"/>
    </row>
    <row r="809" spans="1:13" s="18" customFormat="1" ht="18" customHeight="1" x14ac:dyDescent="0.25">
      <c r="A809" s="947"/>
      <c r="B809" s="976"/>
      <c r="C809" s="1054"/>
      <c r="D809" s="947"/>
      <c r="E809" s="48" t="s">
        <v>10963</v>
      </c>
      <c r="F809" s="558" t="s">
        <v>10960</v>
      </c>
      <c r="G809" s="559">
        <v>1</v>
      </c>
      <c r="H809" s="48" t="s">
        <v>6684</v>
      </c>
      <c r="I809" s="75"/>
      <c r="J809" s="75"/>
      <c r="K809" s="1241"/>
      <c r="L809" s="1244"/>
      <c r="M809" s="1244"/>
    </row>
    <row r="810" spans="1:13" s="18" customFormat="1" ht="18" customHeight="1" x14ac:dyDescent="0.25">
      <c r="A810" s="947"/>
      <c r="B810" s="976"/>
      <c r="C810" s="1054"/>
      <c r="D810" s="947"/>
      <c r="E810" s="48" t="s">
        <v>10963</v>
      </c>
      <c r="F810" s="558" t="s">
        <v>10964</v>
      </c>
      <c r="G810" s="559">
        <v>4</v>
      </c>
      <c r="H810" s="48" t="s">
        <v>6684</v>
      </c>
      <c r="I810" s="75"/>
      <c r="J810" s="75"/>
      <c r="K810" s="1241"/>
      <c r="L810" s="1244"/>
      <c r="M810" s="1244"/>
    </row>
    <row r="811" spans="1:13" s="18" customFormat="1" ht="18" customHeight="1" x14ac:dyDescent="0.25">
      <c r="A811" s="947"/>
      <c r="B811" s="976"/>
      <c r="C811" s="1054"/>
      <c r="D811" s="947"/>
      <c r="E811" s="48" t="s">
        <v>10965</v>
      </c>
      <c r="F811" s="558" t="s">
        <v>10966</v>
      </c>
      <c r="G811" s="559">
        <v>2</v>
      </c>
      <c r="H811" s="48" t="s">
        <v>6684</v>
      </c>
      <c r="I811" s="75"/>
      <c r="J811" s="75"/>
      <c r="K811" s="1241"/>
      <c r="L811" s="1244"/>
      <c r="M811" s="1244"/>
    </row>
    <row r="812" spans="1:13" s="18" customFormat="1" ht="18" customHeight="1" x14ac:dyDescent="0.25">
      <c r="A812" s="947"/>
      <c r="B812" s="976"/>
      <c r="C812" s="1054"/>
      <c r="D812" s="947"/>
      <c r="E812" s="48" t="s">
        <v>10965</v>
      </c>
      <c r="F812" s="558" t="s">
        <v>10967</v>
      </c>
      <c r="G812" s="559">
        <v>1</v>
      </c>
      <c r="H812" s="48" t="s">
        <v>6684</v>
      </c>
      <c r="I812" s="75"/>
      <c r="J812" s="75"/>
      <c r="K812" s="1241"/>
      <c r="L812" s="1244"/>
      <c r="M812" s="1244"/>
    </row>
    <row r="813" spans="1:13" s="18" customFormat="1" ht="18" customHeight="1" x14ac:dyDescent="0.25">
      <c r="A813" s="947"/>
      <c r="B813" s="976"/>
      <c r="C813" s="1054"/>
      <c r="D813" s="947"/>
      <c r="E813" s="48" t="s">
        <v>10965</v>
      </c>
      <c r="F813" s="558" t="s">
        <v>10968</v>
      </c>
      <c r="G813" s="559">
        <v>9</v>
      </c>
      <c r="H813" s="48" t="s">
        <v>6684</v>
      </c>
      <c r="I813" s="75"/>
      <c r="J813" s="75"/>
      <c r="K813" s="1241"/>
      <c r="L813" s="1244"/>
      <c r="M813" s="1244"/>
    </row>
    <row r="814" spans="1:13" s="18" customFormat="1" ht="18" customHeight="1" x14ac:dyDescent="0.25">
      <c r="A814" s="947"/>
      <c r="B814" s="976"/>
      <c r="C814" s="1054"/>
      <c r="D814" s="947"/>
      <c r="E814" s="48" t="s">
        <v>10969</v>
      </c>
      <c r="F814" s="558" t="s">
        <v>10970</v>
      </c>
      <c r="G814" s="559">
        <v>31</v>
      </c>
      <c r="H814" s="48"/>
      <c r="I814" s="75"/>
      <c r="J814" s="75"/>
      <c r="K814" s="1241"/>
      <c r="L814" s="1244"/>
      <c r="M814" s="1244"/>
    </row>
    <row r="815" spans="1:13" s="18" customFormat="1" ht="18" customHeight="1" x14ac:dyDescent="0.25">
      <c r="A815" s="938"/>
      <c r="B815" s="940"/>
      <c r="C815" s="1055"/>
      <c r="D815" s="938"/>
      <c r="E815" s="48" t="s">
        <v>10971</v>
      </c>
      <c r="F815" s="558" t="s">
        <v>10972</v>
      </c>
      <c r="G815" s="559">
        <v>16</v>
      </c>
      <c r="H815" s="48"/>
      <c r="I815" s="75"/>
      <c r="J815" s="75"/>
      <c r="K815" s="1242"/>
      <c r="L815" s="1245"/>
      <c r="M815" s="1245"/>
    </row>
    <row r="816" spans="1:13" s="18" customFormat="1" ht="18" customHeight="1" x14ac:dyDescent="0.25">
      <c r="A816" s="937" t="s">
        <v>10973</v>
      </c>
      <c r="B816" s="939" t="s">
        <v>10974</v>
      </c>
      <c r="C816" s="984" t="s">
        <v>7923</v>
      </c>
      <c r="D816" s="936" t="s">
        <v>10975</v>
      </c>
      <c r="E816" s="1164" t="s">
        <v>10976</v>
      </c>
      <c r="F816" s="558" t="s">
        <v>10977</v>
      </c>
      <c r="G816" s="559">
        <v>1</v>
      </c>
      <c r="H816" s="48" t="s">
        <v>6684</v>
      </c>
      <c r="I816" s="75"/>
      <c r="J816" s="75"/>
      <c r="K816" s="1240"/>
      <c r="L816" s="1243"/>
      <c r="M816" s="1243"/>
    </row>
    <row r="817" spans="1:13" s="18" customFormat="1" ht="18" customHeight="1" x14ac:dyDescent="0.25">
      <c r="A817" s="976"/>
      <c r="B817" s="976"/>
      <c r="C817" s="984"/>
      <c r="D817" s="936"/>
      <c r="E817" s="1109"/>
      <c r="F817" s="558" t="s">
        <v>10977</v>
      </c>
      <c r="G817" s="559">
        <v>3</v>
      </c>
      <c r="H817" s="48" t="s">
        <v>6684</v>
      </c>
      <c r="I817" s="75"/>
      <c r="J817" s="75"/>
      <c r="K817" s="1241"/>
      <c r="L817" s="1244"/>
      <c r="M817" s="1244"/>
    </row>
    <row r="818" spans="1:13" s="18" customFormat="1" ht="18" customHeight="1" x14ac:dyDescent="0.25">
      <c r="A818" s="976"/>
      <c r="B818" s="976"/>
      <c r="C818" s="984"/>
      <c r="D818" s="936"/>
      <c r="E818" s="1109"/>
      <c r="F818" s="558" t="s">
        <v>10978</v>
      </c>
      <c r="G818" s="559">
        <v>3</v>
      </c>
      <c r="H818" s="48" t="s">
        <v>6684</v>
      </c>
      <c r="I818" s="75"/>
      <c r="J818" s="75"/>
      <c r="K818" s="1241"/>
      <c r="L818" s="1244"/>
      <c r="M818" s="1244"/>
    </row>
    <row r="819" spans="1:13" s="18" customFormat="1" ht="18" customHeight="1" x14ac:dyDescent="0.25">
      <c r="A819" s="976"/>
      <c r="B819" s="976"/>
      <c r="C819" s="984"/>
      <c r="D819" s="936"/>
      <c r="E819" s="1109"/>
      <c r="F819" s="558" t="s">
        <v>10979</v>
      </c>
      <c r="G819" s="559">
        <v>2</v>
      </c>
      <c r="H819" s="48" t="s">
        <v>6684</v>
      </c>
      <c r="I819" s="75"/>
      <c r="J819" s="75"/>
      <c r="K819" s="1241"/>
      <c r="L819" s="1244"/>
      <c r="M819" s="1244"/>
    </row>
    <row r="820" spans="1:13" s="18" customFormat="1" ht="18" customHeight="1" x14ac:dyDescent="0.25">
      <c r="A820" s="976"/>
      <c r="B820" s="976"/>
      <c r="C820" s="984"/>
      <c r="D820" s="936"/>
      <c r="E820" s="1109"/>
      <c r="F820" s="558" t="s">
        <v>10980</v>
      </c>
      <c r="G820" s="559">
        <v>1</v>
      </c>
      <c r="H820" s="48" t="s">
        <v>6684</v>
      </c>
      <c r="I820" s="75"/>
      <c r="J820" s="75"/>
      <c r="K820" s="1241"/>
      <c r="L820" s="1244"/>
      <c r="M820" s="1244"/>
    </row>
    <row r="821" spans="1:13" s="18" customFormat="1" ht="18" customHeight="1" x14ac:dyDescent="0.25">
      <c r="A821" s="976"/>
      <c r="B821" s="976"/>
      <c r="C821" s="984"/>
      <c r="D821" s="936"/>
      <c r="E821" s="1109"/>
      <c r="F821" s="558" t="s">
        <v>10981</v>
      </c>
      <c r="G821" s="559">
        <v>1</v>
      </c>
      <c r="H821" s="48" t="s">
        <v>6684</v>
      </c>
      <c r="I821" s="75"/>
      <c r="J821" s="75"/>
      <c r="K821" s="1241"/>
      <c r="L821" s="1244"/>
      <c r="M821" s="1244"/>
    </row>
    <row r="822" spans="1:13" s="18" customFormat="1" ht="18" customHeight="1" x14ac:dyDescent="0.25">
      <c r="A822" s="976"/>
      <c r="B822" s="976"/>
      <c r="C822" s="984"/>
      <c r="D822" s="936"/>
      <c r="E822" s="1109"/>
      <c r="F822" s="558" t="s">
        <v>10981</v>
      </c>
      <c r="G822" s="559">
        <v>1</v>
      </c>
      <c r="H822" s="48" t="s">
        <v>6684</v>
      </c>
      <c r="I822" s="75"/>
      <c r="J822" s="75"/>
      <c r="K822" s="1241"/>
      <c r="L822" s="1244"/>
      <c r="M822" s="1244"/>
    </row>
    <row r="823" spans="1:13" s="18" customFormat="1" ht="18" customHeight="1" x14ac:dyDescent="0.25">
      <c r="A823" s="976"/>
      <c r="B823" s="976"/>
      <c r="C823" s="984"/>
      <c r="D823" s="936"/>
      <c r="E823" s="1109"/>
      <c r="F823" s="558" t="s">
        <v>10982</v>
      </c>
      <c r="G823" s="559">
        <v>1</v>
      </c>
      <c r="H823" s="48" t="s">
        <v>6684</v>
      </c>
      <c r="I823" s="75"/>
      <c r="J823" s="75"/>
      <c r="K823" s="1241"/>
      <c r="L823" s="1244"/>
      <c r="M823" s="1244"/>
    </row>
    <row r="824" spans="1:13" s="18" customFormat="1" ht="18" customHeight="1" x14ac:dyDescent="0.25">
      <c r="A824" s="976"/>
      <c r="B824" s="976"/>
      <c r="C824" s="984"/>
      <c r="D824" s="936"/>
      <c r="E824" s="1109"/>
      <c r="F824" s="558" t="s">
        <v>10982</v>
      </c>
      <c r="G824" s="559">
        <v>1</v>
      </c>
      <c r="H824" s="48" t="s">
        <v>6684</v>
      </c>
      <c r="I824" s="75"/>
      <c r="J824" s="75"/>
      <c r="K824" s="1241"/>
      <c r="L824" s="1244"/>
      <c r="M824" s="1244"/>
    </row>
    <row r="825" spans="1:13" s="18" customFormat="1" ht="18" customHeight="1" x14ac:dyDescent="0.25">
      <c r="A825" s="976"/>
      <c r="B825" s="976"/>
      <c r="C825" s="984"/>
      <c r="D825" s="936"/>
      <c r="E825" s="1109"/>
      <c r="F825" s="558" t="s">
        <v>10982</v>
      </c>
      <c r="G825" s="559">
        <v>1</v>
      </c>
      <c r="H825" s="48" t="s">
        <v>6684</v>
      </c>
      <c r="I825" s="75"/>
      <c r="J825" s="75"/>
      <c r="K825" s="1241"/>
      <c r="L825" s="1244"/>
      <c r="M825" s="1244"/>
    </row>
    <row r="826" spans="1:13" s="18" customFormat="1" ht="18" customHeight="1" x14ac:dyDescent="0.25">
      <c r="A826" s="976"/>
      <c r="B826" s="976"/>
      <c r="C826" s="984"/>
      <c r="D826" s="936"/>
      <c r="E826" s="1109"/>
      <c r="F826" s="558" t="s">
        <v>10983</v>
      </c>
      <c r="G826" s="559">
        <v>2</v>
      </c>
      <c r="H826" s="48" t="s">
        <v>6684</v>
      </c>
      <c r="I826" s="75"/>
      <c r="J826" s="75"/>
      <c r="K826" s="1241"/>
      <c r="L826" s="1244"/>
      <c r="M826" s="1244"/>
    </row>
    <row r="827" spans="1:13" s="18" customFormat="1" ht="18" customHeight="1" x14ac:dyDescent="0.25">
      <c r="A827" s="976"/>
      <c r="B827" s="976"/>
      <c r="C827" s="984"/>
      <c r="D827" s="936"/>
      <c r="E827" s="1109"/>
      <c r="F827" s="558" t="s">
        <v>10984</v>
      </c>
      <c r="G827" s="559">
        <v>3</v>
      </c>
      <c r="H827" s="48" t="s">
        <v>6684</v>
      </c>
      <c r="I827" s="75"/>
      <c r="J827" s="75"/>
      <c r="K827" s="1241"/>
      <c r="L827" s="1244"/>
      <c r="M827" s="1244"/>
    </row>
    <row r="828" spans="1:13" s="18" customFormat="1" ht="18" customHeight="1" x14ac:dyDescent="0.25">
      <c r="A828" s="976"/>
      <c r="B828" s="976"/>
      <c r="C828" s="984"/>
      <c r="D828" s="936"/>
      <c r="E828" s="1109"/>
      <c r="F828" s="558" t="s">
        <v>10985</v>
      </c>
      <c r="G828" s="559">
        <v>1</v>
      </c>
      <c r="H828" s="48" t="s">
        <v>6684</v>
      </c>
      <c r="I828" s="75"/>
      <c r="J828" s="75"/>
      <c r="K828" s="1241"/>
      <c r="L828" s="1244"/>
      <c r="M828" s="1244"/>
    </row>
    <row r="829" spans="1:13" s="18" customFormat="1" ht="18" customHeight="1" x14ac:dyDescent="0.25">
      <c r="A829" s="976"/>
      <c r="B829" s="976"/>
      <c r="C829" s="984"/>
      <c r="D829" s="936"/>
      <c r="E829" s="1109"/>
      <c r="F829" s="558" t="s">
        <v>10985</v>
      </c>
      <c r="G829" s="559">
        <v>2</v>
      </c>
      <c r="H829" s="48" t="s">
        <v>6684</v>
      </c>
      <c r="I829" s="75"/>
      <c r="J829" s="75"/>
      <c r="K829" s="1241"/>
      <c r="L829" s="1244"/>
      <c r="M829" s="1244"/>
    </row>
    <row r="830" spans="1:13" s="18" customFormat="1" ht="18" customHeight="1" x14ac:dyDescent="0.25">
      <c r="A830" s="976"/>
      <c r="B830" s="976"/>
      <c r="C830" s="984"/>
      <c r="D830" s="936"/>
      <c r="E830" s="1109"/>
      <c r="F830" s="558" t="s">
        <v>10985</v>
      </c>
      <c r="G830" s="559">
        <v>2</v>
      </c>
      <c r="H830" s="48" t="s">
        <v>6684</v>
      </c>
      <c r="I830" s="75"/>
      <c r="J830" s="75"/>
      <c r="K830" s="1241"/>
      <c r="L830" s="1244"/>
      <c r="M830" s="1244"/>
    </row>
    <row r="831" spans="1:13" s="18" customFormat="1" ht="18" customHeight="1" x14ac:dyDescent="0.25">
      <c r="A831" s="976"/>
      <c r="B831" s="976"/>
      <c r="C831" s="984"/>
      <c r="D831" s="936"/>
      <c r="E831" s="1109"/>
      <c r="F831" s="558" t="s">
        <v>10986</v>
      </c>
      <c r="G831" s="559">
        <v>1</v>
      </c>
      <c r="H831" s="48" t="s">
        <v>6684</v>
      </c>
      <c r="I831" s="75"/>
      <c r="J831" s="75"/>
      <c r="K831" s="1241"/>
      <c r="L831" s="1244"/>
      <c r="M831" s="1244"/>
    </row>
    <row r="832" spans="1:13" s="18" customFormat="1" ht="18" customHeight="1" x14ac:dyDescent="0.25">
      <c r="A832" s="976"/>
      <c r="B832" s="976"/>
      <c r="C832" s="984"/>
      <c r="D832" s="936"/>
      <c r="E832" s="1109"/>
      <c r="F832" s="558" t="s">
        <v>10986</v>
      </c>
      <c r="G832" s="559">
        <v>3</v>
      </c>
      <c r="H832" s="48" t="s">
        <v>6684</v>
      </c>
      <c r="I832" s="75"/>
      <c r="J832" s="75"/>
      <c r="K832" s="1241"/>
      <c r="L832" s="1244"/>
      <c r="M832" s="1244"/>
    </row>
    <row r="833" spans="1:13" s="18" customFormat="1" ht="18" customHeight="1" x14ac:dyDescent="0.25">
      <c r="A833" s="940"/>
      <c r="B833" s="940"/>
      <c r="C833" s="984"/>
      <c r="D833" s="936"/>
      <c r="E833" s="1110"/>
      <c r="F833" s="558" t="s">
        <v>10987</v>
      </c>
      <c r="G833" s="559">
        <v>3</v>
      </c>
      <c r="H833" s="48" t="s">
        <v>6684</v>
      </c>
      <c r="I833" s="75"/>
      <c r="J833" s="75"/>
      <c r="K833" s="1242"/>
      <c r="L833" s="1245"/>
      <c r="M833" s="1245"/>
    </row>
    <row r="834" spans="1:13" s="18" customFormat="1" ht="18" customHeight="1" x14ac:dyDescent="0.25">
      <c r="A834" s="936" t="s">
        <v>11011</v>
      </c>
      <c r="B834" s="945" t="s">
        <v>10974</v>
      </c>
      <c r="C834" s="984" t="s">
        <v>7923</v>
      </c>
      <c r="D834" s="936" t="s">
        <v>3682</v>
      </c>
      <c r="E834" s="1164" t="s">
        <v>10988</v>
      </c>
      <c r="F834" s="558" t="s">
        <v>10989</v>
      </c>
      <c r="G834" s="559">
        <v>1</v>
      </c>
      <c r="H834" s="48" t="s">
        <v>6684</v>
      </c>
      <c r="I834" s="75"/>
      <c r="J834" s="75"/>
      <c r="K834" s="1240"/>
      <c r="L834" s="1243"/>
      <c r="M834" s="1243"/>
    </row>
    <row r="835" spans="1:13" s="18" customFormat="1" ht="18" customHeight="1" x14ac:dyDescent="0.25">
      <c r="A835" s="945"/>
      <c r="B835" s="945"/>
      <c r="C835" s="984"/>
      <c r="D835" s="936"/>
      <c r="E835" s="1077"/>
      <c r="F835" s="558" t="s">
        <v>10989</v>
      </c>
      <c r="G835" s="559">
        <v>1</v>
      </c>
      <c r="H835" s="48" t="s">
        <v>6684</v>
      </c>
      <c r="I835" s="75"/>
      <c r="J835" s="75"/>
      <c r="K835" s="1241"/>
      <c r="L835" s="1244"/>
      <c r="M835" s="1244"/>
    </row>
    <row r="836" spans="1:13" s="18" customFormat="1" ht="18" customHeight="1" x14ac:dyDescent="0.25">
      <c r="A836" s="945"/>
      <c r="B836" s="945"/>
      <c r="C836" s="984"/>
      <c r="D836" s="936"/>
      <c r="E836" s="1077"/>
      <c r="F836" s="558" t="s">
        <v>10990</v>
      </c>
      <c r="G836" s="559">
        <v>1</v>
      </c>
      <c r="H836" s="48" t="s">
        <v>6684</v>
      </c>
      <c r="I836" s="75"/>
      <c r="J836" s="75"/>
      <c r="K836" s="1241"/>
      <c r="L836" s="1244"/>
      <c r="M836" s="1244"/>
    </row>
    <row r="837" spans="1:13" s="18" customFormat="1" ht="18" customHeight="1" x14ac:dyDescent="0.25">
      <c r="A837" s="945"/>
      <c r="B837" s="945"/>
      <c r="C837" s="984"/>
      <c r="D837" s="936"/>
      <c r="E837" s="1077"/>
      <c r="F837" s="558" t="s">
        <v>10990</v>
      </c>
      <c r="G837" s="559">
        <v>1</v>
      </c>
      <c r="H837" s="48" t="s">
        <v>6684</v>
      </c>
      <c r="I837" s="75"/>
      <c r="J837" s="75"/>
      <c r="K837" s="1241"/>
      <c r="L837" s="1244"/>
      <c r="M837" s="1244"/>
    </row>
    <row r="838" spans="1:13" s="18" customFormat="1" ht="18" customHeight="1" x14ac:dyDescent="0.25">
      <c r="A838" s="945"/>
      <c r="B838" s="945"/>
      <c r="C838" s="984"/>
      <c r="D838" s="936"/>
      <c r="E838" s="1077"/>
      <c r="F838" s="558" t="s">
        <v>10984</v>
      </c>
      <c r="G838" s="559">
        <v>1</v>
      </c>
      <c r="H838" s="48" t="s">
        <v>6684</v>
      </c>
      <c r="I838" s="75"/>
      <c r="J838" s="75"/>
      <c r="K838" s="1241"/>
      <c r="L838" s="1244"/>
      <c r="M838" s="1244"/>
    </row>
    <row r="839" spans="1:13" s="18" customFormat="1" ht="18" customHeight="1" x14ac:dyDescent="0.25">
      <c r="A839" s="945"/>
      <c r="B839" s="945"/>
      <c r="C839" s="984"/>
      <c r="D839" s="936"/>
      <c r="E839" s="1077"/>
      <c r="F839" s="558" t="s">
        <v>10985</v>
      </c>
      <c r="G839" s="559">
        <v>1</v>
      </c>
      <c r="H839" s="48" t="s">
        <v>6684</v>
      </c>
      <c r="I839" s="75"/>
      <c r="J839" s="75"/>
      <c r="K839" s="1241"/>
      <c r="L839" s="1244"/>
      <c r="M839" s="1244"/>
    </row>
    <row r="840" spans="1:13" s="18" customFormat="1" ht="18" customHeight="1" x14ac:dyDescent="0.25">
      <c r="A840" s="945"/>
      <c r="B840" s="945"/>
      <c r="C840" s="984"/>
      <c r="D840" s="936"/>
      <c r="E840" s="1077"/>
      <c r="F840" s="558" t="s">
        <v>10985</v>
      </c>
      <c r="G840" s="559">
        <v>1</v>
      </c>
      <c r="H840" s="48" t="s">
        <v>6684</v>
      </c>
      <c r="I840" s="75"/>
      <c r="J840" s="75"/>
      <c r="K840" s="1241"/>
      <c r="L840" s="1244"/>
      <c r="M840" s="1244"/>
    </row>
    <row r="841" spans="1:13" s="18" customFormat="1" ht="18" customHeight="1" x14ac:dyDescent="0.25">
      <c r="A841" s="945"/>
      <c r="B841" s="945"/>
      <c r="C841" s="984"/>
      <c r="D841" s="936"/>
      <c r="E841" s="1077"/>
      <c r="F841" s="558" t="s">
        <v>10991</v>
      </c>
      <c r="G841" s="559">
        <v>1</v>
      </c>
      <c r="H841" s="48" t="s">
        <v>6684</v>
      </c>
      <c r="I841" s="75"/>
      <c r="J841" s="75"/>
      <c r="K841" s="1241"/>
      <c r="L841" s="1244"/>
      <c r="M841" s="1244"/>
    </row>
    <row r="842" spans="1:13" s="18" customFormat="1" ht="18" customHeight="1" x14ac:dyDescent="0.25">
      <c r="A842" s="945"/>
      <c r="B842" s="945"/>
      <c r="C842" s="984"/>
      <c r="D842" s="936"/>
      <c r="E842" s="1050"/>
      <c r="F842" s="558" t="s">
        <v>10991</v>
      </c>
      <c r="G842" s="559">
        <v>1</v>
      </c>
      <c r="H842" s="48" t="s">
        <v>6684</v>
      </c>
      <c r="I842" s="75"/>
      <c r="J842" s="75"/>
      <c r="K842" s="1242"/>
      <c r="L842" s="1245"/>
      <c r="M842" s="1245"/>
    </row>
    <row r="843" spans="1:13" s="18" customFormat="1" ht="18" customHeight="1" x14ac:dyDescent="0.25">
      <c r="A843" s="936" t="s">
        <v>11423</v>
      </c>
      <c r="B843" s="945" t="s">
        <v>10974</v>
      </c>
      <c r="C843" s="984" t="s">
        <v>7923</v>
      </c>
      <c r="D843" s="936" t="s">
        <v>3682</v>
      </c>
      <c r="E843" s="1164" t="s">
        <v>10992</v>
      </c>
      <c r="F843" s="558" t="s">
        <v>10990</v>
      </c>
      <c r="G843" s="559">
        <v>23</v>
      </c>
      <c r="H843" s="48" t="s">
        <v>6684</v>
      </c>
      <c r="I843" s="75"/>
      <c r="J843" s="75"/>
      <c r="K843" s="945"/>
      <c r="L843" s="943"/>
      <c r="M843" s="1246"/>
    </row>
    <row r="844" spans="1:13" s="18" customFormat="1" ht="18" customHeight="1" x14ac:dyDescent="0.25">
      <c r="A844" s="945"/>
      <c r="B844" s="945"/>
      <c r="C844" s="984"/>
      <c r="D844" s="936"/>
      <c r="E844" s="1109"/>
      <c r="F844" s="558" t="s">
        <v>10993</v>
      </c>
      <c r="G844" s="559">
        <v>69</v>
      </c>
      <c r="H844" s="48" t="s">
        <v>6684</v>
      </c>
      <c r="I844" s="75"/>
      <c r="J844" s="75"/>
      <c r="K844" s="945"/>
      <c r="L844" s="943"/>
      <c r="M844" s="1246"/>
    </row>
    <row r="845" spans="1:13" s="18" customFormat="1" ht="18" customHeight="1" x14ac:dyDescent="0.25">
      <c r="A845" s="945"/>
      <c r="B845" s="945"/>
      <c r="C845" s="984"/>
      <c r="D845" s="936"/>
      <c r="E845" s="1109"/>
      <c r="F845" s="558" t="s">
        <v>10978</v>
      </c>
      <c r="G845" s="559">
        <v>69</v>
      </c>
      <c r="H845" s="48" t="s">
        <v>6684</v>
      </c>
      <c r="I845" s="75"/>
      <c r="J845" s="75"/>
      <c r="K845" s="945"/>
      <c r="L845" s="943"/>
      <c r="M845" s="1246"/>
    </row>
    <row r="846" spans="1:13" s="18" customFormat="1" ht="18" customHeight="1" x14ac:dyDescent="0.25">
      <c r="A846" s="945"/>
      <c r="B846" s="945"/>
      <c r="C846" s="984"/>
      <c r="D846" s="936"/>
      <c r="E846" s="1109"/>
      <c r="F846" s="558" t="s">
        <v>10979</v>
      </c>
      <c r="G846" s="559">
        <v>69</v>
      </c>
      <c r="H846" s="48" t="s">
        <v>6684</v>
      </c>
      <c r="I846" s="75"/>
      <c r="J846" s="75"/>
      <c r="K846" s="945"/>
      <c r="L846" s="943"/>
      <c r="M846" s="1246"/>
    </row>
    <row r="847" spans="1:13" s="18" customFormat="1" ht="18" customHeight="1" x14ac:dyDescent="0.25">
      <c r="A847" s="945"/>
      <c r="B847" s="945"/>
      <c r="C847" s="984"/>
      <c r="D847" s="936"/>
      <c r="E847" s="1109"/>
      <c r="F847" s="558" t="s">
        <v>10989</v>
      </c>
      <c r="G847" s="559">
        <v>23</v>
      </c>
      <c r="H847" s="48" t="s">
        <v>6684</v>
      </c>
      <c r="I847" s="75"/>
      <c r="J847" s="75"/>
      <c r="K847" s="945"/>
      <c r="L847" s="943"/>
      <c r="M847" s="1246"/>
    </row>
    <row r="848" spans="1:13" s="18" customFormat="1" ht="18" customHeight="1" x14ac:dyDescent="0.25">
      <c r="A848" s="945"/>
      <c r="B848" s="945"/>
      <c r="C848" s="984"/>
      <c r="D848" s="936"/>
      <c r="E848" s="1109"/>
      <c r="F848" s="558" t="s">
        <v>10981</v>
      </c>
      <c r="G848" s="559">
        <v>23</v>
      </c>
      <c r="H848" s="48" t="s">
        <v>6684</v>
      </c>
      <c r="I848" s="75"/>
      <c r="J848" s="75"/>
      <c r="K848" s="945"/>
      <c r="L848" s="943"/>
      <c r="M848" s="1246"/>
    </row>
    <row r="849" spans="1:13" s="18" customFormat="1" ht="18" customHeight="1" x14ac:dyDescent="0.25">
      <c r="A849" s="945"/>
      <c r="B849" s="945"/>
      <c r="C849" s="984"/>
      <c r="D849" s="936"/>
      <c r="E849" s="1109"/>
      <c r="F849" s="558" t="s">
        <v>10981</v>
      </c>
      <c r="G849" s="559">
        <v>23</v>
      </c>
      <c r="H849" s="48" t="s">
        <v>6684</v>
      </c>
      <c r="I849" s="75"/>
      <c r="J849" s="75"/>
      <c r="K849" s="945"/>
      <c r="L849" s="943"/>
      <c r="M849" s="1246"/>
    </row>
    <row r="850" spans="1:13" s="18" customFormat="1" ht="18" customHeight="1" x14ac:dyDescent="0.25">
      <c r="A850" s="945"/>
      <c r="B850" s="945"/>
      <c r="C850" s="984"/>
      <c r="D850" s="936"/>
      <c r="E850" s="1109"/>
      <c r="F850" s="558" t="s">
        <v>10994</v>
      </c>
      <c r="G850" s="559">
        <v>23</v>
      </c>
      <c r="H850" s="48" t="s">
        <v>6684</v>
      </c>
      <c r="I850" s="75"/>
      <c r="J850" s="75"/>
      <c r="K850" s="945"/>
      <c r="L850" s="943"/>
      <c r="M850" s="1246"/>
    </row>
    <row r="851" spans="1:13" s="18" customFormat="1" ht="18" customHeight="1" x14ac:dyDescent="0.25">
      <c r="A851" s="945"/>
      <c r="B851" s="945"/>
      <c r="C851" s="984"/>
      <c r="D851" s="936"/>
      <c r="E851" s="1109"/>
      <c r="F851" s="558" t="s">
        <v>10982</v>
      </c>
      <c r="G851" s="559">
        <v>23</v>
      </c>
      <c r="H851" s="48" t="s">
        <v>6684</v>
      </c>
      <c r="I851" s="75"/>
      <c r="J851" s="75"/>
      <c r="K851" s="945"/>
      <c r="L851" s="943"/>
      <c r="M851" s="1246"/>
    </row>
    <row r="852" spans="1:13" s="18" customFormat="1" ht="18" customHeight="1" x14ac:dyDescent="0.25">
      <c r="A852" s="945"/>
      <c r="B852" s="945"/>
      <c r="C852" s="984"/>
      <c r="D852" s="936"/>
      <c r="E852" s="1109"/>
      <c r="F852" s="558" t="s">
        <v>10983</v>
      </c>
      <c r="G852" s="559">
        <v>46</v>
      </c>
      <c r="H852" s="48" t="s">
        <v>6684</v>
      </c>
      <c r="I852" s="75"/>
      <c r="J852" s="75"/>
      <c r="K852" s="945"/>
      <c r="L852" s="943"/>
      <c r="M852" s="1246"/>
    </row>
    <row r="853" spans="1:13" s="18" customFormat="1" ht="18" customHeight="1" x14ac:dyDescent="0.25">
      <c r="A853" s="945"/>
      <c r="B853" s="945"/>
      <c r="C853" s="984"/>
      <c r="D853" s="936"/>
      <c r="E853" s="1109"/>
      <c r="F853" s="558" t="s">
        <v>10985</v>
      </c>
      <c r="G853" s="559">
        <v>69</v>
      </c>
      <c r="H853" s="48" t="s">
        <v>6684</v>
      </c>
      <c r="I853" s="75"/>
      <c r="J853" s="75"/>
      <c r="K853" s="945"/>
      <c r="L853" s="943"/>
      <c r="M853" s="1246"/>
    </row>
    <row r="854" spans="1:13" s="18" customFormat="1" ht="18" customHeight="1" x14ac:dyDescent="0.25">
      <c r="A854" s="945"/>
      <c r="B854" s="945"/>
      <c r="C854" s="984"/>
      <c r="D854" s="936"/>
      <c r="E854" s="1109"/>
      <c r="F854" s="558" t="s">
        <v>10984</v>
      </c>
      <c r="G854" s="559">
        <v>23</v>
      </c>
      <c r="H854" s="48" t="s">
        <v>6684</v>
      </c>
      <c r="I854" s="75"/>
      <c r="J854" s="75"/>
      <c r="K854" s="945"/>
      <c r="L854" s="943"/>
      <c r="M854" s="1246"/>
    </row>
    <row r="855" spans="1:13" s="18" customFormat="1" ht="18" customHeight="1" x14ac:dyDescent="0.25">
      <c r="A855" s="945"/>
      <c r="B855" s="945"/>
      <c r="C855" s="984"/>
      <c r="D855" s="936"/>
      <c r="E855" s="1109"/>
      <c r="F855" s="558" t="s">
        <v>10985</v>
      </c>
      <c r="G855" s="559">
        <v>46</v>
      </c>
      <c r="H855" s="48" t="s">
        <v>6684</v>
      </c>
      <c r="I855" s="75"/>
      <c r="J855" s="75"/>
      <c r="K855" s="945"/>
      <c r="L855" s="943"/>
      <c r="M855" s="1246"/>
    </row>
    <row r="856" spans="1:13" s="18" customFormat="1" ht="18" customHeight="1" x14ac:dyDescent="0.25">
      <c r="A856" s="945"/>
      <c r="B856" s="945"/>
      <c r="C856" s="984"/>
      <c r="D856" s="936"/>
      <c r="E856" s="1109"/>
      <c r="F856" s="558" t="s">
        <v>10985</v>
      </c>
      <c r="G856" s="559">
        <v>46</v>
      </c>
      <c r="H856" s="48" t="s">
        <v>6684</v>
      </c>
      <c r="I856" s="75"/>
      <c r="J856" s="75"/>
      <c r="K856" s="945"/>
      <c r="L856" s="943"/>
      <c r="M856" s="1246"/>
    </row>
    <row r="857" spans="1:13" s="18" customFormat="1" ht="18" customHeight="1" x14ac:dyDescent="0.25">
      <c r="A857" s="945"/>
      <c r="B857" s="945"/>
      <c r="C857" s="984"/>
      <c r="D857" s="936"/>
      <c r="E857" s="1109"/>
      <c r="F857" s="558" t="s">
        <v>10985</v>
      </c>
      <c r="G857" s="559">
        <v>23</v>
      </c>
      <c r="H857" s="48" t="s">
        <v>6684</v>
      </c>
      <c r="I857" s="75"/>
      <c r="J857" s="75"/>
      <c r="K857" s="945"/>
      <c r="L857" s="943"/>
      <c r="M857" s="1246"/>
    </row>
    <row r="858" spans="1:13" s="18" customFormat="1" ht="18" customHeight="1" x14ac:dyDescent="0.25">
      <c r="A858" s="945"/>
      <c r="B858" s="945"/>
      <c r="C858" s="984"/>
      <c r="D858" s="936"/>
      <c r="E858" s="1109"/>
      <c r="F858" s="558" t="s">
        <v>10995</v>
      </c>
      <c r="G858" s="559">
        <v>69</v>
      </c>
      <c r="H858" s="48" t="s">
        <v>6684</v>
      </c>
      <c r="I858" s="75"/>
      <c r="J858" s="75"/>
      <c r="K858" s="945"/>
      <c r="L858" s="943"/>
      <c r="M858" s="1246"/>
    </row>
    <row r="859" spans="1:13" s="18" customFormat="1" ht="18" customHeight="1" x14ac:dyDescent="0.25">
      <c r="A859" s="945"/>
      <c r="B859" s="945"/>
      <c r="C859" s="984"/>
      <c r="D859" s="936"/>
      <c r="E859" s="1109"/>
      <c r="F859" s="558" t="s">
        <v>10987</v>
      </c>
      <c r="G859" s="559">
        <v>69</v>
      </c>
      <c r="H859" s="48" t="s">
        <v>6684</v>
      </c>
      <c r="I859" s="75"/>
      <c r="J859" s="75"/>
      <c r="K859" s="945"/>
      <c r="L859" s="943"/>
      <c r="M859" s="1246"/>
    </row>
    <row r="860" spans="1:13" s="18" customFormat="1" ht="18" customHeight="1" x14ac:dyDescent="0.25">
      <c r="A860" s="945"/>
      <c r="B860" s="945"/>
      <c r="C860" s="984"/>
      <c r="D860" s="936"/>
      <c r="E860" s="1110"/>
      <c r="F860" s="558" t="s">
        <v>10991</v>
      </c>
      <c r="G860" s="559">
        <v>23</v>
      </c>
      <c r="H860" s="48" t="s">
        <v>6684</v>
      </c>
      <c r="I860" s="75"/>
      <c r="J860" s="75"/>
      <c r="K860" s="945"/>
      <c r="L860" s="943"/>
      <c r="M860" s="1246"/>
    </row>
    <row r="861" spans="1:13" s="18" customFormat="1" ht="18" customHeight="1" x14ac:dyDescent="0.25">
      <c r="A861" s="936" t="s">
        <v>11424</v>
      </c>
      <c r="B861" s="945" t="s">
        <v>10974</v>
      </c>
      <c r="C861" s="984" t="s">
        <v>7923</v>
      </c>
      <c r="D861" s="936" t="s">
        <v>3682</v>
      </c>
      <c r="E861" s="1164" t="s">
        <v>10996</v>
      </c>
      <c r="F861" s="558" t="s">
        <v>10993</v>
      </c>
      <c r="G861" s="559">
        <v>3</v>
      </c>
      <c r="H861" s="48" t="s">
        <v>6684</v>
      </c>
      <c r="I861" s="75"/>
      <c r="J861" s="75"/>
      <c r="K861" s="936"/>
      <c r="L861" s="943"/>
      <c r="M861" s="943"/>
    </row>
    <row r="862" spans="1:13" s="18" customFormat="1" ht="18" customHeight="1" x14ac:dyDescent="0.25">
      <c r="A862" s="936"/>
      <c r="B862" s="945"/>
      <c r="C862" s="984"/>
      <c r="D862" s="936"/>
      <c r="E862" s="1109"/>
      <c r="F862" s="558" t="s">
        <v>10978</v>
      </c>
      <c r="G862" s="559">
        <v>3</v>
      </c>
      <c r="H862" s="48" t="s">
        <v>6684</v>
      </c>
      <c r="I862" s="75"/>
      <c r="J862" s="75"/>
      <c r="K862" s="936"/>
      <c r="L862" s="943"/>
      <c r="M862" s="943"/>
    </row>
    <row r="863" spans="1:13" s="18" customFormat="1" ht="18" customHeight="1" x14ac:dyDescent="0.25">
      <c r="A863" s="936"/>
      <c r="B863" s="945"/>
      <c r="C863" s="984"/>
      <c r="D863" s="936"/>
      <c r="E863" s="1109"/>
      <c r="F863" s="558" t="s">
        <v>10979</v>
      </c>
      <c r="G863" s="559">
        <v>3</v>
      </c>
      <c r="H863" s="48" t="s">
        <v>6684</v>
      </c>
      <c r="I863" s="75"/>
      <c r="J863" s="75"/>
      <c r="K863" s="936"/>
      <c r="L863" s="943"/>
      <c r="M863" s="943"/>
    </row>
    <row r="864" spans="1:13" s="18" customFormat="1" ht="18" customHeight="1" x14ac:dyDescent="0.25">
      <c r="A864" s="936"/>
      <c r="B864" s="945"/>
      <c r="C864" s="984"/>
      <c r="D864" s="936"/>
      <c r="E864" s="1109"/>
      <c r="F864" s="558" t="s">
        <v>10990</v>
      </c>
      <c r="G864" s="559">
        <v>1</v>
      </c>
      <c r="H864" s="48" t="s">
        <v>6684</v>
      </c>
      <c r="I864" s="75"/>
      <c r="J864" s="75"/>
      <c r="K864" s="936"/>
      <c r="L864" s="943"/>
      <c r="M864" s="943"/>
    </row>
    <row r="865" spans="1:13" s="18" customFormat="1" ht="18" customHeight="1" x14ac:dyDescent="0.25">
      <c r="A865" s="936"/>
      <c r="B865" s="945"/>
      <c r="C865" s="984"/>
      <c r="D865" s="936"/>
      <c r="E865" s="1109"/>
      <c r="F865" s="558" t="s">
        <v>10989</v>
      </c>
      <c r="G865" s="559">
        <v>1</v>
      </c>
      <c r="H865" s="48" t="s">
        <v>6684</v>
      </c>
      <c r="I865" s="75"/>
      <c r="J865" s="75"/>
      <c r="K865" s="936"/>
      <c r="L865" s="943"/>
      <c r="M865" s="943"/>
    </row>
    <row r="866" spans="1:13" s="18" customFormat="1" ht="18" customHeight="1" x14ac:dyDescent="0.25">
      <c r="A866" s="936"/>
      <c r="B866" s="945"/>
      <c r="C866" s="984"/>
      <c r="D866" s="936"/>
      <c r="E866" s="1109"/>
      <c r="F866" s="558" t="s">
        <v>10981</v>
      </c>
      <c r="G866" s="559">
        <v>1</v>
      </c>
      <c r="H866" s="48" t="s">
        <v>6684</v>
      </c>
      <c r="I866" s="75"/>
      <c r="J866" s="75"/>
      <c r="K866" s="936"/>
      <c r="L866" s="943"/>
      <c r="M866" s="943"/>
    </row>
    <row r="867" spans="1:13" s="18" customFormat="1" ht="18" customHeight="1" x14ac:dyDescent="0.25">
      <c r="A867" s="936"/>
      <c r="B867" s="945"/>
      <c r="C867" s="984"/>
      <c r="D867" s="936"/>
      <c r="E867" s="1109"/>
      <c r="F867" s="558" t="s">
        <v>10981</v>
      </c>
      <c r="G867" s="559">
        <v>1</v>
      </c>
      <c r="H867" s="48" t="s">
        <v>6684</v>
      </c>
      <c r="I867" s="75"/>
      <c r="J867" s="75"/>
      <c r="K867" s="936"/>
      <c r="L867" s="943"/>
      <c r="M867" s="943"/>
    </row>
    <row r="868" spans="1:13" s="18" customFormat="1" ht="18" customHeight="1" x14ac:dyDescent="0.25">
      <c r="A868" s="936"/>
      <c r="B868" s="945"/>
      <c r="C868" s="984"/>
      <c r="D868" s="936"/>
      <c r="E868" s="1109"/>
      <c r="F868" s="558" t="s">
        <v>10994</v>
      </c>
      <c r="G868" s="559">
        <v>1</v>
      </c>
      <c r="H868" s="48" t="s">
        <v>6684</v>
      </c>
      <c r="I868" s="75"/>
      <c r="J868" s="75"/>
      <c r="K868" s="936"/>
      <c r="L868" s="943"/>
      <c r="M868" s="943"/>
    </row>
    <row r="869" spans="1:13" s="18" customFormat="1" ht="18" customHeight="1" x14ac:dyDescent="0.25">
      <c r="A869" s="936"/>
      <c r="B869" s="945"/>
      <c r="C869" s="984"/>
      <c r="D869" s="936"/>
      <c r="E869" s="1109"/>
      <c r="F869" s="558" t="s">
        <v>10982</v>
      </c>
      <c r="G869" s="559">
        <v>1</v>
      </c>
      <c r="H869" s="48" t="s">
        <v>6684</v>
      </c>
      <c r="I869" s="75"/>
      <c r="J869" s="75"/>
      <c r="K869" s="936"/>
      <c r="L869" s="943"/>
      <c r="M869" s="943"/>
    </row>
    <row r="870" spans="1:13" s="18" customFormat="1" ht="18" customHeight="1" x14ac:dyDescent="0.25">
      <c r="A870" s="936"/>
      <c r="B870" s="945"/>
      <c r="C870" s="984"/>
      <c r="D870" s="936"/>
      <c r="E870" s="1109"/>
      <c r="F870" s="558" t="s">
        <v>10983</v>
      </c>
      <c r="G870" s="559">
        <v>2</v>
      </c>
      <c r="H870" s="48" t="s">
        <v>6684</v>
      </c>
      <c r="I870" s="75"/>
      <c r="J870" s="75"/>
      <c r="K870" s="936"/>
      <c r="L870" s="943"/>
      <c r="M870" s="943"/>
    </row>
    <row r="871" spans="1:13" s="18" customFormat="1" ht="18" customHeight="1" x14ac:dyDescent="0.25">
      <c r="A871" s="936"/>
      <c r="B871" s="945"/>
      <c r="C871" s="984"/>
      <c r="D871" s="936"/>
      <c r="E871" s="1109"/>
      <c r="F871" s="558" t="s">
        <v>10985</v>
      </c>
      <c r="G871" s="559">
        <v>3</v>
      </c>
      <c r="H871" s="48" t="s">
        <v>6684</v>
      </c>
      <c r="I871" s="75"/>
      <c r="J871" s="75"/>
      <c r="K871" s="936"/>
      <c r="L871" s="943"/>
      <c r="M871" s="943"/>
    </row>
    <row r="872" spans="1:13" s="18" customFormat="1" ht="18" customHeight="1" x14ac:dyDescent="0.25">
      <c r="A872" s="936"/>
      <c r="B872" s="945"/>
      <c r="C872" s="984"/>
      <c r="D872" s="936"/>
      <c r="E872" s="1109"/>
      <c r="F872" s="558" t="s">
        <v>10984</v>
      </c>
      <c r="G872" s="559">
        <v>1</v>
      </c>
      <c r="H872" s="48" t="s">
        <v>6684</v>
      </c>
      <c r="I872" s="75"/>
      <c r="J872" s="75"/>
      <c r="K872" s="936"/>
      <c r="L872" s="943"/>
      <c r="M872" s="943"/>
    </row>
    <row r="873" spans="1:13" s="18" customFormat="1" ht="18" customHeight="1" x14ac:dyDescent="0.25">
      <c r="A873" s="936"/>
      <c r="B873" s="945"/>
      <c r="C873" s="984"/>
      <c r="D873" s="936"/>
      <c r="E873" s="1109"/>
      <c r="F873" s="558" t="s">
        <v>10985</v>
      </c>
      <c r="G873" s="559">
        <v>2</v>
      </c>
      <c r="H873" s="48" t="s">
        <v>6684</v>
      </c>
      <c r="I873" s="75"/>
      <c r="J873" s="75"/>
      <c r="K873" s="936"/>
      <c r="L873" s="943"/>
      <c r="M873" s="943"/>
    </row>
    <row r="874" spans="1:13" s="18" customFormat="1" ht="18" customHeight="1" x14ac:dyDescent="0.25">
      <c r="A874" s="936"/>
      <c r="B874" s="945"/>
      <c r="C874" s="984"/>
      <c r="D874" s="936"/>
      <c r="E874" s="1109"/>
      <c r="F874" s="558" t="s">
        <v>10985</v>
      </c>
      <c r="G874" s="559">
        <v>2</v>
      </c>
      <c r="H874" s="48" t="s">
        <v>6684</v>
      </c>
      <c r="I874" s="75"/>
      <c r="J874" s="75"/>
      <c r="K874" s="936"/>
      <c r="L874" s="943"/>
      <c r="M874" s="943"/>
    </row>
    <row r="875" spans="1:13" s="18" customFormat="1" ht="18" customHeight="1" x14ac:dyDescent="0.25">
      <c r="A875" s="936"/>
      <c r="B875" s="945"/>
      <c r="C875" s="984"/>
      <c r="D875" s="936"/>
      <c r="E875" s="1109"/>
      <c r="F875" s="558" t="s">
        <v>10985</v>
      </c>
      <c r="G875" s="559">
        <v>1</v>
      </c>
      <c r="H875" s="48" t="s">
        <v>6684</v>
      </c>
      <c r="I875" s="75"/>
      <c r="J875" s="75"/>
      <c r="K875" s="936"/>
      <c r="L875" s="943"/>
      <c r="M875" s="943"/>
    </row>
    <row r="876" spans="1:13" s="18" customFormat="1" ht="18" customHeight="1" x14ac:dyDescent="0.25">
      <c r="A876" s="936"/>
      <c r="B876" s="945"/>
      <c r="C876" s="984"/>
      <c r="D876" s="936"/>
      <c r="E876" s="1109"/>
      <c r="F876" s="558" t="s">
        <v>10995</v>
      </c>
      <c r="G876" s="559">
        <v>3</v>
      </c>
      <c r="H876" s="48" t="s">
        <v>6684</v>
      </c>
      <c r="I876" s="75"/>
      <c r="J876" s="75"/>
      <c r="K876" s="936"/>
      <c r="L876" s="943"/>
      <c r="M876" s="943"/>
    </row>
    <row r="877" spans="1:13" s="18" customFormat="1" ht="18" customHeight="1" x14ac:dyDescent="0.25">
      <c r="A877" s="936"/>
      <c r="B877" s="945"/>
      <c r="C877" s="984"/>
      <c r="D877" s="936"/>
      <c r="E877" s="1109"/>
      <c r="F877" s="558" t="s">
        <v>10987</v>
      </c>
      <c r="G877" s="559">
        <v>3</v>
      </c>
      <c r="H877" s="48" t="s">
        <v>6684</v>
      </c>
      <c r="I877" s="75"/>
      <c r="J877" s="75"/>
      <c r="K877" s="936"/>
      <c r="L877" s="943"/>
      <c r="M877" s="943"/>
    </row>
    <row r="878" spans="1:13" s="18" customFormat="1" ht="18" customHeight="1" x14ac:dyDescent="0.25">
      <c r="A878" s="936"/>
      <c r="B878" s="945"/>
      <c r="C878" s="984"/>
      <c r="D878" s="936"/>
      <c r="E878" s="1110"/>
      <c r="F878" s="558" t="s">
        <v>10991</v>
      </c>
      <c r="G878" s="559">
        <v>1</v>
      </c>
      <c r="H878" s="48" t="s">
        <v>6684</v>
      </c>
      <c r="I878" s="75"/>
      <c r="J878" s="75"/>
      <c r="K878" s="936"/>
      <c r="L878" s="943"/>
      <c r="M878" s="943"/>
    </row>
    <row r="879" spans="1:13" s="18" customFormat="1" ht="18" customHeight="1" x14ac:dyDescent="0.25">
      <c r="A879" s="936" t="s">
        <v>11425</v>
      </c>
      <c r="B879" s="945" t="s">
        <v>10974</v>
      </c>
      <c r="C879" s="984" t="s">
        <v>7923</v>
      </c>
      <c r="D879" s="936" t="s">
        <v>3682</v>
      </c>
      <c r="E879" s="1164" t="s">
        <v>10997</v>
      </c>
      <c r="F879" s="558" t="s">
        <v>10991</v>
      </c>
      <c r="G879" s="559">
        <v>1</v>
      </c>
      <c r="H879" s="48" t="s">
        <v>6684</v>
      </c>
      <c r="I879" s="75"/>
      <c r="J879" s="75"/>
      <c r="K879" s="936"/>
      <c r="L879" s="943"/>
      <c r="M879" s="943"/>
    </row>
    <row r="880" spans="1:13" s="18" customFormat="1" ht="18" customHeight="1" x14ac:dyDescent="0.25">
      <c r="A880" s="936"/>
      <c r="B880" s="945"/>
      <c r="C880" s="984"/>
      <c r="D880" s="936"/>
      <c r="E880" s="1109"/>
      <c r="F880" s="558" t="s">
        <v>10991</v>
      </c>
      <c r="G880" s="559">
        <v>1</v>
      </c>
      <c r="H880" s="48" t="s">
        <v>6684</v>
      </c>
      <c r="I880" s="75"/>
      <c r="J880" s="75"/>
      <c r="K880" s="936"/>
      <c r="L880" s="943"/>
      <c r="M880" s="943"/>
    </row>
    <row r="881" spans="1:13" s="18" customFormat="1" ht="18" customHeight="1" x14ac:dyDescent="0.25">
      <c r="A881" s="936"/>
      <c r="B881" s="945"/>
      <c r="C881" s="984"/>
      <c r="D881" s="936"/>
      <c r="E881" s="1109"/>
      <c r="F881" s="558" t="s">
        <v>10993</v>
      </c>
      <c r="G881" s="559">
        <v>3</v>
      </c>
      <c r="H881" s="48" t="s">
        <v>6684</v>
      </c>
      <c r="I881" s="75"/>
      <c r="J881" s="75"/>
      <c r="K881" s="936"/>
      <c r="L881" s="943"/>
      <c r="M881" s="943"/>
    </row>
    <row r="882" spans="1:13" s="18" customFormat="1" ht="18" customHeight="1" x14ac:dyDescent="0.25">
      <c r="A882" s="936"/>
      <c r="B882" s="945"/>
      <c r="C882" s="984"/>
      <c r="D882" s="936"/>
      <c r="E882" s="1109"/>
      <c r="F882" s="558" t="s">
        <v>10993</v>
      </c>
      <c r="G882" s="559">
        <v>2</v>
      </c>
      <c r="H882" s="48" t="s">
        <v>6684</v>
      </c>
      <c r="I882" s="75"/>
      <c r="J882" s="75"/>
      <c r="K882" s="936"/>
      <c r="L882" s="943"/>
      <c r="M882" s="943"/>
    </row>
    <row r="883" spans="1:13" s="18" customFormat="1" ht="18" customHeight="1" x14ac:dyDescent="0.25">
      <c r="A883" s="936"/>
      <c r="B883" s="945"/>
      <c r="C883" s="984"/>
      <c r="D883" s="936"/>
      <c r="E883" s="1109"/>
      <c r="F883" s="558" t="s">
        <v>10978</v>
      </c>
      <c r="G883" s="559">
        <v>3</v>
      </c>
      <c r="H883" s="48" t="s">
        <v>6684</v>
      </c>
      <c r="I883" s="75"/>
      <c r="J883" s="75"/>
      <c r="K883" s="936"/>
      <c r="L883" s="943"/>
      <c r="M883" s="943"/>
    </row>
    <row r="884" spans="1:13" s="18" customFormat="1" ht="18" customHeight="1" x14ac:dyDescent="0.25">
      <c r="A884" s="936"/>
      <c r="B884" s="945"/>
      <c r="C884" s="984"/>
      <c r="D884" s="936"/>
      <c r="E884" s="1109"/>
      <c r="F884" s="558" t="s">
        <v>10993</v>
      </c>
      <c r="G884" s="559">
        <v>2</v>
      </c>
      <c r="H884" s="48" t="s">
        <v>6684</v>
      </c>
      <c r="I884" s="75"/>
      <c r="J884" s="75"/>
      <c r="K884" s="936"/>
      <c r="L884" s="943"/>
      <c r="M884" s="943"/>
    </row>
    <row r="885" spans="1:13" s="18" customFormat="1" ht="18" customHeight="1" x14ac:dyDescent="0.25">
      <c r="A885" s="936"/>
      <c r="B885" s="945"/>
      <c r="C885" s="984"/>
      <c r="D885" s="936"/>
      <c r="E885" s="1109"/>
      <c r="F885" s="558" t="s">
        <v>10979</v>
      </c>
      <c r="G885" s="559">
        <v>3</v>
      </c>
      <c r="H885" s="48" t="s">
        <v>6684</v>
      </c>
      <c r="I885" s="75"/>
      <c r="J885" s="75"/>
      <c r="K885" s="936"/>
      <c r="L885" s="943"/>
      <c r="M885" s="943"/>
    </row>
    <row r="886" spans="1:13" s="18" customFormat="1" ht="18" customHeight="1" x14ac:dyDescent="0.25">
      <c r="A886" s="936"/>
      <c r="B886" s="945"/>
      <c r="C886" s="984"/>
      <c r="D886" s="936"/>
      <c r="E886" s="1109"/>
      <c r="F886" s="558" t="s">
        <v>10979</v>
      </c>
      <c r="G886" s="559">
        <v>3</v>
      </c>
      <c r="H886" s="48" t="s">
        <v>6684</v>
      </c>
      <c r="I886" s="75"/>
      <c r="J886" s="75"/>
      <c r="K886" s="936"/>
      <c r="L886" s="943"/>
      <c r="M886" s="943"/>
    </row>
    <row r="887" spans="1:13" s="18" customFormat="1" ht="18" customHeight="1" x14ac:dyDescent="0.25">
      <c r="A887" s="936"/>
      <c r="B887" s="945"/>
      <c r="C887" s="984"/>
      <c r="D887" s="936"/>
      <c r="E887" s="1109"/>
      <c r="F887" s="558" t="s">
        <v>10989</v>
      </c>
      <c r="G887" s="559">
        <v>4</v>
      </c>
      <c r="H887" s="48" t="s">
        <v>6684</v>
      </c>
      <c r="I887" s="75"/>
      <c r="J887" s="75"/>
      <c r="K887" s="936"/>
      <c r="L887" s="943"/>
      <c r="M887" s="943"/>
    </row>
    <row r="888" spans="1:13" s="18" customFormat="1" ht="18" customHeight="1" x14ac:dyDescent="0.25">
      <c r="A888" s="936"/>
      <c r="B888" s="945"/>
      <c r="C888" s="984"/>
      <c r="D888" s="936"/>
      <c r="E888" s="1109"/>
      <c r="F888" s="558" t="s">
        <v>10978</v>
      </c>
      <c r="G888" s="559">
        <v>4</v>
      </c>
      <c r="H888" s="48" t="s">
        <v>6684</v>
      </c>
      <c r="I888" s="75"/>
      <c r="J888" s="75"/>
      <c r="K888" s="936"/>
      <c r="L888" s="943"/>
      <c r="M888" s="943"/>
    </row>
    <row r="889" spans="1:13" s="18" customFormat="1" ht="18" customHeight="1" x14ac:dyDescent="0.25">
      <c r="A889" s="936"/>
      <c r="B889" s="945"/>
      <c r="C889" s="984"/>
      <c r="D889" s="936"/>
      <c r="E889" s="1109"/>
      <c r="F889" s="558" t="s">
        <v>10990</v>
      </c>
      <c r="G889" s="559">
        <v>1</v>
      </c>
      <c r="H889" s="48" t="s">
        <v>6684</v>
      </c>
      <c r="I889" s="75"/>
      <c r="J889" s="75"/>
      <c r="K889" s="936"/>
      <c r="L889" s="943"/>
      <c r="M889" s="943"/>
    </row>
    <row r="890" spans="1:13" s="18" customFormat="1" ht="18" customHeight="1" x14ac:dyDescent="0.25">
      <c r="A890" s="936"/>
      <c r="B890" s="945"/>
      <c r="C890" s="984"/>
      <c r="D890" s="936"/>
      <c r="E890" s="1109"/>
      <c r="F890" s="558" t="s">
        <v>10998</v>
      </c>
      <c r="G890" s="559">
        <v>1</v>
      </c>
      <c r="H890" s="48" t="s">
        <v>6684</v>
      </c>
      <c r="I890" s="75"/>
      <c r="J890" s="75"/>
      <c r="K890" s="936"/>
      <c r="L890" s="943"/>
      <c r="M890" s="943"/>
    </row>
    <row r="891" spans="1:13" s="18" customFormat="1" ht="18" customHeight="1" x14ac:dyDescent="0.25">
      <c r="A891" s="936"/>
      <c r="B891" s="945"/>
      <c r="C891" s="984"/>
      <c r="D891" s="936"/>
      <c r="E891" s="1109"/>
      <c r="F891" s="558" t="s">
        <v>10989</v>
      </c>
      <c r="G891" s="559">
        <v>1</v>
      </c>
      <c r="H891" s="48" t="s">
        <v>6684</v>
      </c>
      <c r="I891" s="75"/>
      <c r="J891" s="75"/>
      <c r="K891" s="936"/>
      <c r="L891" s="943"/>
      <c r="M891" s="943"/>
    </row>
    <row r="892" spans="1:13" s="18" customFormat="1" ht="18" customHeight="1" x14ac:dyDescent="0.25">
      <c r="A892" s="936"/>
      <c r="B892" s="945"/>
      <c r="C892" s="984"/>
      <c r="D892" s="936"/>
      <c r="E892" s="1109"/>
      <c r="F892" s="558" t="s">
        <v>10999</v>
      </c>
      <c r="G892" s="559">
        <v>1</v>
      </c>
      <c r="H892" s="48" t="s">
        <v>6684</v>
      </c>
      <c r="I892" s="75"/>
      <c r="J892" s="75"/>
      <c r="K892" s="936"/>
      <c r="L892" s="943"/>
      <c r="M892" s="943"/>
    </row>
    <row r="893" spans="1:13" s="18" customFormat="1" ht="18" customHeight="1" x14ac:dyDescent="0.25">
      <c r="A893" s="936"/>
      <c r="B893" s="945"/>
      <c r="C893" s="984"/>
      <c r="D893" s="936"/>
      <c r="E893" s="1109"/>
      <c r="F893" s="558" t="s">
        <v>10990</v>
      </c>
      <c r="G893" s="559">
        <v>1</v>
      </c>
      <c r="H893" s="48" t="s">
        <v>6684</v>
      </c>
      <c r="I893" s="75"/>
      <c r="J893" s="75"/>
      <c r="K893" s="936"/>
      <c r="L893" s="943"/>
      <c r="M893" s="943"/>
    </row>
    <row r="894" spans="1:13" s="18" customFormat="1" ht="18" customHeight="1" x14ac:dyDescent="0.25">
      <c r="A894" s="936"/>
      <c r="B894" s="945"/>
      <c r="C894" s="984"/>
      <c r="D894" s="936"/>
      <c r="E894" s="1109"/>
      <c r="F894" s="558" t="s">
        <v>10998</v>
      </c>
      <c r="G894" s="559">
        <v>1</v>
      </c>
      <c r="H894" s="48" t="s">
        <v>6684</v>
      </c>
      <c r="I894" s="75"/>
      <c r="J894" s="75"/>
      <c r="K894" s="936"/>
      <c r="L894" s="943"/>
      <c r="M894" s="943"/>
    </row>
    <row r="895" spans="1:13" s="18" customFormat="1" ht="18" customHeight="1" x14ac:dyDescent="0.25">
      <c r="A895" s="936"/>
      <c r="B895" s="945"/>
      <c r="C895" s="984"/>
      <c r="D895" s="936"/>
      <c r="E895" s="1109"/>
      <c r="F895" s="558" t="s">
        <v>10981</v>
      </c>
      <c r="G895" s="559">
        <v>1</v>
      </c>
      <c r="H895" s="48" t="s">
        <v>6684</v>
      </c>
      <c r="I895" s="75"/>
      <c r="J895" s="75"/>
      <c r="K895" s="936"/>
      <c r="L895" s="943"/>
      <c r="M895" s="943"/>
    </row>
    <row r="896" spans="1:13" s="18" customFormat="1" ht="18" customHeight="1" x14ac:dyDescent="0.25">
      <c r="A896" s="936"/>
      <c r="B896" s="945"/>
      <c r="C896" s="984"/>
      <c r="D896" s="936"/>
      <c r="E896" s="1109"/>
      <c r="F896" s="558" t="s">
        <v>10981</v>
      </c>
      <c r="G896" s="559">
        <v>1</v>
      </c>
      <c r="H896" s="48" t="s">
        <v>6684</v>
      </c>
      <c r="I896" s="75"/>
      <c r="J896" s="75"/>
      <c r="K896" s="936"/>
      <c r="L896" s="943"/>
      <c r="M896" s="943"/>
    </row>
    <row r="897" spans="1:13" s="18" customFormat="1" ht="18" customHeight="1" x14ac:dyDescent="0.25">
      <c r="A897" s="936"/>
      <c r="B897" s="945"/>
      <c r="C897" s="984"/>
      <c r="D897" s="936"/>
      <c r="E897" s="1109"/>
      <c r="F897" s="558" t="s">
        <v>10985</v>
      </c>
      <c r="G897" s="559">
        <v>1</v>
      </c>
      <c r="H897" s="48" t="s">
        <v>6684</v>
      </c>
      <c r="I897" s="75"/>
      <c r="J897" s="75"/>
      <c r="K897" s="936"/>
      <c r="L897" s="943"/>
      <c r="M897" s="943"/>
    </row>
    <row r="898" spans="1:13" s="18" customFormat="1" ht="18" customHeight="1" x14ac:dyDescent="0.25">
      <c r="A898" s="936"/>
      <c r="B898" s="945"/>
      <c r="C898" s="984"/>
      <c r="D898" s="936"/>
      <c r="E898" s="1109"/>
      <c r="F898" s="558" t="s">
        <v>10981</v>
      </c>
      <c r="G898" s="559">
        <v>1</v>
      </c>
      <c r="H898" s="48" t="s">
        <v>6684</v>
      </c>
      <c r="I898" s="75"/>
      <c r="J898" s="75"/>
      <c r="K898" s="936"/>
      <c r="L898" s="943"/>
      <c r="M898" s="943"/>
    </row>
    <row r="899" spans="1:13" s="18" customFormat="1" ht="18" customHeight="1" x14ac:dyDescent="0.25">
      <c r="A899" s="936"/>
      <c r="B899" s="945"/>
      <c r="C899" s="984"/>
      <c r="D899" s="936"/>
      <c r="E899" s="1109"/>
      <c r="F899" s="558" t="s">
        <v>10981</v>
      </c>
      <c r="G899" s="559">
        <v>1</v>
      </c>
      <c r="H899" s="48" t="s">
        <v>6684</v>
      </c>
      <c r="I899" s="75"/>
      <c r="J899" s="75"/>
      <c r="K899" s="936"/>
      <c r="L899" s="943"/>
      <c r="M899" s="943"/>
    </row>
    <row r="900" spans="1:13" s="18" customFormat="1" ht="18" customHeight="1" x14ac:dyDescent="0.25">
      <c r="A900" s="936"/>
      <c r="B900" s="945"/>
      <c r="C900" s="984"/>
      <c r="D900" s="936"/>
      <c r="E900" s="1109"/>
      <c r="F900" s="558" t="s">
        <v>10981</v>
      </c>
      <c r="G900" s="559">
        <v>1</v>
      </c>
      <c r="H900" s="48" t="s">
        <v>6684</v>
      </c>
      <c r="I900" s="75"/>
      <c r="J900" s="75"/>
      <c r="K900" s="936"/>
      <c r="L900" s="943"/>
      <c r="M900" s="943"/>
    </row>
    <row r="901" spans="1:13" s="18" customFormat="1" ht="18" customHeight="1" x14ac:dyDescent="0.25">
      <c r="A901" s="936"/>
      <c r="B901" s="945"/>
      <c r="C901" s="984"/>
      <c r="D901" s="936"/>
      <c r="E901" s="1109"/>
      <c r="F901" s="558" t="s">
        <v>10994</v>
      </c>
      <c r="G901" s="559">
        <v>1</v>
      </c>
      <c r="H901" s="48" t="s">
        <v>6684</v>
      </c>
      <c r="I901" s="75"/>
      <c r="J901" s="75"/>
      <c r="K901" s="936"/>
      <c r="L901" s="943"/>
      <c r="M901" s="943"/>
    </row>
    <row r="902" spans="1:13" s="18" customFormat="1" ht="18" customHeight="1" x14ac:dyDescent="0.25">
      <c r="A902" s="936"/>
      <c r="B902" s="945"/>
      <c r="C902" s="984"/>
      <c r="D902" s="936"/>
      <c r="E902" s="1109"/>
      <c r="F902" s="558" t="s">
        <v>10982</v>
      </c>
      <c r="G902" s="559">
        <v>1</v>
      </c>
      <c r="H902" s="48" t="s">
        <v>6684</v>
      </c>
      <c r="I902" s="75"/>
      <c r="J902" s="75"/>
      <c r="K902" s="936"/>
      <c r="L902" s="943"/>
      <c r="M902" s="943"/>
    </row>
    <row r="903" spans="1:13" s="18" customFormat="1" ht="18" customHeight="1" x14ac:dyDescent="0.25">
      <c r="A903" s="936"/>
      <c r="B903" s="945"/>
      <c r="C903" s="984"/>
      <c r="D903" s="936"/>
      <c r="E903" s="1109"/>
      <c r="F903" s="558" t="s">
        <v>10994</v>
      </c>
      <c r="G903" s="559">
        <v>1</v>
      </c>
      <c r="H903" s="48" t="s">
        <v>6684</v>
      </c>
      <c r="I903" s="75"/>
      <c r="J903" s="75"/>
      <c r="K903" s="936"/>
      <c r="L903" s="943"/>
      <c r="M903" s="943"/>
    </row>
    <row r="904" spans="1:13" s="18" customFormat="1" ht="18" customHeight="1" x14ac:dyDescent="0.25">
      <c r="A904" s="936"/>
      <c r="B904" s="945"/>
      <c r="C904" s="984"/>
      <c r="D904" s="936"/>
      <c r="E904" s="1109"/>
      <c r="F904" s="558" t="s">
        <v>10994</v>
      </c>
      <c r="G904" s="559">
        <v>1</v>
      </c>
      <c r="H904" s="48" t="s">
        <v>6684</v>
      </c>
      <c r="I904" s="75"/>
      <c r="J904" s="75"/>
      <c r="K904" s="936"/>
      <c r="L904" s="943"/>
      <c r="M904" s="943"/>
    </row>
    <row r="905" spans="1:13" s="18" customFormat="1" ht="18" customHeight="1" x14ac:dyDescent="0.25">
      <c r="A905" s="936"/>
      <c r="B905" s="945"/>
      <c r="C905" s="984"/>
      <c r="D905" s="936"/>
      <c r="E905" s="1109"/>
      <c r="F905" s="558" t="s">
        <v>10994</v>
      </c>
      <c r="G905" s="559">
        <v>3</v>
      </c>
      <c r="H905" s="48" t="s">
        <v>6684</v>
      </c>
      <c r="I905" s="75"/>
      <c r="J905" s="75"/>
      <c r="K905" s="936"/>
      <c r="L905" s="943"/>
      <c r="M905" s="943"/>
    </row>
    <row r="906" spans="1:13" s="18" customFormat="1" ht="18" customHeight="1" x14ac:dyDescent="0.25">
      <c r="A906" s="936"/>
      <c r="B906" s="945"/>
      <c r="C906" s="984"/>
      <c r="D906" s="936"/>
      <c r="E906" s="1109"/>
      <c r="F906" s="558" t="s">
        <v>10982</v>
      </c>
      <c r="G906" s="559">
        <v>3</v>
      </c>
      <c r="H906" s="48" t="s">
        <v>6684</v>
      </c>
      <c r="I906" s="75"/>
      <c r="J906" s="75"/>
      <c r="K906" s="936"/>
      <c r="L906" s="943"/>
      <c r="M906" s="943"/>
    </row>
    <row r="907" spans="1:13" s="18" customFormat="1" ht="18" customHeight="1" x14ac:dyDescent="0.25">
      <c r="A907" s="936"/>
      <c r="B907" s="945"/>
      <c r="C907" s="984"/>
      <c r="D907" s="936"/>
      <c r="E907" s="1109"/>
      <c r="F907" s="558" t="s">
        <v>10983</v>
      </c>
      <c r="G907" s="559">
        <v>2</v>
      </c>
      <c r="H907" s="48" t="s">
        <v>6684</v>
      </c>
      <c r="I907" s="75"/>
      <c r="J907" s="75"/>
      <c r="K907" s="936"/>
      <c r="L907" s="943"/>
      <c r="M907" s="943"/>
    </row>
    <row r="908" spans="1:13" s="18" customFormat="1" ht="18" customHeight="1" x14ac:dyDescent="0.25">
      <c r="A908" s="936"/>
      <c r="B908" s="945"/>
      <c r="C908" s="984"/>
      <c r="D908" s="936"/>
      <c r="E908" s="1109"/>
      <c r="F908" s="558" t="s">
        <v>10983</v>
      </c>
      <c r="G908" s="559">
        <v>2</v>
      </c>
      <c r="H908" s="48" t="s">
        <v>6684</v>
      </c>
      <c r="I908" s="75"/>
      <c r="J908" s="75"/>
      <c r="K908" s="936"/>
      <c r="L908" s="943"/>
      <c r="M908" s="943"/>
    </row>
    <row r="909" spans="1:13" s="18" customFormat="1" ht="18" customHeight="1" x14ac:dyDescent="0.25">
      <c r="A909" s="936"/>
      <c r="B909" s="945"/>
      <c r="C909" s="984"/>
      <c r="D909" s="936"/>
      <c r="E909" s="1109"/>
      <c r="F909" s="558" t="s">
        <v>10985</v>
      </c>
      <c r="G909" s="559">
        <v>3</v>
      </c>
      <c r="H909" s="48" t="s">
        <v>6684</v>
      </c>
      <c r="I909" s="75"/>
      <c r="J909" s="75"/>
      <c r="K909" s="936"/>
      <c r="L909" s="943"/>
      <c r="M909" s="943"/>
    </row>
    <row r="910" spans="1:13" s="18" customFormat="1" ht="18" customHeight="1" x14ac:dyDescent="0.25">
      <c r="A910" s="936"/>
      <c r="B910" s="945"/>
      <c r="C910" s="984"/>
      <c r="D910" s="936"/>
      <c r="E910" s="1109"/>
      <c r="F910" s="558" t="s">
        <v>10984</v>
      </c>
      <c r="G910" s="559">
        <v>1</v>
      </c>
      <c r="H910" s="48" t="s">
        <v>6684</v>
      </c>
      <c r="I910" s="75"/>
      <c r="J910" s="75"/>
      <c r="K910" s="936"/>
      <c r="L910" s="943"/>
      <c r="M910" s="943"/>
    </row>
    <row r="911" spans="1:13" s="18" customFormat="1" ht="18" customHeight="1" x14ac:dyDescent="0.25">
      <c r="A911" s="936"/>
      <c r="B911" s="945"/>
      <c r="C911" s="984"/>
      <c r="D911" s="936"/>
      <c r="E911" s="1109"/>
      <c r="F911" s="558" t="s">
        <v>10985</v>
      </c>
      <c r="G911" s="559">
        <v>2</v>
      </c>
      <c r="H911" s="48" t="s">
        <v>6684</v>
      </c>
      <c r="I911" s="75"/>
      <c r="J911" s="75"/>
      <c r="K911" s="936"/>
      <c r="L911" s="943"/>
      <c r="M911" s="943"/>
    </row>
    <row r="912" spans="1:13" s="18" customFormat="1" ht="18" customHeight="1" x14ac:dyDescent="0.25">
      <c r="A912" s="936"/>
      <c r="B912" s="945"/>
      <c r="C912" s="984"/>
      <c r="D912" s="936"/>
      <c r="E912" s="1109"/>
      <c r="F912" s="558" t="s">
        <v>10985</v>
      </c>
      <c r="G912" s="559">
        <v>4</v>
      </c>
      <c r="H912" s="48" t="s">
        <v>6684</v>
      </c>
      <c r="I912" s="75"/>
      <c r="J912" s="75"/>
      <c r="K912" s="936"/>
      <c r="L912" s="943"/>
      <c r="M912" s="943"/>
    </row>
    <row r="913" spans="1:13" s="18" customFormat="1" ht="18" customHeight="1" x14ac:dyDescent="0.25">
      <c r="A913" s="936"/>
      <c r="B913" s="945"/>
      <c r="C913" s="984"/>
      <c r="D913" s="936"/>
      <c r="E913" s="1109"/>
      <c r="F913" s="558" t="s">
        <v>10984</v>
      </c>
      <c r="G913" s="559">
        <v>1</v>
      </c>
      <c r="H913" s="48" t="s">
        <v>6684</v>
      </c>
      <c r="I913" s="75"/>
      <c r="J913" s="75"/>
      <c r="K913" s="936"/>
      <c r="L913" s="943"/>
      <c r="M913" s="943"/>
    </row>
    <row r="914" spans="1:13" s="18" customFormat="1" ht="18" customHeight="1" x14ac:dyDescent="0.25">
      <c r="A914" s="936"/>
      <c r="B914" s="945"/>
      <c r="C914" s="984"/>
      <c r="D914" s="936"/>
      <c r="E914" s="1109"/>
      <c r="F914" s="558" t="s">
        <v>10985</v>
      </c>
      <c r="G914" s="559">
        <v>2</v>
      </c>
      <c r="H914" s="48" t="s">
        <v>6684</v>
      </c>
      <c r="I914" s="75"/>
      <c r="J914" s="75"/>
      <c r="K914" s="936"/>
      <c r="L914" s="943"/>
      <c r="M914" s="943"/>
    </row>
    <row r="915" spans="1:13" s="18" customFormat="1" ht="18" customHeight="1" x14ac:dyDescent="0.25">
      <c r="A915" s="936"/>
      <c r="B915" s="945"/>
      <c r="C915" s="984"/>
      <c r="D915" s="936"/>
      <c r="E915" s="1109"/>
      <c r="F915" s="558" t="s">
        <v>10985</v>
      </c>
      <c r="G915" s="559">
        <v>2</v>
      </c>
      <c r="H915" s="48" t="s">
        <v>6684</v>
      </c>
      <c r="I915" s="75"/>
      <c r="J915" s="75"/>
      <c r="K915" s="936"/>
      <c r="L915" s="943"/>
      <c r="M915" s="943"/>
    </row>
    <row r="916" spans="1:13" s="18" customFormat="1" ht="18" customHeight="1" x14ac:dyDescent="0.25">
      <c r="A916" s="936"/>
      <c r="B916" s="945"/>
      <c r="C916" s="984"/>
      <c r="D916" s="936"/>
      <c r="E916" s="1109"/>
      <c r="F916" s="558" t="s">
        <v>10985</v>
      </c>
      <c r="G916" s="559">
        <v>1</v>
      </c>
      <c r="H916" s="48" t="s">
        <v>6684</v>
      </c>
      <c r="I916" s="75"/>
      <c r="J916" s="75"/>
      <c r="K916" s="936"/>
      <c r="L916" s="943"/>
      <c r="M916" s="943"/>
    </row>
    <row r="917" spans="1:13" s="18" customFormat="1" ht="18" customHeight="1" x14ac:dyDescent="0.25">
      <c r="A917" s="936"/>
      <c r="B917" s="945"/>
      <c r="C917" s="984"/>
      <c r="D917" s="936"/>
      <c r="E917" s="1109"/>
      <c r="F917" s="558" t="s">
        <v>10985</v>
      </c>
      <c r="G917" s="559">
        <v>2</v>
      </c>
      <c r="H917" s="48" t="s">
        <v>6684</v>
      </c>
      <c r="I917" s="75"/>
      <c r="J917" s="75"/>
      <c r="K917" s="936"/>
      <c r="L917" s="943"/>
      <c r="M917" s="943"/>
    </row>
    <row r="918" spans="1:13" s="18" customFormat="1" ht="18" customHeight="1" x14ac:dyDescent="0.25">
      <c r="A918" s="936"/>
      <c r="B918" s="945"/>
      <c r="C918" s="984"/>
      <c r="D918" s="936"/>
      <c r="E918" s="1109"/>
      <c r="F918" s="558" t="s">
        <v>10985</v>
      </c>
      <c r="G918" s="559">
        <v>2</v>
      </c>
      <c r="H918" s="48" t="s">
        <v>6684</v>
      </c>
      <c r="I918" s="75"/>
      <c r="J918" s="75"/>
      <c r="K918" s="936"/>
      <c r="L918" s="943"/>
      <c r="M918" s="943"/>
    </row>
    <row r="919" spans="1:13" s="18" customFormat="1" ht="18" customHeight="1" x14ac:dyDescent="0.25">
      <c r="A919" s="936"/>
      <c r="B919" s="945"/>
      <c r="C919" s="984"/>
      <c r="D919" s="936"/>
      <c r="E919" s="1109"/>
      <c r="F919" s="558" t="s">
        <v>10985</v>
      </c>
      <c r="G919" s="559">
        <v>3</v>
      </c>
      <c r="H919" s="48" t="s">
        <v>6684</v>
      </c>
      <c r="I919" s="75"/>
      <c r="J919" s="75"/>
      <c r="K919" s="936"/>
      <c r="L919" s="943"/>
      <c r="M919" s="943"/>
    </row>
    <row r="920" spans="1:13" s="18" customFormat="1" ht="18" customHeight="1" x14ac:dyDescent="0.25">
      <c r="A920" s="936"/>
      <c r="B920" s="945"/>
      <c r="C920" s="984"/>
      <c r="D920" s="936"/>
      <c r="E920" s="1109"/>
      <c r="F920" s="558" t="s">
        <v>10985</v>
      </c>
      <c r="G920" s="559">
        <v>1</v>
      </c>
      <c r="H920" s="48" t="s">
        <v>6684</v>
      </c>
      <c r="I920" s="75"/>
      <c r="J920" s="75"/>
      <c r="K920" s="936"/>
      <c r="L920" s="943"/>
      <c r="M920" s="943"/>
    </row>
    <row r="921" spans="1:13" s="18" customFormat="1" ht="18" customHeight="1" x14ac:dyDescent="0.25">
      <c r="A921" s="936"/>
      <c r="B921" s="945"/>
      <c r="C921" s="984"/>
      <c r="D921" s="936"/>
      <c r="E921" s="1109"/>
      <c r="F921" s="558" t="s">
        <v>10985</v>
      </c>
      <c r="G921" s="559">
        <v>3</v>
      </c>
      <c r="H921" s="48" t="s">
        <v>6684</v>
      </c>
      <c r="I921" s="75"/>
      <c r="J921" s="75"/>
      <c r="K921" s="936"/>
      <c r="L921" s="943"/>
      <c r="M921" s="943"/>
    </row>
    <row r="922" spans="1:13" s="18" customFormat="1" ht="18" customHeight="1" x14ac:dyDescent="0.25">
      <c r="A922" s="936"/>
      <c r="B922" s="945"/>
      <c r="C922" s="984"/>
      <c r="D922" s="936"/>
      <c r="E922" s="1109"/>
      <c r="F922" s="558" t="s">
        <v>10995</v>
      </c>
      <c r="G922" s="559">
        <v>3</v>
      </c>
      <c r="H922" s="48" t="s">
        <v>6684</v>
      </c>
      <c r="I922" s="75"/>
      <c r="J922" s="75"/>
      <c r="K922" s="936"/>
      <c r="L922" s="943"/>
      <c r="M922" s="943"/>
    </row>
    <row r="923" spans="1:13" s="18" customFormat="1" ht="18" customHeight="1" x14ac:dyDescent="0.25">
      <c r="A923" s="936"/>
      <c r="B923" s="945"/>
      <c r="C923" s="984"/>
      <c r="D923" s="936"/>
      <c r="E923" s="1109"/>
      <c r="F923" s="558" t="s">
        <v>10987</v>
      </c>
      <c r="G923" s="559">
        <v>3</v>
      </c>
      <c r="H923" s="48" t="s">
        <v>6684</v>
      </c>
      <c r="I923" s="75"/>
      <c r="J923" s="75"/>
      <c r="K923" s="936"/>
      <c r="L923" s="943"/>
      <c r="M923" s="943"/>
    </row>
    <row r="924" spans="1:13" s="18" customFormat="1" ht="18" customHeight="1" x14ac:dyDescent="0.25">
      <c r="A924" s="936"/>
      <c r="B924" s="945"/>
      <c r="C924" s="984"/>
      <c r="D924" s="936"/>
      <c r="E924" s="1109"/>
      <c r="F924" s="558" t="s">
        <v>10995</v>
      </c>
      <c r="G924" s="559">
        <v>2</v>
      </c>
      <c r="H924" s="48" t="s">
        <v>6684</v>
      </c>
      <c r="I924" s="75"/>
      <c r="J924" s="75"/>
      <c r="K924" s="936"/>
      <c r="L924" s="943"/>
      <c r="M924" s="943"/>
    </row>
    <row r="925" spans="1:13" s="18" customFormat="1" ht="18" customHeight="1" x14ac:dyDescent="0.25">
      <c r="A925" s="936"/>
      <c r="B925" s="945"/>
      <c r="C925" s="984"/>
      <c r="D925" s="936"/>
      <c r="E925" s="1109"/>
      <c r="F925" s="558" t="s">
        <v>10995</v>
      </c>
      <c r="G925" s="559">
        <v>2</v>
      </c>
      <c r="H925" s="48" t="s">
        <v>6684</v>
      </c>
      <c r="I925" s="75"/>
      <c r="J925" s="75"/>
      <c r="K925" s="936"/>
      <c r="L925" s="943"/>
      <c r="M925" s="943"/>
    </row>
    <row r="926" spans="1:13" s="18" customFormat="1" ht="18" customHeight="1" x14ac:dyDescent="0.25">
      <c r="A926" s="936"/>
      <c r="B926" s="945"/>
      <c r="C926" s="984"/>
      <c r="D926" s="936"/>
      <c r="E926" s="1109"/>
      <c r="F926" s="558" t="s">
        <v>10991</v>
      </c>
      <c r="G926" s="559">
        <v>4</v>
      </c>
      <c r="H926" s="48" t="s">
        <v>6684</v>
      </c>
      <c r="I926" s="75"/>
      <c r="J926" s="75"/>
      <c r="K926" s="936"/>
      <c r="L926" s="943"/>
      <c r="M926" s="943"/>
    </row>
    <row r="927" spans="1:13" s="18" customFormat="1" ht="18" customHeight="1" x14ac:dyDescent="0.25">
      <c r="A927" s="936"/>
      <c r="B927" s="945"/>
      <c r="C927" s="984"/>
      <c r="D927" s="936"/>
      <c r="E927" s="1109"/>
      <c r="F927" s="558" t="s">
        <v>10987</v>
      </c>
      <c r="G927" s="559">
        <v>4</v>
      </c>
      <c r="H927" s="48" t="s">
        <v>6684</v>
      </c>
      <c r="I927" s="75"/>
      <c r="J927" s="75"/>
      <c r="K927" s="936"/>
      <c r="L927" s="943"/>
      <c r="M927" s="943"/>
    </row>
    <row r="928" spans="1:13" s="18" customFormat="1" ht="18" customHeight="1" x14ac:dyDescent="0.25">
      <c r="A928" s="936"/>
      <c r="B928" s="945"/>
      <c r="C928" s="984"/>
      <c r="D928" s="936"/>
      <c r="E928" s="1109"/>
      <c r="F928" s="558" t="s">
        <v>10991</v>
      </c>
      <c r="G928" s="559">
        <v>1</v>
      </c>
      <c r="H928" s="48" t="s">
        <v>6684</v>
      </c>
      <c r="I928" s="75"/>
      <c r="J928" s="75"/>
      <c r="K928" s="936"/>
      <c r="L928" s="943"/>
      <c r="M928" s="943"/>
    </row>
    <row r="929" spans="1:13" s="18" customFormat="1" ht="18" customHeight="1" x14ac:dyDescent="0.25">
      <c r="A929" s="936"/>
      <c r="B929" s="945"/>
      <c r="C929" s="984"/>
      <c r="D929" s="936"/>
      <c r="E929" s="1110"/>
      <c r="F929" s="558" t="s">
        <v>10991</v>
      </c>
      <c r="G929" s="559">
        <v>1</v>
      </c>
      <c r="H929" s="48" t="s">
        <v>6684</v>
      </c>
      <c r="I929" s="75"/>
      <c r="J929" s="75"/>
      <c r="K929" s="936"/>
      <c r="L929" s="943"/>
      <c r="M929" s="943"/>
    </row>
    <row r="930" spans="1:13" s="18" customFormat="1" ht="18" customHeight="1" x14ac:dyDescent="0.25">
      <c r="A930" s="936" t="s">
        <v>11426</v>
      </c>
      <c r="B930" s="945" t="s">
        <v>10974</v>
      </c>
      <c r="C930" s="984" t="s">
        <v>7923</v>
      </c>
      <c r="D930" s="936" t="s">
        <v>3682</v>
      </c>
      <c r="E930" s="1164" t="s">
        <v>11000</v>
      </c>
      <c r="F930" s="558" t="s">
        <v>10989</v>
      </c>
      <c r="G930" s="559">
        <v>5</v>
      </c>
      <c r="H930" s="48" t="s">
        <v>6684</v>
      </c>
      <c r="I930" s="75"/>
      <c r="J930" s="75"/>
      <c r="K930" s="936"/>
      <c r="L930" s="943"/>
      <c r="M930" s="943"/>
    </row>
    <row r="931" spans="1:13" s="18" customFormat="1" ht="18" customHeight="1" x14ac:dyDescent="0.25">
      <c r="A931" s="936"/>
      <c r="B931" s="945"/>
      <c r="C931" s="984"/>
      <c r="D931" s="936"/>
      <c r="E931" s="1077"/>
      <c r="F931" s="558" t="s">
        <v>10978</v>
      </c>
      <c r="G931" s="559">
        <v>3</v>
      </c>
      <c r="H931" s="48" t="s">
        <v>6684</v>
      </c>
      <c r="I931" s="75"/>
      <c r="J931" s="75"/>
      <c r="K931" s="936"/>
      <c r="L931" s="943"/>
      <c r="M931" s="943"/>
    </row>
    <row r="932" spans="1:13" s="18" customFormat="1" ht="18" customHeight="1" x14ac:dyDescent="0.25">
      <c r="A932" s="936"/>
      <c r="B932" s="945"/>
      <c r="C932" s="984"/>
      <c r="D932" s="936"/>
      <c r="E932" s="1077"/>
      <c r="F932" s="558" t="s">
        <v>10989</v>
      </c>
      <c r="G932" s="559">
        <v>4</v>
      </c>
      <c r="H932" s="48" t="s">
        <v>6684</v>
      </c>
      <c r="I932" s="75"/>
      <c r="J932" s="75"/>
      <c r="K932" s="936"/>
      <c r="L932" s="943"/>
      <c r="M932" s="943"/>
    </row>
    <row r="933" spans="1:13" s="18" customFormat="1" ht="18" customHeight="1" x14ac:dyDescent="0.25">
      <c r="A933" s="936"/>
      <c r="B933" s="945"/>
      <c r="C933" s="984"/>
      <c r="D933" s="936"/>
      <c r="E933" s="1077"/>
      <c r="F933" s="558" t="s">
        <v>10978</v>
      </c>
      <c r="G933" s="559">
        <v>4</v>
      </c>
      <c r="H933" s="48" t="s">
        <v>6684</v>
      </c>
      <c r="I933" s="75"/>
      <c r="J933" s="75"/>
      <c r="K933" s="936"/>
      <c r="L933" s="943"/>
      <c r="M933" s="943"/>
    </row>
    <row r="934" spans="1:13" s="18" customFormat="1" ht="18.75" customHeight="1" x14ac:dyDescent="0.25">
      <c r="A934" s="936"/>
      <c r="B934" s="945"/>
      <c r="C934" s="984"/>
      <c r="D934" s="936"/>
      <c r="E934" s="1077"/>
      <c r="F934" s="558" t="s">
        <v>10989</v>
      </c>
      <c r="G934" s="559">
        <v>1</v>
      </c>
      <c r="H934" s="48" t="s">
        <v>6684</v>
      </c>
      <c r="I934" s="75"/>
      <c r="J934" s="75"/>
      <c r="K934" s="936"/>
      <c r="L934" s="943"/>
      <c r="M934" s="943"/>
    </row>
    <row r="935" spans="1:13" s="18" customFormat="1" ht="18" customHeight="1" x14ac:dyDescent="0.25">
      <c r="A935" s="936"/>
      <c r="B935" s="945"/>
      <c r="C935" s="984"/>
      <c r="D935" s="936"/>
      <c r="E935" s="1077"/>
      <c r="F935" s="558" t="s">
        <v>10989</v>
      </c>
      <c r="G935" s="559">
        <v>1</v>
      </c>
      <c r="H935" s="48" t="s">
        <v>6684</v>
      </c>
      <c r="I935" s="75"/>
      <c r="J935" s="75"/>
      <c r="K935" s="936"/>
      <c r="L935" s="943"/>
      <c r="M935" s="943"/>
    </row>
    <row r="936" spans="1:13" s="18" customFormat="1" ht="18" customHeight="1" x14ac:dyDescent="0.25">
      <c r="A936" s="936"/>
      <c r="B936" s="945"/>
      <c r="C936" s="984"/>
      <c r="D936" s="936"/>
      <c r="E936" s="1077"/>
      <c r="F936" s="558" t="s">
        <v>10979</v>
      </c>
      <c r="G936" s="559">
        <v>5</v>
      </c>
      <c r="H936" s="48" t="s">
        <v>6684</v>
      </c>
      <c r="I936" s="75"/>
      <c r="J936" s="75"/>
      <c r="K936" s="936"/>
      <c r="L936" s="943"/>
      <c r="M936" s="943"/>
    </row>
    <row r="937" spans="1:13" s="18" customFormat="1" ht="18" customHeight="1" x14ac:dyDescent="0.25">
      <c r="A937" s="936"/>
      <c r="B937" s="945"/>
      <c r="C937" s="984"/>
      <c r="D937" s="936"/>
      <c r="E937" s="1077"/>
      <c r="F937" s="558" t="s">
        <v>10979</v>
      </c>
      <c r="G937" s="559">
        <v>3</v>
      </c>
      <c r="H937" s="48" t="s">
        <v>6684</v>
      </c>
      <c r="I937" s="75"/>
      <c r="J937" s="75"/>
      <c r="K937" s="936"/>
      <c r="L937" s="943"/>
      <c r="M937" s="943"/>
    </row>
    <row r="938" spans="1:13" s="18" customFormat="1" ht="18" customHeight="1" x14ac:dyDescent="0.25">
      <c r="A938" s="936"/>
      <c r="B938" s="945"/>
      <c r="C938" s="984"/>
      <c r="D938" s="936"/>
      <c r="E938" s="1077"/>
      <c r="F938" s="558" t="s">
        <v>10990</v>
      </c>
      <c r="G938" s="559">
        <v>1</v>
      </c>
      <c r="H938" s="48" t="s">
        <v>6684</v>
      </c>
      <c r="I938" s="75"/>
      <c r="J938" s="75"/>
      <c r="K938" s="936"/>
      <c r="L938" s="943"/>
      <c r="M938" s="943"/>
    </row>
    <row r="939" spans="1:13" s="18" customFormat="1" ht="18" customHeight="1" x14ac:dyDescent="0.25">
      <c r="A939" s="936"/>
      <c r="B939" s="945"/>
      <c r="C939" s="984"/>
      <c r="D939" s="936"/>
      <c r="E939" s="1077"/>
      <c r="F939" s="558" t="s">
        <v>10990</v>
      </c>
      <c r="G939" s="559">
        <v>1</v>
      </c>
      <c r="H939" s="48" t="s">
        <v>6684</v>
      </c>
      <c r="I939" s="75"/>
      <c r="J939" s="75"/>
      <c r="K939" s="936"/>
      <c r="L939" s="943"/>
      <c r="M939" s="943"/>
    </row>
    <row r="940" spans="1:13" s="18" customFormat="1" ht="18" customHeight="1" x14ac:dyDescent="0.25">
      <c r="A940" s="936"/>
      <c r="B940" s="945"/>
      <c r="C940" s="984"/>
      <c r="D940" s="936"/>
      <c r="E940" s="1077"/>
      <c r="F940" s="558" t="s">
        <v>10981</v>
      </c>
      <c r="G940" s="559">
        <v>1</v>
      </c>
      <c r="H940" s="48" t="s">
        <v>6684</v>
      </c>
      <c r="I940" s="75"/>
      <c r="J940" s="75"/>
      <c r="K940" s="936"/>
      <c r="L940" s="943"/>
      <c r="M940" s="943"/>
    </row>
    <row r="941" spans="1:13" s="18" customFormat="1" ht="18" customHeight="1" x14ac:dyDescent="0.25">
      <c r="A941" s="936"/>
      <c r="B941" s="945"/>
      <c r="C941" s="984"/>
      <c r="D941" s="936"/>
      <c r="E941" s="1077"/>
      <c r="F941" s="558" t="s">
        <v>10981</v>
      </c>
      <c r="G941" s="559">
        <v>1</v>
      </c>
      <c r="H941" s="48" t="s">
        <v>6684</v>
      </c>
      <c r="I941" s="75"/>
      <c r="J941" s="75"/>
      <c r="K941" s="936"/>
      <c r="L941" s="943"/>
      <c r="M941" s="943"/>
    </row>
    <row r="942" spans="1:13" s="18" customFormat="1" ht="18" customHeight="1" x14ac:dyDescent="0.25">
      <c r="A942" s="936"/>
      <c r="B942" s="945"/>
      <c r="C942" s="984"/>
      <c r="D942" s="936"/>
      <c r="E942" s="1077"/>
      <c r="F942" s="558" t="s">
        <v>10981</v>
      </c>
      <c r="G942" s="559">
        <v>1</v>
      </c>
      <c r="H942" s="48" t="s">
        <v>6684</v>
      </c>
      <c r="I942" s="75"/>
      <c r="J942" s="75"/>
      <c r="K942" s="936"/>
      <c r="L942" s="943"/>
      <c r="M942" s="943"/>
    </row>
    <row r="943" spans="1:13" s="18" customFormat="1" ht="18" customHeight="1" x14ac:dyDescent="0.25">
      <c r="A943" s="936"/>
      <c r="B943" s="945"/>
      <c r="C943" s="984"/>
      <c r="D943" s="936"/>
      <c r="E943" s="1077"/>
      <c r="F943" s="558" t="s">
        <v>10981</v>
      </c>
      <c r="G943" s="559">
        <v>1</v>
      </c>
      <c r="H943" s="48" t="s">
        <v>6684</v>
      </c>
      <c r="I943" s="75"/>
      <c r="J943" s="75"/>
      <c r="K943" s="936"/>
      <c r="L943" s="943"/>
      <c r="M943" s="943"/>
    </row>
    <row r="944" spans="1:13" s="18" customFormat="1" ht="18" customHeight="1" x14ac:dyDescent="0.25">
      <c r="A944" s="936"/>
      <c r="B944" s="945"/>
      <c r="C944" s="984"/>
      <c r="D944" s="936"/>
      <c r="E944" s="1077"/>
      <c r="F944" s="558" t="s">
        <v>10994</v>
      </c>
      <c r="G944" s="559">
        <v>5</v>
      </c>
      <c r="H944" s="48" t="s">
        <v>6684</v>
      </c>
      <c r="I944" s="75"/>
      <c r="J944" s="75"/>
      <c r="K944" s="936"/>
      <c r="L944" s="943"/>
      <c r="M944" s="943"/>
    </row>
    <row r="945" spans="1:13" s="18" customFormat="1" ht="18" customHeight="1" x14ac:dyDescent="0.25">
      <c r="A945" s="936"/>
      <c r="B945" s="945"/>
      <c r="C945" s="984"/>
      <c r="D945" s="936"/>
      <c r="E945" s="1077"/>
      <c r="F945" s="558" t="s">
        <v>10982</v>
      </c>
      <c r="G945" s="559">
        <v>3</v>
      </c>
      <c r="H945" s="48" t="s">
        <v>6684</v>
      </c>
      <c r="I945" s="75"/>
      <c r="J945" s="75"/>
      <c r="K945" s="936"/>
      <c r="L945" s="943"/>
      <c r="M945" s="943"/>
    </row>
    <row r="946" spans="1:13" s="18" customFormat="1" ht="18" customHeight="1" x14ac:dyDescent="0.25">
      <c r="A946" s="936"/>
      <c r="B946" s="945"/>
      <c r="C946" s="984"/>
      <c r="D946" s="936"/>
      <c r="E946" s="1077"/>
      <c r="F946" s="558" t="s">
        <v>10994</v>
      </c>
      <c r="G946" s="559">
        <v>3</v>
      </c>
      <c r="H946" s="48" t="s">
        <v>6684</v>
      </c>
      <c r="I946" s="75"/>
      <c r="J946" s="75"/>
      <c r="K946" s="936"/>
      <c r="L946" s="943"/>
      <c r="M946" s="943"/>
    </row>
    <row r="947" spans="1:13" s="18" customFormat="1" ht="18" customHeight="1" x14ac:dyDescent="0.25">
      <c r="A947" s="936"/>
      <c r="B947" s="945"/>
      <c r="C947" s="984"/>
      <c r="D947" s="936"/>
      <c r="E947" s="1077"/>
      <c r="F947" s="558" t="s">
        <v>10982</v>
      </c>
      <c r="G947" s="559">
        <v>3</v>
      </c>
      <c r="H947" s="48" t="s">
        <v>6684</v>
      </c>
      <c r="I947" s="75"/>
      <c r="J947" s="75"/>
      <c r="K947" s="936"/>
      <c r="L947" s="943"/>
      <c r="M947" s="943"/>
    </row>
    <row r="948" spans="1:13" s="18" customFormat="1" ht="18" customHeight="1" x14ac:dyDescent="0.25">
      <c r="A948" s="936"/>
      <c r="B948" s="945"/>
      <c r="C948" s="984"/>
      <c r="D948" s="936"/>
      <c r="E948" s="1077"/>
      <c r="F948" s="558" t="s">
        <v>10983</v>
      </c>
      <c r="G948" s="559">
        <v>4</v>
      </c>
      <c r="H948" s="48" t="s">
        <v>6684</v>
      </c>
      <c r="I948" s="75"/>
      <c r="J948" s="75"/>
      <c r="K948" s="936"/>
      <c r="L948" s="943"/>
      <c r="M948" s="943"/>
    </row>
    <row r="949" spans="1:13" s="18" customFormat="1" ht="18" customHeight="1" x14ac:dyDescent="0.25">
      <c r="A949" s="936"/>
      <c r="B949" s="945"/>
      <c r="C949" s="984"/>
      <c r="D949" s="936"/>
      <c r="E949" s="1077"/>
      <c r="F949" s="558" t="s">
        <v>10983</v>
      </c>
      <c r="G949" s="559">
        <v>2</v>
      </c>
      <c r="H949" s="48" t="s">
        <v>6684</v>
      </c>
      <c r="I949" s="75"/>
      <c r="J949" s="75"/>
      <c r="K949" s="936"/>
      <c r="L949" s="943"/>
      <c r="M949" s="943"/>
    </row>
    <row r="950" spans="1:13" s="18" customFormat="1" ht="18" customHeight="1" x14ac:dyDescent="0.25">
      <c r="A950" s="936"/>
      <c r="B950" s="945"/>
      <c r="C950" s="984"/>
      <c r="D950" s="936"/>
      <c r="E950" s="1077"/>
      <c r="F950" s="558" t="s">
        <v>10985</v>
      </c>
      <c r="G950" s="559">
        <v>5</v>
      </c>
      <c r="H950" s="48" t="s">
        <v>6684</v>
      </c>
      <c r="I950" s="75"/>
      <c r="J950" s="75"/>
      <c r="K950" s="936"/>
      <c r="L950" s="943"/>
      <c r="M950" s="943"/>
    </row>
    <row r="951" spans="1:13" s="18" customFormat="1" ht="18" customHeight="1" x14ac:dyDescent="0.25">
      <c r="A951" s="936"/>
      <c r="B951" s="945"/>
      <c r="C951" s="984"/>
      <c r="D951" s="936"/>
      <c r="E951" s="1077"/>
      <c r="F951" s="558" t="s">
        <v>10984</v>
      </c>
      <c r="G951" s="559">
        <v>1</v>
      </c>
      <c r="H951" s="48" t="s">
        <v>6684</v>
      </c>
      <c r="I951" s="75"/>
      <c r="J951" s="75"/>
      <c r="K951" s="936"/>
      <c r="L951" s="943"/>
      <c r="M951" s="943"/>
    </row>
    <row r="952" spans="1:13" s="18" customFormat="1" ht="18" customHeight="1" x14ac:dyDescent="0.25">
      <c r="A952" s="936"/>
      <c r="B952" s="945"/>
      <c r="C952" s="984"/>
      <c r="D952" s="936"/>
      <c r="E952" s="1077"/>
      <c r="F952" s="558" t="s">
        <v>10985</v>
      </c>
      <c r="G952" s="559">
        <v>4</v>
      </c>
      <c r="H952" s="48" t="s">
        <v>6684</v>
      </c>
      <c r="I952" s="75"/>
      <c r="J952" s="75"/>
      <c r="K952" s="936"/>
      <c r="L952" s="943"/>
      <c r="M952" s="943"/>
    </row>
    <row r="953" spans="1:13" s="18" customFormat="1" ht="18" customHeight="1" x14ac:dyDescent="0.25">
      <c r="A953" s="936"/>
      <c r="B953" s="945"/>
      <c r="C953" s="984"/>
      <c r="D953" s="936"/>
      <c r="E953" s="1077"/>
      <c r="F953" s="558" t="s">
        <v>10984</v>
      </c>
      <c r="G953" s="559">
        <v>1</v>
      </c>
      <c r="H953" s="48" t="s">
        <v>6684</v>
      </c>
      <c r="I953" s="75"/>
      <c r="J953" s="75"/>
      <c r="K953" s="936"/>
      <c r="L953" s="943"/>
      <c r="M953" s="943"/>
    </row>
    <row r="954" spans="1:13" s="18" customFormat="1" ht="18" customHeight="1" x14ac:dyDescent="0.25">
      <c r="A954" s="936"/>
      <c r="B954" s="945"/>
      <c r="C954" s="984"/>
      <c r="D954" s="936"/>
      <c r="E954" s="1077"/>
      <c r="F954" s="558" t="s">
        <v>10985</v>
      </c>
      <c r="G954" s="559">
        <v>5</v>
      </c>
      <c r="H954" s="48" t="s">
        <v>6684</v>
      </c>
      <c r="I954" s="75"/>
      <c r="J954" s="75"/>
      <c r="K954" s="936"/>
      <c r="L954" s="943"/>
      <c r="M954" s="943"/>
    </row>
    <row r="955" spans="1:13" s="18" customFormat="1" ht="18" customHeight="1" x14ac:dyDescent="0.25">
      <c r="A955" s="936"/>
      <c r="B955" s="945"/>
      <c r="C955" s="984"/>
      <c r="D955" s="936"/>
      <c r="E955" s="1077"/>
      <c r="F955" s="558" t="s">
        <v>10985</v>
      </c>
      <c r="G955" s="559">
        <v>3</v>
      </c>
      <c r="H955" s="48" t="s">
        <v>6684</v>
      </c>
      <c r="I955" s="75"/>
      <c r="J955" s="75"/>
      <c r="K955" s="936"/>
      <c r="L955" s="943"/>
      <c r="M955" s="943"/>
    </row>
    <row r="956" spans="1:13" s="18" customFormat="1" ht="18" customHeight="1" x14ac:dyDescent="0.25">
      <c r="A956" s="936"/>
      <c r="B956" s="945"/>
      <c r="C956" s="984"/>
      <c r="D956" s="936"/>
      <c r="E956" s="1077"/>
      <c r="F956" s="558" t="s">
        <v>10985</v>
      </c>
      <c r="G956" s="559">
        <v>1</v>
      </c>
      <c r="H956" s="48" t="s">
        <v>6684</v>
      </c>
      <c r="I956" s="75"/>
      <c r="J956" s="75"/>
      <c r="K956" s="936"/>
      <c r="L956" s="943"/>
      <c r="M956" s="943"/>
    </row>
    <row r="957" spans="1:13" s="18" customFormat="1" ht="18" customHeight="1" x14ac:dyDescent="0.25">
      <c r="A957" s="936"/>
      <c r="B957" s="945"/>
      <c r="C957" s="984"/>
      <c r="D957" s="936"/>
      <c r="E957" s="1077"/>
      <c r="F957" s="558" t="s">
        <v>10985</v>
      </c>
      <c r="G957" s="559">
        <v>3</v>
      </c>
      <c r="H957" s="48" t="s">
        <v>6684</v>
      </c>
      <c r="I957" s="75"/>
      <c r="J957" s="75"/>
      <c r="K957" s="936"/>
      <c r="L957" s="943"/>
      <c r="M957" s="943"/>
    </row>
    <row r="958" spans="1:13" s="18" customFormat="1" ht="18" customHeight="1" x14ac:dyDescent="0.25">
      <c r="A958" s="936"/>
      <c r="B958" s="945"/>
      <c r="C958" s="984"/>
      <c r="D958" s="936"/>
      <c r="E958" s="1077"/>
      <c r="F958" s="558" t="s">
        <v>10985</v>
      </c>
      <c r="G958" s="559">
        <v>1</v>
      </c>
      <c r="H958" s="48" t="s">
        <v>6684</v>
      </c>
      <c r="I958" s="75"/>
      <c r="J958" s="75"/>
      <c r="K958" s="936"/>
      <c r="L958" s="943"/>
      <c r="M958" s="943"/>
    </row>
    <row r="959" spans="1:13" s="18" customFormat="1" ht="18" customHeight="1" x14ac:dyDescent="0.25">
      <c r="A959" s="936"/>
      <c r="B959" s="945"/>
      <c r="C959" s="984"/>
      <c r="D959" s="936"/>
      <c r="E959" s="1077"/>
      <c r="F959" s="558" t="s">
        <v>10985</v>
      </c>
      <c r="G959" s="559">
        <v>3</v>
      </c>
      <c r="H959" s="48" t="s">
        <v>6684</v>
      </c>
      <c r="I959" s="75"/>
      <c r="J959" s="75"/>
      <c r="K959" s="936"/>
      <c r="L959" s="943"/>
      <c r="M959" s="943"/>
    </row>
    <row r="960" spans="1:13" s="18" customFormat="1" ht="18" customHeight="1" x14ac:dyDescent="0.25">
      <c r="A960" s="936"/>
      <c r="B960" s="945"/>
      <c r="C960" s="984"/>
      <c r="D960" s="936"/>
      <c r="E960" s="1077"/>
      <c r="F960" s="558" t="s">
        <v>10991</v>
      </c>
      <c r="G960" s="559">
        <v>5</v>
      </c>
      <c r="H960" s="48" t="s">
        <v>6684</v>
      </c>
      <c r="I960" s="75"/>
      <c r="J960" s="75"/>
      <c r="K960" s="936"/>
      <c r="L960" s="943"/>
      <c r="M960" s="943"/>
    </row>
    <row r="961" spans="1:13" s="18" customFormat="1" ht="18" customHeight="1" x14ac:dyDescent="0.25">
      <c r="A961" s="936"/>
      <c r="B961" s="945"/>
      <c r="C961" s="984"/>
      <c r="D961" s="936"/>
      <c r="E961" s="1077"/>
      <c r="F961" s="558" t="s">
        <v>10987</v>
      </c>
      <c r="G961" s="559">
        <v>3</v>
      </c>
      <c r="H961" s="48" t="s">
        <v>6684</v>
      </c>
      <c r="I961" s="75"/>
      <c r="J961" s="75"/>
      <c r="K961" s="936"/>
      <c r="L961" s="943"/>
      <c r="M961" s="943"/>
    </row>
    <row r="962" spans="1:13" s="18" customFormat="1" ht="18" customHeight="1" x14ac:dyDescent="0.25">
      <c r="A962" s="936"/>
      <c r="B962" s="945"/>
      <c r="C962" s="984"/>
      <c r="D962" s="936"/>
      <c r="E962" s="1077"/>
      <c r="F962" s="558" t="s">
        <v>10991</v>
      </c>
      <c r="G962" s="559">
        <v>4</v>
      </c>
      <c r="H962" s="48" t="s">
        <v>6684</v>
      </c>
      <c r="I962" s="75"/>
      <c r="J962" s="75"/>
      <c r="K962" s="936"/>
      <c r="L962" s="943"/>
      <c r="M962" s="943"/>
    </row>
    <row r="963" spans="1:13" s="18" customFormat="1" ht="18" customHeight="1" x14ac:dyDescent="0.25">
      <c r="A963" s="936"/>
      <c r="B963" s="945"/>
      <c r="C963" s="984"/>
      <c r="D963" s="936"/>
      <c r="E963" s="1077"/>
      <c r="F963" s="558" t="s">
        <v>10987</v>
      </c>
      <c r="G963" s="559">
        <v>4</v>
      </c>
      <c r="H963" s="48" t="s">
        <v>6684</v>
      </c>
      <c r="I963" s="75"/>
      <c r="J963" s="75"/>
      <c r="K963" s="936"/>
      <c r="L963" s="943"/>
      <c r="M963" s="943"/>
    </row>
    <row r="964" spans="1:13" s="18" customFormat="1" ht="18" customHeight="1" x14ac:dyDescent="0.25">
      <c r="A964" s="936"/>
      <c r="B964" s="945"/>
      <c r="C964" s="984"/>
      <c r="D964" s="936"/>
      <c r="E964" s="1077"/>
      <c r="F964" s="558" t="s">
        <v>10991</v>
      </c>
      <c r="G964" s="559">
        <v>1</v>
      </c>
      <c r="H964" s="48" t="s">
        <v>6684</v>
      </c>
      <c r="I964" s="75"/>
      <c r="J964" s="75"/>
      <c r="K964" s="936"/>
      <c r="L964" s="943"/>
      <c r="M964" s="943"/>
    </row>
    <row r="965" spans="1:13" s="18" customFormat="1" ht="18" customHeight="1" x14ac:dyDescent="0.25">
      <c r="A965" s="936"/>
      <c r="B965" s="945"/>
      <c r="C965" s="984"/>
      <c r="D965" s="936"/>
      <c r="E965" s="1050"/>
      <c r="F965" s="558" t="s">
        <v>10991</v>
      </c>
      <c r="G965" s="559">
        <v>1</v>
      </c>
      <c r="H965" s="48" t="s">
        <v>6684</v>
      </c>
      <c r="I965" s="75"/>
      <c r="J965" s="75"/>
      <c r="K965" s="936"/>
      <c r="L965" s="943"/>
      <c r="M965" s="943"/>
    </row>
    <row r="966" spans="1:13" s="18" customFormat="1" ht="18" customHeight="1" x14ac:dyDescent="0.25">
      <c r="A966" s="936" t="s">
        <v>11427</v>
      </c>
      <c r="B966" s="945" t="s">
        <v>10974</v>
      </c>
      <c r="C966" s="984" t="s">
        <v>7923</v>
      </c>
      <c r="D966" s="936" t="s">
        <v>3682</v>
      </c>
      <c r="E966" s="1164" t="s">
        <v>11001</v>
      </c>
      <c r="F966" s="558" t="s">
        <v>11002</v>
      </c>
      <c r="G966" s="559">
        <v>1</v>
      </c>
      <c r="H966" s="48" t="s">
        <v>6684</v>
      </c>
      <c r="I966" s="75"/>
      <c r="J966" s="75"/>
      <c r="K966" s="936"/>
      <c r="L966" s="943"/>
      <c r="M966" s="943"/>
    </row>
    <row r="967" spans="1:13" s="18" customFormat="1" ht="18" customHeight="1" x14ac:dyDescent="0.25">
      <c r="A967" s="936"/>
      <c r="B967" s="945"/>
      <c r="C967" s="984"/>
      <c r="D967" s="936"/>
      <c r="E967" s="1077"/>
      <c r="F967" s="558" t="s">
        <v>10989</v>
      </c>
      <c r="G967" s="559">
        <v>1</v>
      </c>
      <c r="H967" s="48" t="s">
        <v>6684</v>
      </c>
      <c r="I967" s="75"/>
      <c r="J967" s="75"/>
      <c r="K967" s="936"/>
      <c r="L967" s="943"/>
      <c r="M967" s="943"/>
    </row>
    <row r="968" spans="1:13" s="18" customFormat="1" ht="18" customHeight="1" x14ac:dyDescent="0.25">
      <c r="A968" s="936"/>
      <c r="B968" s="945"/>
      <c r="C968" s="984"/>
      <c r="D968" s="936"/>
      <c r="E968" s="1077"/>
      <c r="F968" s="558" t="s">
        <v>10984</v>
      </c>
      <c r="G968" s="559">
        <v>1</v>
      </c>
      <c r="H968" s="48" t="s">
        <v>6684</v>
      </c>
      <c r="I968" s="75"/>
      <c r="J968" s="75"/>
      <c r="K968" s="936"/>
      <c r="L968" s="943"/>
      <c r="M968" s="943"/>
    </row>
    <row r="969" spans="1:13" s="18" customFormat="1" ht="18" customHeight="1" x14ac:dyDescent="0.25">
      <c r="A969" s="936"/>
      <c r="B969" s="945"/>
      <c r="C969" s="984"/>
      <c r="D969" s="936"/>
      <c r="E969" s="1077"/>
      <c r="F969" s="558" t="s">
        <v>10985</v>
      </c>
      <c r="G969" s="559">
        <v>1</v>
      </c>
      <c r="H969" s="48" t="s">
        <v>6684</v>
      </c>
      <c r="I969" s="75"/>
      <c r="J969" s="75"/>
      <c r="K969" s="936"/>
      <c r="L969" s="943"/>
      <c r="M969" s="943"/>
    </row>
    <row r="970" spans="1:13" s="18" customFormat="1" ht="18" customHeight="1" x14ac:dyDescent="0.25">
      <c r="A970" s="936"/>
      <c r="B970" s="945"/>
      <c r="C970" s="984"/>
      <c r="D970" s="936"/>
      <c r="E970" s="1077"/>
      <c r="F970" s="558" t="s">
        <v>10985</v>
      </c>
      <c r="G970" s="559">
        <v>1</v>
      </c>
      <c r="H970" s="48" t="s">
        <v>6684</v>
      </c>
      <c r="I970" s="75"/>
      <c r="J970" s="75"/>
      <c r="K970" s="936"/>
      <c r="L970" s="943"/>
      <c r="M970" s="943"/>
    </row>
    <row r="971" spans="1:13" s="18" customFormat="1" ht="18" customHeight="1" x14ac:dyDescent="0.25">
      <c r="A971" s="936"/>
      <c r="B971" s="945"/>
      <c r="C971" s="984"/>
      <c r="D971" s="936"/>
      <c r="E971" s="1077"/>
      <c r="F971" s="558" t="s">
        <v>10991</v>
      </c>
      <c r="G971" s="559">
        <v>1</v>
      </c>
      <c r="H971" s="48" t="s">
        <v>6684</v>
      </c>
      <c r="I971" s="75"/>
      <c r="J971" s="75"/>
      <c r="K971" s="936"/>
      <c r="L971" s="943"/>
      <c r="M971" s="943"/>
    </row>
    <row r="972" spans="1:13" s="18" customFormat="1" ht="18" customHeight="1" x14ac:dyDescent="0.25">
      <c r="A972" s="936"/>
      <c r="B972" s="945"/>
      <c r="C972" s="984"/>
      <c r="D972" s="936"/>
      <c r="E972" s="1050"/>
      <c r="F972" s="558" t="s">
        <v>10991</v>
      </c>
      <c r="G972" s="559">
        <v>1</v>
      </c>
      <c r="H972" s="48" t="s">
        <v>6684</v>
      </c>
      <c r="I972" s="75"/>
      <c r="J972" s="75"/>
      <c r="K972" s="936"/>
      <c r="L972" s="943"/>
      <c r="M972" s="943"/>
    </row>
    <row r="973" spans="1:13" s="18" customFormat="1" ht="18" customHeight="1" x14ac:dyDescent="0.25">
      <c r="A973" s="937" t="s">
        <v>11428</v>
      </c>
      <c r="B973" s="945" t="s">
        <v>10974</v>
      </c>
      <c r="C973" s="984" t="s">
        <v>7923</v>
      </c>
      <c r="D973" s="936" t="s">
        <v>3682</v>
      </c>
      <c r="E973" s="1164" t="s">
        <v>11003</v>
      </c>
      <c r="F973" s="558" t="s">
        <v>10978</v>
      </c>
      <c r="G973" s="559">
        <v>2</v>
      </c>
      <c r="H973" s="48" t="s">
        <v>6684</v>
      </c>
      <c r="I973" s="75"/>
      <c r="J973" s="75"/>
      <c r="K973" s="937"/>
      <c r="L973" s="941"/>
      <c r="M973" s="941"/>
    </row>
    <row r="974" spans="1:13" s="18" customFormat="1" ht="18" customHeight="1" x14ac:dyDescent="0.25">
      <c r="A974" s="947"/>
      <c r="B974" s="945"/>
      <c r="C974" s="984"/>
      <c r="D974" s="936"/>
      <c r="E974" s="1109"/>
      <c r="F974" s="558" t="s">
        <v>10989</v>
      </c>
      <c r="G974" s="559">
        <v>3</v>
      </c>
      <c r="H974" s="48" t="s">
        <v>6684</v>
      </c>
      <c r="I974" s="75"/>
      <c r="J974" s="75"/>
      <c r="K974" s="947"/>
      <c r="L974" s="944"/>
      <c r="M974" s="944"/>
    </row>
    <row r="975" spans="1:13" s="18" customFormat="1" ht="18" customHeight="1" x14ac:dyDescent="0.25">
      <c r="A975" s="947"/>
      <c r="B975" s="945"/>
      <c r="C975" s="984"/>
      <c r="D975" s="936"/>
      <c r="E975" s="1109"/>
      <c r="F975" s="558" t="s">
        <v>11004</v>
      </c>
      <c r="G975" s="559">
        <v>1</v>
      </c>
      <c r="H975" s="48" t="s">
        <v>6684</v>
      </c>
      <c r="I975" s="75"/>
      <c r="J975" s="75"/>
      <c r="K975" s="947"/>
      <c r="L975" s="944"/>
      <c r="M975" s="944"/>
    </row>
    <row r="976" spans="1:13" s="18" customFormat="1" ht="18" customHeight="1" x14ac:dyDescent="0.25">
      <c r="A976" s="947"/>
      <c r="B976" s="945"/>
      <c r="C976" s="984"/>
      <c r="D976" s="936"/>
      <c r="E976" s="1109"/>
      <c r="F976" s="558" t="s">
        <v>11004</v>
      </c>
      <c r="G976" s="559">
        <v>1</v>
      </c>
      <c r="H976" s="48" t="s">
        <v>6684</v>
      </c>
      <c r="I976" s="75"/>
      <c r="J976" s="75"/>
      <c r="K976" s="947"/>
      <c r="L976" s="944"/>
      <c r="M976" s="944"/>
    </row>
    <row r="977" spans="1:13" s="18" customFormat="1" ht="18" customHeight="1" x14ac:dyDescent="0.25">
      <c r="A977" s="947"/>
      <c r="B977" s="945"/>
      <c r="C977" s="984"/>
      <c r="D977" s="936"/>
      <c r="E977" s="1109"/>
      <c r="F977" s="558" t="s">
        <v>10979</v>
      </c>
      <c r="G977" s="559">
        <v>2</v>
      </c>
      <c r="H977" s="48" t="s">
        <v>6684</v>
      </c>
      <c r="I977" s="75"/>
      <c r="J977" s="75"/>
      <c r="K977" s="947"/>
      <c r="L977" s="944"/>
      <c r="M977" s="944"/>
    </row>
    <row r="978" spans="1:13" s="18" customFormat="1" ht="18" customHeight="1" x14ac:dyDescent="0.25">
      <c r="A978" s="947"/>
      <c r="B978" s="945"/>
      <c r="C978" s="984"/>
      <c r="D978" s="936"/>
      <c r="E978" s="1109"/>
      <c r="F978" s="558" t="s">
        <v>10990</v>
      </c>
      <c r="G978" s="559">
        <v>1</v>
      </c>
      <c r="H978" s="48" t="s">
        <v>6684</v>
      </c>
      <c r="I978" s="75"/>
      <c r="J978" s="75"/>
      <c r="K978" s="947"/>
      <c r="L978" s="944"/>
      <c r="M978" s="944"/>
    </row>
    <row r="979" spans="1:13" s="18" customFormat="1" ht="18" customHeight="1" x14ac:dyDescent="0.25">
      <c r="A979" s="947"/>
      <c r="B979" s="945"/>
      <c r="C979" s="984"/>
      <c r="D979" s="936"/>
      <c r="E979" s="1109"/>
      <c r="F979" s="558" t="s">
        <v>10990</v>
      </c>
      <c r="G979" s="559">
        <v>1</v>
      </c>
      <c r="H979" s="48" t="s">
        <v>6684</v>
      </c>
      <c r="I979" s="75"/>
      <c r="J979" s="75"/>
      <c r="K979" s="947"/>
      <c r="L979" s="944"/>
      <c r="M979" s="944"/>
    </row>
    <row r="980" spans="1:13" s="18" customFormat="1" ht="18" customHeight="1" x14ac:dyDescent="0.25">
      <c r="A980" s="947"/>
      <c r="B980" s="945"/>
      <c r="C980" s="984"/>
      <c r="D980" s="936"/>
      <c r="E980" s="1109"/>
      <c r="F980" s="558" t="s">
        <v>11005</v>
      </c>
      <c r="G980" s="559">
        <v>1</v>
      </c>
      <c r="H980" s="48" t="s">
        <v>6684</v>
      </c>
      <c r="I980" s="75"/>
      <c r="J980" s="75"/>
      <c r="K980" s="947"/>
      <c r="L980" s="944"/>
      <c r="M980" s="944"/>
    </row>
    <row r="981" spans="1:13" s="18" customFormat="1" ht="18" customHeight="1" x14ac:dyDescent="0.25">
      <c r="A981" s="947"/>
      <c r="B981" s="945"/>
      <c r="C981" s="984"/>
      <c r="D981" s="936"/>
      <c r="E981" s="1109"/>
      <c r="F981" s="558" t="s">
        <v>11006</v>
      </c>
      <c r="G981" s="559">
        <v>2</v>
      </c>
      <c r="H981" s="48" t="s">
        <v>6684</v>
      </c>
      <c r="I981" s="75"/>
      <c r="J981" s="75"/>
      <c r="K981" s="947"/>
      <c r="L981" s="944"/>
      <c r="M981" s="944"/>
    </row>
    <row r="982" spans="1:13" s="18" customFormat="1" ht="18" customHeight="1" x14ac:dyDescent="0.25">
      <c r="A982" s="947"/>
      <c r="B982" s="945"/>
      <c r="C982" s="984"/>
      <c r="D982" s="936"/>
      <c r="E982" s="1109"/>
      <c r="F982" s="558" t="s">
        <v>11005</v>
      </c>
      <c r="G982" s="559">
        <v>1</v>
      </c>
      <c r="H982" s="48" t="s">
        <v>6684</v>
      </c>
      <c r="I982" s="75"/>
      <c r="J982" s="75"/>
      <c r="K982" s="947"/>
      <c r="L982" s="944"/>
      <c r="M982" s="944"/>
    </row>
    <row r="983" spans="1:13" s="18" customFormat="1" ht="18" customHeight="1" x14ac:dyDescent="0.25">
      <c r="A983" s="947"/>
      <c r="B983" s="945"/>
      <c r="C983" s="984"/>
      <c r="D983" s="936"/>
      <c r="E983" s="1109"/>
      <c r="F983" s="558" t="s">
        <v>11006</v>
      </c>
      <c r="G983" s="559">
        <v>2</v>
      </c>
      <c r="H983" s="48" t="s">
        <v>6684</v>
      </c>
      <c r="I983" s="75"/>
      <c r="J983" s="75"/>
      <c r="K983" s="947"/>
      <c r="L983" s="944"/>
      <c r="M983" s="944"/>
    </row>
    <row r="984" spans="1:13" s="18" customFormat="1" ht="18" customHeight="1" x14ac:dyDescent="0.25">
      <c r="A984" s="947"/>
      <c r="B984" s="945"/>
      <c r="C984" s="984"/>
      <c r="D984" s="936"/>
      <c r="E984" s="1109"/>
      <c r="F984" s="558" t="s">
        <v>11007</v>
      </c>
      <c r="G984" s="559">
        <v>1</v>
      </c>
      <c r="H984" s="48" t="s">
        <v>6684</v>
      </c>
      <c r="I984" s="75"/>
      <c r="J984" s="75"/>
      <c r="K984" s="947"/>
      <c r="L984" s="944"/>
      <c r="M984" s="944"/>
    </row>
    <row r="985" spans="1:13" s="18" customFormat="1" ht="18" customHeight="1" x14ac:dyDescent="0.25">
      <c r="A985" s="947"/>
      <c r="B985" s="945"/>
      <c r="C985" s="984"/>
      <c r="D985" s="936"/>
      <c r="E985" s="1109"/>
      <c r="F985" s="558" t="s">
        <v>10981</v>
      </c>
      <c r="G985" s="559">
        <v>1</v>
      </c>
      <c r="H985" s="48" t="s">
        <v>6684</v>
      </c>
      <c r="I985" s="75"/>
      <c r="J985" s="75"/>
      <c r="K985" s="947"/>
      <c r="L985" s="944"/>
      <c r="M985" s="944"/>
    </row>
    <row r="986" spans="1:13" s="18" customFormat="1" ht="18" customHeight="1" x14ac:dyDescent="0.25">
      <c r="A986" s="947"/>
      <c r="B986" s="945"/>
      <c r="C986" s="984"/>
      <c r="D986" s="936"/>
      <c r="E986" s="1109"/>
      <c r="F986" s="558" t="s">
        <v>10981</v>
      </c>
      <c r="G986" s="559">
        <v>1</v>
      </c>
      <c r="H986" s="48" t="s">
        <v>6684</v>
      </c>
      <c r="I986" s="75"/>
      <c r="J986" s="75"/>
      <c r="K986" s="947"/>
      <c r="L986" s="944"/>
      <c r="M986" s="944"/>
    </row>
    <row r="987" spans="1:13" s="18" customFormat="1" ht="18" customHeight="1" x14ac:dyDescent="0.25">
      <c r="A987" s="947"/>
      <c r="B987" s="945"/>
      <c r="C987" s="984"/>
      <c r="D987" s="936"/>
      <c r="E987" s="1109"/>
      <c r="F987" s="558" t="s">
        <v>10982</v>
      </c>
      <c r="G987" s="559">
        <v>1</v>
      </c>
      <c r="H987" s="48" t="s">
        <v>6684</v>
      </c>
      <c r="I987" s="75"/>
      <c r="J987" s="75"/>
      <c r="K987" s="947"/>
      <c r="L987" s="944"/>
      <c r="M987" s="944"/>
    </row>
    <row r="988" spans="1:13" s="18" customFormat="1" ht="18" customHeight="1" x14ac:dyDescent="0.25">
      <c r="A988" s="947"/>
      <c r="B988" s="945"/>
      <c r="C988" s="984"/>
      <c r="D988" s="936"/>
      <c r="E988" s="1109"/>
      <c r="F988" s="558" t="s">
        <v>10994</v>
      </c>
      <c r="G988" s="559">
        <v>1</v>
      </c>
      <c r="H988" s="48" t="s">
        <v>6684</v>
      </c>
      <c r="I988" s="75"/>
      <c r="J988" s="75"/>
      <c r="K988" s="947"/>
      <c r="L988" s="944"/>
      <c r="M988" s="944"/>
    </row>
    <row r="989" spans="1:13" s="18" customFormat="1" ht="18" customHeight="1" x14ac:dyDescent="0.25">
      <c r="A989" s="947"/>
      <c r="B989" s="945"/>
      <c r="C989" s="984"/>
      <c r="D989" s="936"/>
      <c r="E989" s="1109"/>
      <c r="F989" s="558" t="s">
        <v>11008</v>
      </c>
      <c r="G989" s="559">
        <v>1</v>
      </c>
      <c r="H989" s="48" t="s">
        <v>6684</v>
      </c>
      <c r="I989" s="75"/>
      <c r="J989" s="75"/>
      <c r="K989" s="947"/>
      <c r="L989" s="944"/>
      <c r="M989" s="944"/>
    </row>
    <row r="990" spans="1:13" s="18" customFormat="1" ht="18" customHeight="1" x14ac:dyDescent="0.25">
      <c r="A990" s="947"/>
      <c r="B990" s="945"/>
      <c r="C990" s="984"/>
      <c r="D990" s="936"/>
      <c r="E990" s="1109"/>
      <c r="F990" s="558" t="s">
        <v>11008</v>
      </c>
      <c r="G990" s="559">
        <v>1</v>
      </c>
      <c r="H990" s="48" t="s">
        <v>6684</v>
      </c>
      <c r="I990" s="75"/>
      <c r="J990" s="75"/>
      <c r="K990" s="947"/>
      <c r="L990" s="944"/>
      <c r="M990" s="944"/>
    </row>
    <row r="991" spans="1:13" s="18" customFormat="1" ht="18" customHeight="1" x14ac:dyDescent="0.25">
      <c r="A991" s="947"/>
      <c r="B991" s="945"/>
      <c r="C991" s="984"/>
      <c r="D991" s="936"/>
      <c r="E991" s="1109"/>
      <c r="F991" s="558" t="s">
        <v>10994</v>
      </c>
      <c r="G991" s="559">
        <v>1</v>
      </c>
      <c r="H991" s="48" t="s">
        <v>6684</v>
      </c>
      <c r="I991" s="75"/>
      <c r="J991" s="75"/>
      <c r="K991" s="947"/>
      <c r="L991" s="944"/>
      <c r="M991" s="944"/>
    </row>
    <row r="992" spans="1:13" s="18" customFormat="1" ht="18" customHeight="1" x14ac:dyDescent="0.25">
      <c r="A992" s="947"/>
      <c r="B992" s="945"/>
      <c r="C992" s="984"/>
      <c r="D992" s="936"/>
      <c r="E992" s="1109"/>
      <c r="F992" s="558" t="s">
        <v>10983</v>
      </c>
      <c r="G992" s="559">
        <v>1</v>
      </c>
      <c r="H992" s="48" t="s">
        <v>6684</v>
      </c>
      <c r="I992" s="75"/>
      <c r="J992" s="75"/>
      <c r="K992" s="947"/>
      <c r="L992" s="944"/>
      <c r="M992" s="944"/>
    </row>
    <row r="993" spans="1:13" s="18" customFormat="1" ht="18" customHeight="1" x14ac:dyDescent="0.25">
      <c r="A993" s="947"/>
      <c r="B993" s="945"/>
      <c r="C993" s="984"/>
      <c r="D993" s="936"/>
      <c r="E993" s="1109"/>
      <c r="F993" s="558" t="s">
        <v>10985</v>
      </c>
      <c r="G993" s="559">
        <v>3</v>
      </c>
      <c r="H993" s="48" t="s">
        <v>6684</v>
      </c>
      <c r="I993" s="75"/>
      <c r="J993" s="75"/>
      <c r="K993" s="947"/>
      <c r="L993" s="944"/>
      <c r="M993" s="944"/>
    </row>
    <row r="994" spans="1:13" s="18" customFormat="1" ht="18" customHeight="1" x14ac:dyDescent="0.25">
      <c r="A994" s="947"/>
      <c r="B994" s="945"/>
      <c r="C994" s="984"/>
      <c r="D994" s="936"/>
      <c r="E994" s="1109"/>
      <c r="F994" s="558" t="s">
        <v>10984</v>
      </c>
      <c r="G994" s="559">
        <v>1</v>
      </c>
      <c r="H994" s="48" t="s">
        <v>6684</v>
      </c>
      <c r="I994" s="75"/>
      <c r="J994" s="75"/>
      <c r="K994" s="947"/>
      <c r="L994" s="944"/>
      <c r="M994" s="944"/>
    </row>
    <row r="995" spans="1:13" s="18" customFormat="1" ht="18" customHeight="1" x14ac:dyDescent="0.25">
      <c r="A995" s="947"/>
      <c r="B995" s="945"/>
      <c r="C995" s="984"/>
      <c r="D995" s="936"/>
      <c r="E995" s="1109"/>
      <c r="F995" s="558" t="s">
        <v>10985</v>
      </c>
      <c r="G995" s="559">
        <v>2</v>
      </c>
      <c r="H995" s="48" t="s">
        <v>6684</v>
      </c>
      <c r="I995" s="75"/>
      <c r="J995" s="75"/>
      <c r="K995" s="947"/>
      <c r="L995" s="944"/>
      <c r="M995" s="944"/>
    </row>
    <row r="996" spans="1:13" s="18" customFormat="1" ht="18" customHeight="1" x14ac:dyDescent="0.25">
      <c r="A996" s="947"/>
      <c r="B996" s="945"/>
      <c r="C996" s="984"/>
      <c r="D996" s="936"/>
      <c r="E996" s="1109"/>
      <c r="F996" s="558" t="s">
        <v>10985</v>
      </c>
      <c r="G996" s="559">
        <v>2</v>
      </c>
      <c r="H996" s="48" t="s">
        <v>6684</v>
      </c>
      <c r="I996" s="75"/>
      <c r="J996" s="75"/>
      <c r="K996" s="947"/>
      <c r="L996" s="944"/>
      <c r="M996" s="944"/>
    </row>
    <row r="997" spans="1:13" s="18" customFormat="1" ht="18" customHeight="1" x14ac:dyDescent="0.25">
      <c r="A997" s="947"/>
      <c r="B997" s="945"/>
      <c r="C997" s="984"/>
      <c r="D997" s="936"/>
      <c r="E997" s="1109"/>
      <c r="F997" s="558" t="s">
        <v>10985</v>
      </c>
      <c r="G997" s="559">
        <v>1</v>
      </c>
      <c r="H997" s="48" t="s">
        <v>6684</v>
      </c>
      <c r="I997" s="75"/>
      <c r="J997" s="75"/>
      <c r="K997" s="947"/>
      <c r="L997" s="944"/>
      <c r="M997" s="944"/>
    </row>
    <row r="998" spans="1:13" s="18" customFormat="1" ht="18" customHeight="1" x14ac:dyDescent="0.25">
      <c r="A998" s="947"/>
      <c r="B998" s="945"/>
      <c r="C998" s="984"/>
      <c r="D998" s="936"/>
      <c r="E998" s="1109"/>
      <c r="F998" s="558" t="s">
        <v>10985</v>
      </c>
      <c r="G998" s="559">
        <v>2</v>
      </c>
      <c r="H998" s="48" t="s">
        <v>6684</v>
      </c>
      <c r="I998" s="75"/>
      <c r="J998" s="75"/>
      <c r="K998" s="947"/>
      <c r="L998" s="944"/>
      <c r="M998" s="944"/>
    </row>
    <row r="999" spans="1:13" s="18" customFormat="1" ht="18" customHeight="1" x14ac:dyDescent="0.25">
      <c r="A999" s="947"/>
      <c r="B999" s="945"/>
      <c r="C999" s="984"/>
      <c r="D999" s="936"/>
      <c r="E999" s="1109"/>
      <c r="F999" s="558" t="s">
        <v>10985</v>
      </c>
      <c r="G999" s="559">
        <v>1</v>
      </c>
      <c r="H999" s="48" t="s">
        <v>6684</v>
      </c>
      <c r="I999" s="75"/>
      <c r="J999" s="75"/>
      <c r="K999" s="947"/>
      <c r="L999" s="944"/>
      <c r="M999" s="944"/>
    </row>
    <row r="1000" spans="1:13" s="18" customFormat="1" ht="18" customHeight="1" x14ac:dyDescent="0.25">
      <c r="A1000" s="947"/>
      <c r="B1000" s="945"/>
      <c r="C1000" s="984"/>
      <c r="D1000" s="936"/>
      <c r="E1000" s="1109"/>
      <c r="F1000" s="558" t="s">
        <v>10985</v>
      </c>
      <c r="G1000" s="559">
        <v>2</v>
      </c>
      <c r="H1000" s="48" t="s">
        <v>6684</v>
      </c>
      <c r="I1000" s="75"/>
      <c r="J1000" s="75"/>
      <c r="K1000" s="947"/>
      <c r="L1000" s="944"/>
      <c r="M1000" s="944"/>
    </row>
    <row r="1001" spans="1:13" s="18" customFormat="1" ht="18" customHeight="1" x14ac:dyDescent="0.25">
      <c r="A1001" s="947"/>
      <c r="B1001" s="945"/>
      <c r="C1001" s="984"/>
      <c r="D1001" s="936"/>
      <c r="E1001" s="1109"/>
      <c r="F1001" s="558" t="s">
        <v>10985</v>
      </c>
      <c r="G1001" s="559">
        <v>1</v>
      </c>
      <c r="H1001" s="48" t="s">
        <v>6684</v>
      </c>
      <c r="I1001" s="75"/>
      <c r="J1001" s="75"/>
      <c r="K1001" s="947"/>
      <c r="L1001" s="944"/>
      <c r="M1001" s="944"/>
    </row>
    <row r="1002" spans="1:13" s="18" customFormat="1" ht="18" customHeight="1" x14ac:dyDescent="0.25">
      <c r="A1002" s="947"/>
      <c r="B1002" s="945"/>
      <c r="C1002" s="984"/>
      <c r="D1002" s="936"/>
      <c r="E1002" s="1109"/>
      <c r="F1002" s="558" t="s">
        <v>10987</v>
      </c>
      <c r="G1002" s="559">
        <v>2</v>
      </c>
      <c r="H1002" s="48" t="s">
        <v>6684</v>
      </c>
      <c r="I1002" s="75"/>
      <c r="J1002" s="75"/>
      <c r="K1002" s="947"/>
      <c r="L1002" s="944"/>
      <c r="M1002" s="944"/>
    </row>
    <row r="1003" spans="1:13" s="18" customFormat="1" ht="18" customHeight="1" x14ac:dyDescent="0.25">
      <c r="A1003" s="947"/>
      <c r="B1003" s="945"/>
      <c r="C1003" s="984"/>
      <c r="D1003" s="936"/>
      <c r="E1003" s="1109"/>
      <c r="F1003" s="558" t="s">
        <v>10991</v>
      </c>
      <c r="G1003" s="559">
        <v>3</v>
      </c>
      <c r="H1003" s="48" t="s">
        <v>6684</v>
      </c>
      <c r="I1003" s="75"/>
      <c r="J1003" s="75"/>
      <c r="K1003" s="947"/>
      <c r="L1003" s="944"/>
      <c r="M1003" s="944"/>
    </row>
    <row r="1004" spans="1:13" s="18" customFormat="1" ht="18" customHeight="1" x14ac:dyDescent="0.25">
      <c r="A1004" s="947"/>
      <c r="B1004" s="945"/>
      <c r="C1004" s="984"/>
      <c r="D1004" s="936"/>
      <c r="E1004" s="1109"/>
      <c r="F1004" s="558" t="s">
        <v>10991</v>
      </c>
      <c r="G1004" s="559">
        <v>1</v>
      </c>
      <c r="H1004" s="48" t="s">
        <v>6684</v>
      </c>
      <c r="I1004" s="75"/>
      <c r="J1004" s="75"/>
      <c r="K1004" s="947"/>
      <c r="L1004" s="944"/>
      <c r="M1004" s="944"/>
    </row>
    <row r="1005" spans="1:13" s="18" customFormat="1" ht="18" customHeight="1" x14ac:dyDescent="0.25">
      <c r="A1005" s="947"/>
      <c r="B1005" s="945"/>
      <c r="C1005" s="984"/>
      <c r="D1005" s="936"/>
      <c r="E1005" s="1109"/>
      <c r="F1005" s="558" t="s">
        <v>10991</v>
      </c>
      <c r="G1005" s="559">
        <v>1</v>
      </c>
      <c r="H1005" s="48" t="s">
        <v>6684</v>
      </c>
      <c r="I1005" s="75"/>
      <c r="J1005" s="75"/>
      <c r="K1005" s="947"/>
      <c r="L1005" s="944"/>
      <c r="M1005" s="944"/>
    </row>
    <row r="1006" spans="1:13" s="18" customFormat="1" ht="18" customHeight="1" x14ac:dyDescent="0.25">
      <c r="A1006" s="947"/>
      <c r="B1006" s="945"/>
      <c r="C1006" s="984"/>
      <c r="D1006" s="936"/>
      <c r="E1006" s="1109"/>
      <c r="F1006" s="558" t="s">
        <v>11009</v>
      </c>
      <c r="G1006" s="559">
        <v>30</v>
      </c>
      <c r="H1006" s="48" t="s">
        <v>6684</v>
      </c>
      <c r="I1006" s="75"/>
      <c r="J1006" s="75"/>
      <c r="K1006" s="947"/>
      <c r="L1006" s="944"/>
      <c r="M1006" s="944"/>
    </row>
    <row r="1007" spans="1:13" s="18" customFormat="1" ht="18" customHeight="1" x14ac:dyDescent="0.25">
      <c r="A1007" s="938"/>
      <c r="B1007" s="945"/>
      <c r="C1007" s="984"/>
      <c r="D1007" s="936"/>
      <c r="E1007" s="1110"/>
      <c r="F1007" s="558" t="s">
        <v>11010</v>
      </c>
      <c r="G1007" s="559">
        <v>2</v>
      </c>
      <c r="H1007" s="48" t="s">
        <v>6684</v>
      </c>
      <c r="I1007" s="75"/>
      <c r="J1007" s="75"/>
      <c r="K1007" s="938"/>
      <c r="L1007" s="942"/>
      <c r="M1007" s="942"/>
    </row>
    <row r="1008" spans="1:13" s="18" customFormat="1" ht="18" customHeight="1" x14ac:dyDescent="0.25">
      <c r="A1008" s="937" t="s">
        <v>11429</v>
      </c>
      <c r="B1008" s="939" t="s">
        <v>10974</v>
      </c>
      <c r="C1008" s="1053" t="s">
        <v>7923</v>
      </c>
      <c r="D1008" s="937" t="s">
        <v>11012</v>
      </c>
      <c r="E1008" s="1164" t="s">
        <v>11013</v>
      </c>
      <c r="F1008" s="558" t="s">
        <v>11014</v>
      </c>
      <c r="G1008" s="559">
        <v>9</v>
      </c>
      <c r="H1008" s="48" t="s">
        <v>6684</v>
      </c>
      <c r="I1008" s="75"/>
      <c r="J1008" s="75"/>
      <c r="K1008" s="937"/>
      <c r="L1008" s="941"/>
      <c r="M1008" s="941"/>
    </row>
    <row r="1009" spans="1:13" s="18" customFormat="1" ht="18" customHeight="1" x14ac:dyDescent="0.25">
      <c r="A1009" s="947"/>
      <c r="B1009" s="976"/>
      <c r="C1009" s="1054"/>
      <c r="D1009" s="947"/>
      <c r="E1009" s="1077"/>
      <c r="F1009" s="558" t="s">
        <v>11014</v>
      </c>
      <c r="G1009" s="559">
        <v>9</v>
      </c>
      <c r="H1009" s="48" t="s">
        <v>6684</v>
      </c>
      <c r="I1009" s="75"/>
      <c r="J1009" s="75"/>
      <c r="K1009" s="947"/>
      <c r="L1009" s="944"/>
      <c r="M1009" s="944"/>
    </row>
    <row r="1010" spans="1:13" s="18" customFormat="1" ht="18" customHeight="1" x14ac:dyDescent="0.25">
      <c r="A1010" s="947"/>
      <c r="B1010" s="976"/>
      <c r="C1010" s="1054"/>
      <c r="D1010" s="947"/>
      <c r="E1010" s="1077"/>
      <c r="F1010" s="558" t="s">
        <v>11015</v>
      </c>
      <c r="G1010" s="559">
        <v>9</v>
      </c>
      <c r="H1010" s="48" t="s">
        <v>6684</v>
      </c>
      <c r="I1010" s="75"/>
      <c r="J1010" s="75"/>
      <c r="K1010" s="947"/>
      <c r="L1010" s="944"/>
      <c r="M1010" s="944"/>
    </row>
    <row r="1011" spans="1:13" s="18" customFormat="1" ht="18" customHeight="1" x14ac:dyDescent="0.25">
      <c r="A1011" s="947"/>
      <c r="B1011" s="976"/>
      <c r="C1011" s="1054"/>
      <c r="D1011" s="947"/>
      <c r="E1011" s="1077"/>
      <c r="F1011" s="558" t="s">
        <v>11015</v>
      </c>
      <c r="G1011" s="559">
        <v>9</v>
      </c>
      <c r="H1011" s="48" t="s">
        <v>6684</v>
      </c>
      <c r="I1011" s="75"/>
      <c r="J1011" s="75"/>
      <c r="K1011" s="947"/>
      <c r="L1011" s="944"/>
      <c r="M1011" s="944"/>
    </row>
    <row r="1012" spans="1:13" s="18" customFormat="1" ht="18" customHeight="1" x14ac:dyDescent="0.25">
      <c r="A1012" s="947"/>
      <c r="B1012" s="976"/>
      <c r="C1012" s="1054"/>
      <c r="D1012" s="947"/>
      <c r="E1012" s="1077"/>
      <c r="F1012" s="558" t="s">
        <v>11016</v>
      </c>
      <c r="G1012" s="559">
        <v>1</v>
      </c>
      <c r="H1012" s="48" t="s">
        <v>6684</v>
      </c>
      <c r="I1012" s="75"/>
      <c r="J1012" s="75"/>
      <c r="K1012" s="947"/>
      <c r="L1012" s="944"/>
      <c r="M1012" s="944"/>
    </row>
    <row r="1013" spans="1:13" s="18" customFormat="1" ht="18" customHeight="1" x14ac:dyDescent="0.25">
      <c r="A1013" s="947"/>
      <c r="B1013" s="976"/>
      <c r="C1013" s="1054"/>
      <c r="D1013" s="947"/>
      <c r="E1013" s="1077"/>
      <c r="F1013" s="558" t="s">
        <v>11016</v>
      </c>
      <c r="G1013" s="559">
        <v>1</v>
      </c>
      <c r="H1013" s="48" t="s">
        <v>6684</v>
      </c>
      <c r="I1013" s="75"/>
      <c r="J1013" s="75"/>
      <c r="K1013" s="947"/>
      <c r="L1013" s="944"/>
      <c r="M1013" s="944"/>
    </row>
    <row r="1014" spans="1:13" s="18" customFormat="1" ht="18" customHeight="1" x14ac:dyDescent="0.25">
      <c r="A1014" s="938"/>
      <c r="B1014" s="940"/>
      <c r="C1014" s="1055"/>
      <c r="D1014" s="938"/>
      <c r="E1014" s="1050"/>
      <c r="F1014" s="558" t="s">
        <v>11017</v>
      </c>
      <c r="G1014" s="559">
        <v>20</v>
      </c>
      <c r="H1014" s="48" t="s">
        <v>8983</v>
      </c>
      <c r="I1014" s="75"/>
      <c r="J1014" s="75"/>
      <c r="K1014" s="938"/>
      <c r="L1014" s="942"/>
      <c r="M1014" s="942"/>
    </row>
    <row r="1015" spans="1:13" s="18" customFormat="1" ht="39.75" customHeight="1" x14ac:dyDescent="0.25">
      <c r="A1015" s="1257" t="s">
        <v>11018</v>
      </c>
      <c r="B1015" s="970" t="s">
        <v>11019</v>
      </c>
      <c r="C1015" s="1260" t="s">
        <v>7923</v>
      </c>
      <c r="D1015" s="433" t="s">
        <v>11020</v>
      </c>
      <c r="E1015" s="48" t="s">
        <v>11021</v>
      </c>
      <c r="F1015" s="574" t="s">
        <v>11022</v>
      </c>
      <c r="G1015" s="575">
        <v>7</v>
      </c>
      <c r="H1015" s="575" t="s">
        <v>7965</v>
      </c>
      <c r="I1015" s="576"/>
      <c r="J1015" s="576"/>
      <c r="K1015" s="75"/>
      <c r="L1015" s="1252"/>
      <c r="M1015" s="1252"/>
    </row>
    <row r="1016" spans="1:13" s="18" customFormat="1" ht="18" customHeight="1" x14ac:dyDescent="0.2">
      <c r="A1016" s="1258"/>
      <c r="B1016" s="972"/>
      <c r="C1016" s="1261"/>
      <c r="D1016" s="433" t="s">
        <v>11020</v>
      </c>
      <c r="E1016" s="48" t="s">
        <v>11021</v>
      </c>
      <c r="F1016" s="574" t="s">
        <v>11023</v>
      </c>
      <c r="G1016" s="575">
        <v>53</v>
      </c>
      <c r="H1016" s="575" t="s">
        <v>7965</v>
      </c>
      <c r="I1016" s="577"/>
      <c r="J1016" s="577"/>
      <c r="K1016" s="75"/>
      <c r="L1016" s="1253"/>
      <c r="M1016" s="1253"/>
    </row>
    <row r="1017" spans="1:13" s="18" customFormat="1" ht="18" customHeight="1" x14ac:dyDescent="0.2">
      <c r="A1017" s="1258"/>
      <c r="B1017" s="972"/>
      <c r="C1017" s="1261"/>
      <c r="D1017" s="433" t="s">
        <v>11020</v>
      </c>
      <c r="E1017" s="48" t="s">
        <v>11021</v>
      </c>
      <c r="F1017" s="574" t="s">
        <v>11024</v>
      </c>
      <c r="G1017" s="575">
        <v>19</v>
      </c>
      <c r="H1017" s="575" t="s">
        <v>7965</v>
      </c>
      <c r="I1017" s="577"/>
      <c r="J1017" s="577"/>
      <c r="K1017" s="75"/>
      <c r="L1017" s="1253"/>
      <c r="M1017" s="1253"/>
    </row>
    <row r="1018" spans="1:13" s="18" customFormat="1" ht="18" customHeight="1" x14ac:dyDescent="0.2">
      <c r="A1018" s="1258"/>
      <c r="B1018" s="972"/>
      <c r="C1018" s="1261"/>
      <c r="D1018" s="433" t="s">
        <v>11020</v>
      </c>
      <c r="E1018" s="48" t="s">
        <v>11021</v>
      </c>
      <c r="F1018" s="574" t="s">
        <v>11025</v>
      </c>
      <c r="G1018" s="575">
        <v>14</v>
      </c>
      <c r="H1018" s="575" t="s">
        <v>7965</v>
      </c>
      <c r="I1018" s="577"/>
      <c r="J1018" s="577"/>
      <c r="K1018" s="75"/>
      <c r="L1018" s="1253"/>
      <c r="M1018" s="1253"/>
    </row>
    <row r="1019" spans="1:13" s="18" customFormat="1" ht="18" customHeight="1" x14ac:dyDescent="0.2">
      <c r="A1019" s="1258"/>
      <c r="B1019" s="972"/>
      <c r="C1019" s="1261"/>
      <c r="D1019" s="433" t="s">
        <v>11020</v>
      </c>
      <c r="E1019" s="48" t="s">
        <v>11021</v>
      </c>
      <c r="F1019" s="574" t="s">
        <v>11026</v>
      </c>
      <c r="G1019" s="575">
        <v>377</v>
      </c>
      <c r="H1019" s="575" t="s">
        <v>7965</v>
      </c>
      <c r="I1019" s="577"/>
      <c r="J1019" s="577"/>
      <c r="K1019" s="75"/>
      <c r="L1019" s="1253"/>
      <c r="M1019" s="1253"/>
    </row>
    <row r="1020" spans="1:13" s="18" customFormat="1" ht="18" customHeight="1" x14ac:dyDescent="0.2">
      <c r="A1020" s="1258"/>
      <c r="B1020" s="972"/>
      <c r="C1020" s="1261"/>
      <c r="D1020" s="433" t="s">
        <v>11020</v>
      </c>
      <c r="E1020" s="48" t="s">
        <v>11021</v>
      </c>
      <c r="F1020" s="574" t="s">
        <v>11027</v>
      </c>
      <c r="G1020" s="575">
        <v>18</v>
      </c>
      <c r="H1020" s="575" t="s">
        <v>7965</v>
      </c>
      <c r="I1020" s="577"/>
      <c r="J1020" s="577"/>
      <c r="K1020" s="75"/>
      <c r="L1020" s="1253"/>
      <c r="M1020" s="1253"/>
    </row>
    <row r="1021" spans="1:13" s="18" customFormat="1" ht="18" customHeight="1" x14ac:dyDescent="0.2">
      <c r="A1021" s="1258"/>
      <c r="B1021" s="972"/>
      <c r="C1021" s="1261"/>
      <c r="D1021" s="433" t="s">
        <v>11028</v>
      </c>
      <c r="E1021" s="48" t="s">
        <v>11029</v>
      </c>
      <c r="F1021" s="48" t="s">
        <v>11030</v>
      </c>
      <c r="G1021" s="575">
        <v>319</v>
      </c>
      <c r="H1021" s="575" t="s">
        <v>7965</v>
      </c>
      <c r="I1021" s="577"/>
      <c r="J1021" s="577"/>
      <c r="K1021" s="75"/>
      <c r="L1021" s="1253"/>
      <c r="M1021" s="1253"/>
    </row>
    <row r="1022" spans="1:13" s="18" customFormat="1" ht="18" customHeight="1" x14ac:dyDescent="0.2">
      <c r="A1022" s="1258"/>
      <c r="B1022" s="972"/>
      <c r="C1022" s="1261"/>
      <c r="D1022" s="433" t="s">
        <v>11028</v>
      </c>
      <c r="E1022" s="48" t="s">
        <v>11029</v>
      </c>
      <c r="F1022" s="48" t="s">
        <v>11031</v>
      </c>
      <c r="G1022" s="575">
        <v>9</v>
      </c>
      <c r="H1022" s="575" t="s">
        <v>7965</v>
      </c>
      <c r="I1022" s="577"/>
      <c r="J1022" s="577"/>
      <c r="K1022" s="75"/>
      <c r="L1022" s="1253"/>
      <c r="M1022" s="1253"/>
    </row>
    <row r="1023" spans="1:13" s="18" customFormat="1" ht="18" customHeight="1" x14ac:dyDescent="0.2">
      <c r="A1023" s="1258"/>
      <c r="B1023" s="972"/>
      <c r="C1023" s="1261"/>
      <c r="D1023" s="433" t="s">
        <v>11028</v>
      </c>
      <c r="E1023" s="48" t="s">
        <v>11029</v>
      </c>
      <c r="F1023" s="48" t="s">
        <v>11032</v>
      </c>
      <c r="G1023" s="575">
        <v>9</v>
      </c>
      <c r="H1023" s="575" t="s">
        <v>7965</v>
      </c>
      <c r="I1023" s="577"/>
      <c r="J1023" s="577"/>
      <c r="K1023" s="75"/>
      <c r="L1023" s="1253"/>
      <c r="M1023" s="1253"/>
    </row>
    <row r="1024" spans="1:13" s="18" customFormat="1" ht="18" customHeight="1" x14ac:dyDescent="0.2">
      <c r="A1024" s="1258"/>
      <c r="B1024" s="972"/>
      <c r="C1024" s="1261"/>
      <c r="D1024" s="433" t="s">
        <v>11033</v>
      </c>
      <c r="E1024" s="48" t="s">
        <v>11034</v>
      </c>
      <c r="F1024" s="48" t="s">
        <v>11035</v>
      </c>
      <c r="G1024" s="575">
        <v>157</v>
      </c>
      <c r="H1024" s="575" t="s">
        <v>7965</v>
      </c>
      <c r="I1024" s="577"/>
      <c r="J1024" s="577"/>
      <c r="K1024" s="75"/>
      <c r="L1024" s="1253"/>
      <c r="M1024" s="1253"/>
    </row>
    <row r="1025" spans="1:13" s="18" customFormat="1" ht="18" customHeight="1" x14ac:dyDescent="0.2">
      <c r="A1025" s="1258"/>
      <c r="B1025" s="972"/>
      <c r="C1025" s="1261"/>
      <c r="D1025" s="433" t="s">
        <v>11033</v>
      </c>
      <c r="E1025" s="48" t="s">
        <v>11034</v>
      </c>
      <c r="F1025" s="48" t="s">
        <v>11036</v>
      </c>
      <c r="G1025" s="575">
        <v>35</v>
      </c>
      <c r="H1025" s="575" t="s">
        <v>7965</v>
      </c>
      <c r="I1025" s="577"/>
      <c r="J1025" s="577"/>
      <c r="K1025" s="75"/>
      <c r="L1025" s="1253"/>
      <c r="M1025" s="1253"/>
    </row>
    <row r="1026" spans="1:13" s="18" customFormat="1" ht="18" customHeight="1" x14ac:dyDescent="0.2">
      <c r="A1026" s="1258"/>
      <c r="B1026" s="972"/>
      <c r="C1026" s="1261"/>
      <c r="D1026" s="433" t="s">
        <v>11037</v>
      </c>
      <c r="E1026" s="578" t="s">
        <v>11038</v>
      </c>
      <c r="F1026" s="48" t="s">
        <v>11039</v>
      </c>
      <c r="G1026" s="575">
        <v>125</v>
      </c>
      <c r="H1026" s="575" t="s">
        <v>7965</v>
      </c>
      <c r="I1026" s="577"/>
      <c r="J1026" s="577"/>
      <c r="K1026" s="75"/>
      <c r="L1026" s="1253"/>
      <c r="M1026" s="1253"/>
    </row>
    <row r="1027" spans="1:13" s="18" customFormat="1" ht="18" customHeight="1" x14ac:dyDescent="0.2">
      <c r="A1027" s="1258"/>
      <c r="B1027" s="972"/>
      <c r="C1027" s="1261"/>
      <c r="D1027" s="433" t="s">
        <v>11037</v>
      </c>
      <c r="E1027" s="578" t="s">
        <v>11038</v>
      </c>
      <c r="F1027" s="48" t="s">
        <v>11040</v>
      </c>
      <c r="G1027" s="575">
        <v>15</v>
      </c>
      <c r="H1027" s="575" t="s">
        <v>7965</v>
      </c>
      <c r="I1027" s="577"/>
      <c r="J1027" s="577"/>
      <c r="K1027" s="75"/>
      <c r="L1027" s="1253"/>
      <c r="M1027" s="1253"/>
    </row>
    <row r="1028" spans="1:13" s="18" customFormat="1" ht="18" customHeight="1" x14ac:dyDescent="0.2">
      <c r="A1028" s="1258"/>
      <c r="B1028" s="972"/>
      <c r="C1028" s="1261"/>
      <c r="D1028" s="433" t="s">
        <v>11037</v>
      </c>
      <c r="E1028" s="578" t="s">
        <v>11038</v>
      </c>
      <c r="F1028" s="48" t="s">
        <v>11041</v>
      </c>
      <c r="G1028" s="575">
        <v>294</v>
      </c>
      <c r="H1028" s="575" t="s">
        <v>7965</v>
      </c>
      <c r="I1028" s="577"/>
      <c r="J1028" s="577"/>
      <c r="K1028" s="75"/>
      <c r="L1028" s="1253"/>
      <c r="M1028" s="1253"/>
    </row>
    <row r="1029" spans="1:13" s="18" customFormat="1" ht="18" customHeight="1" x14ac:dyDescent="0.2">
      <c r="A1029" s="1258"/>
      <c r="B1029" s="972"/>
      <c r="C1029" s="1261"/>
      <c r="D1029" s="433" t="s">
        <v>11037</v>
      </c>
      <c r="E1029" s="578" t="s">
        <v>11038</v>
      </c>
      <c r="F1029" s="578" t="s">
        <v>11042</v>
      </c>
      <c r="G1029" s="575">
        <v>9</v>
      </c>
      <c r="H1029" s="575" t="s">
        <v>7965</v>
      </c>
      <c r="I1029" s="577"/>
      <c r="J1029" s="577"/>
      <c r="K1029" s="75"/>
      <c r="L1029" s="1253"/>
      <c r="M1029" s="1253"/>
    </row>
    <row r="1030" spans="1:13" s="18" customFormat="1" ht="18" customHeight="1" x14ac:dyDescent="0.2">
      <c r="A1030" s="1258"/>
      <c r="B1030" s="972"/>
      <c r="C1030" s="1261"/>
      <c r="D1030" s="433" t="s">
        <v>11037</v>
      </c>
      <c r="E1030" s="48" t="s">
        <v>11038</v>
      </c>
      <c r="F1030" s="48" t="s">
        <v>11043</v>
      </c>
      <c r="G1030" s="48">
        <v>9</v>
      </c>
      <c r="H1030" s="516" t="s">
        <v>7965</v>
      </c>
      <c r="I1030" s="577"/>
      <c r="J1030" s="577"/>
      <c r="K1030" s="75"/>
      <c r="L1030" s="1253"/>
      <c r="M1030" s="1253"/>
    </row>
    <row r="1031" spans="1:13" s="18" customFormat="1" ht="18" customHeight="1" x14ac:dyDescent="0.2">
      <c r="A1031" s="1258"/>
      <c r="B1031" s="972"/>
      <c r="C1031" s="1261"/>
      <c r="D1031" s="433" t="s">
        <v>11037</v>
      </c>
      <c r="E1031" s="48" t="s">
        <v>11038</v>
      </c>
      <c r="F1031" s="48" t="s">
        <v>11044</v>
      </c>
      <c r="G1031" s="48">
        <v>32</v>
      </c>
      <c r="H1031" s="516" t="s">
        <v>7965</v>
      </c>
      <c r="I1031" s="577"/>
      <c r="J1031" s="577"/>
      <c r="K1031" s="75"/>
      <c r="L1031" s="1253"/>
      <c r="M1031" s="1253"/>
    </row>
    <row r="1032" spans="1:13" s="18" customFormat="1" ht="18" customHeight="1" x14ac:dyDescent="0.2">
      <c r="A1032" s="1258"/>
      <c r="B1032" s="972"/>
      <c r="C1032" s="1261"/>
      <c r="D1032" s="433" t="s">
        <v>11037</v>
      </c>
      <c r="E1032" s="48" t="s">
        <v>11038</v>
      </c>
      <c r="F1032" s="48" t="s">
        <v>11045</v>
      </c>
      <c r="G1032" s="48">
        <v>20</v>
      </c>
      <c r="H1032" s="516" t="s">
        <v>7965</v>
      </c>
      <c r="I1032" s="577"/>
      <c r="J1032" s="577"/>
      <c r="K1032" s="75"/>
      <c r="L1032" s="1253"/>
      <c r="M1032" s="1253"/>
    </row>
    <row r="1033" spans="1:13" s="18" customFormat="1" ht="18" customHeight="1" x14ac:dyDescent="0.2">
      <c r="A1033" s="1258"/>
      <c r="B1033" s="972"/>
      <c r="C1033" s="1261"/>
      <c r="D1033" s="433" t="s">
        <v>11046</v>
      </c>
      <c r="E1033" s="48" t="s">
        <v>11047</v>
      </c>
      <c r="F1033" s="48" t="s">
        <v>11048</v>
      </c>
      <c r="G1033" s="48">
        <v>25</v>
      </c>
      <c r="H1033" s="516" t="s">
        <v>7965</v>
      </c>
      <c r="I1033" s="577"/>
      <c r="J1033" s="577"/>
      <c r="K1033" s="75"/>
      <c r="L1033" s="1253"/>
      <c r="M1033" s="1253"/>
    </row>
    <row r="1034" spans="1:13" s="18" customFormat="1" ht="24.75" customHeight="1" x14ac:dyDescent="0.2">
      <c r="A1034" s="1258"/>
      <c r="B1034" s="972"/>
      <c r="C1034" s="1261"/>
      <c r="D1034" s="433" t="s">
        <v>11049</v>
      </c>
      <c r="E1034" s="48" t="s">
        <v>11050</v>
      </c>
      <c r="F1034" s="48" t="s">
        <v>11051</v>
      </c>
      <c r="G1034" s="48">
        <v>7</v>
      </c>
      <c r="H1034" s="516" t="s">
        <v>7965</v>
      </c>
      <c r="I1034" s="577"/>
      <c r="J1034" s="577"/>
      <c r="K1034" s="75"/>
      <c r="L1034" s="1253"/>
      <c r="M1034" s="1253"/>
    </row>
    <row r="1035" spans="1:13" s="18" customFormat="1" ht="18" customHeight="1" x14ac:dyDescent="0.2">
      <c r="A1035" s="1258"/>
      <c r="B1035" s="972"/>
      <c r="C1035" s="1261"/>
      <c r="D1035" s="433" t="s">
        <v>11049</v>
      </c>
      <c r="E1035" s="48" t="s">
        <v>11050</v>
      </c>
      <c r="F1035" s="48" t="s">
        <v>11052</v>
      </c>
      <c r="G1035" s="48">
        <v>53</v>
      </c>
      <c r="H1035" s="516" t="s">
        <v>7965</v>
      </c>
      <c r="I1035" s="577"/>
      <c r="J1035" s="577"/>
      <c r="K1035" s="75"/>
      <c r="L1035" s="1253"/>
      <c r="M1035" s="1253"/>
    </row>
    <row r="1036" spans="1:13" s="18" customFormat="1" ht="18" customHeight="1" x14ac:dyDescent="0.2">
      <c r="A1036" s="1258"/>
      <c r="B1036" s="972"/>
      <c r="C1036" s="1261"/>
      <c r="D1036" s="433" t="s">
        <v>11049</v>
      </c>
      <c r="E1036" s="48" t="s">
        <v>11050</v>
      </c>
      <c r="F1036" s="48" t="s">
        <v>11053</v>
      </c>
      <c r="G1036" s="48">
        <v>10</v>
      </c>
      <c r="H1036" s="516" t="s">
        <v>7965</v>
      </c>
      <c r="I1036" s="577"/>
      <c r="J1036" s="577"/>
      <c r="K1036" s="75"/>
      <c r="L1036" s="1253"/>
      <c r="M1036" s="1253"/>
    </row>
    <row r="1037" spans="1:13" s="18" customFormat="1" ht="18" customHeight="1" x14ac:dyDescent="0.2">
      <c r="A1037" s="1258"/>
      <c r="B1037" s="972"/>
      <c r="C1037" s="1261"/>
      <c r="D1037" s="433" t="s">
        <v>11049</v>
      </c>
      <c r="E1037" s="48" t="s">
        <v>11050</v>
      </c>
      <c r="F1037" s="48" t="s">
        <v>11054</v>
      </c>
      <c r="G1037" s="48">
        <v>4</v>
      </c>
      <c r="H1037" s="516" t="s">
        <v>7965</v>
      </c>
      <c r="I1037" s="577"/>
      <c r="J1037" s="577"/>
      <c r="K1037" s="75"/>
      <c r="L1037" s="1253"/>
      <c r="M1037" s="1253"/>
    </row>
    <row r="1038" spans="1:13" s="18" customFormat="1" ht="18" customHeight="1" x14ac:dyDescent="0.2">
      <c r="A1038" s="1258"/>
      <c r="B1038" s="972"/>
      <c r="C1038" s="1261"/>
      <c r="D1038" s="433" t="s">
        <v>11049</v>
      </c>
      <c r="E1038" s="48" t="s">
        <v>11050</v>
      </c>
      <c r="F1038" s="48" t="s">
        <v>11055</v>
      </c>
      <c r="G1038" s="48">
        <v>60</v>
      </c>
      <c r="H1038" s="516" t="s">
        <v>7965</v>
      </c>
      <c r="I1038" s="577"/>
      <c r="J1038" s="577"/>
      <c r="K1038" s="75"/>
      <c r="L1038" s="1253"/>
      <c r="M1038" s="1253"/>
    </row>
    <row r="1039" spans="1:13" s="18" customFormat="1" ht="18" customHeight="1" x14ac:dyDescent="0.2">
      <c r="A1039" s="1259"/>
      <c r="B1039" s="971"/>
      <c r="C1039" s="1262"/>
      <c r="D1039" s="433" t="s">
        <v>11049</v>
      </c>
      <c r="E1039" s="48" t="s">
        <v>11050</v>
      </c>
      <c r="F1039" s="48" t="s">
        <v>11056</v>
      </c>
      <c r="G1039" s="48">
        <v>18</v>
      </c>
      <c r="H1039" s="516" t="s">
        <v>7965</v>
      </c>
      <c r="I1039" s="577"/>
      <c r="J1039" s="577"/>
      <c r="K1039" s="75"/>
      <c r="L1039" s="1254"/>
      <c r="M1039" s="1254"/>
    </row>
    <row r="1040" spans="1:13" s="18" customFormat="1" ht="32.25" customHeight="1" x14ac:dyDescent="0.2">
      <c r="A1040" s="949" t="s">
        <v>11057</v>
      </c>
      <c r="B1040" s="970" t="s">
        <v>11058</v>
      </c>
      <c r="C1040" s="1260" t="s">
        <v>7923</v>
      </c>
      <c r="D1040" s="433" t="s">
        <v>11020</v>
      </c>
      <c r="E1040" s="48" t="s">
        <v>11059</v>
      </c>
      <c r="F1040" s="48" t="s">
        <v>11060</v>
      </c>
      <c r="G1040" s="48">
        <v>1</v>
      </c>
      <c r="H1040" s="516" t="s">
        <v>6684</v>
      </c>
      <c r="I1040" s="577"/>
      <c r="J1040" s="577"/>
      <c r="K1040" s="75"/>
      <c r="L1040" s="1252"/>
      <c r="M1040" s="1252"/>
    </row>
    <row r="1041" spans="1:13" s="18" customFormat="1" ht="67.5" customHeight="1" x14ac:dyDescent="0.2">
      <c r="A1041" s="960"/>
      <c r="B1041" s="972"/>
      <c r="C1041" s="1261"/>
      <c r="D1041" s="433" t="s">
        <v>11028</v>
      </c>
      <c r="E1041" s="48" t="s">
        <v>11061</v>
      </c>
      <c r="F1041" s="48" t="s">
        <v>11062</v>
      </c>
      <c r="G1041" s="48">
        <v>1</v>
      </c>
      <c r="H1041" s="516" t="s">
        <v>6684</v>
      </c>
      <c r="I1041" s="577"/>
      <c r="J1041" s="577"/>
      <c r="K1041" s="75"/>
      <c r="L1041" s="1253"/>
      <c r="M1041" s="1253"/>
    </row>
    <row r="1042" spans="1:13" s="18" customFormat="1" ht="74.25" customHeight="1" x14ac:dyDescent="0.2">
      <c r="A1042" s="960"/>
      <c r="B1042" s="972"/>
      <c r="C1042" s="1261"/>
      <c r="D1042" s="433" t="s">
        <v>11063</v>
      </c>
      <c r="E1042" s="48" t="s">
        <v>11064</v>
      </c>
      <c r="F1042" s="48" t="s">
        <v>11065</v>
      </c>
      <c r="G1042" s="48">
        <v>1</v>
      </c>
      <c r="H1042" s="516" t="s">
        <v>6684</v>
      </c>
      <c r="I1042" s="577"/>
      <c r="J1042" s="577"/>
      <c r="K1042" s="75"/>
      <c r="L1042" s="1253"/>
      <c r="M1042" s="1253"/>
    </row>
    <row r="1043" spans="1:13" s="18" customFormat="1" ht="48" customHeight="1" x14ac:dyDescent="0.2">
      <c r="A1043" s="950"/>
      <c r="B1043" s="971"/>
      <c r="C1043" s="1262"/>
      <c r="D1043" s="433" t="s">
        <v>11033</v>
      </c>
      <c r="E1043" s="48" t="s">
        <v>11066</v>
      </c>
      <c r="F1043" s="48" t="s">
        <v>11067</v>
      </c>
      <c r="G1043" s="48">
        <v>1</v>
      </c>
      <c r="H1043" s="516" t="s">
        <v>6684</v>
      </c>
      <c r="I1043" s="577"/>
      <c r="J1043" s="577"/>
      <c r="K1043" s="75"/>
      <c r="L1043" s="1254"/>
      <c r="M1043" s="1254"/>
    </row>
    <row r="1044" spans="1:13" s="18" customFormat="1" ht="18" customHeight="1" x14ac:dyDescent="0.2">
      <c r="A1044" s="1257" t="s">
        <v>11068</v>
      </c>
      <c r="B1044" s="970" t="s">
        <v>11069</v>
      </c>
      <c r="C1044" s="1260" t="s">
        <v>7923</v>
      </c>
      <c r="D1044" s="433" t="s">
        <v>11020</v>
      </c>
      <c r="E1044" s="48" t="s">
        <v>11070</v>
      </c>
      <c r="F1044" s="574" t="s">
        <v>11071</v>
      </c>
      <c r="G1044" s="575">
        <v>46</v>
      </c>
      <c r="H1044" s="575" t="s">
        <v>6684</v>
      </c>
      <c r="I1044" s="577"/>
      <c r="J1044" s="577"/>
      <c r="K1044" s="75"/>
      <c r="L1044" s="1252"/>
      <c r="M1044" s="1252"/>
    </row>
    <row r="1045" spans="1:13" s="18" customFormat="1" ht="18" customHeight="1" x14ac:dyDescent="0.2">
      <c r="A1045" s="1258"/>
      <c r="B1045" s="972"/>
      <c r="C1045" s="1261"/>
      <c r="D1045" s="433" t="s">
        <v>11020</v>
      </c>
      <c r="E1045" s="48" t="s">
        <v>11072</v>
      </c>
      <c r="F1045" s="48" t="s">
        <v>11073</v>
      </c>
      <c r="G1045" s="575">
        <v>2</v>
      </c>
      <c r="H1045" s="575" t="s">
        <v>6684</v>
      </c>
      <c r="I1045" s="577"/>
      <c r="J1045" s="577"/>
      <c r="K1045" s="75"/>
      <c r="L1045" s="1253"/>
      <c r="M1045" s="1253"/>
    </row>
    <row r="1046" spans="1:13" s="18" customFormat="1" ht="18" customHeight="1" x14ac:dyDescent="0.2">
      <c r="A1046" s="1258"/>
      <c r="B1046" s="972"/>
      <c r="C1046" s="1261"/>
      <c r="D1046" s="433" t="s">
        <v>11020</v>
      </c>
      <c r="E1046" s="48" t="s">
        <v>11074</v>
      </c>
      <c r="F1046" s="48" t="s">
        <v>11073</v>
      </c>
      <c r="G1046" s="575">
        <v>4</v>
      </c>
      <c r="H1046" s="575" t="s">
        <v>6684</v>
      </c>
      <c r="I1046" s="577"/>
      <c r="J1046" s="577"/>
      <c r="K1046" s="75"/>
      <c r="L1046" s="1253"/>
      <c r="M1046" s="1253"/>
    </row>
    <row r="1047" spans="1:13" s="18" customFormat="1" ht="18" customHeight="1" x14ac:dyDescent="0.2">
      <c r="A1047" s="1259"/>
      <c r="B1047" s="971"/>
      <c r="C1047" s="1262"/>
      <c r="D1047" s="433" t="s">
        <v>11020</v>
      </c>
      <c r="E1047" s="48" t="s">
        <v>11075</v>
      </c>
      <c r="F1047" s="48" t="s">
        <v>11076</v>
      </c>
      <c r="G1047" s="575">
        <v>4</v>
      </c>
      <c r="H1047" s="575" t="s">
        <v>6684</v>
      </c>
      <c r="I1047" s="577"/>
      <c r="J1047" s="577"/>
      <c r="K1047" s="75"/>
      <c r="L1047" s="1254"/>
      <c r="M1047" s="1254"/>
    </row>
    <row r="1048" spans="1:13" s="18" customFormat="1" ht="18" customHeight="1" x14ac:dyDescent="0.2">
      <c r="A1048" s="1263" t="s">
        <v>11077</v>
      </c>
      <c r="B1048" s="970" t="s">
        <v>11078</v>
      </c>
      <c r="C1048" s="1260" t="s">
        <v>7923</v>
      </c>
      <c r="D1048" s="433" t="s">
        <v>11028</v>
      </c>
      <c r="E1048" s="578" t="s">
        <v>11079</v>
      </c>
      <c r="F1048" s="48" t="s">
        <v>11080</v>
      </c>
      <c r="G1048" s="575">
        <v>1</v>
      </c>
      <c r="H1048" s="575" t="s">
        <v>6684</v>
      </c>
      <c r="I1048" s="577"/>
      <c r="J1048" s="577"/>
      <c r="K1048" s="75"/>
      <c r="L1048" s="1252"/>
      <c r="M1048" s="1252"/>
    </row>
    <row r="1049" spans="1:13" s="18" customFormat="1" ht="18" customHeight="1" x14ac:dyDescent="0.2">
      <c r="A1049" s="1264"/>
      <c r="B1049" s="972"/>
      <c r="C1049" s="1261"/>
      <c r="D1049" s="433" t="s">
        <v>11028</v>
      </c>
      <c r="E1049" s="578" t="s">
        <v>11081</v>
      </c>
      <c r="F1049" s="48" t="s">
        <v>11082</v>
      </c>
      <c r="G1049" s="575">
        <v>1</v>
      </c>
      <c r="H1049" s="575" t="s">
        <v>6684</v>
      </c>
      <c r="I1049" s="577"/>
      <c r="J1049" s="577"/>
      <c r="K1049" s="75"/>
      <c r="L1049" s="1253"/>
      <c r="M1049" s="1253"/>
    </row>
    <row r="1050" spans="1:13" s="18" customFormat="1" ht="18" customHeight="1" x14ac:dyDescent="0.2">
      <c r="A1050" s="1265"/>
      <c r="B1050" s="971"/>
      <c r="C1050" s="1262"/>
      <c r="D1050" s="433" t="s">
        <v>11028</v>
      </c>
      <c r="E1050" s="578" t="s">
        <v>11083</v>
      </c>
      <c r="F1050" s="48" t="s">
        <v>11084</v>
      </c>
      <c r="G1050" s="575">
        <v>1</v>
      </c>
      <c r="H1050" s="575" t="s">
        <v>6684</v>
      </c>
      <c r="I1050" s="577"/>
      <c r="J1050" s="577"/>
      <c r="K1050" s="75"/>
      <c r="L1050" s="1254"/>
      <c r="M1050" s="1254"/>
    </row>
    <row r="1051" spans="1:13" s="18" customFormat="1" ht="30.75" customHeight="1" x14ac:dyDescent="0.2">
      <c r="A1051" s="1257" t="s">
        <v>11085</v>
      </c>
      <c r="B1051" s="970" t="s">
        <v>11086</v>
      </c>
      <c r="C1051" s="1260" t="s">
        <v>7923</v>
      </c>
      <c r="D1051" s="433" t="s">
        <v>11033</v>
      </c>
      <c r="E1051" s="578" t="s">
        <v>11087</v>
      </c>
      <c r="F1051" s="578" t="s">
        <v>11088</v>
      </c>
      <c r="G1051" s="575">
        <v>1</v>
      </c>
      <c r="H1051" s="575" t="s">
        <v>6684</v>
      </c>
      <c r="I1051" s="577"/>
      <c r="J1051" s="577"/>
      <c r="K1051" s="75"/>
      <c r="L1051" s="1252"/>
      <c r="M1051" s="1252"/>
    </row>
    <row r="1052" spans="1:13" s="18" customFormat="1" ht="37.5" customHeight="1" x14ac:dyDescent="0.2">
      <c r="A1052" s="1258"/>
      <c r="B1052" s="972"/>
      <c r="C1052" s="1261"/>
      <c r="D1052" s="433" t="s">
        <v>11033</v>
      </c>
      <c r="E1052" s="578" t="s">
        <v>11089</v>
      </c>
      <c r="F1052" s="578" t="s">
        <v>11090</v>
      </c>
      <c r="G1052" s="575">
        <v>16</v>
      </c>
      <c r="H1052" s="575" t="s">
        <v>6684</v>
      </c>
      <c r="I1052" s="577"/>
      <c r="J1052" s="577"/>
      <c r="K1052" s="75"/>
      <c r="L1052" s="1253"/>
      <c r="M1052" s="1253"/>
    </row>
    <row r="1053" spans="1:13" s="18" customFormat="1" ht="33" customHeight="1" x14ac:dyDescent="0.2">
      <c r="A1053" s="1259"/>
      <c r="B1053" s="971"/>
      <c r="C1053" s="1262"/>
      <c r="D1053" s="433" t="s">
        <v>11033</v>
      </c>
      <c r="E1053" s="578" t="s">
        <v>11091</v>
      </c>
      <c r="F1053" s="578" t="s">
        <v>11092</v>
      </c>
      <c r="G1053" s="575">
        <v>1</v>
      </c>
      <c r="H1053" s="575" t="s">
        <v>6684</v>
      </c>
      <c r="I1053" s="577"/>
      <c r="J1053" s="577"/>
      <c r="K1053" s="75"/>
      <c r="L1053" s="1254"/>
      <c r="M1053" s="1254"/>
    </row>
    <row r="1054" spans="1:13" s="18" customFormat="1" ht="18" customHeight="1" x14ac:dyDescent="0.2">
      <c r="A1054" s="949" t="s">
        <v>11093</v>
      </c>
      <c r="B1054" s="970" t="s">
        <v>11094</v>
      </c>
      <c r="C1054" s="1260" t="s">
        <v>7923</v>
      </c>
      <c r="D1054" s="433" t="s">
        <v>11095</v>
      </c>
      <c r="E1054" s="48" t="s">
        <v>11096</v>
      </c>
      <c r="F1054" s="48" t="s">
        <v>11097</v>
      </c>
      <c r="G1054" s="48">
        <v>1</v>
      </c>
      <c r="H1054" s="516" t="s">
        <v>6684</v>
      </c>
      <c r="I1054" s="577"/>
      <c r="J1054" s="577"/>
      <c r="K1054" s="75"/>
      <c r="L1054" s="1252"/>
      <c r="M1054" s="1252"/>
    </row>
    <row r="1055" spans="1:13" s="18" customFormat="1" ht="18" customHeight="1" x14ac:dyDescent="0.2">
      <c r="A1055" s="960"/>
      <c r="B1055" s="972"/>
      <c r="C1055" s="1261"/>
      <c r="D1055" s="433" t="s">
        <v>11098</v>
      </c>
      <c r="E1055" s="48" t="s">
        <v>11096</v>
      </c>
      <c r="F1055" s="48" t="s">
        <v>11099</v>
      </c>
      <c r="G1055" s="48">
        <v>1</v>
      </c>
      <c r="H1055" s="516" t="s">
        <v>6684</v>
      </c>
      <c r="I1055" s="577"/>
      <c r="J1055" s="577"/>
      <c r="K1055" s="75"/>
      <c r="L1055" s="1253"/>
      <c r="M1055" s="1253"/>
    </row>
    <row r="1056" spans="1:13" s="18" customFormat="1" ht="18" customHeight="1" x14ac:dyDescent="0.2">
      <c r="A1056" s="960"/>
      <c r="B1056" s="972"/>
      <c r="C1056" s="1261"/>
      <c r="D1056" s="433" t="s">
        <v>11028</v>
      </c>
      <c r="E1056" s="48" t="s">
        <v>11100</v>
      </c>
      <c r="F1056" s="48" t="s">
        <v>11101</v>
      </c>
      <c r="G1056" s="48">
        <v>1</v>
      </c>
      <c r="H1056" s="516" t="s">
        <v>6684</v>
      </c>
      <c r="I1056" s="577"/>
      <c r="J1056" s="577"/>
      <c r="K1056" s="75"/>
      <c r="L1056" s="1253"/>
      <c r="M1056" s="1253"/>
    </row>
    <row r="1057" spans="1:13" s="18" customFormat="1" ht="18" customHeight="1" x14ac:dyDescent="0.2">
      <c r="A1057" s="960"/>
      <c r="B1057" s="972"/>
      <c r="C1057" s="1261"/>
      <c r="D1057" s="433" t="s">
        <v>11028</v>
      </c>
      <c r="E1057" s="48" t="s">
        <v>11102</v>
      </c>
      <c r="F1057" s="48" t="s">
        <v>11103</v>
      </c>
      <c r="G1057" s="48">
        <v>1</v>
      </c>
      <c r="H1057" s="516" t="s">
        <v>6684</v>
      </c>
      <c r="I1057" s="577"/>
      <c r="J1057" s="577"/>
      <c r="K1057" s="75"/>
      <c r="L1057" s="1253"/>
      <c r="M1057" s="1253"/>
    </row>
    <row r="1058" spans="1:13" s="18" customFormat="1" ht="18" customHeight="1" x14ac:dyDescent="0.2">
      <c r="A1058" s="960"/>
      <c r="B1058" s="972"/>
      <c r="C1058" s="1261"/>
      <c r="D1058" s="433" t="s">
        <v>11028</v>
      </c>
      <c r="E1058" s="48" t="s">
        <v>11104</v>
      </c>
      <c r="F1058" s="48" t="s">
        <v>11105</v>
      </c>
      <c r="G1058" s="48">
        <v>1</v>
      </c>
      <c r="H1058" s="516" t="s">
        <v>6684</v>
      </c>
      <c r="I1058" s="577"/>
      <c r="J1058" s="577"/>
      <c r="K1058" s="75"/>
      <c r="L1058" s="1253"/>
      <c r="M1058" s="1253"/>
    </row>
    <row r="1059" spans="1:13" s="18" customFormat="1" ht="18" customHeight="1" x14ac:dyDescent="0.2">
      <c r="A1059" s="960"/>
      <c r="B1059" s="972"/>
      <c r="C1059" s="1261"/>
      <c r="D1059" s="433" t="s">
        <v>11028</v>
      </c>
      <c r="E1059" s="48" t="s">
        <v>11106</v>
      </c>
      <c r="F1059" s="48" t="s">
        <v>11107</v>
      </c>
      <c r="G1059" s="48">
        <v>1</v>
      </c>
      <c r="H1059" s="516" t="s">
        <v>6684</v>
      </c>
      <c r="I1059" s="577"/>
      <c r="J1059" s="577"/>
      <c r="K1059" s="75"/>
      <c r="L1059" s="1253"/>
      <c r="M1059" s="1253"/>
    </row>
    <row r="1060" spans="1:13" s="18" customFormat="1" ht="18" customHeight="1" x14ac:dyDescent="0.2">
      <c r="A1060" s="960"/>
      <c r="B1060" s="972"/>
      <c r="C1060" s="1261"/>
      <c r="D1060" s="433" t="s">
        <v>11108</v>
      </c>
      <c r="E1060" s="48" t="s">
        <v>10824</v>
      </c>
      <c r="F1060" s="48" t="s">
        <v>11109</v>
      </c>
      <c r="G1060" s="575">
        <v>1</v>
      </c>
      <c r="H1060" s="575" t="s">
        <v>6684</v>
      </c>
      <c r="I1060" s="577"/>
      <c r="J1060" s="577"/>
      <c r="K1060" s="75"/>
      <c r="L1060" s="1253"/>
      <c r="M1060" s="1253"/>
    </row>
    <row r="1061" spans="1:13" s="18" customFormat="1" ht="18" customHeight="1" x14ac:dyDescent="0.2">
      <c r="A1061" s="960"/>
      <c r="B1061" s="972"/>
      <c r="C1061" s="1261"/>
      <c r="D1061" s="433" t="s">
        <v>11108</v>
      </c>
      <c r="E1061" s="48" t="s">
        <v>10824</v>
      </c>
      <c r="F1061" s="48" t="s">
        <v>11110</v>
      </c>
      <c r="G1061" s="575">
        <v>1</v>
      </c>
      <c r="H1061" s="575" t="s">
        <v>6684</v>
      </c>
      <c r="I1061" s="577"/>
      <c r="J1061" s="577"/>
      <c r="K1061" s="75"/>
      <c r="L1061" s="1253"/>
      <c r="M1061" s="1253"/>
    </row>
    <row r="1062" spans="1:13" s="18" customFormat="1" ht="18" customHeight="1" x14ac:dyDescent="0.2">
      <c r="A1062" s="950"/>
      <c r="B1062" s="971"/>
      <c r="C1062" s="1262"/>
      <c r="D1062" s="433" t="s">
        <v>11108</v>
      </c>
      <c r="E1062" s="48" t="s">
        <v>10824</v>
      </c>
      <c r="F1062" s="48" t="s">
        <v>11111</v>
      </c>
      <c r="G1062" s="575">
        <v>3</v>
      </c>
      <c r="H1062" s="575" t="s">
        <v>6684</v>
      </c>
      <c r="I1062" s="577"/>
      <c r="J1062" s="577"/>
      <c r="K1062" s="75"/>
      <c r="L1062" s="1254"/>
      <c r="M1062" s="1254"/>
    </row>
    <row r="1063" spans="1:13" s="97" customFormat="1" ht="11.25" x14ac:dyDescent="0.25">
      <c r="A1063" s="936" t="s">
        <v>6531</v>
      </c>
      <c r="B1063" s="945" t="s">
        <v>373</v>
      </c>
      <c r="C1063" s="946" t="s">
        <v>5926</v>
      </c>
      <c r="D1063" s="936" t="s">
        <v>374</v>
      </c>
      <c r="E1063" s="936" t="s">
        <v>6454</v>
      </c>
      <c r="F1063" s="42" t="s">
        <v>6455</v>
      </c>
      <c r="G1063" s="116">
        <v>18</v>
      </c>
      <c r="H1063" s="936" t="s">
        <v>6682</v>
      </c>
      <c r="I1063" s="72"/>
      <c r="J1063" s="72"/>
      <c r="K1063" s="985">
        <v>2</v>
      </c>
      <c r="L1063" s="986"/>
      <c r="M1063" s="1255"/>
    </row>
    <row r="1064" spans="1:13" s="97" customFormat="1" ht="11.25" x14ac:dyDescent="0.25">
      <c r="A1064" s="936"/>
      <c r="B1064" s="945"/>
      <c r="C1064" s="946"/>
      <c r="D1064" s="936"/>
      <c r="E1064" s="936"/>
      <c r="F1064" s="42" t="s">
        <v>6456</v>
      </c>
      <c r="G1064" s="116">
        <v>18</v>
      </c>
      <c r="H1064" s="936"/>
      <c r="I1064" s="72"/>
      <c r="J1064" s="72"/>
      <c r="K1064" s="985"/>
      <c r="L1064" s="986"/>
      <c r="M1064" s="1256"/>
    </row>
    <row r="1065" spans="1:13" s="97" customFormat="1" ht="11.25" x14ac:dyDescent="0.25">
      <c r="A1065" s="936"/>
      <c r="B1065" s="945"/>
      <c r="C1065" s="946"/>
      <c r="D1065" s="936"/>
      <c r="E1065" s="936"/>
      <c r="F1065" s="42" t="s">
        <v>6457</v>
      </c>
      <c r="G1065" s="116">
        <v>18</v>
      </c>
      <c r="H1065" s="936"/>
      <c r="I1065" s="72"/>
      <c r="J1065" s="72"/>
      <c r="K1065" s="985"/>
      <c r="L1065" s="986"/>
      <c r="M1065" s="1256"/>
    </row>
    <row r="1066" spans="1:13" s="97" customFormat="1" ht="11.25" x14ac:dyDescent="0.25">
      <c r="A1066" s="936"/>
      <c r="B1066" s="945"/>
      <c r="C1066" s="946"/>
      <c r="D1066" s="936"/>
      <c r="E1066" s="936"/>
      <c r="F1066" s="42" t="s">
        <v>6458</v>
      </c>
      <c r="G1066" s="116">
        <v>15</v>
      </c>
      <c r="H1066" s="936"/>
      <c r="I1066" s="72"/>
      <c r="J1066" s="72"/>
      <c r="K1066" s="985"/>
      <c r="L1066" s="986"/>
      <c r="M1066" s="1256"/>
    </row>
    <row r="1067" spans="1:13" s="97" customFormat="1" ht="11.25" x14ac:dyDescent="0.25">
      <c r="A1067" s="936"/>
      <c r="B1067" s="945"/>
      <c r="C1067" s="946"/>
      <c r="D1067" s="936"/>
      <c r="E1067" s="936"/>
      <c r="F1067" s="42" t="s">
        <v>6459</v>
      </c>
      <c r="G1067" s="116">
        <v>15</v>
      </c>
      <c r="H1067" s="936"/>
      <c r="I1067" s="147"/>
      <c r="J1067" s="72"/>
      <c r="K1067" s="985"/>
      <c r="L1067" s="986"/>
      <c r="M1067" s="1256"/>
    </row>
    <row r="1068" spans="1:13" s="97" customFormat="1" ht="11.25" x14ac:dyDescent="0.25">
      <c r="A1068" s="936"/>
      <c r="B1068" s="945"/>
      <c r="C1068" s="946"/>
      <c r="D1068" s="936"/>
      <c r="E1068" s="936"/>
      <c r="F1068" s="42" t="s">
        <v>6460</v>
      </c>
      <c r="G1068" s="116">
        <v>18</v>
      </c>
      <c r="H1068" s="936"/>
      <c r="I1068" s="147"/>
      <c r="J1068" s="72"/>
      <c r="K1068" s="985"/>
      <c r="L1068" s="986"/>
      <c r="M1068" s="1256"/>
    </row>
    <row r="1069" spans="1:13" s="97" customFormat="1" ht="11.25" x14ac:dyDescent="0.25">
      <c r="A1069" s="936"/>
      <c r="B1069" s="945"/>
      <c r="C1069" s="946"/>
      <c r="D1069" s="936"/>
      <c r="E1069" s="936"/>
      <c r="F1069" s="47" t="s">
        <v>3574</v>
      </c>
      <c r="G1069" s="116">
        <v>15</v>
      </c>
      <c r="H1069" s="936"/>
      <c r="I1069" s="147"/>
      <c r="J1069" s="72"/>
      <c r="K1069" s="985"/>
      <c r="L1069" s="986"/>
      <c r="M1069" s="1256"/>
    </row>
    <row r="1070" spans="1:13" s="97" customFormat="1" ht="11.25" x14ac:dyDescent="0.25">
      <c r="A1070" s="936"/>
      <c r="B1070" s="945"/>
      <c r="C1070" s="946"/>
      <c r="D1070" s="936"/>
      <c r="E1070" s="936"/>
      <c r="F1070" s="42" t="s">
        <v>6461</v>
      </c>
      <c r="G1070" s="116">
        <v>15</v>
      </c>
      <c r="H1070" s="936"/>
      <c r="I1070" s="147"/>
      <c r="J1070" s="72"/>
      <c r="K1070" s="985"/>
      <c r="L1070" s="986"/>
      <c r="M1070" s="1256"/>
    </row>
    <row r="1071" spans="1:13" s="97" customFormat="1" ht="11.25" x14ac:dyDescent="0.25">
      <c r="A1071" s="936"/>
      <c r="B1071" s="945"/>
      <c r="C1071" s="946"/>
      <c r="D1071" s="936"/>
      <c r="E1071" s="936"/>
      <c r="F1071" s="47" t="s">
        <v>3600</v>
      </c>
      <c r="G1071" s="116">
        <v>15</v>
      </c>
      <c r="H1071" s="936"/>
      <c r="I1071" s="72"/>
      <c r="J1071" s="72"/>
      <c r="K1071" s="985"/>
      <c r="L1071" s="986"/>
      <c r="M1071" s="1256"/>
    </row>
    <row r="1072" spans="1:13" s="97" customFormat="1" ht="11.25" x14ac:dyDescent="0.25">
      <c r="A1072" s="936"/>
      <c r="B1072" s="945"/>
      <c r="C1072" s="946"/>
      <c r="D1072" s="936"/>
      <c r="E1072" s="936"/>
      <c r="F1072" s="47" t="s">
        <v>6462</v>
      </c>
      <c r="G1072" s="116">
        <v>30</v>
      </c>
      <c r="H1072" s="936"/>
      <c r="I1072" s="72"/>
      <c r="J1072" s="72"/>
      <c r="K1072" s="985"/>
      <c r="L1072" s="986"/>
      <c r="M1072" s="1256"/>
    </row>
    <row r="1073" spans="1:13" s="97" customFormat="1" ht="11.25" x14ac:dyDescent="0.25">
      <c r="A1073" s="936"/>
      <c r="B1073" s="945"/>
      <c r="C1073" s="946"/>
      <c r="D1073" s="936"/>
      <c r="E1073" s="936"/>
      <c r="F1073" s="47" t="s">
        <v>6463</v>
      </c>
      <c r="G1073" s="116">
        <v>10</v>
      </c>
      <c r="H1073" s="936"/>
      <c r="I1073" s="72"/>
      <c r="J1073" s="72"/>
      <c r="K1073" s="985"/>
      <c r="L1073" s="986"/>
      <c r="M1073" s="1256"/>
    </row>
    <row r="1074" spans="1:13" s="97" customFormat="1" ht="11.25" x14ac:dyDescent="0.25">
      <c r="A1074" s="936"/>
      <c r="B1074" s="945"/>
      <c r="C1074" s="946"/>
      <c r="D1074" s="936"/>
      <c r="E1074" s="936"/>
      <c r="F1074" s="47" t="s">
        <v>6464</v>
      </c>
      <c r="G1074" s="116">
        <v>10</v>
      </c>
      <c r="H1074" s="936"/>
      <c r="I1074" s="72"/>
      <c r="J1074" s="72"/>
      <c r="K1074" s="985"/>
      <c r="L1074" s="986"/>
      <c r="M1074" s="1256"/>
    </row>
    <row r="1075" spans="1:13" s="97" customFormat="1" ht="11.25" x14ac:dyDescent="0.25">
      <c r="A1075" s="936"/>
      <c r="B1075" s="945"/>
      <c r="C1075" s="946"/>
      <c r="D1075" s="936"/>
      <c r="E1075" s="936"/>
      <c r="F1075" s="47" t="s">
        <v>6465</v>
      </c>
      <c r="G1075" s="116">
        <v>2</v>
      </c>
      <c r="H1075" s="936"/>
      <c r="I1075" s="72"/>
      <c r="J1075" s="72"/>
      <c r="K1075" s="985"/>
      <c r="L1075" s="986"/>
      <c r="M1075" s="1256"/>
    </row>
    <row r="1076" spans="1:13" s="97" customFormat="1" ht="11.25" x14ac:dyDescent="0.25">
      <c r="A1076" s="936"/>
      <c r="B1076" s="945"/>
      <c r="C1076" s="946"/>
      <c r="D1076" s="936"/>
      <c r="E1076" s="936"/>
      <c r="F1076" s="47" t="s">
        <v>6466</v>
      </c>
      <c r="G1076" s="116">
        <v>2</v>
      </c>
      <c r="H1076" s="936"/>
      <c r="I1076" s="72"/>
      <c r="J1076" s="72"/>
      <c r="K1076" s="985"/>
      <c r="L1076" s="986"/>
      <c r="M1076" s="1256"/>
    </row>
    <row r="1077" spans="1:13" s="97" customFormat="1" ht="11.25" x14ac:dyDescent="0.25">
      <c r="A1077" s="936"/>
      <c r="B1077" s="945"/>
      <c r="C1077" s="946"/>
      <c r="D1077" s="936"/>
      <c r="E1077" s="936"/>
      <c r="F1077" s="47" t="s">
        <v>6467</v>
      </c>
      <c r="G1077" s="116">
        <v>2</v>
      </c>
      <c r="H1077" s="936"/>
      <c r="I1077" s="72"/>
      <c r="J1077" s="72"/>
      <c r="K1077" s="985"/>
      <c r="L1077" s="986"/>
      <c r="M1077" s="1256"/>
    </row>
    <row r="1078" spans="1:13" s="97" customFormat="1" ht="11.25" x14ac:dyDescent="0.25">
      <c r="A1078" s="936"/>
      <c r="B1078" s="945"/>
      <c r="C1078" s="946"/>
      <c r="D1078" s="936"/>
      <c r="E1078" s="936"/>
      <c r="F1078" s="47" t="s">
        <v>6468</v>
      </c>
      <c r="G1078" s="116">
        <v>4</v>
      </c>
      <c r="H1078" s="936"/>
      <c r="I1078" s="72"/>
      <c r="J1078" s="72"/>
      <c r="K1078" s="985"/>
      <c r="L1078" s="986"/>
      <c r="M1078" s="1256"/>
    </row>
    <row r="1079" spans="1:13" s="97" customFormat="1" ht="11.25" x14ac:dyDescent="0.25">
      <c r="A1079" s="936"/>
      <c r="B1079" s="945"/>
      <c r="C1079" s="946"/>
      <c r="D1079" s="936"/>
      <c r="E1079" s="936"/>
      <c r="F1079" s="47" t="s">
        <v>6469</v>
      </c>
      <c r="G1079" s="116">
        <v>1</v>
      </c>
      <c r="H1079" s="936"/>
      <c r="I1079" s="72"/>
      <c r="J1079" s="72"/>
      <c r="K1079" s="985"/>
      <c r="L1079" s="986"/>
      <c r="M1079" s="1256"/>
    </row>
    <row r="1080" spans="1:13" s="97" customFormat="1" ht="11.25" x14ac:dyDescent="0.25">
      <c r="A1080" s="936"/>
      <c r="B1080" s="945"/>
      <c r="C1080" s="946"/>
      <c r="D1080" s="936"/>
      <c r="E1080" s="936" t="s">
        <v>6470</v>
      </c>
      <c r="F1080" s="42" t="s">
        <v>6455</v>
      </c>
      <c r="G1080" s="116">
        <v>21</v>
      </c>
      <c r="H1080" s="936"/>
      <c r="I1080" s="72"/>
      <c r="J1080" s="72"/>
      <c r="K1080" s="985"/>
      <c r="L1080" s="986"/>
      <c r="M1080" s="1256"/>
    </row>
    <row r="1081" spans="1:13" s="97" customFormat="1" ht="11.25" x14ac:dyDescent="0.25">
      <c r="A1081" s="936"/>
      <c r="B1081" s="945"/>
      <c r="C1081" s="946"/>
      <c r="D1081" s="936"/>
      <c r="E1081" s="936"/>
      <c r="F1081" s="42" t="s">
        <v>6456</v>
      </c>
      <c r="G1081" s="116">
        <v>21</v>
      </c>
      <c r="H1081" s="936"/>
      <c r="I1081" s="72"/>
      <c r="J1081" s="72"/>
      <c r="K1081" s="985"/>
      <c r="L1081" s="986"/>
      <c r="M1081" s="1256"/>
    </row>
    <row r="1082" spans="1:13" s="97" customFormat="1" ht="11.25" x14ac:dyDescent="0.25">
      <c r="A1082" s="936"/>
      <c r="B1082" s="945"/>
      <c r="C1082" s="946"/>
      <c r="D1082" s="936"/>
      <c r="E1082" s="936"/>
      <c r="F1082" s="42" t="s">
        <v>6457</v>
      </c>
      <c r="G1082" s="116">
        <v>21</v>
      </c>
      <c r="H1082" s="936"/>
      <c r="I1082" s="72"/>
      <c r="J1082" s="72"/>
      <c r="K1082" s="985"/>
      <c r="L1082" s="986"/>
      <c r="M1082" s="1256"/>
    </row>
    <row r="1083" spans="1:13" s="97" customFormat="1" ht="11.25" x14ac:dyDescent="0.25">
      <c r="A1083" s="936"/>
      <c r="B1083" s="945"/>
      <c r="C1083" s="946"/>
      <c r="D1083" s="936"/>
      <c r="E1083" s="936"/>
      <c r="F1083" s="42" t="s">
        <v>6458</v>
      </c>
      <c r="G1083" s="116">
        <v>17</v>
      </c>
      <c r="H1083" s="936"/>
      <c r="I1083" s="72"/>
      <c r="J1083" s="72"/>
      <c r="K1083" s="985"/>
      <c r="L1083" s="986"/>
      <c r="M1083" s="1256"/>
    </row>
    <row r="1084" spans="1:13" s="97" customFormat="1" ht="11.25" x14ac:dyDescent="0.25">
      <c r="A1084" s="936"/>
      <c r="B1084" s="945"/>
      <c r="C1084" s="946"/>
      <c r="D1084" s="936"/>
      <c r="E1084" s="936"/>
      <c r="F1084" s="42" t="s">
        <v>6459</v>
      </c>
      <c r="G1084" s="116">
        <v>17</v>
      </c>
      <c r="H1084" s="936"/>
      <c r="I1084" s="72"/>
      <c r="J1084" s="72"/>
      <c r="K1084" s="985"/>
      <c r="L1084" s="986"/>
      <c r="M1084" s="1256"/>
    </row>
    <row r="1085" spans="1:13" s="97" customFormat="1" ht="11.25" x14ac:dyDescent="0.25">
      <c r="A1085" s="936"/>
      <c r="B1085" s="945"/>
      <c r="C1085" s="946"/>
      <c r="D1085" s="936"/>
      <c r="E1085" s="936"/>
      <c r="F1085" s="42" t="s">
        <v>6460</v>
      </c>
      <c r="G1085" s="116">
        <v>21</v>
      </c>
      <c r="H1085" s="936"/>
      <c r="I1085" s="72"/>
      <c r="J1085" s="72"/>
      <c r="K1085" s="985"/>
      <c r="L1085" s="986"/>
      <c r="M1085" s="1256"/>
    </row>
    <row r="1086" spans="1:13" s="97" customFormat="1" ht="11.25" x14ac:dyDescent="0.25">
      <c r="A1086" s="936"/>
      <c r="B1086" s="945"/>
      <c r="C1086" s="946"/>
      <c r="D1086" s="936"/>
      <c r="E1086" s="936"/>
      <c r="F1086" s="47" t="s">
        <v>3574</v>
      </c>
      <c r="G1086" s="116">
        <v>17</v>
      </c>
      <c r="H1086" s="936"/>
      <c r="I1086" s="72"/>
      <c r="J1086" s="72"/>
      <c r="K1086" s="985"/>
      <c r="L1086" s="986"/>
      <c r="M1086" s="1256"/>
    </row>
    <row r="1087" spans="1:13" s="97" customFormat="1" ht="11.25" x14ac:dyDescent="0.25">
      <c r="A1087" s="936"/>
      <c r="B1087" s="945"/>
      <c r="C1087" s="946"/>
      <c r="D1087" s="936"/>
      <c r="E1087" s="936"/>
      <c r="F1087" s="42" t="s">
        <v>6461</v>
      </c>
      <c r="G1087" s="116">
        <v>17</v>
      </c>
      <c r="H1087" s="936"/>
      <c r="I1087" s="72"/>
      <c r="J1087" s="72"/>
      <c r="K1087" s="985"/>
      <c r="L1087" s="986"/>
      <c r="M1087" s="1256"/>
    </row>
    <row r="1088" spans="1:13" s="97" customFormat="1" ht="11.25" x14ac:dyDescent="0.25">
      <c r="A1088" s="936"/>
      <c r="B1088" s="945"/>
      <c r="C1088" s="946"/>
      <c r="D1088" s="936"/>
      <c r="E1088" s="936"/>
      <c r="F1088" s="47" t="s">
        <v>3600</v>
      </c>
      <c r="G1088" s="116">
        <v>17</v>
      </c>
      <c r="H1088" s="936"/>
      <c r="I1088" s="72"/>
      <c r="J1088" s="72"/>
      <c r="K1088" s="985"/>
      <c r="L1088" s="986"/>
      <c r="M1088" s="1256"/>
    </row>
    <row r="1089" spans="1:13" s="97" customFormat="1" ht="11.25" x14ac:dyDescent="0.25">
      <c r="A1089" s="936"/>
      <c r="B1089" s="945"/>
      <c r="C1089" s="946"/>
      <c r="D1089" s="936"/>
      <c r="E1089" s="936"/>
      <c r="F1089" s="47" t="s">
        <v>6462</v>
      </c>
      <c r="G1089" s="116">
        <v>34</v>
      </c>
      <c r="H1089" s="936"/>
      <c r="I1089" s="72"/>
      <c r="J1089" s="72"/>
      <c r="K1089" s="985"/>
      <c r="L1089" s="986"/>
      <c r="M1089" s="1256"/>
    </row>
    <row r="1090" spans="1:13" s="97" customFormat="1" ht="11.25" x14ac:dyDescent="0.25">
      <c r="A1090" s="936"/>
      <c r="B1090" s="945"/>
      <c r="C1090" s="946"/>
      <c r="D1090" s="936"/>
      <c r="E1090" s="936"/>
      <c r="F1090" s="47" t="s">
        <v>6463</v>
      </c>
      <c r="G1090" s="116">
        <v>12</v>
      </c>
      <c r="H1090" s="936"/>
      <c r="I1090" s="72"/>
      <c r="J1090" s="72"/>
      <c r="K1090" s="985"/>
      <c r="L1090" s="986"/>
      <c r="M1090" s="1256"/>
    </row>
    <row r="1091" spans="1:13" s="97" customFormat="1" ht="11.25" x14ac:dyDescent="0.25">
      <c r="A1091" s="936"/>
      <c r="B1091" s="945"/>
      <c r="C1091" s="946"/>
      <c r="D1091" s="936"/>
      <c r="E1091" s="936"/>
      <c r="F1091" s="47" t="s">
        <v>6464</v>
      </c>
      <c r="G1091" s="116">
        <v>12</v>
      </c>
      <c r="H1091" s="936"/>
      <c r="I1091" s="72"/>
      <c r="J1091" s="72"/>
      <c r="K1091" s="985"/>
      <c r="L1091" s="986"/>
      <c r="M1091" s="1256"/>
    </row>
    <row r="1092" spans="1:13" s="97" customFormat="1" ht="11.25" x14ac:dyDescent="0.25">
      <c r="A1092" s="936"/>
      <c r="B1092" s="945"/>
      <c r="C1092" s="946"/>
      <c r="D1092" s="936"/>
      <c r="E1092" s="936"/>
      <c r="F1092" s="47" t="s">
        <v>6468</v>
      </c>
      <c r="G1092" s="116">
        <v>4</v>
      </c>
      <c r="H1092" s="936"/>
      <c r="I1092" s="72"/>
      <c r="J1092" s="72"/>
      <c r="K1092" s="985"/>
      <c r="L1092" s="986"/>
      <c r="M1092" s="1256"/>
    </row>
    <row r="1093" spans="1:13" s="97" customFormat="1" ht="11.25" x14ac:dyDescent="0.25">
      <c r="A1093" s="936"/>
      <c r="B1093" s="945"/>
      <c r="C1093" s="946"/>
      <c r="D1093" s="936"/>
      <c r="E1093" s="936"/>
      <c r="F1093" s="47" t="s">
        <v>6469</v>
      </c>
      <c r="G1093" s="116">
        <v>1</v>
      </c>
      <c r="H1093" s="936"/>
      <c r="I1093" s="72"/>
      <c r="J1093" s="72"/>
      <c r="K1093" s="985"/>
      <c r="L1093" s="986"/>
      <c r="M1093" s="1256"/>
    </row>
    <row r="1094" spans="1:13" s="97" customFormat="1" ht="11.25" x14ac:dyDescent="0.25">
      <c r="A1094" s="936"/>
      <c r="B1094" s="945"/>
      <c r="C1094" s="946"/>
      <c r="D1094" s="936"/>
      <c r="E1094" s="936" t="s">
        <v>6471</v>
      </c>
      <c r="F1094" s="42" t="s">
        <v>6455</v>
      </c>
      <c r="G1094" s="116">
        <v>21</v>
      </c>
      <c r="H1094" s="936"/>
      <c r="I1094" s="72"/>
      <c r="J1094" s="72"/>
      <c r="K1094" s="985"/>
      <c r="L1094" s="986"/>
      <c r="M1094" s="1256"/>
    </row>
    <row r="1095" spans="1:13" s="97" customFormat="1" ht="11.25" x14ac:dyDescent="0.25">
      <c r="A1095" s="936"/>
      <c r="B1095" s="945"/>
      <c r="C1095" s="946"/>
      <c r="D1095" s="936"/>
      <c r="E1095" s="936"/>
      <c r="F1095" s="42" t="s">
        <v>6456</v>
      </c>
      <c r="G1095" s="116">
        <v>21</v>
      </c>
      <c r="H1095" s="936"/>
      <c r="I1095" s="72"/>
      <c r="J1095" s="72"/>
      <c r="K1095" s="985"/>
      <c r="L1095" s="986"/>
      <c r="M1095" s="1256"/>
    </row>
    <row r="1096" spans="1:13" s="97" customFormat="1" ht="11.25" x14ac:dyDescent="0.25">
      <c r="A1096" s="936"/>
      <c r="B1096" s="945"/>
      <c r="C1096" s="946"/>
      <c r="D1096" s="936"/>
      <c r="E1096" s="936"/>
      <c r="F1096" s="42" t="s">
        <v>6457</v>
      </c>
      <c r="G1096" s="116">
        <v>21</v>
      </c>
      <c r="H1096" s="936"/>
      <c r="I1096" s="72"/>
      <c r="J1096" s="72"/>
      <c r="K1096" s="985"/>
      <c r="L1096" s="986"/>
      <c r="M1096" s="1256"/>
    </row>
    <row r="1097" spans="1:13" s="97" customFormat="1" ht="11.25" x14ac:dyDescent="0.25">
      <c r="A1097" s="936"/>
      <c r="B1097" s="945"/>
      <c r="C1097" s="946"/>
      <c r="D1097" s="936"/>
      <c r="E1097" s="936"/>
      <c r="F1097" s="42" t="s">
        <v>6458</v>
      </c>
      <c r="G1097" s="116">
        <v>17</v>
      </c>
      <c r="H1097" s="936"/>
      <c r="I1097" s="72"/>
      <c r="J1097" s="72"/>
      <c r="K1097" s="985"/>
      <c r="L1097" s="986"/>
      <c r="M1097" s="1256"/>
    </row>
    <row r="1098" spans="1:13" s="97" customFormat="1" ht="11.25" x14ac:dyDescent="0.25">
      <c r="A1098" s="936"/>
      <c r="B1098" s="945"/>
      <c r="C1098" s="946"/>
      <c r="D1098" s="936"/>
      <c r="E1098" s="936"/>
      <c r="F1098" s="42" t="s">
        <v>6459</v>
      </c>
      <c r="G1098" s="116">
        <v>17</v>
      </c>
      <c r="H1098" s="936"/>
      <c r="I1098" s="72"/>
      <c r="J1098" s="72"/>
      <c r="K1098" s="985"/>
      <c r="L1098" s="986"/>
      <c r="M1098" s="1256"/>
    </row>
    <row r="1099" spans="1:13" s="97" customFormat="1" ht="11.25" x14ac:dyDescent="0.25">
      <c r="A1099" s="936"/>
      <c r="B1099" s="945"/>
      <c r="C1099" s="946"/>
      <c r="D1099" s="936"/>
      <c r="E1099" s="936"/>
      <c r="F1099" s="42" t="s">
        <v>6460</v>
      </c>
      <c r="G1099" s="116">
        <v>21</v>
      </c>
      <c r="H1099" s="936"/>
      <c r="I1099" s="72"/>
      <c r="J1099" s="72"/>
      <c r="K1099" s="985"/>
      <c r="L1099" s="986"/>
      <c r="M1099" s="1256"/>
    </row>
    <row r="1100" spans="1:13" s="97" customFormat="1" ht="11.25" x14ac:dyDescent="0.25">
      <c r="A1100" s="936"/>
      <c r="B1100" s="945"/>
      <c r="C1100" s="946"/>
      <c r="D1100" s="936"/>
      <c r="E1100" s="936"/>
      <c r="F1100" s="47" t="s">
        <v>3574</v>
      </c>
      <c r="G1100" s="116">
        <v>17</v>
      </c>
      <c r="H1100" s="936"/>
      <c r="I1100" s="72"/>
      <c r="J1100" s="72"/>
      <c r="K1100" s="985"/>
      <c r="L1100" s="986"/>
      <c r="M1100" s="1256"/>
    </row>
    <row r="1101" spans="1:13" s="97" customFormat="1" ht="11.25" x14ac:dyDescent="0.25">
      <c r="A1101" s="936"/>
      <c r="B1101" s="945"/>
      <c r="C1101" s="946"/>
      <c r="D1101" s="936"/>
      <c r="E1101" s="936"/>
      <c r="F1101" s="42" t="s">
        <v>6461</v>
      </c>
      <c r="G1101" s="116">
        <v>17</v>
      </c>
      <c r="H1101" s="936"/>
      <c r="I1101" s="72"/>
      <c r="J1101" s="72"/>
      <c r="K1101" s="985"/>
      <c r="L1101" s="986"/>
      <c r="M1101" s="1256"/>
    </row>
    <row r="1102" spans="1:13" s="97" customFormat="1" ht="11.25" x14ac:dyDescent="0.25">
      <c r="A1102" s="936"/>
      <c r="B1102" s="945"/>
      <c r="C1102" s="946"/>
      <c r="D1102" s="936"/>
      <c r="E1102" s="936"/>
      <c r="F1102" s="47" t="s">
        <v>3600</v>
      </c>
      <c r="G1102" s="116">
        <v>17</v>
      </c>
      <c r="H1102" s="936"/>
      <c r="I1102" s="72"/>
      <c r="J1102" s="72"/>
      <c r="K1102" s="985"/>
      <c r="L1102" s="986"/>
      <c r="M1102" s="1256"/>
    </row>
    <row r="1103" spans="1:13" s="97" customFormat="1" ht="11.25" x14ac:dyDescent="0.25">
      <c r="A1103" s="936"/>
      <c r="B1103" s="945"/>
      <c r="C1103" s="946"/>
      <c r="D1103" s="936"/>
      <c r="E1103" s="936"/>
      <c r="F1103" s="47" t="s">
        <v>6462</v>
      </c>
      <c r="G1103" s="116">
        <v>34</v>
      </c>
      <c r="H1103" s="936"/>
      <c r="I1103" s="72"/>
      <c r="J1103" s="72"/>
      <c r="K1103" s="985"/>
      <c r="L1103" s="986"/>
      <c r="M1103" s="1256"/>
    </row>
    <row r="1104" spans="1:13" s="97" customFormat="1" ht="11.25" x14ac:dyDescent="0.25">
      <c r="A1104" s="936"/>
      <c r="B1104" s="945"/>
      <c r="C1104" s="946"/>
      <c r="D1104" s="936"/>
      <c r="E1104" s="936"/>
      <c r="F1104" s="47" t="s">
        <v>6463</v>
      </c>
      <c r="G1104" s="116">
        <v>12</v>
      </c>
      <c r="H1104" s="936"/>
      <c r="I1104" s="72"/>
      <c r="J1104" s="72"/>
      <c r="K1104" s="985"/>
      <c r="L1104" s="986"/>
      <c r="M1104" s="1256"/>
    </row>
    <row r="1105" spans="1:13" s="97" customFormat="1" ht="11.25" x14ac:dyDescent="0.25">
      <c r="A1105" s="936"/>
      <c r="B1105" s="945"/>
      <c r="C1105" s="946"/>
      <c r="D1105" s="936"/>
      <c r="E1105" s="936"/>
      <c r="F1105" s="47" t="s">
        <v>6464</v>
      </c>
      <c r="G1105" s="116">
        <v>12</v>
      </c>
      <c r="H1105" s="936"/>
      <c r="I1105" s="72"/>
      <c r="J1105" s="72"/>
      <c r="K1105" s="985"/>
      <c r="L1105" s="986"/>
      <c r="M1105" s="1256"/>
    </row>
    <row r="1106" spans="1:13" s="97" customFormat="1" ht="11.25" x14ac:dyDescent="0.25">
      <c r="A1106" s="936"/>
      <c r="B1106" s="945"/>
      <c r="C1106" s="946"/>
      <c r="D1106" s="936"/>
      <c r="E1106" s="936"/>
      <c r="F1106" s="47" t="s">
        <v>6468</v>
      </c>
      <c r="G1106" s="116">
        <v>4</v>
      </c>
      <c r="H1106" s="936"/>
      <c r="I1106" s="72"/>
      <c r="J1106" s="72"/>
      <c r="K1106" s="985"/>
      <c r="L1106" s="986"/>
      <c r="M1106" s="1256"/>
    </row>
    <row r="1107" spans="1:13" s="97" customFormat="1" ht="11.25" x14ac:dyDescent="0.25">
      <c r="A1107" s="936"/>
      <c r="B1107" s="945"/>
      <c r="C1107" s="946"/>
      <c r="D1107" s="936"/>
      <c r="E1107" s="936"/>
      <c r="F1107" s="47" t="s">
        <v>6469</v>
      </c>
      <c r="G1107" s="116">
        <v>1</v>
      </c>
      <c r="H1107" s="936"/>
      <c r="I1107" s="72"/>
      <c r="J1107" s="72"/>
      <c r="K1107" s="985"/>
      <c r="L1107" s="986"/>
      <c r="M1107" s="1256"/>
    </row>
    <row r="1108" spans="1:13" s="97" customFormat="1" ht="22.5" x14ac:dyDescent="0.25">
      <c r="A1108" s="143" t="s">
        <v>6532</v>
      </c>
      <c r="B1108" s="461" t="s">
        <v>5842</v>
      </c>
      <c r="C1108" s="449" t="s">
        <v>5926</v>
      </c>
      <c r="D1108" s="143" t="s">
        <v>5841</v>
      </c>
      <c r="E1108" s="143" t="s">
        <v>5926</v>
      </c>
      <c r="F1108" s="41" t="s">
        <v>4918</v>
      </c>
      <c r="G1108" s="96">
        <v>1</v>
      </c>
      <c r="H1108" s="362" t="s">
        <v>6682</v>
      </c>
      <c r="I1108" s="37"/>
      <c r="J1108" s="37"/>
      <c r="K1108" s="181">
        <v>2</v>
      </c>
      <c r="L1108" s="842"/>
      <c r="M1108" s="137"/>
    </row>
    <row r="1109" spans="1:13" s="97" customFormat="1" ht="11.25" x14ac:dyDescent="0.25">
      <c r="A1109" s="936" t="s">
        <v>7707</v>
      </c>
      <c r="B1109" s="945" t="s">
        <v>5842</v>
      </c>
      <c r="C1109" s="946" t="s">
        <v>5926</v>
      </c>
      <c r="D1109" s="936" t="s">
        <v>7197</v>
      </c>
      <c r="E1109" s="936" t="s">
        <v>6277</v>
      </c>
      <c r="F1109" s="41" t="s">
        <v>6482</v>
      </c>
      <c r="G1109" s="96">
        <v>1</v>
      </c>
      <c r="H1109" s="936" t="s">
        <v>6682</v>
      </c>
      <c r="I1109" s="37"/>
      <c r="J1109" s="37" t="s">
        <v>6480</v>
      </c>
      <c r="K1109" s="985">
        <v>2</v>
      </c>
      <c r="L1109" s="986"/>
      <c r="M1109" s="1255"/>
    </row>
    <row r="1110" spans="1:13" s="97" customFormat="1" ht="11.25" x14ac:dyDescent="0.25">
      <c r="A1110" s="936"/>
      <c r="B1110" s="945"/>
      <c r="C1110" s="946"/>
      <c r="D1110" s="936"/>
      <c r="E1110" s="936"/>
      <c r="F1110" s="41" t="s">
        <v>6483</v>
      </c>
      <c r="G1110" s="96">
        <v>1</v>
      </c>
      <c r="H1110" s="936"/>
      <c r="I1110" s="37" t="s">
        <v>125</v>
      </c>
      <c r="J1110" s="37"/>
      <c r="K1110" s="985"/>
      <c r="L1110" s="986"/>
      <c r="M1110" s="1256"/>
    </row>
    <row r="1111" spans="1:13" s="97" customFormat="1" ht="11.25" x14ac:dyDescent="0.25">
      <c r="A1111" s="936"/>
      <c r="B1111" s="945"/>
      <c r="C1111" s="946"/>
      <c r="D1111" s="936"/>
      <c r="E1111" s="936"/>
      <c r="F1111" s="41" t="s">
        <v>6483</v>
      </c>
      <c r="G1111" s="96">
        <v>1</v>
      </c>
      <c r="H1111" s="936"/>
      <c r="I1111" s="37" t="s">
        <v>6481</v>
      </c>
      <c r="J1111" s="37"/>
      <c r="K1111" s="985"/>
      <c r="L1111" s="986"/>
      <c r="M1111" s="1256"/>
    </row>
    <row r="1112" spans="1:13" s="97" customFormat="1" ht="11.25" x14ac:dyDescent="0.25">
      <c r="A1112" s="936"/>
      <c r="B1112" s="945"/>
      <c r="C1112" s="946"/>
      <c r="D1112" s="936"/>
      <c r="E1112" s="936"/>
      <c r="F1112" s="41" t="s">
        <v>6484</v>
      </c>
      <c r="G1112" s="96">
        <v>1</v>
      </c>
      <c r="H1112" s="936"/>
      <c r="I1112" s="37" t="s">
        <v>6197</v>
      </c>
      <c r="J1112" s="37" t="s">
        <v>3745</v>
      </c>
      <c r="K1112" s="985"/>
      <c r="L1112" s="986"/>
      <c r="M1112" s="1256"/>
    </row>
    <row r="1113" spans="1:13" s="97" customFormat="1" ht="11.25" x14ac:dyDescent="0.25">
      <c r="A1113" s="936" t="s">
        <v>6533</v>
      </c>
      <c r="B1113" s="945" t="s">
        <v>7078</v>
      </c>
      <c r="C1113" s="946" t="s">
        <v>5926</v>
      </c>
      <c r="D1113" s="936" t="s">
        <v>7195</v>
      </c>
      <c r="E1113" s="936" t="s">
        <v>5926</v>
      </c>
      <c r="F1113" s="42" t="s">
        <v>6472</v>
      </c>
      <c r="G1113" s="116">
        <v>1</v>
      </c>
      <c r="H1113" s="936" t="s">
        <v>6682</v>
      </c>
      <c r="I1113" s="72" t="s">
        <v>3117</v>
      </c>
      <c r="J1113" s="72" t="s">
        <v>3117</v>
      </c>
      <c r="K1113" s="985">
        <v>2</v>
      </c>
      <c r="L1113" s="986"/>
      <c r="M1113" s="1255"/>
    </row>
    <row r="1114" spans="1:13" s="97" customFormat="1" ht="11.25" x14ac:dyDescent="0.25">
      <c r="A1114" s="936"/>
      <c r="B1114" s="945"/>
      <c r="C1114" s="946"/>
      <c r="D1114" s="936"/>
      <c r="E1114" s="936"/>
      <c r="F1114" s="42" t="s">
        <v>6479</v>
      </c>
      <c r="G1114" s="116">
        <v>2</v>
      </c>
      <c r="H1114" s="936"/>
      <c r="I1114" s="72" t="s">
        <v>6473</v>
      </c>
      <c r="J1114" s="72" t="s">
        <v>6474</v>
      </c>
      <c r="K1114" s="985"/>
      <c r="L1114" s="986"/>
      <c r="M1114" s="1256"/>
    </row>
    <row r="1115" spans="1:13" s="97" customFormat="1" ht="11.25" x14ac:dyDescent="0.25">
      <c r="A1115" s="936"/>
      <c r="B1115" s="945"/>
      <c r="C1115" s="946"/>
      <c r="D1115" s="936"/>
      <c r="E1115" s="936"/>
      <c r="F1115" s="42" t="s">
        <v>6000</v>
      </c>
      <c r="G1115" s="116">
        <v>1</v>
      </c>
      <c r="H1115" s="936"/>
      <c r="I1115" s="72" t="s">
        <v>438</v>
      </c>
      <c r="J1115" s="72" t="s">
        <v>6475</v>
      </c>
      <c r="K1115" s="985"/>
      <c r="L1115" s="986"/>
      <c r="M1115" s="1256"/>
    </row>
    <row r="1116" spans="1:13" s="97" customFormat="1" ht="11.25" x14ac:dyDescent="0.25">
      <c r="A1116" s="936"/>
      <c r="B1116" s="945"/>
      <c r="C1116" s="946"/>
      <c r="D1116" s="936"/>
      <c r="E1116" s="936"/>
      <c r="F1116" s="42" t="s">
        <v>1820</v>
      </c>
      <c r="G1116" s="116">
        <v>1</v>
      </c>
      <c r="H1116" s="936"/>
      <c r="I1116" s="72"/>
      <c r="J1116" s="72" t="s">
        <v>6476</v>
      </c>
      <c r="K1116" s="985"/>
      <c r="L1116" s="986"/>
      <c r="M1116" s="1256"/>
    </row>
    <row r="1117" spans="1:13" s="97" customFormat="1" ht="11.25" x14ac:dyDescent="0.25">
      <c r="A1117" s="936"/>
      <c r="B1117" s="945"/>
      <c r="C1117" s="946"/>
      <c r="D1117" s="936"/>
      <c r="E1117" s="936"/>
      <c r="F1117" s="42" t="s">
        <v>5942</v>
      </c>
      <c r="G1117" s="116">
        <v>4</v>
      </c>
      <c r="H1117" s="936"/>
      <c r="I1117" s="72"/>
      <c r="J1117" s="72"/>
      <c r="K1117" s="985"/>
      <c r="L1117" s="986"/>
      <c r="M1117" s="1256"/>
    </row>
    <row r="1118" spans="1:13" s="97" customFormat="1" ht="11.25" x14ac:dyDescent="0.25">
      <c r="A1118" s="936"/>
      <c r="B1118" s="945"/>
      <c r="C1118" s="946"/>
      <c r="D1118" s="936"/>
      <c r="E1118" s="936"/>
      <c r="F1118" s="42" t="s">
        <v>69</v>
      </c>
      <c r="G1118" s="116">
        <v>1</v>
      </c>
      <c r="H1118" s="936"/>
      <c r="I1118" s="72" t="s">
        <v>13</v>
      </c>
      <c r="J1118" s="72" t="s">
        <v>6477</v>
      </c>
      <c r="K1118" s="985"/>
      <c r="L1118" s="986"/>
      <c r="M1118" s="1256"/>
    </row>
    <row r="1119" spans="1:13" s="97" customFormat="1" ht="11.25" x14ac:dyDescent="0.25">
      <c r="A1119" s="936"/>
      <c r="B1119" s="945"/>
      <c r="C1119" s="946"/>
      <c r="D1119" s="936"/>
      <c r="E1119" s="936"/>
      <c r="F1119" s="42" t="s">
        <v>5945</v>
      </c>
      <c r="G1119" s="116">
        <v>1</v>
      </c>
      <c r="H1119" s="936"/>
      <c r="I1119" s="72"/>
      <c r="J1119" s="72" t="s">
        <v>3850</v>
      </c>
      <c r="K1119" s="985"/>
      <c r="L1119" s="986"/>
      <c r="M1119" s="1256"/>
    </row>
    <row r="1120" spans="1:13" s="97" customFormat="1" ht="11.25" x14ac:dyDescent="0.25">
      <c r="A1120" s="936"/>
      <c r="B1120" s="945"/>
      <c r="C1120" s="946"/>
      <c r="D1120" s="936"/>
      <c r="E1120" s="936"/>
      <c r="F1120" s="42" t="s">
        <v>5945</v>
      </c>
      <c r="G1120" s="116">
        <v>1</v>
      </c>
      <c r="H1120" s="936"/>
      <c r="I1120" s="72"/>
      <c r="J1120" s="72" t="s">
        <v>3744</v>
      </c>
      <c r="K1120" s="985"/>
      <c r="L1120" s="986"/>
      <c r="M1120" s="1256"/>
    </row>
    <row r="1121" spans="1:13" s="97" customFormat="1" ht="11.25" x14ac:dyDescent="0.25">
      <c r="A1121" s="936"/>
      <c r="B1121" s="945"/>
      <c r="C1121" s="946"/>
      <c r="D1121" s="936"/>
      <c r="E1121" s="936"/>
      <c r="F1121" s="42" t="s">
        <v>6025</v>
      </c>
      <c r="G1121" s="116">
        <v>1</v>
      </c>
      <c r="H1121" s="936"/>
      <c r="I1121" s="72"/>
      <c r="J1121" s="72" t="s">
        <v>6478</v>
      </c>
      <c r="K1121" s="985"/>
      <c r="L1121" s="986"/>
      <c r="M1121" s="1256"/>
    </row>
    <row r="1122" spans="1:13" s="97" customFormat="1" ht="11.25" x14ac:dyDescent="0.25">
      <c r="A1122" s="936"/>
      <c r="B1122" s="945"/>
      <c r="C1122" s="946"/>
      <c r="D1122" s="936"/>
      <c r="E1122" s="936"/>
      <c r="F1122" s="42" t="s">
        <v>414</v>
      </c>
      <c r="G1122" s="116">
        <v>12</v>
      </c>
      <c r="H1122" s="936"/>
      <c r="I1122" s="72"/>
      <c r="J1122" s="72"/>
      <c r="K1122" s="985"/>
      <c r="L1122" s="986"/>
      <c r="M1122" s="1256"/>
    </row>
    <row r="1123" spans="1:13" s="97" customFormat="1" ht="11.25" x14ac:dyDescent="0.25">
      <c r="A1123" s="936" t="s">
        <v>7708</v>
      </c>
      <c r="B1123" s="945" t="s">
        <v>7141</v>
      </c>
      <c r="C1123" s="946" t="s">
        <v>5926</v>
      </c>
      <c r="D1123" s="936" t="s">
        <v>5838</v>
      </c>
      <c r="E1123" s="936" t="s">
        <v>5926</v>
      </c>
      <c r="F1123" s="135" t="s">
        <v>6494</v>
      </c>
      <c r="G1123" s="137">
        <v>1</v>
      </c>
      <c r="H1123" s="936" t="s">
        <v>6682</v>
      </c>
      <c r="I1123" s="136"/>
      <c r="J1123" s="136"/>
      <c r="K1123" s="985">
        <v>2</v>
      </c>
      <c r="L1123" s="986"/>
      <c r="M1123" s="1255"/>
    </row>
    <row r="1124" spans="1:13" s="97" customFormat="1" ht="11.25" x14ac:dyDescent="0.25">
      <c r="A1124" s="936"/>
      <c r="B1124" s="945"/>
      <c r="C1124" s="946"/>
      <c r="D1124" s="936"/>
      <c r="E1124" s="936"/>
      <c r="F1124" s="135" t="s">
        <v>5980</v>
      </c>
      <c r="G1124" s="137">
        <v>1</v>
      </c>
      <c r="H1124" s="936"/>
      <c r="I1124" s="136" t="s">
        <v>1074</v>
      </c>
      <c r="J1124" s="136" t="s">
        <v>6490</v>
      </c>
      <c r="K1124" s="985"/>
      <c r="L1124" s="986"/>
      <c r="M1124" s="1256"/>
    </row>
    <row r="1125" spans="1:13" s="97" customFormat="1" ht="22.5" x14ac:dyDescent="0.25">
      <c r="A1125" s="936"/>
      <c r="B1125" s="945"/>
      <c r="C1125" s="946"/>
      <c r="D1125" s="936"/>
      <c r="E1125" s="936"/>
      <c r="F1125" s="135" t="s">
        <v>6495</v>
      </c>
      <c r="G1125" s="137">
        <v>3</v>
      </c>
      <c r="H1125" s="936"/>
      <c r="I1125" s="136" t="s">
        <v>1074</v>
      </c>
      <c r="J1125" s="136" t="s">
        <v>6491</v>
      </c>
      <c r="K1125" s="985"/>
      <c r="L1125" s="986"/>
      <c r="M1125" s="1256"/>
    </row>
    <row r="1126" spans="1:13" s="97" customFormat="1" ht="11.25" x14ac:dyDescent="0.25">
      <c r="A1126" s="936"/>
      <c r="B1126" s="945"/>
      <c r="C1126" s="946"/>
      <c r="D1126" s="936"/>
      <c r="E1126" s="936"/>
      <c r="F1126" s="135" t="s">
        <v>6496</v>
      </c>
      <c r="G1126" s="137">
        <v>1</v>
      </c>
      <c r="H1126" s="936"/>
      <c r="I1126" s="136" t="s">
        <v>1817</v>
      </c>
      <c r="J1126" s="136" t="s">
        <v>6492</v>
      </c>
      <c r="K1126" s="985"/>
      <c r="L1126" s="986"/>
      <c r="M1126" s="1256"/>
    </row>
    <row r="1127" spans="1:13" s="97" customFormat="1" ht="11.25" x14ac:dyDescent="0.25">
      <c r="A1127" s="936"/>
      <c r="B1127" s="945"/>
      <c r="C1127" s="946"/>
      <c r="D1127" s="936"/>
      <c r="E1127" s="936"/>
      <c r="F1127" s="135" t="s">
        <v>6497</v>
      </c>
      <c r="G1127" s="137">
        <v>1</v>
      </c>
      <c r="H1127" s="936"/>
      <c r="I1127" s="136" t="s">
        <v>836</v>
      </c>
      <c r="J1127" s="136" t="s">
        <v>6493</v>
      </c>
      <c r="K1127" s="985"/>
      <c r="L1127" s="986"/>
      <c r="M1127" s="1256"/>
    </row>
    <row r="1128" spans="1:13" s="97" customFormat="1" ht="11.25" x14ac:dyDescent="0.25">
      <c r="A1128" s="936"/>
      <c r="B1128" s="945"/>
      <c r="C1128" s="946"/>
      <c r="D1128" s="936"/>
      <c r="E1128" s="936"/>
      <c r="F1128" s="135" t="s">
        <v>6498</v>
      </c>
      <c r="G1128" s="137">
        <v>2</v>
      </c>
      <c r="H1128" s="936"/>
      <c r="I1128" s="136"/>
      <c r="J1128" s="136"/>
      <c r="K1128" s="985"/>
      <c r="L1128" s="986"/>
      <c r="M1128" s="1256"/>
    </row>
    <row r="1129" spans="1:13" s="97" customFormat="1" ht="11.25" x14ac:dyDescent="0.25">
      <c r="A1129" s="936"/>
      <c r="B1129" s="945"/>
      <c r="C1129" s="946"/>
      <c r="D1129" s="936"/>
      <c r="E1129" s="936"/>
      <c r="F1129" s="135" t="s">
        <v>1810</v>
      </c>
      <c r="G1129" s="137">
        <v>1</v>
      </c>
      <c r="H1129" s="936"/>
      <c r="I1129" s="136"/>
      <c r="J1129" s="136"/>
      <c r="K1129" s="985"/>
      <c r="L1129" s="986"/>
      <c r="M1129" s="1256"/>
    </row>
    <row r="1130" spans="1:13" s="97" customFormat="1" ht="22.5" x14ac:dyDescent="0.25">
      <c r="A1130" s="271" t="s">
        <v>7709</v>
      </c>
      <c r="B1130" s="461" t="s">
        <v>7190</v>
      </c>
      <c r="C1130" s="449" t="s">
        <v>5926</v>
      </c>
      <c r="D1130" s="271" t="s">
        <v>435</v>
      </c>
      <c r="E1130" s="271" t="s">
        <v>5926</v>
      </c>
      <c r="F1130" s="41" t="s">
        <v>6520</v>
      </c>
      <c r="G1130" s="96">
        <v>1</v>
      </c>
      <c r="H1130" s="362" t="s">
        <v>6682</v>
      </c>
      <c r="I1130" s="37"/>
      <c r="J1130" s="37"/>
      <c r="K1130" s="272">
        <v>2</v>
      </c>
      <c r="L1130" s="843"/>
      <c r="M1130" s="824"/>
    </row>
    <row r="1131" spans="1:13" s="97" customFormat="1" ht="22.5" x14ac:dyDescent="0.25">
      <c r="A1131" s="271" t="s">
        <v>7710</v>
      </c>
      <c r="B1131" s="461" t="s">
        <v>7191</v>
      </c>
      <c r="C1131" s="449" t="s">
        <v>5926</v>
      </c>
      <c r="D1131" s="271" t="s">
        <v>7189</v>
      </c>
      <c r="E1131" s="271" t="s">
        <v>5926</v>
      </c>
      <c r="F1131" s="41" t="s">
        <v>3633</v>
      </c>
      <c r="G1131" s="96">
        <v>44</v>
      </c>
      <c r="H1131" s="362" t="s">
        <v>6684</v>
      </c>
      <c r="I1131" s="37"/>
      <c r="J1131" s="37"/>
      <c r="K1131" s="272">
        <v>2</v>
      </c>
      <c r="L1131" s="843"/>
      <c r="M1131" s="824"/>
    </row>
    <row r="1132" spans="1:13" s="30" customFormat="1" ht="22.5" x14ac:dyDescent="0.25">
      <c r="A1132" s="343" t="s">
        <v>7711</v>
      </c>
      <c r="B1132" s="448" t="s">
        <v>7191</v>
      </c>
      <c r="C1132" s="462" t="s">
        <v>5926</v>
      </c>
      <c r="D1132" s="343" t="s">
        <v>5291</v>
      </c>
      <c r="E1132" s="343" t="s">
        <v>5926</v>
      </c>
      <c r="F1132" s="10" t="s">
        <v>6518</v>
      </c>
      <c r="G1132" s="343">
        <v>1</v>
      </c>
      <c r="H1132" s="365" t="s">
        <v>6682</v>
      </c>
      <c r="I1132" s="48"/>
      <c r="J1132" s="48"/>
      <c r="K1132" s="339">
        <v>12</v>
      </c>
      <c r="L1132" s="833"/>
      <c r="M1132" s="868"/>
    </row>
    <row r="1133" spans="1:13" s="97" customFormat="1" ht="11.25" x14ac:dyDescent="0.25">
      <c r="A1133" s="936" t="s">
        <v>7712</v>
      </c>
      <c r="B1133" s="945" t="s">
        <v>3624</v>
      </c>
      <c r="C1133" s="946" t="s">
        <v>5926</v>
      </c>
      <c r="D1133" s="936" t="s">
        <v>3625</v>
      </c>
      <c r="E1133" s="936" t="s">
        <v>6517</v>
      </c>
      <c r="F1133" s="10" t="s">
        <v>6506</v>
      </c>
      <c r="G1133" s="143">
        <v>1</v>
      </c>
      <c r="H1133" s="936" t="s">
        <v>6682</v>
      </c>
      <c r="I1133" s="48" t="s">
        <v>49</v>
      </c>
      <c r="J1133" s="48"/>
      <c r="K1133" s="985">
        <v>2</v>
      </c>
      <c r="L1133" s="986"/>
      <c r="M1133" s="1255"/>
    </row>
    <row r="1134" spans="1:13" s="97" customFormat="1" ht="11.25" x14ac:dyDescent="0.25">
      <c r="A1134" s="936"/>
      <c r="B1134" s="945"/>
      <c r="C1134" s="946"/>
      <c r="D1134" s="936"/>
      <c r="E1134" s="936"/>
      <c r="F1134" s="10" t="s">
        <v>6507</v>
      </c>
      <c r="G1134" s="143">
        <v>1</v>
      </c>
      <c r="H1134" s="936"/>
      <c r="I1134" s="48"/>
      <c r="J1134" s="48"/>
      <c r="K1134" s="985"/>
      <c r="L1134" s="986"/>
      <c r="M1134" s="1256"/>
    </row>
    <row r="1135" spans="1:13" s="97" customFormat="1" ht="11.25" x14ac:dyDescent="0.25">
      <c r="A1135" s="936"/>
      <c r="B1135" s="945"/>
      <c r="C1135" s="946"/>
      <c r="D1135" s="936"/>
      <c r="E1135" s="936"/>
      <c r="F1135" s="41" t="s">
        <v>6508</v>
      </c>
      <c r="G1135" s="96">
        <v>1</v>
      </c>
      <c r="H1135" s="936"/>
      <c r="I1135" s="37"/>
      <c r="J1135" s="37"/>
      <c r="K1135" s="985"/>
      <c r="L1135" s="986"/>
      <c r="M1135" s="1256"/>
    </row>
    <row r="1136" spans="1:13" s="30" customFormat="1" ht="11.25" x14ac:dyDescent="0.25">
      <c r="A1136" s="936"/>
      <c r="B1136" s="945"/>
      <c r="C1136" s="946"/>
      <c r="D1136" s="936"/>
      <c r="E1136" s="936"/>
      <c r="F1136" s="10" t="s">
        <v>6483</v>
      </c>
      <c r="G1136" s="143">
        <v>1</v>
      </c>
      <c r="H1136" s="936"/>
      <c r="I1136" s="48"/>
      <c r="J1136" s="48"/>
      <c r="K1136" s="985"/>
      <c r="L1136" s="986"/>
      <c r="M1136" s="1256"/>
    </row>
    <row r="1137" spans="1:13" s="30" customFormat="1" ht="11.25" x14ac:dyDescent="0.25">
      <c r="A1137" s="936"/>
      <c r="B1137" s="945"/>
      <c r="C1137" s="946"/>
      <c r="D1137" s="936"/>
      <c r="E1137" s="936" t="s">
        <v>6277</v>
      </c>
      <c r="F1137" s="10" t="s">
        <v>6509</v>
      </c>
      <c r="G1137" s="143">
        <v>1</v>
      </c>
      <c r="H1137" s="936"/>
      <c r="I1137" s="48" t="s">
        <v>5995</v>
      </c>
      <c r="J1137" s="48" t="s">
        <v>6500</v>
      </c>
      <c r="K1137" s="985"/>
      <c r="L1137" s="986"/>
      <c r="M1137" s="1256"/>
    </row>
    <row r="1138" spans="1:13" s="30" customFormat="1" ht="11.25" x14ac:dyDescent="0.25">
      <c r="A1138" s="936"/>
      <c r="B1138" s="945"/>
      <c r="C1138" s="946"/>
      <c r="D1138" s="936"/>
      <c r="E1138" s="936"/>
      <c r="F1138" s="10" t="s">
        <v>6510</v>
      </c>
      <c r="G1138" s="143">
        <v>1</v>
      </c>
      <c r="H1138" s="936"/>
      <c r="I1138" s="48" t="s">
        <v>5511</v>
      </c>
      <c r="J1138" s="48" t="s">
        <v>6501</v>
      </c>
      <c r="K1138" s="985"/>
      <c r="L1138" s="986"/>
      <c r="M1138" s="1256"/>
    </row>
    <row r="1139" spans="1:13" s="30" customFormat="1" ht="11.25" x14ac:dyDescent="0.25">
      <c r="A1139" s="936"/>
      <c r="B1139" s="945"/>
      <c r="C1139" s="946"/>
      <c r="D1139" s="936"/>
      <c r="E1139" s="936"/>
      <c r="F1139" s="10" t="s">
        <v>6511</v>
      </c>
      <c r="G1139" s="143">
        <v>1</v>
      </c>
      <c r="H1139" s="936"/>
      <c r="I1139" s="48" t="s">
        <v>5511</v>
      </c>
      <c r="J1139" s="48"/>
      <c r="K1139" s="985"/>
      <c r="L1139" s="986"/>
      <c r="M1139" s="1256"/>
    </row>
    <row r="1140" spans="1:13" s="30" customFormat="1" ht="11.25" x14ac:dyDescent="0.25">
      <c r="A1140" s="936"/>
      <c r="B1140" s="945"/>
      <c r="C1140" s="946"/>
      <c r="D1140" s="936"/>
      <c r="E1140" s="936"/>
      <c r="F1140" s="10" t="s">
        <v>6508</v>
      </c>
      <c r="G1140" s="143">
        <v>1</v>
      </c>
      <c r="H1140" s="936"/>
      <c r="I1140" s="48"/>
      <c r="J1140" s="48"/>
      <c r="K1140" s="985"/>
      <c r="L1140" s="986"/>
      <c r="M1140" s="1256"/>
    </row>
    <row r="1141" spans="1:13" s="30" customFormat="1" ht="22.5" x14ac:dyDescent="0.25">
      <c r="A1141" s="936"/>
      <c r="B1141" s="945"/>
      <c r="C1141" s="946"/>
      <c r="D1141" s="936"/>
      <c r="E1141" s="936" t="s">
        <v>6277</v>
      </c>
      <c r="F1141" s="10" t="s">
        <v>6512</v>
      </c>
      <c r="G1141" s="143">
        <v>1</v>
      </c>
      <c r="H1141" s="936"/>
      <c r="I1141" s="48" t="s">
        <v>5511</v>
      </c>
      <c r="J1141" s="48" t="s">
        <v>6502</v>
      </c>
      <c r="K1141" s="985"/>
      <c r="L1141" s="986"/>
      <c r="M1141" s="1256"/>
    </row>
    <row r="1142" spans="1:13" s="30" customFormat="1" ht="11.25" x14ac:dyDescent="0.25">
      <c r="A1142" s="936"/>
      <c r="B1142" s="945"/>
      <c r="C1142" s="946"/>
      <c r="D1142" s="936"/>
      <c r="E1142" s="936"/>
      <c r="F1142" s="10" t="s">
        <v>6513</v>
      </c>
      <c r="G1142" s="143">
        <v>1</v>
      </c>
      <c r="H1142" s="936"/>
      <c r="I1142" s="48" t="s">
        <v>5511</v>
      </c>
      <c r="J1142" s="48" t="s">
        <v>6503</v>
      </c>
      <c r="K1142" s="985"/>
      <c r="L1142" s="986"/>
      <c r="M1142" s="1256"/>
    </row>
    <row r="1143" spans="1:13" s="30" customFormat="1" ht="11.25" x14ac:dyDescent="0.25">
      <c r="A1143" s="936"/>
      <c r="B1143" s="945"/>
      <c r="C1143" s="946"/>
      <c r="D1143" s="936"/>
      <c r="E1143" s="936"/>
      <c r="F1143" s="10" t="s">
        <v>5980</v>
      </c>
      <c r="G1143" s="143">
        <v>1</v>
      </c>
      <c r="H1143" s="936"/>
      <c r="I1143" s="48" t="s">
        <v>5511</v>
      </c>
      <c r="J1143" s="48" t="s">
        <v>6504</v>
      </c>
      <c r="K1143" s="985"/>
      <c r="L1143" s="986"/>
      <c r="M1143" s="1256"/>
    </row>
    <row r="1144" spans="1:13" s="30" customFormat="1" ht="11.25" x14ac:dyDescent="0.25">
      <c r="A1144" s="936"/>
      <c r="B1144" s="945"/>
      <c r="C1144" s="946"/>
      <c r="D1144" s="936"/>
      <c r="E1144" s="936"/>
      <c r="F1144" s="10" t="s">
        <v>6514</v>
      </c>
      <c r="G1144" s="143">
        <v>1</v>
      </c>
      <c r="H1144" s="936"/>
      <c r="I1144" s="48" t="s">
        <v>424</v>
      </c>
      <c r="J1144" s="48" t="s">
        <v>4846</v>
      </c>
      <c r="K1144" s="985"/>
      <c r="L1144" s="986"/>
      <c r="M1144" s="1256"/>
    </row>
    <row r="1145" spans="1:13" s="30" customFormat="1" ht="11.25" x14ac:dyDescent="0.25">
      <c r="A1145" s="936"/>
      <c r="B1145" s="945"/>
      <c r="C1145" s="946"/>
      <c r="D1145" s="936"/>
      <c r="E1145" s="936"/>
      <c r="F1145" s="10" t="s">
        <v>6515</v>
      </c>
      <c r="G1145" s="143">
        <v>1</v>
      </c>
      <c r="H1145" s="936"/>
      <c r="I1145" s="48" t="s">
        <v>15</v>
      </c>
      <c r="J1145" s="48" t="s">
        <v>6505</v>
      </c>
      <c r="K1145" s="985"/>
      <c r="L1145" s="986"/>
      <c r="M1145" s="1256"/>
    </row>
    <row r="1146" spans="1:13" s="30" customFormat="1" ht="11.25" x14ac:dyDescent="0.25">
      <c r="A1146" s="936"/>
      <c r="B1146" s="945"/>
      <c r="C1146" s="946"/>
      <c r="D1146" s="936"/>
      <c r="E1146" s="143" t="s">
        <v>627</v>
      </c>
      <c r="F1146" s="10" t="s">
        <v>6516</v>
      </c>
      <c r="G1146" s="143">
        <v>4</v>
      </c>
      <c r="H1146" s="936"/>
      <c r="I1146" s="48" t="s">
        <v>275</v>
      </c>
      <c r="J1146" s="48">
        <v>1934</v>
      </c>
      <c r="K1146" s="985"/>
      <c r="L1146" s="986"/>
      <c r="M1146" s="1256"/>
    </row>
    <row r="1147" spans="1:13" s="97" customFormat="1" ht="11.25" x14ac:dyDescent="0.25">
      <c r="A1147" s="936" t="s">
        <v>7713</v>
      </c>
      <c r="B1147" s="945" t="s">
        <v>163</v>
      </c>
      <c r="C1147" s="946" t="s">
        <v>5926</v>
      </c>
      <c r="D1147" s="936" t="s">
        <v>7198</v>
      </c>
      <c r="E1147" s="937" t="s">
        <v>627</v>
      </c>
      <c r="F1147" s="41" t="s">
        <v>6486</v>
      </c>
      <c r="G1147" s="96">
        <v>3</v>
      </c>
      <c r="H1147" s="936" t="s">
        <v>6682</v>
      </c>
      <c r="I1147" s="37" t="s">
        <v>6485</v>
      </c>
      <c r="J1147" s="37"/>
      <c r="K1147" s="985">
        <v>2</v>
      </c>
      <c r="L1147" s="986"/>
      <c r="M1147" s="1255"/>
    </row>
    <row r="1148" spans="1:13" s="97" customFormat="1" ht="15" customHeight="1" x14ac:dyDescent="0.25">
      <c r="A1148" s="936"/>
      <c r="B1148" s="945"/>
      <c r="C1148" s="946"/>
      <c r="D1148" s="936"/>
      <c r="E1148" s="947"/>
      <c r="F1148" s="41" t="s">
        <v>6487</v>
      </c>
      <c r="G1148" s="96">
        <v>3</v>
      </c>
      <c r="H1148" s="936"/>
      <c r="I1148" s="37"/>
      <c r="J1148" s="37"/>
      <c r="K1148" s="985"/>
      <c r="L1148" s="986"/>
      <c r="M1148" s="1256"/>
    </row>
    <row r="1149" spans="1:13" s="97" customFormat="1" ht="15" customHeight="1" x14ac:dyDescent="0.25">
      <c r="A1149" s="936"/>
      <c r="B1149" s="945"/>
      <c r="C1149" s="946"/>
      <c r="D1149" s="936"/>
      <c r="E1149" s="947"/>
      <c r="F1149" s="41" t="s">
        <v>6488</v>
      </c>
      <c r="G1149" s="96">
        <v>15</v>
      </c>
      <c r="H1149" s="936"/>
      <c r="I1149" s="37"/>
      <c r="J1149" s="37"/>
      <c r="K1149" s="985"/>
      <c r="L1149" s="986"/>
      <c r="M1149" s="1256"/>
    </row>
    <row r="1150" spans="1:13" s="97" customFormat="1" ht="15" customHeight="1" x14ac:dyDescent="0.25">
      <c r="A1150" s="936"/>
      <c r="B1150" s="945"/>
      <c r="C1150" s="946"/>
      <c r="D1150" s="936"/>
      <c r="E1150" s="947"/>
      <c r="F1150" s="41" t="s">
        <v>414</v>
      </c>
      <c r="G1150" s="96">
        <v>3</v>
      </c>
      <c r="H1150" s="936"/>
      <c r="I1150" s="37"/>
      <c r="J1150" s="37"/>
      <c r="K1150" s="985"/>
      <c r="L1150" s="986"/>
      <c r="M1150" s="1256"/>
    </row>
    <row r="1151" spans="1:13" s="97" customFormat="1" ht="11.25" customHeight="1" x14ac:dyDescent="0.25">
      <c r="A1151" s="936"/>
      <c r="B1151" s="945"/>
      <c r="C1151" s="946"/>
      <c r="D1151" s="936"/>
      <c r="E1151" s="938"/>
      <c r="F1151" s="41" t="s">
        <v>6489</v>
      </c>
      <c r="G1151" s="96">
        <v>3</v>
      </c>
      <c r="H1151" s="936"/>
      <c r="I1151" s="37"/>
      <c r="J1151" s="37"/>
      <c r="K1151" s="985"/>
      <c r="L1151" s="986"/>
      <c r="M1151" s="1256"/>
    </row>
    <row r="1152" spans="1:13" s="97" customFormat="1" ht="11.25" x14ac:dyDescent="0.25">
      <c r="A1152" s="936" t="s">
        <v>7714</v>
      </c>
      <c r="B1152" s="945" t="s">
        <v>373</v>
      </c>
      <c r="C1152" s="929" t="s">
        <v>6136</v>
      </c>
      <c r="D1152" s="936" t="s">
        <v>374</v>
      </c>
      <c r="E1152" s="936" t="s">
        <v>6526</v>
      </c>
      <c r="F1152" s="42" t="s">
        <v>6455</v>
      </c>
      <c r="G1152" s="116">
        <v>12</v>
      </c>
      <c r="H1152" s="936" t="s">
        <v>6682</v>
      </c>
      <c r="I1152" s="72" t="s">
        <v>408</v>
      </c>
      <c r="J1152" s="72"/>
      <c r="K1152" s="945">
        <v>2</v>
      </c>
      <c r="L1152" s="943"/>
      <c r="M1152" s="927"/>
    </row>
    <row r="1153" spans="1:13" s="97" customFormat="1" ht="11.25" x14ac:dyDescent="0.25">
      <c r="A1153" s="936"/>
      <c r="B1153" s="945"/>
      <c r="C1153" s="929"/>
      <c r="D1153" s="936"/>
      <c r="E1153" s="936"/>
      <c r="F1153" s="42" t="s">
        <v>6456</v>
      </c>
      <c r="G1153" s="116">
        <v>18</v>
      </c>
      <c r="H1153" s="936"/>
      <c r="I1153" s="72" t="s">
        <v>3694</v>
      </c>
      <c r="J1153" s="72"/>
      <c r="K1153" s="945"/>
      <c r="L1153" s="943"/>
      <c r="M1153" s="980"/>
    </row>
    <row r="1154" spans="1:13" s="97" customFormat="1" ht="11.25" x14ac:dyDescent="0.25">
      <c r="A1154" s="936"/>
      <c r="B1154" s="945"/>
      <c r="C1154" s="929"/>
      <c r="D1154" s="936"/>
      <c r="E1154" s="936"/>
      <c r="F1154" s="42" t="s">
        <v>6457</v>
      </c>
      <c r="G1154" s="116">
        <v>12</v>
      </c>
      <c r="H1154" s="936"/>
      <c r="I1154" s="72"/>
      <c r="J1154" s="72"/>
      <c r="K1154" s="945"/>
      <c r="L1154" s="943"/>
      <c r="M1154" s="980"/>
    </row>
    <row r="1155" spans="1:13" s="97" customFormat="1" ht="11.25" x14ac:dyDescent="0.25">
      <c r="A1155" s="936"/>
      <c r="B1155" s="945"/>
      <c r="C1155" s="929"/>
      <c r="D1155" s="936"/>
      <c r="E1155" s="936"/>
      <c r="F1155" s="42" t="s">
        <v>6458</v>
      </c>
      <c r="G1155" s="116">
        <v>4</v>
      </c>
      <c r="H1155" s="936"/>
      <c r="I1155" s="72" t="s">
        <v>6521</v>
      </c>
      <c r="J1155" s="72"/>
      <c r="K1155" s="945"/>
      <c r="L1155" s="943"/>
      <c r="M1155" s="980"/>
    </row>
    <row r="1156" spans="1:13" s="97" customFormat="1" ht="11.25" x14ac:dyDescent="0.25">
      <c r="A1156" s="936"/>
      <c r="B1156" s="945"/>
      <c r="C1156" s="929"/>
      <c r="D1156" s="936"/>
      <c r="E1156" s="936"/>
      <c r="F1156" s="42" t="s">
        <v>6459</v>
      </c>
      <c r="G1156" s="116">
        <v>4</v>
      </c>
      <c r="H1156" s="936"/>
      <c r="I1156" s="147" t="s">
        <v>6522</v>
      </c>
      <c r="J1156" s="72"/>
      <c r="K1156" s="945"/>
      <c r="L1156" s="943"/>
      <c r="M1156" s="980"/>
    </row>
    <row r="1157" spans="1:13" s="97" customFormat="1" ht="11.25" x14ac:dyDescent="0.25">
      <c r="A1157" s="936"/>
      <c r="B1157" s="945"/>
      <c r="C1157" s="929"/>
      <c r="D1157" s="936"/>
      <c r="E1157" s="936"/>
      <c r="F1157" s="42" t="s">
        <v>6460</v>
      </c>
      <c r="G1157" s="116">
        <v>12</v>
      </c>
      <c r="H1157" s="936"/>
      <c r="I1157" s="147"/>
      <c r="J1157" s="72"/>
      <c r="K1157" s="945"/>
      <c r="L1157" s="943"/>
      <c r="M1157" s="980"/>
    </row>
    <row r="1158" spans="1:13" s="97" customFormat="1" ht="11.25" x14ac:dyDescent="0.25">
      <c r="A1158" s="936"/>
      <c r="B1158" s="945"/>
      <c r="C1158" s="929"/>
      <c r="D1158" s="936"/>
      <c r="E1158" s="936"/>
      <c r="F1158" s="47" t="s">
        <v>3574</v>
      </c>
      <c r="G1158" s="116">
        <v>8</v>
      </c>
      <c r="H1158" s="936"/>
      <c r="I1158" s="147" t="s">
        <v>408</v>
      </c>
      <c r="J1158" s="72"/>
      <c r="K1158" s="945"/>
      <c r="L1158" s="943"/>
      <c r="M1158" s="980"/>
    </row>
    <row r="1159" spans="1:13" s="97" customFormat="1" ht="11.25" x14ac:dyDescent="0.25">
      <c r="A1159" s="936"/>
      <c r="B1159" s="945"/>
      <c r="C1159" s="929"/>
      <c r="D1159" s="936"/>
      <c r="E1159" s="936"/>
      <c r="F1159" s="42" t="s">
        <v>6461</v>
      </c>
      <c r="G1159" s="116">
        <v>8</v>
      </c>
      <c r="H1159" s="936"/>
      <c r="I1159" s="147" t="s">
        <v>6523</v>
      </c>
      <c r="J1159" s="72"/>
      <c r="K1159" s="945"/>
      <c r="L1159" s="943"/>
      <c r="M1159" s="980"/>
    </row>
    <row r="1160" spans="1:13" s="97" customFormat="1" ht="11.25" x14ac:dyDescent="0.25">
      <c r="A1160" s="936"/>
      <c r="B1160" s="945"/>
      <c r="C1160" s="929"/>
      <c r="D1160" s="936"/>
      <c r="E1160" s="936"/>
      <c r="F1160" s="47" t="s">
        <v>3600</v>
      </c>
      <c r="G1160" s="116">
        <v>8</v>
      </c>
      <c r="H1160" s="936"/>
      <c r="I1160" s="72"/>
      <c r="J1160" s="72"/>
      <c r="K1160" s="945"/>
      <c r="L1160" s="943"/>
      <c r="M1160" s="980"/>
    </row>
    <row r="1161" spans="1:13" s="97" customFormat="1" ht="11.25" x14ac:dyDescent="0.25">
      <c r="A1161" s="936"/>
      <c r="B1161" s="945"/>
      <c r="C1161" s="929"/>
      <c r="D1161" s="936"/>
      <c r="E1161" s="936"/>
      <c r="F1161" s="47" t="s">
        <v>6462</v>
      </c>
      <c r="G1161" s="116">
        <v>16</v>
      </c>
      <c r="H1161" s="936"/>
      <c r="I1161" s="72" t="s">
        <v>412</v>
      </c>
      <c r="J1161" s="72"/>
      <c r="K1161" s="945"/>
      <c r="L1161" s="943"/>
      <c r="M1161" s="980"/>
    </row>
    <row r="1162" spans="1:13" s="97" customFormat="1" ht="11.25" x14ac:dyDescent="0.25">
      <c r="A1162" s="936"/>
      <c r="B1162" s="945"/>
      <c r="C1162" s="929"/>
      <c r="D1162" s="936"/>
      <c r="E1162" s="936"/>
      <c r="F1162" s="47" t="s">
        <v>6463</v>
      </c>
      <c r="G1162" s="116">
        <v>6</v>
      </c>
      <c r="H1162" s="936"/>
      <c r="I1162" s="72" t="s">
        <v>408</v>
      </c>
      <c r="J1162" s="72"/>
      <c r="K1162" s="945"/>
      <c r="L1162" s="943"/>
      <c r="M1162" s="980"/>
    </row>
    <row r="1163" spans="1:13" s="97" customFormat="1" ht="11.25" x14ac:dyDescent="0.25">
      <c r="A1163" s="936"/>
      <c r="B1163" s="945"/>
      <c r="C1163" s="929"/>
      <c r="D1163" s="936"/>
      <c r="E1163" s="936"/>
      <c r="F1163" s="47" t="s">
        <v>6464</v>
      </c>
      <c r="G1163" s="116">
        <v>5</v>
      </c>
      <c r="H1163" s="936"/>
      <c r="I1163" s="72"/>
      <c r="J1163" s="72"/>
      <c r="K1163" s="945"/>
      <c r="L1163" s="943"/>
      <c r="M1163" s="980"/>
    </row>
    <row r="1164" spans="1:13" s="97" customFormat="1" ht="11.25" x14ac:dyDescent="0.25">
      <c r="A1164" s="936"/>
      <c r="B1164" s="945"/>
      <c r="C1164" s="929"/>
      <c r="D1164" s="936"/>
      <c r="E1164" s="936"/>
      <c r="F1164" s="47" t="s">
        <v>6468</v>
      </c>
      <c r="G1164" s="116">
        <v>1</v>
      </c>
      <c r="H1164" s="936"/>
      <c r="I1164" s="72"/>
      <c r="J1164" s="72"/>
      <c r="K1164" s="945"/>
      <c r="L1164" s="943"/>
      <c r="M1164" s="980"/>
    </row>
    <row r="1165" spans="1:13" s="97" customFormat="1" ht="11.25" x14ac:dyDescent="0.25">
      <c r="A1165" s="936"/>
      <c r="B1165" s="945"/>
      <c r="C1165" s="929"/>
      <c r="D1165" s="936"/>
      <c r="E1165" s="936"/>
      <c r="F1165" s="47" t="s">
        <v>6525</v>
      </c>
      <c r="G1165" s="116">
        <v>4</v>
      </c>
      <c r="H1165" s="936"/>
      <c r="I1165" s="72" t="s">
        <v>6243</v>
      </c>
      <c r="J1165" s="72" t="s">
        <v>6524</v>
      </c>
      <c r="K1165" s="945"/>
      <c r="L1165" s="943"/>
      <c r="M1165" s="980"/>
    </row>
    <row r="1166" spans="1:13" s="97" customFormat="1" ht="11.25" x14ac:dyDescent="0.25">
      <c r="A1166" s="936"/>
      <c r="B1166" s="945"/>
      <c r="C1166" s="929"/>
      <c r="D1166" s="936"/>
      <c r="E1166" s="936" t="s">
        <v>6454</v>
      </c>
      <c r="F1166" s="42" t="s">
        <v>6455</v>
      </c>
      <c r="G1166" s="116">
        <v>20</v>
      </c>
      <c r="H1166" s="936"/>
      <c r="I1166" s="72" t="s">
        <v>408</v>
      </c>
      <c r="J1166" s="72"/>
      <c r="K1166" s="945"/>
      <c r="L1166" s="943"/>
      <c r="M1166" s="980"/>
    </row>
    <row r="1167" spans="1:13" s="97" customFormat="1" ht="11.25" x14ac:dyDescent="0.25">
      <c r="A1167" s="936"/>
      <c r="B1167" s="945"/>
      <c r="C1167" s="929"/>
      <c r="D1167" s="936"/>
      <c r="E1167" s="936"/>
      <c r="F1167" s="42" t="s">
        <v>6456</v>
      </c>
      <c r="G1167" s="116">
        <v>32</v>
      </c>
      <c r="H1167" s="936"/>
      <c r="I1167" s="72" t="s">
        <v>3694</v>
      </c>
      <c r="J1167" s="72"/>
      <c r="K1167" s="945"/>
      <c r="L1167" s="943"/>
      <c r="M1167" s="980"/>
    </row>
    <row r="1168" spans="1:13" s="97" customFormat="1" ht="11.25" x14ac:dyDescent="0.25">
      <c r="A1168" s="936"/>
      <c r="B1168" s="945"/>
      <c r="C1168" s="929"/>
      <c r="D1168" s="936"/>
      <c r="E1168" s="936"/>
      <c r="F1168" s="42" t="s">
        <v>6457</v>
      </c>
      <c r="G1168" s="116">
        <v>20</v>
      </c>
      <c r="H1168" s="936"/>
      <c r="I1168" s="72"/>
      <c r="J1168" s="72"/>
      <c r="K1168" s="945"/>
      <c r="L1168" s="943"/>
      <c r="M1168" s="980"/>
    </row>
    <row r="1169" spans="1:13" s="97" customFormat="1" ht="11.25" x14ac:dyDescent="0.25">
      <c r="A1169" s="936"/>
      <c r="B1169" s="945"/>
      <c r="C1169" s="929"/>
      <c r="D1169" s="936"/>
      <c r="E1169" s="936"/>
      <c r="F1169" s="42" t="s">
        <v>6458</v>
      </c>
      <c r="G1169" s="116">
        <v>8</v>
      </c>
      <c r="H1169" s="936"/>
      <c r="I1169" s="72" t="s">
        <v>6521</v>
      </c>
      <c r="J1169" s="72"/>
      <c r="K1169" s="945"/>
      <c r="L1169" s="943"/>
      <c r="M1169" s="980"/>
    </row>
    <row r="1170" spans="1:13" s="97" customFormat="1" ht="11.25" x14ac:dyDescent="0.25">
      <c r="A1170" s="936"/>
      <c r="B1170" s="945"/>
      <c r="C1170" s="929"/>
      <c r="D1170" s="936"/>
      <c r="E1170" s="936"/>
      <c r="F1170" s="42" t="s">
        <v>6459</v>
      </c>
      <c r="G1170" s="116">
        <v>8</v>
      </c>
      <c r="H1170" s="936"/>
      <c r="I1170" s="72" t="s">
        <v>6522</v>
      </c>
      <c r="J1170" s="72"/>
      <c r="K1170" s="945"/>
      <c r="L1170" s="943"/>
      <c r="M1170" s="980"/>
    </row>
    <row r="1171" spans="1:13" s="97" customFormat="1" ht="11.25" x14ac:dyDescent="0.25">
      <c r="A1171" s="936"/>
      <c r="B1171" s="945"/>
      <c r="C1171" s="929"/>
      <c r="D1171" s="936"/>
      <c r="E1171" s="936"/>
      <c r="F1171" s="42" t="s">
        <v>6460</v>
      </c>
      <c r="G1171" s="116">
        <v>20</v>
      </c>
      <c r="H1171" s="936"/>
      <c r="I1171" s="72"/>
      <c r="J1171" s="72"/>
      <c r="K1171" s="945"/>
      <c r="L1171" s="943"/>
      <c r="M1171" s="980"/>
    </row>
    <row r="1172" spans="1:13" s="97" customFormat="1" ht="11.25" x14ac:dyDescent="0.25">
      <c r="A1172" s="936"/>
      <c r="B1172" s="945"/>
      <c r="C1172" s="929"/>
      <c r="D1172" s="936"/>
      <c r="E1172" s="936"/>
      <c r="F1172" s="47" t="s">
        <v>3574</v>
      </c>
      <c r="G1172" s="116">
        <v>16</v>
      </c>
      <c r="H1172" s="936"/>
      <c r="I1172" s="72" t="s">
        <v>408</v>
      </c>
      <c r="J1172" s="72"/>
      <c r="K1172" s="945"/>
      <c r="L1172" s="943"/>
      <c r="M1172" s="980"/>
    </row>
    <row r="1173" spans="1:13" s="97" customFormat="1" ht="11.25" x14ac:dyDescent="0.25">
      <c r="A1173" s="936"/>
      <c r="B1173" s="945"/>
      <c r="C1173" s="929"/>
      <c r="D1173" s="936"/>
      <c r="E1173" s="936"/>
      <c r="F1173" s="42" t="s">
        <v>6461</v>
      </c>
      <c r="G1173" s="116">
        <v>16</v>
      </c>
      <c r="H1173" s="936"/>
      <c r="I1173" s="72" t="s">
        <v>6523</v>
      </c>
      <c r="J1173" s="72"/>
      <c r="K1173" s="945"/>
      <c r="L1173" s="943"/>
      <c r="M1173" s="980"/>
    </row>
    <row r="1174" spans="1:13" s="97" customFormat="1" ht="11.25" x14ac:dyDescent="0.25">
      <c r="A1174" s="936"/>
      <c r="B1174" s="945"/>
      <c r="C1174" s="929"/>
      <c r="D1174" s="936"/>
      <c r="E1174" s="936"/>
      <c r="F1174" s="47" t="s">
        <v>3600</v>
      </c>
      <c r="G1174" s="116">
        <v>16</v>
      </c>
      <c r="H1174" s="936"/>
      <c r="I1174" s="72"/>
      <c r="J1174" s="72"/>
      <c r="K1174" s="945"/>
      <c r="L1174" s="943"/>
      <c r="M1174" s="980"/>
    </row>
    <row r="1175" spans="1:13" s="97" customFormat="1" ht="11.25" x14ac:dyDescent="0.25">
      <c r="A1175" s="936"/>
      <c r="B1175" s="945"/>
      <c r="C1175" s="929"/>
      <c r="D1175" s="936"/>
      <c r="E1175" s="936"/>
      <c r="F1175" s="47" t="s">
        <v>6462</v>
      </c>
      <c r="G1175" s="116">
        <v>32</v>
      </c>
      <c r="H1175" s="936"/>
      <c r="I1175" s="72" t="s">
        <v>412</v>
      </c>
      <c r="J1175" s="72"/>
      <c r="K1175" s="945"/>
      <c r="L1175" s="943"/>
      <c r="M1175" s="980"/>
    </row>
    <row r="1176" spans="1:13" s="97" customFormat="1" ht="11.25" x14ac:dyDescent="0.25">
      <c r="A1176" s="936"/>
      <c r="B1176" s="945"/>
      <c r="C1176" s="929"/>
      <c r="D1176" s="936"/>
      <c r="E1176" s="936"/>
      <c r="F1176" s="47" t="s">
        <v>6463</v>
      </c>
      <c r="G1176" s="116">
        <v>12</v>
      </c>
      <c r="H1176" s="936"/>
      <c r="I1176" s="72" t="s">
        <v>408</v>
      </c>
      <c r="J1176" s="72"/>
      <c r="K1176" s="945"/>
      <c r="L1176" s="943"/>
      <c r="M1176" s="980"/>
    </row>
    <row r="1177" spans="1:13" s="97" customFormat="1" ht="11.25" x14ac:dyDescent="0.25">
      <c r="A1177" s="936"/>
      <c r="B1177" s="945"/>
      <c r="C1177" s="929"/>
      <c r="D1177" s="936"/>
      <c r="E1177" s="936"/>
      <c r="F1177" s="47" t="s">
        <v>6464</v>
      </c>
      <c r="G1177" s="116">
        <v>12</v>
      </c>
      <c r="H1177" s="936"/>
      <c r="I1177" s="72"/>
      <c r="J1177" s="72"/>
      <c r="K1177" s="945"/>
      <c r="L1177" s="943"/>
      <c r="M1177" s="980"/>
    </row>
    <row r="1178" spans="1:13" s="97" customFormat="1" ht="11.25" x14ac:dyDescent="0.25">
      <c r="A1178" s="936"/>
      <c r="B1178" s="945"/>
      <c r="C1178" s="929"/>
      <c r="D1178" s="936"/>
      <c r="E1178" s="936"/>
      <c r="F1178" s="47" t="s">
        <v>6468</v>
      </c>
      <c r="G1178" s="116">
        <v>1</v>
      </c>
      <c r="H1178" s="936"/>
      <c r="I1178" s="72"/>
      <c r="J1178" s="72"/>
      <c r="K1178" s="945"/>
      <c r="L1178" s="943"/>
      <c r="M1178" s="980"/>
    </row>
    <row r="1179" spans="1:13" s="97" customFormat="1" ht="11.25" x14ac:dyDescent="0.25">
      <c r="A1179" s="936"/>
      <c r="B1179" s="945"/>
      <c r="C1179" s="929"/>
      <c r="D1179" s="936"/>
      <c r="E1179" s="936"/>
      <c r="F1179" s="47" t="s">
        <v>6525</v>
      </c>
      <c r="G1179" s="116">
        <v>8</v>
      </c>
      <c r="H1179" s="936"/>
      <c r="I1179" s="72" t="s">
        <v>6243</v>
      </c>
      <c r="J1179" s="72" t="s">
        <v>6524</v>
      </c>
      <c r="K1179" s="945"/>
      <c r="L1179" s="943"/>
      <c r="M1179" s="980"/>
    </row>
    <row r="1180" spans="1:13" s="97" customFormat="1" ht="11.25" x14ac:dyDescent="0.25">
      <c r="A1180" s="936"/>
      <c r="B1180" s="945"/>
      <c r="C1180" s="929"/>
      <c r="D1180" s="936"/>
      <c r="E1180" s="936" t="s">
        <v>6470</v>
      </c>
      <c r="F1180" s="42" t="s">
        <v>6455</v>
      </c>
      <c r="G1180" s="116">
        <v>20</v>
      </c>
      <c r="H1180" s="936"/>
      <c r="I1180" s="72" t="s">
        <v>408</v>
      </c>
      <c r="J1180" s="72"/>
      <c r="K1180" s="945"/>
      <c r="L1180" s="943"/>
      <c r="M1180" s="980"/>
    </row>
    <row r="1181" spans="1:13" s="97" customFormat="1" ht="11.25" x14ac:dyDescent="0.25">
      <c r="A1181" s="936"/>
      <c r="B1181" s="945"/>
      <c r="C1181" s="929"/>
      <c r="D1181" s="936"/>
      <c r="E1181" s="936"/>
      <c r="F1181" s="42" t="s">
        <v>6456</v>
      </c>
      <c r="G1181" s="116">
        <v>32</v>
      </c>
      <c r="H1181" s="936"/>
      <c r="I1181" s="72" t="s">
        <v>3694</v>
      </c>
      <c r="J1181" s="72"/>
      <c r="K1181" s="945"/>
      <c r="L1181" s="943"/>
      <c r="M1181" s="980"/>
    </row>
    <row r="1182" spans="1:13" s="97" customFormat="1" ht="11.25" x14ac:dyDescent="0.25">
      <c r="A1182" s="936"/>
      <c r="B1182" s="945"/>
      <c r="C1182" s="929"/>
      <c r="D1182" s="936"/>
      <c r="E1182" s="936"/>
      <c r="F1182" s="42" t="s">
        <v>6457</v>
      </c>
      <c r="G1182" s="116">
        <v>20</v>
      </c>
      <c r="H1182" s="936"/>
      <c r="I1182" s="72"/>
      <c r="J1182" s="72"/>
      <c r="K1182" s="945"/>
      <c r="L1182" s="943"/>
      <c r="M1182" s="980"/>
    </row>
    <row r="1183" spans="1:13" s="97" customFormat="1" ht="11.25" x14ac:dyDescent="0.25">
      <c r="A1183" s="936"/>
      <c r="B1183" s="945"/>
      <c r="C1183" s="929"/>
      <c r="D1183" s="936"/>
      <c r="E1183" s="936"/>
      <c r="F1183" s="42" t="s">
        <v>6458</v>
      </c>
      <c r="G1183" s="116">
        <v>8</v>
      </c>
      <c r="H1183" s="936"/>
      <c r="I1183" s="72" t="s">
        <v>6521</v>
      </c>
      <c r="J1183" s="72"/>
      <c r="K1183" s="945"/>
      <c r="L1183" s="943"/>
      <c r="M1183" s="980"/>
    </row>
    <row r="1184" spans="1:13" s="97" customFormat="1" ht="11.25" x14ac:dyDescent="0.25">
      <c r="A1184" s="936"/>
      <c r="B1184" s="945"/>
      <c r="C1184" s="929"/>
      <c r="D1184" s="936"/>
      <c r="E1184" s="936"/>
      <c r="F1184" s="42" t="s">
        <v>6459</v>
      </c>
      <c r="G1184" s="116">
        <v>8</v>
      </c>
      <c r="H1184" s="936"/>
      <c r="I1184" s="72" t="s">
        <v>6522</v>
      </c>
      <c r="J1184" s="72"/>
      <c r="K1184" s="945"/>
      <c r="L1184" s="943"/>
      <c r="M1184" s="980"/>
    </row>
    <row r="1185" spans="1:13" s="97" customFormat="1" ht="11.25" x14ac:dyDescent="0.25">
      <c r="A1185" s="936"/>
      <c r="B1185" s="945"/>
      <c r="C1185" s="929"/>
      <c r="D1185" s="936"/>
      <c r="E1185" s="936"/>
      <c r="F1185" s="42" t="s">
        <v>6460</v>
      </c>
      <c r="G1185" s="116">
        <v>20</v>
      </c>
      <c r="H1185" s="936"/>
      <c r="I1185" s="72"/>
      <c r="J1185" s="72"/>
      <c r="K1185" s="945"/>
      <c r="L1185" s="943"/>
      <c r="M1185" s="980"/>
    </row>
    <row r="1186" spans="1:13" s="97" customFormat="1" ht="11.25" x14ac:dyDescent="0.25">
      <c r="A1186" s="936"/>
      <c r="B1186" s="945"/>
      <c r="C1186" s="929"/>
      <c r="D1186" s="936"/>
      <c r="E1186" s="936"/>
      <c r="F1186" s="47" t="s">
        <v>3574</v>
      </c>
      <c r="G1186" s="116">
        <v>16</v>
      </c>
      <c r="H1186" s="936"/>
      <c r="I1186" s="72" t="s">
        <v>408</v>
      </c>
      <c r="J1186" s="72"/>
      <c r="K1186" s="945"/>
      <c r="L1186" s="943"/>
      <c r="M1186" s="980"/>
    </row>
    <row r="1187" spans="1:13" s="97" customFormat="1" ht="11.25" x14ac:dyDescent="0.25">
      <c r="A1187" s="936"/>
      <c r="B1187" s="945"/>
      <c r="C1187" s="929"/>
      <c r="D1187" s="936"/>
      <c r="E1187" s="936"/>
      <c r="F1187" s="42" t="s">
        <v>6461</v>
      </c>
      <c r="G1187" s="116">
        <v>16</v>
      </c>
      <c r="H1187" s="936"/>
      <c r="I1187" s="72" t="s">
        <v>6523</v>
      </c>
      <c r="J1187" s="72"/>
      <c r="K1187" s="945"/>
      <c r="L1187" s="943"/>
      <c r="M1187" s="980"/>
    </row>
    <row r="1188" spans="1:13" s="97" customFormat="1" ht="11.25" x14ac:dyDescent="0.25">
      <c r="A1188" s="936"/>
      <c r="B1188" s="945"/>
      <c r="C1188" s="929"/>
      <c r="D1188" s="936"/>
      <c r="E1188" s="936"/>
      <c r="F1188" s="47" t="s">
        <v>3600</v>
      </c>
      <c r="G1188" s="116">
        <v>16</v>
      </c>
      <c r="H1188" s="936"/>
      <c r="I1188" s="72"/>
      <c r="J1188" s="72"/>
      <c r="K1188" s="945"/>
      <c r="L1188" s="943"/>
      <c r="M1188" s="980"/>
    </row>
    <row r="1189" spans="1:13" s="97" customFormat="1" ht="11.25" x14ac:dyDescent="0.25">
      <c r="A1189" s="936"/>
      <c r="B1189" s="945"/>
      <c r="C1189" s="929"/>
      <c r="D1189" s="936"/>
      <c r="E1189" s="936"/>
      <c r="F1189" s="47" t="s">
        <v>6462</v>
      </c>
      <c r="G1189" s="116">
        <v>32</v>
      </c>
      <c r="H1189" s="936"/>
      <c r="I1189" s="72" t="s">
        <v>412</v>
      </c>
      <c r="J1189" s="72"/>
      <c r="K1189" s="945"/>
      <c r="L1189" s="943"/>
      <c r="M1189" s="980"/>
    </row>
    <row r="1190" spans="1:13" s="97" customFormat="1" ht="11.25" x14ac:dyDescent="0.25">
      <c r="A1190" s="936"/>
      <c r="B1190" s="945"/>
      <c r="C1190" s="929"/>
      <c r="D1190" s="936"/>
      <c r="E1190" s="936"/>
      <c r="F1190" s="47" t="s">
        <v>6463</v>
      </c>
      <c r="G1190" s="116">
        <v>12</v>
      </c>
      <c r="H1190" s="936"/>
      <c r="I1190" s="72" t="s">
        <v>408</v>
      </c>
      <c r="J1190" s="72"/>
      <c r="K1190" s="945"/>
      <c r="L1190" s="943"/>
      <c r="M1190" s="980"/>
    </row>
    <row r="1191" spans="1:13" s="97" customFormat="1" ht="11.25" x14ac:dyDescent="0.25">
      <c r="A1191" s="936"/>
      <c r="B1191" s="945"/>
      <c r="C1191" s="929"/>
      <c r="D1191" s="936"/>
      <c r="E1191" s="936"/>
      <c r="F1191" s="47" t="s">
        <v>6464</v>
      </c>
      <c r="G1191" s="116">
        <v>12</v>
      </c>
      <c r="H1191" s="936"/>
      <c r="I1191" s="72"/>
      <c r="J1191" s="72"/>
      <c r="K1191" s="945"/>
      <c r="L1191" s="943"/>
      <c r="M1191" s="980"/>
    </row>
    <row r="1192" spans="1:13" s="97" customFormat="1" ht="11.25" x14ac:dyDescent="0.25">
      <c r="A1192" s="936"/>
      <c r="B1192" s="945"/>
      <c r="C1192" s="929"/>
      <c r="D1192" s="936"/>
      <c r="E1192" s="936"/>
      <c r="F1192" s="47" t="s">
        <v>6468</v>
      </c>
      <c r="G1192" s="116">
        <v>1</v>
      </c>
      <c r="H1192" s="936"/>
      <c r="I1192" s="72"/>
      <c r="J1192" s="72"/>
      <c r="K1192" s="945"/>
      <c r="L1192" s="943"/>
      <c r="M1192" s="980"/>
    </row>
    <row r="1193" spans="1:13" s="97" customFormat="1" ht="11.25" x14ac:dyDescent="0.25">
      <c r="A1193" s="936"/>
      <c r="B1193" s="945"/>
      <c r="C1193" s="929"/>
      <c r="D1193" s="936"/>
      <c r="E1193" s="936"/>
      <c r="F1193" s="47" t="s">
        <v>6525</v>
      </c>
      <c r="G1193" s="116">
        <v>8</v>
      </c>
      <c r="H1193" s="936"/>
      <c r="I1193" s="72" t="s">
        <v>6243</v>
      </c>
      <c r="J1193" s="72" t="s">
        <v>6524</v>
      </c>
      <c r="K1193" s="945"/>
      <c r="L1193" s="943"/>
      <c r="M1193" s="980"/>
    </row>
    <row r="1194" spans="1:13" s="97" customFormat="1" ht="11.25" x14ac:dyDescent="0.25">
      <c r="A1194" s="936"/>
      <c r="B1194" s="945"/>
      <c r="C1194" s="929"/>
      <c r="D1194" s="936"/>
      <c r="E1194" s="936" t="s">
        <v>6471</v>
      </c>
      <c r="F1194" s="42" t="s">
        <v>6455</v>
      </c>
      <c r="G1194" s="116">
        <v>20</v>
      </c>
      <c r="H1194" s="936"/>
      <c r="I1194" s="72" t="s">
        <v>408</v>
      </c>
      <c r="J1194" s="72"/>
      <c r="K1194" s="945"/>
      <c r="L1194" s="943"/>
      <c r="M1194" s="980"/>
    </row>
    <row r="1195" spans="1:13" s="97" customFormat="1" ht="11.25" x14ac:dyDescent="0.25">
      <c r="A1195" s="936"/>
      <c r="B1195" s="945"/>
      <c r="C1195" s="929"/>
      <c r="D1195" s="936"/>
      <c r="E1195" s="936"/>
      <c r="F1195" s="42" t="s">
        <v>6456</v>
      </c>
      <c r="G1195" s="116">
        <v>32</v>
      </c>
      <c r="H1195" s="936"/>
      <c r="I1195" s="72" t="s">
        <v>3694</v>
      </c>
      <c r="J1195" s="72"/>
      <c r="K1195" s="945"/>
      <c r="L1195" s="943"/>
      <c r="M1195" s="980"/>
    </row>
    <row r="1196" spans="1:13" s="97" customFormat="1" ht="11.25" x14ac:dyDescent="0.25">
      <c r="A1196" s="936"/>
      <c r="B1196" s="945"/>
      <c r="C1196" s="929"/>
      <c r="D1196" s="936"/>
      <c r="E1196" s="936"/>
      <c r="F1196" s="42" t="s">
        <v>6457</v>
      </c>
      <c r="G1196" s="116">
        <v>20</v>
      </c>
      <c r="H1196" s="936"/>
      <c r="I1196" s="72"/>
      <c r="J1196" s="72"/>
      <c r="K1196" s="945"/>
      <c r="L1196" s="943"/>
      <c r="M1196" s="980"/>
    </row>
    <row r="1197" spans="1:13" s="97" customFormat="1" ht="11.25" x14ac:dyDescent="0.25">
      <c r="A1197" s="936"/>
      <c r="B1197" s="945"/>
      <c r="C1197" s="929"/>
      <c r="D1197" s="936"/>
      <c r="E1197" s="936"/>
      <c r="F1197" s="42" t="s">
        <v>6458</v>
      </c>
      <c r="G1197" s="116">
        <v>8</v>
      </c>
      <c r="H1197" s="936"/>
      <c r="I1197" s="72" t="s">
        <v>6521</v>
      </c>
      <c r="J1197" s="72"/>
      <c r="K1197" s="945"/>
      <c r="L1197" s="943"/>
      <c r="M1197" s="980"/>
    </row>
    <row r="1198" spans="1:13" s="97" customFormat="1" ht="11.25" x14ac:dyDescent="0.25">
      <c r="A1198" s="936"/>
      <c r="B1198" s="945"/>
      <c r="C1198" s="929"/>
      <c r="D1198" s="936"/>
      <c r="E1198" s="936"/>
      <c r="F1198" s="42" t="s">
        <v>6459</v>
      </c>
      <c r="G1198" s="116">
        <v>8</v>
      </c>
      <c r="H1198" s="936"/>
      <c r="I1198" s="147" t="s">
        <v>6522</v>
      </c>
      <c r="J1198" s="72"/>
      <c r="K1198" s="945"/>
      <c r="L1198" s="943"/>
      <c r="M1198" s="980"/>
    </row>
    <row r="1199" spans="1:13" s="97" customFormat="1" ht="11.25" x14ac:dyDescent="0.25">
      <c r="A1199" s="936"/>
      <c r="B1199" s="945"/>
      <c r="C1199" s="929"/>
      <c r="D1199" s="936"/>
      <c r="E1199" s="936"/>
      <c r="F1199" s="42" t="s">
        <v>6460</v>
      </c>
      <c r="G1199" s="116">
        <v>20</v>
      </c>
      <c r="H1199" s="936"/>
      <c r="I1199" s="147"/>
      <c r="J1199" s="72"/>
      <c r="K1199" s="945"/>
      <c r="L1199" s="943"/>
      <c r="M1199" s="980"/>
    </row>
    <row r="1200" spans="1:13" s="97" customFormat="1" ht="11.25" x14ac:dyDescent="0.25">
      <c r="A1200" s="936"/>
      <c r="B1200" s="945"/>
      <c r="C1200" s="929"/>
      <c r="D1200" s="936"/>
      <c r="E1200" s="936"/>
      <c r="F1200" s="47" t="s">
        <v>3574</v>
      </c>
      <c r="G1200" s="116">
        <v>16</v>
      </c>
      <c r="H1200" s="936"/>
      <c r="I1200" s="147" t="s">
        <v>408</v>
      </c>
      <c r="J1200" s="72"/>
      <c r="K1200" s="945"/>
      <c r="L1200" s="943"/>
      <c r="M1200" s="980"/>
    </row>
    <row r="1201" spans="1:13" s="97" customFormat="1" ht="11.25" x14ac:dyDescent="0.25">
      <c r="A1201" s="936"/>
      <c r="B1201" s="945"/>
      <c r="C1201" s="929"/>
      <c r="D1201" s="936"/>
      <c r="E1201" s="936"/>
      <c r="F1201" s="42" t="s">
        <v>6461</v>
      </c>
      <c r="G1201" s="116">
        <v>16</v>
      </c>
      <c r="H1201" s="936"/>
      <c r="I1201" s="147" t="s">
        <v>6523</v>
      </c>
      <c r="J1201" s="72"/>
      <c r="K1201" s="945"/>
      <c r="L1201" s="943"/>
      <c r="M1201" s="980"/>
    </row>
    <row r="1202" spans="1:13" s="97" customFormat="1" ht="11.25" x14ac:dyDescent="0.25">
      <c r="A1202" s="936"/>
      <c r="B1202" s="945"/>
      <c r="C1202" s="929"/>
      <c r="D1202" s="936"/>
      <c r="E1202" s="936"/>
      <c r="F1202" s="47" t="s">
        <v>3600</v>
      </c>
      <c r="G1202" s="116">
        <v>16</v>
      </c>
      <c r="H1202" s="936"/>
      <c r="I1202" s="72"/>
      <c r="J1202" s="72"/>
      <c r="K1202" s="945"/>
      <c r="L1202" s="943"/>
      <c r="M1202" s="980"/>
    </row>
    <row r="1203" spans="1:13" s="97" customFormat="1" ht="11.25" x14ac:dyDescent="0.25">
      <c r="A1203" s="936"/>
      <c r="B1203" s="945"/>
      <c r="C1203" s="929"/>
      <c r="D1203" s="936"/>
      <c r="E1203" s="936"/>
      <c r="F1203" s="47" t="s">
        <v>6462</v>
      </c>
      <c r="G1203" s="116">
        <v>32</v>
      </c>
      <c r="H1203" s="936"/>
      <c r="I1203" s="72" t="s">
        <v>412</v>
      </c>
      <c r="J1203" s="72"/>
      <c r="K1203" s="945"/>
      <c r="L1203" s="943"/>
      <c r="M1203" s="980"/>
    </row>
    <row r="1204" spans="1:13" s="97" customFormat="1" ht="11.25" x14ac:dyDescent="0.25">
      <c r="A1204" s="936"/>
      <c r="B1204" s="945"/>
      <c r="C1204" s="929"/>
      <c r="D1204" s="936"/>
      <c r="E1204" s="936"/>
      <c r="F1204" s="47" t="s">
        <v>6463</v>
      </c>
      <c r="G1204" s="116">
        <v>12</v>
      </c>
      <c r="H1204" s="936"/>
      <c r="I1204" s="72" t="s">
        <v>408</v>
      </c>
      <c r="J1204" s="72"/>
      <c r="K1204" s="945"/>
      <c r="L1204" s="943"/>
      <c r="M1204" s="980"/>
    </row>
    <row r="1205" spans="1:13" s="97" customFormat="1" ht="11.25" x14ac:dyDescent="0.25">
      <c r="A1205" s="936"/>
      <c r="B1205" s="945"/>
      <c r="C1205" s="929"/>
      <c r="D1205" s="936"/>
      <c r="E1205" s="936"/>
      <c r="F1205" s="47" t="s">
        <v>6464</v>
      </c>
      <c r="G1205" s="116">
        <v>12</v>
      </c>
      <c r="H1205" s="936"/>
      <c r="I1205" s="72"/>
      <c r="J1205" s="72"/>
      <c r="K1205" s="945"/>
      <c r="L1205" s="943"/>
      <c r="M1205" s="980"/>
    </row>
    <row r="1206" spans="1:13" s="97" customFormat="1" ht="11.25" x14ac:dyDescent="0.25">
      <c r="A1206" s="936"/>
      <c r="B1206" s="945"/>
      <c r="C1206" s="929"/>
      <c r="D1206" s="936"/>
      <c r="E1206" s="936"/>
      <c r="F1206" s="47" t="s">
        <v>6468</v>
      </c>
      <c r="G1206" s="116">
        <v>1</v>
      </c>
      <c r="H1206" s="936"/>
      <c r="I1206" s="72"/>
      <c r="J1206" s="72"/>
      <c r="K1206" s="945"/>
      <c r="L1206" s="943"/>
      <c r="M1206" s="980"/>
    </row>
    <row r="1207" spans="1:13" s="97" customFormat="1" ht="11.25" x14ac:dyDescent="0.25">
      <c r="A1207" s="936"/>
      <c r="B1207" s="945"/>
      <c r="C1207" s="929"/>
      <c r="D1207" s="936"/>
      <c r="E1207" s="936"/>
      <c r="F1207" s="47" t="s">
        <v>6525</v>
      </c>
      <c r="G1207" s="116">
        <v>8</v>
      </c>
      <c r="H1207" s="936"/>
      <c r="I1207" s="72" t="s">
        <v>6243</v>
      </c>
      <c r="J1207" s="72" t="s">
        <v>6524</v>
      </c>
      <c r="K1207" s="945"/>
      <c r="L1207" s="943"/>
      <c r="M1207" s="980"/>
    </row>
    <row r="1208" spans="1:13" s="97" customFormat="1" ht="11.25" x14ac:dyDescent="0.25">
      <c r="A1208" s="936"/>
      <c r="B1208" s="945"/>
      <c r="C1208" s="929"/>
      <c r="D1208" s="936"/>
      <c r="E1208" s="936" t="s">
        <v>6527</v>
      </c>
      <c r="F1208" s="42" t="s">
        <v>6455</v>
      </c>
      <c r="G1208" s="116">
        <v>12</v>
      </c>
      <c r="H1208" s="936"/>
      <c r="I1208" s="72" t="s">
        <v>408</v>
      </c>
      <c r="J1208" s="72"/>
      <c r="K1208" s="945"/>
      <c r="L1208" s="943"/>
      <c r="M1208" s="980"/>
    </row>
    <row r="1209" spans="1:13" s="97" customFormat="1" ht="11.25" x14ac:dyDescent="0.25">
      <c r="A1209" s="936"/>
      <c r="B1209" s="945"/>
      <c r="C1209" s="929"/>
      <c r="D1209" s="936"/>
      <c r="E1209" s="936"/>
      <c r="F1209" s="42" t="s">
        <v>6456</v>
      </c>
      <c r="G1209" s="116">
        <v>18</v>
      </c>
      <c r="H1209" s="936"/>
      <c r="I1209" s="72" t="s">
        <v>3694</v>
      </c>
      <c r="J1209" s="72"/>
      <c r="K1209" s="945"/>
      <c r="L1209" s="943"/>
      <c r="M1209" s="980"/>
    </row>
    <row r="1210" spans="1:13" s="97" customFormat="1" ht="11.25" x14ac:dyDescent="0.25">
      <c r="A1210" s="936"/>
      <c r="B1210" s="945"/>
      <c r="C1210" s="929"/>
      <c r="D1210" s="936"/>
      <c r="E1210" s="936"/>
      <c r="F1210" s="42" t="s">
        <v>6457</v>
      </c>
      <c r="G1210" s="116">
        <v>12</v>
      </c>
      <c r="H1210" s="936"/>
      <c r="I1210" s="72"/>
      <c r="J1210" s="72"/>
      <c r="K1210" s="945"/>
      <c r="L1210" s="943"/>
      <c r="M1210" s="980"/>
    </row>
    <row r="1211" spans="1:13" s="97" customFormat="1" ht="11.25" x14ac:dyDescent="0.25">
      <c r="A1211" s="936"/>
      <c r="B1211" s="945"/>
      <c r="C1211" s="929"/>
      <c r="D1211" s="936"/>
      <c r="E1211" s="936"/>
      <c r="F1211" s="42" t="s">
        <v>6458</v>
      </c>
      <c r="G1211" s="116">
        <v>4</v>
      </c>
      <c r="H1211" s="936"/>
      <c r="I1211" s="72" t="s">
        <v>6521</v>
      </c>
      <c r="J1211" s="72"/>
      <c r="K1211" s="945"/>
      <c r="L1211" s="943"/>
      <c r="M1211" s="980"/>
    </row>
    <row r="1212" spans="1:13" s="97" customFormat="1" ht="11.25" x14ac:dyDescent="0.25">
      <c r="A1212" s="936"/>
      <c r="B1212" s="945"/>
      <c r="C1212" s="929"/>
      <c r="D1212" s="936"/>
      <c r="E1212" s="936"/>
      <c r="F1212" s="42" t="s">
        <v>6459</v>
      </c>
      <c r="G1212" s="116">
        <v>4</v>
      </c>
      <c r="H1212" s="936"/>
      <c r="I1212" s="72" t="s">
        <v>6522</v>
      </c>
      <c r="J1212" s="72"/>
      <c r="K1212" s="945"/>
      <c r="L1212" s="943"/>
      <c r="M1212" s="980"/>
    </row>
    <row r="1213" spans="1:13" s="97" customFormat="1" ht="11.25" x14ac:dyDescent="0.25">
      <c r="A1213" s="936"/>
      <c r="B1213" s="945"/>
      <c r="C1213" s="929"/>
      <c r="D1213" s="936"/>
      <c r="E1213" s="936"/>
      <c r="F1213" s="42" t="s">
        <v>6460</v>
      </c>
      <c r="G1213" s="116">
        <v>12</v>
      </c>
      <c r="H1213" s="936"/>
      <c r="I1213" s="72"/>
      <c r="J1213" s="72"/>
      <c r="K1213" s="945"/>
      <c r="L1213" s="943"/>
      <c r="M1213" s="980"/>
    </row>
    <row r="1214" spans="1:13" s="97" customFormat="1" ht="11.25" x14ac:dyDescent="0.25">
      <c r="A1214" s="936"/>
      <c r="B1214" s="945"/>
      <c r="C1214" s="929"/>
      <c r="D1214" s="936"/>
      <c r="E1214" s="936"/>
      <c r="F1214" s="47" t="s">
        <v>3574</v>
      </c>
      <c r="G1214" s="116">
        <v>8</v>
      </c>
      <c r="H1214" s="936"/>
      <c r="I1214" s="72" t="s">
        <v>408</v>
      </c>
      <c r="J1214" s="72"/>
      <c r="K1214" s="945"/>
      <c r="L1214" s="943"/>
      <c r="M1214" s="980"/>
    </row>
    <row r="1215" spans="1:13" s="97" customFormat="1" ht="11.25" x14ac:dyDescent="0.25">
      <c r="A1215" s="936"/>
      <c r="B1215" s="945"/>
      <c r="C1215" s="929"/>
      <c r="D1215" s="936"/>
      <c r="E1215" s="936"/>
      <c r="F1215" s="42" t="s">
        <v>6461</v>
      </c>
      <c r="G1215" s="116">
        <v>8</v>
      </c>
      <c r="H1215" s="936"/>
      <c r="I1215" s="72" t="s">
        <v>6523</v>
      </c>
      <c r="J1215" s="72"/>
      <c r="K1215" s="945"/>
      <c r="L1215" s="943"/>
      <c r="M1215" s="980"/>
    </row>
    <row r="1216" spans="1:13" s="97" customFormat="1" ht="11.25" x14ac:dyDescent="0.25">
      <c r="A1216" s="936"/>
      <c r="B1216" s="945"/>
      <c r="C1216" s="929"/>
      <c r="D1216" s="936"/>
      <c r="E1216" s="936"/>
      <c r="F1216" s="47" t="s">
        <v>3600</v>
      </c>
      <c r="G1216" s="116">
        <v>8</v>
      </c>
      <c r="H1216" s="936"/>
      <c r="I1216" s="72"/>
      <c r="J1216" s="72"/>
      <c r="K1216" s="945"/>
      <c r="L1216" s="943"/>
      <c r="M1216" s="980"/>
    </row>
    <row r="1217" spans="1:13" s="97" customFormat="1" ht="11.25" x14ac:dyDescent="0.25">
      <c r="A1217" s="936"/>
      <c r="B1217" s="945"/>
      <c r="C1217" s="929"/>
      <c r="D1217" s="936"/>
      <c r="E1217" s="936"/>
      <c r="F1217" s="47" t="s">
        <v>6462</v>
      </c>
      <c r="G1217" s="116">
        <v>16</v>
      </c>
      <c r="H1217" s="936"/>
      <c r="I1217" s="72" t="s">
        <v>412</v>
      </c>
      <c r="J1217" s="72"/>
      <c r="K1217" s="945"/>
      <c r="L1217" s="943"/>
      <c r="M1217" s="980"/>
    </row>
    <row r="1218" spans="1:13" s="97" customFormat="1" ht="11.25" x14ac:dyDescent="0.25">
      <c r="A1218" s="936"/>
      <c r="B1218" s="945"/>
      <c r="C1218" s="929"/>
      <c r="D1218" s="936"/>
      <c r="E1218" s="936"/>
      <c r="F1218" s="47" t="s">
        <v>6463</v>
      </c>
      <c r="G1218" s="116">
        <v>6</v>
      </c>
      <c r="H1218" s="936"/>
      <c r="I1218" s="72" t="s">
        <v>408</v>
      </c>
      <c r="J1218" s="72"/>
      <c r="K1218" s="945"/>
      <c r="L1218" s="943"/>
      <c r="M1218" s="980"/>
    </row>
    <row r="1219" spans="1:13" s="97" customFormat="1" ht="11.25" x14ac:dyDescent="0.25">
      <c r="A1219" s="936"/>
      <c r="B1219" s="945"/>
      <c r="C1219" s="929"/>
      <c r="D1219" s="936"/>
      <c r="E1219" s="936"/>
      <c r="F1219" s="47" t="s">
        <v>6464</v>
      </c>
      <c r="G1219" s="116">
        <v>6</v>
      </c>
      <c r="H1219" s="936"/>
      <c r="I1219" s="72"/>
      <c r="J1219" s="72"/>
      <c r="K1219" s="945"/>
      <c r="L1219" s="943"/>
      <c r="M1219" s="980"/>
    </row>
    <row r="1220" spans="1:13" s="97" customFormat="1" ht="11.25" x14ac:dyDescent="0.25">
      <c r="A1220" s="936"/>
      <c r="B1220" s="945"/>
      <c r="C1220" s="929"/>
      <c r="D1220" s="936"/>
      <c r="E1220" s="936"/>
      <c r="F1220" s="47" t="s">
        <v>6468</v>
      </c>
      <c r="G1220" s="116">
        <v>1</v>
      </c>
      <c r="H1220" s="936"/>
      <c r="I1220" s="72"/>
      <c r="J1220" s="72"/>
      <c r="K1220" s="945"/>
      <c r="L1220" s="943"/>
      <c r="M1220" s="980"/>
    </row>
    <row r="1221" spans="1:13" s="97" customFormat="1" ht="11.25" x14ac:dyDescent="0.25">
      <c r="A1221" s="936"/>
      <c r="B1221" s="945"/>
      <c r="C1221" s="929"/>
      <c r="D1221" s="936"/>
      <c r="E1221" s="936"/>
      <c r="F1221" s="47" t="s">
        <v>6525</v>
      </c>
      <c r="G1221" s="116">
        <v>4</v>
      </c>
      <c r="H1221" s="936"/>
      <c r="I1221" s="72" t="s">
        <v>6243</v>
      </c>
      <c r="J1221" s="72" t="s">
        <v>6524</v>
      </c>
      <c r="K1221" s="945"/>
      <c r="L1221" s="943"/>
      <c r="M1221" s="980"/>
    </row>
    <row r="1222" spans="1:13" s="97" customFormat="1" ht="11.25" x14ac:dyDescent="0.25">
      <c r="A1222" s="936"/>
      <c r="B1222" s="945"/>
      <c r="C1222" s="929"/>
      <c r="D1222" s="936"/>
      <c r="E1222" s="936" t="s">
        <v>6528</v>
      </c>
      <c r="F1222" s="42" t="s">
        <v>6455</v>
      </c>
      <c r="G1222" s="116">
        <v>12</v>
      </c>
      <c r="H1222" s="936"/>
      <c r="I1222" s="72" t="s">
        <v>408</v>
      </c>
      <c r="J1222" s="72"/>
      <c r="K1222" s="945"/>
      <c r="L1222" s="943"/>
      <c r="M1222" s="980"/>
    </row>
    <row r="1223" spans="1:13" s="97" customFormat="1" ht="11.25" x14ac:dyDescent="0.25">
      <c r="A1223" s="936"/>
      <c r="B1223" s="945"/>
      <c r="C1223" s="929"/>
      <c r="D1223" s="936"/>
      <c r="E1223" s="936"/>
      <c r="F1223" s="42" t="s">
        <v>6456</v>
      </c>
      <c r="G1223" s="116">
        <v>18</v>
      </c>
      <c r="H1223" s="936"/>
      <c r="I1223" s="72" t="s">
        <v>3694</v>
      </c>
      <c r="J1223" s="72"/>
      <c r="K1223" s="945"/>
      <c r="L1223" s="943"/>
      <c r="M1223" s="980"/>
    </row>
    <row r="1224" spans="1:13" s="97" customFormat="1" ht="11.25" x14ac:dyDescent="0.25">
      <c r="A1224" s="936"/>
      <c r="B1224" s="945"/>
      <c r="C1224" s="929"/>
      <c r="D1224" s="936"/>
      <c r="E1224" s="936"/>
      <c r="F1224" s="42" t="s">
        <v>6457</v>
      </c>
      <c r="G1224" s="116">
        <v>12</v>
      </c>
      <c r="H1224" s="936"/>
      <c r="I1224" s="72"/>
      <c r="J1224" s="72"/>
      <c r="K1224" s="945"/>
      <c r="L1224" s="943"/>
      <c r="M1224" s="980"/>
    </row>
    <row r="1225" spans="1:13" s="97" customFormat="1" ht="11.25" x14ac:dyDescent="0.25">
      <c r="A1225" s="936"/>
      <c r="B1225" s="945"/>
      <c r="C1225" s="929"/>
      <c r="D1225" s="936"/>
      <c r="E1225" s="936"/>
      <c r="F1225" s="42" t="s">
        <v>6458</v>
      </c>
      <c r="G1225" s="116">
        <v>4</v>
      </c>
      <c r="H1225" s="936"/>
      <c r="I1225" s="72" t="s">
        <v>6521</v>
      </c>
      <c r="J1225" s="72"/>
      <c r="K1225" s="945"/>
      <c r="L1225" s="943"/>
      <c r="M1225" s="980"/>
    </row>
    <row r="1226" spans="1:13" s="97" customFormat="1" ht="11.25" x14ac:dyDescent="0.25">
      <c r="A1226" s="936"/>
      <c r="B1226" s="945"/>
      <c r="C1226" s="929"/>
      <c r="D1226" s="936"/>
      <c r="E1226" s="936"/>
      <c r="F1226" s="42" t="s">
        <v>6459</v>
      </c>
      <c r="G1226" s="116">
        <v>4</v>
      </c>
      <c r="H1226" s="936"/>
      <c r="I1226" s="72" t="s">
        <v>6522</v>
      </c>
      <c r="J1226" s="72"/>
      <c r="K1226" s="945"/>
      <c r="L1226" s="943"/>
      <c r="M1226" s="980"/>
    </row>
    <row r="1227" spans="1:13" s="97" customFormat="1" ht="11.25" x14ac:dyDescent="0.25">
      <c r="A1227" s="936"/>
      <c r="B1227" s="945"/>
      <c r="C1227" s="929"/>
      <c r="D1227" s="936"/>
      <c r="E1227" s="936"/>
      <c r="F1227" s="42" t="s">
        <v>6460</v>
      </c>
      <c r="G1227" s="116">
        <v>12</v>
      </c>
      <c r="H1227" s="936"/>
      <c r="I1227" s="72"/>
      <c r="J1227" s="72"/>
      <c r="K1227" s="945"/>
      <c r="L1227" s="943"/>
      <c r="M1227" s="980"/>
    </row>
    <row r="1228" spans="1:13" s="97" customFormat="1" ht="11.25" x14ac:dyDescent="0.25">
      <c r="A1228" s="936"/>
      <c r="B1228" s="945"/>
      <c r="C1228" s="929"/>
      <c r="D1228" s="936"/>
      <c r="E1228" s="936"/>
      <c r="F1228" s="47" t="s">
        <v>3574</v>
      </c>
      <c r="G1228" s="116">
        <v>8</v>
      </c>
      <c r="H1228" s="936"/>
      <c r="I1228" s="72" t="s">
        <v>408</v>
      </c>
      <c r="J1228" s="72" t="s">
        <v>6529</v>
      </c>
      <c r="K1228" s="945"/>
      <c r="L1228" s="943"/>
      <c r="M1228" s="980"/>
    </row>
    <row r="1229" spans="1:13" s="97" customFormat="1" ht="11.25" x14ac:dyDescent="0.25">
      <c r="A1229" s="936"/>
      <c r="B1229" s="945"/>
      <c r="C1229" s="929"/>
      <c r="D1229" s="936"/>
      <c r="E1229" s="936"/>
      <c r="F1229" s="42" t="s">
        <v>6461</v>
      </c>
      <c r="G1229" s="116">
        <v>8</v>
      </c>
      <c r="H1229" s="936"/>
      <c r="I1229" s="72" t="s">
        <v>6523</v>
      </c>
      <c r="J1229" s="72"/>
      <c r="K1229" s="945"/>
      <c r="L1229" s="943"/>
      <c r="M1229" s="980"/>
    </row>
    <row r="1230" spans="1:13" s="97" customFormat="1" ht="11.25" x14ac:dyDescent="0.25">
      <c r="A1230" s="936"/>
      <c r="B1230" s="945"/>
      <c r="C1230" s="929"/>
      <c r="D1230" s="936"/>
      <c r="E1230" s="936"/>
      <c r="F1230" s="47" t="s">
        <v>3600</v>
      </c>
      <c r="G1230" s="116">
        <v>8</v>
      </c>
      <c r="H1230" s="936"/>
      <c r="I1230" s="72"/>
      <c r="J1230" s="72"/>
      <c r="K1230" s="945"/>
      <c r="L1230" s="943"/>
      <c r="M1230" s="980"/>
    </row>
    <row r="1231" spans="1:13" s="97" customFormat="1" ht="11.25" x14ac:dyDescent="0.25">
      <c r="A1231" s="936"/>
      <c r="B1231" s="945"/>
      <c r="C1231" s="929"/>
      <c r="D1231" s="936"/>
      <c r="E1231" s="936"/>
      <c r="F1231" s="47" t="s">
        <v>6462</v>
      </c>
      <c r="G1231" s="116">
        <v>16</v>
      </c>
      <c r="H1231" s="936"/>
      <c r="I1231" s="72" t="s">
        <v>412</v>
      </c>
      <c r="J1231" s="72"/>
      <c r="K1231" s="945"/>
      <c r="L1231" s="943"/>
      <c r="M1231" s="980"/>
    </row>
    <row r="1232" spans="1:13" s="97" customFormat="1" ht="11.25" x14ac:dyDescent="0.25">
      <c r="A1232" s="936"/>
      <c r="B1232" s="945"/>
      <c r="C1232" s="929"/>
      <c r="D1232" s="936"/>
      <c r="E1232" s="936"/>
      <c r="F1232" s="47" t="s">
        <v>6463</v>
      </c>
      <c r="G1232" s="116">
        <v>6</v>
      </c>
      <c r="H1232" s="936"/>
      <c r="I1232" s="72" t="s">
        <v>408</v>
      </c>
      <c r="J1232" s="72" t="s">
        <v>6530</v>
      </c>
      <c r="K1232" s="945"/>
      <c r="L1232" s="943"/>
      <c r="M1232" s="980"/>
    </row>
    <row r="1233" spans="1:13" s="97" customFormat="1" ht="11.25" x14ac:dyDescent="0.25">
      <c r="A1233" s="936"/>
      <c r="B1233" s="945"/>
      <c r="C1233" s="929"/>
      <c r="D1233" s="936"/>
      <c r="E1233" s="936"/>
      <c r="F1233" s="47" t="s">
        <v>6464</v>
      </c>
      <c r="G1233" s="116">
        <v>6</v>
      </c>
      <c r="H1233" s="936"/>
      <c r="I1233" s="72"/>
      <c r="J1233" s="72"/>
      <c r="K1233" s="945"/>
      <c r="L1233" s="943"/>
      <c r="M1233" s="980"/>
    </row>
    <row r="1234" spans="1:13" s="97" customFormat="1" ht="11.25" x14ac:dyDescent="0.25">
      <c r="A1234" s="936"/>
      <c r="B1234" s="945"/>
      <c r="C1234" s="929"/>
      <c r="D1234" s="936"/>
      <c r="E1234" s="936"/>
      <c r="F1234" s="47" t="s">
        <v>6468</v>
      </c>
      <c r="G1234" s="116">
        <v>1</v>
      </c>
      <c r="H1234" s="936"/>
      <c r="I1234" s="72"/>
      <c r="J1234" s="72"/>
      <c r="K1234" s="945"/>
      <c r="L1234" s="943"/>
      <c r="M1234" s="980"/>
    </row>
    <row r="1235" spans="1:13" s="97" customFormat="1" ht="11.25" x14ac:dyDescent="0.25">
      <c r="A1235" s="936"/>
      <c r="B1235" s="945"/>
      <c r="C1235" s="929"/>
      <c r="D1235" s="936"/>
      <c r="E1235" s="936"/>
      <c r="F1235" s="47" t="s">
        <v>6525</v>
      </c>
      <c r="G1235" s="116">
        <v>4</v>
      </c>
      <c r="H1235" s="936"/>
      <c r="I1235" s="72" t="s">
        <v>6243</v>
      </c>
      <c r="J1235" s="72" t="s">
        <v>6524</v>
      </c>
      <c r="K1235" s="945"/>
      <c r="L1235" s="943"/>
      <c r="M1235" s="980"/>
    </row>
    <row r="1236" spans="1:13" s="97" customFormat="1" ht="22.5" x14ac:dyDescent="0.25">
      <c r="A1236" s="143" t="s">
        <v>7715</v>
      </c>
      <c r="B1236" s="461" t="s">
        <v>5842</v>
      </c>
      <c r="C1236" s="459" t="s">
        <v>6136</v>
      </c>
      <c r="D1236" s="143" t="s">
        <v>5841</v>
      </c>
      <c r="E1236" s="143" t="s">
        <v>6519</v>
      </c>
      <c r="F1236" s="41" t="s">
        <v>4918</v>
      </c>
      <c r="G1236" s="96">
        <v>1</v>
      </c>
      <c r="H1236" s="362" t="s">
        <v>6682</v>
      </c>
      <c r="I1236" s="37"/>
      <c r="J1236" s="37"/>
      <c r="K1236" s="181">
        <v>2</v>
      </c>
      <c r="L1236" s="842"/>
      <c r="M1236" s="137"/>
    </row>
    <row r="1237" spans="1:13" s="97" customFormat="1" ht="22.5" x14ac:dyDescent="0.25">
      <c r="A1237" s="143" t="s">
        <v>7716</v>
      </c>
      <c r="B1237" s="461" t="s">
        <v>7190</v>
      </c>
      <c r="C1237" s="459" t="s">
        <v>6136</v>
      </c>
      <c r="D1237" s="143" t="s">
        <v>435</v>
      </c>
      <c r="E1237" s="143" t="s">
        <v>6519</v>
      </c>
      <c r="F1237" s="41" t="s">
        <v>6499</v>
      </c>
      <c r="G1237" s="96">
        <v>28</v>
      </c>
      <c r="H1237" s="362" t="s">
        <v>6684</v>
      </c>
      <c r="I1237" s="37"/>
      <c r="J1237" s="37"/>
      <c r="K1237" s="172">
        <v>2</v>
      </c>
      <c r="L1237" s="843"/>
      <c r="M1237" s="824"/>
    </row>
  </sheetData>
  <sheetProtection password="FB83" sheet="1" objects="1" scenarios="1"/>
  <autoFilter ref="A1:M1237"/>
  <mergeCells count="771">
    <mergeCell ref="A1051:A1053"/>
    <mergeCell ref="B1051:B1053"/>
    <mergeCell ref="C1051:C1053"/>
    <mergeCell ref="L1051:L1053"/>
    <mergeCell ref="M1051:M1053"/>
    <mergeCell ref="A1054:A1062"/>
    <mergeCell ref="B1054:B1062"/>
    <mergeCell ref="C1054:C1062"/>
    <mergeCell ref="L1054:L1062"/>
    <mergeCell ref="M1054:M1062"/>
    <mergeCell ref="A1044:A1047"/>
    <mergeCell ref="B1044:B1047"/>
    <mergeCell ref="C1040:C1043"/>
    <mergeCell ref="C1044:C1047"/>
    <mergeCell ref="B1048:B1050"/>
    <mergeCell ref="A1048:A1050"/>
    <mergeCell ref="L1044:L1047"/>
    <mergeCell ref="C1048:C1050"/>
    <mergeCell ref="M1044:M1047"/>
    <mergeCell ref="L1048:L1050"/>
    <mergeCell ref="M1048:M1050"/>
    <mergeCell ref="A1015:A1039"/>
    <mergeCell ref="B1015:B1039"/>
    <mergeCell ref="C1015:C1039"/>
    <mergeCell ref="L1015:L1039"/>
    <mergeCell ref="M1015:M1039"/>
    <mergeCell ref="A1040:A1043"/>
    <mergeCell ref="B1040:B1043"/>
    <mergeCell ref="L1040:L1043"/>
    <mergeCell ref="M1040:M1043"/>
    <mergeCell ref="A1008:A1014"/>
    <mergeCell ref="B1008:B1014"/>
    <mergeCell ref="C1008:C1014"/>
    <mergeCell ref="D1008:D1014"/>
    <mergeCell ref="E1008:E1014"/>
    <mergeCell ref="E816:E833"/>
    <mergeCell ref="E834:E842"/>
    <mergeCell ref="E843:E860"/>
    <mergeCell ref="E861:E878"/>
    <mergeCell ref="E879:E929"/>
    <mergeCell ref="E930:E965"/>
    <mergeCell ref="E966:E972"/>
    <mergeCell ref="E973:E1007"/>
    <mergeCell ref="D816:D833"/>
    <mergeCell ref="D834:D842"/>
    <mergeCell ref="D843:D860"/>
    <mergeCell ref="D861:D878"/>
    <mergeCell ref="D879:D929"/>
    <mergeCell ref="D930:D965"/>
    <mergeCell ref="D966:D972"/>
    <mergeCell ref="A834:A842"/>
    <mergeCell ref="A843:A860"/>
    <mergeCell ref="A861:A878"/>
    <mergeCell ref="A879:A929"/>
    <mergeCell ref="H471:H472"/>
    <mergeCell ref="K471:K472"/>
    <mergeCell ref="L471:L472"/>
    <mergeCell ref="M471:M472"/>
    <mergeCell ref="A565:A566"/>
    <mergeCell ref="B565:B566"/>
    <mergeCell ref="C565:C566"/>
    <mergeCell ref="D565:D566"/>
    <mergeCell ref="E565:E566"/>
    <mergeCell ref="H565:H566"/>
    <mergeCell ref="K565:K566"/>
    <mergeCell ref="L565:L566"/>
    <mergeCell ref="M565:M566"/>
    <mergeCell ref="M550:M564"/>
    <mergeCell ref="K477:K480"/>
    <mergeCell ref="L477:L480"/>
    <mergeCell ref="L485:L492"/>
    <mergeCell ref="E498:E511"/>
    <mergeCell ref="A497:A511"/>
    <mergeCell ref="B497:B511"/>
    <mergeCell ref="C497:C511"/>
    <mergeCell ref="D497:D511"/>
    <mergeCell ref="A495:A496"/>
    <mergeCell ref="B495:B496"/>
    <mergeCell ref="L592:L613"/>
    <mergeCell ref="M592:M613"/>
    <mergeCell ref="L625:L642"/>
    <mergeCell ref="M625:M642"/>
    <mergeCell ref="A1147:A1151"/>
    <mergeCell ref="B1147:B1151"/>
    <mergeCell ref="C1147:C1151"/>
    <mergeCell ref="D1147:D1151"/>
    <mergeCell ref="E1147:E1151"/>
    <mergeCell ref="K1147:K1151"/>
    <mergeCell ref="L1147:L1151"/>
    <mergeCell ref="A1133:A1146"/>
    <mergeCell ref="B1133:B1146"/>
    <mergeCell ref="C1133:C1146"/>
    <mergeCell ref="D1133:D1146"/>
    <mergeCell ref="K1133:K1146"/>
    <mergeCell ref="L1133:L1146"/>
    <mergeCell ref="M1133:M1146"/>
    <mergeCell ref="M615:M617"/>
    <mergeCell ref="L659:L661"/>
    <mergeCell ref="A645:A648"/>
    <mergeCell ref="B645:B648"/>
    <mergeCell ref="C645:C648"/>
    <mergeCell ref="D645:D648"/>
    <mergeCell ref="L573:L574"/>
    <mergeCell ref="M573:M574"/>
    <mergeCell ref="L575:L580"/>
    <mergeCell ref="M575:M580"/>
    <mergeCell ref="L567:L572"/>
    <mergeCell ref="M567:M572"/>
    <mergeCell ref="L583:L589"/>
    <mergeCell ref="M583:M589"/>
    <mergeCell ref="K573:K574"/>
    <mergeCell ref="C495:C496"/>
    <mergeCell ref="D495:D496"/>
    <mergeCell ref="E495:E496"/>
    <mergeCell ref="K550:K564"/>
    <mergeCell ref="A567:A572"/>
    <mergeCell ref="L550:L564"/>
    <mergeCell ref="D573:D574"/>
    <mergeCell ref="C485:C492"/>
    <mergeCell ref="D485:D492"/>
    <mergeCell ref="H550:H564"/>
    <mergeCell ref="H567:H572"/>
    <mergeCell ref="H573:H574"/>
    <mergeCell ref="B544:B549"/>
    <mergeCell ref="C544:C549"/>
    <mergeCell ref="D544:D549"/>
    <mergeCell ref="E544:E549"/>
    <mergeCell ref="A573:A574"/>
    <mergeCell ref="B573:B574"/>
    <mergeCell ref="C573:C574"/>
    <mergeCell ref="E573:E574"/>
    <mergeCell ref="H485:H492"/>
    <mergeCell ref="H495:H496"/>
    <mergeCell ref="H497:H511"/>
    <mergeCell ref="H512:H542"/>
    <mergeCell ref="M477:M480"/>
    <mergeCell ref="A481:A484"/>
    <mergeCell ref="B481:B484"/>
    <mergeCell ref="C481:C484"/>
    <mergeCell ref="D481:D484"/>
    <mergeCell ref="E481:E484"/>
    <mergeCell ref="K481:K484"/>
    <mergeCell ref="L481:L484"/>
    <mergeCell ref="M481:M484"/>
    <mergeCell ref="E477:E480"/>
    <mergeCell ref="H477:H480"/>
    <mergeCell ref="H481:H484"/>
    <mergeCell ref="M437:M444"/>
    <mergeCell ref="A473:A476"/>
    <mergeCell ref="B473:B476"/>
    <mergeCell ref="C473:C476"/>
    <mergeCell ref="D473:D476"/>
    <mergeCell ref="E473:E476"/>
    <mergeCell ref="K473:K476"/>
    <mergeCell ref="L473:L476"/>
    <mergeCell ref="M473:M476"/>
    <mergeCell ref="L457:L470"/>
    <mergeCell ref="M457:M470"/>
    <mergeCell ref="L445:L456"/>
    <mergeCell ref="M445:M456"/>
    <mergeCell ref="K445:K456"/>
    <mergeCell ref="A445:A456"/>
    <mergeCell ref="B445:B456"/>
    <mergeCell ref="C445:C456"/>
    <mergeCell ref="D445:D456"/>
    <mergeCell ref="E445:E456"/>
    <mergeCell ref="A457:A470"/>
    <mergeCell ref="B457:B470"/>
    <mergeCell ref="C457:C470"/>
    <mergeCell ref="H457:H470"/>
    <mergeCell ref="H473:H476"/>
    <mergeCell ref="A430:A436"/>
    <mergeCell ref="B430:B436"/>
    <mergeCell ref="C430:C436"/>
    <mergeCell ref="D430:D436"/>
    <mergeCell ref="E430:E436"/>
    <mergeCell ref="K430:K436"/>
    <mergeCell ref="L430:L436"/>
    <mergeCell ref="K437:K444"/>
    <mergeCell ref="L437:L444"/>
    <mergeCell ref="A437:A444"/>
    <mergeCell ref="B437:B444"/>
    <mergeCell ref="C437:C444"/>
    <mergeCell ref="D437:D444"/>
    <mergeCell ref="E437:E444"/>
    <mergeCell ref="K383:K395"/>
    <mergeCell ref="L383:L395"/>
    <mergeCell ref="M383:M395"/>
    <mergeCell ref="L396:L428"/>
    <mergeCell ref="M396:M428"/>
    <mergeCell ref="K396:K428"/>
    <mergeCell ref="K358:K375"/>
    <mergeCell ref="K377:K380"/>
    <mergeCell ref="H349:H357"/>
    <mergeCell ref="H358:H375"/>
    <mergeCell ref="M590:M591"/>
    <mergeCell ref="M652:M658"/>
    <mergeCell ref="L652:L658"/>
    <mergeCell ref="L590:L591"/>
    <mergeCell ref="M650:M651"/>
    <mergeCell ref="M659:M661"/>
    <mergeCell ref="L650:L651"/>
    <mergeCell ref="A308:A311"/>
    <mergeCell ref="B308:B311"/>
    <mergeCell ref="C308:C311"/>
    <mergeCell ref="D308:D311"/>
    <mergeCell ref="E308:E311"/>
    <mergeCell ref="A314:A327"/>
    <mergeCell ref="B314:B327"/>
    <mergeCell ref="C314:C327"/>
    <mergeCell ref="D314:D327"/>
    <mergeCell ref="E314:E327"/>
    <mergeCell ref="K308:K311"/>
    <mergeCell ref="L308:L311"/>
    <mergeCell ref="K314:K327"/>
    <mergeCell ref="L314:L327"/>
    <mergeCell ref="A328:A348"/>
    <mergeCell ref="B328:B348"/>
    <mergeCell ref="C328:C348"/>
    <mergeCell ref="L645:L648"/>
    <mergeCell ref="M645:M648"/>
    <mergeCell ref="A1113:A1122"/>
    <mergeCell ref="A1123:A1129"/>
    <mergeCell ref="B1123:B1129"/>
    <mergeCell ref="C1123:C1129"/>
    <mergeCell ref="D1123:D1129"/>
    <mergeCell ref="M1113:M1122"/>
    <mergeCell ref="B1113:B1122"/>
    <mergeCell ref="E1113:E1122"/>
    <mergeCell ref="E1123:E1129"/>
    <mergeCell ref="K1123:K1129"/>
    <mergeCell ref="L1123:L1129"/>
    <mergeCell ref="M1123:M1129"/>
    <mergeCell ref="K1113:K1122"/>
    <mergeCell ref="L1113:L1122"/>
    <mergeCell ref="D1113:D1122"/>
    <mergeCell ref="C1113:C1122"/>
    <mergeCell ref="E1094:E1107"/>
    <mergeCell ref="K1109:K1112"/>
    <mergeCell ref="L1109:L1112"/>
    <mergeCell ref="A666:A678"/>
    <mergeCell ref="B666:B678"/>
    <mergeCell ref="C666:C678"/>
    <mergeCell ref="E1152:E1165"/>
    <mergeCell ref="E1194:E1207"/>
    <mergeCell ref="E1208:E1221"/>
    <mergeCell ref="E1222:E1235"/>
    <mergeCell ref="K1152:K1235"/>
    <mergeCell ref="M1063:M1107"/>
    <mergeCell ref="M1109:M1112"/>
    <mergeCell ref="M1147:M1151"/>
    <mergeCell ref="E1109:E1112"/>
    <mergeCell ref="K1063:K1107"/>
    <mergeCell ref="L1063:L1107"/>
    <mergeCell ref="E1141:E1145"/>
    <mergeCell ref="E1063:E1079"/>
    <mergeCell ref="L1152:L1235"/>
    <mergeCell ref="H1113:H1122"/>
    <mergeCell ref="H1123:H1129"/>
    <mergeCell ref="H1133:H1146"/>
    <mergeCell ref="H1147:H1151"/>
    <mergeCell ref="H1152:H1235"/>
    <mergeCell ref="L618:L624"/>
    <mergeCell ref="M618:M624"/>
    <mergeCell ref="L615:L617"/>
    <mergeCell ref="A1109:A1112"/>
    <mergeCell ref="B1109:B1112"/>
    <mergeCell ref="C1109:C1112"/>
    <mergeCell ref="D1109:D1112"/>
    <mergeCell ref="A1063:A1107"/>
    <mergeCell ref="B1063:B1107"/>
    <mergeCell ref="C1063:C1107"/>
    <mergeCell ref="D1063:D1107"/>
    <mergeCell ref="A615:A617"/>
    <mergeCell ref="A659:A661"/>
    <mergeCell ref="B659:B661"/>
    <mergeCell ref="C659:C661"/>
    <mergeCell ref="D659:D661"/>
    <mergeCell ref="E659:E661"/>
    <mergeCell ref="A652:A658"/>
    <mergeCell ref="B652:B658"/>
    <mergeCell ref="C652:C658"/>
    <mergeCell ref="D652:D658"/>
    <mergeCell ref="E650:E651"/>
    <mergeCell ref="E645:E648"/>
    <mergeCell ref="K645:K648"/>
    <mergeCell ref="A1152:A1235"/>
    <mergeCell ref="B1152:B1235"/>
    <mergeCell ref="C1152:C1235"/>
    <mergeCell ref="D1152:D1235"/>
    <mergeCell ref="C615:C617"/>
    <mergeCell ref="E1166:E1179"/>
    <mergeCell ref="E1180:E1193"/>
    <mergeCell ref="M1152:M1235"/>
    <mergeCell ref="E1133:E1136"/>
    <mergeCell ref="E1137:E1140"/>
    <mergeCell ref="E1080:E1093"/>
    <mergeCell ref="A625:A642"/>
    <mergeCell ref="B625:B642"/>
    <mergeCell ref="C625:C642"/>
    <mergeCell ref="D625:D642"/>
    <mergeCell ref="E625:E642"/>
    <mergeCell ref="D615:D617"/>
    <mergeCell ref="E615:E617"/>
    <mergeCell ref="K659:K661"/>
    <mergeCell ref="A650:A651"/>
    <mergeCell ref="B650:B651"/>
    <mergeCell ref="C650:C651"/>
    <mergeCell ref="D650:D651"/>
    <mergeCell ref="K650:K651"/>
    <mergeCell ref="M485:M492"/>
    <mergeCell ref="L495:L496"/>
    <mergeCell ref="M495:M496"/>
    <mergeCell ref="L544:L549"/>
    <mergeCell ref="M544:M549"/>
    <mergeCell ref="L497:L511"/>
    <mergeCell ref="M497:M511"/>
    <mergeCell ref="L512:L542"/>
    <mergeCell ref="M512:M542"/>
    <mergeCell ref="L59:L63"/>
    <mergeCell ref="M59:M63"/>
    <mergeCell ref="M188:M210"/>
    <mergeCell ref="L211:L214"/>
    <mergeCell ref="M211:M214"/>
    <mergeCell ref="M215:M216"/>
    <mergeCell ref="M358:M375"/>
    <mergeCell ref="M255:M258"/>
    <mergeCell ref="L236:L244"/>
    <mergeCell ref="M236:M244"/>
    <mergeCell ref="L245:L254"/>
    <mergeCell ref="M349:M357"/>
    <mergeCell ref="L255:L258"/>
    <mergeCell ref="M280:M288"/>
    <mergeCell ref="M308:M311"/>
    <mergeCell ref="M314:M327"/>
    <mergeCell ref="L217:L222"/>
    <mergeCell ref="M217:M222"/>
    <mergeCell ref="L227:L229"/>
    <mergeCell ref="M227:M229"/>
    <mergeCell ref="M233:M235"/>
    <mergeCell ref="M289:M306"/>
    <mergeCell ref="L223:L225"/>
    <mergeCell ref="M223:M225"/>
    <mergeCell ref="M430:M436"/>
    <mergeCell ref="M245:M254"/>
    <mergeCell ref="M259:M279"/>
    <mergeCell ref="L289:L306"/>
    <mergeCell ref="L259:L279"/>
    <mergeCell ref="L328:L348"/>
    <mergeCell ref="L349:L357"/>
    <mergeCell ref="L358:L375"/>
    <mergeCell ref="L377:L380"/>
    <mergeCell ref="L280:L288"/>
    <mergeCell ref="M328:M348"/>
    <mergeCell ref="M157:M187"/>
    <mergeCell ref="L99:L111"/>
    <mergeCell ref="M99:M111"/>
    <mergeCell ref="L112:L113"/>
    <mergeCell ref="M112:M113"/>
    <mergeCell ref="L114:L115"/>
    <mergeCell ref="M114:M115"/>
    <mergeCell ref="M377:M380"/>
    <mergeCell ref="M230:M232"/>
    <mergeCell ref="L117:L156"/>
    <mergeCell ref="M117:M156"/>
    <mergeCell ref="L64:L98"/>
    <mergeCell ref="M64:M98"/>
    <mergeCell ref="L188:L210"/>
    <mergeCell ref="K618:K624"/>
    <mergeCell ref="K590:K591"/>
    <mergeCell ref="K592:K613"/>
    <mergeCell ref="K512:K542"/>
    <mergeCell ref="K575:K580"/>
    <mergeCell ref="K583:K589"/>
    <mergeCell ref="K615:K617"/>
    <mergeCell ref="K457:K470"/>
    <mergeCell ref="K485:K492"/>
    <mergeCell ref="L215:L216"/>
    <mergeCell ref="K495:K496"/>
    <mergeCell ref="K497:K511"/>
    <mergeCell ref="K544:K549"/>
    <mergeCell ref="K236:K244"/>
    <mergeCell ref="K188:K210"/>
    <mergeCell ref="K211:K214"/>
    <mergeCell ref="K114:K115"/>
    <mergeCell ref="K117:K156"/>
    <mergeCell ref="K157:K187"/>
    <mergeCell ref="K245:K254"/>
    <mergeCell ref="L157:L187"/>
    <mergeCell ref="K328:K348"/>
    <mergeCell ref="K349:K357"/>
    <mergeCell ref="K215:K216"/>
    <mergeCell ref="K217:K222"/>
    <mergeCell ref="K625:K642"/>
    <mergeCell ref="A618:A624"/>
    <mergeCell ref="B618:B624"/>
    <mergeCell ref="C618:C624"/>
    <mergeCell ref="D618:D624"/>
    <mergeCell ref="E618:E624"/>
    <mergeCell ref="A280:A288"/>
    <mergeCell ref="B280:B288"/>
    <mergeCell ref="C280:C288"/>
    <mergeCell ref="D280:D288"/>
    <mergeCell ref="A289:A306"/>
    <mergeCell ref="B289:B306"/>
    <mergeCell ref="C289:C306"/>
    <mergeCell ref="A592:A613"/>
    <mergeCell ref="B592:B613"/>
    <mergeCell ref="C592:C613"/>
    <mergeCell ref="D592:D613"/>
    <mergeCell ref="E383:E395"/>
    <mergeCell ref="B349:B357"/>
    <mergeCell ref="C349:C357"/>
    <mergeCell ref="E604:E613"/>
    <mergeCell ref="E602:E603"/>
    <mergeCell ref="E599:E600"/>
    <mergeCell ref="E596:E598"/>
    <mergeCell ref="K289:K306"/>
    <mergeCell ref="B615:B617"/>
    <mergeCell ref="B377:B380"/>
    <mergeCell ref="E592:E595"/>
    <mergeCell ref="A590:A591"/>
    <mergeCell ref="B590:B591"/>
    <mergeCell ref="C590:C591"/>
    <mergeCell ref="D590:D591"/>
    <mergeCell ref="E590:E591"/>
    <mergeCell ref="A512:A542"/>
    <mergeCell ref="B512:B542"/>
    <mergeCell ref="C512:C542"/>
    <mergeCell ref="D512:D542"/>
    <mergeCell ref="E512:E542"/>
    <mergeCell ref="A550:A564"/>
    <mergeCell ref="B550:B564"/>
    <mergeCell ref="C550:C564"/>
    <mergeCell ref="D550:D564"/>
    <mergeCell ref="E550:E564"/>
    <mergeCell ref="A544:A549"/>
    <mergeCell ref="D457:D470"/>
    <mergeCell ref="E457:E470"/>
    <mergeCell ref="E488:E490"/>
    <mergeCell ref="E485:E486"/>
    <mergeCell ref="A485:A492"/>
    <mergeCell ref="B485:B492"/>
    <mergeCell ref="A477:A480"/>
    <mergeCell ref="B477:B480"/>
    <mergeCell ref="C477:C480"/>
    <mergeCell ref="D477:D480"/>
    <mergeCell ref="A471:A472"/>
    <mergeCell ref="B471:B472"/>
    <mergeCell ref="C471:C472"/>
    <mergeCell ref="D471:D472"/>
    <mergeCell ref="E471:E472"/>
    <mergeCell ref="A2:A37"/>
    <mergeCell ref="B2:B37"/>
    <mergeCell ref="C2:C37"/>
    <mergeCell ref="D2:D37"/>
    <mergeCell ref="E2:E37"/>
    <mergeCell ref="A53:A55"/>
    <mergeCell ref="B53:B55"/>
    <mergeCell ref="C53:C55"/>
    <mergeCell ref="D53:D55"/>
    <mergeCell ref="E53:E55"/>
    <mergeCell ref="A50:A52"/>
    <mergeCell ref="B50:B52"/>
    <mergeCell ref="C50:C52"/>
    <mergeCell ref="D50:D52"/>
    <mergeCell ref="E50:E52"/>
    <mergeCell ref="A396:A428"/>
    <mergeCell ref="B396:B428"/>
    <mergeCell ref="C396:C428"/>
    <mergeCell ref="D396:D428"/>
    <mergeCell ref="E396:E414"/>
    <mergeCell ref="E415:E427"/>
    <mergeCell ref="D259:D279"/>
    <mergeCell ref="E259:E279"/>
    <mergeCell ref="A358:A375"/>
    <mergeCell ref="B358:B375"/>
    <mergeCell ref="C358:C375"/>
    <mergeCell ref="D358:D375"/>
    <mergeCell ref="E358:E375"/>
    <mergeCell ref="A349:A357"/>
    <mergeCell ref="A259:A279"/>
    <mergeCell ref="B259:B279"/>
    <mergeCell ref="C259:C279"/>
    <mergeCell ref="C377:C380"/>
    <mergeCell ref="D377:D380"/>
    <mergeCell ref="E377:E380"/>
    <mergeCell ref="D328:D348"/>
    <mergeCell ref="E328:E348"/>
    <mergeCell ref="D349:D357"/>
    <mergeCell ref="E349:E357"/>
    <mergeCell ref="B59:B63"/>
    <mergeCell ref="C59:C63"/>
    <mergeCell ref="D59:D63"/>
    <mergeCell ref="E59:E63"/>
    <mergeCell ref="B236:B244"/>
    <mergeCell ref="C236:C244"/>
    <mergeCell ref="E117:E156"/>
    <mergeCell ref="A383:A395"/>
    <mergeCell ref="B383:B395"/>
    <mergeCell ref="C383:C395"/>
    <mergeCell ref="D383:D395"/>
    <mergeCell ref="A245:A254"/>
    <mergeCell ref="B245:B254"/>
    <mergeCell ref="C245:C254"/>
    <mergeCell ref="D245:D254"/>
    <mergeCell ref="E245:E254"/>
    <mergeCell ref="D289:D306"/>
    <mergeCell ref="E289:E306"/>
    <mergeCell ref="A377:A380"/>
    <mergeCell ref="A59:A63"/>
    <mergeCell ref="E112:E113"/>
    <mergeCell ref="A114:A115"/>
    <mergeCell ref="B114:B115"/>
    <mergeCell ref="C114:C115"/>
    <mergeCell ref="D114:D115"/>
    <mergeCell ref="E114:E115"/>
    <mergeCell ref="A112:A113"/>
    <mergeCell ref="B112:B113"/>
    <mergeCell ref="C112:C113"/>
    <mergeCell ref="D112:D113"/>
    <mergeCell ref="E64:E98"/>
    <mergeCell ref="A99:A111"/>
    <mergeCell ref="B99:B111"/>
    <mergeCell ref="C99:C111"/>
    <mergeCell ref="D99:D111"/>
    <mergeCell ref="E99:E111"/>
    <mergeCell ref="A64:A98"/>
    <mergeCell ref="B64:B98"/>
    <mergeCell ref="C64:C98"/>
    <mergeCell ref="D64:D98"/>
    <mergeCell ref="E576:E577"/>
    <mergeCell ref="E578:E580"/>
    <mergeCell ref="B215:B216"/>
    <mergeCell ref="C215:C216"/>
    <mergeCell ref="D215:D216"/>
    <mergeCell ref="B117:B156"/>
    <mergeCell ref="C117:C156"/>
    <mergeCell ref="D117:D156"/>
    <mergeCell ref="D211:D214"/>
    <mergeCell ref="C211:C214"/>
    <mergeCell ref="E223:E225"/>
    <mergeCell ref="B217:B222"/>
    <mergeCell ref="C217:C222"/>
    <mergeCell ref="D217:D222"/>
    <mergeCell ref="E217:E222"/>
    <mergeCell ref="E157:E187"/>
    <mergeCell ref="B188:B210"/>
    <mergeCell ref="C188:C210"/>
    <mergeCell ref="D188:D210"/>
    <mergeCell ref="E188:E210"/>
    <mergeCell ref="B223:B225"/>
    <mergeCell ref="C223:C225"/>
    <mergeCell ref="D223:D225"/>
    <mergeCell ref="E211:E214"/>
    <mergeCell ref="L2:L37"/>
    <mergeCell ref="M2:M37"/>
    <mergeCell ref="A57:A58"/>
    <mergeCell ref="B57:B58"/>
    <mergeCell ref="C57:C58"/>
    <mergeCell ref="D57:D58"/>
    <mergeCell ref="E57:E58"/>
    <mergeCell ref="K57:K58"/>
    <mergeCell ref="L57:L58"/>
    <mergeCell ref="M57:M58"/>
    <mergeCell ref="A38:A49"/>
    <mergeCell ref="B38:B49"/>
    <mergeCell ref="C38:C49"/>
    <mergeCell ref="D38:D49"/>
    <mergeCell ref="E38:E49"/>
    <mergeCell ref="K2:K37"/>
    <mergeCell ref="K53:K55"/>
    <mergeCell ref="L38:L49"/>
    <mergeCell ref="M38:M49"/>
    <mergeCell ref="L50:L52"/>
    <mergeCell ref="M50:M52"/>
    <mergeCell ref="L53:L55"/>
    <mergeCell ref="M53:M55"/>
    <mergeCell ref="H2:H37"/>
    <mergeCell ref="A157:A187"/>
    <mergeCell ref="B157:B187"/>
    <mergeCell ref="C157:C187"/>
    <mergeCell ref="D157:D187"/>
    <mergeCell ref="E652:E658"/>
    <mergeCell ref="K652:K658"/>
    <mergeCell ref="B567:B572"/>
    <mergeCell ref="C567:C572"/>
    <mergeCell ref="D567:D572"/>
    <mergeCell ref="E567:E572"/>
    <mergeCell ref="K567:K572"/>
    <mergeCell ref="A583:A589"/>
    <mergeCell ref="B583:B589"/>
    <mergeCell ref="C583:C589"/>
    <mergeCell ref="D583:D589"/>
    <mergeCell ref="E583:E589"/>
    <mergeCell ref="A575:A580"/>
    <mergeCell ref="B575:B580"/>
    <mergeCell ref="C575:C580"/>
    <mergeCell ref="D575:D580"/>
    <mergeCell ref="E280:E288"/>
    <mergeCell ref="K280:K288"/>
    <mergeCell ref="K255:K258"/>
    <mergeCell ref="H236:H244"/>
    <mergeCell ref="A117:A156"/>
    <mergeCell ref="A215:A216"/>
    <mergeCell ref="B233:B235"/>
    <mergeCell ref="L233:L235"/>
    <mergeCell ref="H230:H232"/>
    <mergeCell ref="H233:H235"/>
    <mergeCell ref="A230:A232"/>
    <mergeCell ref="B230:B232"/>
    <mergeCell ref="C230:C232"/>
    <mergeCell ref="D230:D232"/>
    <mergeCell ref="E230:E232"/>
    <mergeCell ref="K230:K232"/>
    <mergeCell ref="L230:L232"/>
    <mergeCell ref="A233:A235"/>
    <mergeCell ref="A217:A222"/>
    <mergeCell ref="A188:A210"/>
    <mergeCell ref="A223:A225"/>
    <mergeCell ref="E215:E216"/>
    <mergeCell ref="A211:A214"/>
    <mergeCell ref="B211:B214"/>
    <mergeCell ref="E227:E229"/>
    <mergeCell ref="H117:H156"/>
    <mergeCell ref="H157:H187"/>
    <mergeCell ref="H188:H210"/>
    <mergeCell ref="H245:H254"/>
    <mergeCell ref="H255:H258"/>
    <mergeCell ref="H259:H279"/>
    <mergeCell ref="H280:H288"/>
    <mergeCell ref="K233:K235"/>
    <mergeCell ref="B227:B229"/>
    <mergeCell ref="C227:C229"/>
    <mergeCell ref="D227:D229"/>
    <mergeCell ref="A255:A258"/>
    <mergeCell ref="B255:B258"/>
    <mergeCell ref="C255:C258"/>
    <mergeCell ref="D255:D258"/>
    <mergeCell ref="E255:E258"/>
    <mergeCell ref="A236:A244"/>
    <mergeCell ref="D236:D244"/>
    <mergeCell ref="E236:E244"/>
    <mergeCell ref="A227:A229"/>
    <mergeCell ref="C233:C235"/>
    <mergeCell ref="D233:D235"/>
    <mergeCell ref="E233:E235"/>
    <mergeCell ref="K259:K279"/>
    <mergeCell ref="H211:H214"/>
    <mergeCell ref="H215:H216"/>
    <mergeCell ref="H217:H222"/>
    <mergeCell ref="H223:H225"/>
    <mergeCell ref="H227:H229"/>
    <mergeCell ref="K38:K49"/>
    <mergeCell ref="K50:K52"/>
    <mergeCell ref="H38:H49"/>
    <mergeCell ref="H50:H52"/>
    <mergeCell ref="H53:H55"/>
    <mergeCell ref="H57:H58"/>
    <mergeCell ref="H59:H63"/>
    <mergeCell ref="H64:H98"/>
    <mergeCell ref="H99:H111"/>
    <mergeCell ref="H112:H113"/>
    <mergeCell ref="H114:H115"/>
    <mergeCell ref="K223:K225"/>
    <mergeCell ref="K227:K229"/>
    <mergeCell ref="K64:K98"/>
    <mergeCell ref="K99:K111"/>
    <mergeCell ref="K112:K113"/>
    <mergeCell ref="K59:K63"/>
    <mergeCell ref="H289:H306"/>
    <mergeCell ref="H308:H311"/>
    <mergeCell ref="H314:H327"/>
    <mergeCell ref="H328:H348"/>
    <mergeCell ref="H383:H395"/>
    <mergeCell ref="H396:H428"/>
    <mergeCell ref="H430:H436"/>
    <mergeCell ref="H437:H444"/>
    <mergeCell ref="H445:H456"/>
    <mergeCell ref="H377:H380"/>
    <mergeCell ref="H544:H549"/>
    <mergeCell ref="H575:H580"/>
    <mergeCell ref="H659:H661"/>
    <mergeCell ref="H1063:H1107"/>
    <mergeCell ref="H1109:H1112"/>
    <mergeCell ref="H583:H589"/>
    <mergeCell ref="H590:H591"/>
    <mergeCell ref="H592:H613"/>
    <mergeCell ref="H615:H617"/>
    <mergeCell ref="H618:H624"/>
    <mergeCell ref="H625:H642"/>
    <mergeCell ref="H645:H648"/>
    <mergeCell ref="H650:H651"/>
    <mergeCell ref="H652:H658"/>
    <mergeCell ref="A643:A644"/>
    <mergeCell ref="B643:B644"/>
    <mergeCell ref="C643:C644"/>
    <mergeCell ref="D643:D644"/>
    <mergeCell ref="E643:E644"/>
    <mergeCell ref="H643:H644"/>
    <mergeCell ref="K643:K644"/>
    <mergeCell ref="L643:L644"/>
    <mergeCell ref="M643:M644"/>
    <mergeCell ref="A930:A965"/>
    <mergeCell ref="A966:A972"/>
    <mergeCell ref="A973:A1007"/>
    <mergeCell ref="D973:D1007"/>
    <mergeCell ref="B816:B833"/>
    <mergeCell ref="B834:B842"/>
    <mergeCell ref="B843:B860"/>
    <mergeCell ref="C816:C833"/>
    <mergeCell ref="C834:C842"/>
    <mergeCell ref="C843:C860"/>
    <mergeCell ref="C861:C878"/>
    <mergeCell ref="C879:C929"/>
    <mergeCell ref="C930:C965"/>
    <mergeCell ref="C966:C972"/>
    <mergeCell ref="C973:C1007"/>
    <mergeCell ref="B861:B878"/>
    <mergeCell ref="B879:B929"/>
    <mergeCell ref="B930:B965"/>
    <mergeCell ref="B966:B972"/>
    <mergeCell ref="B973:B1007"/>
    <mergeCell ref="J679:J682"/>
    <mergeCell ref="K679:K682"/>
    <mergeCell ref="L679:L682"/>
    <mergeCell ref="M679:M682"/>
    <mergeCell ref="J666:J678"/>
    <mergeCell ref="K666:K678"/>
    <mergeCell ref="L666:L678"/>
    <mergeCell ref="M666:M678"/>
    <mergeCell ref="A816:A833"/>
    <mergeCell ref="D666:D678"/>
    <mergeCell ref="A679:A682"/>
    <mergeCell ref="B679:B682"/>
    <mergeCell ref="C679:C682"/>
    <mergeCell ref="D679:D682"/>
    <mergeCell ref="A683:A815"/>
    <mergeCell ref="B683:B815"/>
    <mergeCell ref="C683:C815"/>
    <mergeCell ref="D683:D815"/>
    <mergeCell ref="K683:K815"/>
    <mergeCell ref="L683:L815"/>
    <mergeCell ref="M683:M815"/>
    <mergeCell ref="K816:K833"/>
    <mergeCell ref="L816:L833"/>
    <mergeCell ref="M816:M833"/>
    <mergeCell ref="K834:K842"/>
    <mergeCell ref="L834:L842"/>
    <mergeCell ref="M834:M842"/>
    <mergeCell ref="K843:K860"/>
    <mergeCell ref="L843:L860"/>
    <mergeCell ref="M843:M860"/>
    <mergeCell ref="K861:K878"/>
    <mergeCell ref="L861:L878"/>
    <mergeCell ref="M861:M878"/>
    <mergeCell ref="K879:K929"/>
    <mergeCell ref="L879:L929"/>
    <mergeCell ref="M879:M929"/>
    <mergeCell ref="K1008:K1014"/>
    <mergeCell ref="L1008:L1014"/>
    <mergeCell ref="M1008:M1014"/>
    <mergeCell ref="K930:K965"/>
    <mergeCell ref="L930:L965"/>
    <mergeCell ref="M930:M965"/>
    <mergeCell ref="K966:K972"/>
    <mergeCell ref="L966:L972"/>
    <mergeCell ref="M966:M972"/>
    <mergeCell ref="K973:K1007"/>
    <mergeCell ref="L973:L1007"/>
    <mergeCell ref="M973:M1007"/>
  </mergeCells>
  <printOptions horizontalCentered="1" gridLines="1"/>
  <pageMargins left="0.39370078740157483" right="0.39370078740157483" top="0.78740157480314965" bottom="0.78740157480314965" header="0.39370078740157483" footer="0.39370078740157483"/>
  <pageSetup paperSize="8" scale="75" fitToHeight="10" orientation="landscape" horizontalDpi="300" verticalDpi="300" r:id="rId1"/>
  <headerFooter alignWithMargins="0">
    <oddHeader>&amp;L&amp;8COUR DE JUSTICE DE L'UNION EUROPÉENNE
Cahier des charges Maintenance - Exploitation des installations techniques&amp;CInventaire Technique CJUE
Domaine 6 - Sanitaires</oddHeader>
    <oddFooter>&amp;C&amp;10
&amp;R&amp;9&amp;P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N278"/>
  <sheetViews>
    <sheetView showGridLines="0" zoomScale="90" zoomScaleNormal="90" zoomScaleSheetLayoutView="55" workbookViewId="0">
      <pane ySplit="1" topLeftCell="A2" activePane="bottomLeft" state="frozen"/>
      <selection pane="bottomLeft" activeCell="L2" sqref="L2:L12"/>
    </sheetView>
  </sheetViews>
  <sheetFormatPr defaultColWidth="9.140625" defaultRowHeight="18" customHeight="1" outlineLevelCol="1" x14ac:dyDescent="0.25"/>
  <cols>
    <col min="1" max="1" width="11.140625" style="31" customWidth="1"/>
    <col min="2" max="2" width="17.28515625" style="100" customWidth="1"/>
    <col min="3" max="3" width="13.7109375" style="11" customWidth="1" outlineLevel="1"/>
    <col min="4" max="4" width="25.7109375" style="31" customWidth="1"/>
    <col min="5" max="5" width="21.42578125" style="31" customWidth="1" outlineLevel="1"/>
    <col min="6" max="6" width="43.5703125" style="97" customWidth="1" outlineLevel="1"/>
    <col min="7" max="7" width="5" style="31" customWidth="1" outlineLevel="1"/>
    <col min="8" max="8" width="5.85546875" style="16" customWidth="1"/>
    <col min="9" max="9" width="11.5703125" style="18" customWidth="1" outlineLevel="1"/>
    <col min="10" max="10" width="16.7109375" style="18" customWidth="1" outlineLevel="1"/>
    <col min="11" max="11" width="10.42578125" style="30" customWidth="1" outlineLevel="1"/>
    <col min="12" max="12" width="12.7109375" style="97" customWidth="1"/>
    <col min="13" max="13" width="12.85546875" style="97" customWidth="1"/>
    <col min="14" max="16384" width="9.140625" style="97"/>
  </cols>
  <sheetData>
    <row r="1" spans="1:14" ht="33.75" x14ac:dyDescent="0.25">
      <c r="A1" s="117" t="s">
        <v>4906</v>
      </c>
      <c r="B1" s="117" t="s">
        <v>60</v>
      </c>
      <c r="C1" s="118" t="s">
        <v>718</v>
      </c>
      <c r="D1" s="117" t="s">
        <v>63</v>
      </c>
      <c r="E1" s="117" t="s">
        <v>66</v>
      </c>
      <c r="F1" s="117" t="s">
        <v>71</v>
      </c>
      <c r="G1" s="118" t="s">
        <v>72</v>
      </c>
      <c r="H1" s="118" t="s">
        <v>6790</v>
      </c>
      <c r="I1" s="119" t="s">
        <v>1</v>
      </c>
      <c r="J1" s="119" t="s">
        <v>2</v>
      </c>
      <c r="K1" s="119" t="s">
        <v>4907</v>
      </c>
      <c r="L1" s="119" t="s">
        <v>12622</v>
      </c>
      <c r="M1" s="119" t="s">
        <v>12623</v>
      </c>
      <c r="N1" s="741" t="s">
        <v>12704</v>
      </c>
    </row>
    <row r="2" spans="1:14" ht="11.25" x14ac:dyDescent="0.25">
      <c r="A2" s="937" t="s">
        <v>5326</v>
      </c>
      <c r="B2" s="939" t="s">
        <v>5800</v>
      </c>
      <c r="C2" s="966" t="s">
        <v>904</v>
      </c>
      <c r="D2" s="937" t="s">
        <v>678</v>
      </c>
      <c r="E2" s="937" t="s">
        <v>3877</v>
      </c>
      <c r="F2" s="42" t="s">
        <v>444</v>
      </c>
      <c r="G2" s="116">
        <v>2</v>
      </c>
      <c r="H2" s="937" t="s">
        <v>6684</v>
      </c>
      <c r="I2" s="75" t="s">
        <v>446</v>
      </c>
      <c r="J2" s="75"/>
      <c r="K2" s="939">
        <v>4</v>
      </c>
      <c r="L2" s="941"/>
      <c r="M2" s="941"/>
    </row>
    <row r="3" spans="1:14" ht="11.25" x14ac:dyDescent="0.25">
      <c r="A3" s="947"/>
      <c r="B3" s="976"/>
      <c r="C3" s="967"/>
      <c r="D3" s="947"/>
      <c r="E3" s="947"/>
      <c r="F3" s="42" t="s">
        <v>3866</v>
      </c>
      <c r="G3" s="116">
        <v>2</v>
      </c>
      <c r="H3" s="947"/>
      <c r="I3" s="75" t="s">
        <v>446</v>
      </c>
      <c r="J3" s="75"/>
      <c r="K3" s="976"/>
      <c r="L3" s="944"/>
      <c r="M3" s="944"/>
    </row>
    <row r="4" spans="1:14" ht="11.25" x14ac:dyDescent="0.25">
      <c r="A4" s="947"/>
      <c r="B4" s="976"/>
      <c r="C4" s="967"/>
      <c r="D4" s="947"/>
      <c r="E4" s="947"/>
      <c r="F4" s="42" t="s">
        <v>445</v>
      </c>
      <c r="G4" s="116">
        <v>2</v>
      </c>
      <c r="H4" s="947"/>
      <c r="I4" s="75" t="s">
        <v>446</v>
      </c>
      <c r="J4" s="75"/>
      <c r="K4" s="976"/>
      <c r="L4" s="944"/>
      <c r="M4" s="944"/>
    </row>
    <row r="5" spans="1:14" ht="11.25" x14ac:dyDescent="0.25">
      <c r="A5" s="947"/>
      <c r="B5" s="976"/>
      <c r="C5" s="967"/>
      <c r="D5" s="947"/>
      <c r="E5" s="947"/>
      <c r="F5" s="42" t="s">
        <v>445</v>
      </c>
      <c r="G5" s="116">
        <v>2</v>
      </c>
      <c r="H5" s="947"/>
      <c r="I5" s="75" t="s">
        <v>446</v>
      </c>
      <c r="J5" s="75"/>
      <c r="K5" s="976"/>
      <c r="L5" s="944"/>
      <c r="M5" s="944"/>
    </row>
    <row r="6" spans="1:14" ht="11.25" x14ac:dyDescent="0.25">
      <c r="A6" s="947"/>
      <c r="B6" s="976"/>
      <c r="C6" s="967"/>
      <c r="D6" s="947"/>
      <c r="E6" s="937" t="s">
        <v>3878</v>
      </c>
      <c r="F6" s="42" t="s">
        <v>444</v>
      </c>
      <c r="G6" s="116">
        <v>4</v>
      </c>
      <c r="H6" s="947"/>
      <c r="I6" s="75" t="s">
        <v>446</v>
      </c>
      <c r="J6" s="75"/>
      <c r="K6" s="976"/>
      <c r="L6" s="944"/>
      <c r="M6" s="944"/>
    </row>
    <row r="7" spans="1:14" ht="11.25" x14ac:dyDescent="0.25">
      <c r="A7" s="947"/>
      <c r="B7" s="976"/>
      <c r="C7" s="967"/>
      <c r="D7" s="947"/>
      <c r="E7" s="947"/>
      <c r="F7" s="42" t="s">
        <v>445</v>
      </c>
      <c r="G7" s="116">
        <v>4</v>
      </c>
      <c r="H7" s="947"/>
      <c r="I7" s="75" t="s">
        <v>446</v>
      </c>
      <c r="J7" s="75"/>
      <c r="K7" s="976"/>
      <c r="L7" s="944"/>
      <c r="M7" s="944"/>
    </row>
    <row r="8" spans="1:14" ht="11.25" x14ac:dyDescent="0.25">
      <c r="A8" s="947"/>
      <c r="B8" s="976"/>
      <c r="C8" s="967"/>
      <c r="D8" s="947"/>
      <c r="E8" s="937" t="s">
        <v>3879</v>
      </c>
      <c r="F8" s="42" t="s">
        <v>3880</v>
      </c>
      <c r="G8" s="116">
        <v>1</v>
      </c>
      <c r="H8" s="947"/>
      <c r="I8" s="75" t="s">
        <v>446</v>
      </c>
      <c r="J8" s="75"/>
      <c r="K8" s="976"/>
      <c r="L8" s="944"/>
      <c r="M8" s="944"/>
    </row>
    <row r="9" spans="1:14" ht="11.25" x14ac:dyDescent="0.25">
      <c r="A9" s="947"/>
      <c r="B9" s="976"/>
      <c r="C9" s="967"/>
      <c r="D9" s="947"/>
      <c r="E9" s="947"/>
      <c r="F9" s="42" t="s">
        <v>3865</v>
      </c>
      <c r="G9" s="116">
        <v>1</v>
      </c>
      <c r="H9" s="947"/>
      <c r="I9" s="75" t="s">
        <v>446</v>
      </c>
      <c r="J9" s="75"/>
      <c r="K9" s="976"/>
      <c r="L9" s="944"/>
      <c r="M9" s="944"/>
    </row>
    <row r="10" spans="1:14" ht="11.25" x14ac:dyDescent="0.25">
      <c r="A10" s="947"/>
      <c r="B10" s="976"/>
      <c r="C10" s="967"/>
      <c r="D10" s="947"/>
      <c r="E10" s="947"/>
      <c r="F10" s="42" t="s">
        <v>3866</v>
      </c>
      <c r="G10" s="116">
        <v>1</v>
      </c>
      <c r="H10" s="947"/>
      <c r="I10" s="75" t="s">
        <v>446</v>
      </c>
      <c r="J10" s="75"/>
      <c r="K10" s="976"/>
      <c r="L10" s="944"/>
      <c r="M10" s="944"/>
    </row>
    <row r="11" spans="1:14" ht="11.25" x14ac:dyDescent="0.25">
      <c r="A11" s="947"/>
      <c r="B11" s="976"/>
      <c r="C11" s="967"/>
      <c r="D11" s="947"/>
      <c r="E11" s="947"/>
      <c r="F11" s="43" t="s">
        <v>445</v>
      </c>
      <c r="G11" s="116">
        <v>1</v>
      </c>
      <c r="H11" s="947"/>
      <c r="I11" s="75" t="s">
        <v>446</v>
      </c>
      <c r="J11" s="45"/>
      <c r="K11" s="976"/>
      <c r="L11" s="944"/>
      <c r="M11" s="944"/>
    </row>
    <row r="12" spans="1:14" ht="11.25" x14ac:dyDescent="0.25">
      <c r="A12" s="947"/>
      <c r="B12" s="976"/>
      <c r="C12" s="967"/>
      <c r="D12" s="947"/>
      <c r="E12" s="947"/>
      <c r="F12" s="47" t="s">
        <v>445</v>
      </c>
      <c r="G12" s="116">
        <v>1</v>
      </c>
      <c r="H12" s="947"/>
      <c r="I12" s="75" t="s">
        <v>446</v>
      </c>
      <c r="J12" s="75"/>
      <c r="K12" s="976"/>
      <c r="L12" s="944"/>
      <c r="M12" s="944"/>
    </row>
    <row r="13" spans="1:14" ht="11.25" x14ac:dyDescent="0.25">
      <c r="A13" s="886" t="s">
        <v>12767</v>
      </c>
      <c r="B13" s="884" t="s">
        <v>11402</v>
      </c>
      <c r="C13" s="355" t="s">
        <v>904</v>
      </c>
      <c r="D13" s="880" t="s">
        <v>698</v>
      </c>
      <c r="E13" s="880" t="s">
        <v>904</v>
      </c>
      <c r="F13" s="42" t="s">
        <v>4370</v>
      </c>
      <c r="G13" s="116">
        <v>2498</v>
      </c>
      <c r="H13" s="116" t="s">
        <v>6695</v>
      </c>
      <c r="I13" s="50"/>
      <c r="J13" s="50"/>
      <c r="K13" s="896">
        <v>4</v>
      </c>
      <c r="L13" s="881"/>
      <c r="M13" s="881"/>
    </row>
    <row r="14" spans="1:14" ht="11.25" x14ac:dyDescent="0.25">
      <c r="A14" s="937" t="s">
        <v>5327</v>
      </c>
      <c r="B14" s="939" t="s">
        <v>5800</v>
      </c>
      <c r="C14" s="962" t="s">
        <v>535</v>
      </c>
      <c r="D14" s="937" t="s">
        <v>678</v>
      </c>
      <c r="E14" s="937" t="s">
        <v>535</v>
      </c>
      <c r="F14" s="42" t="s">
        <v>665</v>
      </c>
      <c r="G14" s="116">
        <v>4</v>
      </c>
      <c r="H14" s="937" t="s">
        <v>6684</v>
      </c>
      <c r="I14" s="75" t="s">
        <v>446</v>
      </c>
      <c r="J14" s="75"/>
      <c r="K14" s="939">
        <v>4</v>
      </c>
      <c r="L14" s="941"/>
      <c r="M14" s="941"/>
    </row>
    <row r="15" spans="1:14" ht="11.25" x14ac:dyDescent="0.25">
      <c r="A15" s="947"/>
      <c r="B15" s="976"/>
      <c r="C15" s="963"/>
      <c r="D15" s="947"/>
      <c r="E15" s="947"/>
      <c r="F15" s="42" t="s">
        <v>445</v>
      </c>
      <c r="G15" s="116">
        <v>4</v>
      </c>
      <c r="H15" s="947"/>
      <c r="I15" s="75" t="s">
        <v>446</v>
      </c>
      <c r="J15" s="75"/>
      <c r="K15" s="976"/>
      <c r="L15" s="944"/>
      <c r="M15" s="944"/>
    </row>
    <row r="16" spans="1:14" ht="11.25" x14ac:dyDescent="0.25">
      <c r="A16" s="937" t="s">
        <v>5328</v>
      </c>
      <c r="B16" s="939" t="s">
        <v>5800</v>
      </c>
      <c r="C16" s="962" t="s">
        <v>535</v>
      </c>
      <c r="D16" s="937" t="s">
        <v>678</v>
      </c>
      <c r="E16" s="937" t="s">
        <v>536</v>
      </c>
      <c r="F16" s="42" t="s">
        <v>444</v>
      </c>
      <c r="G16" s="116">
        <v>3</v>
      </c>
      <c r="H16" s="937" t="s">
        <v>6684</v>
      </c>
      <c r="I16" s="75" t="s">
        <v>679</v>
      </c>
      <c r="J16" s="75"/>
      <c r="K16" s="939">
        <v>4</v>
      </c>
      <c r="L16" s="941"/>
      <c r="M16" s="941"/>
    </row>
    <row r="17" spans="1:13" ht="11.25" x14ac:dyDescent="0.25">
      <c r="A17" s="947"/>
      <c r="B17" s="976"/>
      <c r="C17" s="963"/>
      <c r="D17" s="947"/>
      <c r="E17" s="947"/>
      <c r="F17" s="42" t="s">
        <v>444</v>
      </c>
      <c r="G17" s="116">
        <v>1</v>
      </c>
      <c r="H17" s="947"/>
      <c r="I17" s="75" t="s">
        <v>679</v>
      </c>
      <c r="J17" s="75"/>
      <c r="K17" s="976"/>
      <c r="L17" s="944"/>
      <c r="M17" s="944"/>
    </row>
    <row r="18" spans="1:13" ht="11.25" x14ac:dyDescent="0.25">
      <c r="A18" s="947"/>
      <c r="B18" s="976"/>
      <c r="C18" s="963"/>
      <c r="D18" s="947"/>
      <c r="E18" s="947"/>
      <c r="F18" s="186" t="s">
        <v>445</v>
      </c>
      <c r="G18" s="184">
        <v>4</v>
      </c>
      <c r="H18" s="947"/>
      <c r="I18" s="187"/>
      <c r="J18" s="187"/>
      <c r="K18" s="976"/>
      <c r="L18" s="944"/>
      <c r="M18" s="944"/>
    </row>
    <row r="19" spans="1:13" s="5" customFormat="1" ht="11.25" x14ac:dyDescent="0.25">
      <c r="A19" s="936" t="s">
        <v>5914</v>
      </c>
      <c r="B19" s="945" t="s">
        <v>5805</v>
      </c>
      <c r="C19" s="946" t="s">
        <v>535</v>
      </c>
      <c r="D19" s="936" t="s">
        <v>7717</v>
      </c>
      <c r="E19" s="936" t="s">
        <v>536</v>
      </c>
      <c r="F19" s="42" t="s">
        <v>669</v>
      </c>
      <c r="G19" s="116">
        <v>2</v>
      </c>
      <c r="H19" s="936" t="s">
        <v>6684</v>
      </c>
      <c r="I19" s="75" t="s">
        <v>671</v>
      </c>
      <c r="J19" s="75" t="s">
        <v>672</v>
      </c>
      <c r="K19" s="945">
        <v>4</v>
      </c>
      <c r="L19" s="943"/>
      <c r="M19" s="943"/>
    </row>
    <row r="20" spans="1:13" s="5" customFormat="1" ht="11.25" x14ac:dyDescent="0.25">
      <c r="A20" s="936"/>
      <c r="B20" s="945"/>
      <c r="C20" s="946"/>
      <c r="D20" s="936"/>
      <c r="E20" s="936"/>
      <c r="F20" s="42" t="s">
        <v>670</v>
      </c>
      <c r="G20" s="116">
        <v>1</v>
      </c>
      <c r="H20" s="936"/>
      <c r="I20" s="75" t="s">
        <v>671</v>
      </c>
      <c r="J20" s="75" t="s">
        <v>673</v>
      </c>
      <c r="K20" s="945"/>
      <c r="L20" s="943"/>
      <c r="M20" s="943"/>
    </row>
    <row r="21" spans="1:13" s="5" customFormat="1" ht="11.25" x14ac:dyDescent="0.25">
      <c r="A21" s="936"/>
      <c r="B21" s="945"/>
      <c r="C21" s="946"/>
      <c r="D21" s="936"/>
      <c r="E21" s="936"/>
      <c r="F21" s="42" t="s">
        <v>666</v>
      </c>
      <c r="G21" s="116">
        <v>1</v>
      </c>
      <c r="H21" s="936"/>
      <c r="I21" s="75" t="s">
        <v>674</v>
      </c>
      <c r="J21" s="75" t="s">
        <v>675</v>
      </c>
      <c r="K21" s="945"/>
      <c r="L21" s="943"/>
      <c r="M21" s="943"/>
    </row>
    <row r="22" spans="1:13" s="5" customFormat="1" ht="11.25" x14ac:dyDescent="0.25">
      <c r="A22" s="936"/>
      <c r="B22" s="945"/>
      <c r="C22" s="946"/>
      <c r="D22" s="936"/>
      <c r="E22" s="936"/>
      <c r="F22" s="42" t="s">
        <v>667</v>
      </c>
      <c r="G22" s="116">
        <v>2</v>
      </c>
      <c r="H22" s="936"/>
      <c r="I22" s="75" t="s">
        <v>674</v>
      </c>
      <c r="J22" s="75" t="s">
        <v>676</v>
      </c>
      <c r="K22" s="945"/>
      <c r="L22" s="943"/>
      <c r="M22" s="943"/>
    </row>
    <row r="23" spans="1:13" s="5" customFormat="1" ht="11.25" x14ac:dyDescent="0.25">
      <c r="A23" s="936"/>
      <c r="B23" s="945"/>
      <c r="C23" s="946"/>
      <c r="D23" s="936"/>
      <c r="E23" s="936"/>
      <c r="F23" s="42" t="s">
        <v>668</v>
      </c>
      <c r="G23" s="116">
        <v>4</v>
      </c>
      <c r="H23" s="936"/>
      <c r="I23" s="75" t="s">
        <v>671</v>
      </c>
      <c r="J23" s="75" t="s">
        <v>677</v>
      </c>
      <c r="K23" s="945"/>
      <c r="L23" s="943"/>
      <c r="M23" s="943"/>
    </row>
    <row r="24" spans="1:13" s="5" customFormat="1" ht="11.25" x14ac:dyDescent="0.25">
      <c r="A24" s="936"/>
      <c r="B24" s="945"/>
      <c r="C24" s="946"/>
      <c r="D24" s="936"/>
      <c r="E24" s="936"/>
      <c r="F24" s="42" t="s">
        <v>106</v>
      </c>
      <c r="G24" s="116">
        <v>1</v>
      </c>
      <c r="H24" s="936"/>
      <c r="I24" s="75"/>
      <c r="J24" s="75"/>
      <c r="K24" s="945"/>
      <c r="L24" s="943"/>
      <c r="M24" s="943"/>
    </row>
    <row r="25" spans="1:13" ht="11.25" x14ac:dyDescent="0.25">
      <c r="A25" s="937" t="s">
        <v>12768</v>
      </c>
      <c r="B25" s="939" t="s">
        <v>11402</v>
      </c>
      <c r="C25" s="962" t="s">
        <v>535</v>
      </c>
      <c r="D25" s="937" t="s">
        <v>698</v>
      </c>
      <c r="E25" s="955" t="s">
        <v>535</v>
      </c>
      <c r="F25" s="42" t="s">
        <v>700</v>
      </c>
      <c r="G25" s="116">
        <v>786</v>
      </c>
      <c r="H25" s="1266" t="s">
        <v>6695</v>
      </c>
      <c r="I25" s="50"/>
      <c r="J25" s="50"/>
      <c r="K25" s="1249">
        <v>4</v>
      </c>
      <c r="L25" s="1243"/>
      <c r="M25" s="1243"/>
    </row>
    <row r="26" spans="1:13" ht="28.5" customHeight="1" x14ac:dyDescent="0.25">
      <c r="A26" s="938"/>
      <c r="B26" s="940"/>
      <c r="C26" s="1060"/>
      <c r="D26" s="938"/>
      <c r="E26" s="956"/>
      <c r="F26" s="42" t="s">
        <v>699</v>
      </c>
      <c r="G26" s="116">
        <v>198</v>
      </c>
      <c r="H26" s="1267"/>
      <c r="I26" s="50"/>
      <c r="J26" s="50"/>
      <c r="K26" s="1250"/>
      <c r="L26" s="1245"/>
      <c r="M26" s="1245"/>
    </row>
    <row r="27" spans="1:13" ht="11.25" customHeight="1" x14ac:dyDescent="0.25">
      <c r="A27" s="947" t="s">
        <v>5329</v>
      </c>
      <c r="B27" s="976" t="s">
        <v>5800</v>
      </c>
      <c r="C27" s="967" t="s">
        <v>739</v>
      </c>
      <c r="D27" s="947" t="s">
        <v>678</v>
      </c>
      <c r="E27" s="947" t="s">
        <v>739</v>
      </c>
      <c r="F27" s="188" t="s">
        <v>3865</v>
      </c>
      <c r="G27" s="185">
        <v>1</v>
      </c>
      <c r="H27" s="947" t="s">
        <v>6684</v>
      </c>
      <c r="I27" s="189" t="s">
        <v>446</v>
      </c>
      <c r="J27" s="190"/>
      <c r="K27" s="976">
        <v>4</v>
      </c>
      <c r="L27" s="944"/>
      <c r="M27" s="944"/>
    </row>
    <row r="28" spans="1:13" ht="11.25" customHeight="1" x14ac:dyDescent="0.25">
      <c r="A28" s="947"/>
      <c r="B28" s="976"/>
      <c r="C28" s="967"/>
      <c r="D28" s="947"/>
      <c r="E28" s="947"/>
      <c r="F28" s="42" t="s">
        <v>3866</v>
      </c>
      <c r="G28" s="116">
        <v>1</v>
      </c>
      <c r="H28" s="947"/>
      <c r="I28" s="75" t="s">
        <v>446</v>
      </c>
      <c r="J28" s="73"/>
      <c r="K28" s="976"/>
      <c r="L28" s="944"/>
      <c r="M28" s="944"/>
    </row>
    <row r="29" spans="1:13" ht="11.25" customHeight="1" x14ac:dyDescent="0.25">
      <c r="A29" s="947"/>
      <c r="B29" s="976"/>
      <c r="C29" s="967"/>
      <c r="D29" s="947"/>
      <c r="E29" s="947"/>
      <c r="F29" s="42" t="s">
        <v>3867</v>
      </c>
      <c r="G29" s="116">
        <v>1</v>
      </c>
      <c r="H29" s="947"/>
      <c r="I29" s="75" t="s">
        <v>446</v>
      </c>
      <c r="J29" s="73"/>
      <c r="K29" s="976"/>
      <c r="L29" s="944"/>
      <c r="M29" s="944"/>
    </row>
    <row r="30" spans="1:13" ht="11.25" customHeight="1" x14ac:dyDescent="0.25">
      <c r="A30" s="947"/>
      <c r="B30" s="976"/>
      <c r="C30" s="967"/>
      <c r="D30" s="947"/>
      <c r="E30" s="947"/>
      <c r="F30" s="42" t="s">
        <v>3868</v>
      </c>
      <c r="G30" s="116">
        <v>1</v>
      </c>
      <c r="H30" s="947"/>
      <c r="I30" s="75" t="s">
        <v>446</v>
      </c>
      <c r="J30" s="73"/>
      <c r="K30" s="976"/>
      <c r="L30" s="944"/>
      <c r="M30" s="944"/>
    </row>
    <row r="31" spans="1:13" ht="11.25" customHeight="1" x14ac:dyDescent="0.25">
      <c r="A31" s="937" t="s">
        <v>5913</v>
      </c>
      <c r="B31" s="939" t="s">
        <v>5805</v>
      </c>
      <c r="C31" s="966" t="s">
        <v>739</v>
      </c>
      <c r="D31" s="937" t="s">
        <v>7717</v>
      </c>
      <c r="E31" s="937" t="s">
        <v>735</v>
      </c>
      <c r="F31" s="42" t="s">
        <v>669</v>
      </c>
      <c r="G31" s="116">
        <v>4</v>
      </c>
      <c r="H31" s="937" t="s">
        <v>6684</v>
      </c>
      <c r="I31" s="75" t="s">
        <v>3869</v>
      </c>
      <c r="J31" s="190" t="s">
        <v>3870</v>
      </c>
      <c r="K31" s="939">
        <v>4</v>
      </c>
      <c r="L31" s="941"/>
      <c r="M31" s="941"/>
    </row>
    <row r="32" spans="1:13" ht="11.25" customHeight="1" x14ac:dyDescent="0.25">
      <c r="A32" s="947"/>
      <c r="B32" s="976"/>
      <c r="C32" s="967"/>
      <c r="D32" s="947"/>
      <c r="E32" s="947"/>
      <c r="F32" s="42" t="s">
        <v>3871</v>
      </c>
      <c r="G32" s="116">
        <v>3</v>
      </c>
      <c r="H32" s="947"/>
      <c r="I32" s="75"/>
      <c r="J32" s="73"/>
      <c r="K32" s="976"/>
      <c r="L32" s="944"/>
      <c r="M32" s="944"/>
    </row>
    <row r="33" spans="1:13" ht="11.25" customHeight="1" x14ac:dyDescent="0.25">
      <c r="A33" s="947"/>
      <c r="B33" s="976"/>
      <c r="C33" s="967"/>
      <c r="D33" s="947"/>
      <c r="E33" s="947"/>
      <c r="F33" s="42" t="s">
        <v>670</v>
      </c>
      <c r="G33" s="116">
        <v>1</v>
      </c>
      <c r="H33" s="947"/>
      <c r="I33" s="75" t="s">
        <v>3869</v>
      </c>
      <c r="J33" s="73" t="s">
        <v>3872</v>
      </c>
      <c r="K33" s="976"/>
      <c r="L33" s="944"/>
      <c r="M33" s="944"/>
    </row>
    <row r="34" spans="1:13" ht="11.25" customHeight="1" x14ac:dyDescent="0.25">
      <c r="A34" s="947"/>
      <c r="B34" s="976"/>
      <c r="C34" s="967"/>
      <c r="D34" s="947"/>
      <c r="E34" s="947"/>
      <c r="F34" s="42" t="s">
        <v>666</v>
      </c>
      <c r="G34" s="116">
        <v>1</v>
      </c>
      <c r="H34" s="947"/>
      <c r="I34" s="75" t="s">
        <v>3869</v>
      </c>
      <c r="J34" s="73"/>
      <c r="K34" s="976"/>
      <c r="L34" s="944"/>
      <c r="M34" s="944"/>
    </row>
    <row r="35" spans="1:13" ht="11.25" customHeight="1" x14ac:dyDescent="0.25">
      <c r="A35" s="947"/>
      <c r="B35" s="976"/>
      <c r="C35" s="967"/>
      <c r="D35" s="947"/>
      <c r="E35" s="947"/>
      <c r="F35" s="42" t="s">
        <v>3867</v>
      </c>
      <c r="G35" s="116">
        <v>4</v>
      </c>
      <c r="H35" s="947"/>
      <c r="I35" s="75" t="s">
        <v>3869</v>
      </c>
      <c r="J35" s="73">
        <v>40</v>
      </c>
      <c r="K35" s="976"/>
      <c r="L35" s="944"/>
      <c r="M35" s="944"/>
    </row>
    <row r="36" spans="1:13" ht="11.25" customHeight="1" x14ac:dyDescent="0.25">
      <c r="A36" s="947"/>
      <c r="B36" s="976"/>
      <c r="C36" s="967"/>
      <c r="D36" s="947"/>
      <c r="E36" s="947"/>
      <c r="F36" s="42" t="s">
        <v>668</v>
      </c>
      <c r="G36" s="116">
        <v>8</v>
      </c>
      <c r="H36" s="947"/>
      <c r="I36" s="75" t="s">
        <v>3869</v>
      </c>
      <c r="J36" s="73" t="s">
        <v>3873</v>
      </c>
      <c r="K36" s="976"/>
      <c r="L36" s="944"/>
      <c r="M36" s="944"/>
    </row>
    <row r="37" spans="1:13" ht="11.25" customHeight="1" x14ac:dyDescent="0.25">
      <c r="A37" s="947"/>
      <c r="B37" s="976"/>
      <c r="C37" s="967"/>
      <c r="D37" s="947"/>
      <c r="E37" s="947"/>
      <c r="F37" s="42" t="s">
        <v>3874</v>
      </c>
      <c r="G37" s="116">
        <v>2</v>
      </c>
      <c r="H37" s="947"/>
      <c r="I37" s="75" t="s">
        <v>3875</v>
      </c>
      <c r="J37" s="73" t="s">
        <v>3876</v>
      </c>
      <c r="K37" s="976"/>
      <c r="L37" s="944"/>
      <c r="M37" s="944"/>
    </row>
    <row r="38" spans="1:13" ht="11.25" x14ac:dyDescent="0.25">
      <c r="A38" s="886" t="s">
        <v>12769</v>
      </c>
      <c r="B38" s="884" t="s">
        <v>11402</v>
      </c>
      <c r="C38" s="899" t="s">
        <v>739</v>
      </c>
      <c r="D38" s="880" t="s">
        <v>698</v>
      </c>
      <c r="E38" s="880" t="s">
        <v>739</v>
      </c>
      <c r="F38" s="42" t="s">
        <v>4204</v>
      </c>
      <c r="G38" s="116">
        <v>227</v>
      </c>
      <c r="H38" s="116" t="s">
        <v>6695</v>
      </c>
      <c r="I38" s="50"/>
      <c r="J38" s="50"/>
      <c r="K38" s="896">
        <v>4</v>
      </c>
      <c r="L38" s="881"/>
      <c r="M38" s="881"/>
    </row>
    <row r="39" spans="1:13" ht="11.25" x14ac:dyDescent="0.25">
      <c r="A39" s="937" t="s">
        <v>5330</v>
      </c>
      <c r="B39" s="939" t="s">
        <v>5800</v>
      </c>
      <c r="C39" s="962" t="s">
        <v>4210</v>
      </c>
      <c r="D39" s="937" t="s">
        <v>7142</v>
      </c>
      <c r="E39" s="937" t="s">
        <v>4210</v>
      </c>
      <c r="F39" s="42" t="s">
        <v>7143</v>
      </c>
      <c r="G39" s="116">
        <v>1</v>
      </c>
      <c r="H39" s="937" t="s">
        <v>6684</v>
      </c>
      <c r="I39" s="75" t="s">
        <v>446</v>
      </c>
      <c r="J39" s="75"/>
      <c r="K39" s="939">
        <v>4</v>
      </c>
      <c r="L39" s="941"/>
      <c r="M39" s="941"/>
    </row>
    <row r="40" spans="1:13" ht="11.25" x14ac:dyDescent="0.25">
      <c r="A40" s="947"/>
      <c r="B40" s="976"/>
      <c r="C40" s="963"/>
      <c r="D40" s="947"/>
      <c r="E40" s="947"/>
      <c r="F40" s="42" t="s">
        <v>445</v>
      </c>
      <c r="G40" s="116">
        <v>1</v>
      </c>
      <c r="H40" s="947"/>
      <c r="I40" s="75" t="s">
        <v>446</v>
      </c>
      <c r="J40" s="75"/>
      <c r="K40" s="976"/>
      <c r="L40" s="944"/>
      <c r="M40" s="944"/>
    </row>
    <row r="41" spans="1:13" ht="11.25" x14ac:dyDescent="0.25">
      <c r="A41" s="947"/>
      <c r="B41" s="976"/>
      <c r="C41" s="963"/>
      <c r="D41" s="947"/>
      <c r="E41" s="947"/>
      <c r="F41" s="42" t="s">
        <v>7144</v>
      </c>
      <c r="G41" s="116">
        <v>1</v>
      </c>
      <c r="H41" s="947"/>
      <c r="I41" s="75" t="s">
        <v>446</v>
      </c>
      <c r="J41" s="75"/>
      <c r="K41" s="976"/>
      <c r="L41" s="942"/>
      <c r="M41" s="942"/>
    </row>
    <row r="42" spans="1:13" ht="22.5" x14ac:dyDescent="0.25">
      <c r="A42" s="403" t="s">
        <v>7882</v>
      </c>
      <c r="B42" s="429" t="s">
        <v>5800</v>
      </c>
      <c r="C42" s="435" t="s">
        <v>4210</v>
      </c>
      <c r="D42" s="403" t="s">
        <v>7142</v>
      </c>
      <c r="E42" s="403" t="s">
        <v>4210</v>
      </c>
      <c r="F42" s="42" t="s">
        <v>7881</v>
      </c>
      <c r="G42" s="116">
        <v>1</v>
      </c>
      <c r="H42" s="415" t="s">
        <v>6682</v>
      </c>
      <c r="I42" s="75" t="s">
        <v>7865</v>
      </c>
      <c r="J42" s="75"/>
      <c r="K42" s="400">
        <v>4</v>
      </c>
      <c r="L42" s="838"/>
      <c r="M42" s="838"/>
    </row>
    <row r="43" spans="1:13" ht="22.5" x14ac:dyDescent="0.25">
      <c r="A43" s="343" t="s">
        <v>7718</v>
      </c>
      <c r="B43" s="429" t="s">
        <v>7145</v>
      </c>
      <c r="C43" s="435" t="s">
        <v>4210</v>
      </c>
      <c r="D43" s="343" t="s">
        <v>7146</v>
      </c>
      <c r="E43" s="343" t="s">
        <v>4210</v>
      </c>
      <c r="F43" s="42" t="s">
        <v>7147</v>
      </c>
      <c r="G43" s="116">
        <v>1</v>
      </c>
      <c r="H43" s="362" t="s">
        <v>6682</v>
      </c>
      <c r="I43" s="50"/>
      <c r="J43" s="50"/>
      <c r="K43" s="349">
        <v>4</v>
      </c>
      <c r="L43" s="833"/>
      <c r="M43" s="833"/>
    </row>
    <row r="44" spans="1:13" ht="11.25" x14ac:dyDescent="0.25">
      <c r="A44" s="886" t="s">
        <v>12770</v>
      </c>
      <c r="B44" s="884" t="s">
        <v>11402</v>
      </c>
      <c r="C44" s="356" t="s">
        <v>4210</v>
      </c>
      <c r="D44" s="880" t="s">
        <v>698</v>
      </c>
      <c r="E44" s="880" t="s">
        <v>4210</v>
      </c>
      <c r="F44" s="42" t="s">
        <v>4230</v>
      </c>
      <c r="G44" s="116">
        <f>3424/2</f>
        <v>1712</v>
      </c>
      <c r="H44" s="116" t="s">
        <v>6684</v>
      </c>
      <c r="I44" s="50" t="s">
        <v>4231</v>
      </c>
      <c r="J44" s="50"/>
      <c r="K44" s="896">
        <v>4</v>
      </c>
      <c r="L44" s="881"/>
      <c r="M44" s="881"/>
    </row>
    <row r="45" spans="1:13" ht="11.25" x14ac:dyDescent="0.25">
      <c r="A45" s="937" t="s">
        <v>5331</v>
      </c>
      <c r="B45" s="939" t="s">
        <v>5800</v>
      </c>
      <c r="C45" s="966" t="s">
        <v>4214</v>
      </c>
      <c r="D45" s="937" t="s">
        <v>7142</v>
      </c>
      <c r="E45" s="937" t="s">
        <v>4214</v>
      </c>
      <c r="F45" s="42" t="s">
        <v>7143</v>
      </c>
      <c r="G45" s="116">
        <v>1</v>
      </c>
      <c r="H45" s="937" t="s">
        <v>6684</v>
      </c>
      <c r="I45" s="75" t="s">
        <v>446</v>
      </c>
      <c r="J45" s="75"/>
      <c r="K45" s="939">
        <v>4</v>
      </c>
      <c r="L45" s="941"/>
      <c r="M45" s="941"/>
    </row>
    <row r="46" spans="1:13" ht="11.25" x14ac:dyDescent="0.25">
      <c r="A46" s="947"/>
      <c r="B46" s="976"/>
      <c r="C46" s="967"/>
      <c r="D46" s="947"/>
      <c r="E46" s="947"/>
      <c r="F46" s="42" t="s">
        <v>445</v>
      </c>
      <c r="G46" s="116">
        <v>1</v>
      </c>
      <c r="H46" s="947"/>
      <c r="I46" s="75" t="s">
        <v>446</v>
      </c>
      <c r="J46" s="75"/>
      <c r="K46" s="976"/>
      <c r="L46" s="944"/>
      <c r="M46" s="944"/>
    </row>
    <row r="47" spans="1:13" ht="11.25" x14ac:dyDescent="0.25">
      <c r="A47" s="947"/>
      <c r="B47" s="976"/>
      <c r="C47" s="967"/>
      <c r="D47" s="947"/>
      <c r="E47" s="947"/>
      <c r="F47" s="42" t="s">
        <v>7144</v>
      </c>
      <c r="G47" s="116">
        <v>1</v>
      </c>
      <c r="H47" s="947"/>
      <c r="I47" s="75" t="s">
        <v>446</v>
      </c>
      <c r="J47" s="75"/>
      <c r="K47" s="976"/>
      <c r="L47" s="942"/>
      <c r="M47" s="942"/>
    </row>
    <row r="48" spans="1:13" ht="22.5" x14ac:dyDescent="0.25">
      <c r="A48" s="403" t="s">
        <v>7883</v>
      </c>
      <c r="B48" s="429" t="s">
        <v>5800</v>
      </c>
      <c r="C48" s="437" t="s">
        <v>4214</v>
      </c>
      <c r="D48" s="403" t="s">
        <v>7142</v>
      </c>
      <c r="E48" s="403" t="s">
        <v>4214</v>
      </c>
      <c r="F48" s="42" t="s">
        <v>7881</v>
      </c>
      <c r="G48" s="116">
        <v>1</v>
      </c>
      <c r="H48" s="415" t="s">
        <v>6682</v>
      </c>
      <c r="I48" s="75" t="s">
        <v>7865</v>
      </c>
      <c r="J48" s="75"/>
      <c r="K48" s="400">
        <v>4</v>
      </c>
      <c r="L48" s="833"/>
      <c r="M48" s="833"/>
    </row>
    <row r="49" spans="1:13" ht="22.5" x14ac:dyDescent="0.25">
      <c r="A49" s="196" t="s">
        <v>5901</v>
      </c>
      <c r="B49" s="429" t="s">
        <v>7145</v>
      </c>
      <c r="C49" s="437" t="s">
        <v>4214</v>
      </c>
      <c r="D49" s="196" t="s">
        <v>7146</v>
      </c>
      <c r="E49" s="196" t="s">
        <v>4214</v>
      </c>
      <c r="F49" s="42" t="s">
        <v>7147</v>
      </c>
      <c r="G49" s="116">
        <v>1</v>
      </c>
      <c r="H49" s="362" t="s">
        <v>6682</v>
      </c>
      <c r="I49" s="50"/>
      <c r="J49" s="50"/>
      <c r="K49" s="201">
        <v>4</v>
      </c>
      <c r="L49" s="838"/>
      <c r="M49" s="838"/>
    </row>
    <row r="50" spans="1:13" ht="11.25" x14ac:dyDescent="0.25">
      <c r="A50" s="886" t="s">
        <v>12771</v>
      </c>
      <c r="B50" s="884" t="s">
        <v>11402</v>
      </c>
      <c r="C50" s="355" t="s">
        <v>4214</v>
      </c>
      <c r="D50" s="880" t="s">
        <v>698</v>
      </c>
      <c r="E50" s="880" t="s">
        <v>4214</v>
      </c>
      <c r="F50" s="42" t="s">
        <v>4230</v>
      </c>
      <c r="G50" s="116">
        <f>3424/2</f>
        <v>1712</v>
      </c>
      <c r="H50" s="116" t="s">
        <v>6684</v>
      </c>
      <c r="I50" s="50" t="s">
        <v>4231</v>
      </c>
      <c r="J50" s="50"/>
      <c r="K50" s="896">
        <v>4</v>
      </c>
      <c r="L50" s="881"/>
      <c r="M50" s="881"/>
    </row>
    <row r="51" spans="1:13" ht="11.25" x14ac:dyDescent="0.25">
      <c r="A51" s="937" t="s">
        <v>5332</v>
      </c>
      <c r="B51" s="939" t="s">
        <v>5800</v>
      </c>
      <c r="C51" s="962" t="s">
        <v>5821</v>
      </c>
      <c r="D51" s="937" t="s">
        <v>678</v>
      </c>
      <c r="E51" s="937" t="s">
        <v>1302</v>
      </c>
      <c r="F51" s="42" t="s">
        <v>3881</v>
      </c>
      <c r="G51" s="116">
        <v>1</v>
      </c>
      <c r="H51" s="937" t="s">
        <v>6682</v>
      </c>
      <c r="I51" s="75" t="s">
        <v>3882</v>
      </c>
      <c r="J51" s="75"/>
      <c r="K51" s="939">
        <v>4</v>
      </c>
      <c r="L51" s="941"/>
      <c r="M51" s="941"/>
    </row>
    <row r="52" spans="1:13" ht="11.25" x14ac:dyDescent="0.25">
      <c r="A52" s="947"/>
      <c r="B52" s="976"/>
      <c r="C52" s="963"/>
      <c r="D52" s="947"/>
      <c r="E52" s="947"/>
      <c r="F52" s="42" t="s">
        <v>3883</v>
      </c>
      <c r="G52" s="116">
        <v>2</v>
      </c>
      <c r="H52" s="947"/>
      <c r="I52" s="75" t="s">
        <v>1050</v>
      </c>
      <c r="J52" s="75"/>
      <c r="K52" s="976"/>
      <c r="L52" s="944"/>
      <c r="M52" s="944"/>
    </row>
    <row r="53" spans="1:13" ht="11.25" x14ac:dyDescent="0.25">
      <c r="A53" s="947"/>
      <c r="B53" s="976"/>
      <c r="C53" s="963"/>
      <c r="D53" s="947"/>
      <c r="E53" s="947"/>
      <c r="F53" s="42" t="s">
        <v>3884</v>
      </c>
      <c r="G53" s="116">
        <v>2</v>
      </c>
      <c r="H53" s="947"/>
      <c r="I53" s="75" t="s">
        <v>1050</v>
      </c>
      <c r="J53" s="75"/>
      <c r="K53" s="976"/>
      <c r="L53" s="944"/>
      <c r="M53" s="944"/>
    </row>
    <row r="54" spans="1:13" s="30" customFormat="1" ht="11.25" x14ac:dyDescent="0.25">
      <c r="A54" s="947"/>
      <c r="B54" s="976"/>
      <c r="C54" s="963"/>
      <c r="D54" s="947"/>
      <c r="E54" s="947"/>
      <c r="F54" s="10" t="s">
        <v>3885</v>
      </c>
      <c r="G54" s="156">
        <v>1</v>
      </c>
      <c r="H54" s="947"/>
      <c r="I54" s="48" t="s">
        <v>1050</v>
      </c>
      <c r="J54" s="48"/>
      <c r="K54" s="976"/>
      <c r="L54" s="944"/>
      <c r="M54" s="944"/>
    </row>
    <row r="55" spans="1:13" s="30" customFormat="1" ht="11.25" x14ac:dyDescent="0.25">
      <c r="A55" s="947"/>
      <c r="B55" s="976"/>
      <c r="C55" s="963"/>
      <c r="D55" s="947"/>
      <c r="E55" s="947"/>
      <c r="F55" s="10" t="s">
        <v>3886</v>
      </c>
      <c r="G55" s="156">
        <v>1</v>
      </c>
      <c r="H55" s="947"/>
      <c r="I55" s="48" t="s">
        <v>1050</v>
      </c>
      <c r="J55" s="48"/>
      <c r="K55" s="976"/>
      <c r="L55" s="944"/>
      <c r="M55" s="944"/>
    </row>
    <row r="56" spans="1:13" s="30" customFormat="1" ht="11.25" x14ac:dyDescent="0.25">
      <c r="A56" s="947"/>
      <c r="B56" s="976"/>
      <c r="C56" s="963"/>
      <c r="D56" s="947"/>
      <c r="E56" s="947"/>
      <c r="F56" s="10" t="s">
        <v>3887</v>
      </c>
      <c r="G56" s="156">
        <v>2</v>
      </c>
      <c r="H56" s="947"/>
      <c r="I56" s="48" t="s">
        <v>1050</v>
      </c>
      <c r="J56" s="48"/>
      <c r="K56" s="976"/>
      <c r="L56" s="944"/>
      <c r="M56" s="944"/>
    </row>
    <row r="57" spans="1:13" s="30" customFormat="1" ht="11.25" x14ac:dyDescent="0.25">
      <c r="A57" s="947"/>
      <c r="B57" s="976"/>
      <c r="C57" s="963"/>
      <c r="D57" s="947"/>
      <c r="E57" s="947"/>
      <c r="F57" s="10" t="s">
        <v>1301</v>
      </c>
      <c r="G57" s="156">
        <v>1</v>
      </c>
      <c r="H57" s="947"/>
      <c r="I57" s="48" t="s">
        <v>1050</v>
      </c>
      <c r="J57" s="48"/>
      <c r="K57" s="976"/>
      <c r="L57" s="944"/>
      <c r="M57" s="944"/>
    </row>
    <row r="58" spans="1:13" s="30" customFormat="1" ht="11.25" x14ac:dyDescent="0.25">
      <c r="A58" s="947"/>
      <c r="B58" s="976"/>
      <c r="C58" s="963"/>
      <c r="D58" s="947"/>
      <c r="E58" s="947"/>
      <c r="F58" s="10" t="s">
        <v>3888</v>
      </c>
      <c r="G58" s="156">
        <v>5</v>
      </c>
      <c r="H58" s="947"/>
      <c r="I58" s="48" t="s">
        <v>1050</v>
      </c>
      <c r="J58" s="48"/>
      <c r="K58" s="976"/>
      <c r="L58" s="944"/>
      <c r="M58" s="944"/>
    </row>
    <row r="59" spans="1:13" s="30" customFormat="1" ht="22.5" x14ac:dyDescent="0.25">
      <c r="A59" s="947"/>
      <c r="B59" s="976"/>
      <c r="C59" s="963"/>
      <c r="D59" s="947"/>
      <c r="E59" s="947"/>
      <c r="F59" s="10" t="s">
        <v>2102</v>
      </c>
      <c r="G59" s="156">
        <v>1</v>
      </c>
      <c r="H59" s="947"/>
      <c r="I59" s="48" t="s">
        <v>2099</v>
      </c>
      <c r="J59" s="48"/>
      <c r="K59" s="976"/>
      <c r="L59" s="944"/>
      <c r="M59" s="944"/>
    </row>
    <row r="60" spans="1:13" s="30" customFormat="1" ht="22.5" x14ac:dyDescent="0.25">
      <c r="A60" s="947"/>
      <c r="B60" s="976"/>
      <c r="C60" s="963"/>
      <c r="D60" s="947"/>
      <c r="E60" s="947"/>
      <c r="F60" s="10" t="s">
        <v>3889</v>
      </c>
      <c r="G60" s="156">
        <v>1</v>
      </c>
      <c r="H60" s="947"/>
      <c r="I60" s="48" t="s">
        <v>2099</v>
      </c>
      <c r="J60" s="48"/>
      <c r="K60" s="976"/>
      <c r="L60" s="944"/>
      <c r="M60" s="944"/>
    </row>
    <row r="61" spans="1:13" s="30" customFormat="1" ht="11.25" x14ac:dyDescent="0.25">
      <c r="A61" s="947"/>
      <c r="B61" s="976"/>
      <c r="C61" s="963"/>
      <c r="D61" s="947"/>
      <c r="E61" s="947"/>
      <c r="F61" s="10" t="s">
        <v>2098</v>
      </c>
      <c r="G61" s="156">
        <v>1</v>
      </c>
      <c r="H61" s="947"/>
      <c r="I61" s="48" t="s">
        <v>1050</v>
      </c>
      <c r="J61" s="48"/>
      <c r="K61" s="976"/>
      <c r="L61" s="944"/>
      <c r="M61" s="944"/>
    </row>
    <row r="62" spans="1:13" s="30" customFormat="1" ht="11.25" x14ac:dyDescent="0.25">
      <c r="A62" s="947"/>
      <c r="B62" s="976"/>
      <c r="C62" s="963"/>
      <c r="D62" s="947"/>
      <c r="E62" s="947"/>
      <c r="F62" s="10" t="s">
        <v>3890</v>
      </c>
      <c r="G62" s="156">
        <v>1</v>
      </c>
      <c r="H62" s="947"/>
      <c r="I62" s="48" t="s">
        <v>1050</v>
      </c>
      <c r="J62" s="48"/>
      <c r="K62" s="976"/>
      <c r="L62" s="944"/>
      <c r="M62" s="944"/>
    </row>
    <row r="63" spans="1:13" s="30" customFormat="1" ht="11.25" x14ac:dyDescent="0.25">
      <c r="A63" s="947"/>
      <c r="B63" s="976"/>
      <c r="C63" s="963"/>
      <c r="D63" s="947"/>
      <c r="E63" s="947"/>
      <c r="F63" s="10" t="s">
        <v>3891</v>
      </c>
      <c r="G63" s="156">
        <v>1</v>
      </c>
      <c r="H63" s="947"/>
      <c r="I63" s="48" t="s">
        <v>1050</v>
      </c>
      <c r="J63" s="48"/>
      <c r="K63" s="940"/>
      <c r="L63" s="944"/>
      <c r="M63" s="944"/>
    </row>
    <row r="64" spans="1:13" s="30" customFormat="1" ht="11.25" x14ac:dyDescent="0.25">
      <c r="A64" s="937" t="s">
        <v>5333</v>
      </c>
      <c r="B64" s="939" t="s">
        <v>5800</v>
      </c>
      <c r="C64" s="962" t="s">
        <v>5821</v>
      </c>
      <c r="D64" s="937" t="s">
        <v>678</v>
      </c>
      <c r="E64" s="937" t="s">
        <v>1275</v>
      </c>
      <c r="F64" s="10" t="s">
        <v>3892</v>
      </c>
      <c r="G64" s="156">
        <v>1</v>
      </c>
      <c r="H64" s="937" t="s">
        <v>6682</v>
      </c>
      <c r="I64" s="48" t="s">
        <v>3893</v>
      </c>
      <c r="J64" s="48" t="s">
        <v>3894</v>
      </c>
      <c r="K64" s="939">
        <v>4</v>
      </c>
      <c r="L64" s="941"/>
      <c r="M64" s="941"/>
    </row>
    <row r="65" spans="1:13" s="30" customFormat="1" ht="11.25" x14ac:dyDescent="0.25">
      <c r="A65" s="947"/>
      <c r="B65" s="976"/>
      <c r="C65" s="963"/>
      <c r="D65" s="947"/>
      <c r="E65" s="947"/>
      <c r="F65" s="10" t="s">
        <v>3895</v>
      </c>
      <c r="G65" s="156">
        <v>1</v>
      </c>
      <c r="H65" s="947"/>
      <c r="I65" s="48" t="s">
        <v>1050</v>
      </c>
      <c r="J65" s="48"/>
      <c r="K65" s="976"/>
      <c r="L65" s="944"/>
      <c r="M65" s="944"/>
    </row>
    <row r="66" spans="1:13" s="30" customFormat="1" ht="11.25" x14ac:dyDescent="0.25">
      <c r="A66" s="947"/>
      <c r="B66" s="976"/>
      <c r="C66" s="963"/>
      <c r="D66" s="947"/>
      <c r="E66" s="947"/>
      <c r="F66" s="10" t="s">
        <v>3883</v>
      </c>
      <c r="G66" s="156">
        <v>2</v>
      </c>
      <c r="H66" s="947"/>
      <c r="I66" s="48" t="s">
        <v>1050</v>
      </c>
      <c r="J66" s="48"/>
      <c r="K66" s="976"/>
      <c r="L66" s="944"/>
      <c r="M66" s="944"/>
    </row>
    <row r="67" spans="1:13" s="30" customFormat="1" ht="11.25" x14ac:dyDescent="0.25">
      <c r="A67" s="947"/>
      <c r="B67" s="976"/>
      <c r="C67" s="963"/>
      <c r="D67" s="947"/>
      <c r="E67" s="947"/>
      <c r="F67" s="10" t="s">
        <v>3884</v>
      </c>
      <c r="G67" s="156">
        <v>2</v>
      </c>
      <c r="H67" s="947"/>
      <c r="I67" s="48" t="s">
        <v>1050</v>
      </c>
      <c r="J67" s="48"/>
      <c r="K67" s="976"/>
      <c r="L67" s="944"/>
      <c r="M67" s="944"/>
    </row>
    <row r="68" spans="1:13" s="30" customFormat="1" ht="11.25" x14ac:dyDescent="0.25">
      <c r="A68" s="947"/>
      <c r="B68" s="976"/>
      <c r="C68" s="963"/>
      <c r="D68" s="947"/>
      <c r="E68" s="947"/>
      <c r="F68" s="10" t="s">
        <v>3885</v>
      </c>
      <c r="G68" s="156">
        <v>1</v>
      </c>
      <c r="H68" s="947"/>
      <c r="I68" s="48" t="s">
        <v>1050</v>
      </c>
      <c r="J68" s="48"/>
      <c r="K68" s="976"/>
      <c r="L68" s="944"/>
      <c r="M68" s="944"/>
    </row>
    <row r="69" spans="1:13" s="30" customFormat="1" ht="11.25" x14ac:dyDescent="0.25">
      <c r="A69" s="947"/>
      <c r="B69" s="976"/>
      <c r="C69" s="963"/>
      <c r="D69" s="947"/>
      <c r="E69" s="947"/>
      <c r="F69" s="10" t="s">
        <v>3886</v>
      </c>
      <c r="G69" s="156">
        <v>1</v>
      </c>
      <c r="H69" s="947"/>
      <c r="I69" s="48" t="s">
        <v>1050</v>
      </c>
      <c r="J69" s="48"/>
      <c r="K69" s="976"/>
      <c r="L69" s="944"/>
      <c r="M69" s="944"/>
    </row>
    <row r="70" spans="1:13" s="30" customFormat="1" ht="11.25" x14ac:dyDescent="0.25">
      <c r="A70" s="947"/>
      <c r="B70" s="976"/>
      <c r="C70" s="963"/>
      <c r="D70" s="947"/>
      <c r="E70" s="947"/>
      <c r="F70" s="10" t="s">
        <v>3887</v>
      </c>
      <c r="G70" s="156">
        <v>2</v>
      </c>
      <c r="H70" s="947"/>
      <c r="I70" s="48" t="s">
        <v>1050</v>
      </c>
      <c r="J70" s="48"/>
      <c r="K70" s="976"/>
      <c r="L70" s="944"/>
      <c r="M70" s="944"/>
    </row>
    <row r="71" spans="1:13" s="30" customFormat="1" ht="11.25" x14ac:dyDescent="0.25">
      <c r="A71" s="947"/>
      <c r="B71" s="976"/>
      <c r="C71" s="963"/>
      <c r="D71" s="947"/>
      <c r="E71" s="947"/>
      <c r="F71" s="10" t="s">
        <v>1301</v>
      </c>
      <c r="G71" s="156">
        <v>1</v>
      </c>
      <c r="H71" s="947"/>
      <c r="I71" s="48" t="s">
        <v>1050</v>
      </c>
      <c r="J71" s="48"/>
      <c r="K71" s="976"/>
      <c r="L71" s="944"/>
      <c r="M71" s="944"/>
    </row>
    <row r="72" spans="1:13" s="30" customFormat="1" ht="11.25" x14ac:dyDescent="0.25">
      <c r="A72" s="947"/>
      <c r="B72" s="976"/>
      <c r="C72" s="963"/>
      <c r="D72" s="947"/>
      <c r="E72" s="947"/>
      <c r="F72" s="10" t="s">
        <v>3888</v>
      </c>
      <c r="G72" s="156">
        <v>5</v>
      </c>
      <c r="H72" s="947"/>
      <c r="I72" s="48" t="s">
        <v>1050</v>
      </c>
      <c r="J72" s="48"/>
      <c r="K72" s="976"/>
      <c r="L72" s="944"/>
      <c r="M72" s="944"/>
    </row>
    <row r="73" spans="1:13" s="30" customFormat="1" ht="22.5" x14ac:dyDescent="0.25">
      <c r="A73" s="947"/>
      <c r="B73" s="976"/>
      <c r="C73" s="963"/>
      <c r="D73" s="947"/>
      <c r="E73" s="947"/>
      <c r="F73" s="10" t="s">
        <v>2102</v>
      </c>
      <c r="G73" s="156">
        <v>1</v>
      </c>
      <c r="H73" s="947"/>
      <c r="I73" s="48" t="s">
        <v>2099</v>
      </c>
      <c r="J73" s="48"/>
      <c r="K73" s="976"/>
      <c r="L73" s="944"/>
      <c r="M73" s="944"/>
    </row>
    <row r="74" spans="1:13" s="30" customFormat="1" ht="22.5" x14ac:dyDescent="0.25">
      <c r="A74" s="947"/>
      <c r="B74" s="976"/>
      <c r="C74" s="963"/>
      <c r="D74" s="947"/>
      <c r="E74" s="947"/>
      <c r="F74" s="10" t="s">
        <v>3889</v>
      </c>
      <c r="G74" s="156">
        <v>1</v>
      </c>
      <c r="H74" s="947"/>
      <c r="I74" s="48" t="s">
        <v>2099</v>
      </c>
      <c r="J74" s="48"/>
      <c r="K74" s="976"/>
      <c r="L74" s="944"/>
      <c r="M74" s="944"/>
    </row>
    <row r="75" spans="1:13" s="30" customFormat="1" ht="11.25" x14ac:dyDescent="0.25">
      <c r="A75" s="947"/>
      <c r="B75" s="976"/>
      <c r="C75" s="963"/>
      <c r="D75" s="947"/>
      <c r="E75" s="947"/>
      <c r="F75" s="10" t="s">
        <v>2098</v>
      </c>
      <c r="G75" s="156">
        <v>1</v>
      </c>
      <c r="H75" s="947"/>
      <c r="I75" s="48" t="s">
        <v>1050</v>
      </c>
      <c r="J75" s="48"/>
      <c r="K75" s="976"/>
      <c r="L75" s="944"/>
      <c r="M75" s="944"/>
    </row>
    <row r="76" spans="1:13" s="30" customFormat="1" ht="11.25" x14ac:dyDescent="0.25">
      <c r="A76" s="947"/>
      <c r="B76" s="976"/>
      <c r="C76" s="963"/>
      <c r="D76" s="947"/>
      <c r="E76" s="947"/>
      <c r="F76" s="10" t="s">
        <v>3890</v>
      </c>
      <c r="G76" s="156">
        <v>1</v>
      </c>
      <c r="H76" s="947"/>
      <c r="I76" s="48" t="s">
        <v>1050</v>
      </c>
      <c r="J76" s="48"/>
      <c r="K76" s="976"/>
      <c r="L76" s="944"/>
      <c r="M76" s="944"/>
    </row>
    <row r="77" spans="1:13" s="30" customFormat="1" ht="11.25" x14ac:dyDescent="0.25">
      <c r="A77" s="947"/>
      <c r="B77" s="976"/>
      <c r="C77" s="963"/>
      <c r="D77" s="947"/>
      <c r="E77" s="947"/>
      <c r="F77" s="10" t="s">
        <v>3891</v>
      </c>
      <c r="G77" s="156">
        <v>1</v>
      </c>
      <c r="H77" s="947"/>
      <c r="I77" s="48" t="s">
        <v>1050</v>
      </c>
      <c r="J77" s="48"/>
      <c r="K77" s="976"/>
      <c r="L77" s="944"/>
      <c r="M77" s="944"/>
    </row>
    <row r="78" spans="1:13" s="30" customFormat="1" ht="11.25" x14ac:dyDescent="0.25">
      <c r="A78" s="947"/>
      <c r="B78" s="976"/>
      <c r="C78" s="963"/>
      <c r="D78" s="947"/>
      <c r="E78" s="156" t="s">
        <v>3500</v>
      </c>
      <c r="F78" s="10" t="s">
        <v>3896</v>
      </c>
      <c r="G78" s="156">
        <v>1</v>
      </c>
      <c r="H78" s="947"/>
      <c r="I78" s="48" t="s">
        <v>3897</v>
      </c>
      <c r="J78" s="48" t="s">
        <v>3898</v>
      </c>
      <c r="K78" s="976"/>
      <c r="L78" s="944"/>
      <c r="M78" s="944"/>
    </row>
    <row r="79" spans="1:13" s="30" customFormat="1" ht="11.25" x14ac:dyDescent="0.25">
      <c r="A79" s="947"/>
      <c r="B79" s="976"/>
      <c r="C79" s="963"/>
      <c r="D79" s="947"/>
      <c r="E79" s="937" t="s">
        <v>2012</v>
      </c>
      <c r="F79" s="10" t="s">
        <v>3899</v>
      </c>
      <c r="G79" s="156">
        <v>4</v>
      </c>
      <c r="H79" s="947"/>
      <c r="I79" s="48" t="s">
        <v>3897</v>
      </c>
      <c r="J79" s="48" t="s">
        <v>3898</v>
      </c>
      <c r="K79" s="976"/>
      <c r="L79" s="944"/>
      <c r="M79" s="944"/>
    </row>
    <row r="80" spans="1:13" s="30" customFormat="1" ht="11.25" x14ac:dyDescent="0.25">
      <c r="A80" s="947"/>
      <c r="B80" s="976"/>
      <c r="C80" s="963"/>
      <c r="D80" s="947"/>
      <c r="E80" s="947" t="s">
        <v>2012</v>
      </c>
      <c r="F80" s="10" t="s">
        <v>3900</v>
      </c>
      <c r="G80" s="156">
        <v>1</v>
      </c>
      <c r="H80" s="947"/>
      <c r="I80" s="48" t="s">
        <v>3897</v>
      </c>
      <c r="J80" s="48" t="s">
        <v>3898</v>
      </c>
      <c r="K80" s="976"/>
      <c r="L80" s="944"/>
      <c r="M80" s="944"/>
    </row>
    <row r="81" spans="1:13" s="30" customFormat="1" ht="11.25" customHeight="1" x14ac:dyDescent="0.25">
      <c r="A81" s="895" t="s">
        <v>5334</v>
      </c>
      <c r="B81" s="891" t="s">
        <v>5800</v>
      </c>
      <c r="C81" s="894" t="s">
        <v>5821</v>
      </c>
      <c r="D81" s="895" t="s">
        <v>678</v>
      </c>
      <c r="E81" s="895" t="s">
        <v>2087</v>
      </c>
      <c r="F81" s="12" t="s">
        <v>3903</v>
      </c>
      <c r="G81" s="883">
        <v>2</v>
      </c>
      <c r="H81" s="895" t="s">
        <v>6684</v>
      </c>
      <c r="I81" s="48" t="s">
        <v>1050</v>
      </c>
      <c r="J81" s="48"/>
      <c r="K81" s="891">
        <v>4</v>
      </c>
      <c r="L81" s="882"/>
      <c r="M81" s="882"/>
    </row>
    <row r="82" spans="1:13" s="30" customFormat="1" ht="11.25" x14ac:dyDescent="0.25">
      <c r="A82" s="937" t="s">
        <v>5335</v>
      </c>
      <c r="B82" s="939" t="s">
        <v>5800</v>
      </c>
      <c r="C82" s="962" t="s">
        <v>5821</v>
      </c>
      <c r="D82" s="937" t="s">
        <v>678</v>
      </c>
      <c r="E82" s="937" t="s">
        <v>3905</v>
      </c>
      <c r="F82" s="10" t="s">
        <v>3906</v>
      </c>
      <c r="G82" s="156">
        <v>1</v>
      </c>
      <c r="H82" s="937" t="s">
        <v>6684</v>
      </c>
      <c r="I82" s="48" t="s">
        <v>1050</v>
      </c>
      <c r="J82" s="48"/>
      <c r="K82" s="939">
        <v>4</v>
      </c>
      <c r="L82" s="941"/>
      <c r="M82" s="941"/>
    </row>
    <row r="83" spans="1:13" s="30" customFormat="1" ht="11.25" x14ac:dyDescent="0.25">
      <c r="A83" s="947"/>
      <c r="B83" s="976"/>
      <c r="C83" s="963"/>
      <c r="D83" s="947"/>
      <c r="E83" s="947"/>
      <c r="F83" s="10" t="s">
        <v>3529</v>
      </c>
      <c r="G83" s="156">
        <v>1</v>
      </c>
      <c r="H83" s="947"/>
      <c r="I83" s="48" t="s">
        <v>290</v>
      </c>
      <c r="J83" s="48" t="s">
        <v>3532</v>
      </c>
      <c r="K83" s="976"/>
      <c r="L83" s="944"/>
      <c r="M83" s="944"/>
    </row>
    <row r="84" spans="1:13" s="30" customFormat="1" ht="11.25" x14ac:dyDescent="0.25">
      <c r="A84" s="947"/>
      <c r="B84" s="976"/>
      <c r="C84" s="963"/>
      <c r="D84" s="947"/>
      <c r="E84" s="947"/>
      <c r="F84" s="10" t="s">
        <v>3907</v>
      </c>
      <c r="G84" s="156">
        <v>1</v>
      </c>
      <c r="H84" s="947"/>
      <c r="I84" s="48" t="s">
        <v>290</v>
      </c>
      <c r="J84" s="48" t="s">
        <v>3908</v>
      </c>
      <c r="K84" s="976"/>
      <c r="L84" s="944"/>
      <c r="M84" s="944"/>
    </row>
    <row r="85" spans="1:13" s="30" customFormat="1" ht="11.25" x14ac:dyDescent="0.25">
      <c r="A85" s="947"/>
      <c r="B85" s="976"/>
      <c r="C85" s="963"/>
      <c r="D85" s="947"/>
      <c r="E85" s="947"/>
      <c r="F85" s="10" t="s">
        <v>3909</v>
      </c>
      <c r="G85" s="156">
        <v>2</v>
      </c>
      <c r="H85" s="947"/>
      <c r="I85" s="48" t="s">
        <v>1050</v>
      </c>
      <c r="J85" s="48"/>
      <c r="K85" s="976"/>
      <c r="L85" s="944"/>
      <c r="M85" s="944"/>
    </row>
    <row r="86" spans="1:13" s="30" customFormat="1" ht="11.25" x14ac:dyDescent="0.25">
      <c r="A86" s="937" t="s">
        <v>5336</v>
      </c>
      <c r="B86" s="939" t="s">
        <v>5800</v>
      </c>
      <c r="C86" s="962" t="s">
        <v>5821</v>
      </c>
      <c r="D86" s="937" t="s">
        <v>678</v>
      </c>
      <c r="E86" s="937" t="s">
        <v>3905</v>
      </c>
      <c r="F86" s="10" t="s">
        <v>3910</v>
      </c>
      <c r="G86" s="156">
        <v>1</v>
      </c>
      <c r="H86" s="937" t="s">
        <v>6684</v>
      </c>
      <c r="I86" s="48" t="s">
        <v>1050</v>
      </c>
      <c r="J86" s="48"/>
      <c r="K86" s="939">
        <v>4</v>
      </c>
      <c r="L86" s="941"/>
      <c r="M86" s="941"/>
    </row>
    <row r="87" spans="1:13" s="30" customFormat="1" ht="11.25" x14ac:dyDescent="0.25">
      <c r="A87" s="947"/>
      <c r="B87" s="976"/>
      <c r="C87" s="963"/>
      <c r="D87" s="947"/>
      <c r="E87" s="947"/>
      <c r="F87" s="10" t="s">
        <v>3529</v>
      </c>
      <c r="G87" s="156">
        <v>1</v>
      </c>
      <c r="H87" s="947"/>
      <c r="I87" s="48" t="s">
        <v>290</v>
      </c>
      <c r="J87" s="48" t="s">
        <v>3532</v>
      </c>
      <c r="K87" s="976"/>
      <c r="L87" s="944"/>
      <c r="M87" s="944"/>
    </row>
    <row r="88" spans="1:13" s="30" customFormat="1" ht="11.25" x14ac:dyDescent="0.25">
      <c r="A88" s="947"/>
      <c r="B88" s="976"/>
      <c r="C88" s="963"/>
      <c r="D88" s="947"/>
      <c r="E88" s="947"/>
      <c r="F88" s="10" t="s">
        <v>3907</v>
      </c>
      <c r="G88" s="156">
        <v>1</v>
      </c>
      <c r="H88" s="947"/>
      <c r="I88" s="48" t="s">
        <v>290</v>
      </c>
      <c r="J88" s="48" t="s">
        <v>3908</v>
      </c>
      <c r="K88" s="976"/>
      <c r="L88" s="944"/>
      <c r="M88" s="944"/>
    </row>
    <row r="89" spans="1:13" s="30" customFormat="1" ht="11.25" x14ac:dyDescent="0.25">
      <c r="A89" s="947"/>
      <c r="B89" s="976"/>
      <c r="C89" s="963"/>
      <c r="D89" s="947"/>
      <c r="E89" s="947"/>
      <c r="F89" s="10" t="s">
        <v>3518</v>
      </c>
      <c r="G89" s="156">
        <v>4</v>
      </c>
      <c r="H89" s="947"/>
      <c r="I89" s="48" t="s">
        <v>1050</v>
      </c>
      <c r="J89" s="48"/>
      <c r="K89" s="976"/>
      <c r="L89" s="944"/>
      <c r="M89" s="944"/>
    </row>
    <row r="90" spans="1:13" s="30" customFormat="1" ht="22.5" x14ac:dyDescent="0.25">
      <c r="A90" s="937" t="s">
        <v>5337</v>
      </c>
      <c r="B90" s="939" t="s">
        <v>5800</v>
      </c>
      <c r="C90" s="962" t="s">
        <v>5821</v>
      </c>
      <c r="D90" s="937" t="s">
        <v>678</v>
      </c>
      <c r="E90" s="937" t="s">
        <v>3911</v>
      </c>
      <c r="F90" s="10" t="s">
        <v>3912</v>
      </c>
      <c r="G90" s="156">
        <v>1</v>
      </c>
      <c r="H90" s="937" t="s">
        <v>6684</v>
      </c>
      <c r="I90" s="48" t="s">
        <v>3913</v>
      </c>
      <c r="J90" s="48"/>
      <c r="K90" s="939">
        <v>4</v>
      </c>
      <c r="L90" s="941"/>
      <c r="M90" s="941"/>
    </row>
    <row r="91" spans="1:13" s="30" customFormat="1" ht="11.25" x14ac:dyDescent="0.25">
      <c r="A91" s="947"/>
      <c r="B91" s="976"/>
      <c r="C91" s="963"/>
      <c r="D91" s="947"/>
      <c r="E91" s="947"/>
      <c r="F91" s="10" t="s">
        <v>3529</v>
      </c>
      <c r="G91" s="156">
        <v>1</v>
      </c>
      <c r="H91" s="947"/>
      <c r="I91" s="48" t="s">
        <v>290</v>
      </c>
      <c r="J91" s="48" t="s">
        <v>3532</v>
      </c>
      <c r="K91" s="976"/>
      <c r="L91" s="944"/>
      <c r="M91" s="944"/>
    </row>
    <row r="92" spans="1:13" s="30" customFormat="1" ht="11.25" x14ac:dyDescent="0.25">
      <c r="A92" s="947"/>
      <c r="B92" s="976"/>
      <c r="C92" s="963"/>
      <c r="D92" s="947"/>
      <c r="E92" s="947"/>
      <c r="F92" s="10" t="s">
        <v>3907</v>
      </c>
      <c r="G92" s="156">
        <v>1</v>
      </c>
      <c r="H92" s="947"/>
      <c r="I92" s="48"/>
      <c r="J92" s="48"/>
      <c r="K92" s="976"/>
      <c r="L92" s="944"/>
      <c r="M92" s="944"/>
    </row>
    <row r="93" spans="1:13" s="30" customFormat="1" ht="11.25" x14ac:dyDescent="0.25">
      <c r="A93" s="947"/>
      <c r="B93" s="976"/>
      <c r="C93" s="963"/>
      <c r="D93" s="947"/>
      <c r="E93" s="947"/>
      <c r="F93" s="10" t="s">
        <v>3914</v>
      </c>
      <c r="G93" s="156">
        <v>2</v>
      </c>
      <c r="H93" s="947"/>
      <c r="I93" s="48"/>
      <c r="J93" s="48"/>
      <c r="K93" s="976"/>
      <c r="L93" s="944"/>
      <c r="M93" s="944"/>
    </row>
    <row r="94" spans="1:13" s="30" customFormat="1" ht="22.5" x14ac:dyDescent="0.25">
      <c r="A94" s="937" t="s">
        <v>5338</v>
      </c>
      <c r="B94" s="939" t="s">
        <v>5800</v>
      </c>
      <c r="C94" s="962" t="s">
        <v>5821</v>
      </c>
      <c r="D94" s="937" t="s">
        <v>678</v>
      </c>
      <c r="E94" s="937" t="s">
        <v>3915</v>
      </c>
      <c r="F94" s="10" t="s">
        <v>3916</v>
      </c>
      <c r="G94" s="156">
        <v>1</v>
      </c>
      <c r="H94" s="937" t="s">
        <v>6684</v>
      </c>
      <c r="I94" s="48" t="s">
        <v>3913</v>
      </c>
      <c r="J94" s="48"/>
      <c r="K94" s="939">
        <v>4</v>
      </c>
      <c r="L94" s="941"/>
      <c r="M94" s="941"/>
    </row>
    <row r="95" spans="1:13" s="30" customFormat="1" ht="11.25" x14ac:dyDescent="0.25">
      <c r="A95" s="947"/>
      <c r="B95" s="976"/>
      <c r="C95" s="963"/>
      <c r="D95" s="947"/>
      <c r="E95" s="947"/>
      <c r="F95" s="10" t="s">
        <v>3529</v>
      </c>
      <c r="G95" s="156">
        <v>1</v>
      </c>
      <c r="H95" s="947"/>
      <c r="I95" s="48" t="s">
        <v>290</v>
      </c>
      <c r="J95" s="48" t="s">
        <v>3532</v>
      </c>
      <c r="K95" s="976"/>
      <c r="L95" s="944"/>
      <c r="M95" s="944"/>
    </row>
    <row r="96" spans="1:13" s="30" customFormat="1" ht="11.25" x14ac:dyDescent="0.25">
      <c r="A96" s="947"/>
      <c r="B96" s="976"/>
      <c r="C96" s="963"/>
      <c r="D96" s="947"/>
      <c r="E96" s="947"/>
      <c r="F96" s="10" t="s">
        <v>3907</v>
      </c>
      <c r="G96" s="156">
        <v>1</v>
      </c>
      <c r="H96" s="947"/>
      <c r="I96" s="48"/>
      <c r="J96" s="48"/>
      <c r="K96" s="976"/>
      <c r="L96" s="944"/>
      <c r="M96" s="944"/>
    </row>
    <row r="97" spans="1:13" s="30" customFormat="1" ht="11.25" x14ac:dyDescent="0.25">
      <c r="A97" s="947"/>
      <c r="B97" s="976"/>
      <c r="C97" s="963"/>
      <c r="D97" s="947"/>
      <c r="E97" s="947"/>
      <c r="F97" s="10" t="s">
        <v>3914</v>
      </c>
      <c r="G97" s="156">
        <v>2</v>
      </c>
      <c r="H97" s="947"/>
      <c r="I97" s="48"/>
      <c r="J97" s="48"/>
      <c r="K97" s="976"/>
      <c r="L97" s="944"/>
      <c r="M97" s="944"/>
    </row>
    <row r="98" spans="1:13" s="30" customFormat="1" ht="22.5" x14ac:dyDescent="0.25">
      <c r="A98" s="937" t="s">
        <v>5339</v>
      </c>
      <c r="B98" s="939" t="s">
        <v>5800</v>
      </c>
      <c r="C98" s="962" t="s">
        <v>5821</v>
      </c>
      <c r="D98" s="937" t="s">
        <v>678</v>
      </c>
      <c r="E98" s="937" t="s">
        <v>3917</v>
      </c>
      <c r="F98" s="10" t="s">
        <v>3918</v>
      </c>
      <c r="G98" s="156">
        <v>1</v>
      </c>
      <c r="H98" s="937" t="s">
        <v>6684</v>
      </c>
      <c r="I98" s="48" t="s">
        <v>3913</v>
      </c>
      <c r="J98" s="48"/>
      <c r="K98" s="939">
        <v>4</v>
      </c>
      <c r="L98" s="941"/>
      <c r="M98" s="941"/>
    </row>
    <row r="99" spans="1:13" s="30" customFormat="1" ht="11.25" x14ac:dyDescent="0.25">
      <c r="A99" s="947"/>
      <c r="B99" s="976"/>
      <c r="C99" s="963"/>
      <c r="D99" s="947"/>
      <c r="E99" s="947"/>
      <c r="F99" s="10" t="s">
        <v>3529</v>
      </c>
      <c r="G99" s="156">
        <v>1</v>
      </c>
      <c r="H99" s="947"/>
      <c r="I99" s="48" t="s">
        <v>290</v>
      </c>
      <c r="J99" s="48" t="s">
        <v>3532</v>
      </c>
      <c r="K99" s="976"/>
      <c r="L99" s="944"/>
      <c r="M99" s="944"/>
    </row>
    <row r="100" spans="1:13" s="30" customFormat="1" ht="11.25" x14ac:dyDescent="0.25">
      <c r="A100" s="947"/>
      <c r="B100" s="976"/>
      <c r="C100" s="963"/>
      <c r="D100" s="947"/>
      <c r="E100" s="947"/>
      <c r="F100" s="10" t="s">
        <v>3907</v>
      </c>
      <c r="G100" s="156">
        <v>1</v>
      </c>
      <c r="H100" s="947"/>
      <c r="I100" s="48"/>
      <c r="J100" s="48"/>
      <c r="K100" s="976"/>
      <c r="L100" s="944"/>
      <c r="M100" s="944"/>
    </row>
    <row r="101" spans="1:13" s="30" customFormat="1" ht="11.25" x14ac:dyDescent="0.25">
      <c r="A101" s="947"/>
      <c r="B101" s="976"/>
      <c r="C101" s="963"/>
      <c r="D101" s="947"/>
      <c r="E101" s="947"/>
      <c r="F101" s="10" t="s">
        <v>3914</v>
      </c>
      <c r="G101" s="156">
        <v>2</v>
      </c>
      <c r="H101" s="947"/>
      <c r="I101" s="48"/>
      <c r="J101" s="48"/>
      <c r="K101" s="976"/>
      <c r="L101" s="944"/>
      <c r="M101" s="944"/>
    </row>
    <row r="102" spans="1:13" s="30" customFormat="1" ht="22.5" x14ac:dyDescent="0.25">
      <c r="A102" s="937" t="s">
        <v>5340</v>
      </c>
      <c r="B102" s="939" t="s">
        <v>5800</v>
      </c>
      <c r="C102" s="962" t="s">
        <v>5821</v>
      </c>
      <c r="D102" s="937" t="s">
        <v>678</v>
      </c>
      <c r="E102" s="937" t="s">
        <v>3919</v>
      </c>
      <c r="F102" s="10" t="s">
        <v>3920</v>
      </c>
      <c r="G102" s="156">
        <v>1</v>
      </c>
      <c r="H102" s="937" t="s">
        <v>6684</v>
      </c>
      <c r="I102" s="48" t="s">
        <v>3913</v>
      </c>
      <c r="J102" s="48"/>
      <c r="K102" s="939">
        <v>4</v>
      </c>
      <c r="L102" s="941"/>
      <c r="M102" s="941"/>
    </row>
    <row r="103" spans="1:13" s="30" customFormat="1" ht="11.25" x14ac:dyDescent="0.25">
      <c r="A103" s="947"/>
      <c r="B103" s="976"/>
      <c r="C103" s="963"/>
      <c r="D103" s="947"/>
      <c r="E103" s="947"/>
      <c r="F103" s="10" t="s">
        <v>3529</v>
      </c>
      <c r="G103" s="156">
        <v>1</v>
      </c>
      <c r="H103" s="947"/>
      <c r="I103" s="48" t="s">
        <v>290</v>
      </c>
      <c r="J103" s="48" t="s">
        <v>3532</v>
      </c>
      <c r="K103" s="976"/>
      <c r="L103" s="944"/>
      <c r="M103" s="944"/>
    </row>
    <row r="104" spans="1:13" s="30" customFormat="1" ht="11.25" x14ac:dyDescent="0.25">
      <c r="A104" s="947"/>
      <c r="B104" s="976"/>
      <c r="C104" s="963"/>
      <c r="D104" s="947"/>
      <c r="E104" s="947"/>
      <c r="F104" s="10" t="s">
        <v>3907</v>
      </c>
      <c r="G104" s="156">
        <v>1</v>
      </c>
      <c r="H104" s="947"/>
      <c r="I104" s="48"/>
      <c r="J104" s="48"/>
      <c r="K104" s="976"/>
      <c r="L104" s="944"/>
      <c r="M104" s="944"/>
    </row>
    <row r="105" spans="1:13" s="30" customFormat="1" ht="11.25" x14ac:dyDescent="0.25">
      <c r="A105" s="947"/>
      <c r="B105" s="976"/>
      <c r="C105" s="963"/>
      <c r="D105" s="947"/>
      <c r="E105" s="947"/>
      <c r="F105" s="10" t="s">
        <v>3518</v>
      </c>
      <c r="G105" s="156">
        <v>1</v>
      </c>
      <c r="H105" s="947"/>
      <c r="I105" s="48" t="s">
        <v>1050</v>
      </c>
      <c r="J105" s="48"/>
      <c r="K105" s="976"/>
      <c r="L105" s="944"/>
      <c r="M105" s="944"/>
    </row>
    <row r="106" spans="1:13" s="30" customFormat="1" ht="11.25" x14ac:dyDescent="0.25">
      <c r="A106" s="947"/>
      <c r="B106" s="976"/>
      <c r="C106" s="963"/>
      <c r="D106" s="947"/>
      <c r="E106" s="947"/>
      <c r="F106" s="10" t="s">
        <v>3914</v>
      </c>
      <c r="G106" s="156">
        <v>2</v>
      </c>
      <c r="H106" s="947"/>
      <c r="I106" s="48"/>
      <c r="J106" s="48"/>
      <c r="K106" s="976"/>
      <c r="L106" s="944"/>
      <c r="M106" s="944"/>
    </row>
    <row r="107" spans="1:13" s="30" customFormat="1" ht="22.5" x14ac:dyDescent="0.25">
      <c r="A107" s="937" t="s">
        <v>5341</v>
      </c>
      <c r="B107" s="939" t="s">
        <v>5800</v>
      </c>
      <c r="C107" s="962" t="s">
        <v>5821</v>
      </c>
      <c r="D107" s="937" t="s">
        <v>678</v>
      </c>
      <c r="E107" s="937" t="s">
        <v>3921</v>
      </c>
      <c r="F107" s="10" t="s">
        <v>3922</v>
      </c>
      <c r="G107" s="156">
        <v>1</v>
      </c>
      <c r="H107" s="937" t="s">
        <v>6684</v>
      </c>
      <c r="I107" s="48" t="s">
        <v>3913</v>
      </c>
      <c r="J107" s="48"/>
      <c r="K107" s="939">
        <v>4</v>
      </c>
      <c r="L107" s="941"/>
      <c r="M107" s="941"/>
    </row>
    <row r="108" spans="1:13" s="30" customFormat="1" ht="11.25" x14ac:dyDescent="0.25">
      <c r="A108" s="947"/>
      <c r="B108" s="976"/>
      <c r="C108" s="963"/>
      <c r="D108" s="947"/>
      <c r="E108" s="947"/>
      <c r="F108" s="10" t="s">
        <v>3529</v>
      </c>
      <c r="G108" s="156">
        <v>1</v>
      </c>
      <c r="H108" s="947"/>
      <c r="I108" s="48" t="s">
        <v>290</v>
      </c>
      <c r="J108" s="48" t="s">
        <v>3532</v>
      </c>
      <c r="K108" s="976"/>
      <c r="L108" s="944"/>
      <c r="M108" s="944"/>
    </row>
    <row r="109" spans="1:13" s="30" customFormat="1" ht="11.25" x14ac:dyDescent="0.25">
      <c r="A109" s="947"/>
      <c r="B109" s="976"/>
      <c r="C109" s="963"/>
      <c r="D109" s="947"/>
      <c r="E109" s="947"/>
      <c r="F109" s="10" t="s">
        <v>3907</v>
      </c>
      <c r="G109" s="156">
        <v>1</v>
      </c>
      <c r="H109" s="947"/>
      <c r="I109" s="48"/>
      <c r="J109" s="48"/>
      <c r="K109" s="976"/>
      <c r="L109" s="944"/>
      <c r="M109" s="944"/>
    </row>
    <row r="110" spans="1:13" s="30" customFormat="1" ht="11.25" x14ac:dyDescent="0.25">
      <c r="A110" s="947"/>
      <c r="B110" s="976"/>
      <c r="C110" s="963"/>
      <c r="D110" s="947"/>
      <c r="E110" s="947"/>
      <c r="F110" s="10" t="s">
        <v>3518</v>
      </c>
      <c r="G110" s="156">
        <v>1</v>
      </c>
      <c r="H110" s="947"/>
      <c r="I110" s="48" t="s">
        <v>1050</v>
      </c>
      <c r="J110" s="48"/>
      <c r="K110" s="976"/>
      <c r="L110" s="944"/>
      <c r="M110" s="944"/>
    </row>
    <row r="111" spans="1:13" s="30" customFormat="1" ht="11.25" x14ac:dyDescent="0.25">
      <c r="A111" s="947"/>
      <c r="B111" s="976"/>
      <c r="C111" s="963"/>
      <c r="D111" s="947"/>
      <c r="E111" s="947"/>
      <c r="F111" s="10" t="s">
        <v>3914</v>
      </c>
      <c r="G111" s="156">
        <v>2</v>
      </c>
      <c r="H111" s="947"/>
      <c r="I111" s="48"/>
      <c r="J111" s="48"/>
      <c r="K111" s="976"/>
      <c r="L111" s="944"/>
      <c r="M111" s="944"/>
    </row>
    <row r="112" spans="1:13" s="30" customFormat="1" ht="22.5" x14ac:dyDescent="0.25">
      <c r="A112" s="937" t="s">
        <v>7719</v>
      </c>
      <c r="B112" s="939" t="s">
        <v>5800</v>
      </c>
      <c r="C112" s="962" t="s">
        <v>5821</v>
      </c>
      <c r="D112" s="937" t="s">
        <v>678</v>
      </c>
      <c r="E112" s="937" t="s">
        <v>3923</v>
      </c>
      <c r="F112" s="10" t="s">
        <v>3924</v>
      </c>
      <c r="G112" s="156">
        <v>1</v>
      </c>
      <c r="H112" s="937" t="s">
        <v>6684</v>
      </c>
      <c r="I112" s="48" t="s">
        <v>3913</v>
      </c>
      <c r="J112" s="48"/>
      <c r="K112" s="939">
        <v>4</v>
      </c>
      <c r="L112" s="941"/>
      <c r="M112" s="941"/>
    </row>
    <row r="113" spans="1:13" s="30" customFormat="1" ht="11.25" x14ac:dyDescent="0.25">
      <c r="A113" s="947"/>
      <c r="B113" s="976"/>
      <c r="C113" s="963"/>
      <c r="D113" s="947"/>
      <c r="E113" s="947"/>
      <c r="F113" s="10" t="s">
        <v>3529</v>
      </c>
      <c r="G113" s="156">
        <v>1</v>
      </c>
      <c r="H113" s="947"/>
      <c r="I113" s="48" t="s">
        <v>290</v>
      </c>
      <c r="J113" s="48" t="s">
        <v>3532</v>
      </c>
      <c r="K113" s="976"/>
      <c r="L113" s="944"/>
      <c r="M113" s="944"/>
    </row>
    <row r="114" spans="1:13" s="30" customFormat="1" ht="11.25" x14ac:dyDescent="0.25">
      <c r="A114" s="947"/>
      <c r="B114" s="976"/>
      <c r="C114" s="963"/>
      <c r="D114" s="947"/>
      <c r="E114" s="947"/>
      <c r="F114" s="10" t="s">
        <v>3907</v>
      </c>
      <c r="G114" s="156">
        <v>1</v>
      </c>
      <c r="H114" s="947"/>
      <c r="I114" s="48"/>
      <c r="J114" s="48"/>
      <c r="K114" s="976"/>
      <c r="L114" s="944"/>
      <c r="M114" s="944"/>
    </row>
    <row r="115" spans="1:13" s="30" customFormat="1" ht="11.25" x14ac:dyDescent="0.25">
      <c r="A115" s="947"/>
      <c r="B115" s="976"/>
      <c r="C115" s="963"/>
      <c r="D115" s="947"/>
      <c r="E115" s="947"/>
      <c r="F115" s="10" t="s">
        <v>3914</v>
      </c>
      <c r="G115" s="156">
        <v>2</v>
      </c>
      <c r="H115" s="947"/>
      <c r="I115" s="48"/>
      <c r="J115" s="48"/>
      <c r="K115" s="976"/>
      <c r="L115" s="944"/>
      <c r="M115" s="944"/>
    </row>
    <row r="116" spans="1:13" s="30" customFormat="1" ht="22.5" x14ac:dyDescent="0.25">
      <c r="A116" s="937" t="s">
        <v>7720</v>
      </c>
      <c r="B116" s="939" t="s">
        <v>5800</v>
      </c>
      <c r="C116" s="962" t="s">
        <v>5821</v>
      </c>
      <c r="D116" s="937" t="s">
        <v>678</v>
      </c>
      <c r="E116" s="937" t="s">
        <v>3282</v>
      </c>
      <c r="F116" s="10" t="s">
        <v>3925</v>
      </c>
      <c r="G116" s="156">
        <v>1</v>
      </c>
      <c r="H116" s="937" t="s">
        <v>6684</v>
      </c>
      <c r="I116" s="48" t="s">
        <v>3926</v>
      </c>
      <c r="J116" s="48"/>
      <c r="K116" s="939">
        <v>4</v>
      </c>
      <c r="L116" s="941"/>
      <c r="M116" s="941"/>
    </row>
    <row r="117" spans="1:13" s="30" customFormat="1" ht="11.25" x14ac:dyDescent="0.25">
      <c r="A117" s="947"/>
      <c r="B117" s="976"/>
      <c r="C117" s="963"/>
      <c r="D117" s="947"/>
      <c r="E117" s="947"/>
      <c r="F117" s="10" t="s">
        <v>3529</v>
      </c>
      <c r="G117" s="156">
        <v>1</v>
      </c>
      <c r="H117" s="947"/>
      <c r="I117" s="48" t="s">
        <v>3516</v>
      </c>
      <c r="J117" s="48">
        <v>331</v>
      </c>
      <c r="K117" s="976"/>
      <c r="L117" s="944"/>
      <c r="M117" s="944"/>
    </row>
    <row r="118" spans="1:13" s="30" customFormat="1" ht="11.25" x14ac:dyDescent="0.25">
      <c r="A118" s="947"/>
      <c r="B118" s="976"/>
      <c r="C118" s="963"/>
      <c r="D118" s="947"/>
      <c r="E118" s="947"/>
      <c r="F118" s="10" t="s">
        <v>3907</v>
      </c>
      <c r="G118" s="156">
        <v>1</v>
      </c>
      <c r="H118" s="947"/>
      <c r="I118" s="48"/>
      <c r="J118" s="48"/>
      <c r="K118" s="976"/>
      <c r="L118" s="944"/>
      <c r="M118" s="944"/>
    </row>
    <row r="119" spans="1:13" s="30" customFormat="1" ht="11.25" x14ac:dyDescent="0.25">
      <c r="A119" s="947"/>
      <c r="B119" s="976"/>
      <c r="C119" s="963"/>
      <c r="D119" s="947"/>
      <c r="E119" s="947"/>
      <c r="F119" s="10" t="s">
        <v>3518</v>
      </c>
      <c r="G119" s="156">
        <v>4</v>
      </c>
      <c r="H119" s="947"/>
      <c r="I119" s="48" t="s">
        <v>1050</v>
      </c>
      <c r="J119" s="48"/>
      <c r="K119" s="976"/>
      <c r="L119" s="944"/>
      <c r="M119" s="944"/>
    </row>
    <row r="120" spans="1:13" s="30" customFormat="1" ht="11.25" x14ac:dyDescent="0.25">
      <c r="A120" s="947"/>
      <c r="B120" s="976"/>
      <c r="C120" s="963"/>
      <c r="D120" s="947"/>
      <c r="E120" s="947"/>
      <c r="F120" s="10" t="s">
        <v>3914</v>
      </c>
      <c r="G120" s="156">
        <v>2</v>
      </c>
      <c r="H120" s="947"/>
      <c r="I120" s="48"/>
      <c r="J120" s="48"/>
      <c r="K120" s="976"/>
      <c r="L120" s="944"/>
      <c r="M120" s="944"/>
    </row>
    <row r="121" spans="1:13" s="30" customFormat="1" ht="11.25" x14ac:dyDescent="0.25">
      <c r="A121" s="947"/>
      <c r="B121" s="976"/>
      <c r="C121" s="963"/>
      <c r="D121" s="947"/>
      <c r="E121" s="947"/>
      <c r="F121" s="10" t="s">
        <v>3521</v>
      </c>
      <c r="G121" s="156">
        <v>2</v>
      </c>
      <c r="H121" s="947"/>
      <c r="I121" s="48" t="s">
        <v>294</v>
      </c>
      <c r="J121" s="48" t="s">
        <v>3522</v>
      </c>
      <c r="K121" s="976"/>
      <c r="L121" s="944"/>
      <c r="M121" s="944"/>
    </row>
    <row r="122" spans="1:13" s="30" customFormat="1" ht="11.25" x14ac:dyDescent="0.25">
      <c r="A122" s="947"/>
      <c r="B122" s="976"/>
      <c r="C122" s="963"/>
      <c r="D122" s="947"/>
      <c r="E122" s="947"/>
      <c r="F122" s="10" t="s">
        <v>3523</v>
      </c>
      <c r="G122" s="156">
        <v>1</v>
      </c>
      <c r="H122" s="947"/>
      <c r="I122" s="48" t="s">
        <v>294</v>
      </c>
      <c r="J122" s="48" t="s">
        <v>3524</v>
      </c>
      <c r="K122" s="976"/>
      <c r="L122" s="944"/>
      <c r="M122" s="944"/>
    </row>
    <row r="123" spans="1:13" s="30" customFormat="1" ht="22.5" x14ac:dyDescent="0.25">
      <c r="A123" s="937" t="s">
        <v>7721</v>
      </c>
      <c r="B123" s="939" t="s">
        <v>5800</v>
      </c>
      <c r="C123" s="962" t="s">
        <v>5821</v>
      </c>
      <c r="D123" s="937" t="s">
        <v>678</v>
      </c>
      <c r="E123" s="937" t="s">
        <v>3282</v>
      </c>
      <c r="F123" s="10" t="s">
        <v>3927</v>
      </c>
      <c r="G123" s="156">
        <v>4</v>
      </c>
      <c r="H123" s="937" t="s">
        <v>6684</v>
      </c>
      <c r="I123" s="48" t="s">
        <v>3926</v>
      </c>
      <c r="J123" s="48"/>
      <c r="K123" s="939">
        <v>4</v>
      </c>
      <c r="L123" s="941"/>
      <c r="M123" s="941"/>
    </row>
    <row r="124" spans="1:13" s="30" customFormat="1" ht="11.25" x14ac:dyDescent="0.25">
      <c r="A124" s="947"/>
      <c r="B124" s="976"/>
      <c r="C124" s="963"/>
      <c r="D124" s="947"/>
      <c r="E124" s="947"/>
      <c r="F124" s="10" t="s">
        <v>3529</v>
      </c>
      <c r="G124" s="156">
        <v>1</v>
      </c>
      <c r="H124" s="947"/>
      <c r="I124" s="48" t="s">
        <v>3516</v>
      </c>
      <c r="J124" s="48">
        <v>331</v>
      </c>
      <c r="K124" s="976"/>
      <c r="L124" s="944"/>
      <c r="M124" s="944"/>
    </row>
    <row r="125" spans="1:13" s="30" customFormat="1" ht="11.25" x14ac:dyDescent="0.25">
      <c r="A125" s="947"/>
      <c r="B125" s="976"/>
      <c r="C125" s="963"/>
      <c r="D125" s="947"/>
      <c r="E125" s="947"/>
      <c r="F125" s="10" t="s">
        <v>3907</v>
      </c>
      <c r="G125" s="156">
        <v>1</v>
      </c>
      <c r="H125" s="947"/>
      <c r="I125" s="48"/>
      <c r="J125" s="48"/>
      <c r="K125" s="976"/>
      <c r="L125" s="944"/>
      <c r="M125" s="944"/>
    </row>
    <row r="126" spans="1:13" s="30" customFormat="1" ht="11.25" x14ac:dyDescent="0.25">
      <c r="A126" s="947"/>
      <c r="B126" s="976"/>
      <c r="C126" s="963"/>
      <c r="D126" s="947"/>
      <c r="E126" s="947"/>
      <c r="F126" s="10" t="s">
        <v>3518</v>
      </c>
      <c r="G126" s="156">
        <v>4</v>
      </c>
      <c r="H126" s="947"/>
      <c r="I126" s="48" t="s">
        <v>1050</v>
      </c>
      <c r="J126" s="48"/>
      <c r="K126" s="976"/>
      <c r="L126" s="944"/>
      <c r="M126" s="944"/>
    </row>
    <row r="127" spans="1:13" s="30" customFormat="1" ht="11.25" x14ac:dyDescent="0.25">
      <c r="A127" s="947"/>
      <c r="B127" s="976"/>
      <c r="C127" s="963"/>
      <c r="D127" s="947"/>
      <c r="E127" s="947"/>
      <c r="F127" s="10" t="s">
        <v>3914</v>
      </c>
      <c r="G127" s="156">
        <v>2</v>
      </c>
      <c r="H127" s="947"/>
      <c r="I127" s="48"/>
      <c r="J127" s="48"/>
      <c r="K127" s="976"/>
      <c r="L127" s="944"/>
      <c r="M127" s="944"/>
    </row>
    <row r="128" spans="1:13" s="30" customFormat="1" ht="11.25" x14ac:dyDescent="0.25">
      <c r="A128" s="937" t="s">
        <v>7722</v>
      </c>
      <c r="B128" s="939" t="s">
        <v>5800</v>
      </c>
      <c r="C128" s="962" t="s">
        <v>5821</v>
      </c>
      <c r="D128" s="937" t="s">
        <v>678</v>
      </c>
      <c r="E128" s="937" t="s">
        <v>3928</v>
      </c>
      <c r="F128" s="10" t="s">
        <v>3929</v>
      </c>
      <c r="G128" s="156">
        <v>2</v>
      </c>
      <c r="H128" s="937" t="s">
        <v>6682</v>
      </c>
      <c r="I128" s="48" t="s">
        <v>3930</v>
      </c>
      <c r="J128" s="48"/>
      <c r="K128" s="939">
        <v>4</v>
      </c>
      <c r="L128" s="941"/>
      <c r="M128" s="941"/>
    </row>
    <row r="129" spans="1:13" s="30" customFormat="1" ht="11.25" x14ac:dyDescent="0.25">
      <c r="A129" s="947"/>
      <c r="B129" s="976"/>
      <c r="C129" s="963"/>
      <c r="D129" s="947"/>
      <c r="E129" s="947"/>
      <c r="F129" s="10" t="s">
        <v>3529</v>
      </c>
      <c r="G129" s="156">
        <v>1</v>
      </c>
      <c r="H129" s="947"/>
      <c r="I129" s="48" t="s">
        <v>3516</v>
      </c>
      <c r="J129" s="48">
        <v>332</v>
      </c>
      <c r="K129" s="976"/>
      <c r="L129" s="944"/>
      <c r="M129" s="944"/>
    </row>
    <row r="130" spans="1:13" s="30" customFormat="1" ht="11.25" x14ac:dyDescent="0.25">
      <c r="A130" s="947"/>
      <c r="B130" s="976"/>
      <c r="C130" s="963"/>
      <c r="D130" s="947"/>
      <c r="E130" s="947"/>
      <c r="F130" s="10" t="s">
        <v>3907</v>
      </c>
      <c r="G130" s="156">
        <v>1</v>
      </c>
      <c r="H130" s="947"/>
      <c r="I130" s="48"/>
      <c r="J130" s="48"/>
      <c r="K130" s="976"/>
      <c r="L130" s="944"/>
      <c r="M130" s="944"/>
    </row>
    <row r="131" spans="1:13" s="30" customFormat="1" ht="11.25" x14ac:dyDescent="0.25">
      <c r="A131" s="947"/>
      <c r="B131" s="976"/>
      <c r="C131" s="963"/>
      <c r="D131" s="947"/>
      <c r="E131" s="947"/>
      <c r="F131" s="10" t="s">
        <v>3518</v>
      </c>
      <c r="G131" s="156">
        <v>4</v>
      </c>
      <c r="H131" s="947"/>
      <c r="I131" s="48" t="s">
        <v>1050</v>
      </c>
      <c r="J131" s="48"/>
      <c r="K131" s="976"/>
      <c r="L131" s="944"/>
      <c r="M131" s="944"/>
    </row>
    <row r="132" spans="1:13" s="30" customFormat="1" ht="11.25" x14ac:dyDescent="0.25">
      <c r="A132" s="947"/>
      <c r="B132" s="976"/>
      <c r="C132" s="963"/>
      <c r="D132" s="947"/>
      <c r="E132" s="947"/>
      <c r="F132" s="10" t="s">
        <v>3931</v>
      </c>
      <c r="G132" s="156">
        <v>1</v>
      </c>
      <c r="H132" s="947"/>
      <c r="I132" s="48"/>
      <c r="J132" s="48"/>
      <c r="K132" s="976"/>
      <c r="L132" s="944"/>
      <c r="M132" s="944"/>
    </row>
    <row r="133" spans="1:13" s="30" customFormat="1" ht="11.25" x14ac:dyDescent="0.25">
      <c r="A133" s="947"/>
      <c r="B133" s="976"/>
      <c r="C133" s="963"/>
      <c r="D133" s="947"/>
      <c r="E133" s="156" t="s">
        <v>1085</v>
      </c>
      <c r="F133" s="10" t="s">
        <v>3896</v>
      </c>
      <c r="G133" s="156">
        <v>1</v>
      </c>
      <c r="H133" s="947"/>
      <c r="I133" s="48" t="s">
        <v>3932</v>
      </c>
      <c r="J133" s="48" t="s">
        <v>3898</v>
      </c>
      <c r="K133" s="976"/>
      <c r="L133" s="944"/>
      <c r="M133" s="944"/>
    </row>
    <row r="134" spans="1:13" s="30" customFormat="1" ht="11.25" x14ac:dyDescent="0.25">
      <c r="A134" s="947"/>
      <c r="B134" s="976"/>
      <c r="C134" s="963"/>
      <c r="D134" s="947"/>
      <c r="E134" s="156" t="s">
        <v>3507</v>
      </c>
      <c r="F134" s="10" t="s">
        <v>3933</v>
      </c>
      <c r="G134" s="156">
        <v>1</v>
      </c>
      <c r="H134" s="947"/>
      <c r="I134" s="48" t="s">
        <v>3934</v>
      </c>
      <c r="J134" s="48" t="s">
        <v>3935</v>
      </c>
      <c r="K134" s="976"/>
      <c r="L134" s="944"/>
      <c r="M134" s="944"/>
    </row>
    <row r="135" spans="1:13" s="30" customFormat="1" ht="22.5" x14ac:dyDescent="0.25">
      <c r="A135" s="947"/>
      <c r="B135" s="976"/>
      <c r="C135" s="963"/>
      <c r="D135" s="947"/>
      <c r="E135" s="937" t="s">
        <v>3507</v>
      </c>
      <c r="F135" s="10" t="s">
        <v>3936</v>
      </c>
      <c r="G135" s="156">
        <v>1</v>
      </c>
      <c r="H135" s="947"/>
      <c r="I135" s="48" t="s">
        <v>3937</v>
      </c>
      <c r="J135" s="48" t="s">
        <v>3938</v>
      </c>
      <c r="K135" s="976"/>
      <c r="L135" s="944"/>
      <c r="M135" s="944"/>
    </row>
    <row r="136" spans="1:13" s="30" customFormat="1" ht="11.25" x14ac:dyDescent="0.25">
      <c r="A136" s="947"/>
      <c r="B136" s="976"/>
      <c r="C136" s="963"/>
      <c r="D136" s="947"/>
      <c r="E136" s="947"/>
      <c r="F136" s="10" t="s">
        <v>3521</v>
      </c>
      <c r="G136" s="156">
        <v>1</v>
      </c>
      <c r="H136" s="947"/>
      <c r="I136" s="48" t="s">
        <v>1050</v>
      </c>
      <c r="J136" s="48"/>
      <c r="K136" s="976"/>
      <c r="L136" s="944"/>
      <c r="M136" s="944"/>
    </row>
    <row r="137" spans="1:13" s="30" customFormat="1" ht="11.25" x14ac:dyDescent="0.25">
      <c r="A137" s="947"/>
      <c r="B137" s="976"/>
      <c r="C137" s="963"/>
      <c r="D137" s="947"/>
      <c r="E137" s="937" t="s">
        <v>3551</v>
      </c>
      <c r="F137" s="10" t="s">
        <v>3933</v>
      </c>
      <c r="G137" s="156">
        <v>1</v>
      </c>
      <c r="H137" s="947"/>
      <c r="I137" s="48" t="s">
        <v>3934</v>
      </c>
      <c r="J137" s="48"/>
      <c r="K137" s="976"/>
      <c r="L137" s="944"/>
      <c r="M137" s="944"/>
    </row>
    <row r="138" spans="1:13" s="30" customFormat="1" ht="11.25" x14ac:dyDescent="0.25">
      <c r="A138" s="947"/>
      <c r="B138" s="976"/>
      <c r="C138" s="963"/>
      <c r="D138" s="947"/>
      <c r="E138" s="947" t="s">
        <v>3551</v>
      </c>
      <c r="F138" s="10" t="s">
        <v>3936</v>
      </c>
      <c r="G138" s="156">
        <v>1</v>
      </c>
      <c r="H138" s="947"/>
      <c r="I138" s="48"/>
      <c r="J138" s="48"/>
      <c r="K138" s="976"/>
      <c r="L138" s="944"/>
      <c r="M138" s="944"/>
    </row>
    <row r="139" spans="1:13" s="30" customFormat="1" ht="33.75" x14ac:dyDescent="0.25">
      <c r="A139" s="156" t="s">
        <v>7723</v>
      </c>
      <c r="B139" s="429" t="s">
        <v>163</v>
      </c>
      <c r="C139" s="435" t="s">
        <v>5821</v>
      </c>
      <c r="D139" s="156" t="s">
        <v>5902</v>
      </c>
      <c r="E139" s="156" t="s">
        <v>5903</v>
      </c>
      <c r="F139" s="10" t="s">
        <v>5904</v>
      </c>
      <c r="G139" s="156">
        <v>1</v>
      </c>
      <c r="H139" s="362" t="s">
        <v>6682</v>
      </c>
      <c r="I139" s="48" t="s">
        <v>5905</v>
      </c>
      <c r="J139" s="48" t="s">
        <v>5906</v>
      </c>
      <c r="K139" s="183">
        <v>4</v>
      </c>
      <c r="L139" s="833"/>
      <c r="M139" s="833"/>
    </row>
    <row r="140" spans="1:13" ht="18" customHeight="1" x14ac:dyDescent="0.25">
      <c r="A140" s="937" t="s">
        <v>12772</v>
      </c>
      <c r="B140" s="939" t="s">
        <v>11402</v>
      </c>
      <c r="C140" s="962" t="s">
        <v>5821</v>
      </c>
      <c r="D140" s="937" t="s">
        <v>698</v>
      </c>
      <c r="E140" s="937" t="s">
        <v>5822</v>
      </c>
      <c r="F140" s="42" t="s">
        <v>3901</v>
      </c>
      <c r="G140" s="116">
        <v>1141</v>
      </c>
      <c r="H140" s="937" t="s">
        <v>6684</v>
      </c>
      <c r="I140" s="50"/>
      <c r="J140" s="50"/>
      <c r="K140" s="1051">
        <v>4</v>
      </c>
      <c r="L140" s="941"/>
      <c r="M140" s="941"/>
    </row>
    <row r="141" spans="1:13" ht="18" customHeight="1" x14ac:dyDescent="0.25">
      <c r="A141" s="947"/>
      <c r="B141" s="976"/>
      <c r="C141" s="963"/>
      <c r="D141" s="947"/>
      <c r="E141" s="947"/>
      <c r="F141" s="42" t="s">
        <v>3902</v>
      </c>
      <c r="G141" s="116">
        <v>77</v>
      </c>
      <c r="H141" s="947"/>
      <c r="I141" s="50"/>
      <c r="J141" s="50"/>
      <c r="K141" s="1066"/>
      <c r="L141" s="944"/>
      <c r="M141" s="944"/>
    </row>
    <row r="142" spans="1:13" ht="18" customHeight="1" x14ac:dyDescent="0.25">
      <c r="A142" s="947"/>
      <c r="B142" s="976"/>
      <c r="C142" s="963"/>
      <c r="D142" s="947"/>
      <c r="E142" s="947"/>
      <c r="F142" s="10" t="s">
        <v>3901</v>
      </c>
      <c r="G142" s="886">
        <v>55</v>
      </c>
      <c r="H142" s="947"/>
      <c r="I142" s="50"/>
      <c r="J142" s="50"/>
      <c r="K142" s="1066"/>
      <c r="L142" s="944"/>
      <c r="M142" s="944"/>
    </row>
    <row r="143" spans="1:13" ht="18" customHeight="1" x14ac:dyDescent="0.25">
      <c r="A143" s="938"/>
      <c r="B143" s="940"/>
      <c r="C143" s="1060"/>
      <c r="D143" s="938"/>
      <c r="E143" s="938"/>
      <c r="F143" s="10" t="s">
        <v>3941</v>
      </c>
      <c r="G143" s="886">
        <v>2</v>
      </c>
      <c r="H143" s="938"/>
      <c r="I143" s="50"/>
      <c r="J143" s="50"/>
      <c r="K143" s="1052"/>
      <c r="L143" s="942"/>
      <c r="M143" s="942"/>
    </row>
    <row r="144" spans="1:13" ht="11.25" x14ac:dyDescent="0.25">
      <c r="A144" s="937" t="s">
        <v>5342</v>
      </c>
      <c r="B144" s="939" t="s">
        <v>5800</v>
      </c>
      <c r="C144" s="966" t="s">
        <v>5827</v>
      </c>
      <c r="D144" s="937" t="s">
        <v>678</v>
      </c>
      <c r="E144" s="937" t="s">
        <v>3943</v>
      </c>
      <c r="F144" s="42" t="s">
        <v>3944</v>
      </c>
      <c r="G144" s="116">
        <v>1</v>
      </c>
      <c r="H144" s="937" t="s">
        <v>6684</v>
      </c>
      <c r="I144" s="75" t="s">
        <v>3882</v>
      </c>
      <c r="J144" s="75"/>
      <c r="K144" s="939">
        <v>4</v>
      </c>
      <c r="L144" s="941"/>
      <c r="M144" s="941"/>
    </row>
    <row r="145" spans="1:13" ht="11.25" x14ac:dyDescent="0.25">
      <c r="A145" s="947"/>
      <c r="B145" s="976"/>
      <c r="C145" s="967"/>
      <c r="D145" s="947"/>
      <c r="E145" s="947"/>
      <c r="F145" s="42" t="s">
        <v>3883</v>
      </c>
      <c r="G145" s="116">
        <v>2</v>
      </c>
      <c r="H145" s="947"/>
      <c r="I145" s="75" t="s">
        <v>1050</v>
      </c>
      <c r="J145" s="75"/>
      <c r="K145" s="976"/>
      <c r="L145" s="944"/>
      <c r="M145" s="944"/>
    </row>
    <row r="146" spans="1:13" ht="11.25" x14ac:dyDescent="0.25">
      <c r="A146" s="947"/>
      <c r="B146" s="976"/>
      <c r="C146" s="967"/>
      <c r="D146" s="947"/>
      <c r="E146" s="947"/>
      <c r="F146" s="42" t="s">
        <v>3884</v>
      </c>
      <c r="G146" s="116">
        <v>2</v>
      </c>
      <c r="H146" s="947"/>
      <c r="I146" s="75" t="s">
        <v>1050</v>
      </c>
      <c r="J146" s="75"/>
      <c r="K146" s="976"/>
      <c r="L146" s="944"/>
      <c r="M146" s="944"/>
    </row>
    <row r="147" spans="1:13" s="30" customFormat="1" ht="11.25" x14ac:dyDescent="0.25">
      <c r="A147" s="947"/>
      <c r="B147" s="976"/>
      <c r="C147" s="967"/>
      <c r="D147" s="947"/>
      <c r="E147" s="947"/>
      <c r="F147" s="10" t="s">
        <v>3885</v>
      </c>
      <c r="G147" s="156">
        <v>1</v>
      </c>
      <c r="H147" s="947"/>
      <c r="I147" s="48" t="s">
        <v>1050</v>
      </c>
      <c r="J147" s="48"/>
      <c r="K147" s="976"/>
      <c r="L147" s="944"/>
      <c r="M147" s="944"/>
    </row>
    <row r="148" spans="1:13" s="30" customFormat="1" ht="11.25" x14ac:dyDescent="0.25">
      <c r="A148" s="947"/>
      <c r="B148" s="976"/>
      <c r="C148" s="967"/>
      <c r="D148" s="947"/>
      <c r="E148" s="947"/>
      <c r="F148" s="10" t="s">
        <v>3886</v>
      </c>
      <c r="G148" s="156">
        <v>1</v>
      </c>
      <c r="H148" s="947"/>
      <c r="I148" s="48" t="s">
        <v>1050</v>
      </c>
      <c r="J148" s="48"/>
      <c r="K148" s="976"/>
      <c r="L148" s="944"/>
      <c r="M148" s="944"/>
    </row>
    <row r="149" spans="1:13" s="30" customFormat="1" ht="11.25" x14ac:dyDescent="0.25">
      <c r="A149" s="947"/>
      <c r="B149" s="976"/>
      <c r="C149" s="967"/>
      <c r="D149" s="947"/>
      <c r="E149" s="947"/>
      <c r="F149" s="10" t="s">
        <v>3887</v>
      </c>
      <c r="G149" s="156">
        <v>2</v>
      </c>
      <c r="H149" s="947"/>
      <c r="I149" s="48" t="s">
        <v>1050</v>
      </c>
      <c r="J149" s="48"/>
      <c r="K149" s="976"/>
      <c r="L149" s="944"/>
      <c r="M149" s="944"/>
    </row>
    <row r="150" spans="1:13" s="30" customFormat="1" ht="11.25" x14ac:dyDescent="0.25">
      <c r="A150" s="947"/>
      <c r="B150" s="976"/>
      <c r="C150" s="967"/>
      <c r="D150" s="947"/>
      <c r="E150" s="947"/>
      <c r="F150" s="10" t="s">
        <v>1301</v>
      </c>
      <c r="G150" s="156">
        <v>1</v>
      </c>
      <c r="H150" s="947"/>
      <c r="I150" s="48" t="s">
        <v>1050</v>
      </c>
      <c r="J150" s="48"/>
      <c r="K150" s="976"/>
      <c r="L150" s="944"/>
      <c r="M150" s="944"/>
    </row>
    <row r="151" spans="1:13" s="30" customFormat="1" ht="11.25" x14ac:dyDescent="0.25">
      <c r="A151" s="947"/>
      <c r="B151" s="976"/>
      <c r="C151" s="967"/>
      <c r="D151" s="947"/>
      <c r="E151" s="947"/>
      <c r="F151" s="10" t="s">
        <v>3888</v>
      </c>
      <c r="G151" s="156">
        <v>5</v>
      </c>
      <c r="H151" s="947"/>
      <c r="I151" s="48" t="s">
        <v>1050</v>
      </c>
      <c r="J151" s="48"/>
      <c r="K151" s="976"/>
      <c r="L151" s="944"/>
      <c r="M151" s="944"/>
    </row>
    <row r="152" spans="1:13" s="30" customFormat="1" ht="22.5" x14ac:dyDescent="0.25">
      <c r="A152" s="947"/>
      <c r="B152" s="976"/>
      <c r="C152" s="967"/>
      <c r="D152" s="947"/>
      <c r="E152" s="947"/>
      <c r="F152" s="10" t="s">
        <v>2102</v>
      </c>
      <c r="G152" s="156">
        <v>1</v>
      </c>
      <c r="H152" s="947"/>
      <c r="I152" s="48" t="s">
        <v>2099</v>
      </c>
      <c r="J152" s="48"/>
      <c r="K152" s="976"/>
      <c r="L152" s="944"/>
      <c r="M152" s="944"/>
    </row>
    <row r="153" spans="1:13" s="30" customFormat="1" ht="22.5" x14ac:dyDescent="0.25">
      <c r="A153" s="947"/>
      <c r="B153" s="976"/>
      <c r="C153" s="967"/>
      <c r="D153" s="947"/>
      <c r="E153" s="947"/>
      <c r="F153" s="10" t="s">
        <v>3889</v>
      </c>
      <c r="G153" s="156">
        <v>1</v>
      </c>
      <c r="H153" s="947"/>
      <c r="I153" s="48" t="s">
        <v>2099</v>
      </c>
      <c r="J153" s="48"/>
      <c r="K153" s="976"/>
      <c r="L153" s="944"/>
      <c r="M153" s="944"/>
    </row>
    <row r="154" spans="1:13" s="30" customFormat="1" ht="11.25" x14ac:dyDescent="0.25">
      <c r="A154" s="947"/>
      <c r="B154" s="976"/>
      <c r="C154" s="967"/>
      <c r="D154" s="947"/>
      <c r="E154" s="947"/>
      <c r="F154" s="10" t="s">
        <v>2098</v>
      </c>
      <c r="G154" s="156">
        <v>1</v>
      </c>
      <c r="H154" s="947"/>
      <c r="I154" s="48" t="s">
        <v>1050</v>
      </c>
      <c r="J154" s="48"/>
      <c r="K154" s="976"/>
      <c r="L154" s="944"/>
      <c r="M154" s="944"/>
    </row>
    <row r="155" spans="1:13" s="30" customFormat="1" ht="11.25" x14ac:dyDescent="0.25">
      <c r="A155" s="947"/>
      <c r="B155" s="976"/>
      <c r="C155" s="967"/>
      <c r="D155" s="947"/>
      <c r="E155" s="947"/>
      <c r="F155" s="10" t="s">
        <v>3890</v>
      </c>
      <c r="G155" s="156">
        <v>1</v>
      </c>
      <c r="H155" s="947"/>
      <c r="I155" s="48" t="s">
        <v>1050</v>
      </c>
      <c r="J155" s="48"/>
      <c r="K155" s="976"/>
      <c r="L155" s="944"/>
      <c r="M155" s="944"/>
    </row>
    <row r="156" spans="1:13" s="30" customFormat="1" ht="11.25" x14ac:dyDescent="0.25">
      <c r="A156" s="937" t="s">
        <v>5343</v>
      </c>
      <c r="B156" s="939" t="s">
        <v>5800</v>
      </c>
      <c r="C156" s="966" t="s">
        <v>5827</v>
      </c>
      <c r="D156" s="937" t="s">
        <v>678</v>
      </c>
      <c r="E156" s="937" t="s">
        <v>3945</v>
      </c>
      <c r="F156" s="10" t="s">
        <v>3946</v>
      </c>
      <c r="G156" s="156">
        <v>1</v>
      </c>
      <c r="H156" s="937" t="s">
        <v>6684</v>
      </c>
      <c r="I156" s="48" t="s">
        <v>3882</v>
      </c>
      <c r="J156" s="48"/>
      <c r="K156" s="939">
        <v>4</v>
      </c>
      <c r="L156" s="941"/>
      <c r="M156" s="941"/>
    </row>
    <row r="157" spans="1:13" s="30" customFormat="1" ht="11.25" x14ac:dyDescent="0.25">
      <c r="A157" s="947"/>
      <c r="B157" s="976"/>
      <c r="C157" s="967"/>
      <c r="D157" s="947"/>
      <c r="E157" s="947"/>
      <c r="F157" s="10" t="s">
        <v>3883</v>
      </c>
      <c r="G157" s="156">
        <v>2</v>
      </c>
      <c r="H157" s="947"/>
      <c r="I157" s="48" t="s">
        <v>1050</v>
      </c>
      <c r="J157" s="48"/>
      <c r="K157" s="976"/>
      <c r="L157" s="944"/>
      <c r="M157" s="944"/>
    </row>
    <row r="158" spans="1:13" s="30" customFormat="1" ht="11.25" x14ac:dyDescent="0.25">
      <c r="A158" s="947"/>
      <c r="B158" s="976"/>
      <c r="C158" s="967"/>
      <c r="D158" s="947"/>
      <c r="E158" s="947"/>
      <c r="F158" s="10" t="s">
        <v>3884</v>
      </c>
      <c r="G158" s="156">
        <v>2</v>
      </c>
      <c r="H158" s="947"/>
      <c r="I158" s="48" t="s">
        <v>1050</v>
      </c>
      <c r="J158" s="48"/>
      <c r="K158" s="976"/>
      <c r="L158" s="944"/>
      <c r="M158" s="944"/>
    </row>
    <row r="159" spans="1:13" s="30" customFormat="1" ht="11.25" x14ac:dyDescent="0.25">
      <c r="A159" s="947"/>
      <c r="B159" s="976"/>
      <c r="C159" s="967"/>
      <c r="D159" s="947"/>
      <c r="E159" s="947"/>
      <c r="F159" s="10" t="s">
        <v>3885</v>
      </c>
      <c r="G159" s="156">
        <v>1</v>
      </c>
      <c r="H159" s="947"/>
      <c r="I159" s="48" t="s">
        <v>1050</v>
      </c>
      <c r="J159" s="48"/>
      <c r="K159" s="976"/>
      <c r="L159" s="944"/>
      <c r="M159" s="944"/>
    </row>
    <row r="160" spans="1:13" s="30" customFormat="1" ht="11.25" x14ac:dyDescent="0.25">
      <c r="A160" s="947"/>
      <c r="B160" s="976"/>
      <c r="C160" s="967"/>
      <c r="D160" s="947"/>
      <c r="E160" s="947"/>
      <c r="F160" s="10" t="s">
        <v>3886</v>
      </c>
      <c r="G160" s="156">
        <v>1</v>
      </c>
      <c r="H160" s="947"/>
      <c r="I160" s="48" t="s">
        <v>1050</v>
      </c>
      <c r="J160" s="48"/>
      <c r="K160" s="976"/>
      <c r="L160" s="944"/>
      <c r="M160" s="944"/>
    </row>
    <row r="161" spans="1:13" s="30" customFormat="1" ht="11.25" x14ac:dyDescent="0.25">
      <c r="A161" s="947"/>
      <c r="B161" s="976"/>
      <c r="C161" s="967"/>
      <c r="D161" s="947"/>
      <c r="E161" s="947"/>
      <c r="F161" s="10" t="s">
        <v>3887</v>
      </c>
      <c r="G161" s="156">
        <v>2</v>
      </c>
      <c r="H161" s="947"/>
      <c r="I161" s="48" t="s">
        <v>1050</v>
      </c>
      <c r="J161" s="48"/>
      <c r="K161" s="976"/>
      <c r="L161" s="944"/>
      <c r="M161" s="944"/>
    </row>
    <row r="162" spans="1:13" s="30" customFormat="1" ht="11.25" x14ac:dyDescent="0.25">
      <c r="A162" s="947"/>
      <c r="B162" s="976"/>
      <c r="C162" s="967"/>
      <c r="D162" s="947"/>
      <c r="E162" s="947"/>
      <c r="F162" s="10" t="s">
        <v>1301</v>
      </c>
      <c r="G162" s="156">
        <v>1</v>
      </c>
      <c r="H162" s="947"/>
      <c r="I162" s="48" t="s">
        <v>1050</v>
      </c>
      <c r="J162" s="48"/>
      <c r="K162" s="976"/>
      <c r="L162" s="944"/>
      <c r="M162" s="944"/>
    </row>
    <row r="163" spans="1:13" s="30" customFormat="1" ht="11.25" x14ac:dyDescent="0.25">
      <c r="A163" s="947"/>
      <c r="B163" s="976"/>
      <c r="C163" s="967"/>
      <c r="D163" s="947"/>
      <c r="E163" s="947"/>
      <c r="F163" s="10" t="s">
        <v>3888</v>
      </c>
      <c r="G163" s="156">
        <v>5</v>
      </c>
      <c r="H163" s="947"/>
      <c r="I163" s="48" t="s">
        <v>1050</v>
      </c>
      <c r="J163" s="48"/>
      <c r="K163" s="976"/>
      <c r="L163" s="944"/>
      <c r="M163" s="944"/>
    </row>
    <row r="164" spans="1:13" s="30" customFormat="1" ht="22.5" x14ac:dyDescent="0.25">
      <c r="A164" s="947"/>
      <c r="B164" s="976"/>
      <c r="C164" s="967"/>
      <c r="D164" s="947"/>
      <c r="E164" s="947"/>
      <c r="F164" s="10" t="s">
        <v>2102</v>
      </c>
      <c r="G164" s="156">
        <v>1</v>
      </c>
      <c r="H164" s="947"/>
      <c r="I164" s="48" t="s">
        <v>2099</v>
      </c>
      <c r="J164" s="48"/>
      <c r="K164" s="976"/>
      <c r="L164" s="944"/>
      <c r="M164" s="944"/>
    </row>
    <row r="165" spans="1:13" s="30" customFormat="1" ht="22.5" x14ac:dyDescent="0.25">
      <c r="A165" s="947"/>
      <c r="B165" s="976"/>
      <c r="C165" s="967"/>
      <c r="D165" s="947"/>
      <c r="E165" s="947"/>
      <c r="F165" s="10" t="s">
        <v>3889</v>
      </c>
      <c r="G165" s="156">
        <v>1</v>
      </c>
      <c r="H165" s="947"/>
      <c r="I165" s="48" t="s">
        <v>2099</v>
      </c>
      <c r="J165" s="48"/>
      <c r="K165" s="976"/>
      <c r="L165" s="944"/>
      <c r="M165" s="944"/>
    </row>
    <row r="166" spans="1:13" s="30" customFormat="1" ht="11.25" x14ac:dyDescent="0.25">
      <c r="A166" s="947"/>
      <c r="B166" s="976"/>
      <c r="C166" s="967"/>
      <c r="D166" s="947"/>
      <c r="E166" s="947"/>
      <c r="F166" s="10" t="s">
        <v>2098</v>
      </c>
      <c r="G166" s="156">
        <v>1</v>
      </c>
      <c r="H166" s="947"/>
      <c r="I166" s="48" t="s">
        <v>1050</v>
      </c>
      <c r="J166" s="48"/>
      <c r="K166" s="976"/>
      <c r="L166" s="944"/>
      <c r="M166" s="944"/>
    </row>
    <row r="167" spans="1:13" s="30" customFormat="1" ht="11.25" x14ac:dyDescent="0.25">
      <c r="A167" s="947"/>
      <c r="B167" s="976"/>
      <c r="C167" s="967"/>
      <c r="D167" s="947"/>
      <c r="E167" s="947"/>
      <c r="F167" s="10" t="s">
        <v>3890</v>
      </c>
      <c r="G167" s="156">
        <v>1</v>
      </c>
      <c r="H167" s="947"/>
      <c r="I167" s="48" t="s">
        <v>1050</v>
      </c>
      <c r="J167" s="48"/>
      <c r="K167" s="976"/>
      <c r="L167" s="944"/>
      <c r="M167" s="944"/>
    </row>
    <row r="168" spans="1:13" s="30" customFormat="1" ht="11.25" x14ac:dyDescent="0.25">
      <c r="A168" s="937" t="s">
        <v>7724</v>
      </c>
      <c r="B168" s="939" t="s">
        <v>5800</v>
      </c>
      <c r="C168" s="966" t="s">
        <v>5827</v>
      </c>
      <c r="D168" s="937" t="s">
        <v>678</v>
      </c>
      <c r="E168" s="937" t="s">
        <v>1275</v>
      </c>
      <c r="F168" s="10" t="s">
        <v>3947</v>
      </c>
      <c r="G168" s="156">
        <v>1</v>
      </c>
      <c r="H168" s="937" t="s">
        <v>6684</v>
      </c>
      <c r="I168" s="48" t="s">
        <v>3882</v>
      </c>
      <c r="J168" s="48"/>
      <c r="K168" s="939">
        <v>4</v>
      </c>
      <c r="L168" s="941"/>
      <c r="M168" s="941"/>
    </row>
    <row r="169" spans="1:13" s="30" customFormat="1" ht="11.25" x14ac:dyDescent="0.25">
      <c r="A169" s="947"/>
      <c r="B169" s="976"/>
      <c r="C169" s="967"/>
      <c r="D169" s="947"/>
      <c r="E169" s="947"/>
      <c r="F169" s="10" t="s">
        <v>3883</v>
      </c>
      <c r="G169" s="156">
        <v>2</v>
      </c>
      <c r="H169" s="947"/>
      <c r="I169" s="48" t="s">
        <v>1050</v>
      </c>
      <c r="J169" s="48"/>
      <c r="K169" s="976"/>
      <c r="L169" s="944"/>
      <c r="M169" s="944"/>
    </row>
    <row r="170" spans="1:13" s="30" customFormat="1" ht="11.25" x14ac:dyDescent="0.25">
      <c r="A170" s="947"/>
      <c r="B170" s="976"/>
      <c r="C170" s="967"/>
      <c r="D170" s="947"/>
      <c r="E170" s="947"/>
      <c r="F170" s="10" t="s">
        <v>3884</v>
      </c>
      <c r="G170" s="156">
        <v>2</v>
      </c>
      <c r="H170" s="947"/>
      <c r="I170" s="48" t="s">
        <v>1050</v>
      </c>
      <c r="J170" s="48"/>
      <c r="K170" s="976"/>
      <c r="L170" s="944"/>
      <c r="M170" s="944"/>
    </row>
    <row r="171" spans="1:13" s="30" customFormat="1" ht="11.25" x14ac:dyDescent="0.25">
      <c r="A171" s="947"/>
      <c r="B171" s="976"/>
      <c r="C171" s="967"/>
      <c r="D171" s="947"/>
      <c r="E171" s="947"/>
      <c r="F171" s="10" t="s">
        <v>3885</v>
      </c>
      <c r="G171" s="156">
        <v>1</v>
      </c>
      <c r="H171" s="947"/>
      <c r="I171" s="48" t="s">
        <v>1050</v>
      </c>
      <c r="J171" s="48"/>
      <c r="K171" s="976"/>
      <c r="L171" s="944"/>
      <c r="M171" s="944"/>
    </row>
    <row r="172" spans="1:13" s="30" customFormat="1" ht="11.25" x14ac:dyDescent="0.25">
      <c r="A172" s="947"/>
      <c r="B172" s="976"/>
      <c r="C172" s="967"/>
      <c r="D172" s="947"/>
      <c r="E172" s="947"/>
      <c r="F172" s="10" t="s">
        <v>3886</v>
      </c>
      <c r="G172" s="156">
        <v>1</v>
      </c>
      <c r="H172" s="947"/>
      <c r="I172" s="48" t="s">
        <v>1050</v>
      </c>
      <c r="J172" s="48"/>
      <c r="K172" s="976"/>
      <c r="L172" s="944"/>
      <c r="M172" s="944"/>
    </row>
    <row r="173" spans="1:13" s="30" customFormat="1" ht="11.25" x14ac:dyDescent="0.25">
      <c r="A173" s="947"/>
      <c r="B173" s="976"/>
      <c r="C173" s="967"/>
      <c r="D173" s="947"/>
      <c r="E173" s="947"/>
      <c r="F173" s="10" t="s">
        <v>3887</v>
      </c>
      <c r="G173" s="156">
        <v>2</v>
      </c>
      <c r="H173" s="947"/>
      <c r="I173" s="48" t="s">
        <v>1050</v>
      </c>
      <c r="J173" s="48"/>
      <c r="K173" s="976"/>
      <c r="L173" s="944"/>
      <c r="M173" s="944"/>
    </row>
    <row r="174" spans="1:13" s="30" customFormat="1" ht="11.25" x14ac:dyDescent="0.25">
      <c r="A174" s="947"/>
      <c r="B174" s="976"/>
      <c r="C174" s="967"/>
      <c r="D174" s="947"/>
      <c r="E174" s="947"/>
      <c r="F174" s="10" t="s">
        <v>1301</v>
      </c>
      <c r="G174" s="156">
        <v>1</v>
      </c>
      <c r="H174" s="947"/>
      <c r="I174" s="48" t="s">
        <v>1050</v>
      </c>
      <c r="J174" s="48"/>
      <c r="K174" s="976"/>
      <c r="L174" s="944"/>
      <c r="M174" s="944"/>
    </row>
    <row r="175" spans="1:13" s="30" customFormat="1" ht="11.25" x14ac:dyDescent="0.25">
      <c r="A175" s="947"/>
      <c r="B175" s="976"/>
      <c r="C175" s="967"/>
      <c r="D175" s="947"/>
      <c r="E175" s="947"/>
      <c r="F175" s="10" t="s">
        <v>3888</v>
      </c>
      <c r="G175" s="156">
        <v>5</v>
      </c>
      <c r="H175" s="947"/>
      <c r="I175" s="48" t="s">
        <v>1050</v>
      </c>
      <c r="J175" s="48"/>
      <c r="K175" s="976"/>
      <c r="L175" s="944"/>
      <c r="M175" s="944"/>
    </row>
    <row r="176" spans="1:13" s="30" customFormat="1" ht="22.5" x14ac:dyDescent="0.25">
      <c r="A176" s="947"/>
      <c r="B176" s="976"/>
      <c r="C176" s="967"/>
      <c r="D176" s="947"/>
      <c r="E176" s="947"/>
      <c r="F176" s="10" t="s">
        <v>2102</v>
      </c>
      <c r="G176" s="156">
        <v>1</v>
      </c>
      <c r="H176" s="947"/>
      <c r="I176" s="48" t="s">
        <v>2099</v>
      </c>
      <c r="J176" s="48"/>
      <c r="K176" s="976"/>
      <c r="L176" s="944"/>
      <c r="M176" s="944"/>
    </row>
    <row r="177" spans="1:13" s="30" customFormat="1" ht="22.5" x14ac:dyDescent="0.25">
      <c r="A177" s="947"/>
      <c r="B177" s="976"/>
      <c r="C177" s="967"/>
      <c r="D177" s="947"/>
      <c r="E177" s="947"/>
      <c r="F177" s="10" t="s">
        <v>3889</v>
      </c>
      <c r="G177" s="156">
        <v>1</v>
      </c>
      <c r="H177" s="947"/>
      <c r="I177" s="48" t="s">
        <v>2099</v>
      </c>
      <c r="J177" s="48"/>
      <c r="K177" s="976"/>
      <c r="L177" s="944"/>
      <c r="M177" s="944"/>
    </row>
    <row r="178" spans="1:13" s="30" customFormat="1" ht="11.25" x14ac:dyDescent="0.25">
      <c r="A178" s="947"/>
      <c r="B178" s="976"/>
      <c r="C178" s="967"/>
      <c r="D178" s="947"/>
      <c r="E178" s="947"/>
      <c r="F178" s="10" t="s">
        <v>2098</v>
      </c>
      <c r="G178" s="156">
        <v>1</v>
      </c>
      <c r="H178" s="947"/>
      <c r="I178" s="48" t="s">
        <v>1050</v>
      </c>
      <c r="J178" s="48"/>
      <c r="K178" s="976"/>
      <c r="L178" s="944"/>
      <c r="M178" s="944"/>
    </row>
    <row r="179" spans="1:13" s="30" customFormat="1" ht="11.25" x14ac:dyDescent="0.25">
      <c r="A179" s="947"/>
      <c r="B179" s="976"/>
      <c r="C179" s="967"/>
      <c r="D179" s="947"/>
      <c r="E179" s="947"/>
      <c r="F179" s="10" t="s">
        <v>3890</v>
      </c>
      <c r="G179" s="156">
        <v>1</v>
      </c>
      <c r="H179" s="947"/>
      <c r="I179" s="48" t="s">
        <v>1050</v>
      </c>
      <c r="J179" s="48"/>
      <c r="K179" s="976"/>
      <c r="L179" s="944"/>
      <c r="M179" s="944"/>
    </row>
    <row r="180" spans="1:13" s="30" customFormat="1" ht="11.25" x14ac:dyDescent="0.25">
      <c r="A180" s="937" t="s">
        <v>7725</v>
      </c>
      <c r="B180" s="939" t="s">
        <v>5800</v>
      </c>
      <c r="C180" s="966" t="s">
        <v>5827</v>
      </c>
      <c r="D180" s="937" t="s">
        <v>678</v>
      </c>
      <c r="E180" s="937" t="s">
        <v>1275</v>
      </c>
      <c r="F180" s="10" t="s">
        <v>3948</v>
      </c>
      <c r="G180" s="156">
        <v>1</v>
      </c>
      <c r="H180" s="937" t="s">
        <v>6684</v>
      </c>
      <c r="I180" s="48" t="s">
        <v>3882</v>
      </c>
      <c r="J180" s="48"/>
      <c r="K180" s="939">
        <v>4</v>
      </c>
      <c r="L180" s="941"/>
      <c r="M180" s="941"/>
    </row>
    <row r="181" spans="1:13" s="30" customFormat="1" ht="11.25" x14ac:dyDescent="0.25">
      <c r="A181" s="947"/>
      <c r="B181" s="976"/>
      <c r="C181" s="967"/>
      <c r="D181" s="947"/>
      <c r="E181" s="947"/>
      <c r="F181" s="10" t="s">
        <v>3883</v>
      </c>
      <c r="G181" s="156">
        <v>2</v>
      </c>
      <c r="H181" s="947"/>
      <c r="I181" s="48" t="s">
        <v>1050</v>
      </c>
      <c r="J181" s="48"/>
      <c r="K181" s="976"/>
      <c r="L181" s="944"/>
      <c r="M181" s="944"/>
    </row>
    <row r="182" spans="1:13" s="30" customFormat="1" ht="11.25" x14ac:dyDescent="0.25">
      <c r="A182" s="947"/>
      <c r="B182" s="976"/>
      <c r="C182" s="967"/>
      <c r="D182" s="947"/>
      <c r="E182" s="947"/>
      <c r="F182" s="10" t="s">
        <v>3884</v>
      </c>
      <c r="G182" s="156">
        <v>2</v>
      </c>
      <c r="H182" s="947"/>
      <c r="I182" s="48" t="s">
        <v>1050</v>
      </c>
      <c r="J182" s="48"/>
      <c r="K182" s="976"/>
      <c r="L182" s="944"/>
      <c r="M182" s="944"/>
    </row>
    <row r="183" spans="1:13" s="30" customFormat="1" ht="11.25" x14ac:dyDescent="0.25">
      <c r="A183" s="947"/>
      <c r="B183" s="976"/>
      <c r="C183" s="967"/>
      <c r="D183" s="947"/>
      <c r="E183" s="947"/>
      <c r="F183" s="10" t="s">
        <v>3885</v>
      </c>
      <c r="G183" s="156">
        <v>1</v>
      </c>
      <c r="H183" s="947"/>
      <c r="I183" s="48" t="s">
        <v>1050</v>
      </c>
      <c r="J183" s="48"/>
      <c r="K183" s="976"/>
      <c r="L183" s="944"/>
      <c r="M183" s="944"/>
    </row>
    <row r="184" spans="1:13" s="30" customFormat="1" ht="11.25" x14ac:dyDescent="0.25">
      <c r="A184" s="947"/>
      <c r="B184" s="976"/>
      <c r="C184" s="967"/>
      <c r="D184" s="947"/>
      <c r="E184" s="947"/>
      <c r="F184" s="10" t="s">
        <v>3886</v>
      </c>
      <c r="G184" s="156">
        <v>1</v>
      </c>
      <c r="H184" s="947"/>
      <c r="I184" s="48" t="s">
        <v>1050</v>
      </c>
      <c r="J184" s="48"/>
      <c r="K184" s="976"/>
      <c r="L184" s="944"/>
      <c r="M184" s="944"/>
    </row>
    <row r="185" spans="1:13" s="30" customFormat="1" ht="11.25" x14ac:dyDescent="0.25">
      <c r="A185" s="947"/>
      <c r="B185" s="976"/>
      <c r="C185" s="967"/>
      <c r="D185" s="947"/>
      <c r="E185" s="947"/>
      <c r="F185" s="10" t="s">
        <v>3887</v>
      </c>
      <c r="G185" s="156">
        <v>2</v>
      </c>
      <c r="H185" s="947"/>
      <c r="I185" s="48" t="s">
        <v>1050</v>
      </c>
      <c r="J185" s="48"/>
      <c r="K185" s="976"/>
      <c r="L185" s="944"/>
      <c r="M185" s="944"/>
    </row>
    <row r="186" spans="1:13" s="30" customFormat="1" ht="11.25" x14ac:dyDescent="0.25">
      <c r="A186" s="947"/>
      <c r="B186" s="976"/>
      <c r="C186" s="967"/>
      <c r="D186" s="947"/>
      <c r="E186" s="947"/>
      <c r="F186" s="10" t="s">
        <v>1301</v>
      </c>
      <c r="G186" s="156">
        <v>1</v>
      </c>
      <c r="H186" s="947"/>
      <c r="I186" s="48" t="s">
        <v>1050</v>
      </c>
      <c r="J186" s="48"/>
      <c r="K186" s="976"/>
      <c r="L186" s="944"/>
      <c r="M186" s="944"/>
    </row>
    <row r="187" spans="1:13" s="30" customFormat="1" ht="11.25" x14ac:dyDescent="0.25">
      <c r="A187" s="947"/>
      <c r="B187" s="976"/>
      <c r="C187" s="967"/>
      <c r="D187" s="947"/>
      <c r="E187" s="947"/>
      <c r="F187" s="10" t="s">
        <v>3888</v>
      </c>
      <c r="G187" s="156">
        <v>5</v>
      </c>
      <c r="H187" s="947"/>
      <c r="I187" s="48" t="s">
        <v>1050</v>
      </c>
      <c r="J187" s="48"/>
      <c r="K187" s="976"/>
      <c r="L187" s="944"/>
      <c r="M187" s="944"/>
    </row>
    <row r="188" spans="1:13" s="30" customFormat="1" ht="22.5" x14ac:dyDescent="0.25">
      <c r="A188" s="947"/>
      <c r="B188" s="976"/>
      <c r="C188" s="967"/>
      <c r="D188" s="947"/>
      <c r="E188" s="947"/>
      <c r="F188" s="10" t="s">
        <v>2102</v>
      </c>
      <c r="G188" s="156">
        <v>1</v>
      </c>
      <c r="H188" s="947"/>
      <c r="I188" s="48" t="s">
        <v>2099</v>
      </c>
      <c r="J188" s="48"/>
      <c r="K188" s="976"/>
      <c r="L188" s="944"/>
      <c r="M188" s="944"/>
    </row>
    <row r="189" spans="1:13" s="30" customFormat="1" ht="22.5" x14ac:dyDescent="0.25">
      <c r="A189" s="947"/>
      <c r="B189" s="976"/>
      <c r="C189" s="967"/>
      <c r="D189" s="947"/>
      <c r="E189" s="947"/>
      <c r="F189" s="10" t="s">
        <v>3889</v>
      </c>
      <c r="G189" s="156">
        <v>1</v>
      </c>
      <c r="H189" s="947"/>
      <c r="I189" s="48" t="s">
        <v>2099</v>
      </c>
      <c r="J189" s="48"/>
      <c r="K189" s="976"/>
      <c r="L189" s="944"/>
      <c r="M189" s="944"/>
    </row>
    <row r="190" spans="1:13" s="30" customFormat="1" ht="11.25" x14ac:dyDescent="0.25">
      <c r="A190" s="947"/>
      <c r="B190" s="976"/>
      <c r="C190" s="967"/>
      <c r="D190" s="947"/>
      <c r="E190" s="947"/>
      <c r="F190" s="10" t="s">
        <v>2098</v>
      </c>
      <c r="G190" s="156">
        <v>1</v>
      </c>
      <c r="H190" s="947"/>
      <c r="I190" s="48" t="s">
        <v>1050</v>
      </c>
      <c r="J190" s="48"/>
      <c r="K190" s="976"/>
      <c r="L190" s="944"/>
      <c r="M190" s="944"/>
    </row>
    <row r="191" spans="1:13" s="30" customFormat="1" ht="11.25" x14ac:dyDescent="0.25">
      <c r="A191" s="947"/>
      <c r="B191" s="976"/>
      <c r="C191" s="967"/>
      <c r="D191" s="947"/>
      <c r="E191" s="947"/>
      <c r="F191" s="10" t="s">
        <v>3890</v>
      </c>
      <c r="G191" s="156">
        <v>1</v>
      </c>
      <c r="H191" s="947"/>
      <c r="I191" s="48" t="s">
        <v>1050</v>
      </c>
      <c r="J191" s="48"/>
      <c r="K191" s="976"/>
      <c r="L191" s="944"/>
      <c r="M191" s="944"/>
    </row>
    <row r="192" spans="1:13" s="30" customFormat="1" ht="11.25" x14ac:dyDescent="0.25">
      <c r="A192" s="937" t="s">
        <v>7726</v>
      </c>
      <c r="B192" s="939" t="s">
        <v>5800</v>
      </c>
      <c r="C192" s="966" t="s">
        <v>5827</v>
      </c>
      <c r="D192" s="937" t="s">
        <v>678</v>
      </c>
      <c r="E192" s="937" t="s">
        <v>3949</v>
      </c>
      <c r="F192" s="10" t="s">
        <v>3950</v>
      </c>
      <c r="G192" s="156">
        <v>1</v>
      </c>
      <c r="H192" s="937" t="s">
        <v>6684</v>
      </c>
      <c r="I192" s="48" t="s">
        <v>1050</v>
      </c>
      <c r="J192" s="48"/>
      <c r="K192" s="939">
        <v>4</v>
      </c>
      <c r="L192" s="941"/>
      <c r="M192" s="941"/>
    </row>
    <row r="193" spans="1:13" s="30" customFormat="1" ht="11.25" x14ac:dyDescent="0.25">
      <c r="A193" s="947"/>
      <c r="B193" s="976"/>
      <c r="C193" s="967"/>
      <c r="D193" s="947"/>
      <c r="E193" s="947"/>
      <c r="F193" s="10" t="s">
        <v>3529</v>
      </c>
      <c r="G193" s="156">
        <v>1</v>
      </c>
      <c r="H193" s="947"/>
      <c r="I193" s="48" t="s">
        <v>290</v>
      </c>
      <c r="J193" s="48" t="s">
        <v>3532</v>
      </c>
      <c r="K193" s="976"/>
      <c r="L193" s="944"/>
      <c r="M193" s="944"/>
    </row>
    <row r="194" spans="1:13" s="30" customFormat="1" ht="11.25" x14ac:dyDescent="0.25">
      <c r="A194" s="947"/>
      <c r="B194" s="976"/>
      <c r="C194" s="967"/>
      <c r="D194" s="947"/>
      <c r="E194" s="947"/>
      <c r="F194" s="10" t="s">
        <v>3907</v>
      </c>
      <c r="G194" s="156">
        <v>1</v>
      </c>
      <c r="H194" s="947"/>
      <c r="I194" s="48" t="s">
        <v>290</v>
      </c>
      <c r="J194" s="48" t="s">
        <v>3908</v>
      </c>
      <c r="K194" s="976"/>
      <c r="L194" s="944"/>
      <c r="M194" s="944"/>
    </row>
    <row r="195" spans="1:13" s="30" customFormat="1" ht="11.25" x14ac:dyDescent="0.25">
      <c r="A195" s="947"/>
      <c r="B195" s="976"/>
      <c r="C195" s="967"/>
      <c r="D195" s="947"/>
      <c r="E195" s="947"/>
      <c r="F195" s="10" t="s">
        <v>3518</v>
      </c>
      <c r="G195" s="156">
        <v>2</v>
      </c>
      <c r="H195" s="947"/>
      <c r="I195" s="48" t="s">
        <v>1050</v>
      </c>
      <c r="J195" s="48"/>
      <c r="K195" s="976"/>
      <c r="L195" s="944"/>
      <c r="M195" s="944"/>
    </row>
    <row r="196" spans="1:13" s="30" customFormat="1" ht="11.25" x14ac:dyDescent="0.25">
      <c r="A196" s="937" t="s">
        <v>7727</v>
      </c>
      <c r="B196" s="939" t="s">
        <v>5800</v>
      </c>
      <c r="C196" s="966" t="s">
        <v>5827</v>
      </c>
      <c r="D196" s="937" t="s">
        <v>678</v>
      </c>
      <c r="E196" s="937" t="s">
        <v>3951</v>
      </c>
      <c r="F196" s="10" t="s">
        <v>3952</v>
      </c>
      <c r="G196" s="156">
        <v>1</v>
      </c>
      <c r="H196" s="937" t="s">
        <v>6684</v>
      </c>
      <c r="I196" s="48" t="s">
        <v>1050</v>
      </c>
      <c r="J196" s="48"/>
      <c r="K196" s="939">
        <v>4</v>
      </c>
      <c r="L196" s="941"/>
      <c r="M196" s="941"/>
    </row>
    <row r="197" spans="1:13" s="30" customFormat="1" ht="11.25" x14ac:dyDescent="0.25">
      <c r="A197" s="947"/>
      <c r="B197" s="976"/>
      <c r="C197" s="967"/>
      <c r="D197" s="947"/>
      <c r="E197" s="947"/>
      <c r="F197" s="10" t="s">
        <v>3529</v>
      </c>
      <c r="G197" s="156">
        <v>1</v>
      </c>
      <c r="H197" s="947"/>
      <c r="I197" s="48" t="s">
        <v>290</v>
      </c>
      <c r="J197" s="48" t="s">
        <v>3532</v>
      </c>
      <c r="K197" s="976"/>
      <c r="L197" s="944"/>
      <c r="M197" s="944"/>
    </row>
    <row r="198" spans="1:13" s="30" customFormat="1" ht="11.25" x14ac:dyDescent="0.25">
      <c r="A198" s="947"/>
      <c r="B198" s="976"/>
      <c r="C198" s="967"/>
      <c r="D198" s="947"/>
      <c r="E198" s="947"/>
      <c r="F198" s="10" t="s">
        <v>3907</v>
      </c>
      <c r="G198" s="156">
        <v>1</v>
      </c>
      <c r="H198" s="947"/>
      <c r="I198" s="48" t="s">
        <v>290</v>
      </c>
      <c r="J198" s="48" t="s">
        <v>3908</v>
      </c>
      <c r="K198" s="976"/>
      <c r="L198" s="944"/>
      <c r="M198" s="944"/>
    </row>
    <row r="199" spans="1:13" s="30" customFormat="1" ht="11.25" x14ac:dyDescent="0.25">
      <c r="A199" s="947"/>
      <c r="B199" s="976"/>
      <c r="C199" s="967"/>
      <c r="D199" s="947"/>
      <c r="E199" s="947"/>
      <c r="F199" s="10" t="s">
        <v>3518</v>
      </c>
      <c r="G199" s="156">
        <v>4</v>
      </c>
      <c r="H199" s="947"/>
      <c r="I199" s="48" t="s">
        <v>1050</v>
      </c>
      <c r="J199" s="48"/>
      <c r="K199" s="976"/>
      <c r="L199" s="944"/>
      <c r="M199" s="944"/>
    </row>
    <row r="200" spans="1:13" s="30" customFormat="1" ht="11.25" x14ac:dyDescent="0.25">
      <c r="A200" s="947"/>
      <c r="B200" s="976"/>
      <c r="C200" s="967"/>
      <c r="D200" s="947"/>
      <c r="E200" s="947"/>
      <c r="F200" s="10" t="s">
        <v>3519</v>
      </c>
      <c r="G200" s="156">
        <v>2</v>
      </c>
      <c r="H200" s="947"/>
      <c r="I200" s="48" t="s">
        <v>290</v>
      </c>
      <c r="J200" s="48" t="s">
        <v>3520</v>
      </c>
      <c r="K200" s="976"/>
      <c r="L200" s="944"/>
      <c r="M200" s="944"/>
    </row>
    <row r="201" spans="1:13" s="30" customFormat="1" ht="11.25" x14ac:dyDescent="0.25">
      <c r="A201" s="947"/>
      <c r="B201" s="976"/>
      <c r="C201" s="967"/>
      <c r="D201" s="947"/>
      <c r="E201" s="947"/>
      <c r="F201" s="10" t="s">
        <v>3560</v>
      </c>
      <c r="G201" s="156">
        <v>1</v>
      </c>
      <c r="H201" s="947"/>
      <c r="I201" s="48" t="s">
        <v>1050</v>
      </c>
      <c r="J201" s="48"/>
      <c r="K201" s="976"/>
      <c r="L201" s="944"/>
      <c r="M201" s="944"/>
    </row>
    <row r="202" spans="1:13" s="30" customFormat="1" ht="11.25" x14ac:dyDescent="0.25">
      <c r="A202" s="937" t="s">
        <v>7728</v>
      </c>
      <c r="B202" s="939" t="s">
        <v>5800</v>
      </c>
      <c r="C202" s="966" t="s">
        <v>5827</v>
      </c>
      <c r="D202" s="937" t="s">
        <v>678</v>
      </c>
      <c r="E202" s="937" t="s">
        <v>3951</v>
      </c>
      <c r="F202" s="10" t="s">
        <v>3953</v>
      </c>
      <c r="G202" s="156">
        <v>1</v>
      </c>
      <c r="H202" s="937" t="s">
        <v>6684</v>
      </c>
      <c r="I202" s="48" t="s">
        <v>1050</v>
      </c>
      <c r="J202" s="48"/>
      <c r="K202" s="939">
        <v>4</v>
      </c>
      <c r="L202" s="941"/>
      <c r="M202" s="941"/>
    </row>
    <row r="203" spans="1:13" s="30" customFormat="1" ht="11.25" x14ac:dyDescent="0.25">
      <c r="A203" s="947"/>
      <c r="B203" s="976"/>
      <c r="C203" s="967"/>
      <c r="D203" s="947"/>
      <c r="E203" s="947"/>
      <c r="F203" s="10" t="s">
        <v>3529</v>
      </c>
      <c r="G203" s="156">
        <v>1</v>
      </c>
      <c r="H203" s="947"/>
      <c r="I203" s="48" t="s">
        <v>290</v>
      </c>
      <c r="J203" s="48" t="s">
        <v>3532</v>
      </c>
      <c r="K203" s="976"/>
      <c r="L203" s="944"/>
      <c r="M203" s="944"/>
    </row>
    <row r="204" spans="1:13" s="30" customFormat="1" ht="11.25" x14ac:dyDescent="0.25">
      <c r="A204" s="947"/>
      <c r="B204" s="976"/>
      <c r="C204" s="967"/>
      <c r="D204" s="947"/>
      <c r="E204" s="947"/>
      <c r="F204" s="10" t="s">
        <v>3907</v>
      </c>
      <c r="G204" s="156">
        <v>1</v>
      </c>
      <c r="H204" s="947"/>
      <c r="I204" s="48" t="s">
        <v>290</v>
      </c>
      <c r="J204" s="48" t="s">
        <v>3908</v>
      </c>
      <c r="K204" s="976"/>
      <c r="L204" s="944"/>
      <c r="M204" s="944"/>
    </row>
    <row r="205" spans="1:13" s="30" customFormat="1" ht="11.25" x14ac:dyDescent="0.25">
      <c r="A205" s="947"/>
      <c r="B205" s="976"/>
      <c r="C205" s="967"/>
      <c r="D205" s="947"/>
      <c r="E205" s="947"/>
      <c r="F205" s="10" t="s">
        <v>3518</v>
      </c>
      <c r="G205" s="156">
        <v>4</v>
      </c>
      <c r="H205" s="947"/>
      <c r="I205" s="48" t="s">
        <v>1050</v>
      </c>
      <c r="J205" s="48"/>
      <c r="K205" s="976"/>
      <c r="L205" s="944"/>
      <c r="M205" s="944"/>
    </row>
    <row r="206" spans="1:13" s="30" customFormat="1" ht="11.25" x14ac:dyDescent="0.25">
      <c r="A206" s="947"/>
      <c r="B206" s="976"/>
      <c r="C206" s="967"/>
      <c r="D206" s="947"/>
      <c r="E206" s="947"/>
      <c r="F206" s="10" t="s">
        <v>3519</v>
      </c>
      <c r="G206" s="156">
        <v>2</v>
      </c>
      <c r="H206" s="947"/>
      <c r="I206" s="48" t="s">
        <v>290</v>
      </c>
      <c r="J206" s="48" t="s">
        <v>3520</v>
      </c>
      <c r="K206" s="976"/>
      <c r="L206" s="944"/>
      <c r="M206" s="944"/>
    </row>
    <row r="207" spans="1:13" s="30" customFormat="1" ht="11.25" x14ac:dyDescent="0.25">
      <c r="A207" s="947"/>
      <c r="B207" s="976"/>
      <c r="C207" s="967"/>
      <c r="D207" s="947"/>
      <c r="E207" s="947"/>
      <c r="F207" s="10" t="s">
        <v>3560</v>
      </c>
      <c r="G207" s="156">
        <v>1</v>
      </c>
      <c r="H207" s="947"/>
      <c r="I207" s="48" t="s">
        <v>1050</v>
      </c>
      <c r="J207" s="48"/>
      <c r="K207" s="976"/>
      <c r="L207" s="944"/>
      <c r="M207" s="944"/>
    </row>
    <row r="208" spans="1:13" s="30" customFormat="1" ht="11.25" x14ac:dyDescent="0.25">
      <c r="A208" s="937" t="s">
        <v>7729</v>
      </c>
      <c r="B208" s="939" t="s">
        <v>5800</v>
      </c>
      <c r="C208" s="966" t="s">
        <v>5827</v>
      </c>
      <c r="D208" s="937" t="s">
        <v>678</v>
      </c>
      <c r="E208" s="937" t="s">
        <v>3954</v>
      </c>
      <c r="F208" s="10" t="s">
        <v>3955</v>
      </c>
      <c r="G208" s="156">
        <v>1</v>
      </c>
      <c r="H208" s="937" t="s">
        <v>6684</v>
      </c>
      <c r="I208" s="48" t="s">
        <v>1050</v>
      </c>
      <c r="J208" s="48"/>
      <c r="K208" s="939">
        <v>4</v>
      </c>
      <c r="L208" s="941"/>
      <c r="M208" s="941"/>
    </row>
    <row r="209" spans="1:13" s="30" customFormat="1" ht="11.25" x14ac:dyDescent="0.25">
      <c r="A209" s="947"/>
      <c r="B209" s="976"/>
      <c r="C209" s="967"/>
      <c r="D209" s="947"/>
      <c r="E209" s="947"/>
      <c r="F209" s="10" t="s">
        <v>3529</v>
      </c>
      <c r="G209" s="156">
        <v>1</v>
      </c>
      <c r="H209" s="947"/>
      <c r="I209" s="48" t="s">
        <v>290</v>
      </c>
      <c r="J209" s="48" t="s">
        <v>3532</v>
      </c>
      <c r="K209" s="976"/>
      <c r="L209" s="944"/>
      <c r="M209" s="944"/>
    </row>
    <row r="210" spans="1:13" s="30" customFormat="1" ht="11.25" x14ac:dyDescent="0.25">
      <c r="A210" s="947"/>
      <c r="B210" s="976"/>
      <c r="C210" s="967"/>
      <c r="D210" s="947"/>
      <c r="E210" s="947"/>
      <c r="F210" s="10" t="s">
        <v>3907</v>
      </c>
      <c r="G210" s="156">
        <v>1</v>
      </c>
      <c r="H210" s="947"/>
      <c r="I210" s="48" t="s">
        <v>1050</v>
      </c>
      <c r="J210" s="48"/>
      <c r="K210" s="976"/>
      <c r="L210" s="944"/>
      <c r="M210" s="944"/>
    </row>
    <row r="211" spans="1:13" s="30" customFormat="1" ht="11.25" x14ac:dyDescent="0.25">
      <c r="A211" s="947"/>
      <c r="B211" s="976"/>
      <c r="C211" s="967"/>
      <c r="D211" s="947"/>
      <c r="E211" s="947"/>
      <c r="F211" s="10" t="s">
        <v>3523</v>
      </c>
      <c r="G211" s="156">
        <v>1</v>
      </c>
      <c r="H211" s="947"/>
      <c r="I211" s="48" t="s">
        <v>294</v>
      </c>
      <c r="J211" s="48" t="s">
        <v>3524</v>
      </c>
      <c r="K211" s="976"/>
      <c r="L211" s="944"/>
      <c r="M211" s="944"/>
    </row>
    <row r="212" spans="1:13" s="30" customFormat="1" ht="11.25" x14ac:dyDescent="0.25">
      <c r="A212" s="947"/>
      <c r="B212" s="976"/>
      <c r="C212" s="967"/>
      <c r="D212" s="947"/>
      <c r="E212" s="947"/>
      <c r="F212" s="10" t="s">
        <v>3519</v>
      </c>
      <c r="G212" s="156">
        <v>2</v>
      </c>
      <c r="H212" s="947"/>
      <c r="I212" s="48" t="s">
        <v>290</v>
      </c>
      <c r="J212" s="48" t="s">
        <v>3520</v>
      </c>
      <c r="K212" s="976"/>
      <c r="L212" s="944"/>
      <c r="M212" s="944"/>
    </row>
    <row r="213" spans="1:13" s="30" customFormat="1" ht="11.25" x14ac:dyDescent="0.25">
      <c r="A213" s="937" t="s">
        <v>7730</v>
      </c>
      <c r="B213" s="939" t="s">
        <v>5800</v>
      </c>
      <c r="C213" s="966" t="s">
        <v>5827</v>
      </c>
      <c r="D213" s="937" t="s">
        <v>678</v>
      </c>
      <c r="E213" s="937" t="s">
        <v>3954</v>
      </c>
      <c r="F213" s="10" t="s">
        <v>3956</v>
      </c>
      <c r="G213" s="156">
        <v>1</v>
      </c>
      <c r="H213" s="937" t="s">
        <v>6682</v>
      </c>
      <c r="I213" s="48" t="s">
        <v>1050</v>
      </c>
      <c r="J213" s="48"/>
      <c r="K213" s="939">
        <v>4</v>
      </c>
      <c r="L213" s="941"/>
      <c r="M213" s="941"/>
    </row>
    <row r="214" spans="1:13" s="30" customFormat="1" ht="11.25" x14ac:dyDescent="0.25">
      <c r="A214" s="947"/>
      <c r="B214" s="976"/>
      <c r="C214" s="967"/>
      <c r="D214" s="947"/>
      <c r="E214" s="947"/>
      <c r="F214" s="10" t="s">
        <v>3529</v>
      </c>
      <c r="G214" s="156">
        <v>1</v>
      </c>
      <c r="H214" s="947"/>
      <c r="I214" s="48" t="s">
        <v>290</v>
      </c>
      <c r="J214" s="48" t="s">
        <v>3532</v>
      </c>
      <c r="K214" s="976"/>
      <c r="L214" s="944"/>
      <c r="M214" s="944"/>
    </row>
    <row r="215" spans="1:13" s="30" customFormat="1" ht="11.25" x14ac:dyDescent="0.25">
      <c r="A215" s="947"/>
      <c r="B215" s="976"/>
      <c r="C215" s="967"/>
      <c r="D215" s="947"/>
      <c r="E215" s="947"/>
      <c r="F215" s="10" t="s">
        <v>3907</v>
      </c>
      <c r="G215" s="156">
        <v>1</v>
      </c>
      <c r="H215" s="947"/>
      <c r="I215" s="48" t="s">
        <v>1050</v>
      </c>
      <c r="J215" s="48"/>
      <c r="K215" s="976"/>
      <c r="L215" s="944"/>
      <c r="M215" s="944"/>
    </row>
    <row r="216" spans="1:13" s="30" customFormat="1" ht="11.25" x14ac:dyDescent="0.25">
      <c r="A216" s="947"/>
      <c r="B216" s="976"/>
      <c r="C216" s="967"/>
      <c r="D216" s="947"/>
      <c r="E216" s="947"/>
      <c r="F216" s="10" t="s">
        <v>3523</v>
      </c>
      <c r="G216" s="156">
        <v>1</v>
      </c>
      <c r="H216" s="947"/>
      <c r="I216" s="48" t="s">
        <v>294</v>
      </c>
      <c r="J216" s="48" t="s">
        <v>3524</v>
      </c>
      <c r="K216" s="976"/>
      <c r="L216" s="944"/>
      <c r="M216" s="944"/>
    </row>
    <row r="217" spans="1:13" s="30" customFormat="1" ht="11.25" x14ac:dyDescent="0.25">
      <c r="A217" s="947"/>
      <c r="B217" s="976"/>
      <c r="C217" s="967"/>
      <c r="D217" s="947"/>
      <c r="E217" s="947"/>
      <c r="F217" s="10" t="s">
        <v>3519</v>
      </c>
      <c r="G217" s="156">
        <v>2</v>
      </c>
      <c r="H217" s="947"/>
      <c r="I217" s="48" t="s">
        <v>290</v>
      </c>
      <c r="J217" s="48" t="s">
        <v>3520</v>
      </c>
      <c r="K217" s="976"/>
      <c r="L217" s="944"/>
      <c r="M217" s="944"/>
    </row>
    <row r="218" spans="1:13" s="30" customFormat="1" ht="11.25" x14ac:dyDescent="0.25">
      <c r="A218" s="947"/>
      <c r="B218" s="976"/>
      <c r="C218" s="967"/>
      <c r="D218" s="947"/>
      <c r="E218" s="156" t="s">
        <v>3549</v>
      </c>
      <c r="F218" s="10" t="s">
        <v>3896</v>
      </c>
      <c r="G218" s="156">
        <v>1</v>
      </c>
      <c r="H218" s="947"/>
      <c r="I218" s="48" t="s">
        <v>3932</v>
      </c>
      <c r="J218" s="48" t="s">
        <v>3898</v>
      </c>
      <c r="K218" s="976"/>
      <c r="L218" s="944"/>
      <c r="M218" s="944"/>
    </row>
    <row r="219" spans="1:13" s="30" customFormat="1" ht="11.25" x14ac:dyDescent="0.25">
      <c r="A219" s="947"/>
      <c r="B219" s="976"/>
      <c r="C219" s="967"/>
      <c r="D219" s="947"/>
      <c r="E219" s="156" t="s">
        <v>3550</v>
      </c>
      <c r="F219" s="10" t="s">
        <v>3896</v>
      </c>
      <c r="G219" s="156">
        <v>2</v>
      </c>
      <c r="H219" s="947"/>
      <c r="I219" s="48" t="s">
        <v>3932</v>
      </c>
      <c r="J219" s="48" t="s">
        <v>3898</v>
      </c>
      <c r="K219" s="976"/>
      <c r="L219" s="944"/>
      <c r="M219" s="944"/>
    </row>
    <row r="220" spans="1:13" s="30" customFormat="1" ht="11.25" x14ac:dyDescent="0.25">
      <c r="A220" s="947"/>
      <c r="B220" s="976"/>
      <c r="C220" s="967"/>
      <c r="D220" s="947"/>
      <c r="E220" s="937" t="s">
        <v>3957</v>
      </c>
      <c r="F220" s="10" t="s">
        <v>3958</v>
      </c>
      <c r="G220" s="156">
        <v>2</v>
      </c>
      <c r="H220" s="947"/>
      <c r="I220" s="48" t="s">
        <v>1050</v>
      </c>
      <c r="J220" s="48"/>
      <c r="K220" s="976"/>
      <c r="L220" s="944"/>
      <c r="M220" s="944"/>
    </row>
    <row r="221" spans="1:13" s="30" customFormat="1" ht="11.25" x14ac:dyDescent="0.25">
      <c r="A221" s="947"/>
      <c r="B221" s="976"/>
      <c r="C221" s="967"/>
      <c r="D221" s="947"/>
      <c r="E221" s="947"/>
      <c r="F221" s="10" t="s">
        <v>3521</v>
      </c>
      <c r="G221" s="156">
        <v>1</v>
      </c>
      <c r="H221" s="947"/>
      <c r="I221" s="48" t="s">
        <v>1050</v>
      </c>
      <c r="J221" s="48"/>
      <c r="K221" s="976"/>
      <c r="L221" s="944"/>
      <c r="M221" s="944"/>
    </row>
    <row r="222" spans="1:13" s="30" customFormat="1" ht="11.25" x14ac:dyDescent="0.25">
      <c r="A222" s="947"/>
      <c r="B222" s="976"/>
      <c r="C222" s="967"/>
      <c r="D222" s="947"/>
      <c r="E222" s="895" t="s">
        <v>3957</v>
      </c>
      <c r="F222" s="10" t="s">
        <v>3959</v>
      </c>
      <c r="G222" s="156">
        <v>1</v>
      </c>
      <c r="H222" s="947"/>
      <c r="I222" s="48"/>
      <c r="J222" s="48"/>
      <c r="K222" s="976"/>
      <c r="L222" s="944"/>
      <c r="M222" s="944"/>
    </row>
    <row r="223" spans="1:13" s="30" customFormat="1" ht="22.5" x14ac:dyDescent="0.25">
      <c r="A223" s="156" t="s">
        <v>7731</v>
      </c>
      <c r="B223" s="430" t="s">
        <v>5800</v>
      </c>
      <c r="C223" s="355" t="s">
        <v>5827</v>
      </c>
      <c r="D223" s="157" t="s">
        <v>678</v>
      </c>
      <c r="E223" s="156" t="s">
        <v>3552</v>
      </c>
      <c r="F223" s="10" t="s">
        <v>3963</v>
      </c>
      <c r="G223" s="156">
        <v>1</v>
      </c>
      <c r="H223" s="116" t="s">
        <v>6684</v>
      </c>
      <c r="I223" s="48" t="s">
        <v>3964</v>
      </c>
      <c r="J223" s="48" t="s">
        <v>3965</v>
      </c>
      <c r="K223" s="168">
        <v>4</v>
      </c>
      <c r="L223" s="833"/>
      <c r="M223" s="833"/>
    </row>
    <row r="224" spans="1:13" ht="18" customHeight="1" x14ac:dyDescent="0.25">
      <c r="A224" s="949" t="s">
        <v>12773</v>
      </c>
      <c r="B224" s="970" t="s">
        <v>11402</v>
      </c>
      <c r="C224" s="1196" t="s">
        <v>5827</v>
      </c>
      <c r="D224" s="949" t="s">
        <v>698</v>
      </c>
      <c r="E224" s="949" t="s">
        <v>5827</v>
      </c>
      <c r="F224" s="280" t="s">
        <v>3901</v>
      </c>
      <c r="G224" s="900">
        <v>723</v>
      </c>
      <c r="H224" s="949" t="s">
        <v>6684</v>
      </c>
      <c r="I224" s="901"/>
      <c r="J224" s="903"/>
      <c r="K224" s="1067">
        <v>4</v>
      </c>
      <c r="L224" s="943"/>
      <c r="M224" s="943"/>
    </row>
    <row r="225" spans="1:13" ht="18" customHeight="1" x14ac:dyDescent="0.25">
      <c r="A225" s="960"/>
      <c r="B225" s="972"/>
      <c r="C225" s="1197"/>
      <c r="D225" s="960"/>
      <c r="E225" s="960"/>
      <c r="F225" s="280" t="s">
        <v>3902</v>
      </c>
      <c r="G225" s="900">
        <v>154</v>
      </c>
      <c r="H225" s="960"/>
      <c r="I225" s="901"/>
      <c r="J225" s="903"/>
      <c r="K225" s="1068"/>
      <c r="L225" s="943"/>
      <c r="M225" s="943"/>
    </row>
    <row r="226" spans="1:13" ht="18" customHeight="1" x14ac:dyDescent="0.25">
      <c r="A226" s="950"/>
      <c r="B226" s="971"/>
      <c r="C226" s="1268"/>
      <c r="D226" s="950"/>
      <c r="E226" s="950"/>
      <c r="F226" s="10" t="s">
        <v>3960</v>
      </c>
      <c r="G226" s="886">
        <v>18</v>
      </c>
      <c r="H226" s="950"/>
      <c r="I226" s="901"/>
      <c r="J226" s="901"/>
      <c r="K226" s="1269"/>
      <c r="L226" s="943"/>
      <c r="M226" s="943"/>
    </row>
    <row r="227" spans="1:13" ht="33.75" x14ac:dyDescent="0.25">
      <c r="A227" s="156" t="s">
        <v>7732</v>
      </c>
      <c r="B227" s="430" t="s">
        <v>5800</v>
      </c>
      <c r="C227" s="356" t="s">
        <v>5831</v>
      </c>
      <c r="D227" s="157" t="s">
        <v>678</v>
      </c>
      <c r="E227" s="157" t="s">
        <v>4745</v>
      </c>
      <c r="F227" s="42" t="s">
        <v>4879</v>
      </c>
      <c r="G227" s="116">
        <v>2</v>
      </c>
      <c r="H227" s="116" t="s">
        <v>6684</v>
      </c>
      <c r="I227" s="75" t="s">
        <v>3932</v>
      </c>
      <c r="J227" s="75" t="s">
        <v>3898</v>
      </c>
      <c r="K227" s="168">
        <v>4</v>
      </c>
      <c r="L227" s="843"/>
      <c r="M227" s="843"/>
    </row>
    <row r="228" spans="1:13" ht="33.75" x14ac:dyDescent="0.25">
      <c r="A228" s="156" t="s">
        <v>7733</v>
      </c>
      <c r="B228" s="430" t="s">
        <v>5800</v>
      </c>
      <c r="C228" s="356" t="s">
        <v>5831</v>
      </c>
      <c r="D228" s="157" t="s">
        <v>678</v>
      </c>
      <c r="E228" s="157" t="s">
        <v>4745</v>
      </c>
      <c r="F228" s="42" t="s">
        <v>4880</v>
      </c>
      <c r="G228" s="116">
        <v>1</v>
      </c>
      <c r="H228" s="116" t="s">
        <v>6684</v>
      </c>
      <c r="I228" s="75" t="s">
        <v>3932</v>
      </c>
      <c r="J228" s="75" t="s">
        <v>3898</v>
      </c>
      <c r="K228" s="168">
        <v>4</v>
      </c>
      <c r="L228" s="843"/>
      <c r="M228" s="843"/>
    </row>
    <row r="229" spans="1:13" ht="22.5" x14ac:dyDescent="0.25">
      <c r="A229" s="343" t="s">
        <v>7769</v>
      </c>
      <c r="B229" s="429" t="s">
        <v>7145</v>
      </c>
      <c r="C229" s="356" t="s">
        <v>5831</v>
      </c>
      <c r="D229" s="343" t="s">
        <v>7146</v>
      </c>
      <c r="E229" s="343" t="s">
        <v>4825</v>
      </c>
      <c r="F229" s="10" t="s">
        <v>4881</v>
      </c>
      <c r="G229" s="343">
        <v>2</v>
      </c>
      <c r="H229" s="362" t="s">
        <v>6682</v>
      </c>
      <c r="I229" s="48" t="s">
        <v>3934</v>
      </c>
      <c r="J229" s="48" t="s">
        <v>4882</v>
      </c>
      <c r="K229" s="349">
        <v>4</v>
      </c>
      <c r="L229" s="833"/>
      <c r="M229" s="833"/>
    </row>
    <row r="230" spans="1:13" ht="11.25" x14ac:dyDescent="0.25">
      <c r="A230" s="937" t="s">
        <v>12774</v>
      </c>
      <c r="B230" s="939" t="s">
        <v>11402</v>
      </c>
      <c r="C230" s="962" t="s">
        <v>5831</v>
      </c>
      <c r="D230" s="937" t="s">
        <v>698</v>
      </c>
      <c r="E230" s="937" t="s">
        <v>5831</v>
      </c>
      <c r="F230" s="10" t="s">
        <v>3901</v>
      </c>
      <c r="G230" s="886">
        <v>745</v>
      </c>
      <c r="H230" s="937" t="s">
        <v>6684</v>
      </c>
      <c r="I230" s="897"/>
      <c r="J230" s="897"/>
      <c r="K230" s="1051">
        <v>4</v>
      </c>
      <c r="L230" s="941"/>
      <c r="M230" s="941"/>
    </row>
    <row r="231" spans="1:13" ht="19.5" customHeight="1" x14ac:dyDescent="0.25">
      <c r="A231" s="938"/>
      <c r="B231" s="976"/>
      <c r="C231" s="963"/>
      <c r="D231" s="947"/>
      <c r="E231" s="947"/>
      <c r="F231" s="10" t="s">
        <v>3902</v>
      </c>
      <c r="G231" s="886">
        <v>179</v>
      </c>
      <c r="H231" s="947"/>
      <c r="I231" s="897"/>
      <c r="J231" s="897"/>
      <c r="K231" s="1066"/>
      <c r="L231" s="944"/>
      <c r="M231" s="944"/>
    </row>
    <row r="232" spans="1:13" ht="22.5" customHeight="1" x14ac:dyDescent="0.25">
      <c r="A232" s="936" t="s">
        <v>11112</v>
      </c>
      <c r="B232" s="945" t="s">
        <v>5805</v>
      </c>
      <c r="C232" s="929" t="s">
        <v>7923</v>
      </c>
      <c r="D232" s="936" t="s">
        <v>11113</v>
      </c>
      <c r="E232" s="936" t="s">
        <v>10665</v>
      </c>
      <c r="F232" s="42" t="s">
        <v>11114</v>
      </c>
      <c r="G232" s="116"/>
      <c r="H232" s="433" t="s">
        <v>6684</v>
      </c>
      <c r="I232" s="75"/>
      <c r="J232" s="75"/>
      <c r="K232" s="1240"/>
      <c r="L232" s="1243"/>
      <c r="M232" s="1243"/>
    </row>
    <row r="233" spans="1:13" ht="22.5" customHeight="1" x14ac:dyDescent="0.25">
      <c r="A233" s="936"/>
      <c r="B233" s="945"/>
      <c r="C233" s="929"/>
      <c r="D233" s="936"/>
      <c r="E233" s="936"/>
      <c r="F233" s="42" t="s">
        <v>11115</v>
      </c>
      <c r="G233" s="116"/>
      <c r="H233" s="433" t="s">
        <v>6684</v>
      </c>
      <c r="I233" s="75"/>
      <c r="J233" s="75"/>
      <c r="K233" s="1241"/>
      <c r="L233" s="1244"/>
      <c r="M233" s="1244"/>
    </row>
    <row r="234" spans="1:13" ht="22.5" customHeight="1" x14ac:dyDescent="0.25">
      <c r="A234" s="936"/>
      <c r="B234" s="945"/>
      <c r="C234" s="929"/>
      <c r="D234" s="936"/>
      <c r="E234" s="936"/>
      <c r="F234" s="42" t="s">
        <v>11116</v>
      </c>
      <c r="G234" s="116"/>
      <c r="H234" s="433" t="s">
        <v>6684</v>
      </c>
      <c r="I234" s="75"/>
      <c r="J234" s="75"/>
      <c r="K234" s="1241"/>
      <c r="L234" s="1244"/>
      <c r="M234" s="1244"/>
    </row>
    <row r="235" spans="1:13" ht="22.5" customHeight="1" x14ac:dyDescent="0.25">
      <c r="A235" s="936"/>
      <c r="B235" s="945"/>
      <c r="C235" s="929"/>
      <c r="D235" s="936"/>
      <c r="E235" s="936"/>
      <c r="F235" s="42" t="s">
        <v>11117</v>
      </c>
      <c r="G235" s="116"/>
      <c r="H235" s="433" t="s">
        <v>6684</v>
      </c>
      <c r="I235" s="75"/>
      <c r="J235" s="75"/>
      <c r="K235" s="1241"/>
      <c r="L235" s="1244"/>
      <c r="M235" s="1244"/>
    </row>
    <row r="236" spans="1:13" ht="22.5" customHeight="1" x14ac:dyDescent="0.25">
      <c r="A236" s="936"/>
      <c r="B236" s="945"/>
      <c r="C236" s="929"/>
      <c r="D236" s="936"/>
      <c r="E236" s="936"/>
      <c r="F236" s="42" t="s">
        <v>11118</v>
      </c>
      <c r="G236" s="116"/>
      <c r="H236" s="433" t="s">
        <v>6684</v>
      </c>
      <c r="I236" s="75"/>
      <c r="J236" s="75"/>
      <c r="K236" s="1241"/>
      <c r="L236" s="1244"/>
      <c r="M236" s="1244"/>
    </row>
    <row r="237" spans="1:13" ht="22.5" customHeight="1" x14ac:dyDescent="0.25">
      <c r="A237" s="936"/>
      <c r="B237" s="945"/>
      <c r="C237" s="929"/>
      <c r="D237" s="936"/>
      <c r="E237" s="936"/>
      <c r="F237" s="42" t="s">
        <v>11119</v>
      </c>
      <c r="G237" s="116"/>
      <c r="H237" s="433" t="s">
        <v>6684</v>
      </c>
      <c r="I237" s="75"/>
      <c r="J237" s="75"/>
      <c r="K237" s="1241"/>
      <c r="L237" s="1244"/>
      <c r="M237" s="1244"/>
    </row>
    <row r="238" spans="1:13" ht="22.5" customHeight="1" x14ac:dyDescent="0.25">
      <c r="A238" s="936"/>
      <c r="B238" s="945"/>
      <c r="C238" s="929"/>
      <c r="D238" s="936"/>
      <c r="E238" s="936"/>
      <c r="F238" s="42" t="s">
        <v>11120</v>
      </c>
      <c r="G238" s="116"/>
      <c r="H238" s="433" t="s">
        <v>6684</v>
      </c>
      <c r="I238" s="75"/>
      <c r="J238" s="75"/>
      <c r="K238" s="1241"/>
      <c r="L238" s="1244"/>
      <c r="M238" s="1244"/>
    </row>
    <row r="239" spans="1:13" ht="22.5" customHeight="1" x14ac:dyDescent="0.25">
      <c r="A239" s="936"/>
      <c r="B239" s="945"/>
      <c r="C239" s="929"/>
      <c r="D239" s="936"/>
      <c r="E239" s="936"/>
      <c r="F239" s="42" t="s">
        <v>11121</v>
      </c>
      <c r="G239" s="116"/>
      <c r="H239" s="433" t="s">
        <v>6684</v>
      </c>
      <c r="I239" s="75"/>
      <c r="J239" s="75"/>
      <c r="K239" s="1241"/>
      <c r="L239" s="1244"/>
      <c r="M239" s="1244"/>
    </row>
    <row r="240" spans="1:13" ht="22.5" customHeight="1" x14ac:dyDescent="0.25">
      <c r="A240" s="936"/>
      <c r="B240" s="945"/>
      <c r="C240" s="929"/>
      <c r="D240" s="936"/>
      <c r="E240" s="936"/>
      <c r="F240" s="42" t="s">
        <v>11122</v>
      </c>
      <c r="G240" s="116"/>
      <c r="H240" s="433" t="s">
        <v>9215</v>
      </c>
      <c r="I240" s="75"/>
      <c r="J240" s="75"/>
      <c r="K240" s="1241"/>
      <c r="L240" s="1244"/>
      <c r="M240" s="1244"/>
    </row>
    <row r="241" spans="1:13" ht="22.5" customHeight="1" x14ac:dyDescent="0.25">
      <c r="A241" s="936"/>
      <c r="B241" s="945"/>
      <c r="C241" s="929"/>
      <c r="D241" s="936"/>
      <c r="E241" s="936"/>
      <c r="F241" s="42" t="s">
        <v>11123</v>
      </c>
      <c r="G241" s="116"/>
      <c r="H241" s="433" t="s">
        <v>6684</v>
      </c>
      <c r="I241" s="75"/>
      <c r="J241" s="75"/>
      <c r="K241" s="1241"/>
      <c r="L241" s="1244"/>
      <c r="M241" s="1244"/>
    </row>
    <row r="242" spans="1:13" ht="22.5" customHeight="1" x14ac:dyDescent="0.25">
      <c r="A242" s="936"/>
      <c r="B242" s="945"/>
      <c r="C242" s="929"/>
      <c r="D242" s="936"/>
      <c r="E242" s="936"/>
      <c r="F242" s="42" t="s">
        <v>11124</v>
      </c>
      <c r="G242" s="116"/>
      <c r="H242" s="433" t="s">
        <v>6684</v>
      </c>
      <c r="I242" s="75"/>
      <c r="J242" s="75"/>
      <c r="K242" s="1241"/>
      <c r="L242" s="1244"/>
      <c r="M242" s="1244"/>
    </row>
    <row r="243" spans="1:13" ht="22.5" customHeight="1" x14ac:dyDescent="0.25">
      <c r="A243" s="936"/>
      <c r="B243" s="945"/>
      <c r="C243" s="929"/>
      <c r="D243" s="936"/>
      <c r="E243" s="936"/>
      <c r="F243" s="42" t="s">
        <v>906</v>
      </c>
      <c r="G243" s="116"/>
      <c r="H243" s="433"/>
      <c r="I243" s="75"/>
      <c r="J243" s="75"/>
      <c r="K243" s="1241"/>
      <c r="L243" s="1244"/>
      <c r="M243" s="1244"/>
    </row>
    <row r="244" spans="1:13" ht="22.5" customHeight="1" x14ac:dyDescent="0.25">
      <c r="A244" s="936"/>
      <c r="B244" s="945"/>
      <c r="C244" s="929"/>
      <c r="D244" s="936"/>
      <c r="E244" s="936"/>
      <c r="F244" s="42" t="s">
        <v>11125</v>
      </c>
      <c r="G244" s="116"/>
      <c r="H244" s="433" t="s">
        <v>9215</v>
      </c>
      <c r="I244" s="75"/>
      <c r="J244" s="75"/>
      <c r="K244" s="1242"/>
      <c r="L244" s="1245"/>
      <c r="M244" s="1245"/>
    </row>
    <row r="245" spans="1:13" ht="18" customHeight="1" x14ac:dyDescent="0.25">
      <c r="A245" s="937" t="s">
        <v>11126</v>
      </c>
      <c r="B245" s="970" t="s">
        <v>11127</v>
      </c>
      <c r="C245" s="973" t="s">
        <v>7923</v>
      </c>
      <c r="D245" s="937" t="s">
        <v>11127</v>
      </c>
      <c r="E245" s="937" t="s">
        <v>10665</v>
      </c>
      <c r="F245" s="10" t="s">
        <v>11128</v>
      </c>
      <c r="G245" s="116">
        <v>1</v>
      </c>
      <c r="H245" s="432" t="s">
        <v>6684</v>
      </c>
      <c r="I245" s="75"/>
      <c r="J245" s="75"/>
      <c r="K245" s="1240"/>
      <c r="L245" s="1243"/>
      <c r="M245" s="1243"/>
    </row>
    <row r="246" spans="1:13" ht="18" customHeight="1" x14ac:dyDescent="0.25">
      <c r="A246" s="947"/>
      <c r="B246" s="972"/>
      <c r="C246" s="974"/>
      <c r="D246" s="947"/>
      <c r="E246" s="947"/>
      <c r="F246" s="10" t="s">
        <v>11129</v>
      </c>
      <c r="G246" s="116">
        <v>1</v>
      </c>
      <c r="H246" s="432" t="s">
        <v>6684</v>
      </c>
      <c r="I246" s="75"/>
      <c r="J246" s="75"/>
      <c r="K246" s="1241"/>
      <c r="L246" s="1244"/>
      <c r="M246" s="1244"/>
    </row>
    <row r="247" spans="1:13" ht="18" customHeight="1" x14ac:dyDescent="0.25">
      <c r="A247" s="947"/>
      <c r="B247" s="972"/>
      <c r="C247" s="974"/>
      <c r="D247" s="947"/>
      <c r="E247" s="947"/>
      <c r="F247" s="10" t="s">
        <v>11130</v>
      </c>
      <c r="G247" s="116">
        <v>1</v>
      </c>
      <c r="H247" s="432" t="s">
        <v>6684</v>
      </c>
      <c r="I247" s="75"/>
      <c r="J247" s="75"/>
      <c r="K247" s="1241"/>
      <c r="L247" s="1244"/>
      <c r="M247" s="1244"/>
    </row>
    <row r="248" spans="1:13" ht="18" customHeight="1" x14ac:dyDescent="0.25">
      <c r="A248" s="947"/>
      <c r="B248" s="972"/>
      <c r="C248" s="974"/>
      <c r="D248" s="947"/>
      <c r="E248" s="947"/>
      <c r="F248" s="10" t="s">
        <v>11131</v>
      </c>
      <c r="G248" s="116">
        <v>3</v>
      </c>
      <c r="H248" s="432" t="s">
        <v>6684</v>
      </c>
      <c r="I248" s="75"/>
      <c r="J248" s="75"/>
      <c r="K248" s="1241"/>
      <c r="L248" s="1244"/>
      <c r="M248" s="1244"/>
    </row>
    <row r="249" spans="1:13" ht="18" customHeight="1" x14ac:dyDescent="0.25">
      <c r="A249" s="947"/>
      <c r="B249" s="972"/>
      <c r="C249" s="974"/>
      <c r="D249" s="947"/>
      <c r="E249" s="947"/>
      <c r="F249" s="10" t="s">
        <v>11132</v>
      </c>
      <c r="G249" s="116">
        <v>1</v>
      </c>
      <c r="H249" s="432" t="s">
        <v>6684</v>
      </c>
      <c r="I249" s="75"/>
      <c r="J249" s="75"/>
      <c r="K249" s="1241"/>
      <c r="L249" s="1244"/>
      <c r="M249" s="1244"/>
    </row>
    <row r="250" spans="1:13" ht="18" customHeight="1" x14ac:dyDescent="0.25">
      <c r="A250" s="938"/>
      <c r="B250" s="971"/>
      <c r="C250" s="975"/>
      <c r="D250" s="938"/>
      <c r="E250" s="938"/>
      <c r="F250" s="10" t="s">
        <v>11133</v>
      </c>
      <c r="G250" s="116">
        <v>1</v>
      </c>
      <c r="H250" s="432" t="s">
        <v>6684</v>
      </c>
      <c r="I250" s="75"/>
      <c r="J250" s="75"/>
      <c r="K250" s="1242"/>
      <c r="L250" s="1245"/>
      <c r="M250" s="1245"/>
    </row>
    <row r="251" spans="1:13" s="18" customFormat="1" ht="36" customHeight="1" x14ac:dyDescent="0.25">
      <c r="A251" s="936" t="s">
        <v>12775</v>
      </c>
      <c r="B251" s="945" t="s">
        <v>11402</v>
      </c>
      <c r="C251" s="1270" t="s">
        <v>7923</v>
      </c>
      <c r="D251" s="937" t="s">
        <v>11402</v>
      </c>
      <c r="E251" s="955" t="s">
        <v>11346</v>
      </c>
      <c r="F251" s="558" t="s">
        <v>11403</v>
      </c>
      <c r="G251" s="116">
        <v>2492</v>
      </c>
      <c r="H251" s="116" t="s">
        <v>10053</v>
      </c>
      <c r="I251" s="75"/>
      <c r="J251" s="75"/>
      <c r="K251" s="1271"/>
      <c r="L251" s="1243"/>
      <c r="M251" s="1243"/>
    </row>
    <row r="252" spans="1:13" s="18" customFormat="1" ht="36" customHeight="1" x14ac:dyDescent="0.25">
      <c r="A252" s="936"/>
      <c r="B252" s="945"/>
      <c r="C252" s="1270"/>
      <c r="D252" s="947"/>
      <c r="E252" s="964"/>
      <c r="F252" s="558" t="s">
        <v>11404</v>
      </c>
      <c r="G252" s="116">
        <v>3027</v>
      </c>
      <c r="H252" s="116" t="s">
        <v>10053</v>
      </c>
      <c r="I252" s="75"/>
      <c r="J252" s="75"/>
      <c r="K252" s="1272"/>
      <c r="L252" s="1244"/>
      <c r="M252" s="1244"/>
    </row>
    <row r="253" spans="1:13" s="18" customFormat="1" ht="36" customHeight="1" x14ac:dyDescent="0.25">
      <c r="A253" s="936"/>
      <c r="B253" s="945"/>
      <c r="C253" s="1270"/>
      <c r="D253" s="938"/>
      <c r="E253" s="956"/>
      <c r="F253" s="558" t="s">
        <v>11405</v>
      </c>
      <c r="G253" s="116">
        <v>191</v>
      </c>
      <c r="H253" s="116" t="s">
        <v>10053</v>
      </c>
      <c r="I253" s="75"/>
      <c r="J253" s="75"/>
      <c r="K253" s="1273"/>
      <c r="L253" s="1245"/>
      <c r="M253" s="1245"/>
    </row>
    <row r="254" spans="1:13" ht="11.25" x14ac:dyDescent="0.25">
      <c r="A254" s="937" t="s">
        <v>6552</v>
      </c>
      <c r="B254" s="939" t="s">
        <v>5800</v>
      </c>
      <c r="C254" s="962" t="s">
        <v>5603</v>
      </c>
      <c r="D254" s="937" t="s">
        <v>678</v>
      </c>
      <c r="E254" s="937" t="s">
        <v>5603</v>
      </c>
      <c r="F254" s="42" t="s">
        <v>5804</v>
      </c>
      <c r="G254" s="116">
        <v>1</v>
      </c>
      <c r="H254" s="937" t="s">
        <v>6684</v>
      </c>
      <c r="I254" s="75"/>
      <c r="J254" s="75"/>
      <c r="K254" s="939">
        <v>4</v>
      </c>
      <c r="L254" s="941"/>
      <c r="M254" s="941"/>
    </row>
    <row r="255" spans="1:13" ht="11.25" x14ac:dyDescent="0.25">
      <c r="A255" s="947"/>
      <c r="B255" s="976"/>
      <c r="C255" s="963"/>
      <c r="D255" s="947"/>
      <c r="E255" s="947"/>
      <c r="F255" s="10" t="s">
        <v>5801</v>
      </c>
      <c r="G255" s="156">
        <v>2</v>
      </c>
      <c r="H255" s="947"/>
      <c r="I255" s="48"/>
      <c r="J255" s="48"/>
      <c r="K255" s="976"/>
      <c r="L255" s="944"/>
      <c r="M255" s="944"/>
    </row>
    <row r="256" spans="1:13" ht="11.25" x14ac:dyDescent="0.25">
      <c r="A256" s="947"/>
      <c r="B256" s="976"/>
      <c r="C256" s="963"/>
      <c r="D256" s="947"/>
      <c r="E256" s="947"/>
      <c r="F256" s="10" t="s">
        <v>5802</v>
      </c>
      <c r="G256" s="156">
        <v>1</v>
      </c>
      <c r="H256" s="947"/>
      <c r="I256" s="48"/>
      <c r="J256" s="48"/>
      <c r="K256" s="976"/>
      <c r="L256" s="944"/>
      <c r="M256" s="944"/>
    </row>
    <row r="257" spans="1:13" ht="11.25" x14ac:dyDescent="0.25">
      <c r="A257" s="947"/>
      <c r="B257" s="940"/>
      <c r="C257" s="1060"/>
      <c r="D257" s="947"/>
      <c r="E257" s="947"/>
      <c r="F257" s="10" t="s">
        <v>5803</v>
      </c>
      <c r="G257" s="156">
        <v>1</v>
      </c>
      <c r="H257" s="947"/>
      <c r="I257" s="48"/>
      <c r="J257" s="48"/>
      <c r="K257" s="976"/>
      <c r="L257" s="944"/>
      <c r="M257" s="944"/>
    </row>
    <row r="258" spans="1:13" ht="11.25" x14ac:dyDescent="0.25">
      <c r="A258" s="937" t="s">
        <v>6553</v>
      </c>
      <c r="B258" s="939" t="s">
        <v>5805</v>
      </c>
      <c r="C258" s="962" t="s">
        <v>5603</v>
      </c>
      <c r="D258" s="937" t="s">
        <v>7734</v>
      </c>
      <c r="E258" s="937" t="s">
        <v>5603</v>
      </c>
      <c r="F258" s="10" t="s">
        <v>5806</v>
      </c>
      <c r="G258" s="156">
        <v>1</v>
      </c>
      <c r="H258" s="937" t="s">
        <v>6684</v>
      </c>
      <c r="I258" s="48"/>
      <c r="J258" s="48"/>
      <c r="K258" s="939">
        <v>4</v>
      </c>
      <c r="L258" s="941"/>
      <c r="M258" s="941"/>
    </row>
    <row r="259" spans="1:13" ht="11.25" x14ac:dyDescent="0.25">
      <c r="A259" s="947"/>
      <c r="B259" s="976"/>
      <c r="C259" s="963"/>
      <c r="D259" s="947"/>
      <c r="E259" s="947"/>
      <c r="F259" s="10" t="s">
        <v>668</v>
      </c>
      <c r="G259" s="156">
        <v>2</v>
      </c>
      <c r="H259" s="947"/>
      <c r="I259" s="48"/>
      <c r="J259" s="48"/>
      <c r="K259" s="976"/>
      <c r="L259" s="944"/>
      <c r="M259" s="944"/>
    </row>
    <row r="260" spans="1:13" ht="11.25" x14ac:dyDescent="0.25">
      <c r="A260" s="947"/>
      <c r="B260" s="976"/>
      <c r="C260" s="963"/>
      <c r="D260" s="947"/>
      <c r="E260" s="947"/>
      <c r="F260" s="10" t="s">
        <v>5807</v>
      </c>
      <c r="G260" s="156">
        <v>1</v>
      </c>
      <c r="H260" s="947"/>
      <c r="I260" s="48"/>
      <c r="J260" s="48"/>
      <c r="K260" s="976"/>
      <c r="L260" s="944"/>
      <c r="M260" s="944"/>
    </row>
    <row r="261" spans="1:13" ht="11.25" x14ac:dyDescent="0.25">
      <c r="A261" s="947"/>
      <c r="B261" s="976"/>
      <c r="C261" s="963"/>
      <c r="D261" s="947"/>
      <c r="E261" s="947"/>
      <c r="F261" s="10" t="s">
        <v>5808</v>
      </c>
      <c r="G261" s="156">
        <v>1</v>
      </c>
      <c r="H261" s="947"/>
      <c r="I261" s="48"/>
      <c r="J261" s="48"/>
      <c r="K261" s="976"/>
      <c r="L261" s="944"/>
      <c r="M261" s="944"/>
    </row>
    <row r="262" spans="1:13" ht="11.25" x14ac:dyDescent="0.25">
      <c r="A262" s="947"/>
      <c r="B262" s="976"/>
      <c r="C262" s="963"/>
      <c r="D262" s="947"/>
      <c r="E262" s="947"/>
      <c r="F262" s="10" t="s">
        <v>5809</v>
      </c>
      <c r="G262" s="156">
        <v>8</v>
      </c>
      <c r="H262" s="947"/>
      <c r="I262" s="48"/>
      <c r="J262" s="48"/>
      <c r="K262" s="976"/>
      <c r="L262" s="944"/>
      <c r="M262" s="944"/>
    </row>
    <row r="263" spans="1:13" ht="11.25" x14ac:dyDescent="0.25">
      <c r="A263" s="947"/>
      <c r="B263" s="976"/>
      <c r="C263" s="963"/>
      <c r="D263" s="947"/>
      <c r="E263" s="947"/>
      <c r="F263" s="10" t="s">
        <v>5810</v>
      </c>
      <c r="G263" s="156">
        <v>1</v>
      </c>
      <c r="H263" s="947"/>
      <c r="I263" s="48"/>
      <c r="J263" s="48"/>
      <c r="K263" s="976"/>
      <c r="L263" s="944"/>
      <c r="M263" s="944"/>
    </row>
    <row r="264" spans="1:13" ht="11.25" x14ac:dyDescent="0.25">
      <c r="A264" s="947"/>
      <c r="B264" s="976"/>
      <c r="C264" s="963"/>
      <c r="D264" s="947"/>
      <c r="E264" s="947"/>
      <c r="F264" s="10" t="s">
        <v>5811</v>
      </c>
      <c r="G264" s="156">
        <v>1</v>
      </c>
      <c r="H264" s="947"/>
      <c r="I264" s="48"/>
      <c r="J264" s="48"/>
      <c r="K264" s="976"/>
      <c r="L264" s="944"/>
      <c r="M264" s="944"/>
    </row>
    <row r="265" spans="1:13" ht="11.25" x14ac:dyDescent="0.25">
      <c r="A265" s="947"/>
      <c r="B265" s="976"/>
      <c r="C265" s="963"/>
      <c r="D265" s="947"/>
      <c r="E265" s="947"/>
      <c r="F265" s="10" t="s">
        <v>5812</v>
      </c>
      <c r="G265" s="156">
        <v>2</v>
      </c>
      <c r="H265" s="947"/>
      <c r="I265" s="48"/>
      <c r="J265" s="48"/>
      <c r="K265" s="976"/>
      <c r="L265" s="944"/>
      <c r="M265" s="944"/>
    </row>
    <row r="266" spans="1:13" ht="11.25" x14ac:dyDescent="0.25">
      <c r="A266" s="947"/>
      <c r="B266" s="976"/>
      <c r="C266" s="963"/>
      <c r="D266" s="947"/>
      <c r="E266" s="947"/>
      <c r="F266" s="10" t="s">
        <v>5813</v>
      </c>
      <c r="G266" s="156">
        <v>2</v>
      </c>
      <c r="H266" s="947"/>
      <c r="I266" s="48"/>
      <c r="J266" s="48"/>
      <c r="K266" s="976"/>
      <c r="L266" s="944"/>
      <c r="M266" s="944"/>
    </row>
    <row r="267" spans="1:13" ht="22.5" x14ac:dyDescent="0.25">
      <c r="A267" s="947"/>
      <c r="B267" s="976"/>
      <c r="C267" s="963"/>
      <c r="D267" s="947"/>
      <c r="E267" s="947"/>
      <c r="F267" s="10" t="s">
        <v>5814</v>
      </c>
      <c r="G267" s="156">
        <v>1</v>
      </c>
      <c r="H267" s="947"/>
      <c r="I267" s="48"/>
      <c r="J267" s="48"/>
      <c r="K267" s="976"/>
      <c r="L267" s="944"/>
      <c r="M267" s="944"/>
    </row>
    <row r="268" spans="1:13" ht="11.25" x14ac:dyDescent="0.25">
      <c r="A268" s="947"/>
      <c r="B268" s="976"/>
      <c r="C268" s="963"/>
      <c r="D268" s="947"/>
      <c r="E268" s="947"/>
      <c r="F268" s="10" t="s">
        <v>5815</v>
      </c>
      <c r="G268" s="156">
        <v>3</v>
      </c>
      <c r="H268" s="947"/>
      <c r="I268" s="48"/>
      <c r="J268" s="48"/>
      <c r="K268" s="976"/>
      <c r="L268" s="944"/>
      <c r="M268" s="944"/>
    </row>
    <row r="269" spans="1:13" ht="11.25" x14ac:dyDescent="0.25">
      <c r="A269" s="947"/>
      <c r="B269" s="976"/>
      <c r="C269" s="963"/>
      <c r="D269" s="947"/>
      <c r="E269" s="947"/>
      <c r="F269" s="10" t="s">
        <v>5816</v>
      </c>
      <c r="G269" s="156">
        <v>15</v>
      </c>
      <c r="H269" s="947"/>
      <c r="I269" s="48"/>
      <c r="J269" s="48"/>
      <c r="K269" s="976"/>
      <c r="L269" s="944"/>
      <c r="M269" s="944"/>
    </row>
    <row r="270" spans="1:13" ht="11.25" x14ac:dyDescent="0.25">
      <c r="A270" s="947"/>
      <c r="B270" s="976"/>
      <c r="C270" s="963"/>
      <c r="D270" s="947"/>
      <c r="E270" s="947"/>
      <c r="F270" s="10" t="s">
        <v>5820</v>
      </c>
      <c r="G270" s="156">
        <v>4</v>
      </c>
      <c r="H270" s="947"/>
      <c r="I270" s="48"/>
      <c r="J270" s="48"/>
      <c r="K270" s="976"/>
      <c r="L270" s="944"/>
      <c r="M270" s="944"/>
    </row>
    <row r="271" spans="1:13" ht="11.25" x14ac:dyDescent="0.25">
      <c r="A271" s="947"/>
      <c r="B271" s="976"/>
      <c r="C271" s="963"/>
      <c r="D271" s="947"/>
      <c r="E271" s="947"/>
      <c r="F271" s="10" t="s">
        <v>5817</v>
      </c>
      <c r="G271" s="156">
        <v>1</v>
      </c>
      <c r="H271" s="947"/>
      <c r="I271" s="48"/>
      <c r="J271" s="48"/>
      <c r="K271" s="976"/>
      <c r="L271" s="944"/>
      <c r="M271" s="944"/>
    </row>
    <row r="272" spans="1:13" ht="11.25" x14ac:dyDescent="0.25">
      <c r="A272" s="947"/>
      <c r="B272" s="976"/>
      <c r="C272" s="963"/>
      <c r="D272" s="947"/>
      <c r="E272" s="947"/>
      <c r="F272" s="10" t="s">
        <v>5818</v>
      </c>
      <c r="G272" s="156">
        <v>1</v>
      </c>
      <c r="H272" s="947"/>
      <c r="I272" s="48"/>
      <c r="J272" s="48"/>
      <c r="K272" s="976"/>
      <c r="L272" s="944"/>
      <c r="M272" s="944"/>
    </row>
    <row r="273" spans="1:13" ht="11.25" x14ac:dyDescent="0.25">
      <c r="A273" s="938"/>
      <c r="B273" s="940"/>
      <c r="C273" s="1060"/>
      <c r="D273" s="938"/>
      <c r="E273" s="938"/>
      <c r="F273" s="10" t="s">
        <v>5819</v>
      </c>
      <c r="G273" s="156">
        <v>1</v>
      </c>
      <c r="H273" s="938"/>
      <c r="I273" s="48"/>
      <c r="J273" s="48"/>
      <c r="K273" s="940"/>
      <c r="L273" s="942"/>
      <c r="M273" s="942"/>
    </row>
    <row r="274" spans="1:13" ht="11.25" x14ac:dyDescent="0.25">
      <c r="A274" s="936" t="s">
        <v>7735</v>
      </c>
      <c r="B274" s="945" t="s">
        <v>5800</v>
      </c>
      <c r="C274" s="929" t="s">
        <v>5926</v>
      </c>
      <c r="D274" s="936" t="s">
        <v>678</v>
      </c>
      <c r="E274" s="936" t="s">
        <v>6551</v>
      </c>
      <c r="F274" s="42" t="s">
        <v>6546</v>
      </c>
      <c r="G274" s="116">
        <v>2</v>
      </c>
      <c r="H274" s="936" t="s">
        <v>6684</v>
      </c>
      <c r="I274" s="75" t="s">
        <v>446</v>
      </c>
      <c r="J274" s="75"/>
      <c r="K274" s="945">
        <v>4</v>
      </c>
      <c r="L274" s="943"/>
      <c r="M274" s="927"/>
    </row>
    <row r="275" spans="1:13" ht="11.25" x14ac:dyDescent="0.25">
      <c r="A275" s="936"/>
      <c r="B275" s="945"/>
      <c r="C275" s="929"/>
      <c r="D275" s="936"/>
      <c r="E275" s="936"/>
      <c r="F275" s="10" t="s">
        <v>6547</v>
      </c>
      <c r="G275" s="156">
        <v>3</v>
      </c>
      <c r="H275" s="936"/>
      <c r="I275" s="48" t="s">
        <v>446</v>
      </c>
      <c r="J275" s="48"/>
      <c r="K275" s="945"/>
      <c r="L275" s="943"/>
      <c r="M275" s="980"/>
    </row>
    <row r="276" spans="1:13" ht="11.25" x14ac:dyDescent="0.25">
      <c r="A276" s="936" t="s">
        <v>7736</v>
      </c>
      <c r="B276" s="945" t="s">
        <v>5805</v>
      </c>
      <c r="C276" s="929" t="s">
        <v>5926</v>
      </c>
      <c r="D276" s="936" t="s">
        <v>7717</v>
      </c>
      <c r="E276" s="936" t="s">
        <v>6550</v>
      </c>
      <c r="F276" s="10" t="s">
        <v>6680</v>
      </c>
      <c r="G276" s="156">
        <v>3</v>
      </c>
      <c r="H276" s="936" t="s">
        <v>6684</v>
      </c>
      <c r="I276" s="48"/>
      <c r="J276" s="48"/>
      <c r="K276" s="945">
        <v>4</v>
      </c>
      <c r="L276" s="943"/>
      <c r="M276" s="927"/>
    </row>
    <row r="277" spans="1:13" ht="11.25" x14ac:dyDescent="0.25">
      <c r="A277" s="936"/>
      <c r="B277" s="945"/>
      <c r="C277" s="929"/>
      <c r="D277" s="936"/>
      <c r="E277" s="936"/>
      <c r="F277" s="10" t="s">
        <v>5980</v>
      </c>
      <c r="G277" s="156">
        <v>1</v>
      </c>
      <c r="H277" s="936"/>
      <c r="I277" s="48" t="s">
        <v>6548</v>
      </c>
      <c r="J277" s="48" t="s">
        <v>6549</v>
      </c>
      <c r="K277" s="945"/>
      <c r="L277" s="943"/>
      <c r="M277" s="980"/>
    </row>
    <row r="278" spans="1:13" ht="11.25" x14ac:dyDescent="0.25">
      <c r="A278" s="936"/>
      <c r="B278" s="945"/>
      <c r="C278" s="929"/>
      <c r="D278" s="936"/>
      <c r="E278" s="936"/>
      <c r="F278" s="10" t="s">
        <v>669</v>
      </c>
      <c r="G278" s="156">
        <v>1</v>
      </c>
      <c r="H278" s="936"/>
      <c r="I278" s="48" t="s">
        <v>3934</v>
      </c>
      <c r="J278" s="48"/>
      <c r="K278" s="945"/>
      <c r="L278" s="943"/>
      <c r="M278" s="980"/>
    </row>
  </sheetData>
  <sheetProtection password="FB83" sheet="1" objects="1" scenarios="1"/>
  <autoFilter ref="A1:M278"/>
  <mergeCells count="372">
    <mergeCell ref="D168:D179"/>
    <mergeCell ref="E168:E179"/>
    <mergeCell ref="L180:L191"/>
    <mergeCell ref="H230:H231"/>
    <mergeCell ref="K230:K231"/>
    <mergeCell ref="L230:L231"/>
    <mergeCell ref="M230:M231"/>
    <mergeCell ref="A251:A253"/>
    <mergeCell ref="B251:B253"/>
    <mergeCell ref="C251:C253"/>
    <mergeCell ref="D251:D253"/>
    <mergeCell ref="E251:E253"/>
    <mergeCell ref="K251:K253"/>
    <mergeCell ref="L251:L253"/>
    <mergeCell ref="M251:M253"/>
    <mergeCell ref="A232:A244"/>
    <mergeCell ref="B232:B244"/>
    <mergeCell ref="C232:C244"/>
    <mergeCell ref="D232:D244"/>
    <mergeCell ref="E232:E244"/>
    <mergeCell ref="A245:A250"/>
    <mergeCell ref="B245:B250"/>
    <mergeCell ref="C245:C250"/>
    <mergeCell ref="D245:D250"/>
    <mergeCell ref="K25:K26"/>
    <mergeCell ref="L25:L26"/>
    <mergeCell ref="M25:M26"/>
    <mergeCell ref="K140:K143"/>
    <mergeCell ref="L140:L143"/>
    <mergeCell ref="M140:M143"/>
    <mergeCell ref="A224:A226"/>
    <mergeCell ref="B224:B226"/>
    <mergeCell ref="C224:C226"/>
    <mergeCell ref="D224:D226"/>
    <mergeCell ref="E224:E226"/>
    <mergeCell ref="H224:H226"/>
    <mergeCell ref="K224:K226"/>
    <mergeCell ref="L224:L226"/>
    <mergeCell ref="M224:M226"/>
    <mergeCell ref="M168:M179"/>
    <mergeCell ref="A192:A195"/>
    <mergeCell ref="B192:B195"/>
    <mergeCell ref="C192:C195"/>
    <mergeCell ref="D192:D195"/>
    <mergeCell ref="E192:E195"/>
    <mergeCell ref="A168:A179"/>
    <mergeCell ref="B168:B179"/>
    <mergeCell ref="C168:C179"/>
    <mergeCell ref="H123:H127"/>
    <mergeCell ref="E90:E93"/>
    <mergeCell ref="H112:H115"/>
    <mergeCell ref="A25:A26"/>
    <mergeCell ref="B25:B26"/>
    <mergeCell ref="C25:C26"/>
    <mergeCell ref="D25:D26"/>
    <mergeCell ref="E25:E26"/>
    <mergeCell ref="H25:H26"/>
    <mergeCell ref="M86:M89"/>
    <mergeCell ref="E102:E106"/>
    <mergeCell ref="K102:K106"/>
    <mergeCell ref="L102:L106"/>
    <mergeCell ref="M102:M106"/>
    <mergeCell ref="E98:E101"/>
    <mergeCell ref="K86:K89"/>
    <mergeCell ref="L94:L97"/>
    <mergeCell ref="M94:M97"/>
    <mergeCell ref="K90:K93"/>
    <mergeCell ref="L90:L93"/>
    <mergeCell ref="E86:E89"/>
    <mergeCell ref="E94:E97"/>
    <mergeCell ref="H86:H89"/>
    <mergeCell ref="H90:H93"/>
    <mergeCell ref="H94:H97"/>
    <mergeCell ref="H98:H101"/>
    <mergeCell ref="H102:H106"/>
    <mergeCell ref="E2:E5"/>
    <mergeCell ref="K2:K12"/>
    <mergeCell ref="A2:A12"/>
    <mergeCell ref="B2:B12"/>
    <mergeCell ref="C2:C12"/>
    <mergeCell ref="D2:D12"/>
    <mergeCell ref="H2:H12"/>
    <mergeCell ref="H14:H15"/>
    <mergeCell ref="K98:K101"/>
    <mergeCell ref="K94:K97"/>
    <mergeCell ref="E6:E7"/>
    <mergeCell ref="E8:E12"/>
    <mergeCell ref="A19:A24"/>
    <mergeCell ref="B19:B24"/>
    <mergeCell ref="C19:C24"/>
    <mergeCell ref="D19:D24"/>
    <mergeCell ref="A27:A30"/>
    <mergeCell ref="B27:B30"/>
    <mergeCell ref="C27:C30"/>
    <mergeCell ref="D27:D30"/>
    <mergeCell ref="E31:E37"/>
    <mergeCell ref="A39:A41"/>
    <mergeCell ref="K51:K63"/>
    <mergeCell ref="B39:B41"/>
    <mergeCell ref="L14:L15"/>
    <mergeCell ref="M14:M15"/>
    <mergeCell ref="A16:A18"/>
    <mergeCell ref="B16:B18"/>
    <mergeCell ref="C16:C18"/>
    <mergeCell ref="D16:D18"/>
    <mergeCell ref="E16:E18"/>
    <mergeCell ref="E19:E24"/>
    <mergeCell ref="K19:K24"/>
    <mergeCell ref="K16:K18"/>
    <mergeCell ref="L16:L18"/>
    <mergeCell ref="M16:M18"/>
    <mergeCell ref="L19:L24"/>
    <mergeCell ref="A14:A15"/>
    <mergeCell ref="B14:B15"/>
    <mergeCell ref="C14:C15"/>
    <mergeCell ref="D14:D15"/>
    <mergeCell ref="E14:E15"/>
    <mergeCell ref="K14:K15"/>
    <mergeCell ref="H16:H18"/>
    <mergeCell ref="H19:H24"/>
    <mergeCell ref="L27:L30"/>
    <mergeCell ref="M27:M30"/>
    <mergeCell ref="E27:E30"/>
    <mergeCell ref="K27:K30"/>
    <mergeCell ref="K31:K37"/>
    <mergeCell ref="A31:A37"/>
    <mergeCell ref="B31:B37"/>
    <mergeCell ref="C31:C37"/>
    <mergeCell ref="D31:D37"/>
    <mergeCell ref="H27:H30"/>
    <mergeCell ref="H31:H37"/>
    <mergeCell ref="C39:C41"/>
    <mergeCell ref="D39:D41"/>
    <mergeCell ref="E39:E41"/>
    <mergeCell ref="A45:A47"/>
    <mergeCell ref="B45:B47"/>
    <mergeCell ref="C45:C47"/>
    <mergeCell ref="D45:D47"/>
    <mergeCell ref="E45:E47"/>
    <mergeCell ref="K39:K41"/>
    <mergeCell ref="K45:K47"/>
    <mergeCell ref="H39:H41"/>
    <mergeCell ref="H45:H47"/>
    <mergeCell ref="A64:A80"/>
    <mergeCell ref="B64:B80"/>
    <mergeCell ref="C64:C80"/>
    <mergeCell ref="D64:D80"/>
    <mergeCell ref="E64:E77"/>
    <mergeCell ref="K64:K80"/>
    <mergeCell ref="E79:E80"/>
    <mergeCell ref="E51:E63"/>
    <mergeCell ref="A51:A63"/>
    <mergeCell ref="B51:B63"/>
    <mergeCell ref="C51:C63"/>
    <mergeCell ref="D51:D63"/>
    <mergeCell ref="H51:H63"/>
    <mergeCell ref="H64:H80"/>
    <mergeCell ref="A82:A85"/>
    <mergeCell ref="B82:B85"/>
    <mergeCell ref="C82:C85"/>
    <mergeCell ref="D82:D85"/>
    <mergeCell ref="E82:E85"/>
    <mergeCell ref="K82:K85"/>
    <mergeCell ref="L82:L85"/>
    <mergeCell ref="H82:H85"/>
    <mergeCell ref="A86:A89"/>
    <mergeCell ref="B86:B89"/>
    <mergeCell ref="C86:C89"/>
    <mergeCell ref="D86:D89"/>
    <mergeCell ref="L86:L89"/>
    <mergeCell ref="A94:A97"/>
    <mergeCell ref="B94:B97"/>
    <mergeCell ref="C94:C97"/>
    <mergeCell ref="D94:D97"/>
    <mergeCell ref="A90:A93"/>
    <mergeCell ref="B90:B93"/>
    <mergeCell ref="C90:C93"/>
    <mergeCell ref="D90:D93"/>
    <mergeCell ref="K107:K111"/>
    <mergeCell ref="H107:H111"/>
    <mergeCell ref="H116:H122"/>
    <mergeCell ref="A102:A106"/>
    <mergeCell ref="B102:B106"/>
    <mergeCell ref="C102:C106"/>
    <mergeCell ref="D102:D106"/>
    <mergeCell ref="A98:A101"/>
    <mergeCell ref="B98:B101"/>
    <mergeCell ref="C98:C101"/>
    <mergeCell ref="D98:D101"/>
    <mergeCell ref="A107:A111"/>
    <mergeCell ref="B107:B111"/>
    <mergeCell ref="C107:C111"/>
    <mergeCell ref="D107:D111"/>
    <mergeCell ref="E107:E111"/>
    <mergeCell ref="A112:A115"/>
    <mergeCell ref="B112:B115"/>
    <mergeCell ref="C112:C115"/>
    <mergeCell ref="D112:D115"/>
    <mergeCell ref="E112:E115"/>
    <mergeCell ref="B144:B155"/>
    <mergeCell ref="A116:A122"/>
    <mergeCell ref="B116:B122"/>
    <mergeCell ref="C116:C122"/>
    <mergeCell ref="D116:D122"/>
    <mergeCell ref="E116:E122"/>
    <mergeCell ref="A140:A143"/>
    <mergeCell ref="B140:B143"/>
    <mergeCell ref="C140:C143"/>
    <mergeCell ref="D140:D143"/>
    <mergeCell ref="E140:E143"/>
    <mergeCell ref="E144:E155"/>
    <mergeCell ref="E128:E132"/>
    <mergeCell ref="A123:A127"/>
    <mergeCell ref="B123:B127"/>
    <mergeCell ref="C123:C127"/>
    <mergeCell ref="D123:D127"/>
    <mergeCell ref="E123:E127"/>
    <mergeCell ref="D128:D138"/>
    <mergeCell ref="A128:A138"/>
    <mergeCell ref="B128:B138"/>
    <mergeCell ref="H168:H179"/>
    <mergeCell ref="H180:H191"/>
    <mergeCell ref="H192:H195"/>
    <mergeCell ref="H196:H201"/>
    <mergeCell ref="C128:C138"/>
    <mergeCell ref="E156:E167"/>
    <mergeCell ref="A156:A167"/>
    <mergeCell ref="B156:B167"/>
    <mergeCell ref="B180:B191"/>
    <mergeCell ref="C180:C191"/>
    <mergeCell ref="D180:D191"/>
    <mergeCell ref="E180:E191"/>
    <mergeCell ref="A180:A191"/>
    <mergeCell ref="C144:C155"/>
    <mergeCell ref="D144:D155"/>
    <mergeCell ref="C156:C167"/>
    <mergeCell ref="D156:D167"/>
    <mergeCell ref="H128:H138"/>
    <mergeCell ref="H144:H155"/>
    <mergeCell ref="H156:H167"/>
    <mergeCell ref="H140:H143"/>
    <mergeCell ref="E135:E136"/>
    <mergeCell ref="E137:E138"/>
    <mergeCell ref="A144:A155"/>
    <mergeCell ref="A196:A201"/>
    <mergeCell ref="B196:B201"/>
    <mergeCell ref="C196:C201"/>
    <mergeCell ref="D196:D201"/>
    <mergeCell ref="E196:E201"/>
    <mergeCell ref="K196:K201"/>
    <mergeCell ref="L196:L201"/>
    <mergeCell ref="M196:M201"/>
    <mergeCell ref="M192:M195"/>
    <mergeCell ref="A202:A207"/>
    <mergeCell ref="B202:B207"/>
    <mergeCell ref="C202:C207"/>
    <mergeCell ref="D202:D207"/>
    <mergeCell ref="E202:E207"/>
    <mergeCell ref="K202:K207"/>
    <mergeCell ref="A213:A222"/>
    <mergeCell ref="B213:B222"/>
    <mergeCell ref="C213:C222"/>
    <mergeCell ref="D213:D222"/>
    <mergeCell ref="E213:E217"/>
    <mergeCell ref="H202:H207"/>
    <mergeCell ref="H208:H212"/>
    <mergeCell ref="E220:E221"/>
    <mergeCell ref="H213:H222"/>
    <mergeCell ref="A208:A212"/>
    <mergeCell ref="B208:B212"/>
    <mergeCell ref="C208:C212"/>
    <mergeCell ref="D208:D212"/>
    <mergeCell ref="E208:E212"/>
    <mergeCell ref="K208:K212"/>
    <mergeCell ref="C230:C231"/>
    <mergeCell ref="D230:D231"/>
    <mergeCell ref="E230:E231"/>
    <mergeCell ref="A258:A273"/>
    <mergeCell ref="B258:B273"/>
    <mergeCell ref="C258:C273"/>
    <mergeCell ref="D258:D273"/>
    <mergeCell ref="E258:E273"/>
    <mergeCell ref="B254:B257"/>
    <mergeCell ref="C254:C257"/>
    <mergeCell ref="D254:D257"/>
    <mergeCell ref="E254:E257"/>
    <mergeCell ref="A254:A257"/>
    <mergeCell ref="E245:E250"/>
    <mergeCell ref="A230:A231"/>
    <mergeCell ref="B230:B231"/>
    <mergeCell ref="A276:A278"/>
    <mergeCell ref="B276:B278"/>
    <mergeCell ref="C276:C278"/>
    <mergeCell ref="D276:D278"/>
    <mergeCell ref="E276:E278"/>
    <mergeCell ref="K276:K278"/>
    <mergeCell ref="L276:L278"/>
    <mergeCell ref="A274:A275"/>
    <mergeCell ref="B274:B275"/>
    <mergeCell ref="C274:C275"/>
    <mergeCell ref="D274:D275"/>
    <mergeCell ref="E274:E275"/>
    <mergeCell ref="K274:K275"/>
    <mergeCell ref="L274:L275"/>
    <mergeCell ref="H276:H278"/>
    <mergeCell ref="L107:L111"/>
    <mergeCell ref="M107:M111"/>
    <mergeCell ref="K168:K179"/>
    <mergeCell ref="K192:K195"/>
    <mergeCell ref="L192:L195"/>
    <mergeCell ref="K116:K122"/>
    <mergeCell ref="K112:K115"/>
    <mergeCell ref="K245:K250"/>
    <mergeCell ref="M276:M278"/>
    <mergeCell ref="M274:M275"/>
    <mergeCell ref="M208:M212"/>
    <mergeCell ref="L208:L212"/>
    <mergeCell ref="L168:L179"/>
    <mergeCell ref="K180:K191"/>
    <mergeCell ref="K128:K138"/>
    <mergeCell ref="K156:K167"/>
    <mergeCell ref="K213:K222"/>
    <mergeCell ref="K258:K273"/>
    <mergeCell ref="K254:K257"/>
    <mergeCell ref="K144:K155"/>
    <mergeCell ref="L144:L155"/>
    <mergeCell ref="M144:M155"/>
    <mergeCell ref="K123:K127"/>
    <mergeCell ref="M180:M191"/>
    <mergeCell ref="L202:L207"/>
    <mergeCell ref="L156:L167"/>
    <mergeCell ref="M156:M167"/>
    <mergeCell ref="L213:L222"/>
    <mergeCell ref="M213:M222"/>
    <mergeCell ref="L123:L127"/>
    <mergeCell ref="M123:M127"/>
    <mergeCell ref="L2:L12"/>
    <mergeCell ref="M2:M12"/>
    <mergeCell ref="M19:M24"/>
    <mergeCell ref="M45:M47"/>
    <mergeCell ref="M202:M207"/>
    <mergeCell ref="L51:L63"/>
    <mergeCell ref="M51:M63"/>
    <mergeCell ref="M112:M115"/>
    <mergeCell ref="M116:M122"/>
    <mergeCell ref="L116:L122"/>
    <mergeCell ref="L112:L115"/>
    <mergeCell ref="L39:L41"/>
    <mergeCell ref="M39:M41"/>
    <mergeCell ref="L45:L47"/>
    <mergeCell ref="L98:L101"/>
    <mergeCell ref="M98:M101"/>
    <mergeCell ref="M82:M85"/>
    <mergeCell ref="L64:L80"/>
    <mergeCell ref="M64:M80"/>
    <mergeCell ref="L128:L138"/>
    <mergeCell ref="M128:M138"/>
    <mergeCell ref="L31:L37"/>
    <mergeCell ref="M31:M37"/>
    <mergeCell ref="M90:M93"/>
    <mergeCell ref="K232:K244"/>
    <mergeCell ref="L232:L244"/>
    <mergeCell ref="M232:M244"/>
    <mergeCell ref="L245:L250"/>
    <mergeCell ref="M245:M250"/>
    <mergeCell ref="H254:H257"/>
    <mergeCell ref="H258:H273"/>
    <mergeCell ref="H274:H275"/>
    <mergeCell ref="L258:L273"/>
    <mergeCell ref="M258:M273"/>
    <mergeCell ref="L254:L257"/>
    <mergeCell ref="M254:M257"/>
  </mergeCells>
  <printOptions horizontalCentered="1" gridLines="1"/>
  <pageMargins left="0.39370078740157483" right="0.39370078740157483" top="0.78740157480314965" bottom="0.78740157480314965" header="0.39370078740157483" footer="0.39370078740157483"/>
  <pageSetup paperSize="8" scale="75" fitToHeight="10" orientation="landscape" horizontalDpi="300" verticalDpi="300" r:id="rId1"/>
  <headerFooter alignWithMargins="0">
    <oddHeader>&amp;L&amp;8COUR DE JUSTICE DE L'UNION EUROPÉENNE
Cahier des charges Maintenance - Exploitation des installations techniques&amp;CInventaire Technique CJUE
Domaine 6 - Sanitaires</oddHeader>
    <oddFooter>&amp;C&amp;10
&amp;R&amp;9&amp;P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vt:i4>
      </vt:variant>
    </vt:vector>
  </HeadingPairs>
  <TitlesOfParts>
    <vt:vector size="18" baseType="lpstr">
      <vt:lpstr>Note d'information</vt:lpstr>
      <vt:lpstr>0 - Récapitulatif</vt:lpstr>
      <vt:lpstr>1 - HVAC</vt:lpstr>
      <vt:lpstr>2 - Électricité</vt:lpstr>
      <vt:lpstr>3 - Régulation &amp; GTC</vt:lpstr>
      <vt:lpstr>4 - Protect. Sécurité Incendie</vt:lpstr>
      <vt:lpstr>5 - Sureté &amp; Contrôle d'accès</vt:lpstr>
      <vt:lpstr>6 - Plomberie &amp; Sanitaire</vt:lpstr>
      <vt:lpstr>7 - Électromécanique</vt:lpstr>
      <vt:lpstr>8 - Équipement de cuisine</vt:lpstr>
      <vt:lpstr>9 - Engin de levage</vt:lpstr>
      <vt:lpstr>10 - Transport de document</vt:lpstr>
      <vt:lpstr>11 - Architecture</vt:lpstr>
      <vt:lpstr>Prestations supplémentaires</vt:lpstr>
      <vt:lpstr>Suivi de chantier CJ9</vt:lpstr>
      <vt:lpstr>'0 - Récapitulatif'!Print_Area</vt:lpstr>
      <vt:lpstr>'Note d''information'!Print_Area</vt:lpstr>
      <vt:lpstr>'Prestations supplémentaires'!Print_Area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Mohamed Kraouche</dc:creator>
  <cp:lastModifiedBy>Delgado Rodenes Francisco</cp:lastModifiedBy>
  <cp:lastPrinted>2017-10-25T11:26:00Z</cp:lastPrinted>
  <dcterms:created xsi:type="dcterms:W3CDTF">2016-12-21T10:31:56Z</dcterms:created>
  <dcterms:modified xsi:type="dcterms:W3CDTF">2017-10-25T11:48:33Z</dcterms:modified>
</cp:coreProperties>
</file>